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cfonline-my.sharepoint.com/personal/39712_icf_com/Documents/Mailings/"/>
    </mc:Choice>
  </mc:AlternateContent>
  <xr:revisionPtr revIDLastSave="0" documentId="8_{BA5ABD6B-AA5F-403E-A20C-68D04C7E428D}" xr6:coauthVersionLast="47" xr6:coauthVersionMax="47" xr10:uidLastSave="{00000000-0000-0000-0000-000000000000}"/>
  <bookViews>
    <workbookView xWindow="-110" yWindow="-110" windowWidth="22780" windowHeight="14660" xr2:uid="{E0656C51-467A-41D5-82BD-1638FBA15595}"/>
  </bookViews>
  <sheets>
    <sheet name="1. Introduction" sheetId="2" r:id="rId1"/>
    <sheet name="2. Version 4.0 Criteria" sheetId="3" r:id="rId2"/>
    <sheet name="3. Energy and Cost Savings" sheetId="4" r:id="rId3"/>
    <sheet name="4. Product Availability" sheetId="5" r:id="rId4"/>
    <sheet name="5. Data Set" sheetId="6" r:id="rId5"/>
  </sheets>
  <externalReferences>
    <externalReference r:id="rId6"/>
    <externalReference r:id="rId7"/>
  </externalReferences>
  <definedNames>
    <definedName name="_xlnm._FilterDatabase" localSheetId="4" hidden="1">'5. Data Set'!$A$4:$FQ$901</definedName>
    <definedName name="ActiveModeHours">'[1]Energy and Cost Savings'!$D$50</definedName>
    <definedName name="CostElec">'[1]Energy and Cost Savings'!$D$52</definedName>
    <definedName name="Discount_Rate">[2]Sheet1!$A$19</definedName>
    <definedName name="EffectiveYear">'[1]Shipments and Market Share'!$D$71</definedName>
    <definedName name="EmissionsFactor">'[1]Energy and Cost Savings'!$D$55</definedName>
    <definedName name="ES_Model_List">'[1]6. ENERGY STAR QPL'!$C$4:$C$254</definedName>
    <definedName name="Estimated_2020_ES_MarketShare" localSheetId="1">#REF!</definedName>
    <definedName name="Estimated_2020_ES_MarketShare">'[1]Energy and Cost Savings'!$D$59</definedName>
    <definedName name="NonES_Model_List">'[1]8. Non-ES Models'!$H$5:$H$284</definedName>
    <definedName name="ProductLifetime">'[1]Energy and Cost Savings'!$D$49</definedName>
    <definedName name="RevisedBrand">'[1]ENERGY STAR QPL'!$AM$3:$AM$237</definedName>
    <definedName name="StandbyModeHours">'[1]Energy and Cost Savings'!$D$51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S617" i="6" l="1"/>
  <c r="HQ617" i="6" a="1"/>
  <c r="HQ617" i="6" s="1"/>
  <c r="HW617" i="6" s="1"/>
  <c r="HP617" i="6" a="1"/>
  <c r="HP617" i="6" s="1"/>
  <c r="HV617" i="6" s="1"/>
  <c r="HO617" i="6" a="1"/>
  <c r="HO617" i="6" s="1"/>
  <c r="HU617" i="6" s="1"/>
  <c r="HN617" i="6" a="1"/>
  <c r="HN617" i="6" s="1"/>
  <c r="HT617" i="6" s="1"/>
  <c r="HK617" i="6"/>
  <c r="HI617" i="6"/>
  <c r="HH617" i="6"/>
  <c r="HL617" i="6" s="1" a="1"/>
  <c r="HL617" i="6" s="1"/>
  <c r="HG617" i="6"/>
  <c r="HF617" i="6"/>
  <c r="HD617" i="6"/>
  <c r="HC617" i="6"/>
  <c r="HS616" i="6"/>
  <c r="HQ616" i="6" a="1"/>
  <c r="HQ616" i="6" s="1"/>
  <c r="HW616" i="6" s="1"/>
  <c r="HP616" i="6" a="1"/>
  <c r="HP616" i="6" s="1"/>
  <c r="HV616" i="6" s="1"/>
  <c r="HO616" i="6" a="1"/>
  <c r="HO616" i="6" s="1"/>
  <c r="HU616" i="6" s="1"/>
  <c r="HN616" i="6" a="1"/>
  <c r="HN616" i="6" s="1"/>
  <c r="HT616" i="6" s="1"/>
  <c r="HK616" i="6"/>
  <c r="HI616" i="6"/>
  <c r="HH616" i="6"/>
  <c r="HL616" i="6" s="1" a="1"/>
  <c r="HL616" i="6" s="1"/>
  <c r="HG616" i="6"/>
  <c r="HF616" i="6"/>
  <c r="HD616" i="6"/>
  <c r="HC616" i="6"/>
  <c r="HS615" i="6"/>
  <c r="HQ615" i="6" a="1"/>
  <c r="HQ615" i="6" s="1"/>
  <c r="HW615" i="6" s="1"/>
  <c r="HP615" i="6" a="1"/>
  <c r="HP615" i="6" s="1"/>
  <c r="HV615" i="6" s="1"/>
  <c r="HO615" i="6" a="1"/>
  <c r="HO615" i="6" s="1"/>
  <c r="HU615" i="6" s="1"/>
  <c r="HN615" i="6" a="1"/>
  <c r="HN615" i="6" s="1"/>
  <c r="HT615" i="6" s="1"/>
  <c r="HK615" i="6"/>
  <c r="HI615" i="6"/>
  <c r="HH615" i="6"/>
  <c r="HL615" i="6" s="1" a="1"/>
  <c r="HL615" i="6" s="1"/>
  <c r="HG615" i="6"/>
  <c r="HF615" i="6"/>
  <c r="HD615" i="6"/>
  <c r="HC615" i="6"/>
  <c r="HS614" i="6"/>
  <c r="HQ614" i="6" a="1"/>
  <c r="HQ614" i="6" s="1"/>
  <c r="HW614" i="6" s="1"/>
  <c r="HP614" i="6" a="1"/>
  <c r="HP614" i="6" s="1"/>
  <c r="HV614" i="6" s="1"/>
  <c r="HO614" i="6" a="1"/>
  <c r="HO614" i="6" s="1"/>
  <c r="HU614" i="6" s="1"/>
  <c r="HN614" i="6" a="1"/>
  <c r="HN614" i="6" s="1"/>
  <c r="HT614" i="6" s="1"/>
  <c r="HK614" i="6"/>
  <c r="HI614" i="6"/>
  <c r="HH614" i="6"/>
  <c r="HL614" i="6" s="1" a="1"/>
  <c r="HL614" i="6" s="1"/>
  <c r="HG614" i="6"/>
  <c r="HF614" i="6"/>
  <c r="HD614" i="6"/>
  <c r="HC614" i="6"/>
  <c r="HS613" i="6"/>
  <c r="HQ613" i="6" a="1"/>
  <c r="HQ613" i="6" s="1"/>
  <c r="HW613" i="6" s="1"/>
  <c r="HP613" i="6" a="1"/>
  <c r="HP613" i="6" s="1"/>
  <c r="HV613" i="6" s="1"/>
  <c r="HO613" i="6" a="1"/>
  <c r="HO613" i="6" s="1"/>
  <c r="HU613" i="6" s="1"/>
  <c r="HN613" i="6" a="1"/>
  <c r="HN613" i="6" s="1"/>
  <c r="HT613" i="6" s="1"/>
  <c r="HL613" i="6" a="1"/>
  <c r="HL613" i="6" s="1"/>
  <c r="HK613" i="6"/>
  <c r="HI613" i="6"/>
  <c r="HH613" i="6"/>
  <c r="HG613" i="6"/>
  <c r="HF613" i="6"/>
  <c r="HD613" i="6"/>
  <c r="HC613" i="6"/>
  <c r="HS612" i="6"/>
  <c r="HQ612" i="6" a="1"/>
  <c r="HQ612" i="6" s="1"/>
  <c r="HW612" i="6" s="1"/>
  <c r="HP612" i="6" a="1"/>
  <c r="HP612" i="6" s="1"/>
  <c r="HV612" i="6" s="1"/>
  <c r="HO612" i="6" a="1"/>
  <c r="HO612" i="6" s="1"/>
  <c r="HU612" i="6" s="1"/>
  <c r="HN612" i="6" a="1"/>
  <c r="HN612" i="6" s="1"/>
  <c r="HT612" i="6" s="1"/>
  <c r="HK612" i="6"/>
  <c r="HI612" i="6"/>
  <c r="HH612" i="6"/>
  <c r="HL612" i="6" s="1" a="1"/>
  <c r="HL612" i="6" s="1"/>
  <c r="HG612" i="6"/>
  <c r="HF612" i="6"/>
  <c r="HD612" i="6"/>
  <c r="HC612" i="6"/>
  <c r="HW611" i="6"/>
  <c r="HS611" i="6"/>
  <c r="HQ611" i="6" a="1"/>
  <c r="HQ611" i="6" s="1"/>
  <c r="HP611" i="6" a="1"/>
  <c r="HP611" i="6" s="1"/>
  <c r="HV611" i="6" s="1"/>
  <c r="HO611" i="6" a="1"/>
  <c r="HO611" i="6" s="1"/>
  <c r="HU611" i="6" s="1"/>
  <c r="HN611" i="6" a="1"/>
  <c r="HN611" i="6" s="1"/>
  <c r="HT611" i="6" s="1"/>
  <c r="HK611" i="6"/>
  <c r="HI611" i="6"/>
  <c r="HH611" i="6"/>
  <c r="HL611" i="6" s="1" a="1"/>
  <c r="HL611" i="6" s="1"/>
  <c r="HG611" i="6"/>
  <c r="HF611" i="6"/>
  <c r="HD611" i="6"/>
  <c r="HC611" i="6"/>
  <c r="HS610" i="6"/>
  <c r="HQ610" i="6" a="1"/>
  <c r="HQ610" i="6" s="1"/>
  <c r="HW610" i="6" s="1"/>
  <c r="HP610" i="6" a="1"/>
  <c r="HP610" i="6" s="1"/>
  <c r="HV610" i="6" s="1"/>
  <c r="HO610" i="6" a="1"/>
  <c r="HO610" i="6" s="1"/>
  <c r="HU610" i="6" s="1"/>
  <c r="HN610" i="6" a="1"/>
  <c r="HN610" i="6" s="1"/>
  <c r="HT610" i="6" s="1"/>
  <c r="HK610" i="6"/>
  <c r="HI610" i="6"/>
  <c r="HH610" i="6"/>
  <c r="HL610" i="6" s="1" a="1"/>
  <c r="HL610" i="6" s="1"/>
  <c r="HG610" i="6"/>
  <c r="HF610" i="6"/>
  <c r="HD610" i="6"/>
  <c r="HC610" i="6"/>
  <c r="HS609" i="6"/>
  <c r="HQ609" i="6" a="1"/>
  <c r="HQ609" i="6" s="1"/>
  <c r="HW609" i="6" s="1"/>
  <c r="HP609" i="6" a="1"/>
  <c r="HP609" i="6" s="1"/>
  <c r="HV609" i="6" s="1"/>
  <c r="HO609" i="6" a="1"/>
  <c r="HO609" i="6" s="1"/>
  <c r="HU609" i="6" s="1"/>
  <c r="HN609" i="6" a="1"/>
  <c r="HN609" i="6" s="1"/>
  <c r="HT609" i="6" s="1"/>
  <c r="HL609" i="6" a="1"/>
  <c r="HL609" i="6" s="1"/>
  <c r="HK609" i="6"/>
  <c r="HI609" i="6"/>
  <c r="HH609" i="6"/>
  <c r="HG609" i="6"/>
  <c r="HF609" i="6"/>
  <c r="HD609" i="6"/>
  <c r="HC609" i="6"/>
  <c r="HS608" i="6"/>
  <c r="HQ608" i="6" a="1"/>
  <c r="HQ608" i="6" s="1"/>
  <c r="HW608" i="6" s="1"/>
  <c r="HP608" i="6" a="1"/>
  <c r="HP608" i="6" s="1"/>
  <c r="HV608" i="6" s="1"/>
  <c r="HO608" i="6" a="1"/>
  <c r="HO608" i="6" s="1"/>
  <c r="HU608" i="6" s="1"/>
  <c r="HN608" i="6" a="1"/>
  <c r="HN608" i="6" s="1"/>
  <c r="HT608" i="6" s="1"/>
  <c r="HL608" i="6" a="1"/>
  <c r="HL608" i="6" s="1"/>
  <c r="HK608" i="6"/>
  <c r="HI608" i="6"/>
  <c r="HH608" i="6"/>
  <c r="HG608" i="6"/>
  <c r="HF608" i="6"/>
  <c r="HD608" i="6"/>
  <c r="HC608" i="6"/>
  <c r="HW607" i="6"/>
  <c r="HU607" i="6"/>
  <c r="HS607" i="6"/>
  <c r="HQ607" i="6" a="1"/>
  <c r="HQ607" i="6" s="1"/>
  <c r="HP607" i="6" a="1"/>
  <c r="HP607" i="6" s="1"/>
  <c r="HV607" i="6" s="1"/>
  <c r="HO607" i="6" a="1"/>
  <c r="HO607" i="6" s="1"/>
  <c r="HN607" i="6" a="1"/>
  <c r="HN607" i="6" s="1"/>
  <c r="HT607" i="6" s="1"/>
  <c r="HL607" i="6" a="1"/>
  <c r="HL607" i="6" s="1"/>
  <c r="HK607" i="6"/>
  <c r="HI607" i="6"/>
  <c r="HH607" i="6"/>
  <c r="HG607" i="6"/>
  <c r="HF607" i="6"/>
  <c r="HD607" i="6"/>
  <c r="HC607" i="6"/>
  <c r="HW606" i="6"/>
  <c r="HS606" i="6"/>
  <c r="HQ606" i="6" a="1"/>
  <c r="HQ606" i="6" s="1"/>
  <c r="HP606" i="6" a="1"/>
  <c r="HP606" i="6" s="1"/>
  <c r="HV606" i="6" s="1"/>
  <c r="HO606" i="6" a="1"/>
  <c r="HO606" i="6" s="1"/>
  <c r="HU606" i="6" s="1"/>
  <c r="HN606" i="6" a="1"/>
  <c r="HN606" i="6" s="1"/>
  <c r="HT606" i="6" s="1"/>
  <c r="HK606" i="6"/>
  <c r="HI606" i="6"/>
  <c r="HH606" i="6"/>
  <c r="HL606" i="6" s="1" a="1"/>
  <c r="HL606" i="6" s="1"/>
  <c r="HG606" i="6"/>
  <c r="HF606" i="6"/>
  <c r="HD606" i="6"/>
  <c r="HC606" i="6"/>
  <c r="HS605" i="6"/>
  <c r="HQ605" i="6" a="1"/>
  <c r="HQ605" i="6" s="1"/>
  <c r="HW605" i="6" s="1"/>
  <c r="HP605" i="6" a="1"/>
  <c r="HP605" i="6" s="1"/>
  <c r="HV605" i="6" s="1"/>
  <c r="HO605" i="6" a="1"/>
  <c r="HO605" i="6" s="1"/>
  <c r="HU605" i="6" s="1"/>
  <c r="HN605" i="6" a="1"/>
  <c r="HN605" i="6" s="1"/>
  <c r="HT605" i="6" s="1"/>
  <c r="HL605" i="6" a="1"/>
  <c r="HL605" i="6" s="1"/>
  <c r="HK605" i="6"/>
  <c r="HI605" i="6"/>
  <c r="HH605" i="6"/>
  <c r="HG605" i="6"/>
  <c r="HF605" i="6"/>
  <c r="HD605" i="6"/>
  <c r="HC605" i="6"/>
  <c r="HS604" i="6"/>
  <c r="HQ604" i="6" a="1"/>
  <c r="HQ604" i="6" s="1"/>
  <c r="HW604" i="6" s="1"/>
  <c r="HP604" i="6" a="1"/>
  <c r="HP604" i="6" s="1"/>
  <c r="HV604" i="6" s="1"/>
  <c r="HO604" i="6" a="1"/>
  <c r="HO604" i="6" s="1"/>
  <c r="HU604" i="6" s="1"/>
  <c r="HN604" i="6" a="1"/>
  <c r="HN604" i="6" s="1"/>
  <c r="HT604" i="6" s="1"/>
  <c r="HK604" i="6"/>
  <c r="HI604" i="6"/>
  <c r="HH604" i="6"/>
  <c r="HL604" i="6" s="1" a="1"/>
  <c r="HL604" i="6" s="1"/>
  <c r="HG604" i="6"/>
  <c r="HF604" i="6"/>
  <c r="HD604" i="6"/>
  <c r="HC604" i="6"/>
  <c r="HS603" i="6"/>
  <c r="HQ603" i="6" a="1"/>
  <c r="HQ603" i="6" s="1"/>
  <c r="HW603" i="6" s="1"/>
  <c r="HP603" i="6" a="1"/>
  <c r="HP603" i="6" s="1"/>
  <c r="HV603" i="6" s="1"/>
  <c r="HO603" i="6" a="1"/>
  <c r="HO603" i="6" s="1"/>
  <c r="HU603" i="6" s="1"/>
  <c r="HN603" i="6" a="1"/>
  <c r="HN603" i="6" s="1"/>
  <c r="HT603" i="6" s="1"/>
  <c r="HK603" i="6"/>
  <c r="HI603" i="6"/>
  <c r="HH603" i="6"/>
  <c r="HL603" i="6" s="1" a="1"/>
  <c r="HL603" i="6" s="1"/>
  <c r="HG603" i="6"/>
  <c r="HF603" i="6"/>
  <c r="HD603" i="6"/>
  <c r="HC603" i="6"/>
  <c r="HW602" i="6"/>
  <c r="HS602" i="6"/>
  <c r="HQ602" i="6" a="1"/>
  <c r="HQ602" i="6" s="1"/>
  <c r="HP602" i="6" a="1"/>
  <c r="HP602" i="6" s="1"/>
  <c r="HV602" i="6" s="1"/>
  <c r="HO602" i="6" a="1"/>
  <c r="HO602" i="6" s="1"/>
  <c r="HU602" i="6" s="1"/>
  <c r="HN602" i="6" a="1"/>
  <c r="HN602" i="6" s="1"/>
  <c r="HT602" i="6" s="1"/>
  <c r="HK602" i="6"/>
  <c r="HI602" i="6"/>
  <c r="HH602" i="6"/>
  <c r="HL602" i="6" s="1" a="1"/>
  <c r="HL602" i="6" s="1"/>
  <c r="HG602" i="6"/>
  <c r="HF602" i="6"/>
  <c r="HD602" i="6"/>
  <c r="HC602" i="6"/>
  <c r="HW601" i="6"/>
  <c r="HU601" i="6"/>
  <c r="HS601" i="6"/>
  <c r="HQ601" i="6" a="1"/>
  <c r="HQ601" i="6" s="1"/>
  <c r="HP601" i="6" a="1"/>
  <c r="HP601" i="6" s="1"/>
  <c r="HV601" i="6" s="1"/>
  <c r="HO601" i="6" a="1"/>
  <c r="HO601" i="6" s="1"/>
  <c r="HN601" i="6" a="1"/>
  <c r="HN601" i="6" s="1"/>
  <c r="HT601" i="6" s="1"/>
  <c r="HK601" i="6"/>
  <c r="HI601" i="6"/>
  <c r="HH601" i="6"/>
  <c r="HL601" i="6" s="1" a="1"/>
  <c r="HL601" i="6" s="1"/>
  <c r="HG601" i="6"/>
  <c r="HF601" i="6"/>
  <c r="HD601" i="6"/>
  <c r="HC601" i="6"/>
  <c r="HS600" i="6"/>
  <c r="HQ600" i="6" a="1"/>
  <c r="HQ600" i="6" s="1"/>
  <c r="HW600" i="6" s="1"/>
  <c r="HP600" i="6" a="1"/>
  <c r="HP600" i="6" s="1"/>
  <c r="HV600" i="6" s="1"/>
  <c r="HO600" i="6" a="1"/>
  <c r="HO600" i="6" s="1"/>
  <c r="HU600" i="6" s="1"/>
  <c r="HN600" i="6" a="1"/>
  <c r="HN600" i="6" s="1"/>
  <c r="HT600" i="6" s="1"/>
  <c r="HK600" i="6"/>
  <c r="HI600" i="6"/>
  <c r="HH600" i="6"/>
  <c r="HL600" i="6" s="1" a="1"/>
  <c r="HL600" i="6" s="1"/>
  <c r="HG600" i="6"/>
  <c r="HF600" i="6"/>
  <c r="HD600" i="6"/>
  <c r="HC600" i="6"/>
  <c r="HW599" i="6"/>
  <c r="HS599" i="6"/>
  <c r="HQ599" i="6" a="1"/>
  <c r="HQ599" i="6" s="1"/>
  <c r="HP599" i="6" a="1"/>
  <c r="HP599" i="6" s="1"/>
  <c r="HV599" i="6" s="1"/>
  <c r="HO599" i="6" a="1"/>
  <c r="HO599" i="6" s="1"/>
  <c r="HU599" i="6" s="1"/>
  <c r="HN599" i="6" a="1"/>
  <c r="HN599" i="6" s="1"/>
  <c r="HT599" i="6" s="1"/>
  <c r="HK599" i="6"/>
  <c r="HI599" i="6"/>
  <c r="HH599" i="6"/>
  <c r="HL599" i="6" s="1" a="1"/>
  <c r="HL599" i="6" s="1"/>
  <c r="HG599" i="6"/>
  <c r="HF599" i="6"/>
  <c r="HD599" i="6"/>
  <c r="HC599" i="6"/>
  <c r="HS598" i="6"/>
  <c r="HQ598" i="6" a="1"/>
  <c r="HQ598" i="6" s="1"/>
  <c r="HW598" i="6" s="1"/>
  <c r="HP598" i="6" a="1"/>
  <c r="HP598" i="6" s="1"/>
  <c r="HV598" i="6" s="1"/>
  <c r="HO598" i="6" a="1"/>
  <c r="HO598" i="6" s="1"/>
  <c r="HU598" i="6" s="1"/>
  <c r="HN598" i="6" a="1"/>
  <c r="HN598" i="6" s="1"/>
  <c r="HT598" i="6" s="1"/>
  <c r="HL598" i="6" a="1"/>
  <c r="HL598" i="6" s="1"/>
  <c r="HK598" i="6"/>
  <c r="HI598" i="6"/>
  <c r="HH598" i="6"/>
  <c r="HG598" i="6"/>
  <c r="HF598" i="6"/>
  <c r="HD598" i="6"/>
  <c r="HC598" i="6"/>
  <c r="HS597" i="6"/>
  <c r="HQ597" i="6" a="1"/>
  <c r="HQ597" i="6" s="1"/>
  <c r="HW597" i="6" s="1"/>
  <c r="HP597" i="6" a="1"/>
  <c r="HP597" i="6" s="1"/>
  <c r="HV597" i="6" s="1"/>
  <c r="HO597" i="6" a="1"/>
  <c r="HO597" i="6" s="1"/>
  <c r="HU597" i="6" s="1"/>
  <c r="HN597" i="6" a="1"/>
  <c r="HN597" i="6" s="1"/>
  <c r="HT597" i="6" s="1"/>
  <c r="HL597" i="6" a="1"/>
  <c r="HL597" i="6" s="1"/>
  <c r="HK597" i="6"/>
  <c r="HI597" i="6"/>
  <c r="HH597" i="6"/>
  <c r="HG597" i="6"/>
  <c r="HF597" i="6"/>
  <c r="HD597" i="6"/>
  <c r="HC597" i="6"/>
  <c r="HU596" i="6"/>
  <c r="HS596" i="6"/>
  <c r="HQ596" i="6" a="1"/>
  <c r="HQ596" i="6" s="1"/>
  <c r="HW596" i="6" s="1"/>
  <c r="HP596" i="6" a="1"/>
  <c r="HP596" i="6" s="1"/>
  <c r="HV596" i="6" s="1"/>
  <c r="HO596" i="6" a="1"/>
  <c r="HO596" i="6" s="1"/>
  <c r="HN596" i="6" a="1"/>
  <c r="HN596" i="6" s="1"/>
  <c r="HT596" i="6" s="1"/>
  <c r="HK596" i="6"/>
  <c r="HI596" i="6"/>
  <c r="HH596" i="6"/>
  <c r="HL596" i="6" s="1" a="1"/>
  <c r="HL596" i="6" s="1"/>
  <c r="HG596" i="6"/>
  <c r="HF596" i="6"/>
  <c r="HD596" i="6"/>
  <c r="HC596" i="6"/>
  <c r="HW595" i="6"/>
  <c r="HS595" i="6"/>
  <c r="HQ595" i="6" a="1"/>
  <c r="HQ595" i="6" s="1"/>
  <c r="HP595" i="6" a="1"/>
  <c r="HP595" i="6" s="1"/>
  <c r="HV595" i="6" s="1"/>
  <c r="HO595" i="6" a="1"/>
  <c r="HO595" i="6" s="1"/>
  <c r="HU595" i="6" s="1"/>
  <c r="HN595" i="6" a="1"/>
  <c r="HN595" i="6" s="1"/>
  <c r="HT595" i="6" s="1"/>
  <c r="HK595" i="6"/>
  <c r="HI595" i="6"/>
  <c r="HH595" i="6"/>
  <c r="HL595" i="6" s="1" a="1"/>
  <c r="HL595" i="6" s="1"/>
  <c r="HG595" i="6"/>
  <c r="HF595" i="6"/>
  <c r="HD595" i="6"/>
  <c r="HC595" i="6"/>
  <c r="HW594" i="6"/>
  <c r="HS594" i="6"/>
  <c r="HQ594" i="6" a="1"/>
  <c r="HQ594" i="6" s="1"/>
  <c r="HP594" i="6" a="1"/>
  <c r="HP594" i="6" s="1"/>
  <c r="HV594" i="6" s="1"/>
  <c r="HO594" i="6" a="1"/>
  <c r="HO594" i="6" s="1"/>
  <c r="HU594" i="6" s="1"/>
  <c r="HN594" i="6" a="1"/>
  <c r="HN594" i="6" s="1"/>
  <c r="HT594" i="6" s="1"/>
  <c r="HK594" i="6"/>
  <c r="HI594" i="6"/>
  <c r="HH594" i="6"/>
  <c r="HL594" i="6" s="1" a="1"/>
  <c r="HL594" i="6" s="1"/>
  <c r="HG594" i="6"/>
  <c r="HF594" i="6"/>
  <c r="HD594" i="6"/>
  <c r="HC594" i="6"/>
  <c r="HU593" i="6"/>
  <c r="HS593" i="6"/>
  <c r="HQ593" i="6" a="1"/>
  <c r="HQ593" i="6" s="1"/>
  <c r="HW593" i="6" s="1"/>
  <c r="HP593" i="6" a="1"/>
  <c r="HP593" i="6" s="1"/>
  <c r="HV593" i="6" s="1"/>
  <c r="HO593" i="6" a="1"/>
  <c r="HO593" i="6" s="1"/>
  <c r="HN593" i="6" a="1"/>
  <c r="HN593" i="6" s="1"/>
  <c r="HT593" i="6" s="1"/>
  <c r="HK593" i="6"/>
  <c r="HI593" i="6"/>
  <c r="HH593" i="6"/>
  <c r="HL593" i="6" s="1" a="1"/>
  <c r="HL593" i="6" s="1"/>
  <c r="HG593" i="6"/>
  <c r="HF593" i="6"/>
  <c r="HD593" i="6"/>
  <c r="HC593" i="6"/>
  <c r="HW592" i="6"/>
  <c r="HS592" i="6"/>
  <c r="HQ592" i="6" a="1"/>
  <c r="HQ592" i="6" s="1"/>
  <c r="HP592" i="6" a="1"/>
  <c r="HP592" i="6" s="1"/>
  <c r="HV592" i="6" s="1"/>
  <c r="HO592" i="6" a="1"/>
  <c r="HO592" i="6" s="1"/>
  <c r="HU592" i="6" s="1"/>
  <c r="HN592" i="6" a="1"/>
  <c r="HN592" i="6" s="1"/>
  <c r="HT592" i="6" s="1"/>
  <c r="HK592" i="6"/>
  <c r="HI592" i="6"/>
  <c r="HH592" i="6"/>
  <c r="HL592" i="6" s="1" a="1"/>
  <c r="HL592" i="6" s="1"/>
  <c r="HG592" i="6"/>
  <c r="HF592" i="6"/>
  <c r="HD592" i="6"/>
  <c r="HC592" i="6"/>
  <c r="HS591" i="6"/>
  <c r="HQ591" i="6" a="1"/>
  <c r="HQ591" i="6" s="1"/>
  <c r="HW591" i="6" s="1"/>
  <c r="HP591" i="6" a="1"/>
  <c r="HP591" i="6" s="1"/>
  <c r="HV591" i="6" s="1"/>
  <c r="HO591" i="6" a="1"/>
  <c r="HO591" i="6" s="1"/>
  <c r="HU591" i="6" s="1"/>
  <c r="HN591" i="6" a="1"/>
  <c r="HN591" i="6" s="1"/>
  <c r="HT591" i="6" s="1"/>
  <c r="HK591" i="6"/>
  <c r="HI591" i="6"/>
  <c r="HH591" i="6"/>
  <c r="HL591" i="6" s="1" a="1"/>
  <c r="HL591" i="6" s="1"/>
  <c r="HG591" i="6"/>
  <c r="HF591" i="6"/>
  <c r="HD591" i="6"/>
  <c r="HC591" i="6"/>
  <c r="HS590" i="6"/>
  <c r="HQ590" i="6" a="1"/>
  <c r="HQ590" i="6" s="1"/>
  <c r="HW590" i="6" s="1"/>
  <c r="HP590" i="6" a="1"/>
  <c r="HP590" i="6" s="1"/>
  <c r="HV590" i="6" s="1"/>
  <c r="HO590" i="6" a="1"/>
  <c r="HO590" i="6" s="1"/>
  <c r="HU590" i="6" s="1"/>
  <c r="HN590" i="6" a="1"/>
  <c r="HN590" i="6" s="1"/>
  <c r="HT590" i="6" s="1"/>
  <c r="HK590" i="6"/>
  <c r="HI590" i="6"/>
  <c r="HH590" i="6"/>
  <c r="HL590" i="6" s="1" a="1"/>
  <c r="HL590" i="6" s="1"/>
  <c r="HG590" i="6"/>
  <c r="HF590" i="6"/>
  <c r="HD590" i="6"/>
  <c r="HC590" i="6"/>
  <c r="HS589" i="6"/>
  <c r="HQ589" i="6" a="1"/>
  <c r="HQ589" i="6" s="1"/>
  <c r="HW589" i="6" s="1"/>
  <c r="HP589" i="6" a="1"/>
  <c r="HP589" i="6" s="1"/>
  <c r="HV589" i="6" s="1"/>
  <c r="HO589" i="6" a="1"/>
  <c r="HO589" i="6" s="1"/>
  <c r="HU589" i="6" s="1"/>
  <c r="HN589" i="6" a="1"/>
  <c r="HN589" i="6" s="1"/>
  <c r="HT589" i="6" s="1"/>
  <c r="HK589" i="6"/>
  <c r="HI589" i="6"/>
  <c r="HH589" i="6"/>
  <c r="HL589" i="6" s="1" a="1"/>
  <c r="HL589" i="6" s="1"/>
  <c r="HG589" i="6"/>
  <c r="HF589" i="6"/>
  <c r="HD589" i="6"/>
  <c r="HC589" i="6"/>
  <c r="HU588" i="6"/>
  <c r="HS588" i="6"/>
  <c r="HQ588" i="6" a="1"/>
  <c r="HQ588" i="6" s="1"/>
  <c r="HW588" i="6" s="1"/>
  <c r="HP588" i="6" a="1"/>
  <c r="HP588" i="6" s="1"/>
  <c r="HV588" i="6" s="1"/>
  <c r="HO588" i="6" a="1"/>
  <c r="HO588" i="6" s="1"/>
  <c r="HN588" i="6" a="1"/>
  <c r="HN588" i="6" s="1"/>
  <c r="HT588" i="6" s="1"/>
  <c r="HK588" i="6"/>
  <c r="HI588" i="6"/>
  <c r="HH588" i="6"/>
  <c r="HL588" i="6" s="1" a="1"/>
  <c r="HL588" i="6" s="1"/>
  <c r="HG588" i="6"/>
  <c r="HF588" i="6"/>
  <c r="HD588" i="6"/>
  <c r="HC588" i="6"/>
  <c r="HS587" i="6"/>
  <c r="HQ587" i="6" a="1"/>
  <c r="HQ587" i="6" s="1"/>
  <c r="HW587" i="6" s="1"/>
  <c r="HP587" i="6" a="1"/>
  <c r="HP587" i="6" s="1"/>
  <c r="HV587" i="6" s="1"/>
  <c r="HO587" i="6" a="1"/>
  <c r="HO587" i="6" s="1"/>
  <c r="HU587" i="6" s="1"/>
  <c r="HN587" i="6" a="1"/>
  <c r="HN587" i="6" s="1"/>
  <c r="HT587" i="6" s="1"/>
  <c r="HK587" i="6"/>
  <c r="HI587" i="6"/>
  <c r="HH587" i="6"/>
  <c r="HL587" i="6" s="1" a="1"/>
  <c r="HL587" i="6" s="1"/>
  <c r="HG587" i="6"/>
  <c r="HF587" i="6"/>
  <c r="HD587" i="6"/>
  <c r="HC587" i="6"/>
  <c r="HW586" i="6"/>
  <c r="HS586" i="6"/>
  <c r="HQ586" i="6" a="1"/>
  <c r="HQ586" i="6" s="1"/>
  <c r="HP586" i="6" a="1"/>
  <c r="HP586" i="6" s="1"/>
  <c r="HV586" i="6" s="1"/>
  <c r="HO586" i="6" a="1"/>
  <c r="HO586" i="6" s="1"/>
  <c r="HU586" i="6" s="1"/>
  <c r="HN586" i="6" a="1"/>
  <c r="HN586" i="6" s="1"/>
  <c r="HT586" i="6" s="1"/>
  <c r="HK586" i="6"/>
  <c r="HI586" i="6"/>
  <c r="HH586" i="6"/>
  <c r="HL586" i="6" s="1" a="1"/>
  <c r="HL586" i="6" s="1"/>
  <c r="HG586" i="6"/>
  <c r="HF586" i="6"/>
  <c r="HD586" i="6"/>
  <c r="HC586" i="6"/>
  <c r="HS585" i="6"/>
  <c r="HQ585" i="6" a="1"/>
  <c r="HQ585" i="6" s="1"/>
  <c r="HW585" i="6" s="1"/>
  <c r="HP585" i="6" a="1"/>
  <c r="HP585" i="6" s="1"/>
  <c r="HV585" i="6" s="1"/>
  <c r="HO585" i="6" a="1"/>
  <c r="HO585" i="6" s="1"/>
  <c r="HU585" i="6" s="1"/>
  <c r="HN585" i="6" a="1"/>
  <c r="HN585" i="6" s="1"/>
  <c r="HT585" i="6" s="1"/>
  <c r="HL585" i="6" a="1"/>
  <c r="HL585" i="6" s="1"/>
  <c r="HK585" i="6"/>
  <c r="HI585" i="6"/>
  <c r="HH585" i="6"/>
  <c r="HG585" i="6"/>
  <c r="HF585" i="6"/>
  <c r="HD585" i="6"/>
  <c r="HC585" i="6"/>
  <c r="HW584" i="6"/>
  <c r="HS584" i="6"/>
  <c r="HQ584" i="6" a="1"/>
  <c r="HQ584" i="6" s="1"/>
  <c r="HP584" i="6" a="1"/>
  <c r="HP584" i="6" s="1"/>
  <c r="HV584" i="6" s="1"/>
  <c r="HO584" i="6" a="1"/>
  <c r="HO584" i="6" s="1"/>
  <c r="HU584" i="6" s="1"/>
  <c r="HN584" i="6" a="1"/>
  <c r="HN584" i="6" s="1"/>
  <c r="HT584" i="6" s="1"/>
  <c r="HK584" i="6"/>
  <c r="HI584" i="6"/>
  <c r="HH584" i="6"/>
  <c r="HL584" i="6" s="1" a="1"/>
  <c r="HL584" i="6" s="1"/>
  <c r="HG584" i="6"/>
  <c r="HF584" i="6"/>
  <c r="HD584" i="6"/>
  <c r="HC584" i="6"/>
  <c r="HW583" i="6"/>
  <c r="HS583" i="6"/>
  <c r="HQ583" i="6" a="1"/>
  <c r="HQ583" i="6" s="1"/>
  <c r="HP583" i="6" a="1"/>
  <c r="HP583" i="6" s="1"/>
  <c r="HV583" i="6" s="1"/>
  <c r="HO583" i="6" a="1"/>
  <c r="HO583" i="6" s="1"/>
  <c r="HU583" i="6" s="1"/>
  <c r="HN583" i="6" a="1"/>
  <c r="HN583" i="6" s="1"/>
  <c r="HT583" i="6" s="1"/>
  <c r="HK583" i="6"/>
  <c r="HI583" i="6"/>
  <c r="HH583" i="6"/>
  <c r="HL583" i="6" s="1" a="1"/>
  <c r="HL583" i="6" s="1"/>
  <c r="HG583" i="6"/>
  <c r="HF583" i="6"/>
  <c r="HD583" i="6"/>
  <c r="HC583" i="6"/>
  <c r="HS582" i="6"/>
  <c r="HQ582" i="6" a="1"/>
  <c r="HQ582" i="6" s="1"/>
  <c r="HW582" i="6" s="1"/>
  <c r="HP582" i="6" a="1"/>
  <c r="HP582" i="6" s="1"/>
  <c r="HV582" i="6" s="1"/>
  <c r="HO582" i="6" a="1"/>
  <c r="HO582" i="6" s="1"/>
  <c r="HU582" i="6" s="1"/>
  <c r="HN582" i="6" a="1"/>
  <c r="HN582" i="6" s="1"/>
  <c r="HT582" i="6" s="1"/>
  <c r="HK582" i="6"/>
  <c r="HI582" i="6"/>
  <c r="HH582" i="6"/>
  <c r="HL582" i="6" s="1" a="1"/>
  <c r="HL582" i="6" s="1"/>
  <c r="HG582" i="6"/>
  <c r="HF582" i="6"/>
  <c r="HD582" i="6"/>
  <c r="HC582" i="6"/>
  <c r="HS581" i="6"/>
  <c r="HQ581" i="6" a="1"/>
  <c r="HQ581" i="6" s="1"/>
  <c r="HW581" i="6" s="1"/>
  <c r="HP581" i="6" a="1"/>
  <c r="HP581" i="6" s="1"/>
  <c r="HV581" i="6" s="1"/>
  <c r="HO581" i="6" a="1"/>
  <c r="HO581" i="6" s="1"/>
  <c r="HU581" i="6" s="1"/>
  <c r="HN581" i="6" a="1"/>
  <c r="HN581" i="6" s="1"/>
  <c r="HT581" i="6" s="1"/>
  <c r="HL581" i="6" a="1"/>
  <c r="HL581" i="6" s="1"/>
  <c r="HK581" i="6"/>
  <c r="HI581" i="6"/>
  <c r="HH581" i="6"/>
  <c r="HG581" i="6"/>
  <c r="HF581" i="6"/>
  <c r="HD581" i="6"/>
  <c r="HC581" i="6"/>
  <c r="HS580" i="6"/>
  <c r="HQ580" i="6" a="1"/>
  <c r="HQ580" i="6" s="1"/>
  <c r="HW580" i="6" s="1"/>
  <c r="HP580" i="6" a="1"/>
  <c r="HP580" i="6" s="1"/>
  <c r="HV580" i="6" s="1"/>
  <c r="HO580" i="6" a="1"/>
  <c r="HO580" i="6" s="1"/>
  <c r="HU580" i="6" s="1"/>
  <c r="HN580" i="6" a="1"/>
  <c r="HN580" i="6" s="1"/>
  <c r="HT580" i="6" s="1"/>
  <c r="HL580" i="6" a="1"/>
  <c r="HL580" i="6" s="1"/>
  <c r="HK580" i="6"/>
  <c r="HI580" i="6"/>
  <c r="HH580" i="6"/>
  <c r="HG580" i="6"/>
  <c r="HF580" i="6"/>
  <c r="HD580" i="6"/>
  <c r="HC580" i="6"/>
  <c r="HW579" i="6"/>
  <c r="HS579" i="6"/>
  <c r="HQ579" i="6" a="1"/>
  <c r="HQ579" i="6" s="1"/>
  <c r="HP579" i="6" a="1"/>
  <c r="HP579" i="6" s="1"/>
  <c r="HV579" i="6" s="1"/>
  <c r="HO579" i="6" a="1"/>
  <c r="HO579" i="6" s="1"/>
  <c r="HU579" i="6" s="1"/>
  <c r="HN579" i="6" a="1"/>
  <c r="HN579" i="6" s="1"/>
  <c r="HT579" i="6" s="1"/>
  <c r="HK579" i="6"/>
  <c r="HI579" i="6"/>
  <c r="HH579" i="6"/>
  <c r="HL579" i="6" s="1" a="1"/>
  <c r="HL579" i="6" s="1"/>
  <c r="HG579" i="6"/>
  <c r="HF579" i="6"/>
  <c r="HD579" i="6"/>
  <c r="HC579" i="6"/>
  <c r="HS578" i="6"/>
  <c r="HQ578" i="6" a="1"/>
  <c r="HQ578" i="6" s="1"/>
  <c r="HW578" i="6" s="1"/>
  <c r="HP578" i="6" a="1"/>
  <c r="HP578" i="6" s="1"/>
  <c r="HV578" i="6" s="1"/>
  <c r="HO578" i="6" a="1"/>
  <c r="HO578" i="6" s="1"/>
  <c r="HU578" i="6" s="1"/>
  <c r="HN578" i="6" a="1"/>
  <c r="HN578" i="6" s="1"/>
  <c r="HT578" i="6" s="1"/>
  <c r="HK578" i="6"/>
  <c r="HI578" i="6"/>
  <c r="HH578" i="6"/>
  <c r="HL578" i="6" s="1" a="1"/>
  <c r="HL578" i="6" s="1"/>
  <c r="HG578" i="6"/>
  <c r="HF578" i="6"/>
  <c r="HD578" i="6"/>
  <c r="HC578" i="6"/>
  <c r="HS577" i="6"/>
  <c r="HQ577" i="6" a="1"/>
  <c r="HQ577" i="6" s="1"/>
  <c r="HW577" i="6" s="1"/>
  <c r="HP577" i="6" a="1"/>
  <c r="HP577" i="6" s="1"/>
  <c r="HV577" i="6" s="1"/>
  <c r="HO577" i="6" a="1"/>
  <c r="HO577" i="6" s="1"/>
  <c r="HU577" i="6" s="1"/>
  <c r="HN577" i="6" a="1"/>
  <c r="HN577" i="6" s="1"/>
  <c r="HT577" i="6" s="1"/>
  <c r="HL577" i="6" a="1"/>
  <c r="HL577" i="6" s="1"/>
  <c r="HK577" i="6"/>
  <c r="HI577" i="6"/>
  <c r="HH577" i="6"/>
  <c r="HG577" i="6"/>
  <c r="HF577" i="6"/>
  <c r="HD577" i="6"/>
  <c r="HS576" i="6"/>
  <c r="HQ576" i="6" a="1"/>
  <c r="HQ576" i="6" s="1"/>
  <c r="HW576" i="6" s="1"/>
  <c r="HP576" i="6" a="1"/>
  <c r="HP576" i="6" s="1"/>
  <c r="HV576" i="6" s="1"/>
  <c r="HO576" i="6" a="1"/>
  <c r="HO576" i="6" s="1"/>
  <c r="HU576" i="6" s="1"/>
  <c r="HN576" i="6" a="1"/>
  <c r="HN576" i="6" s="1"/>
  <c r="HT576" i="6" s="1"/>
  <c r="HK576" i="6"/>
  <c r="HI576" i="6"/>
  <c r="HH576" i="6"/>
  <c r="HL576" i="6" s="1" a="1"/>
  <c r="HL576" i="6" s="1"/>
  <c r="HG576" i="6"/>
  <c r="HF576" i="6"/>
  <c r="HD576" i="6"/>
  <c r="HS575" i="6"/>
  <c r="HQ575" i="6" a="1"/>
  <c r="HQ575" i="6" s="1"/>
  <c r="HW575" i="6" s="1"/>
  <c r="HP575" i="6" a="1"/>
  <c r="HP575" i="6" s="1"/>
  <c r="HV575" i="6" s="1"/>
  <c r="HO575" i="6" a="1"/>
  <c r="HO575" i="6" s="1"/>
  <c r="HU575" i="6" s="1"/>
  <c r="HN575" i="6" a="1"/>
  <c r="HN575" i="6" s="1"/>
  <c r="HT575" i="6" s="1"/>
  <c r="HK575" i="6"/>
  <c r="HI575" i="6"/>
  <c r="HH575" i="6"/>
  <c r="HL575" i="6" s="1" a="1"/>
  <c r="HL575" i="6" s="1"/>
  <c r="HG575" i="6"/>
  <c r="HF575" i="6"/>
  <c r="HD575" i="6"/>
  <c r="HV574" i="6"/>
  <c r="HS574" i="6"/>
  <c r="HQ574" i="6"/>
  <c r="HW574" i="6" s="1"/>
  <c r="HQ574" i="6" a="1"/>
  <c r="HP574" i="6"/>
  <c r="HP574" i="6" a="1"/>
  <c r="HO574" i="6"/>
  <c r="HU574" i="6" s="1"/>
  <c r="HO574" i="6" a="1"/>
  <c r="HN574" i="6"/>
  <c r="HT574" i="6" s="1"/>
  <c r="HN574" i="6" a="1"/>
  <c r="HK574" i="6"/>
  <c r="HI574" i="6"/>
  <c r="HH574" i="6"/>
  <c r="HL574" i="6" s="1" a="1"/>
  <c r="HL574" i="6" s="1"/>
  <c r="HG574" i="6"/>
  <c r="HF574" i="6"/>
  <c r="HD574" i="6"/>
  <c r="HU573" i="6"/>
  <c r="HS573" i="6"/>
  <c r="HQ573" i="6" a="1"/>
  <c r="HQ573" i="6" s="1"/>
  <c r="HW573" i="6" s="1"/>
  <c r="HP573" i="6" a="1"/>
  <c r="HP573" i="6" s="1"/>
  <c r="HV573" i="6" s="1"/>
  <c r="HO573" i="6" a="1"/>
  <c r="HO573" i="6" s="1"/>
  <c r="HN573" i="6" a="1"/>
  <c r="HN573" i="6" s="1"/>
  <c r="HT573" i="6" s="1"/>
  <c r="HK573" i="6"/>
  <c r="HI573" i="6"/>
  <c r="HH573" i="6"/>
  <c r="HL573" i="6" s="1" a="1"/>
  <c r="HL573" i="6" s="1"/>
  <c r="HG573" i="6"/>
  <c r="HF573" i="6"/>
  <c r="HD573" i="6"/>
  <c r="HS572" i="6"/>
  <c r="HQ572" i="6" a="1"/>
  <c r="HQ572" i="6" s="1"/>
  <c r="HW572" i="6" s="1"/>
  <c r="HP572" i="6" a="1"/>
  <c r="HP572" i="6" s="1"/>
  <c r="HV572" i="6" s="1"/>
  <c r="HO572" i="6"/>
  <c r="HU572" i="6" s="1"/>
  <c r="HO572" i="6" a="1"/>
  <c r="HN572" i="6" a="1"/>
  <c r="HN572" i="6" s="1"/>
  <c r="HT572" i="6" s="1"/>
  <c r="HK572" i="6"/>
  <c r="HI572" i="6"/>
  <c r="HH572" i="6"/>
  <c r="HL572" i="6" s="1" a="1"/>
  <c r="HL572" i="6" s="1"/>
  <c r="HG572" i="6"/>
  <c r="HF572" i="6"/>
  <c r="HD572" i="6"/>
  <c r="HS571" i="6"/>
  <c r="HQ571" i="6" a="1"/>
  <c r="HQ571" i="6" s="1"/>
  <c r="HW571" i="6" s="1"/>
  <c r="HP571" i="6" a="1"/>
  <c r="HP571" i="6" s="1"/>
  <c r="HV571" i="6" s="1"/>
  <c r="HO571" i="6" a="1"/>
  <c r="HO571" i="6" s="1"/>
  <c r="HU571" i="6" s="1"/>
  <c r="HN571" i="6" a="1"/>
  <c r="HN571" i="6" s="1"/>
  <c r="HT571" i="6" s="1"/>
  <c r="HK571" i="6"/>
  <c r="HI571" i="6"/>
  <c r="HH571" i="6"/>
  <c r="HL571" i="6" s="1" a="1"/>
  <c r="HL571" i="6" s="1"/>
  <c r="HG571" i="6"/>
  <c r="HF571" i="6"/>
  <c r="HD571" i="6"/>
  <c r="HC571" i="6"/>
  <c r="HS570" i="6"/>
  <c r="HQ570" i="6" a="1"/>
  <c r="HQ570" i="6" s="1"/>
  <c r="HW570" i="6" s="1"/>
  <c r="HP570" i="6" a="1"/>
  <c r="HP570" i="6" s="1"/>
  <c r="HV570" i="6" s="1"/>
  <c r="HO570" i="6" a="1"/>
  <c r="HO570" i="6" s="1"/>
  <c r="HU570" i="6" s="1"/>
  <c r="HN570" i="6"/>
  <c r="HT570" i="6" s="1"/>
  <c r="HN570" i="6" a="1"/>
  <c r="HK570" i="6"/>
  <c r="HI570" i="6"/>
  <c r="HH570" i="6"/>
  <c r="HL570" i="6" s="1" a="1"/>
  <c r="HL570" i="6" s="1"/>
  <c r="HG570" i="6"/>
  <c r="HF570" i="6"/>
  <c r="HD570" i="6"/>
  <c r="HC570" i="6"/>
  <c r="HS569" i="6"/>
  <c r="HQ569" i="6"/>
  <c r="HW569" i="6" s="1"/>
  <c r="HQ569" i="6" a="1"/>
  <c r="HP569" i="6" a="1"/>
  <c r="HP569" i="6" s="1"/>
  <c r="HV569" i="6" s="1"/>
  <c r="HO569" i="6" a="1"/>
  <c r="HO569" i="6" s="1"/>
  <c r="HU569" i="6" s="1"/>
  <c r="HN569" i="6" a="1"/>
  <c r="HN569" i="6" s="1"/>
  <c r="HT569" i="6" s="1"/>
  <c r="HK569" i="6"/>
  <c r="HI569" i="6"/>
  <c r="HH569" i="6"/>
  <c r="HL569" i="6" s="1" a="1"/>
  <c r="HL569" i="6" s="1"/>
  <c r="HG569" i="6"/>
  <c r="HF569" i="6"/>
  <c r="HD569" i="6"/>
  <c r="HC569" i="6"/>
  <c r="HS568" i="6"/>
  <c r="HQ568" i="6" a="1"/>
  <c r="HQ568" i="6" s="1"/>
  <c r="HW568" i="6" s="1"/>
  <c r="HP568" i="6"/>
  <c r="HV568" i="6" s="1"/>
  <c r="HP568" i="6" a="1"/>
  <c r="HO568" i="6" a="1"/>
  <c r="HO568" i="6" s="1"/>
  <c r="HU568" i="6" s="1"/>
  <c r="HN568" i="6" a="1"/>
  <c r="HN568" i="6" s="1"/>
  <c r="HT568" i="6" s="1"/>
  <c r="HK568" i="6"/>
  <c r="HI568" i="6"/>
  <c r="HH568" i="6"/>
  <c r="HL568" i="6" s="1" a="1"/>
  <c r="HL568" i="6" s="1"/>
  <c r="HG568" i="6"/>
  <c r="HF568" i="6"/>
  <c r="HD568" i="6"/>
  <c r="HC568" i="6"/>
  <c r="HS567" i="6"/>
  <c r="HQ567" i="6" a="1"/>
  <c r="HQ567" i="6" s="1"/>
  <c r="HW567" i="6" s="1"/>
  <c r="HP567" i="6" a="1"/>
  <c r="HP567" i="6" s="1"/>
  <c r="HV567" i="6" s="1"/>
  <c r="HO567" i="6" a="1"/>
  <c r="HO567" i="6" s="1"/>
  <c r="HU567" i="6" s="1"/>
  <c r="HN567" i="6" a="1"/>
  <c r="HN567" i="6" s="1"/>
  <c r="HT567" i="6" s="1"/>
  <c r="HK567" i="6"/>
  <c r="HI567" i="6"/>
  <c r="HH567" i="6"/>
  <c r="HL567" i="6" s="1" a="1"/>
  <c r="HL567" i="6" s="1"/>
  <c r="HG567" i="6"/>
  <c r="HF567" i="6"/>
  <c r="HD567" i="6"/>
  <c r="HC567" i="6"/>
  <c r="HS566" i="6"/>
  <c r="HQ566" i="6" a="1"/>
  <c r="HQ566" i="6" s="1"/>
  <c r="HW566" i="6" s="1"/>
  <c r="HP566" i="6" a="1"/>
  <c r="HP566" i="6" s="1"/>
  <c r="HV566" i="6" s="1"/>
  <c r="HO566" i="6" a="1"/>
  <c r="HO566" i="6" s="1"/>
  <c r="HU566" i="6" s="1"/>
  <c r="HN566" i="6" a="1"/>
  <c r="HN566" i="6" s="1"/>
  <c r="HT566" i="6" s="1"/>
  <c r="HK566" i="6"/>
  <c r="HI566" i="6"/>
  <c r="HH566" i="6"/>
  <c r="HL566" i="6" s="1" a="1"/>
  <c r="HL566" i="6" s="1"/>
  <c r="HG566" i="6"/>
  <c r="HF566" i="6"/>
  <c r="HD566" i="6"/>
  <c r="HC566" i="6"/>
  <c r="HS565" i="6"/>
  <c r="HQ565" i="6" a="1"/>
  <c r="HQ565" i="6" s="1"/>
  <c r="HW565" i="6" s="1"/>
  <c r="HP565" i="6" a="1"/>
  <c r="HP565" i="6" s="1"/>
  <c r="HV565" i="6" s="1"/>
  <c r="HO565" i="6" a="1"/>
  <c r="HO565" i="6" s="1"/>
  <c r="HU565" i="6" s="1"/>
  <c r="HN565" i="6" a="1"/>
  <c r="HN565" i="6" s="1"/>
  <c r="HT565" i="6" s="1"/>
  <c r="HK565" i="6"/>
  <c r="HI565" i="6"/>
  <c r="HH565" i="6"/>
  <c r="HL565" i="6" s="1" a="1"/>
  <c r="HL565" i="6" s="1"/>
  <c r="HG565" i="6"/>
  <c r="HF565" i="6"/>
  <c r="HD565" i="6"/>
  <c r="HC565" i="6"/>
  <c r="HS564" i="6"/>
  <c r="HQ564" i="6" a="1"/>
  <c r="HQ564" i="6" s="1"/>
  <c r="HW564" i="6" s="1"/>
  <c r="HP564" i="6" a="1"/>
  <c r="HP564" i="6" s="1"/>
  <c r="HV564" i="6" s="1"/>
  <c r="HO564" i="6" a="1"/>
  <c r="HO564" i="6" s="1"/>
  <c r="HU564" i="6" s="1"/>
  <c r="HN564" i="6" a="1"/>
  <c r="HN564" i="6" s="1"/>
  <c r="HT564" i="6" s="1"/>
  <c r="HK564" i="6"/>
  <c r="HI564" i="6"/>
  <c r="HH564" i="6"/>
  <c r="HL564" i="6" s="1" a="1"/>
  <c r="HL564" i="6" s="1"/>
  <c r="HG564" i="6"/>
  <c r="HF564" i="6"/>
  <c r="HD564" i="6"/>
  <c r="HC564" i="6"/>
  <c r="HS563" i="6"/>
  <c r="HQ563" i="6" a="1"/>
  <c r="HQ563" i="6" s="1"/>
  <c r="HW563" i="6" s="1"/>
  <c r="HP563" i="6" a="1"/>
  <c r="HP563" i="6" s="1"/>
  <c r="HV563" i="6" s="1"/>
  <c r="HO563" i="6" a="1"/>
  <c r="HO563" i="6" s="1"/>
  <c r="HU563" i="6" s="1"/>
  <c r="HN563" i="6" a="1"/>
  <c r="HN563" i="6" s="1"/>
  <c r="HT563" i="6" s="1"/>
  <c r="HK563" i="6"/>
  <c r="HI563" i="6"/>
  <c r="HH563" i="6"/>
  <c r="HL563" i="6" s="1" a="1"/>
  <c r="HL563" i="6" s="1"/>
  <c r="HG563" i="6"/>
  <c r="HF563" i="6"/>
  <c r="HD563" i="6"/>
  <c r="HC563" i="6"/>
  <c r="HS562" i="6"/>
  <c r="HQ562" i="6" a="1"/>
  <c r="HQ562" i="6" s="1"/>
  <c r="HW562" i="6" s="1"/>
  <c r="HP562" i="6" a="1"/>
  <c r="HP562" i="6" s="1"/>
  <c r="HV562" i="6" s="1"/>
  <c r="HO562" i="6" a="1"/>
  <c r="HO562" i="6" s="1"/>
  <c r="HU562" i="6" s="1"/>
  <c r="HN562" i="6" a="1"/>
  <c r="HN562" i="6" s="1"/>
  <c r="HT562" i="6" s="1"/>
  <c r="HK562" i="6"/>
  <c r="HI562" i="6"/>
  <c r="HH562" i="6"/>
  <c r="HL562" i="6" s="1" a="1"/>
  <c r="HL562" i="6" s="1"/>
  <c r="HG562" i="6"/>
  <c r="HF562" i="6"/>
  <c r="HD562" i="6"/>
  <c r="HC562" i="6"/>
  <c r="HS561" i="6"/>
  <c r="HQ561" i="6" a="1"/>
  <c r="HQ561" i="6" s="1"/>
  <c r="HW561" i="6" s="1"/>
  <c r="HP561" i="6" a="1"/>
  <c r="HP561" i="6" s="1"/>
  <c r="HV561" i="6" s="1"/>
  <c r="HO561" i="6"/>
  <c r="HU561" i="6" s="1"/>
  <c r="HO561" i="6" a="1"/>
  <c r="HN561" i="6" a="1"/>
  <c r="HN561" i="6" s="1"/>
  <c r="HT561" i="6" s="1"/>
  <c r="HK561" i="6"/>
  <c r="HI561" i="6"/>
  <c r="HH561" i="6"/>
  <c r="HL561" i="6" s="1" a="1"/>
  <c r="HL561" i="6" s="1"/>
  <c r="HG561" i="6"/>
  <c r="HF561" i="6"/>
  <c r="HD561" i="6"/>
  <c r="HC561" i="6"/>
  <c r="HS560" i="6"/>
  <c r="HQ560" i="6" a="1"/>
  <c r="HQ560" i="6" s="1"/>
  <c r="HW560" i="6" s="1"/>
  <c r="HP560" i="6" a="1"/>
  <c r="HP560" i="6" s="1"/>
  <c r="HV560" i="6" s="1"/>
  <c r="HO560" i="6" a="1"/>
  <c r="HO560" i="6" s="1"/>
  <c r="HU560" i="6" s="1"/>
  <c r="HN560" i="6"/>
  <c r="HT560" i="6" s="1"/>
  <c r="HN560" i="6" a="1"/>
  <c r="HK560" i="6"/>
  <c r="HI560" i="6"/>
  <c r="HH560" i="6"/>
  <c r="HL560" i="6" s="1" a="1"/>
  <c r="HL560" i="6" s="1"/>
  <c r="HG560" i="6"/>
  <c r="HF560" i="6"/>
  <c r="HD560" i="6"/>
  <c r="HC560" i="6"/>
  <c r="HS559" i="6"/>
  <c r="HQ559" i="6" a="1"/>
  <c r="HQ559" i="6" s="1"/>
  <c r="HW559" i="6" s="1"/>
  <c r="HP559" i="6" a="1"/>
  <c r="HP559" i="6" s="1"/>
  <c r="HV559" i="6" s="1"/>
  <c r="HO559" i="6" a="1"/>
  <c r="HO559" i="6" s="1"/>
  <c r="HU559" i="6" s="1"/>
  <c r="HN559" i="6" a="1"/>
  <c r="HN559" i="6" s="1"/>
  <c r="HT559" i="6" s="1"/>
  <c r="HL559" i="6" a="1"/>
  <c r="HL559" i="6" s="1"/>
  <c r="HK559" i="6"/>
  <c r="HI559" i="6"/>
  <c r="HH559" i="6"/>
  <c r="HG559" i="6"/>
  <c r="HF559" i="6"/>
  <c r="HD559" i="6"/>
  <c r="HC559" i="6"/>
  <c r="HS558" i="6"/>
  <c r="HQ558" i="6" a="1"/>
  <c r="HQ558" i="6" s="1"/>
  <c r="HW558" i="6" s="1"/>
  <c r="HP558" i="6"/>
  <c r="HV558" i="6" s="1"/>
  <c r="HP558" i="6" a="1"/>
  <c r="HO558" i="6" a="1"/>
  <c r="HO558" i="6" s="1"/>
  <c r="HU558" i="6" s="1"/>
  <c r="HN558" i="6" a="1"/>
  <c r="HN558" i="6" s="1"/>
  <c r="HT558" i="6" s="1"/>
  <c r="HL558" i="6" a="1"/>
  <c r="HL558" i="6" s="1"/>
  <c r="HK558" i="6"/>
  <c r="HI558" i="6"/>
  <c r="HH558" i="6"/>
  <c r="HG558" i="6"/>
  <c r="HF558" i="6"/>
  <c r="HD558" i="6"/>
  <c r="HC558" i="6"/>
  <c r="HS557" i="6"/>
  <c r="HQ557" i="6" a="1"/>
  <c r="HQ557" i="6" s="1"/>
  <c r="HW557" i="6" s="1"/>
  <c r="HP557" i="6" a="1"/>
  <c r="HP557" i="6" s="1"/>
  <c r="HV557" i="6" s="1"/>
  <c r="HO557" i="6" a="1"/>
  <c r="HO557" i="6" s="1"/>
  <c r="HU557" i="6" s="1"/>
  <c r="HN557" i="6" a="1"/>
  <c r="HN557" i="6" s="1"/>
  <c r="HT557" i="6" s="1"/>
  <c r="HK557" i="6"/>
  <c r="HI557" i="6"/>
  <c r="HH557" i="6"/>
  <c r="HL557" i="6" s="1" a="1"/>
  <c r="HL557" i="6" s="1"/>
  <c r="HG557" i="6"/>
  <c r="HF557" i="6"/>
  <c r="HD557" i="6"/>
  <c r="HC557" i="6"/>
  <c r="HS556" i="6"/>
  <c r="HQ556" i="6" a="1"/>
  <c r="HQ556" i="6" s="1"/>
  <c r="HW556" i="6" s="1"/>
  <c r="HP556" i="6" a="1"/>
  <c r="HP556" i="6" s="1"/>
  <c r="HV556" i="6" s="1"/>
  <c r="HO556" i="6" a="1"/>
  <c r="HO556" i="6" s="1"/>
  <c r="HU556" i="6" s="1"/>
  <c r="HN556" i="6" a="1"/>
  <c r="HN556" i="6" s="1"/>
  <c r="HT556" i="6" s="1"/>
  <c r="HK556" i="6"/>
  <c r="HI556" i="6"/>
  <c r="HH556" i="6"/>
  <c r="HL556" i="6" s="1" a="1"/>
  <c r="HL556" i="6" s="1"/>
  <c r="HG556" i="6"/>
  <c r="HF556" i="6"/>
  <c r="HD556" i="6"/>
  <c r="HC556" i="6"/>
  <c r="HS555" i="6"/>
  <c r="HQ555" i="6" a="1"/>
  <c r="HQ555" i="6" s="1"/>
  <c r="HW555" i="6" s="1"/>
  <c r="HP555" i="6" a="1"/>
  <c r="HP555" i="6" s="1"/>
  <c r="HV555" i="6" s="1"/>
  <c r="HO555" i="6" a="1"/>
  <c r="HO555" i="6" s="1"/>
  <c r="HU555" i="6" s="1"/>
  <c r="HN555" i="6" a="1"/>
  <c r="HN555" i="6" s="1"/>
  <c r="HT555" i="6" s="1"/>
  <c r="HK555" i="6"/>
  <c r="HI555" i="6"/>
  <c r="HH555" i="6"/>
  <c r="HL555" i="6" s="1" a="1"/>
  <c r="HL555" i="6" s="1"/>
  <c r="HG555" i="6"/>
  <c r="HF555" i="6"/>
  <c r="HD555" i="6"/>
  <c r="HC555" i="6"/>
  <c r="HS554" i="6"/>
  <c r="HQ554" i="6" a="1"/>
  <c r="HQ554" i="6" s="1"/>
  <c r="HW554" i="6" s="1"/>
  <c r="HP554" i="6" a="1"/>
  <c r="HP554" i="6" s="1"/>
  <c r="HV554" i="6" s="1"/>
  <c r="HO554" i="6" a="1"/>
  <c r="HO554" i="6" s="1"/>
  <c r="HU554" i="6" s="1"/>
  <c r="HN554" i="6" a="1"/>
  <c r="HN554" i="6" s="1"/>
  <c r="HT554" i="6" s="1"/>
  <c r="HL554" i="6" a="1"/>
  <c r="HL554" i="6" s="1"/>
  <c r="HK554" i="6"/>
  <c r="HI554" i="6"/>
  <c r="HH554" i="6"/>
  <c r="HG554" i="6"/>
  <c r="HF554" i="6"/>
  <c r="HD554" i="6"/>
  <c r="HC554" i="6"/>
  <c r="HS553" i="6"/>
  <c r="HQ553" i="6" a="1"/>
  <c r="HQ553" i="6" s="1"/>
  <c r="HW553" i="6" s="1"/>
  <c r="HP553" i="6" a="1"/>
  <c r="HP553" i="6" s="1"/>
  <c r="HV553" i="6" s="1"/>
  <c r="HO553" i="6" a="1"/>
  <c r="HO553" i="6" s="1"/>
  <c r="HU553" i="6" s="1"/>
  <c r="HN553" i="6" a="1"/>
  <c r="HN553" i="6" s="1"/>
  <c r="HT553" i="6" s="1"/>
  <c r="HK553" i="6"/>
  <c r="HI553" i="6"/>
  <c r="HH553" i="6"/>
  <c r="HL553" i="6" s="1" a="1"/>
  <c r="HL553" i="6" s="1"/>
  <c r="HG553" i="6"/>
  <c r="HF553" i="6"/>
  <c r="HD553" i="6"/>
  <c r="HC553" i="6"/>
  <c r="HT552" i="6"/>
  <c r="HS552" i="6"/>
  <c r="HQ552" i="6" a="1"/>
  <c r="HQ552" i="6" s="1"/>
  <c r="HW552" i="6" s="1"/>
  <c r="HP552" i="6" a="1"/>
  <c r="HP552" i="6" s="1"/>
  <c r="HV552" i="6" s="1"/>
  <c r="HO552" i="6" a="1"/>
  <c r="HO552" i="6" s="1"/>
  <c r="HU552" i="6" s="1"/>
  <c r="HN552" i="6"/>
  <c r="HN552" i="6" a="1"/>
  <c r="HK552" i="6"/>
  <c r="HI552" i="6"/>
  <c r="HH552" i="6"/>
  <c r="HL552" i="6" s="1" a="1"/>
  <c r="HL552" i="6" s="1"/>
  <c r="HG552" i="6"/>
  <c r="HF552" i="6"/>
  <c r="HD552" i="6"/>
  <c r="HC552" i="6"/>
  <c r="HS551" i="6"/>
  <c r="HQ551" i="6"/>
  <c r="HW551" i="6" s="1"/>
  <c r="HQ551" i="6" a="1"/>
  <c r="HP551" i="6" a="1"/>
  <c r="HP551" i="6" s="1"/>
  <c r="HV551" i="6" s="1"/>
  <c r="HO551" i="6" a="1"/>
  <c r="HO551" i="6" s="1"/>
  <c r="HU551" i="6" s="1"/>
  <c r="HN551" i="6" a="1"/>
  <c r="HN551" i="6" s="1"/>
  <c r="HT551" i="6" s="1"/>
  <c r="HK551" i="6"/>
  <c r="HI551" i="6"/>
  <c r="HH551" i="6"/>
  <c r="HL551" i="6" s="1" a="1"/>
  <c r="HL551" i="6" s="1"/>
  <c r="HG551" i="6"/>
  <c r="HF551" i="6"/>
  <c r="HD551" i="6"/>
  <c r="HC551" i="6"/>
  <c r="HU550" i="6"/>
  <c r="HS550" i="6"/>
  <c r="HQ550" i="6" a="1"/>
  <c r="HQ550" i="6" s="1"/>
  <c r="HW550" i="6" s="1"/>
  <c r="HP550" i="6" a="1"/>
  <c r="HP550" i="6" s="1"/>
  <c r="HV550" i="6" s="1"/>
  <c r="HO550" i="6" a="1"/>
  <c r="HO550" i="6" s="1"/>
  <c r="HN550" i="6" a="1"/>
  <c r="HN550" i="6" s="1"/>
  <c r="HT550" i="6" s="1"/>
  <c r="HK550" i="6"/>
  <c r="HI550" i="6"/>
  <c r="HH550" i="6"/>
  <c r="HL550" i="6" s="1" a="1"/>
  <c r="HL550" i="6" s="1"/>
  <c r="HG550" i="6"/>
  <c r="HF550" i="6"/>
  <c r="HD550" i="6"/>
  <c r="HC550" i="6"/>
  <c r="HV549" i="6"/>
  <c r="HS549" i="6"/>
  <c r="HQ549" i="6" a="1"/>
  <c r="HQ549" i="6" s="1"/>
  <c r="HW549" i="6" s="1"/>
  <c r="HP549" i="6" a="1"/>
  <c r="HP549" i="6" s="1"/>
  <c r="HO549" i="6" a="1"/>
  <c r="HO549" i="6" s="1"/>
  <c r="HU549" i="6" s="1"/>
  <c r="HN549" i="6" a="1"/>
  <c r="HN549" i="6" s="1"/>
  <c r="HT549" i="6" s="1"/>
  <c r="HK549" i="6"/>
  <c r="HI549" i="6"/>
  <c r="HH549" i="6"/>
  <c r="HL549" i="6" s="1" a="1"/>
  <c r="HL549" i="6" s="1"/>
  <c r="HG549" i="6"/>
  <c r="HF549" i="6"/>
  <c r="HD549" i="6"/>
  <c r="HC549" i="6"/>
  <c r="HS548" i="6"/>
  <c r="HQ548" i="6" a="1"/>
  <c r="HQ548" i="6" s="1"/>
  <c r="HW548" i="6" s="1"/>
  <c r="HP548" i="6" a="1"/>
  <c r="HP548" i="6" s="1"/>
  <c r="HV548" i="6" s="1"/>
  <c r="HO548" i="6" a="1"/>
  <c r="HO548" i="6" s="1"/>
  <c r="HU548" i="6" s="1"/>
  <c r="HN548" i="6" a="1"/>
  <c r="HN548" i="6" s="1"/>
  <c r="HT548" i="6" s="1"/>
  <c r="HL548" i="6" a="1"/>
  <c r="HL548" i="6" s="1"/>
  <c r="HK548" i="6"/>
  <c r="HI548" i="6"/>
  <c r="HH548" i="6"/>
  <c r="HG548" i="6"/>
  <c r="HF548" i="6"/>
  <c r="HD548" i="6"/>
  <c r="HC548" i="6"/>
  <c r="HS547" i="6"/>
  <c r="HQ547" i="6"/>
  <c r="HW547" i="6" s="1"/>
  <c r="HQ547" i="6" a="1"/>
  <c r="HP547" i="6" a="1"/>
  <c r="HP547" i="6" s="1"/>
  <c r="HV547" i="6" s="1"/>
  <c r="HO547" i="6" a="1"/>
  <c r="HO547" i="6" s="1"/>
  <c r="HU547" i="6" s="1"/>
  <c r="HN547" i="6" a="1"/>
  <c r="HN547" i="6" s="1"/>
  <c r="HT547" i="6" s="1"/>
  <c r="HK547" i="6"/>
  <c r="HI547" i="6"/>
  <c r="HH547" i="6"/>
  <c r="HL547" i="6" s="1" a="1"/>
  <c r="HL547" i="6" s="1"/>
  <c r="HG547" i="6"/>
  <c r="HF547" i="6"/>
  <c r="HD547" i="6"/>
  <c r="HC547" i="6"/>
  <c r="HW546" i="6"/>
  <c r="HS546" i="6"/>
  <c r="HQ546" i="6" a="1"/>
  <c r="HQ546" i="6" s="1"/>
  <c r="HP546" i="6" a="1"/>
  <c r="HP546" i="6" s="1"/>
  <c r="HV546" i="6" s="1"/>
  <c r="HO546" i="6" a="1"/>
  <c r="HO546" i="6" s="1"/>
  <c r="HU546" i="6" s="1"/>
  <c r="HN546" i="6" a="1"/>
  <c r="HN546" i="6" s="1"/>
  <c r="HT546" i="6" s="1"/>
  <c r="HK546" i="6"/>
  <c r="HI546" i="6"/>
  <c r="HH546" i="6"/>
  <c r="HL546" i="6" s="1" a="1"/>
  <c r="HL546" i="6" s="1"/>
  <c r="HG546" i="6"/>
  <c r="HF546" i="6"/>
  <c r="HD546" i="6"/>
  <c r="HC546" i="6"/>
  <c r="HS545" i="6"/>
  <c r="HQ545" i="6" a="1"/>
  <c r="HQ545" i="6" s="1"/>
  <c r="HW545" i="6" s="1"/>
  <c r="HP545" i="6" a="1"/>
  <c r="HP545" i="6" s="1"/>
  <c r="HV545" i="6" s="1"/>
  <c r="HO545" i="6" a="1"/>
  <c r="HO545" i="6" s="1"/>
  <c r="HU545" i="6" s="1"/>
  <c r="HN545" i="6" a="1"/>
  <c r="HN545" i="6" s="1"/>
  <c r="HT545" i="6" s="1"/>
  <c r="HK545" i="6"/>
  <c r="HI545" i="6"/>
  <c r="HH545" i="6"/>
  <c r="HL545" i="6" s="1" a="1"/>
  <c r="HL545" i="6" s="1"/>
  <c r="HG545" i="6"/>
  <c r="HF545" i="6"/>
  <c r="HD545" i="6"/>
  <c r="HC545" i="6"/>
  <c r="HS544" i="6"/>
  <c r="HQ544" i="6" a="1"/>
  <c r="HQ544" i="6" s="1"/>
  <c r="HW544" i="6" s="1"/>
  <c r="HP544" i="6" a="1"/>
  <c r="HP544" i="6" s="1"/>
  <c r="HV544" i="6" s="1"/>
  <c r="HO544" i="6" a="1"/>
  <c r="HO544" i="6" s="1"/>
  <c r="HU544" i="6" s="1"/>
  <c r="HN544" i="6"/>
  <c r="HT544" i="6" s="1"/>
  <c r="HN544" i="6" a="1"/>
  <c r="HL544" i="6" a="1"/>
  <c r="HL544" i="6" s="1"/>
  <c r="HK544" i="6"/>
  <c r="HI544" i="6"/>
  <c r="HH544" i="6"/>
  <c r="HG544" i="6"/>
  <c r="HF544" i="6"/>
  <c r="HD544" i="6"/>
  <c r="HC544" i="6"/>
  <c r="HS543" i="6"/>
  <c r="HQ543" i="6" a="1"/>
  <c r="HQ543" i="6" s="1"/>
  <c r="HW543" i="6" s="1"/>
  <c r="HP543" i="6" a="1"/>
  <c r="HP543" i="6" s="1"/>
  <c r="HV543" i="6" s="1"/>
  <c r="HO543" i="6" a="1"/>
  <c r="HO543" i="6" s="1"/>
  <c r="HU543" i="6" s="1"/>
  <c r="HN543" i="6" a="1"/>
  <c r="HN543" i="6" s="1"/>
  <c r="HT543" i="6" s="1"/>
  <c r="HK543" i="6"/>
  <c r="HI543" i="6"/>
  <c r="HH543" i="6"/>
  <c r="HL543" i="6" s="1" a="1"/>
  <c r="HL543" i="6" s="1"/>
  <c r="HG543" i="6"/>
  <c r="HF543" i="6"/>
  <c r="HD543" i="6"/>
  <c r="HC543" i="6"/>
  <c r="HS542" i="6"/>
  <c r="HQ542" i="6" a="1"/>
  <c r="HQ542" i="6" s="1"/>
  <c r="HW542" i="6" s="1"/>
  <c r="HP542" i="6" a="1"/>
  <c r="HP542" i="6" s="1"/>
  <c r="HV542" i="6" s="1"/>
  <c r="HO542" i="6" a="1"/>
  <c r="HO542" i="6" s="1"/>
  <c r="HU542" i="6" s="1"/>
  <c r="HN542" i="6" a="1"/>
  <c r="HN542" i="6" s="1"/>
  <c r="HT542" i="6" s="1"/>
  <c r="HK542" i="6"/>
  <c r="HI542" i="6"/>
  <c r="HH542" i="6"/>
  <c r="HL542" i="6" s="1" a="1"/>
  <c r="HL542" i="6" s="1"/>
  <c r="HG542" i="6"/>
  <c r="HF542" i="6"/>
  <c r="HD542" i="6"/>
  <c r="HC542" i="6"/>
  <c r="HS541" i="6"/>
  <c r="HQ541" i="6" a="1"/>
  <c r="HQ541" i="6" s="1"/>
  <c r="HW541" i="6" s="1"/>
  <c r="HP541" i="6" a="1"/>
  <c r="HP541" i="6" s="1"/>
  <c r="HV541" i="6" s="1"/>
  <c r="HO541" i="6" a="1"/>
  <c r="HO541" i="6" s="1"/>
  <c r="HU541" i="6" s="1"/>
  <c r="HN541" i="6" a="1"/>
  <c r="HN541" i="6" s="1"/>
  <c r="HT541" i="6" s="1"/>
  <c r="HK541" i="6"/>
  <c r="HI541" i="6"/>
  <c r="HH541" i="6"/>
  <c r="HL541" i="6" s="1" a="1"/>
  <c r="HL541" i="6" s="1"/>
  <c r="HG541" i="6"/>
  <c r="HF541" i="6"/>
  <c r="HD541" i="6"/>
  <c r="HC541" i="6"/>
  <c r="HS540" i="6"/>
  <c r="HQ540" i="6" a="1"/>
  <c r="HQ540" i="6" s="1"/>
  <c r="HW540" i="6" s="1"/>
  <c r="HP540" i="6" a="1"/>
  <c r="HP540" i="6" s="1"/>
  <c r="HV540" i="6" s="1"/>
  <c r="HO540" i="6" a="1"/>
  <c r="HO540" i="6" s="1"/>
  <c r="HU540" i="6" s="1"/>
  <c r="HN540" i="6" a="1"/>
  <c r="HN540" i="6" s="1"/>
  <c r="HT540" i="6" s="1"/>
  <c r="HK540" i="6"/>
  <c r="HI540" i="6"/>
  <c r="HH540" i="6"/>
  <c r="HL540" i="6" s="1" a="1"/>
  <c r="HL540" i="6" s="1"/>
  <c r="HG540" i="6"/>
  <c r="HF540" i="6"/>
  <c r="HD540" i="6"/>
  <c r="HC540" i="6"/>
  <c r="HS539" i="6"/>
  <c r="HQ539" i="6" a="1"/>
  <c r="HQ539" i="6" s="1"/>
  <c r="HW539" i="6" s="1"/>
  <c r="HP539" i="6" a="1"/>
  <c r="HP539" i="6" s="1"/>
  <c r="HV539" i="6" s="1"/>
  <c r="HO539" i="6" a="1"/>
  <c r="HO539" i="6" s="1"/>
  <c r="HU539" i="6" s="1"/>
  <c r="HN539" i="6" a="1"/>
  <c r="HN539" i="6" s="1"/>
  <c r="HT539" i="6" s="1"/>
  <c r="HK539" i="6"/>
  <c r="HI539" i="6"/>
  <c r="HH539" i="6"/>
  <c r="HL539" i="6" s="1" a="1"/>
  <c r="HL539" i="6" s="1"/>
  <c r="HG539" i="6"/>
  <c r="HF539" i="6"/>
  <c r="HD539" i="6"/>
  <c r="HC539" i="6"/>
  <c r="HS538" i="6"/>
  <c r="HQ538" i="6" a="1"/>
  <c r="HQ538" i="6" s="1"/>
  <c r="HW538" i="6" s="1"/>
  <c r="HP538" i="6" a="1"/>
  <c r="HP538" i="6" s="1"/>
  <c r="HV538" i="6" s="1"/>
  <c r="HO538" i="6" a="1"/>
  <c r="HO538" i="6" s="1"/>
  <c r="HU538" i="6" s="1"/>
  <c r="HN538" i="6" a="1"/>
  <c r="HN538" i="6" s="1"/>
  <c r="HT538" i="6" s="1"/>
  <c r="HK538" i="6"/>
  <c r="HI538" i="6"/>
  <c r="HH538" i="6"/>
  <c r="HL538" i="6" s="1" a="1"/>
  <c r="HL538" i="6" s="1"/>
  <c r="HG538" i="6"/>
  <c r="HF538" i="6"/>
  <c r="HD538" i="6"/>
  <c r="HC538" i="6"/>
  <c r="HV537" i="6"/>
  <c r="HS537" i="6"/>
  <c r="HQ537" i="6" a="1"/>
  <c r="HQ537" i="6" s="1"/>
  <c r="HW537" i="6" s="1"/>
  <c r="HP537" i="6" a="1"/>
  <c r="HP537" i="6" s="1"/>
  <c r="HO537" i="6" a="1"/>
  <c r="HO537" i="6" s="1"/>
  <c r="HU537" i="6" s="1"/>
  <c r="HN537" i="6" a="1"/>
  <c r="HN537" i="6" s="1"/>
  <c r="HT537" i="6" s="1"/>
  <c r="HK537" i="6"/>
  <c r="HI537" i="6"/>
  <c r="HH537" i="6"/>
  <c r="HL537" i="6" s="1" a="1"/>
  <c r="HL537" i="6" s="1"/>
  <c r="HG537" i="6"/>
  <c r="HF537" i="6"/>
  <c r="HD537" i="6"/>
  <c r="HC537" i="6"/>
  <c r="HS536" i="6"/>
  <c r="HQ536" i="6" a="1"/>
  <c r="HQ536" i="6" s="1"/>
  <c r="HW536" i="6" s="1"/>
  <c r="HP536" i="6" a="1"/>
  <c r="HP536" i="6" s="1"/>
  <c r="HV536" i="6" s="1"/>
  <c r="HO536" i="6" a="1"/>
  <c r="HO536" i="6" s="1"/>
  <c r="HU536" i="6" s="1"/>
  <c r="HN536" i="6" a="1"/>
  <c r="HN536" i="6" s="1"/>
  <c r="HT536" i="6" s="1"/>
  <c r="HL536" i="6" a="1"/>
  <c r="HL536" i="6" s="1"/>
  <c r="HK536" i="6"/>
  <c r="HI536" i="6"/>
  <c r="HH536" i="6"/>
  <c r="HG536" i="6"/>
  <c r="HF536" i="6"/>
  <c r="HD536" i="6"/>
  <c r="HS535" i="6"/>
  <c r="HQ535" i="6" a="1"/>
  <c r="HQ535" i="6" s="1"/>
  <c r="HW535" i="6" s="1"/>
  <c r="HP535" i="6" a="1"/>
  <c r="HP535" i="6" s="1"/>
  <c r="HV535" i="6" s="1"/>
  <c r="HO535" i="6"/>
  <c r="HU535" i="6" s="1"/>
  <c r="HO535" i="6" a="1"/>
  <c r="HN535" i="6" a="1"/>
  <c r="HN535" i="6" s="1"/>
  <c r="HT535" i="6" s="1"/>
  <c r="HK535" i="6"/>
  <c r="HI535" i="6"/>
  <c r="HH535" i="6"/>
  <c r="HL535" i="6" s="1" a="1"/>
  <c r="HL535" i="6" s="1"/>
  <c r="HG535" i="6"/>
  <c r="HF535" i="6"/>
  <c r="HD535" i="6"/>
  <c r="HC535" i="6"/>
  <c r="HS534" i="6"/>
  <c r="HQ534" i="6" a="1"/>
  <c r="HQ534" i="6" s="1"/>
  <c r="HW534" i="6" s="1"/>
  <c r="HP534" i="6" a="1"/>
  <c r="HP534" i="6" s="1"/>
  <c r="HV534" i="6" s="1"/>
  <c r="HO534" i="6"/>
  <c r="HU534" i="6" s="1"/>
  <c r="HO534" i="6" a="1"/>
  <c r="HN534" i="6"/>
  <c r="HT534" i="6" s="1"/>
  <c r="HN534" i="6" a="1"/>
  <c r="HK534" i="6"/>
  <c r="HI534" i="6"/>
  <c r="HH534" i="6"/>
  <c r="HL534" i="6" s="1" a="1"/>
  <c r="HL534" i="6" s="1"/>
  <c r="HG534" i="6"/>
  <c r="HF534" i="6"/>
  <c r="HD534" i="6"/>
  <c r="HC534" i="6"/>
  <c r="HS533" i="6"/>
  <c r="HQ533" i="6" a="1"/>
  <c r="HQ533" i="6" s="1"/>
  <c r="HW533" i="6" s="1"/>
  <c r="HP533" i="6" a="1"/>
  <c r="HP533" i="6" s="1"/>
  <c r="HV533" i="6" s="1"/>
  <c r="HO533" i="6"/>
  <c r="HU533" i="6" s="1"/>
  <c r="HO533" i="6" a="1"/>
  <c r="HN533" i="6" a="1"/>
  <c r="HN533" i="6" s="1"/>
  <c r="HT533" i="6" s="1"/>
  <c r="HK533" i="6"/>
  <c r="HI533" i="6"/>
  <c r="HH533" i="6"/>
  <c r="HL533" i="6" s="1" a="1"/>
  <c r="HL533" i="6" s="1"/>
  <c r="HG533" i="6"/>
  <c r="HF533" i="6"/>
  <c r="HD533" i="6"/>
  <c r="HC533" i="6"/>
  <c r="HS532" i="6"/>
  <c r="HQ532" i="6" a="1"/>
  <c r="HQ532" i="6" s="1"/>
  <c r="HW532" i="6" s="1"/>
  <c r="HP532" i="6" a="1"/>
  <c r="HP532" i="6" s="1"/>
  <c r="HV532" i="6" s="1"/>
  <c r="HO532" i="6"/>
  <c r="HU532" i="6" s="1"/>
  <c r="HO532" i="6" a="1"/>
  <c r="HN532" i="6" a="1"/>
  <c r="HN532" i="6" s="1"/>
  <c r="HT532" i="6" s="1"/>
  <c r="HK532" i="6"/>
  <c r="HI532" i="6"/>
  <c r="HH532" i="6"/>
  <c r="HL532" i="6" s="1" a="1"/>
  <c r="HL532" i="6" s="1"/>
  <c r="HG532" i="6"/>
  <c r="HF532" i="6"/>
  <c r="HD532" i="6"/>
  <c r="HC532" i="6"/>
  <c r="HS531" i="6"/>
  <c r="HQ531" i="6" a="1"/>
  <c r="HQ531" i="6" s="1"/>
  <c r="HW531" i="6" s="1"/>
  <c r="HP531" i="6" a="1"/>
  <c r="HP531" i="6" s="1"/>
  <c r="HV531" i="6" s="1"/>
  <c r="HO531" i="6"/>
  <c r="HU531" i="6" s="1"/>
  <c r="HO531" i="6" a="1"/>
  <c r="HN531" i="6" a="1"/>
  <c r="HN531" i="6" s="1"/>
  <c r="HT531" i="6" s="1"/>
  <c r="HK531" i="6"/>
  <c r="HI531" i="6"/>
  <c r="HH531" i="6"/>
  <c r="HL531" i="6" s="1" a="1"/>
  <c r="HL531" i="6" s="1"/>
  <c r="HG531" i="6"/>
  <c r="HF531" i="6"/>
  <c r="HD531" i="6"/>
  <c r="HC531" i="6"/>
  <c r="HW530" i="6"/>
  <c r="HS530" i="6"/>
  <c r="HQ530" i="6"/>
  <c r="HQ530" i="6" a="1"/>
  <c r="HP530" i="6" a="1"/>
  <c r="HP530" i="6" s="1"/>
  <c r="HV530" i="6" s="1"/>
  <c r="HO530" i="6"/>
  <c r="HU530" i="6" s="1"/>
  <c r="HO530" i="6" a="1"/>
  <c r="HN530" i="6" a="1"/>
  <c r="HN530" i="6" s="1"/>
  <c r="HT530" i="6" s="1"/>
  <c r="HK530" i="6"/>
  <c r="HI530" i="6"/>
  <c r="HH530" i="6"/>
  <c r="HL530" i="6" s="1" a="1"/>
  <c r="HL530" i="6" s="1"/>
  <c r="HG530" i="6"/>
  <c r="HF530" i="6"/>
  <c r="HD530" i="6"/>
  <c r="HC530" i="6"/>
  <c r="HS529" i="6"/>
  <c r="HQ529" i="6"/>
  <c r="HW529" i="6" s="1"/>
  <c r="HQ529" i="6" a="1"/>
  <c r="HP529" i="6"/>
  <c r="HV529" i="6" s="1"/>
  <c r="HP529" i="6" a="1"/>
  <c r="HO529" i="6" a="1"/>
  <c r="HO529" i="6" s="1"/>
  <c r="HU529" i="6" s="1"/>
  <c r="HN529" i="6" a="1"/>
  <c r="HN529" i="6" s="1"/>
  <c r="HT529" i="6" s="1"/>
  <c r="HK529" i="6"/>
  <c r="HI529" i="6"/>
  <c r="HH529" i="6"/>
  <c r="HL529" i="6" s="1" a="1"/>
  <c r="HL529" i="6" s="1"/>
  <c r="HG529" i="6"/>
  <c r="HF529" i="6"/>
  <c r="HD529" i="6"/>
  <c r="HC529" i="6"/>
  <c r="HS528" i="6"/>
  <c r="HQ528" i="6" a="1"/>
  <c r="HQ528" i="6" s="1"/>
  <c r="HW528" i="6" s="1"/>
  <c r="HP528" i="6" a="1"/>
  <c r="HP528" i="6" s="1"/>
  <c r="HV528" i="6" s="1"/>
  <c r="HO528" i="6"/>
  <c r="HU528" i="6" s="1"/>
  <c r="HO528" i="6" a="1"/>
  <c r="HN528" i="6" a="1"/>
  <c r="HN528" i="6" s="1"/>
  <c r="HT528" i="6" s="1"/>
  <c r="HK528" i="6"/>
  <c r="HI528" i="6"/>
  <c r="HH528" i="6"/>
  <c r="HL528" i="6" s="1" a="1"/>
  <c r="HL528" i="6" s="1"/>
  <c r="HG528" i="6"/>
  <c r="HF528" i="6"/>
  <c r="HD528" i="6"/>
  <c r="HC528" i="6"/>
  <c r="HS527" i="6"/>
  <c r="HQ527" i="6" a="1"/>
  <c r="HQ527" i="6" s="1"/>
  <c r="HW527" i="6" s="1"/>
  <c r="HP527" i="6" a="1"/>
  <c r="HP527" i="6" s="1"/>
  <c r="HV527" i="6" s="1"/>
  <c r="HO527" i="6"/>
  <c r="HU527" i="6" s="1"/>
  <c r="HO527" i="6" a="1"/>
  <c r="HN527" i="6" a="1"/>
  <c r="HN527" i="6" s="1"/>
  <c r="HT527" i="6" s="1"/>
  <c r="HK527" i="6"/>
  <c r="HI527" i="6"/>
  <c r="HH527" i="6"/>
  <c r="HL527" i="6" s="1" a="1"/>
  <c r="HL527" i="6" s="1"/>
  <c r="HG527" i="6"/>
  <c r="HF527" i="6"/>
  <c r="HD527" i="6"/>
  <c r="HC527" i="6"/>
  <c r="HS526" i="6"/>
  <c r="HQ526" i="6" a="1"/>
  <c r="HQ526" i="6" s="1"/>
  <c r="HW526" i="6" s="1"/>
  <c r="HP526" i="6"/>
  <c r="HV526" i="6" s="1"/>
  <c r="HP526" i="6" a="1"/>
  <c r="HO526" i="6" a="1"/>
  <c r="HO526" i="6" s="1"/>
  <c r="HU526" i="6" s="1"/>
  <c r="HN526" i="6" a="1"/>
  <c r="HN526" i="6" s="1"/>
  <c r="HT526" i="6" s="1"/>
  <c r="HK526" i="6"/>
  <c r="HI526" i="6"/>
  <c r="HH526" i="6"/>
  <c r="HL526" i="6" s="1" a="1"/>
  <c r="HL526" i="6" s="1"/>
  <c r="HG526" i="6"/>
  <c r="HF526" i="6"/>
  <c r="HD526" i="6"/>
  <c r="HC526" i="6"/>
  <c r="HV525" i="6"/>
  <c r="HS525" i="6"/>
  <c r="HQ525" i="6"/>
  <c r="HW525" i="6" s="1"/>
  <c r="HQ525" i="6" a="1"/>
  <c r="HP525" i="6"/>
  <c r="HP525" i="6" a="1"/>
  <c r="HO525" i="6"/>
  <c r="HU525" i="6" s="1"/>
  <c r="HO525" i="6" a="1"/>
  <c r="HN525" i="6"/>
  <c r="HT525" i="6" s="1"/>
  <c r="HN525" i="6" a="1"/>
  <c r="HL525" i="6"/>
  <c r="HK525" i="6"/>
  <c r="HI525" i="6"/>
  <c r="HH525" i="6"/>
  <c r="HL525" i="6" s="1" a="1"/>
  <c r="HG525" i="6"/>
  <c r="HF525" i="6"/>
  <c r="HD525" i="6"/>
  <c r="HC525" i="6"/>
  <c r="HV524" i="6"/>
  <c r="HS524" i="6"/>
  <c r="HQ524" i="6"/>
  <c r="HW524" i="6" s="1"/>
  <c r="HQ524" i="6" a="1"/>
  <c r="HP524" i="6"/>
  <c r="HP524" i="6" a="1"/>
  <c r="HO524" i="6"/>
  <c r="HU524" i="6" s="1"/>
  <c r="HO524" i="6" a="1"/>
  <c r="HN524" i="6"/>
  <c r="HT524" i="6" s="1"/>
  <c r="HN524" i="6" a="1"/>
  <c r="HK524" i="6"/>
  <c r="HI524" i="6"/>
  <c r="HH524" i="6"/>
  <c r="HL524" i="6" s="1" a="1"/>
  <c r="HL524" i="6" s="1"/>
  <c r="HG524" i="6"/>
  <c r="HF524" i="6"/>
  <c r="HD524" i="6"/>
  <c r="HC524" i="6"/>
  <c r="HS523" i="6"/>
  <c r="HQ523" i="6" a="1"/>
  <c r="HQ523" i="6" s="1"/>
  <c r="HW523" i="6" s="1"/>
  <c r="HP523" i="6"/>
  <c r="HV523" i="6" s="1"/>
  <c r="HP523" i="6" a="1"/>
  <c r="HO523" i="6"/>
  <c r="HU523" i="6" s="1"/>
  <c r="HO523" i="6" a="1"/>
  <c r="HN523" i="6"/>
  <c r="HT523" i="6" s="1"/>
  <c r="HN523" i="6" a="1"/>
  <c r="HK523" i="6"/>
  <c r="HI523" i="6"/>
  <c r="HH523" i="6"/>
  <c r="HL523" i="6" s="1" a="1"/>
  <c r="HL523" i="6" s="1"/>
  <c r="HG523" i="6"/>
  <c r="HF523" i="6"/>
  <c r="HD523" i="6"/>
  <c r="HC523" i="6"/>
  <c r="HS522" i="6"/>
  <c r="HQ522" i="6" a="1"/>
  <c r="HQ522" i="6" s="1"/>
  <c r="HW522" i="6" s="1"/>
  <c r="HP522" i="6" a="1"/>
  <c r="HP522" i="6" s="1"/>
  <c r="HV522" i="6" s="1"/>
  <c r="HO522" i="6"/>
  <c r="HU522" i="6" s="1"/>
  <c r="HO522" i="6" a="1"/>
  <c r="HN522" i="6"/>
  <c r="HT522" i="6" s="1"/>
  <c r="HN522" i="6" a="1"/>
  <c r="HK522" i="6"/>
  <c r="HI522" i="6"/>
  <c r="HH522" i="6"/>
  <c r="HL522" i="6" s="1" a="1"/>
  <c r="HL522" i="6" s="1"/>
  <c r="HG522" i="6"/>
  <c r="HF522" i="6"/>
  <c r="HD522" i="6"/>
  <c r="HC522" i="6"/>
  <c r="HS521" i="6"/>
  <c r="HQ521" i="6" a="1"/>
  <c r="HQ521" i="6" s="1"/>
  <c r="HW521" i="6" s="1"/>
  <c r="HP521" i="6" a="1"/>
  <c r="HP521" i="6" s="1"/>
  <c r="HV521" i="6" s="1"/>
  <c r="HO521" i="6" a="1"/>
  <c r="HO521" i="6" s="1"/>
  <c r="HU521" i="6" s="1"/>
  <c r="HN521" i="6" a="1"/>
  <c r="HN521" i="6" s="1"/>
  <c r="HT521" i="6" s="1"/>
  <c r="HK521" i="6"/>
  <c r="HI521" i="6"/>
  <c r="HH521" i="6"/>
  <c r="HL521" i="6" s="1" a="1"/>
  <c r="HL521" i="6" s="1"/>
  <c r="HG521" i="6"/>
  <c r="HF521" i="6"/>
  <c r="HD521" i="6"/>
  <c r="HC521" i="6"/>
  <c r="HS520" i="6"/>
  <c r="HQ520" i="6" a="1"/>
  <c r="HQ520" i="6" s="1"/>
  <c r="HW520" i="6" s="1"/>
  <c r="HP520" i="6" a="1"/>
  <c r="HP520" i="6" s="1"/>
  <c r="HV520" i="6" s="1"/>
  <c r="HO520" i="6" a="1"/>
  <c r="HO520" i="6" s="1"/>
  <c r="HU520" i="6" s="1"/>
  <c r="HN520" i="6" a="1"/>
  <c r="HN520" i="6" s="1"/>
  <c r="HT520" i="6" s="1"/>
  <c r="HK520" i="6"/>
  <c r="HI520" i="6"/>
  <c r="HH520" i="6"/>
  <c r="HL520" i="6" s="1" a="1"/>
  <c r="HL520" i="6" s="1"/>
  <c r="HG520" i="6"/>
  <c r="HF520" i="6"/>
  <c r="HD520" i="6"/>
  <c r="HC520" i="6"/>
  <c r="HS519" i="6"/>
  <c r="HQ519" i="6"/>
  <c r="HW519" i="6" s="1"/>
  <c r="HQ519" i="6" a="1"/>
  <c r="HP519" i="6" a="1"/>
  <c r="HP519" i="6" s="1"/>
  <c r="HV519" i="6" s="1"/>
  <c r="HO519" i="6"/>
  <c r="HU519" i="6" s="1"/>
  <c r="HO519" i="6" a="1"/>
  <c r="HN519" i="6" a="1"/>
  <c r="HN519" i="6" s="1"/>
  <c r="HT519" i="6" s="1"/>
  <c r="HK519" i="6"/>
  <c r="HI519" i="6"/>
  <c r="HH519" i="6"/>
  <c r="HL519" i="6" s="1" a="1"/>
  <c r="HL519" i="6" s="1"/>
  <c r="HG519" i="6"/>
  <c r="HF519" i="6"/>
  <c r="HD519" i="6"/>
  <c r="HC519" i="6"/>
  <c r="HV518" i="6"/>
  <c r="HS518" i="6"/>
  <c r="HQ518" i="6" a="1"/>
  <c r="HQ518" i="6" s="1"/>
  <c r="HW518" i="6" s="1"/>
  <c r="HP518" i="6"/>
  <c r="HP518" i="6" a="1"/>
  <c r="HO518" i="6" a="1"/>
  <c r="HO518" i="6" s="1"/>
  <c r="HU518" i="6" s="1"/>
  <c r="HN518" i="6"/>
  <c r="HT518" i="6" s="1"/>
  <c r="HN518" i="6" a="1"/>
  <c r="HL518" i="6" a="1"/>
  <c r="HL518" i="6" s="1"/>
  <c r="HK518" i="6"/>
  <c r="HI518" i="6"/>
  <c r="HH518" i="6"/>
  <c r="HG518" i="6"/>
  <c r="HF518" i="6"/>
  <c r="HD518" i="6"/>
  <c r="HC518" i="6"/>
  <c r="HS517" i="6"/>
  <c r="HQ517" i="6"/>
  <c r="HW517" i="6" s="1"/>
  <c r="HQ517" i="6" a="1"/>
  <c r="HP517" i="6" a="1"/>
  <c r="HP517" i="6" s="1"/>
  <c r="HV517" i="6" s="1"/>
  <c r="HO517" i="6" a="1"/>
  <c r="HO517" i="6" s="1"/>
  <c r="HU517" i="6" s="1"/>
  <c r="HN517" i="6" a="1"/>
  <c r="HN517" i="6" s="1"/>
  <c r="HT517" i="6" s="1"/>
  <c r="HK517" i="6"/>
  <c r="HI517" i="6"/>
  <c r="HH517" i="6"/>
  <c r="HL517" i="6" s="1" a="1"/>
  <c r="HL517" i="6" s="1"/>
  <c r="HG517" i="6"/>
  <c r="HF517" i="6"/>
  <c r="HD517" i="6"/>
  <c r="HC517" i="6"/>
  <c r="HS516" i="6"/>
  <c r="HQ516" i="6" a="1"/>
  <c r="HQ516" i="6" s="1"/>
  <c r="HW516" i="6" s="1"/>
  <c r="HP516" i="6" a="1"/>
  <c r="HP516" i="6" s="1"/>
  <c r="HV516" i="6" s="1"/>
  <c r="HO516" i="6"/>
  <c r="HU516" i="6" s="1"/>
  <c r="HO516" i="6" a="1"/>
  <c r="HN516" i="6" a="1"/>
  <c r="HN516" i="6" s="1"/>
  <c r="HT516" i="6" s="1"/>
  <c r="HK516" i="6"/>
  <c r="HI516" i="6"/>
  <c r="HH516" i="6"/>
  <c r="HL516" i="6" s="1" a="1"/>
  <c r="HL516" i="6" s="1"/>
  <c r="HG516" i="6"/>
  <c r="HF516" i="6"/>
  <c r="HD516" i="6"/>
  <c r="HC516" i="6"/>
  <c r="HS515" i="6"/>
  <c r="HQ515" i="6"/>
  <c r="HW515" i="6" s="1"/>
  <c r="HQ515" i="6" a="1"/>
  <c r="HP515" i="6"/>
  <c r="HV515" i="6" s="1"/>
  <c r="HP515" i="6" a="1"/>
  <c r="HO515" i="6"/>
  <c r="HU515" i="6" s="1"/>
  <c r="HO515" i="6" a="1"/>
  <c r="HN515" i="6" a="1"/>
  <c r="HN515" i="6" s="1"/>
  <c r="HT515" i="6" s="1"/>
  <c r="HL515" i="6" a="1"/>
  <c r="HL515" i="6" s="1"/>
  <c r="HK515" i="6"/>
  <c r="HI515" i="6"/>
  <c r="HH515" i="6"/>
  <c r="HG515" i="6"/>
  <c r="HF515" i="6"/>
  <c r="HD515" i="6"/>
  <c r="HC515" i="6"/>
  <c r="HS514" i="6"/>
  <c r="HQ514" i="6" a="1"/>
  <c r="HQ514" i="6" s="1"/>
  <c r="HW514" i="6" s="1"/>
  <c r="HP514" i="6"/>
  <c r="HV514" i="6" s="1"/>
  <c r="HP514" i="6" a="1"/>
  <c r="HO514" i="6"/>
  <c r="HU514" i="6" s="1"/>
  <c r="HO514" i="6" a="1"/>
  <c r="HN514" i="6"/>
  <c r="HT514" i="6" s="1"/>
  <c r="HN514" i="6" a="1"/>
  <c r="HK514" i="6"/>
  <c r="HI514" i="6"/>
  <c r="HH514" i="6"/>
  <c r="HL514" i="6" s="1" a="1"/>
  <c r="HL514" i="6" s="1"/>
  <c r="HG514" i="6"/>
  <c r="HF514" i="6"/>
  <c r="HD514" i="6"/>
  <c r="HC514" i="6"/>
  <c r="HT513" i="6"/>
  <c r="HS513" i="6"/>
  <c r="HQ513" i="6"/>
  <c r="HW513" i="6" s="1"/>
  <c r="HQ513" i="6" a="1"/>
  <c r="HP513" i="6" a="1"/>
  <c r="HP513" i="6" s="1"/>
  <c r="HV513" i="6" s="1"/>
  <c r="HO513" i="6" a="1"/>
  <c r="HO513" i="6" s="1"/>
  <c r="HU513" i="6" s="1"/>
  <c r="HN513" i="6"/>
  <c r="HN513" i="6" a="1"/>
  <c r="HK513" i="6"/>
  <c r="HI513" i="6"/>
  <c r="HH513" i="6"/>
  <c r="HL513" i="6" s="1" a="1"/>
  <c r="HL513" i="6" s="1"/>
  <c r="HG513" i="6"/>
  <c r="HF513" i="6"/>
  <c r="HD513" i="6"/>
  <c r="HC513" i="6"/>
  <c r="HS512" i="6"/>
  <c r="HQ512" i="6" a="1"/>
  <c r="HQ512" i="6" s="1"/>
  <c r="HW512" i="6" s="1"/>
  <c r="HP512" i="6" a="1"/>
  <c r="HP512" i="6" s="1"/>
  <c r="HV512" i="6" s="1"/>
  <c r="HO512" i="6" a="1"/>
  <c r="HO512" i="6" s="1"/>
  <c r="HU512" i="6" s="1"/>
  <c r="HN512" i="6" a="1"/>
  <c r="HN512" i="6" s="1"/>
  <c r="HT512" i="6" s="1"/>
  <c r="HK512" i="6"/>
  <c r="HI512" i="6"/>
  <c r="HH512" i="6"/>
  <c r="HL512" i="6" s="1" a="1"/>
  <c r="HL512" i="6" s="1"/>
  <c r="HG512" i="6"/>
  <c r="HF512" i="6"/>
  <c r="HD512" i="6"/>
  <c r="HC512" i="6"/>
  <c r="HS511" i="6"/>
  <c r="HQ511" i="6" a="1"/>
  <c r="HQ511" i="6" s="1"/>
  <c r="HW511" i="6" s="1"/>
  <c r="HP511" i="6" a="1"/>
  <c r="HP511" i="6" s="1"/>
  <c r="HV511" i="6" s="1"/>
  <c r="HO511" i="6" a="1"/>
  <c r="HO511" i="6" s="1"/>
  <c r="HU511" i="6" s="1"/>
  <c r="HN511" i="6" a="1"/>
  <c r="HN511" i="6" s="1"/>
  <c r="HT511" i="6" s="1"/>
  <c r="HK511" i="6"/>
  <c r="HI511" i="6"/>
  <c r="HH511" i="6"/>
  <c r="HL511" i="6" s="1" a="1"/>
  <c r="HL511" i="6" s="1"/>
  <c r="HG511" i="6"/>
  <c r="HF511" i="6"/>
  <c r="HD511" i="6"/>
  <c r="HC511" i="6"/>
  <c r="HV510" i="6"/>
  <c r="HS510" i="6"/>
  <c r="HQ510" i="6" a="1"/>
  <c r="HQ510" i="6" s="1"/>
  <c r="HW510" i="6" s="1"/>
  <c r="HP510" i="6" a="1"/>
  <c r="HP510" i="6" s="1"/>
  <c r="HO510" i="6" a="1"/>
  <c r="HO510" i="6" s="1"/>
  <c r="HU510" i="6" s="1"/>
  <c r="HN510" i="6" a="1"/>
  <c r="HN510" i="6" s="1"/>
  <c r="HT510" i="6" s="1"/>
  <c r="HK510" i="6"/>
  <c r="HI510" i="6"/>
  <c r="HH510" i="6"/>
  <c r="HL510" i="6" s="1" a="1"/>
  <c r="HL510" i="6" s="1"/>
  <c r="HG510" i="6"/>
  <c r="HF510" i="6"/>
  <c r="HD510" i="6"/>
  <c r="HC510" i="6"/>
  <c r="HS509" i="6"/>
  <c r="HQ509" i="6" a="1"/>
  <c r="HQ509" i="6" s="1"/>
  <c r="HW509" i="6" s="1"/>
  <c r="HP509" i="6" a="1"/>
  <c r="HP509" i="6" s="1"/>
  <c r="HV509" i="6" s="1"/>
  <c r="HO509" i="6" a="1"/>
  <c r="HO509" i="6" s="1"/>
  <c r="HU509" i="6" s="1"/>
  <c r="HN509" i="6" a="1"/>
  <c r="HN509" i="6" s="1"/>
  <c r="HT509" i="6" s="1"/>
  <c r="HK509" i="6"/>
  <c r="HI509" i="6"/>
  <c r="HH509" i="6"/>
  <c r="HL509" i="6" s="1" a="1"/>
  <c r="HL509" i="6" s="1"/>
  <c r="HG509" i="6"/>
  <c r="HF509" i="6"/>
  <c r="HD509" i="6"/>
  <c r="HC509" i="6"/>
  <c r="HS508" i="6"/>
  <c r="HQ508" i="6"/>
  <c r="HW508" i="6" s="1"/>
  <c r="HQ508" i="6" a="1"/>
  <c r="HP508" i="6" a="1"/>
  <c r="HP508" i="6" s="1"/>
  <c r="HV508" i="6" s="1"/>
  <c r="HO508" i="6"/>
  <c r="HU508" i="6" s="1"/>
  <c r="HO508" i="6" a="1"/>
  <c r="HN508" i="6" a="1"/>
  <c r="HN508" i="6" s="1"/>
  <c r="HT508" i="6" s="1"/>
  <c r="HK508" i="6"/>
  <c r="HI508" i="6"/>
  <c r="HH508" i="6"/>
  <c r="HL508" i="6" s="1" a="1"/>
  <c r="HL508" i="6" s="1"/>
  <c r="HG508" i="6"/>
  <c r="HF508" i="6"/>
  <c r="HD508" i="6"/>
  <c r="HW507" i="6"/>
  <c r="HS507" i="6"/>
  <c r="HQ507" i="6" a="1"/>
  <c r="HQ507" i="6" s="1"/>
  <c r="HP507" i="6" a="1"/>
  <c r="HP507" i="6" s="1"/>
  <c r="HV507" i="6" s="1"/>
  <c r="HO507" i="6" a="1"/>
  <c r="HO507" i="6" s="1"/>
  <c r="HU507" i="6" s="1"/>
  <c r="HN507" i="6"/>
  <c r="HT507" i="6" s="1"/>
  <c r="HN507" i="6" a="1"/>
  <c r="HK507" i="6"/>
  <c r="HI507" i="6"/>
  <c r="HH507" i="6"/>
  <c r="HL507" i="6" s="1" a="1"/>
  <c r="HL507" i="6" s="1"/>
  <c r="HG507" i="6"/>
  <c r="HF507" i="6"/>
  <c r="HD507" i="6"/>
  <c r="HC507" i="6"/>
  <c r="HU506" i="6"/>
  <c r="HS506" i="6"/>
  <c r="HQ506" i="6" a="1"/>
  <c r="HQ506" i="6" s="1"/>
  <c r="HW506" i="6" s="1"/>
  <c r="HP506" i="6" a="1"/>
  <c r="HP506" i="6" s="1"/>
  <c r="HV506" i="6" s="1"/>
  <c r="HO506" i="6" a="1"/>
  <c r="HO506" i="6" s="1"/>
  <c r="HN506" i="6" a="1"/>
  <c r="HN506" i="6" s="1"/>
  <c r="HT506" i="6" s="1"/>
  <c r="HK506" i="6"/>
  <c r="HI506" i="6"/>
  <c r="HH506" i="6"/>
  <c r="HL506" i="6" s="1" a="1"/>
  <c r="HL506" i="6" s="1"/>
  <c r="HG506" i="6"/>
  <c r="HF506" i="6"/>
  <c r="HD506" i="6"/>
  <c r="HC506" i="6"/>
  <c r="HS505" i="6"/>
  <c r="HQ505" i="6" a="1"/>
  <c r="HQ505" i="6" s="1"/>
  <c r="HW505" i="6" s="1"/>
  <c r="HP505" i="6" a="1"/>
  <c r="HP505" i="6" s="1"/>
  <c r="HV505" i="6" s="1"/>
  <c r="HO505" i="6" a="1"/>
  <c r="HO505" i="6" s="1"/>
  <c r="HU505" i="6" s="1"/>
  <c r="HN505" i="6" a="1"/>
  <c r="HN505" i="6" s="1"/>
  <c r="HT505" i="6" s="1"/>
  <c r="HL505" i="6" a="1"/>
  <c r="HL505" i="6" s="1"/>
  <c r="HK505" i="6"/>
  <c r="HI505" i="6"/>
  <c r="HH505" i="6"/>
  <c r="HG505" i="6"/>
  <c r="HF505" i="6"/>
  <c r="HD505" i="6"/>
  <c r="HC505" i="6"/>
  <c r="HS504" i="6"/>
  <c r="HQ504" i="6" a="1"/>
  <c r="HQ504" i="6" s="1"/>
  <c r="HW504" i="6" s="1"/>
  <c r="HP504" i="6" a="1"/>
  <c r="HP504" i="6" s="1"/>
  <c r="HV504" i="6" s="1"/>
  <c r="HO504" i="6" a="1"/>
  <c r="HO504" i="6" s="1"/>
  <c r="HU504" i="6" s="1"/>
  <c r="HN504" i="6" a="1"/>
  <c r="HN504" i="6" s="1"/>
  <c r="HT504" i="6" s="1"/>
  <c r="HK504" i="6"/>
  <c r="HI504" i="6"/>
  <c r="HH504" i="6"/>
  <c r="HL504" i="6" s="1" a="1"/>
  <c r="HL504" i="6" s="1"/>
  <c r="HG504" i="6"/>
  <c r="HF504" i="6"/>
  <c r="HD504" i="6"/>
  <c r="HC504" i="6"/>
  <c r="HS503" i="6"/>
  <c r="HQ503" i="6" a="1"/>
  <c r="HQ503" i="6" s="1"/>
  <c r="HW503" i="6" s="1"/>
  <c r="HP503" i="6" a="1"/>
  <c r="HP503" i="6" s="1"/>
  <c r="HV503" i="6" s="1"/>
  <c r="HO503" i="6" a="1"/>
  <c r="HO503" i="6" s="1"/>
  <c r="HU503" i="6" s="1"/>
  <c r="HN503" i="6" a="1"/>
  <c r="HN503" i="6" s="1"/>
  <c r="HT503" i="6" s="1"/>
  <c r="HK503" i="6"/>
  <c r="HI503" i="6"/>
  <c r="HH503" i="6"/>
  <c r="HL503" i="6" s="1" a="1"/>
  <c r="HL503" i="6" s="1"/>
  <c r="HG503" i="6"/>
  <c r="HF503" i="6"/>
  <c r="HD503" i="6"/>
  <c r="HC503" i="6"/>
  <c r="HS502" i="6"/>
  <c r="HQ502" i="6" a="1"/>
  <c r="HQ502" i="6" s="1"/>
  <c r="HW502" i="6" s="1"/>
  <c r="HP502" i="6" a="1"/>
  <c r="HP502" i="6" s="1"/>
  <c r="HV502" i="6" s="1"/>
  <c r="HO502" i="6" a="1"/>
  <c r="HO502" i="6" s="1"/>
  <c r="HU502" i="6" s="1"/>
  <c r="HN502" i="6" a="1"/>
  <c r="HN502" i="6" s="1"/>
  <c r="HT502" i="6" s="1"/>
  <c r="HK502" i="6"/>
  <c r="HI502" i="6"/>
  <c r="HH502" i="6"/>
  <c r="HL502" i="6" s="1" a="1"/>
  <c r="HL502" i="6" s="1"/>
  <c r="HG502" i="6"/>
  <c r="HF502" i="6"/>
  <c r="HD502" i="6"/>
  <c r="HC502" i="6"/>
  <c r="HU501" i="6"/>
  <c r="HS501" i="6"/>
  <c r="HQ501" i="6" a="1"/>
  <c r="HQ501" i="6" s="1"/>
  <c r="HW501" i="6" s="1"/>
  <c r="HP501" i="6" a="1"/>
  <c r="HP501" i="6" s="1"/>
  <c r="HV501" i="6" s="1"/>
  <c r="HO501" i="6" a="1"/>
  <c r="HO501" i="6" s="1"/>
  <c r="HN501" i="6" a="1"/>
  <c r="HN501" i="6" s="1"/>
  <c r="HT501" i="6" s="1"/>
  <c r="HK501" i="6"/>
  <c r="HI501" i="6"/>
  <c r="HH501" i="6"/>
  <c r="HL501" i="6" s="1" a="1"/>
  <c r="HL501" i="6" s="1"/>
  <c r="HG501" i="6"/>
  <c r="HF501" i="6"/>
  <c r="HD501" i="6"/>
  <c r="HC501" i="6"/>
  <c r="HS500" i="6"/>
  <c r="HQ500" i="6" a="1"/>
  <c r="HQ500" i="6" s="1"/>
  <c r="HW500" i="6" s="1"/>
  <c r="HP500" i="6" a="1"/>
  <c r="HP500" i="6" s="1"/>
  <c r="HV500" i="6" s="1"/>
  <c r="HO500" i="6" a="1"/>
  <c r="HO500" i="6" s="1"/>
  <c r="HU500" i="6" s="1"/>
  <c r="HN500" i="6" a="1"/>
  <c r="HN500" i="6" s="1"/>
  <c r="HT500" i="6" s="1"/>
  <c r="HK500" i="6"/>
  <c r="HI500" i="6"/>
  <c r="HH500" i="6"/>
  <c r="HL500" i="6" s="1" a="1"/>
  <c r="HL500" i="6" s="1"/>
  <c r="HG500" i="6"/>
  <c r="HF500" i="6"/>
  <c r="HD500" i="6"/>
  <c r="HC500" i="6"/>
  <c r="HS499" i="6"/>
  <c r="HQ499" i="6" a="1"/>
  <c r="HQ499" i="6" s="1"/>
  <c r="HW499" i="6" s="1"/>
  <c r="HP499" i="6" a="1"/>
  <c r="HP499" i="6" s="1"/>
  <c r="HV499" i="6" s="1"/>
  <c r="HO499" i="6" a="1"/>
  <c r="HO499" i="6" s="1"/>
  <c r="HU499" i="6" s="1"/>
  <c r="HN499" i="6" a="1"/>
  <c r="HN499" i="6" s="1"/>
  <c r="HT499" i="6" s="1"/>
  <c r="HK499" i="6"/>
  <c r="HI499" i="6"/>
  <c r="HH499" i="6"/>
  <c r="HL499" i="6" s="1" a="1"/>
  <c r="HL499" i="6" s="1"/>
  <c r="HG499" i="6"/>
  <c r="HF499" i="6"/>
  <c r="HD499" i="6"/>
  <c r="HC499" i="6"/>
  <c r="HU498" i="6"/>
  <c r="HS498" i="6"/>
  <c r="HQ498" i="6" a="1"/>
  <c r="HQ498" i="6" s="1"/>
  <c r="HW498" i="6" s="1"/>
  <c r="HP498" i="6" a="1"/>
  <c r="HP498" i="6" s="1"/>
  <c r="HV498" i="6" s="1"/>
  <c r="HO498" i="6" a="1"/>
  <c r="HO498" i="6" s="1"/>
  <c r="HN498" i="6" a="1"/>
  <c r="HN498" i="6" s="1"/>
  <c r="HT498" i="6" s="1"/>
  <c r="HL498" i="6" a="1"/>
  <c r="HL498" i="6" s="1"/>
  <c r="HK498" i="6"/>
  <c r="HI498" i="6"/>
  <c r="HH498" i="6"/>
  <c r="HG498" i="6"/>
  <c r="HF498" i="6"/>
  <c r="HD498" i="6"/>
  <c r="HC498" i="6"/>
  <c r="HS497" i="6"/>
  <c r="HQ497" i="6" a="1"/>
  <c r="HQ497" i="6" s="1"/>
  <c r="HW497" i="6" s="1"/>
  <c r="HP497" i="6" a="1"/>
  <c r="HP497" i="6" s="1"/>
  <c r="HV497" i="6" s="1"/>
  <c r="HO497" i="6" a="1"/>
  <c r="HO497" i="6" s="1"/>
  <c r="HU497" i="6" s="1"/>
  <c r="HN497" i="6" a="1"/>
  <c r="HN497" i="6" s="1"/>
  <c r="HT497" i="6" s="1"/>
  <c r="HK497" i="6"/>
  <c r="HI497" i="6"/>
  <c r="HH497" i="6"/>
  <c r="HL497" i="6" s="1" a="1"/>
  <c r="HL497" i="6" s="1"/>
  <c r="HG497" i="6"/>
  <c r="HF497" i="6"/>
  <c r="HD497" i="6"/>
  <c r="HC497" i="6"/>
  <c r="HS496" i="6"/>
  <c r="HQ496" i="6" a="1"/>
  <c r="HQ496" i="6" s="1"/>
  <c r="HW496" i="6" s="1"/>
  <c r="HP496" i="6" a="1"/>
  <c r="HP496" i="6" s="1"/>
  <c r="HV496" i="6" s="1"/>
  <c r="HO496" i="6" a="1"/>
  <c r="HO496" i="6" s="1"/>
  <c r="HU496" i="6" s="1"/>
  <c r="HN496" i="6" a="1"/>
  <c r="HN496" i="6" s="1"/>
  <c r="HT496" i="6" s="1"/>
  <c r="HK496" i="6"/>
  <c r="HI496" i="6"/>
  <c r="HH496" i="6"/>
  <c r="HL496" i="6" s="1" a="1"/>
  <c r="HL496" i="6" s="1"/>
  <c r="HG496" i="6"/>
  <c r="HF496" i="6"/>
  <c r="HD496" i="6"/>
  <c r="HS495" i="6"/>
  <c r="HQ495" i="6" a="1"/>
  <c r="HQ495" i="6" s="1"/>
  <c r="HW495" i="6" s="1"/>
  <c r="HP495" i="6"/>
  <c r="HV495" i="6" s="1"/>
  <c r="HP495" i="6" a="1"/>
  <c r="HO495" i="6" a="1"/>
  <c r="HO495" i="6" s="1"/>
  <c r="HU495" i="6" s="1"/>
  <c r="HN495" i="6" a="1"/>
  <c r="HN495" i="6" s="1"/>
  <c r="HT495" i="6" s="1"/>
  <c r="HK495" i="6"/>
  <c r="HI495" i="6"/>
  <c r="HH495" i="6"/>
  <c r="HL495" i="6" s="1" a="1"/>
  <c r="HL495" i="6" s="1"/>
  <c r="HG495" i="6"/>
  <c r="HF495" i="6"/>
  <c r="HD495" i="6"/>
  <c r="HS494" i="6"/>
  <c r="HQ494" i="6" a="1"/>
  <c r="HQ494" i="6" s="1"/>
  <c r="HW494" i="6" s="1"/>
  <c r="HP494" i="6" a="1"/>
  <c r="HP494" i="6" s="1"/>
  <c r="HV494" i="6" s="1"/>
  <c r="HO494" i="6" a="1"/>
  <c r="HO494" i="6" s="1"/>
  <c r="HU494" i="6" s="1"/>
  <c r="HN494" i="6" a="1"/>
  <c r="HN494" i="6" s="1"/>
  <c r="HT494" i="6" s="1"/>
  <c r="HK494" i="6"/>
  <c r="HI494" i="6"/>
  <c r="HH494" i="6"/>
  <c r="HL494" i="6" s="1" a="1"/>
  <c r="HL494" i="6" s="1"/>
  <c r="HG494" i="6"/>
  <c r="HF494" i="6"/>
  <c r="HD494" i="6"/>
  <c r="HC494" i="6"/>
  <c r="HS493" i="6"/>
  <c r="HQ493" i="6" a="1"/>
  <c r="HQ493" i="6" s="1"/>
  <c r="HW493" i="6" s="1"/>
  <c r="HP493" i="6" a="1"/>
  <c r="HP493" i="6" s="1"/>
  <c r="HV493" i="6" s="1"/>
  <c r="HO493" i="6" a="1"/>
  <c r="HO493" i="6" s="1"/>
  <c r="HU493" i="6" s="1"/>
  <c r="HN493" i="6" a="1"/>
  <c r="HN493" i="6" s="1"/>
  <c r="HT493" i="6" s="1"/>
  <c r="HK493" i="6"/>
  <c r="HI493" i="6"/>
  <c r="HH493" i="6"/>
  <c r="HL493" i="6" s="1" a="1"/>
  <c r="HL493" i="6" s="1"/>
  <c r="HG493" i="6"/>
  <c r="HF493" i="6"/>
  <c r="HD493" i="6"/>
  <c r="HC493" i="6"/>
  <c r="HW492" i="6"/>
  <c r="HS492" i="6"/>
  <c r="HQ492" i="6" a="1"/>
  <c r="HQ492" i="6" s="1"/>
  <c r="HP492" i="6"/>
  <c r="HV492" i="6" s="1"/>
  <c r="HP492" i="6" a="1"/>
  <c r="HO492" i="6"/>
  <c r="HU492" i="6" s="1"/>
  <c r="HO492" i="6" a="1"/>
  <c r="HN492" i="6"/>
  <c r="HT492" i="6" s="1"/>
  <c r="HN492" i="6" a="1"/>
  <c r="HK492" i="6"/>
  <c r="HI492" i="6"/>
  <c r="HH492" i="6"/>
  <c r="HL492" i="6" s="1" a="1"/>
  <c r="HL492" i="6" s="1"/>
  <c r="HG492" i="6"/>
  <c r="HF492" i="6"/>
  <c r="HD492" i="6"/>
  <c r="HC492" i="6"/>
  <c r="HS491" i="6"/>
  <c r="HQ491" i="6" a="1"/>
  <c r="HQ491" i="6" s="1"/>
  <c r="HW491" i="6" s="1"/>
  <c r="HP491" i="6" a="1"/>
  <c r="HP491" i="6" s="1"/>
  <c r="HV491" i="6" s="1"/>
  <c r="HO491" i="6"/>
  <c r="HU491" i="6" s="1"/>
  <c r="HO491" i="6" a="1"/>
  <c r="HN491" i="6"/>
  <c r="HT491" i="6" s="1"/>
  <c r="HN491" i="6" a="1"/>
  <c r="HK491" i="6"/>
  <c r="HI491" i="6"/>
  <c r="HH491" i="6"/>
  <c r="HL491" i="6" s="1" a="1"/>
  <c r="HL491" i="6" s="1"/>
  <c r="HG491" i="6"/>
  <c r="HF491" i="6"/>
  <c r="HD491" i="6"/>
  <c r="HC491" i="6"/>
  <c r="HU490" i="6"/>
  <c r="HS490" i="6"/>
  <c r="HQ490" i="6" a="1"/>
  <c r="HQ490" i="6" s="1"/>
  <c r="HW490" i="6" s="1"/>
  <c r="HP490" i="6" a="1"/>
  <c r="HP490" i="6" s="1"/>
  <c r="HV490" i="6" s="1"/>
  <c r="HO490" i="6" a="1"/>
  <c r="HO490" i="6" s="1"/>
  <c r="HN490" i="6"/>
  <c r="HT490" i="6" s="1"/>
  <c r="HN490" i="6" a="1"/>
  <c r="HK490" i="6"/>
  <c r="HI490" i="6"/>
  <c r="HH490" i="6"/>
  <c r="HL490" i="6" s="1" a="1"/>
  <c r="HL490" i="6" s="1"/>
  <c r="HG490" i="6"/>
  <c r="HF490" i="6"/>
  <c r="HD490" i="6"/>
  <c r="HC490" i="6"/>
  <c r="HS489" i="6"/>
  <c r="HQ489" i="6" a="1"/>
  <c r="HQ489" i="6" s="1"/>
  <c r="HW489" i="6" s="1"/>
  <c r="HP489" i="6" a="1"/>
  <c r="HP489" i="6" s="1"/>
  <c r="HV489" i="6" s="1"/>
  <c r="HO489" i="6" a="1"/>
  <c r="HO489" i="6" s="1"/>
  <c r="HU489" i="6" s="1"/>
  <c r="HN489" i="6" a="1"/>
  <c r="HN489" i="6" s="1"/>
  <c r="HT489" i="6" s="1"/>
  <c r="HK489" i="6"/>
  <c r="HI489" i="6"/>
  <c r="HH489" i="6"/>
  <c r="HL489" i="6" s="1" a="1"/>
  <c r="HL489" i="6" s="1"/>
  <c r="HG489" i="6"/>
  <c r="HF489" i="6"/>
  <c r="HD489" i="6"/>
  <c r="HC489" i="6"/>
  <c r="HS488" i="6"/>
  <c r="HQ488" i="6" a="1"/>
  <c r="HQ488" i="6" s="1"/>
  <c r="HW488" i="6" s="1"/>
  <c r="HP488" i="6" a="1"/>
  <c r="HP488" i="6" s="1"/>
  <c r="HV488" i="6" s="1"/>
  <c r="HO488" i="6" a="1"/>
  <c r="HO488" i="6" s="1"/>
  <c r="HU488" i="6" s="1"/>
  <c r="HN488" i="6" a="1"/>
  <c r="HN488" i="6" s="1"/>
  <c r="HT488" i="6" s="1"/>
  <c r="HK488" i="6"/>
  <c r="HI488" i="6"/>
  <c r="HH488" i="6"/>
  <c r="HL488" i="6" s="1" a="1"/>
  <c r="HL488" i="6" s="1"/>
  <c r="HG488" i="6"/>
  <c r="HF488" i="6"/>
  <c r="HD488" i="6"/>
  <c r="HC488" i="6"/>
  <c r="HS487" i="6"/>
  <c r="HQ487" i="6"/>
  <c r="HW487" i="6" s="1"/>
  <c r="HQ487" i="6" a="1"/>
  <c r="HP487" i="6" a="1"/>
  <c r="HP487" i="6" s="1"/>
  <c r="HV487" i="6" s="1"/>
  <c r="HO487" i="6" a="1"/>
  <c r="HO487" i="6" s="1"/>
  <c r="HU487" i="6" s="1"/>
  <c r="HN487" i="6" a="1"/>
  <c r="HN487" i="6" s="1"/>
  <c r="HT487" i="6" s="1"/>
  <c r="HL487" i="6" a="1"/>
  <c r="HL487" i="6" s="1"/>
  <c r="HK487" i="6"/>
  <c r="HI487" i="6"/>
  <c r="HH487" i="6"/>
  <c r="HG487" i="6"/>
  <c r="HF487" i="6"/>
  <c r="HD487" i="6"/>
  <c r="HC487" i="6"/>
  <c r="HS486" i="6"/>
  <c r="HQ486" i="6" a="1"/>
  <c r="HQ486" i="6" s="1"/>
  <c r="HW486" i="6" s="1"/>
  <c r="HP486" i="6" a="1"/>
  <c r="HP486" i="6" s="1"/>
  <c r="HV486" i="6" s="1"/>
  <c r="HO486" i="6" a="1"/>
  <c r="HO486" i="6" s="1"/>
  <c r="HU486" i="6" s="1"/>
  <c r="HN486" i="6" a="1"/>
  <c r="HN486" i="6" s="1"/>
  <c r="HT486" i="6" s="1"/>
  <c r="HL486" i="6" a="1"/>
  <c r="HL486" i="6" s="1"/>
  <c r="HK486" i="6"/>
  <c r="HI486" i="6"/>
  <c r="HH486" i="6"/>
  <c r="HG486" i="6"/>
  <c r="HF486" i="6"/>
  <c r="HD486" i="6"/>
  <c r="HC486" i="6"/>
  <c r="HS485" i="6"/>
  <c r="HQ485" i="6" a="1"/>
  <c r="HQ485" i="6" s="1"/>
  <c r="HW485" i="6" s="1"/>
  <c r="HP485" i="6" a="1"/>
  <c r="HP485" i="6" s="1"/>
  <c r="HV485" i="6" s="1"/>
  <c r="HO485" i="6"/>
  <c r="HU485" i="6" s="1"/>
  <c r="HO485" i="6" a="1"/>
  <c r="HN485" i="6" a="1"/>
  <c r="HN485" i="6" s="1"/>
  <c r="HT485" i="6" s="1"/>
  <c r="HK485" i="6"/>
  <c r="HI485" i="6"/>
  <c r="HH485" i="6"/>
  <c r="HL485" i="6" s="1" a="1"/>
  <c r="HL485" i="6" s="1"/>
  <c r="HG485" i="6"/>
  <c r="HF485" i="6"/>
  <c r="HD485" i="6"/>
  <c r="HC485" i="6"/>
  <c r="HW484" i="6"/>
  <c r="HS484" i="6"/>
  <c r="HQ484" i="6" a="1"/>
  <c r="HQ484" i="6" s="1"/>
  <c r="HP484" i="6"/>
  <c r="HV484" i="6" s="1"/>
  <c r="HP484" i="6" a="1"/>
  <c r="HO484" i="6"/>
  <c r="HU484" i="6" s="1"/>
  <c r="HO484" i="6" a="1"/>
  <c r="HN484" i="6"/>
  <c r="HT484" i="6" s="1"/>
  <c r="HN484" i="6" a="1"/>
  <c r="HK484" i="6"/>
  <c r="HI484" i="6"/>
  <c r="HH484" i="6"/>
  <c r="HL484" i="6" s="1" a="1"/>
  <c r="HL484" i="6" s="1"/>
  <c r="HG484" i="6"/>
  <c r="HF484" i="6"/>
  <c r="HD484" i="6"/>
  <c r="HC484" i="6"/>
  <c r="HS483" i="6"/>
  <c r="HQ483" i="6" a="1"/>
  <c r="HQ483" i="6" s="1"/>
  <c r="HW483" i="6" s="1"/>
  <c r="HP483" i="6" a="1"/>
  <c r="HP483" i="6" s="1"/>
  <c r="HV483" i="6" s="1"/>
  <c r="HO483" i="6" a="1"/>
  <c r="HO483" i="6" s="1"/>
  <c r="HU483" i="6" s="1"/>
  <c r="HN483" i="6"/>
  <c r="HT483" i="6" s="1"/>
  <c r="HN483" i="6" a="1"/>
  <c r="HK483" i="6"/>
  <c r="HI483" i="6"/>
  <c r="HH483" i="6"/>
  <c r="HL483" i="6" s="1" a="1"/>
  <c r="HL483" i="6" s="1"/>
  <c r="HG483" i="6"/>
  <c r="HF483" i="6"/>
  <c r="HD483" i="6"/>
  <c r="HC483" i="6"/>
  <c r="HS482" i="6"/>
  <c r="HQ482" i="6" a="1"/>
  <c r="HQ482" i="6" s="1"/>
  <c r="HW482" i="6" s="1"/>
  <c r="HP482" i="6" a="1"/>
  <c r="HP482" i="6" s="1"/>
  <c r="HV482" i="6" s="1"/>
  <c r="HO482" i="6" a="1"/>
  <c r="HO482" i="6" s="1"/>
  <c r="HU482" i="6" s="1"/>
  <c r="HN482" i="6" a="1"/>
  <c r="HN482" i="6" s="1"/>
  <c r="HT482" i="6" s="1"/>
  <c r="HK482" i="6"/>
  <c r="HI482" i="6"/>
  <c r="HH482" i="6"/>
  <c r="HL482" i="6" s="1" a="1"/>
  <c r="HL482" i="6" s="1"/>
  <c r="HG482" i="6"/>
  <c r="HF482" i="6"/>
  <c r="HD482" i="6"/>
  <c r="HC482" i="6"/>
  <c r="HS481" i="6"/>
  <c r="HQ481" i="6" a="1"/>
  <c r="HQ481" i="6" s="1"/>
  <c r="HW481" i="6" s="1"/>
  <c r="HP481" i="6" a="1"/>
  <c r="HP481" i="6" s="1"/>
  <c r="HV481" i="6" s="1"/>
  <c r="HO481" i="6" a="1"/>
  <c r="HO481" i="6" s="1"/>
  <c r="HU481" i="6" s="1"/>
  <c r="HN481" i="6" a="1"/>
  <c r="HN481" i="6" s="1"/>
  <c r="HT481" i="6" s="1"/>
  <c r="HK481" i="6"/>
  <c r="HI481" i="6"/>
  <c r="HH481" i="6"/>
  <c r="HL481" i="6" s="1" a="1"/>
  <c r="HL481" i="6" s="1"/>
  <c r="HG481" i="6"/>
  <c r="HF481" i="6"/>
  <c r="HD481" i="6"/>
  <c r="HC481" i="6"/>
  <c r="HS480" i="6"/>
  <c r="HQ480" i="6" a="1"/>
  <c r="HQ480" i="6" s="1"/>
  <c r="HW480" i="6" s="1"/>
  <c r="HP480" i="6" a="1"/>
  <c r="HP480" i="6" s="1"/>
  <c r="HV480" i="6" s="1"/>
  <c r="HO480" i="6" a="1"/>
  <c r="HO480" i="6" s="1"/>
  <c r="HU480" i="6" s="1"/>
  <c r="HN480" i="6" a="1"/>
  <c r="HN480" i="6" s="1"/>
  <c r="HT480" i="6" s="1"/>
  <c r="HK480" i="6"/>
  <c r="HI480" i="6"/>
  <c r="HH480" i="6"/>
  <c r="HL480" i="6" s="1" a="1"/>
  <c r="HL480" i="6" s="1"/>
  <c r="HG480" i="6"/>
  <c r="HF480" i="6"/>
  <c r="HD480" i="6"/>
  <c r="HC480" i="6"/>
  <c r="HV479" i="6"/>
  <c r="HS479" i="6"/>
  <c r="HQ479" i="6"/>
  <c r="HW479" i="6" s="1"/>
  <c r="HQ479" i="6" a="1"/>
  <c r="HP479" i="6" a="1"/>
  <c r="HP479" i="6" s="1"/>
  <c r="HO479" i="6" a="1"/>
  <c r="HO479" i="6" s="1"/>
  <c r="HU479" i="6" s="1"/>
  <c r="HN479" i="6" a="1"/>
  <c r="HN479" i="6" s="1"/>
  <c r="HT479" i="6" s="1"/>
  <c r="HK479" i="6"/>
  <c r="HI479" i="6"/>
  <c r="HH479" i="6"/>
  <c r="HL479" i="6" s="1" a="1"/>
  <c r="HL479" i="6" s="1"/>
  <c r="HG479" i="6"/>
  <c r="HF479" i="6"/>
  <c r="HD479" i="6"/>
  <c r="HC479" i="6"/>
  <c r="HS478" i="6"/>
  <c r="HQ478" i="6" a="1"/>
  <c r="HQ478" i="6" s="1"/>
  <c r="HW478" i="6" s="1"/>
  <c r="HP478" i="6"/>
  <c r="HV478" i="6" s="1"/>
  <c r="HP478" i="6" a="1"/>
  <c r="HO478" i="6" a="1"/>
  <c r="HO478" i="6" s="1"/>
  <c r="HU478" i="6" s="1"/>
  <c r="HN478" i="6" a="1"/>
  <c r="HN478" i="6" s="1"/>
  <c r="HT478" i="6" s="1"/>
  <c r="HL478" i="6" a="1"/>
  <c r="HL478" i="6" s="1"/>
  <c r="HK478" i="6"/>
  <c r="HI478" i="6"/>
  <c r="HH478" i="6"/>
  <c r="HG478" i="6"/>
  <c r="HF478" i="6"/>
  <c r="HD478" i="6"/>
  <c r="HC478" i="6"/>
  <c r="HS477" i="6"/>
  <c r="HQ477" i="6" a="1"/>
  <c r="HQ477" i="6" s="1"/>
  <c r="HW477" i="6" s="1"/>
  <c r="HP477" i="6" a="1"/>
  <c r="HP477" i="6" s="1"/>
  <c r="HV477" i="6" s="1"/>
  <c r="HO477" i="6" a="1"/>
  <c r="HO477" i="6" s="1"/>
  <c r="HU477" i="6" s="1"/>
  <c r="HN477" i="6" a="1"/>
  <c r="HN477" i="6" s="1"/>
  <c r="HT477" i="6" s="1"/>
  <c r="HK477" i="6"/>
  <c r="HI477" i="6"/>
  <c r="HH477" i="6"/>
  <c r="HL477" i="6" s="1" a="1"/>
  <c r="HL477" i="6" s="1"/>
  <c r="HG477" i="6"/>
  <c r="HF477" i="6"/>
  <c r="HD477" i="6"/>
  <c r="HC477" i="6"/>
  <c r="HS476" i="6"/>
  <c r="HQ476" i="6" a="1"/>
  <c r="HQ476" i="6" s="1"/>
  <c r="HW476" i="6" s="1"/>
  <c r="HP476" i="6" a="1"/>
  <c r="HP476" i="6" s="1"/>
  <c r="HV476" i="6" s="1"/>
  <c r="HO476" i="6" a="1"/>
  <c r="HO476" i="6" s="1"/>
  <c r="HU476" i="6" s="1"/>
  <c r="HN476" i="6" a="1"/>
  <c r="HN476" i="6" s="1"/>
  <c r="HT476" i="6" s="1"/>
  <c r="HK476" i="6"/>
  <c r="HI476" i="6"/>
  <c r="HH476" i="6"/>
  <c r="HL476" i="6" s="1" a="1"/>
  <c r="HL476" i="6" s="1"/>
  <c r="HG476" i="6"/>
  <c r="HF476" i="6"/>
  <c r="HD476" i="6"/>
  <c r="HC476" i="6"/>
  <c r="HS475" i="6"/>
  <c r="HQ475" i="6" a="1"/>
  <c r="HQ475" i="6" s="1"/>
  <c r="HW475" i="6" s="1"/>
  <c r="HP475" i="6" a="1"/>
  <c r="HP475" i="6" s="1"/>
  <c r="HV475" i="6" s="1"/>
  <c r="HO475" i="6" a="1"/>
  <c r="HO475" i="6" s="1"/>
  <c r="HU475" i="6" s="1"/>
  <c r="HN475" i="6" a="1"/>
  <c r="HN475" i="6" s="1"/>
  <c r="HT475" i="6" s="1"/>
  <c r="HL475" i="6" a="1"/>
  <c r="HL475" i="6" s="1"/>
  <c r="HK475" i="6"/>
  <c r="HI475" i="6"/>
  <c r="HH475" i="6"/>
  <c r="HG475" i="6"/>
  <c r="HF475" i="6"/>
  <c r="HD475" i="6"/>
  <c r="HC475" i="6"/>
  <c r="HS474" i="6"/>
  <c r="HQ474" i="6" a="1"/>
  <c r="HQ474" i="6" s="1"/>
  <c r="HW474" i="6" s="1"/>
  <c r="HP474" i="6" a="1"/>
  <c r="HP474" i="6" s="1"/>
  <c r="HV474" i="6" s="1"/>
  <c r="HO474" i="6" a="1"/>
  <c r="HO474" i="6" s="1"/>
  <c r="HU474" i="6" s="1"/>
  <c r="HN474" i="6" a="1"/>
  <c r="HN474" i="6" s="1"/>
  <c r="HT474" i="6" s="1"/>
  <c r="HK474" i="6"/>
  <c r="HI474" i="6"/>
  <c r="HH474" i="6"/>
  <c r="HL474" i="6" s="1" a="1"/>
  <c r="HL474" i="6" s="1"/>
  <c r="HG474" i="6"/>
  <c r="HF474" i="6"/>
  <c r="HD474" i="6"/>
  <c r="HC474" i="6"/>
  <c r="HS473" i="6"/>
  <c r="HQ473" i="6" a="1"/>
  <c r="HQ473" i="6" s="1"/>
  <c r="HW473" i="6" s="1"/>
  <c r="HP473" i="6" a="1"/>
  <c r="HP473" i="6" s="1"/>
  <c r="HV473" i="6" s="1"/>
  <c r="HO473" i="6" a="1"/>
  <c r="HO473" i="6" s="1"/>
  <c r="HU473" i="6" s="1"/>
  <c r="HN473" i="6" a="1"/>
  <c r="HN473" i="6" s="1"/>
  <c r="HT473" i="6" s="1"/>
  <c r="HK473" i="6"/>
  <c r="HI473" i="6"/>
  <c r="HH473" i="6"/>
  <c r="HL473" i="6" s="1" a="1"/>
  <c r="HL473" i="6" s="1"/>
  <c r="HG473" i="6"/>
  <c r="HF473" i="6"/>
  <c r="HD473" i="6"/>
  <c r="HC473" i="6"/>
  <c r="HS472" i="6"/>
  <c r="HQ472" i="6" a="1"/>
  <c r="HQ472" i="6" s="1"/>
  <c r="HW472" i="6" s="1"/>
  <c r="HP472" i="6" a="1"/>
  <c r="HP472" i="6" s="1"/>
  <c r="HV472" i="6" s="1"/>
  <c r="HO472" i="6" a="1"/>
  <c r="HO472" i="6" s="1"/>
  <c r="HU472" i="6" s="1"/>
  <c r="HN472" i="6" a="1"/>
  <c r="HN472" i="6" s="1"/>
  <c r="HT472" i="6" s="1"/>
  <c r="HK472" i="6"/>
  <c r="HI472" i="6"/>
  <c r="HH472" i="6"/>
  <c r="HL472" i="6" s="1" a="1"/>
  <c r="HL472" i="6" s="1"/>
  <c r="HG472" i="6"/>
  <c r="HF472" i="6"/>
  <c r="HD472" i="6"/>
  <c r="HC472" i="6"/>
  <c r="HS471" i="6"/>
  <c r="HQ471" i="6" a="1"/>
  <c r="HQ471" i="6" s="1"/>
  <c r="HW471" i="6" s="1"/>
  <c r="HP471" i="6" a="1"/>
  <c r="HP471" i="6" s="1"/>
  <c r="HV471" i="6" s="1"/>
  <c r="HO471" i="6" a="1"/>
  <c r="HO471" i="6" s="1"/>
  <c r="HU471" i="6" s="1"/>
  <c r="HN471" i="6" a="1"/>
  <c r="HN471" i="6" s="1"/>
  <c r="HT471" i="6" s="1"/>
  <c r="HK471" i="6"/>
  <c r="HI471" i="6"/>
  <c r="HH471" i="6"/>
  <c r="HL471" i="6" s="1" a="1"/>
  <c r="HL471" i="6" s="1"/>
  <c r="HG471" i="6"/>
  <c r="HF471" i="6"/>
  <c r="HD471" i="6"/>
  <c r="HC471" i="6"/>
  <c r="HS470" i="6"/>
  <c r="HQ470" i="6" a="1"/>
  <c r="HQ470" i="6" s="1"/>
  <c r="HW470" i="6" s="1"/>
  <c r="HP470" i="6" a="1"/>
  <c r="HP470" i="6" s="1"/>
  <c r="HV470" i="6" s="1"/>
  <c r="HO470" i="6" a="1"/>
  <c r="HO470" i="6" s="1"/>
  <c r="HU470" i="6" s="1"/>
  <c r="HN470" i="6" a="1"/>
  <c r="HN470" i="6" s="1"/>
  <c r="HT470" i="6" s="1"/>
  <c r="HL470" i="6" a="1"/>
  <c r="HL470" i="6" s="1"/>
  <c r="HK470" i="6"/>
  <c r="HI470" i="6"/>
  <c r="HH470" i="6"/>
  <c r="HG470" i="6"/>
  <c r="HF470" i="6"/>
  <c r="HD470" i="6"/>
  <c r="HC470" i="6"/>
  <c r="HS469" i="6"/>
  <c r="HQ469" i="6" a="1"/>
  <c r="HQ469" i="6" s="1"/>
  <c r="HW469" i="6" s="1"/>
  <c r="HP469" i="6" a="1"/>
  <c r="HP469" i="6" s="1"/>
  <c r="HV469" i="6" s="1"/>
  <c r="HO469" i="6" a="1"/>
  <c r="HO469" i="6" s="1"/>
  <c r="HU469" i="6" s="1"/>
  <c r="HN469" i="6" a="1"/>
  <c r="HN469" i="6" s="1"/>
  <c r="HT469" i="6" s="1"/>
  <c r="HK469" i="6"/>
  <c r="HI469" i="6"/>
  <c r="HH469" i="6"/>
  <c r="HL469" i="6" s="1" a="1"/>
  <c r="HL469" i="6" s="1"/>
  <c r="HG469" i="6"/>
  <c r="HF469" i="6"/>
  <c r="HD469" i="6"/>
  <c r="HC469" i="6"/>
  <c r="HS468" i="6"/>
  <c r="HQ468" i="6" a="1"/>
  <c r="HQ468" i="6" s="1"/>
  <c r="HW468" i="6" s="1"/>
  <c r="HP468" i="6" a="1"/>
  <c r="HP468" i="6" s="1"/>
  <c r="HV468" i="6" s="1"/>
  <c r="HO468" i="6" a="1"/>
  <c r="HO468" i="6" s="1"/>
  <c r="HU468" i="6" s="1"/>
  <c r="HN468" i="6" a="1"/>
  <c r="HN468" i="6" s="1"/>
  <c r="HT468" i="6" s="1"/>
  <c r="HK468" i="6"/>
  <c r="HI468" i="6"/>
  <c r="HH468" i="6"/>
  <c r="HL468" i="6" s="1" a="1"/>
  <c r="HL468" i="6" s="1"/>
  <c r="HG468" i="6"/>
  <c r="HF468" i="6"/>
  <c r="HD468" i="6"/>
  <c r="HC468" i="6"/>
  <c r="HS467" i="6"/>
  <c r="HQ467" i="6" a="1"/>
  <c r="HQ467" i="6" s="1"/>
  <c r="HW467" i="6" s="1"/>
  <c r="HP467" i="6" a="1"/>
  <c r="HP467" i="6" s="1"/>
  <c r="HV467" i="6" s="1"/>
  <c r="HO467" i="6" a="1"/>
  <c r="HO467" i="6" s="1"/>
  <c r="HU467" i="6" s="1"/>
  <c r="HN467" i="6" a="1"/>
  <c r="HN467" i="6" s="1"/>
  <c r="HT467" i="6" s="1"/>
  <c r="HL467" i="6" a="1"/>
  <c r="HL467" i="6" s="1"/>
  <c r="HK467" i="6"/>
  <c r="HI467" i="6"/>
  <c r="HH467" i="6"/>
  <c r="HG467" i="6"/>
  <c r="HF467" i="6"/>
  <c r="HD467" i="6"/>
  <c r="HC467" i="6"/>
  <c r="HS466" i="6"/>
  <c r="HQ466" i="6" a="1"/>
  <c r="HQ466" i="6" s="1"/>
  <c r="HW466" i="6" s="1"/>
  <c r="HP466" i="6" a="1"/>
  <c r="HP466" i="6" s="1"/>
  <c r="HV466" i="6" s="1"/>
  <c r="HO466" i="6" a="1"/>
  <c r="HO466" i="6" s="1"/>
  <c r="HU466" i="6" s="1"/>
  <c r="HN466" i="6" a="1"/>
  <c r="HN466" i="6" s="1"/>
  <c r="HT466" i="6" s="1"/>
  <c r="HK466" i="6"/>
  <c r="HI466" i="6"/>
  <c r="HH466" i="6"/>
  <c r="HL466" i="6" s="1" a="1"/>
  <c r="HL466" i="6" s="1"/>
  <c r="HG466" i="6"/>
  <c r="HF466" i="6"/>
  <c r="HD466" i="6"/>
  <c r="HC466" i="6"/>
  <c r="HS465" i="6"/>
  <c r="HQ465" i="6" a="1"/>
  <c r="HQ465" i="6" s="1"/>
  <c r="HW465" i="6" s="1"/>
  <c r="HP465" i="6" a="1"/>
  <c r="HP465" i="6" s="1"/>
  <c r="HV465" i="6" s="1"/>
  <c r="HO465" i="6" a="1"/>
  <c r="HO465" i="6" s="1"/>
  <c r="HU465" i="6" s="1"/>
  <c r="HN465" i="6" a="1"/>
  <c r="HN465" i="6" s="1"/>
  <c r="HT465" i="6" s="1"/>
  <c r="HK465" i="6"/>
  <c r="HI465" i="6"/>
  <c r="HH465" i="6"/>
  <c r="HL465" i="6" s="1" a="1"/>
  <c r="HL465" i="6" s="1"/>
  <c r="HG465" i="6"/>
  <c r="HF465" i="6"/>
  <c r="HD465" i="6"/>
  <c r="HS464" i="6"/>
  <c r="HQ464" i="6" a="1"/>
  <c r="HQ464" i="6" s="1"/>
  <c r="HW464" i="6" s="1"/>
  <c r="HP464" i="6" a="1"/>
  <c r="HP464" i="6" s="1"/>
  <c r="HV464" i="6" s="1"/>
  <c r="HO464" i="6"/>
  <c r="HU464" i="6" s="1"/>
  <c r="HO464" i="6" a="1"/>
  <c r="HN464" i="6" a="1"/>
  <c r="HN464" i="6" s="1"/>
  <c r="HT464" i="6" s="1"/>
  <c r="HK464" i="6"/>
  <c r="HI464" i="6"/>
  <c r="HH464" i="6"/>
  <c r="HL464" i="6" s="1" a="1"/>
  <c r="HL464" i="6" s="1"/>
  <c r="HG464" i="6"/>
  <c r="HF464" i="6"/>
  <c r="HD464" i="6"/>
  <c r="HS463" i="6"/>
  <c r="HQ463" i="6" a="1"/>
  <c r="HQ463" i="6" s="1"/>
  <c r="HW463" i="6" s="1"/>
  <c r="HP463" i="6" a="1"/>
  <c r="HP463" i="6" s="1"/>
  <c r="HV463" i="6" s="1"/>
  <c r="HO463" i="6" a="1"/>
  <c r="HO463" i="6" s="1"/>
  <c r="HU463" i="6" s="1"/>
  <c r="HN463" i="6" a="1"/>
  <c r="HN463" i="6" s="1"/>
  <c r="HT463" i="6" s="1"/>
  <c r="HK463" i="6"/>
  <c r="HI463" i="6"/>
  <c r="HH463" i="6"/>
  <c r="HL463" i="6" s="1" a="1"/>
  <c r="HL463" i="6" s="1"/>
  <c r="HG463" i="6"/>
  <c r="HF463" i="6"/>
  <c r="HD463" i="6"/>
  <c r="HV462" i="6"/>
  <c r="HS462" i="6"/>
  <c r="HQ462" i="6"/>
  <c r="HW462" i="6" s="1"/>
  <c r="HQ462" i="6" a="1"/>
  <c r="HP462" i="6"/>
  <c r="HP462" i="6" a="1"/>
  <c r="HO462" i="6"/>
  <c r="HU462" i="6" s="1"/>
  <c r="HO462" i="6" a="1"/>
  <c r="HN462" i="6"/>
  <c r="HT462" i="6" s="1"/>
  <c r="HN462" i="6" a="1"/>
  <c r="HK462" i="6"/>
  <c r="HI462" i="6"/>
  <c r="HH462" i="6"/>
  <c r="HL462" i="6" s="1" a="1"/>
  <c r="HL462" i="6" s="1"/>
  <c r="HG462" i="6"/>
  <c r="HF462" i="6"/>
  <c r="HD462" i="6"/>
  <c r="HC462" i="6"/>
  <c r="HS461" i="6"/>
  <c r="HQ461" i="6"/>
  <c r="HW461" i="6" s="1"/>
  <c r="HQ461" i="6" a="1"/>
  <c r="HP461" i="6"/>
  <c r="HV461" i="6" s="1"/>
  <c r="HP461" i="6" a="1"/>
  <c r="HO461" i="6"/>
  <c r="HU461" i="6" s="1"/>
  <c r="HO461" i="6" a="1"/>
  <c r="HN461" i="6"/>
  <c r="HT461" i="6" s="1"/>
  <c r="HN461" i="6" a="1"/>
  <c r="HK461" i="6"/>
  <c r="HI461" i="6"/>
  <c r="HH461" i="6"/>
  <c r="HL461" i="6" s="1" a="1"/>
  <c r="HL461" i="6" s="1"/>
  <c r="HG461" i="6"/>
  <c r="HF461" i="6"/>
  <c r="HD461" i="6"/>
  <c r="HC461" i="6"/>
  <c r="HS460" i="6"/>
  <c r="HQ460" i="6"/>
  <c r="HW460" i="6" s="1"/>
  <c r="HQ460" i="6" a="1"/>
  <c r="HP460" i="6" a="1"/>
  <c r="HP460" i="6" s="1"/>
  <c r="HV460" i="6" s="1"/>
  <c r="HO460" i="6" a="1"/>
  <c r="HO460" i="6" s="1"/>
  <c r="HU460" i="6" s="1"/>
  <c r="HN460" i="6" a="1"/>
  <c r="HN460" i="6" s="1"/>
  <c r="HT460" i="6" s="1"/>
  <c r="HK460" i="6"/>
  <c r="HI460" i="6"/>
  <c r="HH460" i="6"/>
  <c r="HL460" i="6" s="1" a="1"/>
  <c r="HL460" i="6" s="1"/>
  <c r="HG460" i="6"/>
  <c r="HF460" i="6"/>
  <c r="HD460" i="6"/>
  <c r="HC460" i="6"/>
  <c r="HS459" i="6"/>
  <c r="HQ459" i="6" a="1"/>
  <c r="HQ459" i="6" s="1"/>
  <c r="HW459" i="6" s="1"/>
  <c r="HP459" i="6" a="1"/>
  <c r="HP459" i="6" s="1"/>
  <c r="HV459" i="6" s="1"/>
  <c r="HO459" i="6" a="1"/>
  <c r="HO459" i="6" s="1"/>
  <c r="HU459" i="6" s="1"/>
  <c r="HN459" i="6"/>
  <c r="HT459" i="6" s="1"/>
  <c r="HN459" i="6" a="1"/>
  <c r="HK459" i="6"/>
  <c r="HI459" i="6"/>
  <c r="HH459" i="6"/>
  <c r="HL459" i="6" s="1" a="1"/>
  <c r="HL459" i="6" s="1"/>
  <c r="HG459" i="6"/>
  <c r="HF459" i="6"/>
  <c r="HD459" i="6"/>
  <c r="HC459" i="6"/>
  <c r="HS458" i="6"/>
  <c r="HQ458" i="6"/>
  <c r="HW458" i="6" s="1"/>
  <c r="HQ458" i="6" a="1"/>
  <c r="HP458" i="6"/>
  <c r="HV458" i="6" s="1"/>
  <c r="HP458" i="6" a="1"/>
  <c r="HO458" i="6"/>
  <c r="HU458" i="6" s="1"/>
  <c r="HO458" i="6" a="1"/>
  <c r="HN458" i="6"/>
  <c r="HT458" i="6" s="1"/>
  <c r="HN458" i="6" a="1"/>
  <c r="HK458" i="6"/>
  <c r="HI458" i="6"/>
  <c r="HH458" i="6"/>
  <c r="HL458" i="6" s="1" a="1"/>
  <c r="HL458" i="6" s="1"/>
  <c r="HG458" i="6"/>
  <c r="HF458" i="6"/>
  <c r="HD458" i="6"/>
  <c r="HC458" i="6"/>
  <c r="HS457" i="6"/>
  <c r="HQ457" i="6"/>
  <c r="HW457" i="6" s="1"/>
  <c r="HQ457" i="6" a="1"/>
  <c r="HP457" i="6"/>
  <c r="HV457" i="6" s="1"/>
  <c r="HP457" i="6" a="1"/>
  <c r="HO457" i="6"/>
  <c r="HU457" i="6" s="1"/>
  <c r="HO457" i="6" a="1"/>
  <c r="HN457" i="6"/>
  <c r="HT457" i="6" s="1"/>
  <c r="HN457" i="6" a="1"/>
  <c r="HK457" i="6"/>
  <c r="HI457" i="6"/>
  <c r="HH457" i="6"/>
  <c r="HL457" i="6" s="1" a="1"/>
  <c r="HL457" i="6" s="1"/>
  <c r="HG457" i="6"/>
  <c r="HF457" i="6"/>
  <c r="HD457" i="6"/>
  <c r="HC457" i="6"/>
  <c r="HS456" i="6"/>
  <c r="HQ456" i="6" a="1"/>
  <c r="HQ456" i="6" s="1"/>
  <c r="HW456" i="6" s="1"/>
  <c r="HP456" i="6" a="1"/>
  <c r="HP456" i="6" s="1"/>
  <c r="HV456" i="6" s="1"/>
  <c r="HO456" i="6"/>
  <c r="HU456" i="6" s="1"/>
  <c r="HO456" i="6" a="1"/>
  <c r="HN456" i="6" a="1"/>
  <c r="HN456" i="6" s="1"/>
  <c r="HT456" i="6" s="1"/>
  <c r="HK456" i="6"/>
  <c r="HI456" i="6"/>
  <c r="HH456" i="6"/>
  <c r="HL456" i="6" s="1" a="1"/>
  <c r="HL456" i="6" s="1"/>
  <c r="HG456" i="6"/>
  <c r="HF456" i="6"/>
  <c r="HD456" i="6"/>
  <c r="HC456" i="6"/>
  <c r="HS455" i="6"/>
  <c r="HQ455" i="6"/>
  <c r="HW455" i="6" s="1"/>
  <c r="HQ455" i="6" a="1"/>
  <c r="HP455" i="6"/>
  <c r="HV455" i="6" s="1"/>
  <c r="HP455" i="6" a="1"/>
  <c r="HO455" i="6"/>
  <c r="HU455" i="6" s="1"/>
  <c r="HO455" i="6" a="1"/>
  <c r="HN455" i="6"/>
  <c r="HT455" i="6" s="1"/>
  <c r="HN455" i="6" a="1"/>
  <c r="HK455" i="6"/>
  <c r="HI455" i="6"/>
  <c r="HH455" i="6"/>
  <c r="HL455" i="6" s="1" a="1"/>
  <c r="HL455" i="6" s="1"/>
  <c r="HG455" i="6"/>
  <c r="HF455" i="6"/>
  <c r="HD455" i="6"/>
  <c r="HC455" i="6"/>
  <c r="HS454" i="6"/>
  <c r="HQ454" i="6" a="1"/>
  <c r="HQ454" i="6" s="1"/>
  <c r="HW454" i="6" s="1"/>
  <c r="HP454" i="6"/>
  <c r="HV454" i="6" s="1"/>
  <c r="HP454" i="6" a="1"/>
  <c r="HO454" i="6" a="1"/>
  <c r="HO454" i="6" s="1"/>
  <c r="HU454" i="6" s="1"/>
  <c r="HN454" i="6" a="1"/>
  <c r="HN454" i="6" s="1"/>
  <c r="HT454" i="6" s="1"/>
  <c r="HK454" i="6"/>
  <c r="HI454" i="6"/>
  <c r="HH454" i="6"/>
  <c r="HL454" i="6" s="1" a="1"/>
  <c r="HL454" i="6" s="1"/>
  <c r="HG454" i="6"/>
  <c r="HF454" i="6"/>
  <c r="HD454" i="6"/>
  <c r="HC454" i="6"/>
  <c r="HS453" i="6"/>
  <c r="HQ453" i="6" a="1"/>
  <c r="HQ453" i="6" s="1"/>
  <c r="HW453" i="6" s="1"/>
  <c r="HP453" i="6"/>
  <c r="HV453" i="6" s="1"/>
  <c r="HP453" i="6" a="1"/>
  <c r="HO453" i="6" a="1"/>
  <c r="HO453" i="6" s="1"/>
  <c r="HU453" i="6" s="1"/>
  <c r="HN453" i="6" a="1"/>
  <c r="HN453" i="6" s="1"/>
  <c r="HT453" i="6" s="1"/>
  <c r="HK453" i="6"/>
  <c r="HI453" i="6"/>
  <c r="HH453" i="6"/>
  <c r="HL453" i="6" s="1" a="1"/>
  <c r="HL453" i="6" s="1"/>
  <c r="HG453" i="6"/>
  <c r="HF453" i="6"/>
  <c r="HD453" i="6"/>
  <c r="HC453" i="6"/>
  <c r="HV452" i="6"/>
  <c r="HS452" i="6"/>
  <c r="HQ452" i="6"/>
  <c r="HW452" i="6" s="1"/>
  <c r="HQ452" i="6" a="1"/>
  <c r="HP452" i="6"/>
  <c r="HP452" i="6" a="1"/>
  <c r="HO452" i="6"/>
  <c r="HU452" i="6" s="1"/>
  <c r="HO452" i="6" a="1"/>
  <c r="HN452" i="6"/>
  <c r="HT452" i="6" s="1"/>
  <c r="HN452" i="6" a="1"/>
  <c r="HK452" i="6"/>
  <c r="HI452" i="6"/>
  <c r="HH452" i="6"/>
  <c r="HL452" i="6" s="1" a="1"/>
  <c r="HL452" i="6" s="1"/>
  <c r="HG452" i="6"/>
  <c r="HF452" i="6"/>
  <c r="HD452" i="6"/>
  <c r="HC452" i="6"/>
  <c r="HV451" i="6"/>
  <c r="HS451" i="6"/>
  <c r="HQ451" i="6"/>
  <c r="HW451" i="6" s="1"/>
  <c r="HQ451" i="6" a="1"/>
  <c r="HP451" i="6"/>
  <c r="HP451" i="6" a="1"/>
  <c r="HO451" i="6"/>
  <c r="HU451" i="6" s="1"/>
  <c r="HO451" i="6" a="1"/>
  <c r="HN451" i="6"/>
  <c r="HT451" i="6" s="1"/>
  <c r="HN451" i="6" a="1"/>
  <c r="HK451" i="6"/>
  <c r="HI451" i="6"/>
  <c r="HH451" i="6"/>
  <c r="HL451" i="6" s="1" a="1"/>
  <c r="HL451" i="6" s="1"/>
  <c r="HG451" i="6"/>
  <c r="HF451" i="6"/>
  <c r="HD451" i="6"/>
  <c r="HC451" i="6"/>
  <c r="HS450" i="6"/>
  <c r="HQ450" i="6" a="1"/>
  <c r="HQ450" i="6" s="1"/>
  <c r="HW450" i="6" s="1"/>
  <c r="HP450" i="6" a="1"/>
  <c r="HP450" i="6" s="1"/>
  <c r="HV450" i="6" s="1"/>
  <c r="HO450" i="6" a="1"/>
  <c r="HO450" i="6" s="1"/>
  <c r="HU450" i="6" s="1"/>
  <c r="HN450" i="6"/>
  <c r="HT450" i="6" s="1"/>
  <c r="HN450" i="6" a="1"/>
  <c r="HK450" i="6"/>
  <c r="HI450" i="6"/>
  <c r="HH450" i="6"/>
  <c r="HL450" i="6" s="1" a="1"/>
  <c r="HL450" i="6" s="1"/>
  <c r="HG450" i="6"/>
  <c r="HF450" i="6"/>
  <c r="HD450" i="6"/>
  <c r="HC450" i="6"/>
  <c r="HS449" i="6"/>
  <c r="HQ449" i="6" a="1"/>
  <c r="HQ449" i="6" s="1"/>
  <c r="HW449" i="6" s="1"/>
  <c r="HP449" i="6" a="1"/>
  <c r="HP449" i="6" s="1"/>
  <c r="HV449" i="6" s="1"/>
  <c r="HO449" i="6" a="1"/>
  <c r="HO449" i="6" s="1"/>
  <c r="HU449" i="6" s="1"/>
  <c r="HN449" i="6"/>
  <c r="HT449" i="6" s="1"/>
  <c r="HN449" i="6" a="1"/>
  <c r="HK449" i="6"/>
  <c r="HI449" i="6"/>
  <c r="HH449" i="6"/>
  <c r="HL449" i="6" s="1" a="1"/>
  <c r="HL449" i="6" s="1"/>
  <c r="HG449" i="6"/>
  <c r="HF449" i="6"/>
  <c r="HD449" i="6"/>
  <c r="HC449" i="6"/>
  <c r="HS448" i="6"/>
  <c r="HQ448" i="6"/>
  <c r="HW448" i="6" s="1"/>
  <c r="HQ448" i="6" a="1"/>
  <c r="HP448" i="6"/>
  <c r="HV448" i="6" s="1"/>
  <c r="HP448" i="6" a="1"/>
  <c r="HO448" i="6"/>
  <c r="HU448" i="6" s="1"/>
  <c r="HO448" i="6" a="1"/>
  <c r="HN448" i="6"/>
  <c r="HT448" i="6" s="1"/>
  <c r="HN448" i="6" a="1"/>
  <c r="HK448" i="6"/>
  <c r="HI448" i="6"/>
  <c r="HH448" i="6"/>
  <c r="HL448" i="6" s="1" a="1"/>
  <c r="HL448" i="6" s="1"/>
  <c r="HG448" i="6"/>
  <c r="HF448" i="6"/>
  <c r="HD448" i="6"/>
  <c r="HC448" i="6"/>
  <c r="HS447" i="6"/>
  <c r="HQ447" i="6"/>
  <c r="HW447" i="6" s="1"/>
  <c r="HQ447" i="6" a="1"/>
  <c r="HP447" i="6"/>
  <c r="HV447" i="6" s="1"/>
  <c r="HP447" i="6" a="1"/>
  <c r="HO447" i="6"/>
  <c r="HU447" i="6" s="1"/>
  <c r="HO447" i="6" a="1"/>
  <c r="HN447" i="6"/>
  <c r="HT447" i="6" s="1"/>
  <c r="HN447" i="6" a="1"/>
  <c r="HK447" i="6"/>
  <c r="HI447" i="6"/>
  <c r="HH447" i="6"/>
  <c r="HL447" i="6" s="1" a="1"/>
  <c r="HL447" i="6" s="1"/>
  <c r="HG447" i="6"/>
  <c r="HF447" i="6"/>
  <c r="HD447" i="6"/>
  <c r="HC447" i="6"/>
  <c r="HS446" i="6"/>
  <c r="HQ446" i="6" a="1"/>
  <c r="HQ446" i="6" s="1"/>
  <c r="HW446" i="6" s="1"/>
  <c r="HP446" i="6" a="1"/>
  <c r="HP446" i="6" s="1"/>
  <c r="HV446" i="6" s="1"/>
  <c r="HO446" i="6"/>
  <c r="HU446" i="6" s="1"/>
  <c r="HO446" i="6" a="1"/>
  <c r="HN446" i="6" a="1"/>
  <c r="HN446" i="6" s="1"/>
  <c r="HT446" i="6" s="1"/>
  <c r="HL446" i="6" a="1"/>
  <c r="HL446" i="6" s="1"/>
  <c r="HK446" i="6"/>
  <c r="HI446" i="6"/>
  <c r="HH446" i="6"/>
  <c r="HG446" i="6"/>
  <c r="HF446" i="6"/>
  <c r="HD446" i="6"/>
  <c r="HC446" i="6"/>
  <c r="HS445" i="6"/>
  <c r="HQ445" i="6" a="1"/>
  <c r="HQ445" i="6" s="1"/>
  <c r="HW445" i="6" s="1"/>
  <c r="HP445" i="6" a="1"/>
  <c r="HP445" i="6" s="1"/>
  <c r="HV445" i="6" s="1"/>
  <c r="HO445" i="6"/>
  <c r="HU445" i="6" s="1"/>
  <c r="HO445" i="6" a="1"/>
  <c r="HN445" i="6"/>
  <c r="HT445" i="6" s="1"/>
  <c r="HN445" i="6" a="1"/>
  <c r="HL445" i="6" a="1"/>
  <c r="HL445" i="6" s="1"/>
  <c r="HK445" i="6"/>
  <c r="HI445" i="6"/>
  <c r="HH445" i="6"/>
  <c r="HG445" i="6"/>
  <c r="HF445" i="6"/>
  <c r="HD445" i="6"/>
  <c r="HC445" i="6"/>
  <c r="HS444" i="6"/>
  <c r="HQ444" i="6"/>
  <c r="HW444" i="6" s="1"/>
  <c r="HQ444" i="6" a="1"/>
  <c r="HP444" i="6" a="1"/>
  <c r="HP444" i="6" s="1"/>
  <c r="HV444" i="6" s="1"/>
  <c r="HO444" i="6" a="1"/>
  <c r="HO444" i="6" s="1"/>
  <c r="HU444" i="6" s="1"/>
  <c r="HN444" i="6" a="1"/>
  <c r="HN444" i="6" s="1"/>
  <c r="HT444" i="6" s="1"/>
  <c r="HK444" i="6"/>
  <c r="HI444" i="6"/>
  <c r="HH444" i="6"/>
  <c r="HL444" i="6" s="1" a="1"/>
  <c r="HL444" i="6" s="1"/>
  <c r="HG444" i="6"/>
  <c r="HF444" i="6"/>
  <c r="HD444" i="6"/>
  <c r="HC444" i="6"/>
  <c r="HS443" i="6"/>
  <c r="HQ443" i="6" a="1"/>
  <c r="HQ443" i="6" s="1"/>
  <c r="HW443" i="6" s="1"/>
  <c r="HP443" i="6" a="1"/>
  <c r="HP443" i="6" s="1"/>
  <c r="HV443" i="6" s="1"/>
  <c r="HO443" i="6"/>
  <c r="HU443" i="6" s="1"/>
  <c r="HO443" i="6" a="1"/>
  <c r="HN443" i="6" a="1"/>
  <c r="HN443" i="6" s="1"/>
  <c r="HT443" i="6" s="1"/>
  <c r="HK443" i="6"/>
  <c r="HI443" i="6"/>
  <c r="HH443" i="6"/>
  <c r="HL443" i="6" s="1" a="1"/>
  <c r="HL443" i="6" s="1"/>
  <c r="HG443" i="6"/>
  <c r="HF443" i="6"/>
  <c r="HD443" i="6"/>
  <c r="HC443" i="6"/>
  <c r="HS442" i="6"/>
  <c r="HQ442" i="6" a="1"/>
  <c r="HQ442" i="6" s="1"/>
  <c r="HW442" i="6" s="1"/>
  <c r="HP442" i="6" a="1"/>
  <c r="HP442" i="6" s="1"/>
  <c r="HV442" i="6" s="1"/>
  <c r="HO442" i="6" a="1"/>
  <c r="HO442" i="6" s="1"/>
  <c r="HU442" i="6" s="1"/>
  <c r="HN442" i="6" a="1"/>
  <c r="HN442" i="6" s="1"/>
  <c r="HT442" i="6" s="1"/>
  <c r="HK442" i="6"/>
  <c r="HI442" i="6"/>
  <c r="HH442" i="6"/>
  <c r="HL442" i="6" s="1" a="1"/>
  <c r="HL442" i="6" s="1"/>
  <c r="HG442" i="6"/>
  <c r="HF442" i="6"/>
  <c r="HD442" i="6"/>
  <c r="HC442" i="6"/>
  <c r="HS441" i="6"/>
  <c r="HQ441" i="6"/>
  <c r="HW441" i="6" s="1"/>
  <c r="HQ441" i="6" a="1"/>
  <c r="HP441" i="6"/>
  <c r="HV441" i="6" s="1"/>
  <c r="HP441" i="6" a="1"/>
  <c r="HO441" i="6" a="1"/>
  <c r="HO441" i="6" s="1"/>
  <c r="HU441" i="6" s="1"/>
  <c r="HN441" i="6" a="1"/>
  <c r="HN441" i="6" s="1"/>
  <c r="HT441" i="6" s="1"/>
  <c r="HK441" i="6"/>
  <c r="HI441" i="6"/>
  <c r="HH441" i="6"/>
  <c r="HL441" i="6" s="1" a="1"/>
  <c r="HL441" i="6" s="1"/>
  <c r="HG441" i="6"/>
  <c r="HF441" i="6"/>
  <c r="HD441" i="6"/>
  <c r="HC441" i="6"/>
  <c r="HS440" i="6"/>
  <c r="HQ440" i="6" a="1"/>
  <c r="HQ440" i="6" s="1"/>
  <c r="HW440" i="6" s="1"/>
  <c r="HP440" i="6" a="1"/>
  <c r="HP440" i="6" s="1"/>
  <c r="HV440" i="6" s="1"/>
  <c r="HO440" i="6" a="1"/>
  <c r="HO440" i="6" s="1"/>
  <c r="HU440" i="6" s="1"/>
  <c r="HN440" i="6" a="1"/>
  <c r="HN440" i="6" s="1"/>
  <c r="HT440" i="6" s="1"/>
  <c r="HK440" i="6"/>
  <c r="HI440" i="6"/>
  <c r="HH440" i="6"/>
  <c r="HL440" i="6" s="1" a="1"/>
  <c r="HL440" i="6" s="1"/>
  <c r="HG440" i="6"/>
  <c r="HF440" i="6"/>
  <c r="HD440" i="6"/>
  <c r="HC440" i="6"/>
  <c r="HS439" i="6"/>
  <c r="HQ439" i="6" a="1"/>
  <c r="HQ439" i="6" s="1"/>
  <c r="HW439" i="6" s="1"/>
  <c r="HP439" i="6" a="1"/>
  <c r="HP439" i="6" s="1"/>
  <c r="HV439" i="6" s="1"/>
  <c r="HO439" i="6" a="1"/>
  <c r="HO439" i="6" s="1"/>
  <c r="HU439" i="6" s="1"/>
  <c r="HN439" i="6"/>
  <c r="HT439" i="6" s="1"/>
  <c r="HN439" i="6" a="1"/>
  <c r="HK439" i="6"/>
  <c r="HI439" i="6"/>
  <c r="HH439" i="6"/>
  <c r="HL439" i="6" s="1" a="1"/>
  <c r="HL439" i="6" s="1"/>
  <c r="HG439" i="6"/>
  <c r="HF439" i="6"/>
  <c r="HD439" i="6"/>
  <c r="HC439" i="6"/>
  <c r="HV438" i="6"/>
  <c r="HS438" i="6"/>
  <c r="HQ438" i="6" a="1"/>
  <c r="HQ438" i="6" s="1"/>
  <c r="HW438" i="6" s="1"/>
  <c r="HP438" i="6" a="1"/>
  <c r="HP438" i="6" s="1"/>
  <c r="HO438" i="6" a="1"/>
  <c r="HO438" i="6" s="1"/>
  <c r="HU438" i="6" s="1"/>
  <c r="HN438" i="6" a="1"/>
  <c r="HN438" i="6" s="1"/>
  <c r="HT438" i="6" s="1"/>
  <c r="HK438" i="6"/>
  <c r="HI438" i="6"/>
  <c r="HH438" i="6"/>
  <c r="HL438" i="6" s="1" a="1"/>
  <c r="HL438" i="6" s="1"/>
  <c r="HG438" i="6"/>
  <c r="HF438" i="6"/>
  <c r="HD438" i="6"/>
  <c r="HC438" i="6"/>
  <c r="HU437" i="6"/>
  <c r="HS437" i="6"/>
  <c r="HQ437" i="6" a="1"/>
  <c r="HQ437" i="6" s="1"/>
  <c r="HW437" i="6" s="1"/>
  <c r="HP437" i="6" a="1"/>
  <c r="HP437" i="6" s="1"/>
  <c r="HV437" i="6" s="1"/>
  <c r="HO437" i="6" a="1"/>
  <c r="HO437" i="6" s="1"/>
  <c r="HN437" i="6"/>
  <c r="HT437" i="6" s="1"/>
  <c r="HN437" i="6" a="1"/>
  <c r="HK437" i="6"/>
  <c r="HI437" i="6"/>
  <c r="HH437" i="6"/>
  <c r="HL437" i="6" s="1" a="1"/>
  <c r="HL437" i="6" s="1"/>
  <c r="HG437" i="6"/>
  <c r="HF437" i="6"/>
  <c r="HD437" i="6"/>
  <c r="HC437" i="6"/>
  <c r="HS436" i="6"/>
  <c r="HQ436" i="6" a="1"/>
  <c r="HQ436" i="6" s="1"/>
  <c r="HW436" i="6" s="1"/>
  <c r="HP436" i="6" a="1"/>
  <c r="HP436" i="6" s="1"/>
  <c r="HV436" i="6" s="1"/>
  <c r="HO436" i="6" a="1"/>
  <c r="HO436" i="6" s="1"/>
  <c r="HU436" i="6" s="1"/>
  <c r="HN436" i="6" a="1"/>
  <c r="HN436" i="6" s="1"/>
  <c r="HT436" i="6" s="1"/>
  <c r="HK436" i="6"/>
  <c r="HI436" i="6"/>
  <c r="HH436" i="6"/>
  <c r="HL436" i="6" s="1" a="1"/>
  <c r="HL436" i="6" s="1"/>
  <c r="HG436" i="6"/>
  <c r="HF436" i="6"/>
  <c r="HD436" i="6"/>
  <c r="HC436" i="6"/>
  <c r="HS435" i="6"/>
  <c r="HQ435" i="6" a="1"/>
  <c r="HQ435" i="6" s="1"/>
  <c r="HW435" i="6" s="1"/>
  <c r="HP435" i="6" a="1"/>
  <c r="HP435" i="6" s="1"/>
  <c r="HV435" i="6" s="1"/>
  <c r="HO435" i="6" a="1"/>
  <c r="HO435" i="6" s="1"/>
  <c r="HU435" i="6" s="1"/>
  <c r="HN435" i="6" a="1"/>
  <c r="HN435" i="6" s="1"/>
  <c r="HT435" i="6" s="1"/>
  <c r="HL435" i="6" a="1"/>
  <c r="HL435" i="6" s="1"/>
  <c r="HK435" i="6"/>
  <c r="HI435" i="6"/>
  <c r="HH435" i="6"/>
  <c r="HG435" i="6"/>
  <c r="HF435" i="6"/>
  <c r="HD435" i="6"/>
  <c r="HC435" i="6"/>
  <c r="HV434" i="6"/>
  <c r="HS434" i="6"/>
  <c r="HQ434" i="6" a="1"/>
  <c r="HQ434" i="6" s="1"/>
  <c r="HW434" i="6" s="1"/>
  <c r="HP434" i="6" a="1"/>
  <c r="HP434" i="6" s="1"/>
  <c r="HO434" i="6" a="1"/>
  <c r="HO434" i="6" s="1"/>
  <c r="HU434" i="6" s="1"/>
  <c r="HN434" i="6" a="1"/>
  <c r="HN434" i="6" s="1"/>
  <c r="HT434" i="6" s="1"/>
  <c r="HL434" i="6" a="1"/>
  <c r="HL434" i="6" s="1"/>
  <c r="HK434" i="6"/>
  <c r="HI434" i="6"/>
  <c r="HH434" i="6"/>
  <c r="HG434" i="6"/>
  <c r="HF434" i="6"/>
  <c r="HD434" i="6"/>
  <c r="HC434" i="6"/>
  <c r="HS433" i="6"/>
  <c r="HQ433" i="6"/>
  <c r="HW433" i="6" s="1"/>
  <c r="HQ433" i="6" a="1"/>
  <c r="HP433" i="6"/>
  <c r="HV433" i="6" s="1"/>
  <c r="HP433" i="6" a="1"/>
  <c r="HO433" i="6" a="1"/>
  <c r="HO433" i="6" s="1"/>
  <c r="HU433" i="6" s="1"/>
  <c r="HN433" i="6" a="1"/>
  <c r="HN433" i="6" s="1"/>
  <c r="HT433" i="6" s="1"/>
  <c r="HK433" i="6"/>
  <c r="HI433" i="6"/>
  <c r="HH433" i="6"/>
  <c r="HL433" i="6" s="1" a="1"/>
  <c r="HL433" i="6" s="1"/>
  <c r="HG433" i="6"/>
  <c r="HF433" i="6"/>
  <c r="HD433" i="6"/>
  <c r="HC433" i="6"/>
  <c r="HS432" i="6"/>
  <c r="HQ432" i="6"/>
  <c r="HW432" i="6" s="1"/>
  <c r="HQ432" i="6" a="1"/>
  <c r="HP432" i="6" a="1"/>
  <c r="HP432" i="6" s="1"/>
  <c r="HV432" i="6" s="1"/>
  <c r="HO432" i="6" a="1"/>
  <c r="HO432" i="6" s="1"/>
  <c r="HU432" i="6" s="1"/>
  <c r="HN432" i="6" a="1"/>
  <c r="HN432" i="6" s="1"/>
  <c r="HT432" i="6" s="1"/>
  <c r="HL432" i="6" a="1"/>
  <c r="HL432" i="6" s="1"/>
  <c r="HK432" i="6"/>
  <c r="HI432" i="6"/>
  <c r="HH432" i="6"/>
  <c r="HG432" i="6"/>
  <c r="HF432" i="6"/>
  <c r="HD432" i="6"/>
  <c r="HC432" i="6"/>
  <c r="HS431" i="6"/>
  <c r="HQ431" i="6" a="1"/>
  <c r="HQ431" i="6" s="1"/>
  <c r="HW431" i="6" s="1"/>
  <c r="HP431" i="6" a="1"/>
  <c r="HP431" i="6" s="1"/>
  <c r="HV431" i="6" s="1"/>
  <c r="HO431" i="6" a="1"/>
  <c r="HO431" i="6" s="1"/>
  <c r="HU431" i="6" s="1"/>
  <c r="HN431" i="6" a="1"/>
  <c r="HN431" i="6" s="1"/>
  <c r="HT431" i="6" s="1"/>
  <c r="HK431" i="6"/>
  <c r="HI431" i="6"/>
  <c r="HH431" i="6"/>
  <c r="HL431" i="6" s="1" a="1"/>
  <c r="HL431" i="6" s="1"/>
  <c r="HG431" i="6"/>
  <c r="HF431" i="6"/>
  <c r="HD431" i="6"/>
  <c r="HC431" i="6"/>
  <c r="HS430" i="6"/>
  <c r="HQ430" i="6" a="1"/>
  <c r="HQ430" i="6" s="1"/>
  <c r="HW430" i="6" s="1"/>
  <c r="HP430" i="6" a="1"/>
  <c r="HP430" i="6" s="1"/>
  <c r="HV430" i="6" s="1"/>
  <c r="HO430" i="6" a="1"/>
  <c r="HO430" i="6" s="1"/>
  <c r="HU430" i="6" s="1"/>
  <c r="HN430" i="6" a="1"/>
  <c r="HN430" i="6" s="1"/>
  <c r="HT430" i="6" s="1"/>
  <c r="HK430" i="6"/>
  <c r="HI430" i="6"/>
  <c r="HH430" i="6"/>
  <c r="HL430" i="6" s="1" a="1"/>
  <c r="HL430" i="6" s="1"/>
  <c r="HG430" i="6"/>
  <c r="HF430" i="6"/>
  <c r="HD430" i="6"/>
  <c r="HC430" i="6"/>
  <c r="HU429" i="6"/>
  <c r="HS429" i="6"/>
  <c r="HQ429" i="6"/>
  <c r="HW429" i="6" s="1"/>
  <c r="HQ429" i="6" a="1"/>
  <c r="HP429" i="6" a="1"/>
  <c r="HP429" i="6" s="1"/>
  <c r="HV429" i="6" s="1"/>
  <c r="HO429" i="6" a="1"/>
  <c r="HO429" i="6" s="1"/>
  <c r="HN429" i="6" a="1"/>
  <c r="HN429" i="6" s="1"/>
  <c r="HT429" i="6" s="1"/>
  <c r="HK429" i="6"/>
  <c r="HI429" i="6"/>
  <c r="HH429" i="6"/>
  <c r="HL429" i="6" s="1" a="1"/>
  <c r="HL429" i="6" s="1"/>
  <c r="HG429" i="6"/>
  <c r="HF429" i="6"/>
  <c r="HD429" i="6"/>
  <c r="HC429" i="6"/>
  <c r="HS428" i="6"/>
  <c r="HQ428" i="6" a="1"/>
  <c r="HQ428" i="6" s="1"/>
  <c r="HW428" i="6" s="1"/>
  <c r="HP428" i="6" a="1"/>
  <c r="HP428" i="6" s="1"/>
  <c r="HV428" i="6" s="1"/>
  <c r="HO428" i="6" a="1"/>
  <c r="HO428" i="6" s="1"/>
  <c r="HU428" i="6" s="1"/>
  <c r="HN428" i="6" a="1"/>
  <c r="HN428" i="6" s="1"/>
  <c r="HT428" i="6" s="1"/>
  <c r="HK428" i="6"/>
  <c r="HI428" i="6"/>
  <c r="HH428" i="6"/>
  <c r="HL428" i="6" s="1" a="1"/>
  <c r="HL428" i="6" s="1"/>
  <c r="HG428" i="6"/>
  <c r="HF428" i="6"/>
  <c r="HD428" i="6"/>
  <c r="HC428" i="6"/>
  <c r="HS427" i="6"/>
  <c r="HQ427" i="6" a="1"/>
  <c r="HQ427" i="6" s="1"/>
  <c r="HW427" i="6" s="1"/>
  <c r="HP427" i="6" a="1"/>
  <c r="HP427" i="6" s="1"/>
  <c r="HV427" i="6" s="1"/>
  <c r="HO427" i="6" a="1"/>
  <c r="HO427" i="6" s="1"/>
  <c r="HU427" i="6" s="1"/>
  <c r="HN427" i="6" a="1"/>
  <c r="HN427" i="6" s="1"/>
  <c r="HT427" i="6" s="1"/>
  <c r="HK427" i="6"/>
  <c r="HI427" i="6"/>
  <c r="HH427" i="6"/>
  <c r="HL427" i="6" s="1" a="1"/>
  <c r="HL427" i="6" s="1"/>
  <c r="HG427" i="6"/>
  <c r="HF427" i="6"/>
  <c r="HD427" i="6"/>
  <c r="HC427" i="6"/>
  <c r="HS426" i="6"/>
  <c r="HQ426" i="6" a="1"/>
  <c r="HQ426" i="6" s="1"/>
  <c r="HW426" i="6" s="1"/>
  <c r="HP426" i="6" a="1"/>
  <c r="HP426" i="6" s="1"/>
  <c r="HV426" i="6" s="1"/>
  <c r="HO426" i="6" a="1"/>
  <c r="HO426" i="6" s="1"/>
  <c r="HU426" i="6" s="1"/>
  <c r="HN426" i="6" a="1"/>
  <c r="HN426" i="6" s="1"/>
  <c r="HT426" i="6" s="1"/>
  <c r="HK426" i="6"/>
  <c r="HI426" i="6"/>
  <c r="HH426" i="6"/>
  <c r="HL426" i="6" s="1" a="1"/>
  <c r="HL426" i="6" s="1"/>
  <c r="HG426" i="6"/>
  <c r="HF426" i="6"/>
  <c r="HD426" i="6"/>
  <c r="HC426" i="6"/>
  <c r="HS425" i="6"/>
  <c r="HQ425" i="6" a="1"/>
  <c r="HQ425" i="6" s="1"/>
  <c r="HW425" i="6" s="1"/>
  <c r="HP425" i="6" a="1"/>
  <c r="HP425" i="6" s="1"/>
  <c r="HV425" i="6" s="1"/>
  <c r="HO425" i="6" a="1"/>
  <c r="HO425" i="6" s="1"/>
  <c r="HU425" i="6" s="1"/>
  <c r="HN425" i="6" a="1"/>
  <c r="HN425" i="6" s="1"/>
  <c r="HT425" i="6" s="1"/>
  <c r="HK425" i="6"/>
  <c r="HI425" i="6"/>
  <c r="HH425" i="6"/>
  <c r="HL425" i="6" s="1" a="1"/>
  <c r="HL425" i="6" s="1"/>
  <c r="HG425" i="6"/>
  <c r="HF425" i="6"/>
  <c r="HD425" i="6"/>
  <c r="HC425" i="6"/>
  <c r="HS424" i="6"/>
  <c r="HQ424" i="6" a="1"/>
  <c r="HQ424" i="6" s="1"/>
  <c r="HW424" i="6" s="1"/>
  <c r="HP424" i="6"/>
  <c r="HV424" i="6" s="1"/>
  <c r="HP424" i="6" a="1"/>
  <c r="HO424" i="6"/>
  <c r="HU424" i="6" s="1"/>
  <c r="HO424" i="6" a="1"/>
  <c r="HN424" i="6" a="1"/>
  <c r="HN424" i="6" s="1"/>
  <c r="HT424" i="6" s="1"/>
  <c r="HL424" i="6" a="1"/>
  <c r="HL424" i="6" s="1"/>
  <c r="HK424" i="6"/>
  <c r="HI424" i="6"/>
  <c r="HH424" i="6"/>
  <c r="HG424" i="6"/>
  <c r="HF424" i="6"/>
  <c r="HD424" i="6"/>
  <c r="HC424" i="6"/>
  <c r="HW423" i="6"/>
  <c r="HV423" i="6"/>
  <c r="HS423" i="6"/>
  <c r="HQ423" i="6" a="1"/>
  <c r="HQ423" i="6" s="1"/>
  <c r="HP423" i="6"/>
  <c r="HP423" i="6" a="1"/>
  <c r="HO423" i="6" a="1"/>
  <c r="HO423" i="6" s="1"/>
  <c r="HU423" i="6" s="1"/>
  <c r="HN423" i="6" a="1"/>
  <c r="HN423" i="6" s="1"/>
  <c r="HT423" i="6" s="1"/>
  <c r="HK423" i="6"/>
  <c r="HI423" i="6"/>
  <c r="HH423" i="6"/>
  <c r="HL423" i="6" s="1" a="1"/>
  <c r="HL423" i="6" s="1"/>
  <c r="HG423" i="6"/>
  <c r="HF423" i="6"/>
  <c r="HD423" i="6"/>
  <c r="HC423" i="6"/>
  <c r="HS422" i="6"/>
  <c r="HQ422" i="6" a="1"/>
  <c r="HQ422" i="6" s="1"/>
  <c r="HW422" i="6" s="1"/>
  <c r="HP422" i="6" a="1"/>
  <c r="HP422" i="6" s="1"/>
  <c r="HV422" i="6" s="1"/>
  <c r="HO422" i="6" a="1"/>
  <c r="HO422" i="6" s="1"/>
  <c r="HU422" i="6" s="1"/>
  <c r="HN422" i="6"/>
  <c r="HT422" i="6" s="1"/>
  <c r="HN422" i="6" a="1"/>
  <c r="HK422" i="6"/>
  <c r="HI422" i="6"/>
  <c r="HH422" i="6"/>
  <c r="HL422" i="6" s="1" a="1"/>
  <c r="HL422" i="6" s="1"/>
  <c r="HG422" i="6"/>
  <c r="HF422" i="6"/>
  <c r="HD422" i="6"/>
  <c r="HC422" i="6"/>
  <c r="HS421" i="6"/>
  <c r="HQ421" i="6" a="1"/>
  <c r="HQ421" i="6" s="1"/>
  <c r="HW421" i="6" s="1"/>
  <c r="HP421" i="6" a="1"/>
  <c r="HP421" i="6" s="1"/>
  <c r="HV421" i="6" s="1"/>
  <c r="HO421" i="6" a="1"/>
  <c r="HO421" i="6" s="1"/>
  <c r="HU421" i="6" s="1"/>
  <c r="HN421" i="6" a="1"/>
  <c r="HN421" i="6" s="1"/>
  <c r="HT421" i="6" s="1"/>
  <c r="HL421" i="6" a="1"/>
  <c r="HL421" i="6" s="1"/>
  <c r="HK421" i="6"/>
  <c r="HI421" i="6"/>
  <c r="HH421" i="6"/>
  <c r="HG421" i="6"/>
  <c r="HF421" i="6"/>
  <c r="HD421" i="6"/>
  <c r="HC421" i="6"/>
  <c r="HS420" i="6"/>
  <c r="HQ420" i="6" a="1"/>
  <c r="HQ420" i="6" s="1"/>
  <c r="HW420" i="6" s="1"/>
  <c r="HP420" i="6" a="1"/>
  <c r="HP420" i="6" s="1"/>
  <c r="HV420" i="6" s="1"/>
  <c r="HO420" i="6" a="1"/>
  <c r="HO420" i="6" s="1"/>
  <c r="HU420" i="6" s="1"/>
  <c r="HN420" i="6" a="1"/>
  <c r="HN420" i="6" s="1"/>
  <c r="HT420" i="6" s="1"/>
  <c r="HK420" i="6"/>
  <c r="HI420" i="6"/>
  <c r="HH420" i="6"/>
  <c r="HL420" i="6" s="1" a="1"/>
  <c r="HL420" i="6" s="1"/>
  <c r="HG420" i="6"/>
  <c r="HF420" i="6"/>
  <c r="HD420" i="6"/>
  <c r="HC420" i="6"/>
  <c r="HS419" i="6"/>
  <c r="HQ419" i="6" a="1"/>
  <c r="HQ419" i="6" s="1"/>
  <c r="HW419" i="6" s="1"/>
  <c r="HP419" i="6" a="1"/>
  <c r="HP419" i="6" s="1"/>
  <c r="HV419" i="6" s="1"/>
  <c r="HO419" i="6" a="1"/>
  <c r="HO419" i="6" s="1"/>
  <c r="HU419" i="6" s="1"/>
  <c r="HN419" i="6" a="1"/>
  <c r="HN419" i="6" s="1"/>
  <c r="HT419" i="6" s="1"/>
  <c r="HK419" i="6"/>
  <c r="HI419" i="6"/>
  <c r="HH419" i="6"/>
  <c r="HL419" i="6" s="1" a="1"/>
  <c r="HL419" i="6" s="1"/>
  <c r="HG419" i="6"/>
  <c r="HF419" i="6"/>
  <c r="HD419" i="6"/>
  <c r="HC419" i="6"/>
  <c r="HV418" i="6"/>
  <c r="HS418" i="6"/>
  <c r="HQ418" i="6" a="1"/>
  <c r="HQ418" i="6" s="1"/>
  <c r="HW418" i="6" s="1"/>
  <c r="HP418" i="6" a="1"/>
  <c r="HP418" i="6" s="1"/>
  <c r="HO418" i="6" a="1"/>
  <c r="HO418" i="6" s="1"/>
  <c r="HU418" i="6" s="1"/>
  <c r="HN418" i="6" a="1"/>
  <c r="HN418" i="6" s="1"/>
  <c r="HT418" i="6" s="1"/>
  <c r="HL418" i="6" a="1"/>
  <c r="HL418" i="6" s="1"/>
  <c r="HK418" i="6"/>
  <c r="HI418" i="6"/>
  <c r="HH418" i="6"/>
  <c r="HG418" i="6"/>
  <c r="HF418" i="6"/>
  <c r="HD418" i="6"/>
  <c r="HC418" i="6"/>
  <c r="HS417" i="6"/>
  <c r="HQ417" i="6"/>
  <c r="HW417" i="6" s="1"/>
  <c r="HQ417" i="6" a="1"/>
  <c r="HP417" i="6" a="1"/>
  <c r="HP417" i="6" s="1"/>
  <c r="HV417" i="6" s="1"/>
  <c r="HO417" i="6" a="1"/>
  <c r="HO417" i="6" s="1"/>
  <c r="HU417" i="6" s="1"/>
  <c r="HN417" i="6" a="1"/>
  <c r="HN417" i="6" s="1"/>
  <c r="HT417" i="6" s="1"/>
  <c r="HL417" i="6" a="1"/>
  <c r="HL417" i="6" s="1"/>
  <c r="HK417" i="6"/>
  <c r="HI417" i="6"/>
  <c r="HH417" i="6"/>
  <c r="HG417" i="6"/>
  <c r="HF417" i="6"/>
  <c r="HD417" i="6"/>
  <c r="HC417" i="6"/>
  <c r="HW416" i="6"/>
  <c r="HS416" i="6"/>
  <c r="HQ416" i="6" a="1"/>
  <c r="HQ416" i="6" s="1"/>
  <c r="HP416" i="6" a="1"/>
  <c r="HP416" i="6" s="1"/>
  <c r="HV416" i="6" s="1"/>
  <c r="HO416" i="6" a="1"/>
  <c r="HO416" i="6" s="1"/>
  <c r="HU416" i="6" s="1"/>
  <c r="HN416" i="6"/>
  <c r="HT416" i="6" s="1"/>
  <c r="HN416" i="6" a="1"/>
  <c r="HL416" i="6" a="1"/>
  <c r="HL416" i="6" s="1"/>
  <c r="HK416" i="6"/>
  <c r="HI416" i="6"/>
  <c r="HH416" i="6"/>
  <c r="HG416" i="6"/>
  <c r="HF416" i="6"/>
  <c r="HD416" i="6"/>
  <c r="HC416" i="6"/>
  <c r="HS415" i="6"/>
  <c r="HQ415" i="6" a="1"/>
  <c r="HQ415" i="6" s="1"/>
  <c r="HW415" i="6" s="1"/>
  <c r="HP415" i="6" a="1"/>
  <c r="HP415" i="6" s="1"/>
  <c r="HV415" i="6" s="1"/>
  <c r="HO415" i="6" a="1"/>
  <c r="HO415" i="6" s="1"/>
  <c r="HU415" i="6" s="1"/>
  <c r="HN415" i="6" a="1"/>
  <c r="HN415" i="6" s="1"/>
  <c r="HT415" i="6" s="1"/>
  <c r="HK415" i="6"/>
  <c r="HI415" i="6"/>
  <c r="HH415" i="6"/>
  <c r="HL415" i="6" s="1" a="1"/>
  <c r="HL415" i="6" s="1"/>
  <c r="HG415" i="6"/>
  <c r="HF415" i="6"/>
  <c r="HD415" i="6"/>
  <c r="HC415" i="6"/>
  <c r="HS414" i="6"/>
  <c r="HQ414" i="6" a="1"/>
  <c r="HQ414" i="6" s="1"/>
  <c r="HW414" i="6" s="1"/>
  <c r="HP414" i="6"/>
  <c r="HV414" i="6" s="1"/>
  <c r="HP414" i="6" a="1"/>
  <c r="HO414" i="6" a="1"/>
  <c r="HO414" i="6" s="1"/>
  <c r="HU414" i="6" s="1"/>
  <c r="HN414" i="6" a="1"/>
  <c r="HN414" i="6" s="1"/>
  <c r="HT414" i="6" s="1"/>
  <c r="HK414" i="6"/>
  <c r="HI414" i="6"/>
  <c r="HH414" i="6"/>
  <c r="HL414" i="6" s="1" a="1"/>
  <c r="HL414" i="6" s="1"/>
  <c r="HG414" i="6"/>
  <c r="HF414" i="6"/>
  <c r="HD414" i="6"/>
  <c r="HC414" i="6"/>
  <c r="HV413" i="6"/>
  <c r="HS413" i="6"/>
  <c r="HQ413" i="6" a="1"/>
  <c r="HQ413" i="6" s="1"/>
  <c r="HW413" i="6" s="1"/>
  <c r="HP413" i="6" a="1"/>
  <c r="HP413" i="6" s="1"/>
  <c r="HO413" i="6" a="1"/>
  <c r="HO413" i="6" s="1"/>
  <c r="HU413" i="6" s="1"/>
  <c r="HN413" i="6" a="1"/>
  <c r="HN413" i="6" s="1"/>
  <c r="HT413" i="6" s="1"/>
  <c r="HK413" i="6"/>
  <c r="HI413" i="6"/>
  <c r="HH413" i="6"/>
  <c r="HL413" i="6" s="1" a="1"/>
  <c r="HL413" i="6" s="1"/>
  <c r="HG413" i="6"/>
  <c r="HF413" i="6"/>
  <c r="HD413" i="6"/>
  <c r="HC413" i="6"/>
  <c r="HS412" i="6"/>
  <c r="HQ412" i="6" a="1"/>
  <c r="HQ412" i="6" s="1"/>
  <c r="HW412" i="6" s="1"/>
  <c r="HP412" i="6" a="1"/>
  <c r="HP412" i="6" s="1"/>
  <c r="HV412" i="6" s="1"/>
  <c r="HO412" i="6" a="1"/>
  <c r="HO412" i="6" s="1"/>
  <c r="HU412" i="6" s="1"/>
  <c r="HN412" i="6"/>
  <c r="HT412" i="6" s="1"/>
  <c r="HN412" i="6" a="1"/>
  <c r="HL412" i="6" a="1"/>
  <c r="HL412" i="6" s="1"/>
  <c r="HK412" i="6"/>
  <c r="HI412" i="6"/>
  <c r="HH412" i="6"/>
  <c r="HG412" i="6"/>
  <c r="HF412" i="6"/>
  <c r="HD412" i="6"/>
  <c r="HC412" i="6"/>
  <c r="HS411" i="6"/>
  <c r="HQ411" i="6" a="1"/>
  <c r="HQ411" i="6" s="1"/>
  <c r="HW411" i="6" s="1"/>
  <c r="HP411" i="6" a="1"/>
  <c r="HP411" i="6" s="1"/>
  <c r="HV411" i="6" s="1"/>
  <c r="HO411" i="6" a="1"/>
  <c r="HO411" i="6" s="1"/>
  <c r="HU411" i="6" s="1"/>
  <c r="HN411" i="6" a="1"/>
  <c r="HN411" i="6" s="1"/>
  <c r="HT411" i="6" s="1"/>
  <c r="HK411" i="6"/>
  <c r="HI411" i="6"/>
  <c r="HH411" i="6"/>
  <c r="HL411" i="6" s="1" a="1"/>
  <c r="HL411" i="6" s="1"/>
  <c r="HG411" i="6"/>
  <c r="HF411" i="6"/>
  <c r="HD411" i="6"/>
  <c r="HC411" i="6"/>
  <c r="HW410" i="6"/>
  <c r="HS410" i="6"/>
  <c r="HQ410" i="6" a="1"/>
  <c r="HQ410" i="6" s="1"/>
  <c r="HP410" i="6" a="1"/>
  <c r="HP410" i="6" s="1"/>
  <c r="HV410" i="6" s="1"/>
  <c r="HO410" i="6" a="1"/>
  <c r="HO410" i="6" s="1"/>
  <c r="HU410" i="6" s="1"/>
  <c r="HN410" i="6" a="1"/>
  <c r="HN410" i="6" s="1"/>
  <c r="HT410" i="6" s="1"/>
  <c r="HK410" i="6"/>
  <c r="HI410" i="6"/>
  <c r="HH410" i="6"/>
  <c r="HL410" i="6" s="1" a="1"/>
  <c r="HL410" i="6" s="1"/>
  <c r="HG410" i="6"/>
  <c r="HF410" i="6"/>
  <c r="HD410" i="6"/>
  <c r="HC410" i="6"/>
  <c r="HS409" i="6"/>
  <c r="HQ409" i="6" a="1"/>
  <c r="HQ409" i="6" s="1"/>
  <c r="HW409" i="6" s="1"/>
  <c r="HP409" i="6" a="1"/>
  <c r="HP409" i="6" s="1"/>
  <c r="HV409" i="6" s="1"/>
  <c r="HO409" i="6"/>
  <c r="HU409" i="6" s="1"/>
  <c r="HO409" i="6" a="1"/>
  <c r="HN409" i="6" a="1"/>
  <c r="HN409" i="6" s="1"/>
  <c r="HT409" i="6" s="1"/>
  <c r="HK409" i="6"/>
  <c r="HI409" i="6"/>
  <c r="HH409" i="6"/>
  <c r="HL409" i="6" s="1" a="1"/>
  <c r="HL409" i="6" s="1"/>
  <c r="HG409" i="6"/>
  <c r="HF409" i="6"/>
  <c r="HD409" i="6"/>
  <c r="HC409" i="6"/>
  <c r="HS408" i="6"/>
  <c r="HQ408" i="6" a="1"/>
  <c r="HQ408" i="6" s="1"/>
  <c r="HW408" i="6" s="1"/>
  <c r="HP408" i="6" a="1"/>
  <c r="HP408" i="6" s="1"/>
  <c r="HV408" i="6" s="1"/>
  <c r="HO408" i="6" a="1"/>
  <c r="HO408" i="6" s="1"/>
  <c r="HU408" i="6" s="1"/>
  <c r="HN408" i="6" a="1"/>
  <c r="HN408" i="6" s="1"/>
  <c r="HT408" i="6" s="1"/>
  <c r="HL408" i="6" a="1"/>
  <c r="HL408" i="6" s="1"/>
  <c r="HK408" i="6"/>
  <c r="HI408" i="6"/>
  <c r="HH408" i="6"/>
  <c r="HG408" i="6"/>
  <c r="HF408" i="6"/>
  <c r="HD408" i="6"/>
  <c r="HC408" i="6"/>
  <c r="HS407" i="6"/>
  <c r="HQ407" i="6" a="1"/>
  <c r="HQ407" i="6" s="1"/>
  <c r="HW407" i="6" s="1"/>
  <c r="HP407" i="6" a="1"/>
  <c r="HP407" i="6" s="1"/>
  <c r="HV407" i="6" s="1"/>
  <c r="HO407" i="6" a="1"/>
  <c r="HO407" i="6" s="1"/>
  <c r="HU407" i="6" s="1"/>
  <c r="HN407" i="6" a="1"/>
  <c r="HN407" i="6" s="1"/>
  <c r="HT407" i="6" s="1"/>
  <c r="HK407" i="6"/>
  <c r="HI407" i="6"/>
  <c r="HH407" i="6"/>
  <c r="HL407" i="6" s="1" a="1"/>
  <c r="HL407" i="6" s="1"/>
  <c r="HG407" i="6"/>
  <c r="HF407" i="6"/>
  <c r="HD407" i="6"/>
  <c r="HC407" i="6"/>
  <c r="HS406" i="6"/>
  <c r="HQ406" i="6" a="1"/>
  <c r="HQ406" i="6" s="1"/>
  <c r="HW406" i="6" s="1"/>
  <c r="HP406" i="6" a="1"/>
  <c r="HP406" i="6" s="1"/>
  <c r="HV406" i="6" s="1"/>
  <c r="HO406" i="6" a="1"/>
  <c r="HO406" i="6" s="1"/>
  <c r="HU406" i="6" s="1"/>
  <c r="HN406" i="6" a="1"/>
  <c r="HN406" i="6" s="1"/>
  <c r="HT406" i="6" s="1"/>
  <c r="HL406" i="6" a="1"/>
  <c r="HL406" i="6" s="1"/>
  <c r="HK406" i="6"/>
  <c r="HI406" i="6"/>
  <c r="HH406" i="6"/>
  <c r="HG406" i="6"/>
  <c r="HF406" i="6"/>
  <c r="HD406" i="6"/>
  <c r="HC406" i="6"/>
  <c r="HS405" i="6"/>
  <c r="HQ405" i="6" a="1"/>
  <c r="HQ405" i="6" s="1"/>
  <c r="HW405" i="6" s="1"/>
  <c r="HP405" i="6" a="1"/>
  <c r="HP405" i="6" s="1"/>
  <c r="HV405" i="6" s="1"/>
  <c r="HO405" i="6" a="1"/>
  <c r="HO405" i="6" s="1"/>
  <c r="HU405" i="6" s="1"/>
  <c r="HN405" i="6" a="1"/>
  <c r="HN405" i="6" s="1"/>
  <c r="HT405" i="6" s="1"/>
  <c r="HK405" i="6"/>
  <c r="HI405" i="6"/>
  <c r="HH405" i="6"/>
  <c r="HL405" i="6" s="1" a="1"/>
  <c r="HL405" i="6" s="1"/>
  <c r="HG405" i="6"/>
  <c r="HF405" i="6"/>
  <c r="HD405" i="6"/>
  <c r="HC405" i="6"/>
  <c r="HU404" i="6"/>
  <c r="HS404" i="6"/>
  <c r="HQ404" i="6" a="1"/>
  <c r="HQ404" i="6" s="1"/>
  <c r="HW404" i="6" s="1"/>
  <c r="HP404" i="6" a="1"/>
  <c r="HP404" i="6" s="1"/>
  <c r="HV404" i="6" s="1"/>
  <c r="HO404" i="6" a="1"/>
  <c r="HO404" i="6" s="1"/>
  <c r="HN404" i="6" a="1"/>
  <c r="HN404" i="6" s="1"/>
  <c r="HT404" i="6" s="1"/>
  <c r="HK404" i="6"/>
  <c r="HI404" i="6"/>
  <c r="HH404" i="6"/>
  <c r="HL404" i="6" s="1" a="1"/>
  <c r="HL404" i="6" s="1"/>
  <c r="HG404" i="6"/>
  <c r="HF404" i="6"/>
  <c r="HD404" i="6"/>
  <c r="HC404" i="6"/>
  <c r="HS403" i="6"/>
  <c r="HQ403" i="6" a="1"/>
  <c r="HQ403" i="6" s="1"/>
  <c r="HW403" i="6" s="1"/>
  <c r="HP403" i="6" a="1"/>
  <c r="HP403" i="6" s="1"/>
  <c r="HV403" i="6" s="1"/>
  <c r="HO403" i="6" a="1"/>
  <c r="HO403" i="6" s="1"/>
  <c r="HU403" i="6" s="1"/>
  <c r="HN403" i="6" a="1"/>
  <c r="HN403" i="6" s="1"/>
  <c r="HT403" i="6" s="1"/>
  <c r="HL403" i="6" a="1"/>
  <c r="HL403" i="6" s="1"/>
  <c r="HK403" i="6"/>
  <c r="HI403" i="6"/>
  <c r="HH403" i="6"/>
  <c r="HG403" i="6"/>
  <c r="HF403" i="6"/>
  <c r="HD403" i="6"/>
  <c r="HC403" i="6"/>
  <c r="HS402" i="6"/>
  <c r="HQ402" i="6" a="1"/>
  <c r="HQ402" i="6" s="1"/>
  <c r="HW402" i="6" s="1"/>
  <c r="HP402" i="6" a="1"/>
  <c r="HP402" i="6" s="1"/>
  <c r="HV402" i="6" s="1"/>
  <c r="HO402" i="6" a="1"/>
  <c r="HO402" i="6" s="1"/>
  <c r="HU402" i="6" s="1"/>
  <c r="HN402" i="6" a="1"/>
  <c r="HN402" i="6" s="1"/>
  <c r="HT402" i="6" s="1"/>
  <c r="HK402" i="6"/>
  <c r="HI402" i="6"/>
  <c r="HH402" i="6"/>
  <c r="HL402" i="6" s="1" a="1"/>
  <c r="HL402" i="6" s="1"/>
  <c r="HG402" i="6"/>
  <c r="HF402" i="6"/>
  <c r="HD402" i="6"/>
  <c r="HC402" i="6"/>
  <c r="HW401" i="6"/>
  <c r="HS401" i="6"/>
  <c r="HQ401" i="6" a="1"/>
  <c r="HQ401" i="6" s="1"/>
  <c r="HP401" i="6" a="1"/>
  <c r="HP401" i="6" s="1"/>
  <c r="HV401" i="6" s="1"/>
  <c r="HO401" i="6" a="1"/>
  <c r="HO401" i="6" s="1"/>
  <c r="HU401" i="6" s="1"/>
  <c r="HN401" i="6" a="1"/>
  <c r="HN401" i="6" s="1"/>
  <c r="HT401" i="6" s="1"/>
  <c r="HK401" i="6"/>
  <c r="HI401" i="6"/>
  <c r="HH401" i="6"/>
  <c r="HL401" i="6" s="1" a="1"/>
  <c r="HL401" i="6" s="1"/>
  <c r="HG401" i="6"/>
  <c r="HF401" i="6"/>
  <c r="HD401" i="6"/>
  <c r="HC401" i="6"/>
  <c r="HW400" i="6"/>
  <c r="HS400" i="6"/>
  <c r="HQ400" i="6" a="1"/>
  <c r="HQ400" i="6" s="1"/>
  <c r="HP400" i="6" a="1"/>
  <c r="HP400" i="6" s="1"/>
  <c r="HV400" i="6" s="1"/>
  <c r="HO400" i="6" a="1"/>
  <c r="HO400" i="6" s="1"/>
  <c r="HU400" i="6" s="1"/>
  <c r="HN400" i="6" a="1"/>
  <c r="HN400" i="6" s="1"/>
  <c r="HT400" i="6" s="1"/>
  <c r="HK400" i="6"/>
  <c r="HI400" i="6"/>
  <c r="HH400" i="6"/>
  <c r="HL400" i="6" s="1" a="1"/>
  <c r="HL400" i="6" s="1"/>
  <c r="HG400" i="6"/>
  <c r="HF400" i="6"/>
  <c r="HD400" i="6"/>
  <c r="HC400" i="6"/>
  <c r="HS399" i="6"/>
  <c r="HQ399" i="6" a="1"/>
  <c r="HQ399" i="6" s="1"/>
  <c r="HW399" i="6" s="1"/>
  <c r="HP399" i="6"/>
  <c r="HV399" i="6" s="1"/>
  <c r="HP399" i="6" a="1"/>
  <c r="HO399" i="6" a="1"/>
  <c r="HO399" i="6" s="1"/>
  <c r="HU399" i="6" s="1"/>
  <c r="HN399" i="6" a="1"/>
  <c r="HN399" i="6" s="1"/>
  <c r="HT399" i="6" s="1"/>
  <c r="HL399" i="6" a="1"/>
  <c r="HL399" i="6" s="1"/>
  <c r="HK399" i="6"/>
  <c r="HI399" i="6"/>
  <c r="HH399" i="6"/>
  <c r="HG399" i="6"/>
  <c r="HF399" i="6"/>
  <c r="HD399" i="6"/>
  <c r="HC399" i="6"/>
  <c r="HS398" i="6"/>
  <c r="HQ398" i="6" a="1"/>
  <c r="HQ398" i="6" s="1"/>
  <c r="HW398" i="6" s="1"/>
  <c r="HP398" i="6" a="1"/>
  <c r="HP398" i="6" s="1"/>
  <c r="HV398" i="6" s="1"/>
  <c r="HO398" i="6" a="1"/>
  <c r="HO398" i="6" s="1"/>
  <c r="HU398" i="6" s="1"/>
  <c r="HN398" i="6" a="1"/>
  <c r="HN398" i="6" s="1"/>
  <c r="HT398" i="6" s="1"/>
  <c r="HK398" i="6"/>
  <c r="HI398" i="6"/>
  <c r="HH398" i="6"/>
  <c r="HL398" i="6" s="1" a="1"/>
  <c r="HL398" i="6" s="1"/>
  <c r="HG398" i="6"/>
  <c r="HF398" i="6"/>
  <c r="HD398" i="6"/>
  <c r="HC398" i="6"/>
  <c r="HW397" i="6"/>
  <c r="HS397" i="6"/>
  <c r="HQ397" i="6" a="1"/>
  <c r="HQ397" i="6" s="1"/>
  <c r="HP397" i="6" a="1"/>
  <c r="HP397" i="6" s="1"/>
  <c r="HV397" i="6" s="1"/>
  <c r="HO397" i="6" a="1"/>
  <c r="HO397" i="6" s="1"/>
  <c r="HU397" i="6" s="1"/>
  <c r="HN397" i="6"/>
  <c r="HT397" i="6" s="1"/>
  <c r="HN397" i="6" a="1"/>
  <c r="HK397" i="6"/>
  <c r="HI397" i="6"/>
  <c r="HH397" i="6"/>
  <c r="HL397" i="6" s="1" a="1"/>
  <c r="HL397" i="6" s="1"/>
  <c r="HG397" i="6"/>
  <c r="HF397" i="6"/>
  <c r="HD397" i="6"/>
  <c r="HC397" i="6"/>
  <c r="HS396" i="6"/>
  <c r="HQ396" i="6" a="1"/>
  <c r="HQ396" i="6" s="1"/>
  <c r="HW396" i="6" s="1"/>
  <c r="HP396" i="6" a="1"/>
  <c r="HP396" i="6" s="1"/>
  <c r="HV396" i="6" s="1"/>
  <c r="HO396" i="6" a="1"/>
  <c r="HO396" i="6" s="1"/>
  <c r="HU396" i="6" s="1"/>
  <c r="HN396" i="6" a="1"/>
  <c r="HN396" i="6" s="1"/>
  <c r="HT396" i="6" s="1"/>
  <c r="HL396" i="6" a="1"/>
  <c r="HL396" i="6" s="1"/>
  <c r="HK396" i="6"/>
  <c r="HI396" i="6"/>
  <c r="HH396" i="6"/>
  <c r="HG396" i="6"/>
  <c r="HF396" i="6"/>
  <c r="HD396" i="6"/>
  <c r="HC396" i="6"/>
  <c r="HS395" i="6"/>
  <c r="HQ395" i="6" a="1"/>
  <c r="HQ395" i="6" s="1"/>
  <c r="HW395" i="6" s="1"/>
  <c r="HP395" i="6" a="1"/>
  <c r="HP395" i="6" s="1"/>
  <c r="HV395" i="6" s="1"/>
  <c r="HO395" i="6" a="1"/>
  <c r="HO395" i="6" s="1"/>
  <c r="HU395" i="6" s="1"/>
  <c r="HN395" i="6" a="1"/>
  <c r="HN395" i="6" s="1"/>
  <c r="HT395" i="6" s="1"/>
  <c r="HL395" i="6" a="1"/>
  <c r="HL395" i="6" s="1"/>
  <c r="HK395" i="6"/>
  <c r="HI395" i="6"/>
  <c r="HH395" i="6"/>
  <c r="HG395" i="6"/>
  <c r="HF395" i="6"/>
  <c r="HD395" i="6"/>
  <c r="HC395" i="6"/>
  <c r="HS394" i="6"/>
  <c r="HQ394" i="6" a="1"/>
  <c r="HQ394" i="6" s="1"/>
  <c r="HW394" i="6" s="1"/>
  <c r="HP394" i="6" a="1"/>
  <c r="HP394" i="6" s="1"/>
  <c r="HV394" i="6" s="1"/>
  <c r="HO394" i="6" a="1"/>
  <c r="HO394" i="6" s="1"/>
  <c r="HU394" i="6" s="1"/>
  <c r="HN394" i="6" a="1"/>
  <c r="HN394" i="6" s="1"/>
  <c r="HT394" i="6" s="1"/>
  <c r="HK394" i="6"/>
  <c r="HI394" i="6"/>
  <c r="HH394" i="6"/>
  <c r="HL394" i="6" s="1" a="1"/>
  <c r="HL394" i="6" s="1"/>
  <c r="HG394" i="6"/>
  <c r="HF394" i="6"/>
  <c r="HD394" i="6"/>
  <c r="HC394" i="6"/>
  <c r="HS393" i="6"/>
  <c r="HQ393" i="6" a="1"/>
  <c r="HQ393" i="6" s="1"/>
  <c r="HW393" i="6" s="1"/>
  <c r="HP393" i="6" a="1"/>
  <c r="HP393" i="6" s="1"/>
  <c r="HV393" i="6" s="1"/>
  <c r="HO393" i="6" a="1"/>
  <c r="HO393" i="6" s="1"/>
  <c r="HU393" i="6" s="1"/>
  <c r="HN393" i="6" a="1"/>
  <c r="HN393" i="6" s="1"/>
  <c r="HT393" i="6" s="1"/>
  <c r="HK393" i="6"/>
  <c r="HI393" i="6"/>
  <c r="HH393" i="6"/>
  <c r="HL393" i="6" s="1" a="1"/>
  <c r="HL393" i="6" s="1"/>
  <c r="HG393" i="6"/>
  <c r="HF393" i="6"/>
  <c r="HD393" i="6"/>
  <c r="HC393" i="6"/>
  <c r="HS392" i="6"/>
  <c r="HQ392" i="6"/>
  <c r="HW392" i="6" s="1"/>
  <c r="HQ392" i="6" a="1"/>
  <c r="HP392" i="6" a="1"/>
  <c r="HP392" i="6" s="1"/>
  <c r="HV392" i="6" s="1"/>
  <c r="HO392" i="6" a="1"/>
  <c r="HO392" i="6" s="1"/>
  <c r="HU392" i="6" s="1"/>
  <c r="HN392" i="6" a="1"/>
  <c r="HN392" i="6" s="1"/>
  <c r="HT392" i="6" s="1"/>
  <c r="HL392" i="6" a="1"/>
  <c r="HL392" i="6" s="1"/>
  <c r="HK392" i="6"/>
  <c r="HI392" i="6"/>
  <c r="HH392" i="6"/>
  <c r="HG392" i="6"/>
  <c r="HF392" i="6"/>
  <c r="HD392" i="6"/>
  <c r="HC392" i="6"/>
  <c r="HS391" i="6"/>
  <c r="HQ391" i="6" a="1"/>
  <c r="HQ391" i="6" s="1"/>
  <c r="HW391" i="6" s="1"/>
  <c r="HP391" i="6" a="1"/>
  <c r="HP391" i="6" s="1"/>
  <c r="HV391" i="6" s="1"/>
  <c r="HO391" i="6" a="1"/>
  <c r="HO391" i="6" s="1"/>
  <c r="HU391" i="6" s="1"/>
  <c r="HN391" i="6" a="1"/>
  <c r="HN391" i="6" s="1"/>
  <c r="HT391" i="6" s="1"/>
  <c r="HL391" i="6" a="1"/>
  <c r="HL391" i="6" s="1"/>
  <c r="HK391" i="6"/>
  <c r="HI391" i="6"/>
  <c r="HH391" i="6"/>
  <c r="HG391" i="6"/>
  <c r="HF391" i="6"/>
  <c r="HD391" i="6"/>
  <c r="HC391" i="6"/>
  <c r="HS390" i="6"/>
  <c r="HQ390" i="6" a="1"/>
  <c r="HQ390" i="6" s="1"/>
  <c r="HW390" i="6" s="1"/>
  <c r="HP390" i="6" a="1"/>
  <c r="HP390" i="6" s="1"/>
  <c r="HV390" i="6" s="1"/>
  <c r="HO390" i="6"/>
  <c r="HU390" i="6" s="1"/>
  <c r="HO390" i="6" a="1"/>
  <c r="HN390" i="6" a="1"/>
  <c r="HN390" i="6" s="1"/>
  <c r="HT390" i="6" s="1"/>
  <c r="HK390" i="6"/>
  <c r="HI390" i="6"/>
  <c r="HH390" i="6"/>
  <c r="HL390" i="6" s="1" a="1"/>
  <c r="HL390" i="6" s="1"/>
  <c r="HG390" i="6"/>
  <c r="HF390" i="6"/>
  <c r="HD390" i="6"/>
  <c r="HC390" i="6"/>
  <c r="HS389" i="6"/>
  <c r="HQ389" i="6" a="1"/>
  <c r="HQ389" i="6" s="1"/>
  <c r="HW389" i="6" s="1"/>
  <c r="HP389" i="6" a="1"/>
  <c r="HP389" i="6" s="1"/>
  <c r="HV389" i="6" s="1"/>
  <c r="HO389" i="6" a="1"/>
  <c r="HO389" i="6" s="1"/>
  <c r="HU389" i="6" s="1"/>
  <c r="HN389" i="6" a="1"/>
  <c r="HN389" i="6" s="1"/>
  <c r="HT389" i="6" s="1"/>
  <c r="HK389" i="6"/>
  <c r="HI389" i="6"/>
  <c r="HH389" i="6"/>
  <c r="HL389" i="6" s="1" a="1"/>
  <c r="HL389" i="6" s="1"/>
  <c r="HG389" i="6"/>
  <c r="HF389" i="6"/>
  <c r="HD389" i="6"/>
  <c r="HC389" i="6"/>
  <c r="HS388" i="6"/>
  <c r="HQ388" i="6" a="1"/>
  <c r="HQ388" i="6" s="1"/>
  <c r="HW388" i="6" s="1"/>
  <c r="HP388" i="6" a="1"/>
  <c r="HP388" i="6" s="1"/>
  <c r="HV388" i="6" s="1"/>
  <c r="HO388" i="6" a="1"/>
  <c r="HO388" i="6" s="1"/>
  <c r="HU388" i="6" s="1"/>
  <c r="HN388" i="6" a="1"/>
  <c r="HN388" i="6" s="1"/>
  <c r="HT388" i="6" s="1"/>
  <c r="HK388" i="6"/>
  <c r="HI388" i="6"/>
  <c r="HH388" i="6"/>
  <c r="HL388" i="6" s="1" a="1"/>
  <c r="HL388" i="6" s="1"/>
  <c r="HG388" i="6"/>
  <c r="HF388" i="6"/>
  <c r="HD388" i="6"/>
  <c r="HC388" i="6"/>
  <c r="HS387" i="6"/>
  <c r="HQ387" i="6" a="1"/>
  <c r="HQ387" i="6" s="1"/>
  <c r="HW387" i="6" s="1"/>
  <c r="HP387" i="6" a="1"/>
  <c r="HP387" i="6" s="1"/>
  <c r="HV387" i="6" s="1"/>
  <c r="HO387" i="6" a="1"/>
  <c r="HO387" i="6" s="1"/>
  <c r="HU387" i="6" s="1"/>
  <c r="HN387" i="6" a="1"/>
  <c r="HN387" i="6" s="1"/>
  <c r="HT387" i="6" s="1"/>
  <c r="HL387" i="6" a="1"/>
  <c r="HL387" i="6" s="1"/>
  <c r="HK387" i="6"/>
  <c r="HI387" i="6"/>
  <c r="HH387" i="6"/>
  <c r="HG387" i="6"/>
  <c r="HF387" i="6"/>
  <c r="HD387" i="6"/>
  <c r="HC387" i="6"/>
  <c r="HS386" i="6"/>
  <c r="HQ386" i="6" a="1"/>
  <c r="HQ386" i="6" s="1"/>
  <c r="HW386" i="6" s="1"/>
  <c r="HP386" i="6" a="1"/>
  <c r="HP386" i="6" s="1"/>
  <c r="HV386" i="6" s="1"/>
  <c r="HO386" i="6" a="1"/>
  <c r="HO386" i="6" s="1"/>
  <c r="HU386" i="6" s="1"/>
  <c r="HN386" i="6" a="1"/>
  <c r="HN386" i="6" s="1"/>
  <c r="HT386" i="6" s="1"/>
  <c r="HL386" i="6" a="1"/>
  <c r="HL386" i="6" s="1"/>
  <c r="HK386" i="6"/>
  <c r="HI386" i="6"/>
  <c r="HH386" i="6"/>
  <c r="HG386" i="6"/>
  <c r="HF386" i="6"/>
  <c r="HD386" i="6"/>
  <c r="HC386" i="6"/>
  <c r="HS385" i="6"/>
  <c r="HQ385" i="6" a="1"/>
  <c r="HQ385" i="6" s="1"/>
  <c r="HW385" i="6" s="1"/>
  <c r="HP385" i="6" a="1"/>
  <c r="HP385" i="6" s="1"/>
  <c r="HV385" i="6" s="1"/>
  <c r="HO385" i="6"/>
  <c r="HU385" i="6" s="1"/>
  <c r="HO385" i="6" a="1"/>
  <c r="HN385" i="6" a="1"/>
  <c r="HN385" i="6" s="1"/>
  <c r="HT385" i="6" s="1"/>
  <c r="HK385" i="6"/>
  <c r="HI385" i="6"/>
  <c r="HH385" i="6"/>
  <c r="HL385" i="6" s="1" a="1"/>
  <c r="HL385" i="6" s="1"/>
  <c r="HG385" i="6"/>
  <c r="HF385" i="6"/>
  <c r="HD385" i="6"/>
  <c r="HC385" i="6"/>
  <c r="HS384" i="6"/>
  <c r="HQ384" i="6"/>
  <c r="HW384" i="6" s="1"/>
  <c r="HQ384" i="6" a="1"/>
  <c r="HP384" i="6" a="1"/>
  <c r="HP384" i="6" s="1"/>
  <c r="HV384" i="6" s="1"/>
  <c r="HO384" i="6" a="1"/>
  <c r="HO384" i="6" s="1"/>
  <c r="HU384" i="6" s="1"/>
  <c r="HN384" i="6" a="1"/>
  <c r="HN384" i="6" s="1"/>
  <c r="HT384" i="6" s="1"/>
  <c r="HK384" i="6"/>
  <c r="HI384" i="6"/>
  <c r="HH384" i="6"/>
  <c r="HL384" i="6" s="1" a="1"/>
  <c r="HL384" i="6" s="1"/>
  <c r="HG384" i="6"/>
  <c r="HF384" i="6"/>
  <c r="HD384" i="6"/>
  <c r="HC384" i="6"/>
  <c r="HS383" i="6"/>
  <c r="HQ383" i="6" a="1"/>
  <c r="HQ383" i="6" s="1"/>
  <c r="HW383" i="6" s="1"/>
  <c r="HP383" i="6" a="1"/>
  <c r="HP383" i="6" s="1"/>
  <c r="HV383" i="6" s="1"/>
  <c r="HO383" i="6" a="1"/>
  <c r="HO383" i="6" s="1"/>
  <c r="HU383" i="6" s="1"/>
  <c r="HN383" i="6" a="1"/>
  <c r="HN383" i="6" s="1"/>
  <c r="HT383" i="6" s="1"/>
  <c r="HK383" i="6"/>
  <c r="HI383" i="6"/>
  <c r="HH383" i="6"/>
  <c r="HL383" i="6" s="1" a="1"/>
  <c r="HL383" i="6" s="1"/>
  <c r="HG383" i="6"/>
  <c r="HF383" i="6"/>
  <c r="HD383" i="6"/>
  <c r="HC383" i="6"/>
  <c r="HS382" i="6"/>
  <c r="HQ382" i="6"/>
  <c r="HW382" i="6" s="1"/>
  <c r="HQ382" i="6" a="1"/>
  <c r="HP382" i="6" a="1"/>
  <c r="HP382" i="6" s="1"/>
  <c r="HV382" i="6" s="1"/>
  <c r="HO382" i="6" a="1"/>
  <c r="HO382" i="6" s="1"/>
  <c r="HU382" i="6" s="1"/>
  <c r="HN382" i="6" a="1"/>
  <c r="HN382" i="6" s="1"/>
  <c r="HT382" i="6" s="1"/>
  <c r="HK382" i="6"/>
  <c r="HI382" i="6"/>
  <c r="HH382" i="6"/>
  <c r="HL382" i="6" s="1" a="1"/>
  <c r="HL382" i="6" s="1"/>
  <c r="HG382" i="6"/>
  <c r="HF382" i="6"/>
  <c r="HD382" i="6"/>
  <c r="HC382" i="6"/>
  <c r="HU381" i="6"/>
  <c r="HS381" i="6"/>
  <c r="HQ381" i="6" a="1"/>
  <c r="HQ381" i="6" s="1"/>
  <c r="HW381" i="6" s="1"/>
  <c r="HP381" i="6" a="1"/>
  <c r="HP381" i="6" s="1"/>
  <c r="HV381" i="6" s="1"/>
  <c r="HO381" i="6"/>
  <c r="HO381" i="6" a="1"/>
  <c r="HN381" i="6"/>
  <c r="HT381" i="6" s="1"/>
  <c r="HN381" i="6" a="1"/>
  <c r="HK381" i="6"/>
  <c r="HI381" i="6"/>
  <c r="HH381" i="6"/>
  <c r="HL381" i="6" s="1" a="1"/>
  <c r="HL381" i="6" s="1"/>
  <c r="HG381" i="6"/>
  <c r="HF381" i="6"/>
  <c r="HD381" i="6"/>
  <c r="HC381" i="6"/>
  <c r="HV380" i="6"/>
  <c r="HU380" i="6"/>
  <c r="HS380" i="6"/>
  <c r="HQ380" i="6" a="1"/>
  <c r="HQ380" i="6" s="1"/>
  <c r="HW380" i="6" s="1"/>
  <c r="HP380" i="6" a="1"/>
  <c r="HP380" i="6" s="1"/>
  <c r="HO380" i="6"/>
  <c r="HO380" i="6" a="1"/>
  <c r="HN380" i="6" a="1"/>
  <c r="HN380" i="6" s="1"/>
  <c r="HT380" i="6" s="1"/>
  <c r="HK380" i="6"/>
  <c r="HI380" i="6"/>
  <c r="HH380" i="6"/>
  <c r="HL380" i="6" s="1" a="1"/>
  <c r="HL380" i="6" s="1"/>
  <c r="HG380" i="6"/>
  <c r="HF380" i="6"/>
  <c r="HD380" i="6"/>
  <c r="HC380" i="6"/>
  <c r="HU379" i="6"/>
  <c r="HS379" i="6"/>
  <c r="HQ379" i="6" a="1"/>
  <c r="HQ379" i="6" s="1"/>
  <c r="HW379" i="6" s="1"/>
  <c r="HP379" i="6" a="1"/>
  <c r="HP379" i="6" s="1"/>
  <c r="HV379" i="6" s="1"/>
  <c r="HO379" i="6" a="1"/>
  <c r="HO379" i="6" s="1"/>
  <c r="HN379" i="6"/>
  <c r="HT379" i="6" s="1"/>
  <c r="HN379" i="6" a="1"/>
  <c r="HK379" i="6"/>
  <c r="HI379" i="6"/>
  <c r="HH379" i="6"/>
  <c r="HL379" i="6" s="1" a="1"/>
  <c r="HL379" i="6" s="1"/>
  <c r="HG379" i="6"/>
  <c r="HF379" i="6"/>
  <c r="HD379" i="6"/>
  <c r="HC379" i="6"/>
  <c r="HS378" i="6"/>
  <c r="HQ378" i="6" a="1"/>
  <c r="HQ378" i="6" s="1"/>
  <c r="HW378" i="6" s="1"/>
  <c r="HP378" i="6" a="1"/>
  <c r="HP378" i="6" s="1"/>
  <c r="HV378" i="6" s="1"/>
  <c r="HO378" i="6" a="1"/>
  <c r="HO378" i="6" s="1"/>
  <c r="HU378" i="6" s="1"/>
  <c r="HN378" i="6" a="1"/>
  <c r="HN378" i="6" s="1"/>
  <c r="HT378" i="6" s="1"/>
  <c r="HK378" i="6"/>
  <c r="HI378" i="6"/>
  <c r="HH378" i="6"/>
  <c r="HL378" i="6" s="1" a="1"/>
  <c r="HL378" i="6" s="1"/>
  <c r="HG378" i="6"/>
  <c r="HF378" i="6"/>
  <c r="HD378" i="6"/>
  <c r="HC378" i="6"/>
  <c r="HS377" i="6"/>
  <c r="HQ377" i="6" a="1"/>
  <c r="HQ377" i="6" s="1"/>
  <c r="HW377" i="6" s="1"/>
  <c r="HP377" i="6" a="1"/>
  <c r="HP377" i="6" s="1"/>
  <c r="HV377" i="6" s="1"/>
  <c r="HO377" i="6" a="1"/>
  <c r="HO377" i="6" s="1"/>
  <c r="HU377" i="6" s="1"/>
  <c r="HN377" i="6" a="1"/>
  <c r="HN377" i="6" s="1"/>
  <c r="HT377" i="6" s="1"/>
  <c r="HK377" i="6"/>
  <c r="HI377" i="6"/>
  <c r="HH377" i="6"/>
  <c r="HL377" i="6" s="1" a="1"/>
  <c r="HL377" i="6" s="1"/>
  <c r="HG377" i="6"/>
  <c r="HF377" i="6"/>
  <c r="HD377" i="6"/>
  <c r="HC377" i="6"/>
  <c r="HV376" i="6"/>
  <c r="HS376" i="6"/>
  <c r="HQ376" i="6" a="1"/>
  <c r="HQ376" i="6" s="1"/>
  <c r="HW376" i="6" s="1"/>
  <c r="HP376" i="6" a="1"/>
  <c r="HP376" i="6" s="1"/>
  <c r="HO376" i="6" a="1"/>
  <c r="HO376" i="6" s="1"/>
  <c r="HU376" i="6" s="1"/>
  <c r="HN376" i="6" a="1"/>
  <c r="HN376" i="6" s="1"/>
  <c r="HT376" i="6" s="1"/>
  <c r="HL376" i="6" a="1"/>
  <c r="HL376" i="6" s="1"/>
  <c r="HK376" i="6"/>
  <c r="HI376" i="6"/>
  <c r="HH376" i="6"/>
  <c r="HG376" i="6"/>
  <c r="HF376" i="6"/>
  <c r="HD376" i="6"/>
  <c r="HC376" i="6"/>
  <c r="HT375" i="6"/>
  <c r="HS375" i="6"/>
  <c r="HQ375" i="6" a="1"/>
  <c r="HQ375" i="6" s="1"/>
  <c r="HW375" i="6" s="1"/>
  <c r="HP375" i="6"/>
  <c r="HV375" i="6" s="1"/>
  <c r="HP375" i="6" a="1"/>
  <c r="HO375" i="6" a="1"/>
  <c r="HO375" i="6" s="1"/>
  <c r="HU375" i="6" s="1"/>
  <c r="HN375" i="6" a="1"/>
  <c r="HN375" i="6" s="1"/>
  <c r="HK375" i="6"/>
  <c r="HI375" i="6"/>
  <c r="HH375" i="6"/>
  <c r="HL375" i="6" s="1" a="1"/>
  <c r="HL375" i="6" s="1"/>
  <c r="HG375" i="6"/>
  <c r="HF375" i="6"/>
  <c r="HD375" i="6"/>
  <c r="HC375" i="6"/>
  <c r="HS374" i="6"/>
  <c r="HQ374" i="6" a="1"/>
  <c r="HQ374" i="6" s="1"/>
  <c r="HW374" i="6" s="1"/>
  <c r="HP374" i="6" a="1"/>
  <c r="HP374" i="6" s="1"/>
  <c r="HV374" i="6" s="1"/>
  <c r="HO374" i="6" a="1"/>
  <c r="HO374" i="6" s="1"/>
  <c r="HU374" i="6" s="1"/>
  <c r="HN374" i="6" a="1"/>
  <c r="HN374" i="6" s="1"/>
  <c r="HT374" i="6" s="1"/>
  <c r="HL374" i="6" a="1"/>
  <c r="HL374" i="6" s="1"/>
  <c r="HK374" i="6"/>
  <c r="HI374" i="6"/>
  <c r="HH374" i="6"/>
  <c r="HG374" i="6"/>
  <c r="HF374" i="6"/>
  <c r="HD374" i="6"/>
  <c r="HC374" i="6"/>
  <c r="HS373" i="6"/>
  <c r="HQ373" i="6" a="1"/>
  <c r="HQ373" i="6" s="1"/>
  <c r="HW373" i="6" s="1"/>
  <c r="HP373" i="6" a="1"/>
  <c r="HP373" i="6" s="1"/>
  <c r="HV373" i="6" s="1"/>
  <c r="HO373" i="6" a="1"/>
  <c r="HO373" i="6" s="1"/>
  <c r="HU373" i="6" s="1"/>
  <c r="HN373" i="6" a="1"/>
  <c r="HN373" i="6" s="1"/>
  <c r="HT373" i="6" s="1"/>
  <c r="HK373" i="6"/>
  <c r="HI373" i="6"/>
  <c r="HH373" i="6"/>
  <c r="HL373" i="6" s="1" a="1"/>
  <c r="HL373" i="6" s="1"/>
  <c r="HG373" i="6"/>
  <c r="HF373" i="6"/>
  <c r="HD373" i="6"/>
  <c r="HC373" i="6"/>
  <c r="HS372" i="6"/>
  <c r="HQ372" i="6" a="1"/>
  <c r="HQ372" i="6" s="1"/>
  <c r="HW372" i="6" s="1"/>
  <c r="HP372" i="6" a="1"/>
  <c r="HP372" i="6" s="1"/>
  <c r="HV372" i="6" s="1"/>
  <c r="HO372" i="6" a="1"/>
  <c r="HO372" i="6" s="1"/>
  <c r="HU372" i="6" s="1"/>
  <c r="HN372" i="6"/>
  <c r="HT372" i="6" s="1"/>
  <c r="HN372" i="6" a="1"/>
  <c r="HK372" i="6"/>
  <c r="HI372" i="6"/>
  <c r="HH372" i="6"/>
  <c r="HL372" i="6" s="1" a="1"/>
  <c r="HL372" i="6" s="1"/>
  <c r="HG372" i="6"/>
  <c r="HF372" i="6"/>
  <c r="HD372" i="6"/>
  <c r="HC372" i="6"/>
  <c r="HS371" i="6"/>
  <c r="HQ371" i="6" a="1"/>
  <c r="HQ371" i="6" s="1"/>
  <c r="HW371" i="6" s="1"/>
  <c r="HP371" i="6" a="1"/>
  <c r="HP371" i="6" s="1"/>
  <c r="HV371" i="6" s="1"/>
  <c r="HO371" i="6" a="1"/>
  <c r="HO371" i="6" s="1"/>
  <c r="HU371" i="6" s="1"/>
  <c r="HN371" i="6" a="1"/>
  <c r="HN371" i="6" s="1"/>
  <c r="HT371" i="6" s="1"/>
  <c r="HK371" i="6"/>
  <c r="HI371" i="6"/>
  <c r="HH371" i="6"/>
  <c r="HL371" i="6" s="1" a="1"/>
  <c r="HL371" i="6" s="1"/>
  <c r="HG371" i="6"/>
  <c r="HF371" i="6"/>
  <c r="HD371" i="6"/>
  <c r="HC371" i="6"/>
  <c r="HS370" i="6"/>
  <c r="HQ370" i="6" a="1"/>
  <c r="HQ370" i="6" s="1"/>
  <c r="HW370" i="6" s="1"/>
  <c r="HP370" i="6" a="1"/>
  <c r="HP370" i="6" s="1"/>
  <c r="HV370" i="6" s="1"/>
  <c r="HO370" i="6"/>
  <c r="HU370" i="6" s="1"/>
  <c r="HO370" i="6" a="1"/>
  <c r="HN370" i="6" a="1"/>
  <c r="HN370" i="6" s="1"/>
  <c r="HT370" i="6" s="1"/>
  <c r="HK370" i="6"/>
  <c r="HI370" i="6"/>
  <c r="HH370" i="6"/>
  <c r="HL370" i="6" s="1" a="1"/>
  <c r="HL370" i="6" s="1"/>
  <c r="HG370" i="6"/>
  <c r="HF370" i="6"/>
  <c r="HD370" i="6"/>
  <c r="HC370" i="6"/>
  <c r="HS369" i="6"/>
  <c r="HQ369" i="6" a="1"/>
  <c r="HQ369" i="6" s="1"/>
  <c r="HW369" i="6" s="1"/>
  <c r="HP369" i="6" a="1"/>
  <c r="HP369" i="6" s="1"/>
  <c r="HV369" i="6" s="1"/>
  <c r="HO369" i="6" a="1"/>
  <c r="HO369" i="6" s="1"/>
  <c r="HU369" i="6" s="1"/>
  <c r="HN369" i="6" a="1"/>
  <c r="HN369" i="6" s="1"/>
  <c r="HT369" i="6" s="1"/>
  <c r="HK369" i="6"/>
  <c r="HI369" i="6"/>
  <c r="HH369" i="6"/>
  <c r="HL369" i="6" s="1" a="1"/>
  <c r="HL369" i="6" s="1"/>
  <c r="HG369" i="6"/>
  <c r="HF369" i="6"/>
  <c r="HD369" i="6"/>
  <c r="HC369" i="6"/>
  <c r="HS368" i="6"/>
  <c r="HQ368" i="6" a="1"/>
  <c r="HQ368" i="6" s="1"/>
  <c r="HW368" i="6" s="1"/>
  <c r="HP368" i="6" a="1"/>
  <c r="HP368" i="6" s="1"/>
  <c r="HV368" i="6" s="1"/>
  <c r="HO368" i="6" a="1"/>
  <c r="HO368" i="6" s="1"/>
  <c r="HU368" i="6" s="1"/>
  <c r="HN368" i="6" a="1"/>
  <c r="HN368" i="6" s="1"/>
  <c r="HT368" i="6" s="1"/>
  <c r="HK368" i="6"/>
  <c r="HI368" i="6"/>
  <c r="HH368" i="6"/>
  <c r="HL368" i="6" s="1" a="1"/>
  <c r="HL368" i="6" s="1"/>
  <c r="HG368" i="6"/>
  <c r="HF368" i="6"/>
  <c r="HD368" i="6"/>
  <c r="HC368" i="6"/>
  <c r="HS367" i="6"/>
  <c r="HQ367" i="6" a="1"/>
  <c r="HQ367" i="6" s="1"/>
  <c r="HW367" i="6" s="1"/>
  <c r="HP367" i="6" a="1"/>
  <c r="HP367" i="6" s="1"/>
  <c r="HV367" i="6" s="1"/>
  <c r="HO367" i="6" a="1"/>
  <c r="HO367" i="6" s="1"/>
  <c r="HU367" i="6" s="1"/>
  <c r="HN367" i="6" a="1"/>
  <c r="HN367" i="6" s="1"/>
  <c r="HT367" i="6" s="1"/>
  <c r="HK367" i="6"/>
  <c r="HI367" i="6"/>
  <c r="HH367" i="6"/>
  <c r="HL367" i="6" s="1" a="1"/>
  <c r="HL367" i="6" s="1"/>
  <c r="HG367" i="6"/>
  <c r="HF367" i="6"/>
  <c r="HD367" i="6"/>
  <c r="HC367" i="6"/>
  <c r="HS366" i="6"/>
  <c r="HQ366" i="6" a="1"/>
  <c r="HQ366" i="6" s="1"/>
  <c r="HW366" i="6" s="1"/>
  <c r="HP366" i="6" a="1"/>
  <c r="HP366" i="6" s="1"/>
  <c r="HV366" i="6" s="1"/>
  <c r="HO366" i="6" a="1"/>
  <c r="HO366" i="6" s="1"/>
  <c r="HU366" i="6" s="1"/>
  <c r="HN366" i="6" a="1"/>
  <c r="HN366" i="6" s="1"/>
  <c r="HT366" i="6" s="1"/>
  <c r="HL366" i="6" a="1"/>
  <c r="HL366" i="6" s="1"/>
  <c r="HK366" i="6"/>
  <c r="HI366" i="6"/>
  <c r="HH366" i="6"/>
  <c r="HG366" i="6"/>
  <c r="HF366" i="6"/>
  <c r="HD366" i="6"/>
  <c r="HC366" i="6"/>
  <c r="HS365" i="6"/>
  <c r="HQ365" i="6" a="1"/>
  <c r="HQ365" i="6" s="1"/>
  <c r="HW365" i="6" s="1"/>
  <c r="HP365" i="6" a="1"/>
  <c r="HP365" i="6" s="1"/>
  <c r="HV365" i="6" s="1"/>
  <c r="HO365" i="6" a="1"/>
  <c r="HO365" i="6" s="1"/>
  <c r="HU365" i="6" s="1"/>
  <c r="HN365" i="6" a="1"/>
  <c r="HN365" i="6" s="1"/>
  <c r="HT365" i="6" s="1"/>
  <c r="HK365" i="6"/>
  <c r="HI365" i="6"/>
  <c r="HH365" i="6"/>
  <c r="HL365" i="6" s="1" a="1"/>
  <c r="HL365" i="6" s="1"/>
  <c r="HG365" i="6"/>
  <c r="HF365" i="6"/>
  <c r="HD365" i="6"/>
  <c r="HC365" i="6"/>
  <c r="HS364" i="6"/>
  <c r="HQ364" i="6" a="1"/>
  <c r="HQ364" i="6" s="1"/>
  <c r="HW364" i="6" s="1"/>
  <c r="HP364" i="6" a="1"/>
  <c r="HP364" i="6" s="1"/>
  <c r="HV364" i="6" s="1"/>
  <c r="HO364" i="6" a="1"/>
  <c r="HO364" i="6" s="1"/>
  <c r="HU364" i="6" s="1"/>
  <c r="HN364" i="6" a="1"/>
  <c r="HN364" i="6" s="1"/>
  <c r="HT364" i="6" s="1"/>
  <c r="HK364" i="6"/>
  <c r="HI364" i="6"/>
  <c r="HH364" i="6"/>
  <c r="HL364" i="6" s="1" a="1"/>
  <c r="HL364" i="6" s="1"/>
  <c r="HG364" i="6"/>
  <c r="HF364" i="6"/>
  <c r="HD364" i="6"/>
  <c r="HC364" i="6"/>
  <c r="HS363" i="6"/>
  <c r="HQ363" i="6" a="1"/>
  <c r="HQ363" i="6" s="1"/>
  <c r="HW363" i="6" s="1"/>
  <c r="HP363" i="6" a="1"/>
  <c r="HP363" i="6" s="1"/>
  <c r="HV363" i="6" s="1"/>
  <c r="HO363" i="6" a="1"/>
  <c r="HO363" i="6" s="1"/>
  <c r="HU363" i="6" s="1"/>
  <c r="HN363" i="6" a="1"/>
  <c r="HN363" i="6" s="1"/>
  <c r="HT363" i="6" s="1"/>
  <c r="HK363" i="6"/>
  <c r="HI363" i="6"/>
  <c r="HH363" i="6"/>
  <c r="HL363" i="6" s="1" a="1"/>
  <c r="HL363" i="6" s="1"/>
  <c r="HG363" i="6"/>
  <c r="HF363" i="6"/>
  <c r="HD363" i="6"/>
  <c r="HC363" i="6"/>
  <c r="HS362" i="6"/>
  <c r="HQ362" i="6" a="1"/>
  <c r="HQ362" i="6" s="1"/>
  <c r="HW362" i="6" s="1"/>
  <c r="HP362" i="6" a="1"/>
  <c r="HP362" i="6" s="1"/>
  <c r="HV362" i="6" s="1"/>
  <c r="HO362" i="6" a="1"/>
  <c r="HO362" i="6" s="1"/>
  <c r="HU362" i="6" s="1"/>
  <c r="HN362" i="6" a="1"/>
  <c r="HN362" i="6" s="1"/>
  <c r="HT362" i="6" s="1"/>
  <c r="HK362" i="6"/>
  <c r="HI362" i="6"/>
  <c r="HH362" i="6"/>
  <c r="HL362" i="6" s="1" a="1"/>
  <c r="HL362" i="6" s="1"/>
  <c r="HG362" i="6"/>
  <c r="HF362" i="6"/>
  <c r="HD362" i="6"/>
  <c r="HC362" i="6"/>
  <c r="HS361" i="6"/>
  <c r="HQ361" i="6" a="1"/>
  <c r="HQ361" i="6" s="1"/>
  <c r="HW361" i="6" s="1"/>
  <c r="HP361" i="6" a="1"/>
  <c r="HP361" i="6" s="1"/>
  <c r="HV361" i="6" s="1"/>
  <c r="HO361" i="6" a="1"/>
  <c r="HO361" i="6" s="1"/>
  <c r="HU361" i="6" s="1"/>
  <c r="HN361" i="6" a="1"/>
  <c r="HN361" i="6" s="1"/>
  <c r="HT361" i="6" s="1"/>
  <c r="HK361" i="6"/>
  <c r="HI361" i="6"/>
  <c r="HH361" i="6"/>
  <c r="HL361" i="6" s="1" a="1"/>
  <c r="HL361" i="6" s="1"/>
  <c r="HG361" i="6"/>
  <c r="HF361" i="6"/>
  <c r="HD361" i="6"/>
  <c r="HC361" i="6"/>
  <c r="HS360" i="6"/>
  <c r="HQ360" i="6" a="1"/>
  <c r="HQ360" i="6" s="1"/>
  <c r="HW360" i="6" s="1"/>
  <c r="HP360" i="6" a="1"/>
  <c r="HP360" i="6" s="1"/>
  <c r="HV360" i="6" s="1"/>
  <c r="HO360" i="6" a="1"/>
  <c r="HO360" i="6" s="1"/>
  <c r="HU360" i="6" s="1"/>
  <c r="HN360" i="6" a="1"/>
  <c r="HN360" i="6" s="1"/>
  <c r="HT360" i="6" s="1"/>
  <c r="HK360" i="6"/>
  <c r="HI360" i="6"/>
  <c r="HH360" i="6"/>
  <c r="HL360" i="6" s="1" a="1"/>
  <c r="HL360" i="6" s="1"/>
  <c r="HG360" i="6"/>
  <c r="HF360" i="6"/>
  <c r="HD360" i="6"/>
  <c r="HC360" i="6"/>
  <c r="HS359" i="6"/>
  <c r="HQ359" i="6"/>
  <c r="HW359" i="6" s="1"/>
  <c r="HQ359" i="6" a="1"/>
  <c r="HP359" i="6"/>
  <c r="HV359" i="6" s="1"/>
  <c r="HP359" i="6" a="1"/>
  <c r="HO359" i="6" a="1"/>
  <c r="HO359" i="6" s="1"/>
  <c r="HU359" i="6" s="1"/>
  <c r="HN359" i="6" a="1"/>
  <c r="HN359" i="6" s="1"/>
  <c r="HT359" i="6" s="1"/>
  <c r="HK359" i="6"/>
  <c r="HI359" i="6"/>
  <c r="HH359" i="6"/>
  <c r="HL359" i="6" s="1" a="1"/>
  <c r="HL359" i="6" s="1"/>
  <c r="HG359" i="6"/>
  <c r="HF359" i="6"/>
  <c r="HD359" i="6"/>
  <c r="HC359" i="6"/>
  <c r="HU358" i="6"/>
  <c r="HS358" i="6"/>
  <c r="HQ358" i="6"/>
  <c r="HW358" i="6" s="1"/>
  <c r="HQ358" i="6" a="1"/>
  <c r="HP358" i="6"/>
  <c r="HV358" i="6" s="1"/>
  <c r="HP358" i="6" a="1"/>
  <c r="HO358" i="6"/>
  <c r="HO358" i="6" a="1"/>
  <c r="HN358" i="6" a="1"/>
  <c r="HN358" i="6" s="1"/>
  <c r="HT358" i="6" s="1"/>
  <c r="HK358" i="6"/>
  <c r="HI358" i="6"/>
  <c r="HH358" i="6"/>
  <c r="HL358" i="6" s="1" a="1"/>
  <c r="HL358" i="6" s="1"/>
  <c r="HG358" i="6"/>
  <c r="HF358" i="6"/>
  <c r="HD358" i="6"/>
  <c r="HC358" i="6"/>
  <c r="HW357" i="6"/>
  <c r="HS357" i="6"/>
  <c r="HQ357" i="6" a="1"/>
  <c r="HQ357" i="6" s="1"/>
  <c r="HP357" i="6"/>
  <c r="HV357" i="6" s="1"/>
  <c r="HP357" i="6" a="1"/>
  <c r="HO357" i="6"/>
  <c r="HU357" i="6" s="1"/>
  <c r="HO357" i="6" a="1"/>
  <c r="HN357" i="6"/>
  <c r="HT357" i="6" s="1"/>
  <c r="HN357" i="6" a="1"/>
  <c r="HL357" i="6" a="1"/>
  <c r="HL357" i="6" s="1"/>
  <c r="HK357" i="6"/>
  <c r="HI357" i="6"/>
  <c r="HH357" i="6"/>
  <c r="HG357" i="6"/>
  <c r="HF357" i="6"/>
  <c r="HD357" i="6"/>
  <c r="HC357" i="6"/>
  <c r="HS356" i="6"/>
  <c r="HQ356" i="6" a="1"/>
  <c r="HQ356" i="6" s="1"/>
  <c r="HW356" i="6" s="1"/>
  <c r="HP356" i="6" a="1"/>
  <c r="HP356" i="6" s="1"/>
  <c r="HV356" i="6" s="1"/>
  <c r="HO356" i="6"/>
  <c r="HU356" i="6" s="1"/>
  <c r="HO356" i="6" a="1"/>
  <c r="HN356" i="6"/>
  <c r="HT356" i="6" s="1"/>
  <c r="HN356" i="6" a="1"/>
  <c r="HK356" i="6"/>
  <c r="HI356" i="6"/>
  <c r="HH356" i="6"/>
  <c r="HL356" i="6" s="1" a="1"/>
  <c r="HL356" i="6" s="1"/>
  <c r="HG356" i="6"/>
  <c r="HF356" i="6"/>
  <c r="HD356" i="6"/>
  <c r="HC356" i="6"/>
  <c r="HW355" i="6"/>
  <c r="HU355" i="6"/>
  <c r="HS355" i="6"/>
  <c r="HQ355" i="6" a="1"/>
  <c r="HQ355" i="6" s="1"/>
  <c r="HP355" i="6" a="1"/>
  <c r="HP355" i="6" s="1"/>
  <c r="HV355" i="6" s="1"/>
  <c r="HO355" i="6" a="1"/>
  <c r="HO355" i="6" s="1"/>
  <c r="HN355" i="6"/>
  <c r="HT355" i="6" s="1"/>
  <c r="HN355" i="6" a="1"/>
  <c r="HK355" i="6"/>
  <c r="HI355" i="6"/>
  <c r="HH355" i="6"/>
  <c r="HL355" i="6" s="1" a="1"/>
  <c r="HL355" i="6" s="1"/>
  <c r="HG355" i="6"/>
  <c r="HF355" i="6"/>
  <c r="HD355" i="6"/>
  <c r="HC355" i="6"/>
  <c r="HV354" i="6"/>
  <c r="HS354" i="6"/>
  <c r="HQ354" i="6" a="1"/>
  <c r="HQ354" i="6" s="1"/>
  <c r="HW354" i="6" s="1"/>
  <c r="HP354" i="6" a="1"/>
  <c r="HP354" i="6" s="1"/>
  <c r="HO354" i="6" a="1"/>
  <c r="HO354" i="6" s="1"/>
  <c r="HU354" i="6" s="1"/>
  <c r="HN354" i="6" a="1"/>
  <c r="HN354" i="6" s="1"/>
  <c r="HT354" i="6" s="1"/>
  <c r="HK354" i="6"/>
  <c r="HI354" i="6"/>
  <c r="HH354" i="6"/>
  <c r="HL354" i="6" s="1" a="1"/>
  <c r="HL354" i="6" s="1"/>
  <c r="HG354" i="6"/>
  <c r="HF354" i="6"/>
  <c r="HD354" i="6"/>
  <c r="HV353" i="6"/>
  <c r="HS353" i="6"/>
  <c r="HQ353" i="6"/>
  <c r="HW353" i="6" s="1"/>
  <c r="HQ353" i="6" a="1"/>
  <c r="HP353" i="6" a="1"/>
  <c r="HP353" i="6" s="1"/>
  <c r="HO353" i="6" a="1"/>
  <c r="HO353" i="6" s="1"/>
  <c r="HU353" i="6" s="1"/>
  <c r="HN353" i="6" a="1"/>
  <c r="HN353" i="6" s="1"/>
  <c r="HT353" i="6" s="1"/>
  <c r="HK353" i="6"/>
  <c r="HI353" i="6"/>
  <c r="HH353" i="6"/>
  <c r="HL353" i="6" s="1" a="1"/>
  <c r="HL353" i="6" s="1"/>
  <c r="HG353" i="6"/>
  <c r="HF353" i="6"/>
  <c r="HD353" i="6"/>
  <c r="HC353" i="6"/>
  <c r="HS352" i="6"/>
  <c r="HQ352" i="6" a="1"/>
  <c r="HQ352" i="6" s="1"/>
  <c r="HW352" i="6" s="1"/>
  <c r="HP352" i="6" a="1"/>
  <c r="HP352" i="6" s="1"/>
  <c r="HV352" i="6" s="1"/>
  <c r="HO352" i="6" a="1"/>
  <c r="HO352" i="6" s="1"/>
  <c r="HU352" i="6" s="1"/>
  <c r="HN352" i="6" a="1"/>
  <c r="HN352" i="6" s="1"/>
  <c r="HT352" i="6" s="1"/>
  <c r="HK352" i="6"/>
  <c r="HI352" i="6"/>
  <c r="HH352" i="6"/>
  <c r="HL352" i="6" s="1" a="1"/>
  <c r="HL352" i="6" s="1"/>
  <c r="HG352" i="6"/>
  <c r="HF352" i="6"/>
  <c r="HD352" i="6"/>
  <c r="HC352" i="6"/>
  <c r="HS351" i="6"/>
  <c r="HQ351" i="6" a="1"/>
  <c r="HQ351" i="6" s="1"/>
  <c r="HW351" i="6" s="1"/>
  <c r="HP351" i="6" a="1"/>
  <c r="HP351" i="6" s="1"/>
  <c r="HV351" i="6" s="1"/>
  <c r="HO351" i="6" a="1"/>
  <c r="HO351" i="6" s="1"/>
  <c r="HU351" i="6" s="1"/>
  <c r="HN351" i="6" a="1"/>
  <c r="HN351" i="6" s="1"/>
  <c r="HT351" i="6" s="1"/>
  <c r="HL351" i="6" a="1"/>
  <c r="HL351" i="6" s="1"/>
  <c r="HK351" i="6"/>
  <c r="HI351" i="6"/>
  <c r="HH351" i="6"/>
  <c r="HG351" i="6"/>
  <c r="HF351" i="6"/>
  <c r="HD351" i="6"/>
  <c r="HC351" i="6"/>
  <c r="HS350" i="6"/>
  <c r="HQ350" i="6" a="1"/>
  <c r="HQ350" i="6" s="1"/>
  <c r="HW350" i="6" s="1"/>
  <c r="HP350" i="6" a="1"/>
  <c r="HP350" i="6" s="1"/>
  <c r="HV350" i="6" s="1"/>
  <c r="HO350" i="6" a="1"/>
  <c r="HO350" i="6" s="1"/>
  <c r="HU350" i="6" s="1"/>
  <c r="HN350" i="6" a="1"/>
  <c r="HN350" i="6" s="1"/>
  <c r="HT350" i="6" s="1"/>
  <c r="HL350" i="6" a="1"/>
  <c r="HL350" i="6" s="1"/>
  <c r="HK350" i="6"/>
  <c r="HI350" i="6"/>
  <c r="HH350" i="6"/>
  <c r="HG350" i="6"/>
  <c r="HF350" i="6"/>
  <c r="HD350" i="6"/>
  <c r="HC350" i="6"/>
  <c r="HS349" i="6"/>
  <c r="HQ349" i="6" a="1"/>
  <c r="HQ349" i="6" s="1"/>
  <c r="HW349" i="6" s="1"/>
  <c r="HP349" i="6" a="1"/>
  <c r="HP349" i="6" s="1"/>
  <c r="HV349" i="6" s="1"/>
  <c r="HO349" i="6" a="1"/>
  <c r="HO349" i="6" s="1"/>
  <c r="HU349" i="6" s="1"/>
  <c r="HN349" i="6" a="1"/>
  <c r="HN349" i="6" s="1"/>
  <c r="HT349" i="6" s="1"/>
  <c r="HK349" i="6"/>
  <c r="HI349" i="6"/>
  <c r="HH349" i="6"/>
  <c r="HL349" i="6" s="1" a="1"/>
  <c r="HL349" i="6" s="1"/>
  <c r="HG349" i="6"/>
  <c r="HF349" i="6"/>
  <c r="HD349" i="6"/>
  <c r="HC349" i="6"/>
  <c r="HS348" i="6"/>
  <c r="HQ348" i="6" a="1"/>
  <c r="HQ348" i="6" s="1"/>
  <c r="HW348" i="6" s="1"/>
  <c r="HP348" i="6" a="1"/>
  <c r="HP348" i="6" s="1"/>
  <c r="HV348" i="6" s="1"/>
  <c r="HO348" i="6" a="1"/>
  <c r="HO348" i="6" s="1"/>
  <c r="HU348" i="6" s="1"/>
  <c r="HN348" i="6" a="1"/>
  <c r="HN348" i="6" s="1"/>
  <c r="HT348" i="6" s="1"/>
  <c r="HK348" i="6"/>
  <c r="HI348" i="6"/>
  <c r="HH348" i="6"/>
  <c r="HL348" i="6" s="1" a="1"/>
  <c r="HL348" i="6" s="1"/>
  <c r="HG348" i="6"/>
  <c r="HF348" i="6"/>
  <c r="HD348" i="6"/>
  <c r="HC348" i="6"/>
  <c r="HS347" i="6"/>
  <c r="HQ347" i="6"/>
  <c r="HW347" i="6" s="1"/>
  <c r="HQ347" i="6" a="1"/>
  <c r="HP347" i="6" a="1"/>
  <c r="HP347" i="6" s="1"/>
  <c r="HV347" i="6" s="1"/>
  <c r="HO347" i="6" a="1"/>
  <c r="HO347" i="6" s="1"/>
  <c r="HU347" i="6" s="1"/>
  <c r="HN347" i="6" a="1"/>
  <c r="HN347" i="6" s="1"/>
  <c r="HT347" i="6" s="1"/>
  <c r="HK347" i="6"/>
  <c r="HI347" i="6"/>
  <c r="HH347" i="6"/>
  <c r="HL347" i="6" s="1" a="1"/>
  <c r="HL347" i="6" s="1"/>
  <c r="HG347" i="6"/>
  <c r="HF347" i="6"/>
  <c r="HD347" i="6"/>
  <c r="HC347" i="6"/>
  <c r="HS346" i="6"/>
  <c r="HQ346" i="6" a="1"/>
  <c r="HQ346" i="6" s="1"/>
  <c r="HW346" i="6" s="1"/>
  <c r="HP346" i="6"/>
  <c r="HV346" i="6" s="1"/>
  <c r="HP346" i="6" a="1"/>
  <c r="HO346" i="6" a="1"/>
  <c r="HO346" i="6" s="1"/>
  <c r="HU346" i="6" s="1"/>
  <c r="HN346" i="6" a="1"/>
  <c r="HN346" i="6" s="1"/>
  <c r="HT346" i="6" s="1"/>
  <c r="HK346" i="6"/>
  <c r="HI346" i="6"/>
  <c r="HH346" i="6"/>
  <c r="HL346" i="6" s="1" a="1"/>
  <c r="HL346" i="6" s="1"/>
  <c r="HG346" i="6"/>
  <c r="HF346" i="6"/>
  <c r="HD346" i="6"/>
  <c r="HC346" i="6"/>
  <c r="HV345" i="6"/>
  <c r="HS345" i="6"/>
  <c r="HQ345" i="6" a="1"/>
  <c r="HQ345" i="6" s="1"/>
  <c r="HW345" i="6" s="1"/>
  <c r="HP345" i="6" a="1"/>
  <c r="HP345" i="6" s="1"/>
  <c r="HO345" i="6"/>
  <c r="HU345" i="6" s="1"/>
  <c r="HO345" i="6" a="1"/>
  <c r="HN345" i="6" a="1"/>
  <c r="HN345" i="6" s="1"/>
  <c r="HT345" i="6" s="1"/>
  <c r="HK345" i="6"/>
  <c r="HI345" i="6"/>
  <c r="HH345" i="6"/>
  <c r="HL345" i="6" s="1" a="1"/>
  <c r="HL345" i="6" s="1"/>
  <c r="HG345" i="6"/>
  <c r="HF345" i="6"/>
  <c r="HD345" i="6"/>
  <c r="HC345" i="6"/>
  <c r="HW344" i="6"/>
  <c r="HS344" i="6"/>
  <c r="HQ344" i="6" a="1"/>
  <c r="HQ344" i="6" s="1"/>
  <c r="HP344" i="6" a="1"/>
  <c r="HP344" i="6" s="1"/>
  <c r="HV344" i="6" s="1"/>
  <c r="HO344" i="6" a="1"/>
  <c r="HO344" i="6" s="1"/>
  <c r="HU344" i="6" s="1"/>
  <c r="HN344" i="6" a="1"/>
  <c r="HN344" i="6" s="1"/>
  <c r="HT344" i="6" s="1"/>
  <c r="HK344" i="6"/>
  <c r="HI344" i="6"/>
  <c r="HH344" i="6"/>
  <c r="HL344" i="6" s="1" a="1"/>
  <c r="HL344" i="6" s="1"/>
  <c r="HG344" i="6"/>
  <c r="HF344" i="6"/>
  <c r="HD344" i="6"/>
  <c r="HC344" i="6"/>
  <c r="HS343" i="6"/>
  <c r="HQ343" i="6" a="1"/>
  <c r="HQ343" i="6" s="1"/>
  <c r="HW343" i="6" s="1"/>
  <c r="HP343" i="6" a="1"/>
  <c r="HP343" i="6" s="1"/>
  <c r="HV343" i="6" s="1"/>
  <c r="HO343" i="6" a="1"/>
  <c r="HO343" i="6" s="1"/>
  <c r="HU343" i="6" s="1"/>
  <c r="HN343" i="6" a="1"/>
  <c r="HN343" i="6" s="1"/>
  <c r="HT343" i="6" s="1"/>
  <c r="HK343" i="6"/>
  <c r="HI343" i="6"/>
  <c r="HH343" i="6"/>
  <c r="HL343" i="6" s="1" a="1"/>
  <c r="HL343" i="6" s="1"/>
  <c r="HG343" i="6"/>
  <c r="HF343" i="6"/>
  <c r="HD343" i="6"/>
  <c r="HC343" i="6"/>
  <c r="HS342" i="6"/>
  <c r="HQ342" i="6" a="1"/>
  <c r="HQ342" i="6" s="1"/>
  <c r="HW342" i="6" s="1"/>
  <c r="HP342" i="6" a="1"/>
  <c r="HP342" i="6" s="1"/>
  <c r="HV342" i="6" s="1"/>
  <c r="HO342" i="6" a="1"/>
  <c r="HO342" i="6" s="1"/>
  <c r="HU342" i="6" s="1"/>
  <c r="HN342" i="6" a="1"/>
  <c r="HN342" i="6" s="1"/>
  <c r="HT342" i="6" s="1"/>
  <c r="HK342" i="6"/>
  <c r="HI342" i="6"/>
  <c r="HH342" i="6"/>
  <c r="HL342" i="6" s="1" a="1"/>
  <c r="HL342" i="6" s="1"/>
  <c r="HG342" i="6"/>
  <c r="HF342" i="6"/>
  <c r="HD342" i="6"/>
  <c r="HC342" i="6"/>
  <c r="HS341" i="6"/>
  <c r="HQ341" i="6" a="1"/>
  <c r="HQ341" i="6" s="1"/>
  <c r="HW341" i="6" s="1"/>
  <c r="HP341" i="6" a="1"/>
  <c r="HP341" i="6" s="1"/>
  <c r="HV341" i="6" s="1"/>
  <c r="HO341" i="6" a="1"/>
  <c r="HO341" i="6" s="1"/>
  <c r="HU341" i="6" s="1"/>
  <c r="HN341" i="6" a="1"/>
  <c r="HN341" i="6" s="1"/>
  <c r="HT341" i="6" s="1"/>
  <c r="HK341" i="6"/>
  <c r="HI341" i="6"/>
  <c r="HH341" i="6"/>
  <c r="HL341" i="6" s="1" a="1"/>
  <c r="HL341" i="6" s="1"/>
  <c r="HG341" i="6"/>
  <c r="HF341" i="6"/>
  <c r="HD341" i="6"/>
  <c r="HC341" i="6"/>
  <c r="HS340" i="6"/>
  <c r="HQ340" i="6" a="1"/>
  <c r="HQ340" i="6" s="1"/>
  <c r="HW340" i="6" s="1"/>
  <c r="HP340" i="6" a="1"/>
  <c r="HP340" i="6" s="1"/>
  <c r="HV340" i="6" s="1"/>
  <c r="HO340" i="6" a="1"/>
  <c r="HO340" i="6" s="1"/>
  <c r="HU340" i="6" s="1"/>
  <c r="HN340" i="6" a="1"/>
  <c r="HN340" i="6" s="1"/>
  <c r="HT340" i="6" s="1"/>
  <c r="HK340" i="6"/>
  <c r="HI340" i="6"/>
  <c r="HH340" i="6"/>
  <c r="HL340" i="6" s="1" a="1"/>
  <c r="HL340" i="6" s="1"/>
  <c r="HG340" i="6"/>
  <c r="HF340" i="6"/>
  <c r="HD340" i="6"/>
  <c r="HC340" i="6"/>
  <c r="HS339" i="6"/>
  <c r="HQ339" i="6" a="1"/>
  <c r="HQ339" i="6" s="1"/>
  <c r="HW339" i="6" s="1"/>
  <c r="HP339" i="6" a="1"/>
  <c r="HP339" i="6" s="1"/>
  <c r="HV339" i="6" s="1"/>
  <c r="HO339" i="6" a="1"/>
  <c r="HO339" i="6" s="1"/>
  <c r="HU339" i="6" s="1"/>
  <c r="HN339" i="6" a="1"/>
  <c r="HN339" i="6" s="1"/>
  <c r="HT339" i="6" s="1"/>
  <c r="HL339" i="6" a="1"/>
  <c r="HL339" i="6" s="1"/>
  <c r="HK339" i="6"/>
  <c r="HS338" i="6"/>
  <c r="HQ338" i="6" a="1"/>
  <c r="HQ338" i="6" s="1"/>
  <c r="HW338" i="6" s="1"/>
  <c r="HP338" i="6" a="1"/>
  <c r="HP338" i="6" s="1"/>
  <c r="HV338" i="6" s="1"/>
  <c r="HO338" i="6" a="1"/>
  <c r="HO338" i="6" s="1"/>
  <c r="HU338" i="6" s="1"/>
  <c r="HN338" i="6" a="1"/>
  <c r="HN338" i="6" s="1"/>
  <c r="HT338" i="6" s="1"/>
  <c r="HL338" i="6" a="1"/>
  <c r="HL338" i="6" s="1"/>
  <c r="HK338" i="6"/>
  <c r="HS337" i="6"/>
  <c r="HQ337" i="6" a="1"/>
  <c r="HQ337" i="6" s="1"/>
  <c r="HW337" i="6" s="1"/>
  <c r="HP337" i="6" a="1"/>
  <c r="HP337" i="6" s="1"/>
  <c r="HV337" i="6" s="1"/>
  <c r="HO337" i="6" a="1"/>
  <c r="HO337" i="6" s="1"/>
  <c r="HU337" i="6" s="1"/>
  <c r="HN337" i="6" a="1"/>
  <c r="HN337" i="6" s="1"/>
  <c r="HT337" i="6" s="1"/>
  <c r="HL337" i="6" a="1"/>
  <c r="HL337" i="6" s="1"/>
  <c r="HK337" i="6"/>
  <c r="HS336" i="6"/>
  <c r="HQ336" i="6"/>
  <c r="HW336" i="6" s="1"/>
  <c r="HQ336" i="6" a="1"/>
  <c r="HP336" i="6" a="1"/>
  <c r="HP336" i="6" s="1"/>
  <c r="HV336" i="6" s="1"/>
  <c r="HO336" i="6" a="1"/>
  <c r="HO336" i="6" s="1"/>
  <c r="HU336" i="6" s="1"/>
  <c r="HN336" i="6" a="1"/>
  <c r="HN336" i="6" s="1"/>
  <c r="HT336" i="6" s="1"/>
  <c r="HL336" i="6" a="1"/>
  <c r="HL336" i="6" s="1"/>
  <c r="HK336" i="6"/>
  <c r="HS335" i="6"/>
  <c r="HQ335" i="6" a="1"/>
  <c r="HQ335" i="6" s="1"/>
  <c r="HW335" i="6" s="1"/>
  <c r="HP335" i="6" a="1"/>
  <c r="HP335" i="6" s="1"/>
  <c r="HV335" i="6" s="1"/>
  <c r="HO335" i="6" a="1"/>
  <c r="HO335" i="6" s="1"/>
  <c r="HU335" i="6" s="1"/>
  <c r="HN335" i="6" a="1"/>
  <c r="HN335" i="6" s="1"/>
  <c r="HT335" i="6" s="1"/>
  <c r="HK335" i="6"/>
  <c r="HI335" i="6"/>
  <c r="HH335" i="6"/>
  <c r="HL335" i="6" s="1" a="1"/>
  <c r="HL335" i="6" s="1"/>
  <c r="HG335" i="6"/>
  <c r="HF335" i="6"/>
  <c r="HD335" i="6"/>
  <c r="HC335" i="6"/>
  <c r="HS334" i="6"/>
  <c r="HQ334" i="6" a="1"/>
  <c r="HQ334" i="6" s="1"/>
  <c r="HW334" i="6" s="1"/>
  <c r="HP334" i="6" a="1"/>
  <c r="HP334" i="6" s="1"/>
  <c r="HV334" i="6" s="1"/>
  <c r="HO334" i="6" a="1"/>
  <c r="HO334" i="6" s="1"/>
  <c r="HU334" i="6" s="1"/>
  <c r="HN334" i="6" a="1"/>
  <c r="HN334" i="6" s="1"/>
  <c r="HT334" i="6" s="1"/>
  <c r="HK334" i="6"/>
  <c r="HI334" i="6"/>
  <c r="HH334" i="6"/>
  <c r="HL334" i="6" s="1" a="1"/>
  <c r="HL334" i="6" s="1"/>
  <c r="HG334" i="6"/>
  <c r="HF334" i="6"/>
  <c r="HD334" i="6"/>
  <c r="HC334" i="6"/>
  <c r="HW333" i="6"/>
  <c r="HU333" i="6"/>
  <c r="HS333" i="6"/>
  <c r="HQ333" i="6" a="1"/>
  <c r="HQ333" i="6" s="1"/>
  <c r="HP333" i="6" a="1"/>
  <c r="HP333" i="6" s="1"/>
  <c r="HV333" i="6" s="1"/>
  <c r="HO333" i="6" a="1"/>
  <c r="HO333" i="6" s="1"/>
  <c r="HN333" i="6" a="1"/>
  <c r="HN333" i="6" s="1"/>
  <c r="HT333" i="6" s="1"/>
  <c r="HL333" i="6" a="1"/>
  <c r="HL333" i="6" s="1"/>
  <c r="HK333" i="6"/>
  <c r="HI333" i="6"/>
  <c r="HH333" i="6"/>
  <c r="HG333" i="6"/>
  <c r="HF333" i="6"/>
  <c r="HD333" i="6"/>
  <c r="HC333" i="6"/>
  <c r="HS332" i="6"/>
  <c r="HQ332" i="6" a="1"/>
  <c r="HQ332" i="6" s="1"/>
  <c r="HW332" i="6" s="1"/>
  <c r="HP332" i="6" a="1"/>
  <c r="HP332" i="6" s="1"/>
  <c r="HV332" i="6" s="1"/>
  <c r="HO332" i="6" a="1"/>
  <c r="HO332" i="6" s="1"/>
  <c r="HU332" i="6" s="1"/>
  <c r="HN332" i="6"/>
  <c r="HT332" i="6" s="1"/>
  <c r="HN332" i="6" a="1"/>
  <c r="HK332" i="6"/>
  <c r="HI332" i="6"/>
  <c r="HH332" i="6"/>
  <c r="HL332" i="6" s="1" a="1"/>
  <c r="HL332" i="6" s="1"/>
  <c r="HG332" i="6"/>
  <c r="HF332" i="6"/>
  <c r="HD332" i="6"/>
  <c r="HC332" i="6"/>
  <c r="HU331" i="6"/>
  <c r="HS331" i="6"/>
  <c r="HQ331" i="6" a="1"/>
  <c r="HQ331" i="6" s="1"/>
  <c r="HW331" i="6" s="1"/>
  <c r="HP331" i="6" a="1"/>
  <c r="HP331" i="6" s="1"/>
  <c r="HV331" i="6" s="1"/>
  <c r="HO331" i="6" a="1"/>
  <c r="HO331" i="6" s="1"/>
  <c r="HN331" i="6" a="1"/>
  <c r="HN331" i="6" s="1"/>
  <c r="HT331" i="6" s="1"/>
  <c r="HK331" i="6"/>
  <c r="HI331" i="6"/>
  <c r="HH331" i="6"/>
  <c r="HL331" i="6" s="1" a="1"/>
  <c r="HL331" i="6" s="1"/>
  <c r="HG331" i="6"/>
  <c r="HF331" i="6"/>
  <c r="HD331" i="6"/>
  <c r="HC331" i="6"/>
  <c r="HU330" i="6"/>
  <c r="HS330" i="6"/>
  <c r="HQ330" i="6" a="1"/>
  <c r="HQ330" i="6" s="1"/>
  <c r="HW330" i="6" s="1"/>
  <c r="HP330" i="6" a="1"/>
  <c r="HP330" i="6" s="1"/>
  <c r="HV330" i="6" s="1"/>
  <c r="HO330" i="6" a="1"/>
  <c r="HO330" i="6" s="1"/>
  <c r="HN330" i="6" a="1"/>
  <c r="HN330" i="6" s="1"/>
  <c r="HT330" i="6" s="1"/>
  <c r="HK330" i="6"/>
  <c r="HI330" i="6"/>
  <c r="HH330" i="6"/>
  <c r="HL330" i="6" s="1" a="1"/>
  <c r="HL330" i="6" s="1"/>
  <c r="HG330" i="6"/>
  <c r="HF330" i="6"/>
  <c r="HD330" i="6"/>
  <c r="HC330" i="6"/>
  <c r="HS329" i="6"/>
  <c r="HQ329" i="6" a="1"/>
  <c r="HQ329" i="6" s="1"/>
  <c r="HW329" i="6" s="1"/>
  <c r="HP329" i="6" a="1"/>
  <c r="HP329" i="6" s="1"/>
  <c r="HV329" i="6" s="1"/>
  <c r="HO329" i="6" a="1"/>
  <c r="HO329" i="6" s="1"/>
  <c r="HU329" i="6" s="1"/>
  <c r="HN329" i="6" a="1"/>
  <c r="HN329" i="6" s="1"/>
  <c r="HT329" i="6" s="1"/>
  <c r="HK329" i="6"/>
  <c r="HI329" i="6"/>
  <c r="HH329" i="6"/>
  <c r="HL329" i="6" s="1" a="1"/>
  <c r="HL329" i="6" s="1"/>
  <c r="HG329" i="6"/>
  <c r="HF329" i="6"/>
  <c r="HD329" i="6"/>
  <c r="HC329" i="6"/>
  <c r="HS328" i="6"/>
  <c r="HQ328" i="6" a="1"/>
  <c r="HQ328" i="6" s="1"/>
  <c r="HW328" i="6" s="1"/>
  <c r="HP328" i="6" a="1"/>
  <c r="HP328" i="6" s="1"/>
  <c r="HV328" i="6" s="1"/>
  <c r="HO328" i="6" a="1"/>
  <c r="HO328" i="6" s="1"/>
  <c r="HU328" i="6" s="1"/>
  <c r="HN328" i="6" a="1"/>
  <c r="HN328" i="6" s="1"/>
  <c r="HT328" i="6" s="1"/>
  <c r="HL328" i="6" a="1"/>
  <c r="HL328" i="6" s="1"/>
  <c r="HK328" i="6"/>
  <c r="HI328" i="6"/>
  <c r="HH328" i="6"/>
  <c r="HG328" i="6"/>
  <c r="HF328" i="6"/>
  <c r="HD328" i="6"/>
  <c r="HC328" i="6"/>
  <c r="HS327" i="6"/>
  <c r="HQ327" i="6" a="1"/>
  <c r="HQ327" i="6" s="1"/>
  <c r="HW327" i="6" s="1"/>
  <c r="HP327" i="6" a="1"/>
  <c r="HP327" i="6" s="1"/>
  <c r="HV327" i="6" s="1"/>
  <c r="HO327" i="6" a="1"/>
  <c r="HO327" i="6" s="1"/>
  <c r="HU327" i="6" s="1"/>
  <c r="HN327" i="6" a="1"/>
  <c r="HN327" i="6" s="1"/>
  <c r="HT327" i="6" s="1"/>
  <c r="HK327" i="6"/>
  <c r="HI327" i="6"/>
  <c r="HH327" i="6"/>
  <c r="HL327" i="6" s="1" a="1"/>
  <c r="HL327" i="6" s="1"/>
  <c r="HG327" i="6"/>
  <c r="HF327" i="6"/>
  <c r="HD327" i="6"/>
  <c r="HC327" i="6"/>
  <c r="HU326" i="6"/>
  <c r="HS326" i="6"/>
  <c r="HQ326" i="6" a="1"/>
  <c r="HQ326" i="6" s="1"/>
  <c r="HW326" i="6" s="1"/>
  <c r="HP326" i="6" a="1"/>
  <c r="HP326" i="6" s="1"/>
  <c r="HV326" i="6" s="1"/>
  <c r="HO326" i="6" a="1"/>
  <c r="HO326" i="6" s="1"/>
  <c r="HN326" i="6" a="1"/>
  <c r="HN326" i="6" s="1"/>
  <c r="HT326" i="6" s="1"/>
  <c r="HK326" i="6"/>
  <c r="HI326" i="6"/>
  <c r="HH326" i="6"/>
  <c r="HL326" i="6" s="1" a="1"/>
  <c r="HL326" i="6" s="1"/>
  <c r="HG326" i="6"/>
  <c r="HF326" i="6"/>
  <c r="HD326" i="6"/>
  <c r="HC326" i="6"/>
  <c r="HS325" i="6"/>
  <c r="HQ325" i="6" a="1"/>
  <c r="HQ325" i="6" s="1"/>
  <c r="HW325" i="6" s="1"/>
  <c r="HP325" i="6" a="1"/>
  <c r="HP325" i="6" s="1"/>
  <c r="HV325" i="6" s="1"/>
  <c r="HO325" i="6" a="1"/>
  <c r="HO325" i="6" s="1"/>
  <c r="HU325" i="6" s="1"/>
  <c r="HN325" i="6" a="1"/>
  <c r="HN325" i="6" s="1"/>
  <c r="HT325" i="6" s="1"/>
  <c r="HK325" i="6"/>
  <c r="HI325" i="6"/>
  <c r="HH325" i="6"/>
  <c r="HL325" i="6" s="1" a="1"/>
  <c r="HL325" i="6" s="1"/>
  <c r="HG325" i="6"/>
  <c r="HF325" i="6"/>
  <c r="HD325" i="6"/>
  <c r="HC325" i="6"/>
  <c r="HS324" i="6"/>
  <c r="HQ324" i="6" a="1"/>
  <c r="HQ324" i="6" s="1"/>
  <c r="HW324" i="6" s="1"/>
  <c r="HP324" i="6" a="1"/>
  <c r="HP324" i="6" s="1"/>
  <c r="HV324" i="6" s="1"/>
  <c r="HO324" i="6" a="1"/>
  <c r="HO324" i="6" s="1"/>
  <c r="HU324" i="6" s="1"/>
  <c r="HN324" i="6" a="1"/>
  <c r="HN324" i="6" s="1"/>
  <c r="HT324" i="6" s="1"/>
  <c r="HK324" i="6"/>
  <c r="HI324" i="6"/>
  <c r="HH324" i="6"/>
  <c r="HL324" i="6" s="1" a="1"/>
  <c r="HL324" i="6" s="1"/>
  <c r="HG324" i="6"/>
  <c r="HF324" i="6"/>
  <c r="HD324" i="6"/>
  <c r="HC324" i="6"/>
  <c r="HS323" i="6"/>
  <c r="HQ323" i="6" a="1"/>
  <c r="HQ323" i="6" s="1"/>
  <c r="HW323" i="6" s="1"/>
  <c r="HP323" i="6" a="1"/>
  <c r="HP323" i="6" s="1"/>
  <c r="HV323" i="6" s="1"/>
  <c r="HO323" i="6" a="1"/>
  <c r="HO323" i="6" s="1"/>
  <c r="HU323" i="6" s="1"/>
  <c r="HN323" i="6" a="1"/>
  <c r="HN323" i="6" s="1"/>
  <c r="HT323" i="6" s="1"/>
  <c r="HK323" i="6"/>
  <c r="HI323" i="6"/>
  <c r="HH323" i="6"/>
  <c r="HL323" i="6" s="1" a="1"/>
  <c r="HL323" i="6" s="1"/>
  <c r="HG323" i="6"/>
  <c r="HF323" i="6"/>
  <c r="HD323" i="6"/>
  <c r="HC323" i="6"/>
  <c r="HS322" i="6"/>
  <c r="HQ322" i="6" a="1"/>
  <c r="HQ322" i="6" s="1"/>
  <c r="HW322" i="6" s="1"/>
  <c r="HP322" i="6" a="1"/>
  <c r="HP322" i="6" s="1"/>
  <c r="HV322" i="6" s="1"/>
  <c r="HO322" i="6" a="1"/>
  <c r="HO322" i="6" s="1"/>
  <c r="HU322" i="6" s="1"/>
  <c r="HN322" i="6" a="1"/>
  <c r="HN322" i="6" s="1"/>
  <c r="HT322" i="6" s="1"/>
  <c r="HL322" i="6" a="1"/>
  <c r="HL322" i="6" s="1"/>
  <c r="HK322" i="6"/>
  <c r="HI322" i="6"/>
  <c r="HH322" i="6"/>
  <c r="HG322" i="6"/>
  <c r="HF322" i="6"/>
  <c r="HD322" i="6"/>
  <c r="HC322" i="6"/>
  <c r="HU321" i="6"/>
  <c r="HS321" i="6"/>
  <c r="HQ321" i="6" a="1"/>
  <c r="HQ321" i="6" s="1"/>
  <c r="HW321" i="6" s="1"/>
  <c r="HP321" i="6" a="1"/>
  <c r="HP321" i="6" s="1"/>
  <c r="HV321" i="6" s="1"/>
  <c r="HO321" i="6" a="1"/>
  <c r="HO321" i="6" s="1"/>
  <c r="HN321" i="6" a="1"/>
  <c r="HN321" i="6" s="1"/>
  <c r="HT321" i="6" s="1"/>
  <c r="HK321" i="6"/>
  <c r="HI321" i="6"/>
  <c r="HH321" i="6"/>
  <c r="HL321" i="6" s="1" a="1"/>
  <c r="HL321" i="6" s="1"/>
  <c r="HG321" i="6"/>
  <c r="HF321" i="6"/>
  <c r="HD321" i="6"/>
  <c r="HC321" i="6"/>
  <c r="HS320" i="6"/>
  <c r="HQ320" i="6" a="1"/>
  <c r="HQ320" i="6" s="1"/>
  <c r="HW320" i="6" s="1"/>
  <c r="HP320" i="6" a="1"/>
  <c r="HP320" i="6" s="1"/>
  <c r="HV320" i="6" s="1"/>
  <c r="HO320" i="6" a="1"/>
  <c r="HO320" i="6" s="1"/>
  <c r="HU320" i="6" s="1"/>
  <c r="HN320" i="6" a="1"/>
  <c r="HN320" i="6" s="1"/>
  <c r="HT320" i="6" s="1"/>
  <c r="HK320" i="6"/>
  <c r="HI320" i="6"/>
  <c r="HH320" i="6"/>
  <c r="HL320" i="6" s="1" a="1"/>
  <c r="HL320" i="6" s="1"/>
  <c r="HG320" i="6"/>
  <c r="HF320" i="6"/>
  <c r="HD320" i="6"/>
  <c r="HC320" i="6"/>
  <c r="HS319" i="6"/>
  <c r="HQ319" i="6" a="1"/>
  <c r="HQ319" i="6" s="1"/>
  <c r="HW319" i="6" s="1"/>
  <c r="HP319" i="6" a="1"/>
  <c r="HP319" i="6" s="1"/>
  <c r="HV319" i="6" s="1"/>
  <c r="HO319" i="6" a="1"/>
  <c r="HO319" i="6" s="1"/>
  <c r="HU319" i="6" s="1"/>
  <c r="HN319" i="6" a="1"/>
  <c r="HN319" i="6" s="1"/>
  <c r="HT319" i="6" s="1"/>
  <c r="HL319" i="6" a="1"/>
  <c r="HL319" i="6" s="1"/>
  <c r="HK319" i="6"/>
  <c r="HI319" i="6"/>
  <c r="HH319" i="6"/>
  <c r="HG319" i="6"/>
  <c r="HF319" i="6"/>
  <c r="HD319" i="6"/>
  <c r="HC319" i="6"/>
  <c r="HS318" i="6"/>
  <c r="HQ318" i="6" a="1"/>
  <c r="HQ318" i="6" s="1"/>
  <c r="HW318" i="6" s="1"/>
  <c r="HP318" i="6" a="1"/>
  <c r="HP318" i="6" s="1"/>
  <c r="HV318" i="6" s="1"/>
  <c r="HO318" i="6" a="1"/>
  <c r="HO318" i="6" s="1"/>
  <c r="HU318" i="6" s="1"/>
  <c r="HN318" i="6" a="1"/>
  <c r="HN318" i="6" s="1"/>
  <c r="HT318" i="6" s="1"/>
  <c r="HK318" i="6"/>
  <c r="HI318" i="6"/>
  <c r="HH318" i="6"/>
  <c r="HL318" i="6" s="1" a="1"/>
  <c r="HL318" i="6" s="1"/>
  <c r="HG318" i="6"/>
  <c r="HF318" i="6"/>
  <c r="HD318" i="6"/>
  <c r="HC318" i="6"/>
  <c r="HW317" i="6"/>
  <c r="HS317" i="6"/>
  <c r="HQ317" i="6" a="1"/>
  <c r="HQ317" i="6" s="1"/>
  <c r="HP317" i="6" a="1"/>
  <c r="HP317" i="6" s="1"/>
  <c r="HV317" i="6" s="1"/>
  <c r="HO317" i="6" a="1"/>
  <c r="HO317" i="6" s="1"/>
  <c r="HU317" i="6" s="1"/>
  <c r="HN317" i="6" a="1"/>
  <c r="HN317" i="6" s="1"/>
  <c r="HT317" i="6" s="1"/>
  <c r="HK317" i="6"/>
  <c r="HI317" i="6"/>
  <c r="HH317" i="6"/>
  <c r="HL317" i="6" s="1" a="1"/>
  <c r="HL317" i="6" s="1"/>
  <c r="HG317" i="6"/>
  <c r="HF317" i="6"/>
  <c r="HD317" i="6"/>
  <c r="HC317" i="6"/>
  <c r="HU316" i="6"/>
  <c r="HS316" i="6"/>
  <c r="HQ316" i="6" a="1"/>
  <c r="HQ316" i="6" s="1"/>
  <c r="HW316" i="6" s="1"/>
  <c r="HP316" i="6" a="1"/>
  <c r="HP316" i="6" s="1"/>
  <c r="HV316" i="6" s="1"/>
  <c r="HO316" i="6" a="1"/>
  <c r="HO316" i="6" s="1"/>
  <c r="HN316" i="6"/>
  <c r="HT316" i="6" s="1"/>
  <c r="HN316" i="6" a="1"/>
  <c r="HK316" i="6"/>
  <c r="HI316" i="6"/>
  <c r="HH316" i="6"/>
  <c r="HL316" i="6" s="1" a="1"/>
  <c r="HL316" i="6" s="1"/>
  <c r="HG316" i="6"/>
  <c r="HF316" i="6"/>
  <c r="HD316" i="6"/>
  <c r="HC316" i="6"/>
  <c r="HS315" i="6"/>
  <c r="HQ315" i="6" a="1"/>
  <c r="HQ315" i="6" s="1"/>
  <c r="HW315" i="6" s="1"/>
  <c r="HP315" i="6"/>
  <c r="HV315" i="6" s="1"/>
  <c r="HP315" i="6" a="1"/>
  <c r="HO315" i="6" a="1"/>
  <c r="HO315" i="6" s="1"/>
  <c r="HU315" i="6" s="1"/>
  <c r="HN315" i="6" a="1"/>
  <c r="HN315" i="6" s="1"/>
  <c r="HT315" i="6" s="1"/>
  <c r="HK315" i="6"/>
  <c r="HI315" i="6"/>
  <c r="HH315" i="6"/>
  <c r="HL315" i="6" s="1" a="1"/>
  <c r="HL315" i="6" s="1"/>
  <c r="HG315" i="6"/>
  <c r="HF315" i="6"/>
  <c r="HD315" i="6"/>
  <c r="HC315" i="6"/>
  <c r="HS314" i="6"/>
  <c r="HQ314" i="6" a="1"/>
  <c r="HQ314" i="6" s="1"/>
  <c r="HW314" i="6" s="1"/>
  <c r="HP314" i="6" a="1"/>
  <c r="HP314" i="6" s="1"/>
  <c r="HV314" i="6" s="1"/>
  <c r="HO314" i="6" a="1"/>
  <c r="HO314" i="6" s="1"/>
  <c r="HU314" i="6" s="1"/>
  <c r="HN314" i="6" a="1"/>
  <c r="HN314" i="6" s="1"/>
  <c r="HT314" i="6" s="1"/>
  <c r="HL314" i="6" a="1"/>
  <c r="HL314" i="6" s="1"/>
  <c r="HK314" i="6"/>
  <c r="HI314" i="6"/>
  <c r="HH314" i="6"/>
  <c r="HG314" i="6"/>
  <c r="HF314" i="6"/>
  <c r="HD314" i="6"/>
  <c r="HC314" i="6"/>
  <c r="HS313" i="6"/>
  <c r="HQ313" i="6" a="1"/>
  <c r="HQ313" i="6" s="1"/>
  <c r="HW313" i="6" s="1"/>
  <c r="HP313" i="6" a="1"/>
  <c r="HP313" i="6" s="1"/>
  <c r="HV313" i="6" s="1"/>
  <c r="HO313" i="6" a="1"/>
  <c r="HO313" i="6" s="1"/>
  <c r="HU313" i="6" s="1"/>
  <c r="HN313" i="6" a="1"/>
  <c r="HN313" i="6" s="1"/>
  <c r="HT313" i="6" s="1"/>
  <c r="HK313" i="6"/>
  <c r="HI313" i="6"/>
  <c r="HH313" i="6"/>
  <c r="HL313" i="6" s="1" a="1"/>
  <c r="HL313" i="6" s="1"/>
  <c r="HG313" i="6"/>
  <c r="HF313" i="6"/>
  <c r="HD313" i="6"/>
  <c r="HC313" i="6"/>
  <c r="HS312" i="6"/>
  <c r="HQ312" i="6" a="1"/>
  <c r="HQ312" i="6" s="1"/>
  <c r="HW312" i="6" s="1"/>
  <c r="HP312" i="6" a="1"/>
  <c r="HP312" i="6" s="1"/>
  <c r="HV312" i="6" s="1"/>
  <c r="HO312" i="6" a="1"/>
  <c r="HO312" i="6" s="1"/>
  <c r="HU312" i="6" s="1"/>
  <c r="HN312" i="6" a="1"/>
  <c r="HN312" i="6" s="1"/>
  <c r="HT312" i="6" s="1"/>
  <c r="HK312" i="6"/>
  <c r="HI312" i="6"/>
  <c r="HH312" i="6"/>
  <c r="HL312" i="6" s="1" a="1"/>
  <c r="HL312" i="6" s="1"/>
  <c r="HG312" i="6"/>
  <c r="HF312" i="6"/>
  <c r="HD312" i="6"/>
  <c r="HC312" i="6"/>
  <c r="BL312" i="6"/>
  <c r="BK312" i="6"/>
  <c r="BJ312" i="6"/>
  <c r="HS311" i="6"/>
  <c r="HQ311" i="6" a="1"/>
  <c r="HQ311" i="6" s="1"/>
  <c r="HW311" i="6" s="1"/>
  <c r="HP311" i="6" a="1"/>
  <c r="HP311" i="6" s="1"/>
  <c r="HV311" i="6" s="1"/>
  <c r="HO311" i="6" a="1"/>
  <c r="HO311" i="6" s="1"/>
  <c r="HU311" i="6" s="1"/>
  <c r="HN311" i="6" a="1"/>
  <c r="HN311" i="6" s="1"/>
  <c r="HT311" i="6" s="1"/>
  <c r="HK311" i="6"/>
  <c r="HI311" i="6"/>
  <c r="HH311" i="6"/>
  <c r="HL311" i="6" s="1" a="1"/>
  <c r="HL311" i="6" s="1"/>
  <c r="HG311" i="6"/>
  <c r="HF311" i="6"/>
  <c r="HD311" i="6"/>
  <c r="HC311" i="6"/>
  <c r="HS310" i="6"/>
  <c r="HQ310" i="6" a="1"/>
  <c r="HQ310" i="6" s="1"/>
  <c r="HW310" i="6" s="1"/>
  <c r="HP310" i="6" a="1"/>
  <c r="HP310" i="6" s="1"/>
  <c r="HV310" i="6" s="1"/>
  <c r="HO310" i="6" a="1"/>
  <c r="HO310" i="6" s="1"/>
  <c r="HU310" i="6" s="1"/>
  <c r="HN310" i="6" a="1"/>
  <c r="HN310" i="6" s="1"/>
  <c r="HT310" i="6" s="1"/>
  <c r="HK310" i="6"/>
  <c r="HI310" i="6"/>
  <c r="HH310" i="6"/>
  <c r="HL310" i="6" s="1" a="1"/>
  <c r="HL310" i="6" s="1"/>
  <c r="HG310" i="6"/>
  <c r="HF310" i="6"/>
  <c r="HD310" i="6"/>
  <c r="HC310" i="6"/>
  <c r="HV309" i="6"/>
  <c r="HS309" i="6"/>
  <c r="HQ309" i="6" a="1"/>
  <c r="HQ309" i="6" s="1"/>
  <c r="HW309" i="6" s="1"/>
  <c r="HP309" i="6" a="1"/>
  <c r="HP309" i="6" s="1"/>
  <c r="HO309" i="6"/>
  <c r="HU309" i="6" s="1"/>
  <c r="HO309" i="6" a="1"/>
  <c r="HN309" i="6"/>
  <c r="HT309" i="6" s="1"/>
  <c r="HN309" i="6" a="1"/>
  <c r="HK309" i="6"/>
  <c r="HI309" i="6"/>
  <c r="HH309" i="6"/>
  <c r="HL309" i="6" s="1" a="1"/>
  <c r="HL309" i="6" s="1"/>
  <c r="HG309" i="6"/>
  <c r="HF309" i="6"/>
  <c r="HD309" i="6"/>
  <c r="HC309" i="6"/>
  <c r="HU308" i="6"/>
  <c r="HS308" i="6"/>
  <c r="HQ308" i="6"/>
  <c r="HW308" i="6" s="1"/>
  <c r="HQ308" i="6" a="1"/>
  <c r="HP308" i="6" a="1"/>
  <c r="HP308" i="6" s="1"/>
  <c r="HV308" i="6" s="1"/>
  <c r="HO308" i="6" a="1"/>
  <c r="HO308" i="6" s="1"/>
  <c r="HN308" i="6" a="1"/>
  <c r="HN308" i="6" s="1"/>
  <c r="HT308" i="6" s="1"/>
  <c r="HK308" i="6"/>
  <c r="HI308" i="6"/>
  <c r="HH308" i="6"/>
  <c r="HL308" i="6" s="1" a="1"/>
  <c r="HL308" i="6" s="1"/>
  <c r="HG308" i="6"/>
  <c r="HF308" i="6"/>
  <c r="HD308" i="6"/>
  <c r="HC308" i="6"/>
  <c r="HS307" i="6"/>
  <c r="HQ307" i="6" a="1"/>
  <c r="HQ307" i="6" s="1"/>
  <c r="HW307" i="6" s="1"/>
  <c r="HP307" i="6" a="1"/>
  <c r="HP307" i="6" s="1"/>
  <c r="HV307" i="6" s="1"/>
  <c r="HO307" i="6"/>
  <c r="HU307" i="6" s="1"/>
  <c r="HO307" i="6" a="1"/>
  <c r="HN307" i="6" a="1"/>
  <c r="HN307" i="6" s="1"/>
  <c r="HT307" i="6" s="1"/>
  <c r="HK307" i="6"/>
  <c r="HI307" i="6"/>
  <c r="HH307" i="6"/>
  <c r="HL307" i="6" s="1" a="1"/>
  <c r="HL307" i="6" s="1"/>
  <c r="HG307" i="6"/>
  <c r="HF307" i="6"/>
  <c r="HD307" i="6"/>
  <c r="HC307" i="6"/>
  <c r="HW306" i="6"/>
  <c r="HS306" i="6"/>
  <c r="HQ306" i="6" a="1"/>
  <c r="HQ306" i="6" s="1"/>
  <c r="HP306" i="6" a="1"/>
  <c r="HP306" i="6" s="1"/>
  <c r="HV306" i="6" s="1"/>
  <c r="HO306" i="6" a="1"/>
  <c r="HO306" i="6" s="1"/>
  <c r="HU306" i="6" s="1"/>
  <c r="HN306" i="6" a="1"/>
  <c r="HN306" i="6" s="1"/>
  <c r="HT306" i="6" s="1"/>
  <c r="HK306" i="6"/>
  <c r="HI306" i="6"/>
  <c r="HH306" i="6"/>
  <c r="HL306" i="6" s="1" a="1"/>
  <c r="HL306" i="6" s="1"/>
  <c r="HG306" i="6"/>
  <c r="HF306" i="6"/>
  <c r="HD306" i="6"/>
  <c r="HC306" i="6"/>
  <c r="HW305" i="6"/>
  <c r="HS305" i="6"/>
  <c r="HQ305" i="6"/>
  <c r="HQ305" i="6" a="1"/>
  <c r="HP305" i="6" a="1"/>
  <c r="HP305" i="6" s="1"/>
  <c r="HV305" i="6" s="1"/>
  <c r="HO305" i="6" a="1"/>
  <c r="HO305" i="6" s="1"/>
  <c r="HU305" i="6" s="1"/>
  <c r="HN305" i="6" a="1"/>
  <c r="HN305" i="6" s="1"/>
  <c r="HT305" i="6" s="1"/>
  <c r="HK305" i="6"/>
  <c r="HI305" i="6"/>
  <c r="HH305" i="6"/>
  <c r="HL305" i="6" s="1" a="1"/>
  <c r="HL305" i="6" s="1"/>
  <c r="HG305" i="6"/>
  <c r="HF305" i="6"/>
  <c r="HD305" i="6"/>
  <c r="HC305" i="6"/>
  <c r="HS304" i="6"/>
  <c r="HQ304" i="6" a="1"/>
  <c r="HQ304" i="6" s="1"/>
  <c r="HW304" i="6" s="1"/>
  <c r="HP304" i="6" a="1"/>
  <c r="HP304" i="6" s="1"/>
  <c r="HV304" i="6" s="1"/>
  <c r="HO304" i="6" a="1"/>
  <c r="HO304" i="6" s="1"/>
  <c r="HU304" i="6" s="1"/>
  <c r="HN304" i="6" a="1"/>
  <c r="HN304" i="6" s="1"/>
  <c r="HT304" i="6" s="1"/>
  <c r="HL304" i="6" a="1"/>
  <c r="HL304" i="6" s="1"/>
  <c r="HK304" i="6"/>
  <c r="HI304" i="6"/>
  <c r="HH304" i="6"/>
  <c r="HG304" i="6"/>
  <c r="HF304" i="6"/>
  <c r="HD304" i="6"/>
  <c r="HC304" i="6"/>
  <c r="HV303" i="6"/>
  <c r="HS303" i="6"/>
  <c r="HQ303" i="6" a="1"/>
  <c r="HQ303" i="6" s="1"/>
  <c r="HW303" i="6" s="1"/>
  <c r="HP303" i="6" a="1"/>
  <c r="HP303" i="6" s="1"/>
  <c r="HO303" i="6" a="1"/>
  <c r="HO303" i="6" s="1"/>
  <c r="HU303" i="6" s="1"/>
  <c r="HN303" i="6" a="1"/>
  <c r="HN303" i="6" s="1"/>
  <c r="HT303" i="6" s="1"/>
  <c r="HL303" i="6" a="1"/>
  <c r="HL303" i="6" s="1"/>
  <c r="HK303" i="6"/>
  <c r="HI303" i="6"/>
  <c r="HH303" i="6"/>
  <c r="HG303" i="6"/>
  <c r="HF303" i="6"/>
  <c r="HD303" i="6"/>
  <c r="HC303" i="6"/>
  <c r="HS302" i="6"/>
  <c r="HQ302" i="6" a="1"/>
  <c r="HQ302" i="6" s="1"/>
  <c r="HW302" i="6" s="1"/>
  <c r="HP302" i="6" a="1"/>
  <c r="HP302" i="6" s="1"/>
  <c r="HV302" i="6" s="1"/>
  <c r="HO302" i="6" a="1"/>
  <c r="HO302" i="6" s="1"/>
  <c r="HU302" i="6" s="1"/>
  <c r="HN302" i="6" a="1"/>
  <c r="HN302" i="6" s="1"/>
  <c r="HT302" i="6" s="1"/>
  <c r="HK302" i="6"/>
  <c r="HI302" i="6"/>
  <c r="HH302" i="6"/>
  <c r="HL302" i="6" s="1" a="1"/>
  <c r="HL302" i="6" s="1"/>
  <c r="HG302" i="6"/>
  <c r="HF302" i="6"/>
  <c r="HD302" i="6"/>
  <c r="HC302" i="6"/>
  <c r="HS301" i="6"/>
  <c r="HQ301" i="6" a="1"/>
  <c r="HQ301" i="6" s="1"/>
  <c r="HW301" i="6" s="1"/>
  <c r="HP301" i="6" a="1"/>
  <c r="HP301" i="6" s="1"/>
  <c r="HV301" i="6" s="1"/>
  <c r="HO301" i="6" a="1"/>
  <c r="HO301" i="6" s="1"/>
  <c r="HU301" i="6" s="1"/>
  <c r="HN301" i="6" a="1"/>
  <c r="HN301" i="6" s="1"/>
  <c r="HT301" i="6" s="1"/>
  <c r="HK301" i="6"/>
  <c r="HI301" i="6"/>
  <c r="HH301" i="6"/>
  <c r="HL301" i="6" s="1" a="1"/>
  <c r="HL301" i="6" s="1"/>
  <c r="HG301" i="6"/>
  <c r="HF301" i="6"/>
  <c r="HD301" i="6"/>
  <c r="HC301" i="6"/>
  <c r="HT300" i="6"/>
  <c r="HS300" i="6"/>
  <c r="HQ300" i="6" a="1"/>
  <c r="HQ300" i="6" s="1"/>
  <c r="HW300" i="6" s="1"/>
  <c r="HP300" i="6"/>
  <c r="HV300" i="6" s="1"/>
  <c r="HP300" i="6" a="1"/>
  <c r="HO300" i="6" a="1"/>
  <c r="HO300" i="6" s="1"/>
  <c r="HU300" i="6" s="1"/>
  <c r="HN300" i="6" a="1"/>
  <c r="HN300" i="6" s="1"/>
  <c r="HK300" i="6"/>
  <c r="HI300" i="6"/>
  <c r="HH300" i="6"/>
  <c r="HL300" i="6" s="1" a="1"/>
  <c r="HL300" i="6" s="1"/>
  <c r="HG300" i="6"/>
  <c r="HF300" i="6"/>
  <c r="HD300" i="6"/>
  <c r="HC300" i="6"/>
  <c r="HV299" i="6"/>
  <c r="HS299" i="6"/>
  <c r="HQ299" i="6" a="1"/>
  <c r="HQ299" i="6" s="1"/>
  <c r="HW299" i="6" s="1"/>
  <c r="HP299" i="6" a="1"/>
  <c r="HP299" i="6" s="1"/>
  <c r="HO299" i="6"/>
  <c r="HU299" i="6" s="1"/>
  <c r="HO299" i="6" a="1"/>
  <c r="HN299" i="6" a="1"/>
  <c r="HN299" i="6" s="1"/>
  <c r="HT299" i="6" s="1"/>
  <c r="HK299" i="6"/>
  <c r="HI299" i="6"/>
  <c r="HH299" i="6"/>
  <c r="HL299" i="6" s="1" a="1"/>
  <c r="HL299" i="6" s="1"/>
  <c r="HG299" i="6"/>
  <c r="HF299" i="6"/>
  <c r="HD299" i="6"/>
  <c r="HC299" i="6"/>
  <c r="HS298" i="6"/>
  <c r="HQ298" i="6" a="1"/>
  <c r="HQ298" i="6" s="1"/>
  <c r="HW298" i="6" s="1"/>
  <c r="HP298" i="6"/>
  <c r="HV298" i="6" s="1"/>
  <c r="HP298" i="6" a="1"/>
  <c r="HO298" i="6" a="1"/>
  <c r="HO298" i="6" s="1"/>
  <c r="HU298" i="6" s="1"/>
  <c r="HN298" i="6" a="1"/>
  <c r="HN298" i="6" s="1"/>
  <c r="HT298" i="6" s="1"/>
  <c r="HK298" i="6"/>
  <c r="HI298" i="6"/>
  <c r="HH298" i="6"/>
  <c r="HL298" i="6" s="1" a="1"/>
  <c r="HL298" i="6" s="1"/>
  <c r="HG298" i="6"/>
  <c r="HF298" i="6"/>
  <c r="HD298" i="6"/>
  <c r="HC298" i="6"/>
  <c r="HS297" i="6"/>
  <c r="HQ297" i="6" a="1"/>
  <c r="HQ297" i="6" s="1"/>
  <c r="HW297" i="6" s="1"/>
  <c r="HP297" i="6" a="1"/>
  <c r="HP297" i="6" s="1"/>
  <c r="HV297" i="6" s="1"/>
  <c r="HO297" i="6" a="1"/>
  <c r="HO297" i="6" s="1"/>
  <c r="HU297" i="6" s="1"/>
  <c r="HN297" i="6" a="1"/>
  <c r="HN297" i="6" s="1"/>
  <c r="HT297" i="6" s="1"/>
  <c r="HL297" i="6" a="1"/>
  <c r="HL297" i="6" s="1"/>
  <c r="HK297" i="6"/>
  <c r="HI297" i="6"/>
  <c r="HH297" i="6"/>
  <c r="HG297" i="6"/>
  <c r="HF297" i="6"/>
  <c r="HD297" i="6"/>
  <c r="HC297" i="6"/>
  <c r="HW296" i="6"/>
  <c r="HS296" i="6"/>
  <c r="HQ296" i="6" a="1"/>
  <c r="HQ296" i="6" s="1"/>
  <c r="HP296" i="6" a="1"/>
  <c r="HP296" i="6" s="1"/>
  <c r="HV296" i="6" s="1"/>
  <c r="HO296" i="6" a="1"/>
  <c r="HO296" i="6" s="1"/>
  <c r="HU296" i="6" s="1"/>
  <c r="HN296" i="6"/>
  <c r="HT296" i="6" s="1"/>
  <c r="HN296" i="6" a="1"/>
  <c r="HK296" i="6"/>
  <c r="HI296" i="6"/>
  <c r="HH296" i="6"/>
  <c r="HL296" i="6" s="1" a="1"/>
  <c r="HL296" i="6" s="1"/>
  <c r="HG296" i="6"/>
  <c r="HF296" i="6"/>
  <c r="HD296" i="6"/>
  <c r="HC296" i="6"/>
  <c r="HS295" i="6"/>
  <c r="HQ295" i="6" a="1"/>
  <c r="HQ295" i="6" s="1"/>
  <c r="HW295" i="6" s="1"/>
  <c r="HP295" i="6" a="1"/>
  <c r="HP295" i="6" s="1"/>
  <c r="HV295" i="6" s="1"/>
  <c r="HO295" i="6" a="1"/>
  <c r="HO295" i="6" s="1"/>
  <c r="HU295" i="6" s="1"/>
  <c r="HN295" i="6" a="1"/>
  <c r="HN295" i="6" s="1"/>
  <c r="HT295" i="6" s="1"/>
  <c r="HK295" i="6"/>
  <c r="HI295" i="6"/>
  <c r="HH295" i="6"/>
  <c r="HL295" i="6" s="1" a="1"/>
  <c r="HL295" i="6" s="1"/>
  <c r="HG295" i="6"/>
  <c r="HF295" i="6"/>
  <c r="HD295" i="6"/>
  <c r="HC295" i="6"/>
  <c r="HU294" i="6"/>
  <c r="HS294" i="6"/>
  <c r="HQ294" i="6" a="1"/>
  <c r="HQ294" i="6" s="1"/>
  <c r="HW294" i="6" s="1"/>
  <c r="HP294" i="6" a="1"/>
  <c r="HP294" i="6" s="1"/>
  <c r="HV294" i="6" s="1"/>
  <c r="HO294" i="6" a="1"/>
  <c r="HO294" i="6" s="1"/>
  <c r="HN294" i="6" a="1"/>
  <c r="HN294" i="6" s="1"/>
  <c r="HT294" i="6" s="1"/>
  <c r="HK294" i="6"/>
  <c r="HI294" i="6"/>
  <c r="HH294" i="6"/>
  <c r="HL294" i="6" s="1" a="1"/>
  <c r="HL294" i="6" s="1"/>
  <c r="HG294" i="6"/>
  <c r="HF294" i="6"/>
  <c r="HD294" i="6"/>
  <c r="HC294" i="6"/>
  <c r="HS293" i="6"/>
  <c r="HQ293" i="6" a="1"/>
  <c r="HQ293" i="6" s="1"/>
  <c r="HW293" i="6" s="1"/>
  <c r="HP293" i="6" a="1"/>
  <c r="HP293" i="6" s="1"/>
  <c r="HV293" i="6" s="1"/>
  <c r="HO293" i="6" a="1"/>
  <c r="HO293" i="6" s="1"/>
  <c r="HU293" i="6" s="1"/>
  <c r="HN293" i="6" a="1"/>
  <c r="HN293" i="6" s="1"/>
  <c r="HT293" i="6" s="1"/>
  <c r="HK293" i="6"/>
  <c r="HI293" i="6"/>
  <c r="HH293" i="6"/>
  <c r="HL293" i="6" s="1" a="1"/>
  <c r="HL293" i="6" s="1"/>
  <c r="HG293" i="6"/>
  <c r="HF293" i="6"/>
  <c r="HD293" i="6"/>
  <c r="HC293" i="6"/>
  <c r="HU292" i="6"/>
  <c r="HS292" i="6"/>
  <c r="HQ292" i="6" a="1"/>
  <c r="HQ292" i="6" s="1"/>
  <c r="HW292" i="6" s="1"/>
  <c r="HP292" i="6" a="1"/>
  <c r="HP292" i="6" s="1"/>
  <c r="HV292" i="6" s="1"/>
  <c r="HO292" i="6" a="1"/>
  <c r="HO292" i="6" s="1"/>
  <c r="HN292" i="6" a="1"/>
  <c r="HN292" i="6" s="1"/>
  <c r="HT292" i="6" s="1"/>
  <c r="HL292" i="6" a="1"/>
  <c r="HL292" i="6" s="1"/>
  <c r="HK292" i="6"/>
  <c r="HI292" i="6"/>
  <c r="HH292" i="6"/>
  <c r="HG292" i="6"/>
  <c r="HF292" i="6"/>
  <c r="HD292" i="6"/>
  <c r="HC292" i="6"/>
  <c r="HU291" i="6"/>
  <c r="HS291" i="6"/>
  <c r="HQ291" i="6" a="1"/>
  <c r="HQ291" i="6" s="1"/>
  <c r="HW291" i="6" s="1"/>
  <c r="HP291" i="6" a="1"/>
  <c r="HP291" i="6" s="1"/>
  <c r="HV291" i="6" s="1"/>
  <c r="HO291" i="6"/>
  <c r="HO291" i="6" a="1"/>
  <c r="HN291" i="6" a="1"/>
  <c r="HN291" i="6" s="1"/>
  <c r="HT291" i="6" s="1"/>
  <c r="HL291" i="6" a="1"/>
  <c r="HL291" i="6" s="1"/>
  <c r="HK291" i="6"/>
  <c r="HI291" i="6"/>
  <c r="HH291" i="6"/>
  <c r="HG291" i="6"/>
  <c r="HF291" i="6"/>
  <c r="HD291" i="6"/>
  <c r="HC291" i="6"/>
  <c r="HW290" i="6"/>
  <c r="HU290" i="6"/>
  <c r="HS290" i="6"/>
  <c r="HQ290" i="6" a="1"/>
  <c r="HQ290" i="6" s="1"/>
  <c r="HP290" i="6" a="1"/>
  <c r="HP290" i="6" s="1"/>
  <c r="HV290" i="6" s="1"/>
  <c r="HO290" i="6" a="1"/>
  <c r="HO290" i="6" s="1"/>
  <c r="HN290" i="6" a="1"/>
  <c r="HN290" i="6" s="1"/>
  <c r="HT290" i="6" s="1"/>
  <c r="HL290" i="6" a="1"/>
  <c r="HL290" i="6" s="1"/>
  <c r="HK290" i="6"/>
  <c r="HI290" i="6"/>
  <c r="HH290" i="6"/>
  <c r="HG290" i="6"/>
  <c r="HF290" i="6"/>
  <c r="HD290" i="6"/>
  <c r="HC290" i="6"/>
  <c r="HS289" i="6"/>
  <c r="HQ289" i="6" a="1"/>
  <c r="HQ289" i="6" s="1"/>
  <c r="HW289" i="6" s="1"/>
  <c r="HP289" i="6" a="1"/>
  <c r="HP289" i="6" s="1"/>
  <c r="HV289" i="6" s="1"/>
  <c r="HO289" i="6" a="1"/>
  <c r="HO289" i="6" s="1"/>
  <c r="HU289" i="6" s="1"/>
  <c r="HN289" i="6" a="1"/>
  <c r="HN289" i="6" s="1"/>
  <c r="HT289" i="6" s="1"/>
  <c r="HK289" i="6"/>
  <c r="HI289" i="6"/>
  <c r="HH289" i="6"/>
  <c r="HL289" i="6" s="1" a="1"/>
  <c r="HL289" i="6" s="1"/>
  <c r="HG289" i="6"/>
  <c r="HF289" i="6"/>
  <c r="HD289" i="6"/>
  <c r="HC289" i="6"/>
  <c r="HS288" i="6"/>
  <c r="HQ288" i="6" a="1"/>
  <c r="HQ288" i="6" s="1"/>
  <c r="HW288" i="6" s="1"/>
  <c r="HP288" i="6" a="1"/>
  <c r="HP288" i="6" s="1"/>
  <c r="HV288" i="6" s="1"/>
  <c r="HO288" i="6" a="1"/>
  <c r="HO288" i="6" s="1"/>
  <c r="HU288" i="6" s="1"/>
  <c r="HN288" i="6" a="1"/>
  <c r="HN288" i="6" s="1"/>
  <c r="HT288" i="6" s="1"/>
  <c r="HK288" i="6"/>
  <c r="HI288" i="6"/>
  <c r="HH288" i="6"/>
  <c r="HL288" i="6" s="1" a="1"/>
  <c r="HL288" i="6" s="1"/>
  <c r="HG288" i="6"/>
  <c r="HF288" i="6"/>
  <c r="HD288" i="6"/>
  <c r="HC288" i="6"/>
  <c r="HU287" i="6"/>
  <c r="HS287" i="6"/>
  <c r="HQ287" i="6" a="1"/>
  <c r="HQ287" i="6" s="1"/>
  <c r="HW287" i="6" s="1"/>
  <c r="HP287" i="6" a="1"/>
  <c r="HP287" i="6" s="1"/>
  <c r="HV287" i="6" s="1"/>
  <c r="HO287" i="6"/>
  <c r="HO287" i="6" a="1"/>
  <c r="HN287" i="6" a="1"/>
  <c r="HN287" i="6" s="1"/>
  <c r="HT287" i="6" s="1"/>
  <c r="HK287" i="6"/>
  <c r="HI287" i="6"/>
  <c r="HH287" i="6"/>
  <c r="HL287" i="6" s="1" a="1"/>
  <c r="HL287" i="6" s="1"/>
  <c r="HG287" i="6"/>
  <c r="HF287" i="6"/>
  <c r="HD287" i="6"/>
  <c r="HC287" i="6"/>
  <c r="HS286" i="6"/>
  <c r="HQ286" i="6" a="1"/>
  <c r="HQ286" i="6" s="1"/>
  <c r="HW286" i="6" s="1"/>
  <c r="HP286" i="6"/>
  <c r="HV286" i="6" s="1"/>
  <c r="HP286" i="6" a="1"/>
  <c r="HO286" i="6" a="1"/>
  <c r="HO286" i="6" s="1"/>
  <c r="HU286" i="6" s="1"/>
  <c r="HN286" i="6" a="1"/>
  <c r="HN286" i="6" s="1"/>
  <c r="HT286" i="6" s="1"/>
  <c r="HL286" i="6" a="1"/>
  <c r="HL286" i="6" s="1"/>
  <c r="HK286" i="6"/>
  <c r="HI286" i="6"/>
  <c r="HH286" i="6"/>
  <c r="HG286" i="6"/>
  <c r="HF286" i="6"/>
  <c r="HD286" i="6"/>
  <c r="HC286" i="6"/>
  <c r="HS285" i="6"/>
  <c r="HQ285" i="6"/>
  <c r="HW285" i="6" s="1"/>
  <c r="HQ285" i="6" a="1"/>
  <c r="HP285" i="6" a="1"/>
  <c r="HP285" i="6" s="1"/>
  <c r="HV285" i="6" s="1"/>
  <c r="HO285" i="6" a="1"/>
  <c r="HO285" i="6" s="1"/>
  <c r="HU285" i="6" s="1"/>
  <c r="HN285" i="6"/>
  <c r="HT285" i="6" s="1"/>
  <c r="HN285" i="6" a="1"/>
  <c r="HL285" i="6" a="1"/>
  <c r="HL285" i="6" s="1"/>
  <c r="HK285" i="6"/>
  <c r="HI285" i="6"/>
  <c r="HH285" i="6"/>
  <c r="HG285" i="6"/>
  <c r="HF285" i="6"/>
  <c r="HD285" i="6"/>
  <c r="HC285" i="6"/>
  <c r="HS284" i="6"/>
  <c r="HQ284" i="6" a="1"/>
  <c r="HQ284" i="6" s="1"/>
  <c r="HW284" i="6" s="1"/>
  <c r="HP284" i="6" a="1"/>
  <c r="HP284" i="6" s="1"/>
  <c r="HV284" i="6" s="1"/>
  <c r="HO284" i="6" a="1"/>
  <c r="HO284" i="6" s="1"/>
  <c r="HU284" i="6" s="1"/>
  <c r="HN284" i="6" a="1"/>
  <c r="HN284" i="6" s="1"/>
  <c r="HT284" i="6" s="1"/>
  <c r="HL284" i="6" a="1"/>
  <c r="HL284" i="6" s="1"/>
  <c r="HK284" i="6"/>
  <c r="HI284" i="6"/>
  <c r="HH284" i="6"/>
  <c r="HG284" i="6"/>
  <c r="HF284" i="6"/>
  <c r="HD284" i="6"/>
  <c r="HC284" i="6"/>
  <c r="HS283" i="6"/>
  <c r="HQ283" i="6" a="1"/>
  <c r="HQ283" i="6" s="1"/>
  <c r="HW283" i="6" s="1"/>
  <c r="HP283" i="6" a="1"/>
  <c r="HP283" i="6" s="1"/>
  <c r="HV283" i="6" s="1"/>
  <c r="HO283" i="6" a="1"/>
  <c r="HO283" i="6" s="1"/>
  <c r="HU283" i="6" s="1"/>
  <c r="HN283" i="6" a="1"/>
  <c r="HN283" i="6" s="1"/>
  <c r="HT283" i="6" s="1"/>
  <c r="HK283" i="6"/>
  <c r="HI283" i="6"/>
  <c r="HH283" i="6"/>
  <c r="HL283" i="6" s="1" a="1"/>
  <c r="HL283" i="6" s="1"/>
  <c r="HG283" i="6"/>
  <c r="HF283" i="6"/>
  <c r="HD283" i="6"/>
  <c r="HC283" i="6"/>
  <c r="HS282" i="6"/>
  <c r="HQ282" i="6" a="1"/>
  <c r="HQ282" i="6" s="1"/>
  <c r="HW282" i="6" s="1"/>
  <c r="HP282" i="6" a="1"/>
  <c r="HP282" i="6" s="1"/>
  <c r="HV282" i="6" s="1"/>
  <c r="HO282" i="6"/>
  <c r="HU282" i="6" s="1"/>
  <c r="HO282" i="6" a="1"/>
  <c r="HN282" i="6" a="1"/>
  <c r="HN282" i="6" s="1"/>
  <c r="HT282" i="6" s="1"/>
  <c r="HK282" i="6"/>
  <c r="HI282" i="6"/>
  <c r="HH282" i="6"/>
  <c r="HL282" i="6" s="1" a="1"/>
  <c r="HL282" i="6" s="1"/>
  <c r="HG282" i="6"/>
  <c r="HF282" i="6"/>
  <c r="HD282" i="6"/>
  <c r="HC282" i="6"/>
  <c r="HV281" i="6"/>
  <c r="HS281" i="6"/>
  <c r="HQ281" i="6" a="1"/>
  <c r="HQ281" i="6" s="1"/>
  <c r="HW281" i="6" s="1"/>
  <c r="HP281" i="6" a="1"/>
  <c r="HP281" i="6" s="1"/>
  <c r="HO281" i="6" a="1"/>
  <c r="HO281" i="6" s="1"/>
  <c r="HU281" i="6" s="1"/>
  <c r="HN281" i="6" a="1"/>
  <c r="HN281" i="6" s="1"/>
  <c r="HT281" i="6" s="1"/>
  <c r="HK281" i="6"/>
  <c r="HI281" i="6"/>
  <c r="HH281" i="6"/>
  <c r="HL281" i="6" s="1" a="1"/>
  <c r="HL281" i="6" s="1"/>
  <c r="HG281" i="6"/>
  <c r="HF281" i="6"/>
  <c r="HD281" i="6"/>
  <c r="HC281" i="6"/>
  <c r="HU280" i="6"/>
  <c r="HS280" i="6"/>
  <c r="HQ280" i="6" a="1"/>
  <c r="HQ280" i="6" s="1"/>
  <c r="HW280" i="6" s="1"/>
  <c r="HP280" i="6" a="1"/>
  <c r="HP280" i="6" s="1"/>
  <c r="HV280" i="6" s="1"/>
  <c r="HO280" i="6" a="1"/>
  <c r="HO280" i="6" s="1"/>
  <c r="HN280" i="6"/>
  <c r="HT280" i="6" s="1"/>
  <c r="HN280" i="6" a="1"/>
  <c r="HK280" i="6"/>
  <c r="HI280" i="6"/>
  <c r="HH280" i="6"/>
  <c r="HL280" i="6" s="1" a="1"/>
  <c r="HL280" i="6" s="1"/>
  <c r="HG280" i="6"/>
  <c r="HF280" i="6"/>
  <c r="HD280" i="6"/>
  <c r="HC280" i="6"/>
  <c r="HS279" i="6"/>
  <c r="HQ279" i="6" a="1"/>
  <c r="HQ279" i="6" s="1"/>
  <c r="HW279" i="6" s="1"/>
  <c r="HP279" i="6"/>
  <c r="HV279" i="6" s="1"/>
  <c r="HP279" i="6" a="1"/>
  <c r="HO279" i="6"/>
  <c r="HU279" i="6" s="1"/>
  <c r="HO279" i="6" a="1"/>
  <c r="HN279" i="6" a="1"/>
  <c r="HN279" i="6" s="1"/>
  <c r="HT279" i="6" s="1"/>
  <c r="HK279" i="6"/>
  <c r="HI279" i="6"/>
  <c r="HH279" i="6"/>
  <c r="HL279" i="6" s="1" a="1"/>
  <c r="HL279" i="6" s="1"/>
  <c r="HG279" i="6"/>
  <c r="HF279" i="6"/>
  <c r="HD279" i="6"/>
  <c r="HC279" i="6"/>
  <c r="HT278" i="6"/>
  <c r="HS278" i="6"/>
  <c r="HQ278" i="6" a="1"/>
  <c r="HQ278" i="6" s="1"/>
  <c r="HW278" i="6" s="1"/>
  <c r="HP278" i="6"/>
  <c r="HV278" i="6" s="1"/>
  <c r="HP278" i="6" a="1"/>
  <c r="HO278" i="6" a="1"/>
  <c r="HO278" i="6" s="1"/>
  <c r="HU278" i="6" s="1"/>
  <c r="HN278" i="6"/>
  <c r="HN278" i="6" a="1"/>
  <c r="HK278" i="6"/>
  <c r="HI278" i="6"/>
  <c r="HH278" i="6"/>
  <c r="HL278" i="6" s="1" a="1"/>
  <c r="HL278" i="6" s="1"/>
  <c r="HG278" i="6"/>
  <c r="HF278" i="6"/>
  <c r="HD278" i="6"/>
  <c r="HC278" i="6"/>
  <c r="HS277" i="6"/>
  <c r="HQ277" i="6" a="1"/>
  <c r="HQ277" i="6" s="1"/>
  <c r="HW277" i="6" s="1"/>
  <c r="HP277" i="6" a="1"/>
  <c r="HP277" i="6" s="1"/>
  <c r="HV277" i="6" s="1"/>
  <c r="HO277" i="6" a="1"/>
  <c r="HO277" i="6" s="1"/>
  <c r="HU277" i="6" s="1"/>
  <c r="HN277" i="6" a="1"/>
  <c r="HN277" i="6" s="1"/>
  <c r="HT277" i="6" s="1"/>
  <c r="HK277" i="6"/>
  <c r="HI277" i="6"/>
  <c r="HH277" i="6"/>
  <c r="HL277" i="6" s="1" a="1"/>
  <c r="HL277" i="6" s="1"/>
  <c r="HG277" i="6"/>
  <c r="HF277" i="6"/>
  <c r="HD277" i="6"/>
  <c r="HC277" i="6"/>
  <c r="HS276" i="6"/>
  <c r="HQ276" i="6" a="1"/>
  <c r="HQ276" i="6" s="1"/>
  <c r="HW276" i="6" s="1"/>
  <c r="HP276" i="6"/>
  <c r="HV276" i="6" s="1"/>
  <c r="HP276" i="6" a="1"/>
  <c r="HO276" i="6" a="1"/>
  <c r="HO276" i="6" s="1"/>
  <c r="HU276" i="6" s="1"/>
  <c r="HN276" i="6" a="1"/>
  <c r="HN276" i="6" s="1"/>
  <c r="HT276" i="6" s="1"/>
  <c r="HL276" i="6" a="1"/>
  <c r="HL276" i="6" s="1"/>
  <c r="HK276" i="6"/>
  <c r="HI276" i="6"/>
  <c r="HH276" i="6"/>
  <c r="HG276" i="6"/>
  <c r="HF276" i="6"/>
  <c r="HD276" i="6"/>
  <c r="HC276" i="6"/>
  <c r="HS275" i="6"/>
  <c r="HQ275" i="6" a="1"/>
  <c r="HQ275" i="6" s="1"/>
  <c r="HW275" i="6" s="1"/>
  <c r="HP275" i="6"/>
  <c r="HV275" i="6" s="1"/>
  <c r="HP275" i="6" a="1"/>
  <c r="HO275" i="6"/>
  <c r="HU275" i="6" s="1"/>
  <c r="HO275" i="6" a="1"/>
  <c r="HN275" i="6" a="1"/>
  <c r="HN275" i="6" s="1"/>
  <c r="HT275" i="6" s="1"/>
  <c r="HK275" i="6"/>
  <c r="HI275" i="6"/>
  <c r="HH275" i="6"/>
  <c r="HL275" i="6" s="1" a="1"/>
  <c r="HL275" i="6" s="1"/>
  <c r="HG275" i="6"/>
  <c r="HF275" i="6"/>
  <c r="HD275" i="6"/>
  <c r="HC275" i="6"/>
  <c r="HS274" i="6"/>
  <c r="HQ274" i="6" a="1"/>
  <c r="HQ274" i="6" s="1"/>
  <c r="HW274" i="6" s="1"/>
  <c r="HP274" i="6" a="1"/>
  <c r="HP274" i="6" s="1"/>
  <c r="HV274" i="6" s="1"/>
  <c r="HO274" i="6" a="1"/>
  <c r="HO274" i="6" s="1"/>
  <c r="HU274" i="6" s="1"/>
  <c r="HN274" i="6" a="1"/>
  <c r="HN274" i="6" s="1"/>
  <c r="HT274" i="6" s="1"/>
  <c r="HK274" i="6"/>
  <c r="HI274" i="6"/>
  <c r="HH274" i="6"/>
  <c r="HL274" i="6" s="1" a="1"/>
  <c r="HL274" i="6" s="1"/>
  <c r="HG274" i="6"/>
  <c r="HF274" i="6"/>
  <c r="HD274" i="6"/>
  <c r="HC274" i="6"/>
  <c r="HV273" i="6"/>
  <c r="HS273" i="6"/>
  <c r="HQ273" i="6" a="1"/>
  <c r="HQ273" i="6" s="1"/>
  <c r="HW273" i="6" s="1"/>
  <c r="HP273" i="6" a="1"/>
  <c r="HP273" i="6" s="1"/>
  <c r="HO273" i="6" a="1"/>
  <c r="HO273" i="6" s="1"/>
  <c r="HU273" i="6" s="1"/>
  <c r="HN273" i="6" a="1"/>
  <c r="HN273" i="6" s="1"/>
  <c r="HT273" i="6" s="1"/>
  <c r="HK273" i="6"/>
  <c r="HI273" i="6"/>
  <c r="HH273" i="6"/>
  <c r="HL273" i="6" s="1" a="1"/>
  <c r="HL273" i="6" s="1"/>
  <c r="HG273" i="6"/>
  <c r="HF273" i="6"/>
  <c r="HD273" i="6"/>
  <c r="HC273" i="6"/>
  <c r="BX273" i="6"/>
  <c r="HS272" i="6"/>
  <c r="HQ272" i="6"/>
  <c r="HW272" i="6" s="1"/>
  <c r="HQ272" i="6" a="1"/>
  <c r="HP272" i="6" a="1"/>
  <c r="HP272" i="6" s="1"/>
  <c r="HV272" i="6" s="1"/>
  <c r="HO272" i="6" a="1"/>
  <c r="HO272" i="6" s="1"/>
  <c r="HU272" i="6" s="1"/>
  <c r="HN272" i="6" a="1"/>
  <c r="HN272" i="6" s="1"/>
  <c r="HT272" i="6" s="1"/>
  <c r="HK272" i="6"/>
  <c r="HI272" i="6"/>
  <c r="HH272" i="6"/>
  <c r="HL272" i="6" s="1" a="1"/>
  <c r="HL272" i="6" s="1"/>
  <c r="HG272" i="6"/>
  <c r="HF272" i="6"/>
  <c r="HD272" i="6"/>
  <c r="HC272" i="6"/>
  <c r="HS271" i="6"/>
  <c r="HQ271" i="6" a="1"/>
  <c r="HQ271" i="6" s="1"/>
  <c r="HW271" i="6" s="1"/>
  <c r="HP271" i="6" a="1"/>
  <c r="HP271" i="6" s="1"/>
  <c r="HV271" i="6" s="1"/>
  <c r="HO271" i="6" a="1"/>
  <c r="HO271" i="6" s="1"/>
  <c r="HU271" i="6" s="1"/>
  <c r="HN271" i="6"/>
  <c r="HT271" i="6" s="1"/>
  <c r="HN271" i="6" a="1"/>
  <c r="HK271" i="6"/>
  <c r="HI271" i="6"/>
  <c r="HH271" i="6"/>
  <c r="HL271" i="6" s="1" a="1"/>
  <c r="HL271" i="6" s="1"/>
  <c r="HG271" i="6"/>
  <c r="HF271" i="6"/>
  <c r="HD271" i="6"/>
  <c r="HC271" i="6"/>
  <c r="HS270" i="6"/>
  <c r="HQ270" i="6"/>
  <c r="HW270" i="6" s="1"/>
  <c r="HQ270" i="6" a="1"/>
  <c r="HP270" i="6"/>
  <c r="HV270" i="6" s="1"/>
  <c r="HP270" i="6" a="1"/>
  <c r="HO270" i="6" a="1"/>
  <c r="HO270" i="6" s="1"/>
  <c r="HU270" i="6" s="1"/>
  <c r="HN270" i="6"/>
  <c r="HT270" i="6" s="1"/>
  <c r="HN270" i="6" a="1"/>
  <c r="HK270" i="6"/>
  <c r="HI270" i="6"/>
  <c r="HH270" i="6"/>
  <c r="HL270" i="6" s="1" a="1"/>
  <c r="HL270" i="6" s="1"/>
  <c r="HG270" i="6"/>
  <c r="HF270" i="6"/>
  <c r="HD270" i="6"/>
  <c r="HC270" i="6"/>
  <c r="HS269" i="6"/>
  <c r="HQ269" i="6" a="1"/>
  <c r="HQ269" i="6" s="1"/>
  <c r="HW269" i="6" s="1"/>
  <c r="HP269" i="6" a="1"/>
  <c r="HP269" i="6" s="1"/>
  <c r="HV269" i="6" s="1"/>
  <c r="HO269" i="6" a="1"/>
  <c r="HO269" i="6" s="1"/>
  <c r="HU269" i="6" s="1"/>
  <c r="HN269" i="6" a="1"/>
  <c r="HN269" i="6" s="1"/>
  <c r="HT269" i="6" s="1"/>
  <c r="HK269" i="6"/>
  <c r="HI269" i="6"/>
  <c r="HH269" i="6"/>
  <c r="HL269" i="6" s="1" a="1"/>
  <c r="HL269" i="6" s="1"/>
  <c r="HG269" i="6"/>
  <c r="HF269" i="6"/>
  <c r="HD269" i="6"/>
  <c r="HC269" i="6"/>
  <c r="HS268" i="6"/>
  <c r="HQ268" i="6" a="1"/>
  <c r="HQ268" i="6" s="1"/>
  <c r="HW268" i="6" s="1"/>
  <c r="HP268" i="6" a="1"/>
  <c r="HP268" i="6" s="1"/>
  <c r="HV268" i="6" s="1"/>
  <c r="HO268" i="6" a="1"/>
  <c r="HO268" i="6" s="1"/>
  <c r="HU268" i="6" s="1"/>
  <c r="HN268" i="6" a="1"/>
  <c r="HN268" i="6" s="1"/>
  <c r="HT268" i="6" s="1"/>
  <c r="HK268" i="6"/>
  <c r="HI268" i="6"/>
  <c r="HH268" i="6"/>
  <c r="HL268" i="6" s="1" a="1"/>
  <c r="HL268" i="6" s="1"/>
  <c r="HG268" i="6"/>
  <c r="HF268" i="6"/>
  <c r="HD268" i="6"/>
  <c r="HC268" i="6"/>
  <c r="BN268" i="6"/>
  <c r="BO268" i="6" s="1"/>
  <c r="HS267" i="6"/>
  <c r="HQ267" i="6" a="1"/>
  <c r="HQ267" i="6" s="1"/>
  <c r="HW267" i="6" s="1"/>
  <c r="HP267" i="6" a="1"/>
  <c r="HP267" i="6" s="1"/>
  <c r="HV267" i="6" s="1"/>
  <c r="HO267" i="6"/>
  <c r="HU267" i="6" s="1"/>
  <c r="HO267" i="6" a="1"/>
  <c r="HN267" i="6" a="1"/>
  <c r="HN267" i="6" s="1"/>
  <c r="HT267" i="6" s="1"/>
  <c r="HK267" i="6"/>
  <c r="HI267" i="6"/>
  <c r="HH267" i="6"/>
  <c r="HL267" i="6" s="1" a="1"/>
  <c r="HL267" i="6" s="1"/>
  <c r="HG267" i="6"/>
  <c r="HF267" i="6"/>
  <c r="HD267" i="6"/>
  <c r="HC267" i="6"/>
  <c r="HS266" i="6"/>
  <c r="HQ266" i="6" a="1"/>
  <c r="HQ266" i="6" s="1"/>
  <c r="HW266" i="6" s="1"/>
  <c r="HP266" i="6" a="1"/>
  <c r="HP266" i="6" s="1"/>
  <c r="HV266" i="6" s="1"/>
  <c r="HO266" i="6" a="1"/>
  <c r="HO266" i="6" s="1"/>
  <c r="HU266" i="6" s="1"/>
  <c r="HN266" i="6" a="1"/>
  <c r="HN266" i="6" s="1"/>
  <c r="HT266" i="6" s="1"/>
  <c r="HL266" i="6"/>
  <c r="HL266" i="6" a="1"/>
  <c r="HK266" i="6"/>
  <c r="HI266" i="6"/>
  <c r="HH266" i="6"/>
  <c r="HG266" i="6"/>
  <c r="HF266" i="6"/>
  <c r="HD266" i="6"/>
  <c r="HC266" i="6"/>
  <c r="HS265" i="6"/>
  <c r="HQ265" i="6" a="1"/>
  <c r="HQ265" i="6" s="1"/>
  <c r="HW265" i="6" s="1"/>
  <c r="HP265" i="6" a="1"/>
  <c r="HP265" i="6" s="1"/>
  <c r="HV265" i="6" s="1"/>
  <c r="HO265" i="6" a="1"/>
  <c r="HO265" i="6" s="1"/>
  <c r="HU265" i="6" s="1"/>
  <c r="HN265" i="6" a="1"/>
  <c r="HN265" i="6" s="1"/>
  <c r="HT265" i="6" s="1"/>
  <c r="HK265" i="6"/>
  <c r="HI265" i="6"/>
  <c r="HH265" i="6"/>
  <c r="HL265" i="6" s="1" a="1"/>
  <c r="HL265" i="6" s="1"/>
  <c r="HG265" i="6"/>
  <c r="HF265" i="6"/>
  <c r="HD265" i="6"/>
  <c r="HC265" i="6"/>
  <c r="HS264" i="6"/>
  <c r="HQ264" i="6" a="1"/>
  <c r="HQ264" i="6" s="1"/>
  <c r="HW264" i="6" s="1"/>
  <c r="HP264" i="6" a="1"/>
  <c r="HP264" i="6" s="1"/>
  <c r="HV264" i="6" s="1"/>
  <c r="HO264" i="6" a="1"/>
  <c r="HO264" i="6" s="1"/>
  <c r="HU264" i="6" s="1"/>
  <c r="HN264" i="6" a="1"/>
  <c r="HN264" i="6" s="1"/>
  <c r="HT264" i="6" s="1"/>
  <c r="HK264" i="6"/>
  <c r="HI264" i="6"/>
  <c r="HH264" i="6"/>
  <c r="HL264" i="6" s="1" a="1"/>
  <c r="HL264" i="6" s="1"/>
  <c r="HG264" i="6"/>
  <c r="HF264" i="6"/>
  <c r="HD264" i="6"/>
  <c r="HC264" i="6"/>
  <c r="HS263" i="6"/>
  <c r="HQ263" i="6" a="1"/>
  <c r="HQ263" i="6" s="1"/>
  <c r="HW263" i="6" s="1"/>
  <c r="HP263" i="6" a="1"/>
  <c r="HP263" i="6" s="1"/>
  <c r="HV263" i="6" s="1"/>
  <c r="HO263" i="6" a="1"/>
  <c r="HO263" i="6" s="1"/>
  <c r="HU263" i="6" s="1"/>
  <c r="HN263" i="6" a="1"/>
  <c r="HN263" i="6" s="1"/>
  <c r="HT263" i="6" s="1"/>
  <c r="HK263" i="6"/>
  <c r="HI263" i="6"/>
  <c r="HH263" i="6"/>
  <c r="HL263" i="6" s="1" a="1"/>
  <c r="HL263" i="6" s="1"/>
  <c r="HG263" i="6"/>
  <c r="HF263" i="6"/>
  <c r="HD263" i="6"/>
  <c r="HC263" i="6"/>
  <c r="HU262" i="6"/>
  <c r="HS262" i="6"/>
  <c r="HQ262" i="6" a="1"/>
  <c r="HQ262" i="6" s="1"/>
  <c r="HW262" i="6" s="1"/>
  <c r="HP262" i="6" a="1"/>
  <c r="HP262" i="6" s="1"/>
  <c r="HV262" i="6" s="1"/>
  <c r="HO262" i="6" a="1"/>
  <c r="HO262" i="6" s="1"/>
  <c r="HN262" i="6" a="1"/>
  <c r="HN262" i="6" s="1"/>
  <c r="HT262" i="6" s="1"/>
  <c r="HK262" i="6"/>
  <c r="HI262" i="6"/>
  <c r="HH262" i="6"/>
  <c r="HL262" i="6" s="1" a="1"/>
  <c r="HL262" i="6" s="1"/>
  <c r="HG262" i="6"/>
  <c r="HF262" i="6"/>
  <c r="HD262" i="6"/>
  <c r="HC262" i="6"/>
  <c r="HS261" i="6"/>
  <c r="HQ261" i="6" a="1"/>
  <c r="HQ261" i="6" s="1"/>
  <c r="HW261" i="6" s="1"/>
  <c r="HP261" i="6"/>
  <c r="HV261" i="6" s="1"/>
  <c r="HP261" i="6" a="1"/>
  <c r="HO261" i="6" a="1"/>
  <c r="HO261" i="6" s="1"/>
  <c r="HU261" i="6" s="1"/>
  <c r="HN261" i="6" a="1"/>
  <c r="HN261" i="6" s="1"/>
  <c r="HT261" i="6" s="1"/>
  <c r="HK261" i="6"/>
  <c r="HI261" i="6"/>
  <c r="HH261" i="6"/>
  <c r="HL261" i="6" s="1" a="1"/>
  <c r="HL261" i="6" s="1"/>
  <c r="HG261" i="6"/>
  <c r="HF261" i="6"/>
  <c r="HD261" i="6"/>
  <c r="HC261" i="6"/>
  <c r="HS260" i="6"/>
  <c r="HQ260" i="6" a="1"/>
  <c r="HQ260" i="6" s="1"/>
  <c r="HW260" i="6" s="1"/>
  <c r="HP260" i="6" a="1"/>
  <c r="HP260" i="6" s="1"/>
  <c r="HV260" i="6" s="1"/>
  <c r="HO260" i="6" a="1"/>
  <c r="HO260" i="6" s="1"/>
  <c r="HU260" i="6" s="1"/>
  <c r="HN260" i="6"/>
  <c r="HT260" i="6" s="1"/>
  <c r="HN260" i="6" a="1"/>
  <c r="HK260" i="6"/>
  <c r="HI260" i="6"/>
  <c r="HH260" i="6"/>
  <c r="HL260" i="6" s="1" a="1"/>
  <c r="HL260" i="6" s="1"/>
  <c r="HG260" i="6"/>
  <c r="HF260" i="6"/>
  <c r="HD260" i="6"/>
  <c r="HC260" i="6"/>
  <c r="HV259" i="6"/>
  <c r="HS259" i="6"/>
  <c r="HQ259" i="6" a="1"/>
  <c r="HQ259" i="6" s="1"/>
  <c r="HW259" i="6" s="1"/>
  <c r="HP259" i="6" a="1"/>
  <c r="HP259" i="6" s="1"/>
  <c r="HO259" i="6" a="1"/>
  <c r="HO259" i="6" s="1"/>
  <c r="HU259" i="6" s="1"/>
  <c r="HN259" i="6" a="1"/>
  <c r="HN259" i="6" s="1"/>
  <c r="HT259" i="6" s="1"/>
  <c r="HL259" i="6" a="1"/>
  <c r="HL259" i="6" s="1"/>
  <c r="HK259" i="6"/>
  <c r="HI259" i="6"/>
  <c r="HH259" i="6"/>
  <c r="HG259" i="6"/>
  <c r="HF259" i="6"/>
  <c r="HD259" i="6"/>
  <c r="HC259" i="6"/>
  <c r="HS258" i="6"/>
  <c r="HQ258" i="6" a="1"/>
  <c r="HQ258" i="6" s="1"/>
  <c r="HW258" i="6" s="1"/>
  <c r="HP258" i="6" a="1"/>
  <c r="HP258" i="6" s="1"/>
  <c r="HV258" i="6" s="1"/>
  <c r="HO258" i="6" a="1"/>
  <c r="HO258" i="6" s="1"/>
  <c r="HU258" i="6" s="1"/>
  <c r="HN258" i="6" a="1"/>
  <c r="HN258" i="6" s="1"/>
  <c r="HT258" i="6" s="1"/>
  <c r="HL258" i="6" a="1"/>
  <c r="HL258" i="6" s="1"/>
  <c r="HK258" i="6"/>
  <c r="HI258" i="6"/>
  <c r="HH258" i="6"/>
  <c r="HG258" i="6"/>
  <c r="HF258" i="6"/>
  <c r="HD258" i="6"/>
  <c r="HC258" i="6"/>
  <c r="HS257" i="6"/>
  <c r="HQ257" i="6" a="1"/>
  <c r="HQ257" i="6" s="1"/>
  <c r="HW257" i="6" s="1"/>
  <c r="HP257" i="6" a="1"/>
  <c r="HP257" i="6" s="1"/>
  <c r="HV257" i="6" s="1"/>
  <c r="HO257" i="6" a="1"/>
  <c r="HO257" i="6" s="1"/>
  <c r="HU257" i="6" s="1"/>
  <c r="HN257" i="6" a="1"/>
  <c r="HN257" i="6" s="1"/>
  <c r="HT257" i="6" s="1"/>
  <c r="HK257" i="6"/>
  <c r="HI257" i="6"/>
  <c r="HH257" i="6"/>
  <c r="HL257" i="6" s="1" a="1"/>
  <c r="HL257" i="6" s="1"/>
  <c r="HG257" i="6"/>
  <c r="HF257" i="6"/>
  <c r="HD257" i="6"/>
  <c r="HC257" i="6"/>
  <c r="HS256" i="6"/>
  <c r="HQ256" i="6" a="1"/>
  <c r="HQ256" i="6" s="1"/>
  <c r="HW256" i="6" s="1"/>
  <c r="HP256" i="6" a="1"/>
  <c r="HP256" i="6" s="1"/>
  <c r="HV256" i="6" s="1"/>
  <c r="HO256" i="6" a="1"/>
  <c r="HO256" i="6" s="1"/>
  <c r="HU256" i="6" s="1"/>
  <c r="HN256" i="6" a="1"/>
  <c r="HN256" i="6" s="1"/>
  <c r="HT256" i="6" s="1"/>
  <c r="HK256" i="6"/>
  <c r="HI256" i="6"/>
  <c r="HH256" i="6"/>
  <c r="HL256" i="6" s="1" a="1"/>
  <c r="HL256" i="6" s="1"/>
  <c r="HG256" i="6"/>
  <c r="HF256" i="6"/>
  <c r="HD256" i="6"/>
  <c r="HC256" i="6"/>
  <c r="HS255" i="6"/>
  <c r="HQ255" i="6" a="1"/>
  <c r="HQ255" i="6" s="1"/>
  <c r="HW255" i="6" s="1"/>
  <c r="HP255" i="6" a="1"/>
  <c r="HP255" i="6" s="1"/>
  <c r="HV255" i="6" s="1"/>
  <c r="HO255" i="6" a="1"/>
  <c r="HO255" i="6" s="1"/>
  <c r="HU255" i="6" s="1"/>
  <c r="HN255" i="6" a="1"/>
  <c r="HN255" i="6" s="1"/>
  <c r="HT255" i="6" s="1"/>
  <c r="HK255" i="6"/>
  <c r="HI255" i="6"/>
  <c r="HH255" i="6"/>
  <c r="HL255" i="6" s="1" a="1"/>
  <c r="HL255" i="6" s="1"/>
  <c r="HG255" i="6"/>
  <c r="HF255" i="6"/>
  <c r="HD255" i="6"/>
  <c r="HC255" i="6"/>
  <c r="HS254" i="6"/>
  <c r="HQ254" i="6"/>
  <c r="HW254" i="6" s="1"/>
  <c r="HQ254" i="6" a="1"/>
  <c r="HP254" i="6" a="1"/>
  <c r="HP254" i="6" s="1"/>
  <c r="HV254" i="6" s="1"/>
  <c r="HO254" i="6" a="1"/>
  <c r="HO254" i="6" s="1"/>
  <c r="HU254" i="6" s="1"/>
  <c r="HN254" i="6" a="1"/>
  <c r="HN254" i="6" s="1"/>
  <c r="HT254" i="6" s="1"/>
  <c r="HL254" i="6" a="1"/>
  <c r="HL254" i="6" s="1"/>
  <c r="HK254" i="6"/>
  <c r="HI254" i="6"/>
  <c r="HH254" i="6"/>
  <c r="HG254" i="6"/>
  <c r="HF254" i="6"/>
  <c r="HD254" i="6"/>
  <c r="HC254" i="6"/>
  <c r="HS253" i="6"/>
  <c r="HQ253" i="6"/>
  <c r="HW253" i="6" s="1"/>
  <c r="HQ253" i="6" a="1"/>
  <c r="HP253" i="6" a="1"/>
  <c r="HP253" i="6" s="1"/>
  <c r="HV253" i="6" s="1"/>
  <c r="HO253" i="6" a="1"/>
  <c r="HO253" i="6" s="1"/>
  <c r="HU253" i="6" s="1"/>
  <c r="HN253" i="6" a="1"/>
  <c r="HN253" i="6" s="1"/>
  <c r="HT253" i="6" s="1"/>
  <c r="HL253" i="6" a="1"/>
  <c r="HL253" i="6" s="1"/>
  <c r="HK253" i="6"/>
  <c r="HI253" i="6"/>
  <c r="HH253" i="6"/>
  <c r="HG253" i="6"/>
  <c r="HF253" i="6"/>
  <c r="HD253" i="6"/>
  <c r="HC253" i="6"/>
  <c r="HS252" i="6"/>
  <c r="HQ252" i="6" a="1"/>
  <c r="HQ252" i="6" s="1"/>
  <c r="HW252" i="6" s="1"/>
  <c r="HP252" i="6" a="1"/>
  <c r="HP252" i="6" s="1"/>
  <c r="HV252" i="6" s="1"/>
  <c r="HO252" i="6"/>
  <c r="HU252" i="6" s="1"/>
  <c r="HO252" i="6" a="1"/>
  <c r="HN252" i="6" a="1"/>
  <c r="HN252" i="6" s="1"/>
  <c r="HT252" i="6" s="1"/>
  <c r="HK252" i="6"/>
  <c r="HI252" i="6"/>
  <c r="HH252" i="6"/>
  <c r="HL252" i="6" s="1" a="1"/>
  <c r="HL252" i="6" s="1"/>
  <c r="HG252" i="6"/>
  <c r="HF252" i="6"/>
  <c r="HD252" i="6"/>
  <c r="HC252" i="6"/>
  <c r="HS251" i="6"/>
  <c r="HQ251" i="6" a="1"/>
  <c r="HQ251" i="6" s="1"/>
  <c r="HW251" i="6" s="1"/>
  <c r="HP251" i="6" a="1"/>
  <c r="HP251" i="6" s="1"/>
  <c r="HV251" i="6" s="1"/>
  <c r="HO251" i="6" a="1"/>
  <c r="HO251" i="6" s="1"/>
  <c r="HU251" i="6" s="1"/>
  <c r="HN251" i="6" a="1"/>
  <c r="HN251" i="6" s="1"/>
  <c r="HT251" i="6" s="1"/>
  <c r="HK251" i="6"/>
  <c r="HI251" i="6"/>
  <c r="HH251" i="6"/>
  <c r="HL251" i="6" s="1" a="1"/>
  <c r="HL251" i="6" s="1"/>
  <c r="HG251" i="6"/>
  <c r="HF251" i="6"/>
  <c r="HD251" i="6"/>
  <c r="HC251" i="6"/>
  <c r="HS250" i="6"/>
  <c r="HQ250" i="6" a="1"/>
  <c r="HQ250" i="6" s="1"/>
  <c r="HW250" i="6" s="1"/>
  <c r="HP250" i="6" a="1"/>
  <c r="HP250" i="6" s="1"/>
  <c r="HV250" i="6" s="1"/>
  <c r="HO250" i="6" a="1"/>
  <c r="HO250" i="6" s="1"/>
  <c r="HU250" i="6" s="1"/>
  <c r="HN250" i="6" a="1"/>
  <c r="HN250" i="6" s="1"/>
  <c r="HT250" i="6" s="1"/>
  <c r="HK250" i="6"/>
  <c r="HI250" i="6"/>
  <c r="HH250" i="6"/>
  <c r="HL250" i="6" s="1" a="1"/>
  <c r="HL250" i="6" s="1"/>
  <c r="HG250" i="6"/>
  <c r="HF250" i="6"/>
  <c r="HD250" i="6"/>
  <c r="HC250" i="6"/>
  <c r="HS249" i="6"/>
  <c r="HQ249" i="6" a="1"/>
  <c r="HQ249" i="6" s="1"/>
  <c r="HW249" i="6" s="1"/>
  <c r="HP249" i="6" a="1"/>
  <c r="HP249" i="6" s="1"/>
  <c r="HV249" i="6" s="1"/>
  <c r="HO249" i="6" a="1"/>
  <c r="HO249" i="6" s="1"/>
  <c r="HU249" i="6" s="1"/>
  <c r="HN249" i="6" a="1"/>
  <c r="HN249" i="6" s="1"/>
  <c r="HT249" i="6" s="1"/>
  <c r="HK249" i="6"/>
  <c r="HI249" i="6"/>
  <c r="HH249" i="6"/>
  <c r="HL249" i="6" s="1" a="1"/>
  <c r="HL249" i="6" s="1"/>
  <c r="HG249" i="6"/>
  <c r="HF249" i="6"/>
  <c r="HD249" i="6"/>
  <c r="HC249" i="6"/>
  <c r="HS248" i="6"/>
  <c r="HQ248" i="6" a="1"/>
  <c r="HQ248" i="6" s="1"/>
  <c r="HW248" i="6" s="1"/>
  <c r="HP248" i="6" a="1"/>
  <c r="HP248" i="6" s="1"/>
  <c r="HV248" i="6" s="1"/>
  <c r="HO248" i="6" a="1"/>
  <c r="HO248" i="6" s="1"/>
  <c r="HU248" i="6" s="1"/>
  <c r="HN248" i="6" a="1"/>
  <c r="HN248" i="6" s="1"/>
  <c r="HT248" i="6" s="1"/>
  <c r="HK248" i="6"/>
  <c r="HI248" i="6"/>
  <c r="HH248" i="6"/>
  <c r="HL248" i="6" s="1" a="1"/>
  <c r="HL248" i="6" s="1"/>
  <c r="HG248" i="6"/>
  <c r="HF248" i="6"/>
  <c r="HD248" i="6"/>
  <c r="HC248" i="6"/>
  <c r="HS247" i="6"/>
  <c r="HQ247" i="6" a="1"/>
  <c r="HQ247" i="6" s="1"/>
  <c r="HW247" i="6" s="1"/>
  <c r="HP247" i="6" a="1"/>
  <c r="HP247" i="6" s="1"/>
  <c r="HV247" i="6" s="1"/>
  <c r="HO247" i="6" a="1"/>
  <c r="HO247" i="6" s="1"/>
  <c r="HU247" i="6" s="1"/>
  <c r="HN247" i="6" a="1"/>
  <c r="HN247" i="6" s="1"/>
  <c r="HT247" i="6" s="1"/>
  <c r="HL247" i="6" a="1"/>
  <c r="HL247" i="6" s="1"/>
  <c r="HK247" i="6"/>
  <c r="HI247" i="6"/>
  <c r="HH247" i="6"/>
  <c r="HG247" i="6"/>
  <c r="HF247" i="6"/>
  <c r="HD247" i="6"/>
  <c r="HC247" i="6"/>
  <c r="HS246" i="6"/>
  <c r="HQ246" i="6" a="1"/>
  <c r="HQ246" i="6" s="1"/>
  <c r="HW246" i="6" s="1"/>
  <c r="HP246" i="6"/>
  <c r="HV246" i="6" s="1"/>
  <c r="HP246" i="6" a="1"/>
  <c r="HO246" i="6" a="1"/>
  <c r="HO246" i="6" s="1"/>
  <c r="HU246" i="6" s="1"/>
  <c r="HN246" i="6" a="1"/>
  <c r="HN246" i="6" s="1"/>
  <c r="HT246" i="6" s="1"/>
  <c r="HK246" i="6"/>
  <c r="HI246" i="6"/>
  <c r="HH246" i="6"/>
  <c r="HL246" i="6" s="1" a="1"/>
  <c r="HL246" i="6" s="1"/>
  <c r="HG246" i="6"/>
  <c r="HF246" i="6"/>
  <c r="HD246" i="6"/>
  <c r="HC246" i="6"/>
  <c r="HS245" i="6"/>
  <c r="HQ245" i="6" a="1"/>
  <c r="HQ245" i="6" s="1"/>
  <c r="HW245" i="6" s="1"/>
  <c r="HP245" i="6" a="1"/>
  <c r="HP245" i="6" s="1"/>
  <c r="HV245" i="6" s="1"/>
  <c r="HO245" i="6" a="1"/>
  <c r="HO245" i="6" s="1"/>
  <c r="HU245" i="6" s="1"/>
  <c r="HN245" i="6" a="1"/>
  <c r="HN245" i="6" s="1"/>
  <c r="HT245" i="6" s="1"/>
  <c r="HK245" i="6"/>
  <c r="HI245" i="6"/>
  <c r="HH245" i="6"/>
  <c r="HL245" i="6" s="1" a="1"/>
  <c r="HL245" i="6" s="1"/>
  <c r="HG245" i="6"/>
  <c r="HF245" i="6"/>
  <c r="HD245" i="6"/>
  <c r="HC245" i="6"/>
  <c r="HS244" i="6"/>
  <c r="HQ244" i="6" a="1"/>
  <c r="HQ244" i="6" s="1"/>
  <c r="HW244" i="6" s="1"/>
  <c r="HP244" i="6" a="1"/>
  <c r="HP244" i="6" s="1"/>
  <c r="HV244" i="6" s="1"/>
  <c r="HO244" i="6" a="1"/>
  <c r="HO244" i="6" s="1"/>
  <c r="HU244" i="6" s="1"/>
  <c r="HN244" i="6" a="1"/>
  <c r="HN244" i="6" s="1"/>
  <c r="HT244" i="6" s="1"/>
  <c r="HL244" i="6" a="1"/>
  <c r="HL244" i="6" s="1"/>
  <c r="HK244" i="6"/>
  <c r="HI244" i="6"/>
  <c r="HH244" i="6"/>
  <c r="HG244" i="6"/>
  <c r="HF244" i="6"/>
  <c r="HD244" i="6"/>
  <c r="HC244" i="6"/>
  <c r="HS243" i="6"/>
  <c r="HQ243" i="6" a="1"/>
  <c r="HQ243" i="6" s="1"/>
  <c r="HW243" i="6" s="1"/>
  <c r="HP243" i="6" a="1"/>
  <c r="HP243" i="6" s="1"/>
  <c r="HV243" i="6" s="1"/>
  <c r="HO243" i="6" a="1"/>
  <c r="HO243" i="6" s="1"/>
  <c r="HU243" i="6" s="1"/>
  <c r="HN243" i="6" a="1"/>
  <c r="HN243" i="6" s="1"/>
  <c r="HT243" i="6" s="1"/>
  <c r="HK243" i="6"/>
  <c r="HI243" i="6"/>
  <c r="HH243" i="6"/>
  <c r="HL243" i="6" s="1" a="1"/>
  <c r="HL243" i="6" s="1"/>
  <c r="HG243" i="6"/>
  <c r="HF243" i="6"/>
  <c r="HD243" i="6"/>
  <c r="HC243" i="6"/>
  <c r="HS242" i="6"/>
  <c r="HQ242" i="6" a="1"/>
  <c r="HQ242" i="6" s="1"/>
  <c r="HW242" i="6" s="1"/>
  <c r="HP242" i="6" a="1"/>
  <c r="HP242" i="6" s="1"/>
  <c r="HV242" i="6" s="1"/>
  <c r="HO242" i="6" a="1"/>
  <c r="HO242" i="6" s="1"/>
  <c r="HU242" i="6" s="1"/>
  <c r="HN242" i="6" a="1"/>
  <c r="HN242" i="6" s="1"/>
  <c r="HT242" i="6" s="1"/>
  <c r="HK242" i="6"/>
  <c r="HI242" i="6"/>
  <c r="HH242" i="6"/>
  <c r="HL242" i="6" s="1" a="1"/>
  <c r="HL242" i="6" s="1"/>
  <c r="HG242" i="6"/>
  <c r="HF242" i="6"/>
  <c r="HD242" i="6"/>
  <c r="HC242" i="6"/>
  <c r="HS241" i="6"/>
  <c r="HQ241" i="6" a="1"/>
  <c r="HQ241" i="6" s="1"/>
  <c r="HW241" i="6" s="1"/>
  <c r="HP241" i="6" a="1"/>
  <c r="HP241" i="6" s="1"/>
  <c r="HV241" i="6" s="1"/>
  <c r="HO241" i="6" a="1"/>
  <c r="HO241" i="6" s="1"/>
  <c r="HU241" i="6" s="1"/>
  <c r="HN241" i="6" a="1"/>
  <c r="HN241" i="6" s="1"/>
  <c r="HT241" i="6" s="1"/>
  <c r="HK241" i="6"/>
  <c r="HI241" i="6"/>
  <c r="HH241" i="6"/>
  <c r="HL241" i="6" s="1" a="1"/>
  <c r="HL241" i="6" s="1"/>
  <c r="HG241" i="6"/>
  <c r="HF241" i="6"/>
  <c r="HD241" i="6"/>
  <c r="HC241" i="6"/>
  <c r="HS240" i="6"/>
  <c r="HQ240" i="6" a="1"/>
  <c r="HQ240" i="6" s="1"/>
  <c r="HW240" i="6" s="1"/>
  <c r="HP240" i="6" a="1"/>
  <c r="HP240" i="6" s="1"/>
  <c r="HV240" i="6" s="1"/>
  <c r="HO240" i="6" a="1"/>
  <c r="HO240" i="6" s="1"/>
  <c r="HU240" i="6" s="1"/>
  <c r="HN240" i="6" a="1"/>
  <c r="HN240" i="6" s="1"/>
  <c r="HT240" i="6" s="1"/>
  <c r="HK240" i="6"/>
  <c r="HI240" i="6"/>
  <c r="HH240" i="6"/>
  <c r="HL240" i="6" s="1" a="1"/>
  <c r="HL240" i="6" s="1"/>
  <c r="HG240" i="6"/>
  <c r="HF240" i="6"/>
  <c r="HD240" i="6"/>
  <c r="HC240" i="6"/>
  <c r="HS239" i="6"/>
  <c r="HQ239" i="6" a="1"/>
  <c r="HQ239" i="6" s="1"/>
  <c r="HW239" i="6" s="1"/>
  <c r="HP239" i="6" a="1"/>
  <c r="HP239" i="6" s="1"/>
  <c r="HV239" i="6" s="1"/>
  <c r="HO239" i="6" a="1"/>
  <c r="HO239" i="6" s="1"/>
  <c r="HU239" i="6" s="1"/>
  <c r="HN239" i="6" a="1"/>
  <c r="HN239" i="6" s="1"/>
  <c r="HT239" i="6" s="1"/>
  <c r="HL239" i="6" a="1"/>
  <c r="HL239" i="6" s="1"/>
  <c r="HK239" i="6"/>
  <c r="HI239" i="6"/>
  <c r="HH239" i="6"/>
  <c r="HG239" i="6"/>
  <c r="HF239" i="6"/>
  <c r="HD239" i="6"/>
  <c r="HC239" i="6"/>
  <c r="HS238" i="6"/>
  <c r="HQ238" i="6" a="1"/>
  <c r="HQ238" i="6" s="1"/>
  <c r="HW238" i="6" s="1"/>
  <c r="HP238" i="6" a="1"/>
  <c r="HP238" i="6" s="1"/>
  <c r="HV238" i="6" s="1"/>
  <c r="HO238" i="6" a="1"/>
  <c r="HO238" i="6" s="1"/>
  <c r="HU238" i="6" s="1"/>
  <c r="HN238" i="6" a="1"/>
  <c r="HN238" i="6" s="1"/>
  <c r="HT238" i="6" s="1"/>
  <c r="HK238" i="6"/>
  <c r="HI238" i="6"/>
  <c r="HH238" i="6"/>
  <c r="HL238" i="6" s="1" a="1"/>
  <c r="HL238" i="6" s="1"/>
  <c r="HG238" i="6"/>
  <c r="HF238" i="6"/>
  <c r="HD238" i="6"/>
  <c r="HC238" i="6"/>
  <c r="HS237" i="6"/>
  <c r="HQ237" i="6" a="1"/>
  <c r="HQ237" i="6" s="1"/>
  <c r="HW237" i="6" s="1"/>
  <c r="HP237" i="6" a="1"/>
  <c r="HP237" i="6" s="1"/>
  <c r="HV237" i="6" s="1"/>
  <c r="HO237" i="6" a="1"/>
  <c r="HO237" i="6" s="1"/>
  <c r="HU237" i="6" s="1"/>
  <c r="HN237" i="6" a="1"/>
  <c r="HN237" i="6" s="1"/>
  <c r="HT237" i="6" s="1"/>
  <c r="HL237" i="6" a="1"/>
  <c r="HL237" i="6" s="1"/>
  <c r="HK237" i="6"/>
  <c r="HS236" i="6"/>
  <c r="HQ236" i="6" a="1"/>
  <c r="HQ236" i="6" s="1"/>
  <c r="HW236" i="6" s="1"/>
  <c r="HP236" i="6" a="1"/>
  <c r="HP236" i="6" s="1"/>
  <c r="HV236" i="6" s="1"/>
  <c r="HO236" i="6" a="1"/>
  <c r="HO236" i="6" s="1"/>
  <c r="HU236" i="6" s="1"/>
  <c r="HN236" i="6" a="1"/>
  <c r="HN236" i="6" s="1"/>
  <c r="HT236" i="6" s="1"/>
  <c r="HL236" i="6" a="1"/>
  <c r="HL236" i="6" s="1"/>
  <c r="HK236" i="6"/>
  <c r="HS235" i="6"/>
  <c r="HQ235" i="6" a="1"/>
  <c r="HQ235" i="6" s="1"/>
  <c r="HW235" i="6" s="1"/>
  <c r="HP235" i="6" a="1"/>
  <c r="HP235" i="6" s="1"/>
  <c r="HV235" i="6" s="1"/>
  <c r="HO235" i="6" a="1"/>
  <c r="HO235" i="6" s="1"/>
  <c r="HU235" i="6" s="1"/>
  <c r="HN235" i="6" a="1"/>
  <c r="HN235" i="6" s="1"/>
  <c r="HT235" i="6" s="1"/>
  <c r="HL235" i="6" a="1"/>
  <c r="HL235" i="6" s="1"/>
  <c r="HK235" i="6"/>
  <c r="HS234" i="6"/>
  <c r="HQ234" i="6" a="1"/>
  <c r="HQ234" i="6" s="1"/>
  <c r="HW234" i="6" s="1"/>
  <c r="HP234" i="6" a="1"/>
  <c r="HP234" i="6" s="1"/>
  <c r="HV234" i="6" s="1"/>
  <c r="HO234" i="6" a="1"/>
  <c r="HO234" i="6" s="1"/>
  <c r="HU234" i="6" s="1"/>
  <c r="HN234" i="6" a="1"/>
  <c r="HN234" i="6" s="1"/>
  <c r="HT234" i="6" s="1"/>
  <c r="HK234" i="6"/>
  <c r="HI234" i="6"/>
  <c r="HH234" i="6"/>
  <c r="HL234" i="6" s="1" a="1"/>
  <c r="HL234" i="6" s="1"/>
  <c r="HG234" i="6"/>
  <c r="HF234" i="6"/>
  <c r="HD234" i="6"/>
  <c r="HC234" i="6"/>
  <c r="HS233" i="6"/>
  <c r="HQ233" i="6" a="1"/>
  <c r="HQ233" i="6" s="1"/>
  <c r="HW233" i="6" s="1"/>
  <c r="HP233" i="6" a="1"/>
  <c r="HP233" i="6" s="1"/>
  <c r="HV233" i="6" s="1"/>
  <c r="HO233" i="6" a="1"/>
  <c r="HO233" i="6" s="1"/>
  <c r="HU233" i="6" s="1"/>
  <c r="HN233" i="6" a="1"/>
  <c r="HN233" i="6" s="1"/>
  <c r="HT233" i="6" s="1"/>
  <c r="HK233" i="6"/>
  <c r="HI233" i="6"/>
  <c r="HH233" i="6"/>
  <c r="HL233" i="6" s="1" a="1"/>
  <c r="HL233" i="6" s="1"/>
  <c r="HG233" i="6"/>
  <c r="HF233" i="6"/>
  <c r="HD233" i="6"/>
  <c r="HC233" i="6"/>
  <c r="HS232" i="6"/>
  <c r="HQ232" i="6" a="1"/>
  <c r="HQ232" i="6" s="1"/>
  <c r="HW232" i="6" s="1"/>
  <c r="HP232" i="6" a="1"/>
  <c r="HP232" i="6" s="1"/>
  <c r="HV232" i="6" s="1"/>
  <c r="HO232" i="6" a="1"/>
  <c r="HO232" i="6" s="1"/>
  <c r="HU232" i="6" s="1"/>
  <c r="HN232" i="6" a="1"/>
  <c r="HN232" i="6" s="1"/>
  <c r="HT232" i="6" s="1"/>
  <c r="HK232" i="6"/>
  <c r="HI232" i="6"/>
  <c r="HH232" i="6"/>
  <c r="HL232" i="6" s="1" a="1"/>
  <c r="HL232" i="6" s="1"/>
  <c r="HG232" i="6"/>
  <c r="HF232" i="6"/>
  <c r="HD232" i="6"/>
  <c r="HC232" i="6"/>
  <c r="HS231" i="6"/>
  <c r="HQ231" i="6" a="1"/>
  <c r="HQ231" i="6" s="1"/>
  <c r="HW231" i="6" s="1"/>
  <c r="HP231" i="6" a="1"/>
  <c r="HP231" i="6" s="1"/>
  <c r="HV231" i="6" s="1"/>
  <c r="HO231" i="6" a="1"/>
  <c r="HO231" i="6" s="1"/>
  <c r="HU231" i="6" s="1"/>
  <c r="HN231" i="6" a="1"/>
  <c r="HN231" i="6" s="1"/>
  <c r="HT231" i="6" s="1"/>
  <c r="HK231" i="6"/>
  <c r="HI231" i="6"/>
  <c r="HH231" i="6"/>
  <c r="HL231" i="6" s="1" a="1"/>
  <c r="HL231" i="6" s="1"/>
  <c r="HG231" i="6"/>
  <c r="HF231" i="6"/>
  <c r="HD231" i="6"/>
  <c r="HC231" i="6"/>
  <c r="HS230" i="6"/>
  <c r="HQ230" i="6" a="1"/>
  <c r="HQ230" i="6" s="1"/>
  <c r="HW230" i="6" s="1"/>
  <c r="HP230" i="6" a="1"/>
  <c r="HP230" i="6" s="1"/>
  <c r="HV230" i="6" s="1"/>
  <c r="HO230" i="6" a="1"/>
  <c r="HO230" i="6" s="1"/>
  <c r="HU230" i="6" s="1"/>
  <c r="HN230" i="6" a="1"/>
  <c r="HN230" i="6" s="1"/>
  <c r="HT230" i="6" s="1"/>
  <c r="HK230" i="6"/>
  <c r="HI230" i="6"/>
  <c r="HH230" i="6"/>
  <c r="HL230" i="6" s="1" a="1"/>
  <c r="HL230" i="6" s="1"/>
  <c r="HG230" i="6"/>
  <c r="HF230" i="6"/>
  <c r="HD230" i="6"/>
  <c r="HC230" i="6"/>
  <c r="HS229" i="6"/>
  <c r="HQ229" i="6" a="1"/>
  <c r="HQ229" i="6" s="1"/>
  <c r="HW229" i="6" s="1"/>
  <c r="HP229" i="6" a="1"/>
  <c r="HP229" i="6" s="1"/>
  <c r="HV229" i="6" s="1"/>
  <c r="HO229" i="6" a="1"/>
  <c r="HO229" i="6" s="1"/>
  <c r="HU229" i="6" s="1"/>
  <c r="HN229" i="6" a="1"/>
  <c r="HN229" i="6" s="1"/>
  <c r="HT229" i="6" s="1"/>
  <c r="HL229" i="6" a="1"/>
  <c r="HL229" i="6" s="1"/>
  <c r="HK229" i="6"/>
  <c r="HI229" i="6"/>
  <c r="HH229" i="6"/>
  <c r="HG229" i="6"/>
  <c r="HF229" i="6"/>
  <c r="HD229" i="6"/>
  <c r="HC229" i="6"/>
  <c r="HS228" i="6"/>
  <c r="HQ228" i="6" a="1"/>
  <c r="HQ228" i="6" s="1"/>
  <c r="HW228" i="6" s="1"/>
  <c r="HP228" i="6" a="1"/>
  <c r="HP228" i="6" s="1"/>
  <c r="HV228" i="6" s="1"/>
  <c r="HO228" i="6" a="1"/>
  <c r="HO228" i="6" s="1"/>
  <c r="HU228" i="6" s="1"/>
  <c r="HN228" i="6" a="1"/>
  <c r="HN228" i="6" s="1"/>
  <c r="HT228" i="6" s="1"/>
  <c r="HK228" i="6"/>
  <c r="HI228" i="6"/>
  <c r="HH228" i="6"/>
  <c r="HL228" i="6" s="1" a="1"/>
  <c r="HL228" i="6" s="1"/>
  <c r="HG228" i="6"/>
  <c r="HF228" i="6"/>
  <c r="HD228" i="6"/>
  <c r="HC228" i="6"/>
  <c r="HS227" i="6"/>
  <c r="HQ227" i="6" a="1"/>
  <c r="HQ227" i="6" s="1"/>
  <c r="HW227" i="6" s="1"/>
  <c r="HP227" i="6" a="1"/>
  <c r="HP227" i="6" s="1"/>
  <c r="HV227" i="6" s="1"/>
  <c r="HO227" i="6" a="1"/>
  <c r="HO227" i="6" s="1"/>
  <c r="HU227" i="6" s="1"/>
  <c r="HN227" i="6" a="1"/>
  <c r="HN227" i="6" s="1"/>
  <c r="HT227" i="6" s="1"/>
  <c r="HK227" i="6"/>
  <c r="HI227" i="6"/>
  <c r="HH227" i="6"/>
  <c r="HL227" i="6" s="1" a="1"/>
  <c r="HL227" i="6" s="1"/>
  <c r="HG227" i="6"/>
  <c r="HF227" i="6"/>
  <c r="HD227" i="6"/>
  <c r="HC227" i="6"/>
  <c r="HS226" i="6"/>
  <c r="HQ226" i="6" a="1"/>
  <c r="HQ226" i="6" s="1"/>
  <c r="HW226" i="6" s="1"/>
  <c r="HP226" i="6" a="1"/>
  <c r="HP226" i="6" s="1"/>
  <c r="HV226" i="6" s="1"/>
  <c r="HO226" i="6" a="1"/>
  <c r="HO226" i="6" s="1"/>
  <c r="HU226" i="6" s="1"/>
  <c r="HN226" i="6" a="1"/>
  <c r="HN226" i="6" s="1"/>
  <c r="HT226" i="6" s="1"/>
  <c r="HL226" i="6" a="1"/>
  <c r="HL226" i="6" s="1"/>
  <c r="HK226" i="6"/>
  <c r="HI226" i="6"/>
  <c r="HH226" i="6"/>
  <c r="HG226" i="6"/>
  <c r="HF226" i="6"/>
  <c r="HD226" i="6"/>
  <c r="HC226" i="6"/>
  <c r="HS225" i="6"/>
  <c r="HQ225" i="6" a="1"/>
  <c r="HQ225" i="6" s="1"/>
  <c r="HW225" i="6" s="1"/>
  <c r="HP225" i="6" a="1"/>
  <c r="HP225" i="6" s="1"/>
  <c r="HV225" i="6" s="1"/>
  <c r="HO225" i="6" a="1"/>
  <c r="HO225" i="6" s="1"/>
  <c r="HU225" i="6" s="1"/>
  <c r="HN225" i="6" a="1"/>
  <c r="HN225" i="6" s="1"/>
  <c r="HT225" i="6" s="1"/>
  <c r="HK225" i="6"/>
  <c r="HI225" i="6"/>
  <c r="HH225" i="6"/>
  <c r="HL225" i="6" s="1" a="1"/>
  <c r="HL225" i="6" s="1"/>
  <c r="HG225" i="6"/>
  <c r="HF225" i="6"/>
  <c r="HD225" i="6"/>
  <c r="HC225" i="6"/>
  <c r="HS224" i="6"/>
  <c r="HQ224" i="6" a="1"/>
  <c r="HQ224" i="6" s="1"/>
  <c r="HW224" i="6" s="1"/>
  <c r="HP224" i="6" a="1"/>
  <c r="HP224" i="6" s="1"/>
  <c r="HV224" i="6" s="1"/>
  <c r="HO224" i="6" a="1"/>
  <c r="HO224" i="6" s="1"/>
  <c r="HU224" i="6" s="1"/>
  <c r="HN224" i="6" a="1"/>
  <c r="HN224" i="6" s="1"/>
  <c r="HT224" i="6" s="1"/>
  <c r="HK224" i="6"/>
  <c r="HI224" i="6"/>
  <c r="HH224" i="6"/>
  <c r="HL224" i="6" s="1" a="1"/>
  <c r="HL224" i="6" s="1"/>
  <c r="HG224" i="6"/>
  <c r="HF224" i="6"/>
  <c r="HD224" i="6"/>
  <c r="HC224" i="6"/>
  <c r="HS223" i="6"/>
  <c r="HQ223" i="6" a="1"/>
  <c r="HQ223" i="6" s="1"/>
  <c r="HW223" i="6" s="1"/>
  <c r="HP223" i="6" a="1"/>
  <c r="HP223" i="6" s="1"/>
  <c r="HV223" i="6" s="1"/>
  <c r="HO223" i="6" a="1"/>
  <c r="HO223" i="6" s="1"/>
  <c r="HU223" i="6" s="1"/>
  <c r="HN223" i="6" a="1"/>
  <c r="HN223" i="6" s="1"/>
  <c r="HT223" i="6" s="1"/>
  <c r="HK223" i="6"/>
  <c r="HI223" i="6"/>
  <c r="HH223" i="6"/>
  <c r="HL223" i="6" s="1" a="1"/>
  <c r="HL223" i="6" s="1"/>
  <c r="HG223" i="6"/>
  <c r="HF223" i="6"/>
  <c r="HD223" i="6"/>
  <c r="HC223" i="6"/>
  <c r="HS222" i="6"/>
  <c r="HQ222" i="6" a="1"/>
  <c r="HQ222" i="6" s="1"/>
  <c r="HW222" i="6" s="1"/>
  <c r="HP222" i="6" a="1"/>
  <c r="HP222" i="6" s="1"/>
  <c r="HV222" i="6" s="1"/>
  <c r="HO222" i="6" a="1"/>
  <c r="HO222" i="6" s="1"/>
  <c r="HU222" i="6" s="1"/>
  <c r="HN222" i="6" a="1"/>
  <c r="HN222" i="6" s="1"/>
  <c r="HT222" i="6" s="1"/>
  <c r="HK222" i="6"/>
  <c r="HI222" i="6"/>
  <c r="HH222" i="6"/>
  <c r="HL222" i="6" s="1" a="1"/>
  <c r="HL222" i="6" s="1"/>
  <c r="HG222" i="6"/>
  <c r="HF222" i="6"/>
  <c r="HD222" i="6"/>
  <c r="HC222" i="6"/>
  <c r="HS221" i="6"/>
  <c r="HQ221" i="6" a="1"/>
  <c r="HQ221" i="6" s="1"/>
  <c r="HW221" i="6" s="1"/>
  <c r="HP221" i="6" a="1"/>
  <c r="HP221" i="6" s="1"/>
  <c r="HV221" i="6" s="1"/>
  <c r="HO221" i="6" a="1"/>
  <c r="HO221" i="6" s="1"/>
  <c r="HU221" i="6" s="1"/>
  <c r="HN221" i="6" a="1"/>
  <c r="HN221" i="6" s="1"/>
  <c r="HT221" i="6" s="1"/>
  <c r="HK221" i="6"/>
  <c r="HI221" i="6"/>
  <c r="HH221" i="6"/>
  <c r="HL221" i="6" s="1" a="1"/>
  <c r="HL221" i="6" s="1"/>
  <c r="HG221" i="6"/>
  <c r="HF221" i="6"/>
  <c r="HD221" i="6"/>
  <c r="HC221" i="6"/>
  <c r="HS220" i="6"/>
  <c r="HQ220" i="6" a="1"/>
  <c r="HQ220" i="6" s="1"/>
  <c r="HW220" i="6" s="1"/>
  <c r="HP220" i="6" a="1"/>
  <c r="HP220" i="6" s="1"/>
  <c r="HV220" i="6" s="1"/>
  <c r="HO220" i="6" a="1"/>
  <c r="HO220" i="6" s="1"/>
  <c r="HU220" i="6" s="1"/>
  <c r="HN220" i="6" a="1"/>
  <c r="HN220" i="6" s="1"/>
  <c r="HT220" i="6" s="1"/>
  <c r="HK220" i="6"/>
  <c r="HI220" i="6"/>
  <c r="HH220" i="6"/>
  <c r="HL220" i="6" s="1" a="1"/>
  <c r="HL220" i="6" s="1"/>
  <c r="HG220" i="6"/>
  <c r="HF220" i="6"/>
  <c r="HD220" i="6"/>
  <c r="HC220" i="6"/>
  <c r="HS219" i="6"/>
  <c r="HQ219" i="6" a="1"/>
  <c r="HQ219" i="6" s="1"/>
  <c r="HW219" i="6" s="1"/>
  <c r="HP219" i="6" a="1"/>
  <c r="HP219" i="6" s="1"/>
  <c r="HV219" i="6" s="1"/>
  <c r="HO219" i="6" a="1"/>
  <c r="HO219" i="6" s="1"/>
  <c r="HU219" i="6" s="1"/>
  <c r="HN219" i="6" a="1"/>
  <c r="HN219" i="6" s="1"/>
  <c r="HT219" i="6" s="1"/>
  <c r="HK219" i="6"/>
  <c r="HI219" i="6"/>
  <c r="HH219" i="6"/>
  <c r="HL219" i="6" s="1" a="1"/>
  <c r="HL219" i="6" s="1"/>
  <c r="HG219" i="6"/>
  <c r="HF219" i="6"/>
  <c r="HD219" i="6"/>
  <c r="HC219" i="6"/>
  <c r="HS218" i="6"/>
  <c r="HQ218" i="6" a="1"/>
  <c r="HQ218" i="6" s="1"/>
  <c r="HW218" i="6" s="1"/>
  <c r="HP218" i="6" a="1"/>
  <c r="HP218" i="6" s="1"/>
  <c r="HV218" i="6" s="1"/>
  <c r="HO218" i="6" a="1"/>
  <c r="HO218" i="6" s="1"/>
  <c r="HU218" i="6" s="1"/>
  <c r="HN218" i="6" a="1"/>
  <c r="HN218" i="6" s="1"/>
  <c r="HT218" i="6" s="1"/>
  <c r="HL218" i="6" a="1"/>
  <c r="HL218" i="6" s="1"/>
  <c r="HK218" i="6"/>
  <c r="HI218" i="6"/>
  <c r="HH218" i="6"/>
  <c r="HG218" i="6"/>
  <c r="HF218" i="6"/>
  <c r="HD218" i="6"/>
  <c r="HC218" i="6"/>
  <c r="HS217" i="6"/>
  <c r="HQ217" i="6" a="1"/>
  <c r="HQ217" i="6" s="1"/>
  <c r="HW217" i="6" s="1"/>
  <c r="HP217" i="6" a="1"/>
  <c r="HP217" i="6" s="1"/>
  <c r="HV217" i="6" s="1"/>
  <c r="HO217" i="6" a="1"/>
  <c r="HO217" i="6" s="1"/>
  <c r="HU217" i="6" s="1"/>
  <c r="HN217" i="6" a="1"/>
  <c r="HN217" i="6" s="1"/>
  <c r="HT217" i="6" s="1"/>
  <c r="HK217" i="6"/>
  <c r="HI217" i="6"/>
  <c r="HH217" i="6"/>
  <c r="HL217" i="6" s="1" a="1"/>
  <c r="HL217" i="6" s="1"/>
  <c r="HG217" i="6"/>
  <c r="HF217" i="6"/>
  <c r="HD217" i="6"/>
  <c r="HC217" i="6"/>
  <c r="HS216" i="6"/>
  <c r="HQ216" i="6" a="1"/>
  <c r="HQ216" i="6" s="1"/>
  <c r="HW216" i="6" s="1"/>
  <c r="HP216" i="6" a="1"/>
  <c r="HP216" i="6" s="1"/>
  <c r="HV216" i="6" s="1"/>
  <c r="HO216" i="6" a="1"/>
  <c r="HO216" i="6" s="1"/>
  <c r="HU216" i="6" s="1"/>
  <c r="HN216" i="6" a="1"/>
  <c r="HN216" i="6" s="1"/>
  <c r="HT216" i="6" s="1"/>
  <c r="HK216" i="6"/>
  <c r="HI216" i="6"/>
  <c r="HH216" i="6"/>
  <c r="HL216" i="6" s="1" a="1"/>
  <c r="HL216" i="6" s="1"/>
  <c r="HG216" i="6"/>
  <c r="HF216" i="6"/>
  <c r="HD216" i="6"/>
  <c r="HC216" i="6"/>
  <c r="HS215" i="6"/>
  <c r="HQ215" i="6" a="1"/>
  <c r="HQ215" i="6" s="1"/>
  <c r="HW215" i="6" s="1"/>
  <c r="HP215" i="6" a="1"/>
  <c r="HP215" i="6" s="1"/>
  <c r="HV215" i="6" s="1"/>
  <c r="HO215" i="6" a="1"/>
  <c r="HO215" i="6" s="1"/>
  <c r="HU215" i="6" s="1"/>
  <c r="HN215" i="6" a="1"/>
  <c r="HN215" i="6" s="1"/>
  <c r="HT215" i="6" s="1"/>
  <c r="HL215" i="6" a="1"/>
  <c r="HL215" i="6" s="1"/>
  <c r="HK215" i="6"/>
  <c r="HI215" i="6"/>
  <c r="HH215" i="6"/>
  <c r="HG215" i="6"/>
  <c r="HF215" i="6"/>
  <c r="HD215" i="6"/>
  <c r="HC215" i="6"/>
  <c r="CX215" i="6"/>
  <c r="HS214" i="6"/>
  <c r="HQ214" i="6" a="1"/>
  <c r="HQ214" i="6" s="1"/>
  <c r="HW214" i="6" s="1"/>
  <c r="HP214" i="6" a="1"/>
  <c r="HP214" i="6" s="1"/>
  <c r="HV214" i="6" s="1"/>
  <c r="HO214" i="6" a="1"/>
  <c r="HO214" i="6" s="1"/>
  <c r="HU214" i="6" s="1"/>
  <c r="HN214" i="6" a="1"/>
  <c r="HN214" i="6" s="1"/>
  <c r="HT214" i="6" s="1"/>
  <c r="HK214" i="6"/>
  <c r="HI214" i="6"/>
  <c r="HH214" i="6"/>
  <c r="HL214" i="6" s="1" a="1"/>
  <c r="HL214" i="6" s="1"/>
  <c r="HG214" i="6"/>
  <c r="HF214" i="6"/>
  <c r="HD214" i="6"/>
  <c r="HC214" i="6"/>
  <c r="HS213" i="6"/>
  <c r="HQ213" i="6"/>
  <c r="HW213" i="6" s="1"/>
  <c r="HQ213" i="6" a="1"/>
  <c r="HP213" i="6"/>
  <c r="HV213" i="6" s="1"/>
  <c r="HP213" i="6" a="1"/>
  <c r="HO213" i="6"/>
  <c r="HU213" i="6" s="1"/>
  <c r="HO213" i="6" a="1"/>
  <c r="HN213" i="6" a="1"/>
  <c r="HN213" i="6" s="1"/>
  <c r="HT213" i="6" s="1"/>
  <c r="HK213" i="6"/>
  <c r="HI213" i="6"/>
  <c r="HH213" i="6"/>
  <c r="HL213" i="6" s="1" a="1"/>
  <c r="HL213" i="6" s="1"/>
  <c r="HG213" i="6"/>
  <c r="HF213" i="6"/>
  <c r="HD213" i="6"/>
  <c r="HC213" i="6"/>
  <c r="HS212" i="6"/>
  <c r="HQ212" i="6" a="1"/>
  <c r="HQ212" i="6" s="1"/>
  <c r="HW212" i="6" s="1"/>
  <c r="HP212" i="6" a="1"/>
  <c r="HP212" i="6" s="1"/>
  <c r="HV212" i="6" s="1"/>
  <c r="HO212" i="6" a="1"/>
  <c r="HO212" i="6" s="1"/>
  <c r="HU212" i="6" s="1"/>
  <c r="HN212" i="6" a="1"/>
  <c r="HN212" i="6" s="1"/>
  <c r="HT212" i="6" s="1"/>
  <c r="HK212" i="6"/>
  <c r="HI212" i="6"/>
  <c r="HH212" i="6"/>
  <c r="HL212" i="6" s="1" a="1"/>
  <c r="HL212" i="6" s="1"/>
  <c r="HG212" i="6"/>
  <c r="HF212" i="6"/>
  <c r="HD212" i="6"/>
  <c r="HC212" i="6"/>
  <c r="HS211" i="6"/>
  <c r="HQ211" i="6" a="1"/>
  <c r="HQ211" i="6" s="1"/>
  <c r="HW211" i="6" s="1"/>
  <c r="HP211" i="6" a="1"/>
  <c r="HP211" i="6" s="1"/>
  <c r="HV211" i="6" s="1"/>
  <c r="HO211" i="6" a="1"/>
  <c r="HO211" i="6" s="1"/>
  <c r="HU211" i="6" s="1"/>
  <c r="HN211" i="6" a="1"/>
  <c r="HN211" i="6" s="1"/>
  <c r="HT211" i="6" s="1"/>
  <c r="HK211" i="6"/>
  <c r="HI211" i="6"/>
  <c r="HH211" i="6"/>
  <c r="HL211" i="6" s="1" a="1"/>
  <c r="HL211" i="6" s="1"/>
  <c r="HG211" i="6"/>
  <c r="HF211" i="6"/>
  <c r="HD211" i="6"/>
  <c r="HC211" i="6"/>
  <c r="HS210" i="6"/>
  <c r="HQ210" i="6"/>
  <c r="HW210" i="6" s="1"/>
  <c r="HQ210" i="6" a="1"/>
  <c r="HP210" i="6"/>
  <c r="HV210" i="6" s="1"/>
  <c r="HP210" i="6" a="1"/>
  <c r="HO210" i="6" a="1"/>
  <c r="HO210" i="6" s="1"/>
  <c r="HU210" i="6" s="1"/>
  <c r="HN210" i="6"/>
  <c r="HT210" i="6" s="1"/>
  <c r="HN210" i="6" a="1"/>
  <c r="HK210" i="6"/>
  <c r="HI210" i="6"/>
  <c r="HH210" i="6"/>
  <c r="HL210" i="6" s="1" a="1"/>
  <c r="HL210" i="6" s="1"/>
  <c r="HG210" i="6"/>
  <c r="HF210" i="6"/>
  <c r="HD210" i="6"/>
  <c r="HC210" i="6"/>
  <c r="HS209" i="6"/>
  <c r="HQ209" i="6"/>
  <c r="HW209" i="6" s="1"/>
  <c r="HQ209" i="6" a="1"/>
  <c r="HP209" i="6"/>
  <c r="HV209" i="6" s="1"/>
  <c r="HP209" i="6" a="1"/>
  <c r="HO209" i="6" a="1"/>
  <c r="HO209" i="6" s="1"/>
  <c r="HU209" i="6" s="1"/>
  <c r="HN209" i="6"/>
  <c r="HT209" i="6" s="1"/>
  <c r="HN209" i="6" a="1"/>
  <c r="HK209" i="6"/>
  <c r="HI209" i="6"/>
  <c r="HH209" i="6"/>
  <c r="HL209" i="6" s="1" a="1"/>
  <c r="HL209" i="6" s="1"/>
  <c r="HG209" i="6"/>
  <c r="HF209" i="6"/>
  <c r="HD209" i="6"/>
  <c r="HC209" i="6"/>
  <c r="HS208" i="6"/>
  <c r="HQ208" i="6" a="1"/>
  <c r="HQ208" i="6" s="1"/>
  <c r="HW208" i="6" s="1"/>
  <c r="HP208" i="6" a="1"/>
  <c r="HP208" i="6" s="1"/>
  <c r="HV208" i="6" s="1"/>
  <c r="HO208" i="6" a="1"/>
  <c r="HO208" i="6" s="1"/>
  <c r="HU208" i="6" s="1"/>
  <c r="HN208" i="6" a="1"/>
  <c r="HN208" i="6" s="1"/>
  <c r="HT208" i="6" s="1"/>
  <c r="HK208" i="6"/>
  <c r="HI208" i="6"/>
  <c r="HH208" i="6"/>
  <c r="HL208" i="6" s="1" a="1"/>
  <c r="HL208" i="6" s="1"/>
  <c r="HG208" i="6"/>
  <c r="HF208" i="6"/>
  <c r="HD208" i="6"/>
  <c r="HC208" i="6"/>
  <c r="HS207" i="6"/>
  <c r="HQ207" i="6"/>
  <c r="HW207" i="6" s="1"/>
  <c r="HQ207" i="6" a="1"/>
  <c r="HP207" i="6" a="1"/>
  <c r="HP207" i="6" s="1"/>
  <c r="HV207" i="6" s="1"/>
  <c r="HO207" i="6"/>
  <c r="HU207" i="6" s="1"/>
  <c r="HO207" i="6" a="1"/>
  <c r="HN207" i="6"/>
  <c r="HT207" i="6" s="1"/>
  <c r="HN207" i="6" a="1"/>
  <c r="HK207" i="6"/>
  <c r="HI207" i="6"/>
  <c r="HH207" i="6"/>
  <c r="HL207" i="6" s="1" a="1"/>
  <c r="HL207" i="6" s="1"/>
  <c r="HG207" i="6"/>
  <c r="HF207" i="6"/>
  <c r="HD207" i="6"/>
  <c r="HC207" i="6"/>
  <c r="HS206" i="6"/>
  <c r="HQ206" i="6" a="1"/>
  <c r="HQ206" i="6" s="1"/>
  <c r="HW206" i="6" s="1"/>
  <c r="HP206" i="6" a="1"/>
  <c r="HP206" i="6" s="1"/>
  <c r="HV206" i="6" s="1"/>
  <c r="HO206" i="6" a="1"/>
  <c r="HO206" i="6" s="1"/>
  <c r="HU206" i="6" s="1"/>
  <c r="HN206" i="6" a="1"/>
  <c r="HN206" i="6" s="1"/>
  <c r="HT206" i="6" s="1"/>
  <c r="HK206" i="6"/>
  <c r="HI206" i="6"/>
  <c r="HH206" i="6"/>
  <c r="HL206" i="6" s="1" a="1"/>
  <c r="HL206" i="6" s="1"/>
  <c r="HG206" i="6"/>
  <c r="HF206" i="6"/>
  <c r="HD206" i="6"/>
  <c r="HC206" i="6"/>
  <c r="HS205" i="6"/>
  <c r="HQ205" i="6" a="1"/>
  <c r="HQ205" i="6" s="1"/>
  <c r="HW205" i="6" s="1"/>
  <c r="HP205" i="6" a="1"/>
  <c r="HP205" i="6" s="1"/>
  <c r="HV205" i="6" s="1"/>
  <c r="HO205" i="6" a="1"/>
  <c r="HO205" i="6" s="1"/>
  <c r="HU205" i="6" s="1"/>
  <c r="HN205" i="6" a="1"/>
  <c r="HN205" i="6" s="1"/>
  <c r="HT205" i="6" s="1"/>
  <c r="HK205" i="6"/>
  <c r="HI205" i="6"/>
  <c r="HH205" i="6"/>
  <c r="HL205" i="6" s="1" a="1"/>
  <c r="HL205" i="6" s="1"/>
  <c r="HG205" i="6"/>
  <c r="HF205" i="6"/>
  <c r="HD205" i="6"/>
  <c r="HC205" i="6"/>
  <c r="HV204" i="6"/>
  <c r="HS204" i="6"/>
  <c r="HQ204" i="6" a="1"/>
  <c r="HQ204" i="6" s="1"/>
  <c r="HW204" i="6" s="1"/>
  <c r="HP204" i="6"/>
  <c r="HP204" i="6" a="1"/>
  <c r="HO204" i="6"/>
  <c r="HU204" i="6" s="1"/>
  <c r="HO204" i="6" a="1"/>
  <c r="HN204" i="6"/>
  <c r="HT204" i="6" s="1"/>
  <c r="HN204" i="6" a="1"/>
  <c r="HK204" i="6"/>
  <c r="HI204" i="6"/>
  <c r="HH204" i="6"/>
  <c r="HL204" i="6" s="1" a="1"/>
  <c r="HL204" i="6" s="1"/>
  <c r="HG204" i="6"/>
  <c r="HF204" i="6"/>
  <c r="HD204" i="6"/>
  <c r="HC204" i="6"/>
  <c r="HS203" i="6"/>
  <c r="HQ203" i="6" a="1"/>
  <c r="HQ203" i="6" s="1"/>
  <c r="HW203" i="6" s="1"/>
  <c r="HP203" i="6"/>
  <c r="HV203" i="6" s="1"/>
  <c r="HP203" i="6" a="1"/>
  <c r="HO203" i="6"/>
  <c r="HU203" i="6" s="1"/>
  <c r="HO203" i="6" a="1"/>
  <c r="HN203" i="6"/>
  <c r="HT203" i="6" s="1"/>
  <c r="HN203" i="6" a="1"/>
  <c r="HK203" i="6"/>
  <c r="HI203" i="6"/>
  <c r="HH203" i="6"/>
  <c r="HL203" i="6" s="1" a="1"/>
  <c r="HL203" i="6" s="1"/>
  <c r="HG203" i="6"/>
  <c r="HF203" i="6"/>
  <c r="HD203" i="6"/>
  <c r="HC203" i="6"/>
  <c r="HS202" i="6"/>
  <c r="HQ202" i="6" a="1"/>
  <c r="HQ202" i="6" s="1"/>
  <c r="HW202" i="6" s="1"/>
  <c r="HP202" i="6"/>
  <c r="HV202" i="6" s="1"/>
  <c r="HP202" i="6" a="1"/>
  <c r="HO202" i="6"/>
  <c r="HU202" i="6" s="1"/>
  <c r="HO202" i="6" a="1"/>
  <c r="HN202" i="6"/>
  <c r="HT202" i="6" s="1"/>
  <c r="HN202" i="6" a="1"/>
  <c r="HK202" i="6"/>
  <c r="HI202" i="6"/>
  <c r="HH202" i="6"/>
  <c r="HL202" i="6" s="1" a="1"/>
  <c r="HL202" i="6" s="1"/>
  <c r="HG202" i="6"/>
  <c r="HF202" i="6"/>
  <c r="HD202" i="6"/>
  <c r="HC202" i="6"/>
  <c r="HS201" i="6"/>
  <c r="HQ201" i="6" a="1"/>
  <c r="HQ201" i="6" s="1"/>
  <c r="HW201" i="6" s="1"/>
  <c r="HP201" i="6"/>
  <c r="HV201" i="6" s="1"/>
  <c r="HP201" i="6" a="1"/>
  <c r="HO201" i="6"/>
  <c r="HU201" i="6" s="1"/>
  <c r="HO201" i="6" a="1"/>
  <c r="HN201" i="6"/>
  <c r="HT201" i="6" s="1"/>
  <c r="HN201" i="6" a="1"/>
  <c r="HK201" i="6"/>
  <c r="HI201" i="6"/>
  <c r="HH201" i="6"/>
  <c r="HL201" i="6" s="1" a="1"/>
  <c r="HL201" i="6" s="1"/>
  <c r="HG201" i="6"/>
  <c r="HF201" i="6"/>
  <c r="HD201" i="6"/>
  <c r="HC201" i="6"/>
  <c r="HS200" i="6"/>
  <c r="HQ200" i="6"/>
  <c r="HW200" i="6" s="1"/>
  <c r="HQ200" i="6" a="1"/>
  <c r="HP200" i="6" a="1"/>
  <c r="HP200" i="6" s="1"/>
  <c r="HV200" i="6" s="1"/>
  <c r="HO200" i="6" a="1"/>
  <c r="HO200" i="6" s="1"/>
  <c r="HU200" i="6" s="1"/>
  <c r="HN200" i="6" a="1"/>
  <c r="HN200" i="6" s="1"/>
  <c r="HT200" i="6" s="1"/>
  <c r="HK200" i="6"/>
  <c r="HI200" i="6"/>
  <c r="HH200" i="6"/>
  <c r="HL200" i="6" s="1" a="1"/>
  <c r="HL200" i="6" s="1"/>
  <c r="HG200" i="6"/>
  <c r="HF200" i="6"/>
  <c r="HD200" i="6"/>
  <c r="HC200" i="6"/>
  <c r="HS199" i="6"/>
  <c r="HQ199" i="6"/>
  <c r="HW199" i="6" s="1"/>
  <c r="HQ199" i="6" a="1"/>
  <c r="HP199" i="6"/>
  <c r="HV199" i="6" s="1"/>
  <c r="HP199" i="6" a="1"/>
  <c r="HO199" i="6"/>
  <c r="HU199" i="6" s="1"/>
  <c r="HO199" i="6" a="1"/>
  <c r="HN199" i="6" a="1"/>
  <c r="HN199" i="6" s="1"/>
  <c r="HT199" i="6" s="1"/>
  <c r="HK199" i="6"/>
  <c r="HI199" i="6"/>
  <c r="HH199" i="6"/>
  <c r="HL199" i="6" s="1" a="1"/>
  <c r="HL199" i="6" s="1"/>
  <c r="HG199" i="6"/>
  <c r="HF199" i="6"/>
  <c r="HD199" i="6"/>
  <c r="HC199" i="6"/>
  <c r="HS198" i="6"/>
  <c r="HQ198" i="6" a="1"/>
  <c r="HQ198" i="6" s="1"/>
  <c r="HW198" i="6" s="1"/>
  <c r="HP198" i="6"/>
  <c r="HV198" i="6" s="1"/>
  <c r="HP198" i="6" a="1"/>
  <c r="HO198" i="6"/>
  <c r="HU198" i="6" s="1"/>
  <c r="HO198" i="6" a="1"/>
  <c r="HN198" i="6" a="1"/>
  <c r="HN198" i="6" s="1"/>
  <c r="HT198" i="6" s="1"/>
  <c r="HK198" i="6"/>
  <c r="HI198" i="6"/>
  <c r="HH198" i="6"/>
  <c r="HL198" i="6" s="1" a="1"/>
  <c r="HL198" i="6" s="1"/>
  <c r="HG198" i="6"/>
  <c r="HF198" i="6"/>
  <c r="HD198" i="6"/>
  <c r="HC198" i="6"/>
  <c r="HS197" i="6"/>
  <c r="HQ197" i="6" a="1"/>
  <c r="HQ197" i="6" s="1"/>
  <c r="HW197" i="6" s="1"/>
  <c r="HP197" i="6"/>
  <c r="HV197" i="6" s="1"/>
  <c r="HP197" i="6" a="1"/>
  <c r="HO197" i="6"/>
  <c r="HU197" i="6" s="1"/>
  <c r="HO197" i="6" a="1"/>
  <c r="HN197" i="6" a="1"/>
  <c r="HN197" i="6" s="1"/>
  <c r="HT197" i="6" s="1"/>
  <c r="HK197" i="6"/>
  <c r="HI197" i="6"/>
  <c r="HH197" i="6"/>
  <c r="HL197" i="6" s="1" a="1"/>
  <c r="HL197" i="6" s="1"/>
  <c r="HG197" i="6"/>
  <c r="HF197" i="6"/>
  <c r="HD197" i="6"/>
  <c r="HC197" i="6"/>
  <c r="HS196" i="6"/>
  <c r="HQ196" i="6" a="1"/>
  <c r="HQ196" i="6" s="1"/>
  <c r="HW196" i="6" s="1"/>
  <c r="HP196" i="6" a="1"/>
  <c r="HP196" i="6" s="1"/>
  <c r="HV196" i="6" s="1"/>
  <c r="HO196" i="6"/>
  <c r="HU196" i="6" s="1"/>
  <c r="HO196" i="6" a="1"/>
  <c r="HN196" i="6"/>
  <c r="HT196" i="6" s="1"/>
  <c r="HN196" i="6" a="1"/>
  <c r="HK196" i="6"/>
  <c r="HI196" i="6"/>
  <c r="HH196" i="6"/>
  <c r="HL196" i="6" s="1" a="1"/>
  <c r="HL196" i="6" s="1"/>
  <c r="HG196" i="6"/>
  <c r="HF196" i="6"/>
  <c r="HD196" i="6"/>
  <c r="HC196" i="6"/>
  <c r="HS195" i="6"/>
  <c r="HQ195" i="6" a="1"/>
  <c r="HQ195" i="6" s="1"/>
  <c r="HW195" i="6" s="1"/>
  <c r="HP195" i="6" a="1"/>
  <c r="HP195" i="6" s="1"/>
  <c r="HV195" i="6" s="1"/>
  <c r="HO195" i="6" a="1"/>
  <c r="HO195" i="6" s="1"/>
  <c r="HU195" i="6" s="1"/>
  <c r="HN195" i="6"/>
  <c r="HT195" i="6" s="1"/>
  <c r="HN195" i="6" a="1"/>
  <c r="HK195" i="6"/>
  <c r="HI195" i="6"/>
  <c r="HH195" i="6"/>
  <c r="HL195" i="6" s="1" a="1"/>
  <c r="HL195" i="6" s="1"/>
  <c r="HG195" i="6"/>
  <c r="HF195" i="6"/>
  <c r="HD195" i="6"/>
  <c r="HC195" i="6"/>
  <c r="HS194" i="6"/>
  <c r="HQ194" i="6" a="1"/>
  <c r="HQ194" i="6" s="1"/>
  <c r="HW194" i="6" s="1"/>
  <c r="HP194" i="6" a="1"/>
  <c r="HP194" i="6" s="1"/>
  <c r="HV194" i="6" s="1"/>
  <c r="HO194" i="6" a="1"/>
  <c r="HO194" i="6" s="1"/>
  <c r="HU194" i="6" s="1"/>
  <c r="HN194" i="6"/>
  <c r="HT194" i="6" s="1"/>
  <c r="HN194" i="6" a="1"/>
  <c r="HK194" i="6"/>
  <c r="HI194" i="6"/>
  <c r="HH194" i="6"/>
  <c r="HL194" i="6" s="1" a="1"/>
  <c r="HL194" i="6" s="1"/>
  <c r="HG194" i="6"/>
  <c r="HF194" i="6"/>
  <c r="HD194" i="6"/>
  <c r="HC194" i="6"/>
  <c r="HS193" i="6"/>
  <c r="HQ193" i="6"/>
  <c r="HW193" i="6" s="1"/>
  <c r="HQ193" i="6" a="1"/>
  <c r="HP193" i="6"/>
  <c r="HV193" i="6" s="1"/>
  <c r="HP193" i="6" a="1"/>
  <c r="HO193" i="6" a="1"/>
  <c r="HO193" i="6" s="1"/>
  <c r="HU193" i="6" s="1"/>
  <c r="HN193" i="6" a="1"/>
  <c r="HN193" i="6" s="1"/>
  <c r="HT193" i="6" s="1"/>
  <c r="HK193" i="6"/>
  <c r="HI193" i="6"/>
  <c r="HH193" i="6"/>
  <c r="HL193" i="6" s="1" a="1"/>
  <c r="HL193" i="6" s="1"/>
  <c r="HG193" i="6"/>
  <c r="HF193" i="6"/>
  <c r="HD193" i="6"/>
  <c r="HC193" i="6"/>
  <c r="HS192" i="6"/>
  <c r="HQ192" i="6" a="1"/>
  <c r="HQ192" i="6" s="1"/>
  <c r="HW192" i="6" s="1"/>
  <c r="HP192" i="6" a="1"/>
  <c r="HP192" i="6" s="1"/>
  <c r="HV192" i="6" s="1"/>
  <c r="HO192" i="6"/>
  <c r="HU192" i="6" s="1"/>
  <c r="HO192" i="6" a="1"/>
  <c r="HN192" i="6" a="1"/>
  <c r="HN192" i="6" s="1"/>
  <c r="HT192" i="6" s="1"/>
  <c r="HK192" i="6"/>
  <c r="HI192" i="6"/>
  <c r="HH192" i="6"/>
  <c r="HL192" i="6" s="1" a="1"/>
  <c r="HL192" i="6" s="1"/>
  <c r="HG192" i="6"/>
  <c r="HF192" i="6"/>
  <c r="HD192" i="6"/>
  <c r="HC192" i="6"/>
  <c r="HS191" i="6"/>
  <c r="HQ191" i="6" a="1"/>
  <c r="HQ191" i="6" s="1"/>
  <c r="HW191" i="6" s="1"/>
  <c r="HP191" i="6" a="1"/>
  <c r="HP191" i="6" s="1"/>
  <c r="HV191" i="6" s="1"/>
  <c r="HO191" i="6" a="1"/>
  <c r="HO191" i="6" s="1"/>
  <c r="HU191" i="6" s="1"/>
  <c r="HN191" i="6" a="1"/>
  <c r="HN191" i="6" s="1"/>
  <c r="HT191" i="6" s="1"/>
  <c r="HK191" i="6"/>
  <c r="HI191" i="6"/>
  <c r="HH191" i="6"/>
  <c r="HL191" i="6" s="1" a="1"/>
  <c r="HL191" i="6" s="1"/>
  <c r="HG191" i="6"/>
  <c r="HF191" i="6"/>
  <c r="HD191" i="6"/>
  <c r="HC191" i="6"/>
  <c r="HS190" i="6"/>
  <c r="HQ190" i="6" a="1"/>
  <c r="HQ190" i="6" s="1"/>
  <c r="HW190" i="6" s="1"/>
  <c r="HP190" i="6" a="1"/>
  <c r="HP190" i="6" s="1"/>
  <c r="HV190" i="6" s="1"/>
  <c r="HO190" i="6" a="1"/>
  <c r="HO190" i="6" s="1"/>
  <c r="HU190" i="6" s="1"/>
  <c r="HN190" i="6" a="1"/>
  <c r="HN190" i="6" s="1"/>
  <c r="HT190" i="6" s="1"/>
  <c r="HK190" i="6"/>
  <c r="HI190" i="6"/>
  <c r="HH190" i="6"/>
  <c r="HL190" i="6" s="1" a="1"/>
  <c r="HL190" i="6" s="1"/>
  <c r="HG190" i="6"/>
  <c r="HF190" i="6"/>
  <c r="HD190" i="6"/>
  <c r="HC190" i="6"/>
  <c r="HS189" i="6"/>
  <c r="HQ189" i="6" a="1"/>
  <c r="HQ189" i="6" s="1"/>
  <c r="HW189" i="6" s="1"/>
  <c r="HP189" i="6" a="1"/>
  <c r="HP189" i="6" s="1"/>
  <c r="HV189" i="6" s="1"/>
  <c r="HO189" i="6"/>
  <c r="HU189" i="6" s="1"/>
  <c r="HO189" i="6" a="1"/>
  <c r="HN189" i="6"/>
  <c r="HT189" i="6" s="1"/>
  <c r="HN189" i="6" a="1"/>
  <c r="HK189" i="6"/>
  <c r="HI189" i="6"/>
  <c r="HH189" i="6"/>
  <c r="HL189" i="6" s="1" a="1"/>
  <c r="HL189" i="6" s="1"/>
  <c r="HG189" i="6"/>
  <c r="HF189" i="6"/>
  <c r="HD189" i="6"/>
  <c r="HC189" i="6"/>
  <c r="HS188" i="6"/>
  <c r="HQ188" i="6" a="1"/>
  <c r="HQ188" i="6" s="1"/>
  <c r="HW188" i="6" s="1"/>
  <c r="HP188" i="6" a="1"/>
  <c r="HP188" i="6" s="1"/>
  <c r="HV188" i="6" s="1"/>
  <c r="HO188" i="6"/>
  <c r="HU188" i="6" s="1"/>
  <c r="HO188" i="6" a="1"/>
  <c r="HN188" i="6"/>
  <c r="HT188" i="6" s="1"/>
  <c r="HN188" i="6" a="1"/>
  <c r="HK188" i="6"/>
  <c r="HI188" i="6"/>
  <c r="HH188" i="6"/>
  <c r="HL188" i="6" s="1" a="1"/>
  <c r="HL188" i="6" s="1"/>
  <c r="HG188" i="6"/>
  <c r="HF188" i="6"/>
  <c r="HD188" i="6"/>
  <c r="HC188" i="6"/>
  <c r="HS187" i="6"/>
  <c r="HQ187" i="6"/>
  <c r="HW187" i="6" s="1"/>
  <c r="HQ187" i="6" a="1"/>
  <c r="HP187" i="6" a="1"/>
  <c r="HP187" i="6" s="1"/>
  <c r="HV187" i="6" s="1"/>
  <c r="HO187" i="6" a="1"/>
  <c r="HO187" i="6" s="1"/>
  <c r="HU187" i="6" s="1"/>
  <c r="HN187" i="6" a="1"/>
  <c r="HN187" i="6" s="1"/>
  <c r="HT187" i="6" s="1"/>
  <c r="HK187" i="6"/>
  <c r="HI187" i="6"/>
  <c r="HH187" i="6"/>
  <c r="HL187" i="6" s="1" a="1"/>
  <c r="HL187" i="6" s="1"/>
  <c r="HG187" i="6"/>
  <c r="HF187" i="6"/>
  <c r="HD187" i="6"/>
  <c r="HC187" i="6"/>
  <c r="HS186" i="6"/>
  <c r="HQ186" i="6" a="1"/>
  <c r="HQ186" i="6" s="1"/>
  <c r="HW186" i="6" s="1"/>
  <c r="HP186" i="6" a="1"/>
  <c r="HP186" i="6" s="1"/>
  <c r="HV186" i="6" s="1"/>
  <c r="HO186" i="6" a="1"/>
  <c r="HO186" i="6" s="1"/>
  <c r="HU186" i="6" s="1"/>
  <c r="HN186" i="6" a="1"/>
  <c r="HN186" i="6" s="1"/>
  <c r="HT186" i="6" s="1"/>
  <c r="HK186" i="6"/>
  <c r="HI186" i="6"/>
  <c r="HH186" i="6"/>
  <c r="HL186" i="6" s="1" a="1"/>
  <c r="HL186" i="6" s="1"/>
  <c r="HG186" i="6"/>
  <c r="HF186" i="6"/>
  <c r="HD186" i="6"/>
  <c r="HC186" i="6"/>
  <c r="HS185" i="6"/>
  <c r="HQ185" i="6" a="1"/>
  <c r="HQ185" i="6" s="1"/>
  <c r="HW185" i="6" s="1"/>
  <c r="HP185" i="6"/>
  <c r="HV185" i="6" s="1"/>
  <c r="HP185" i="6" a="1"/>
  <c r="HO185" i="6" a="1"/>
  <c r="HO185" i="6" s="1"/>
  <c r="HU185" i="6" s="1"/>
  <c r="HN185" i="6"/>
  <c r="HT185" i="6" s="1"/>
  <c r="HN185" i="6" a="1"/>
  <c r="HK185" i="6"/>
  <c r="HI185" i="6"/>
  <c r="HH185" i="6"/>
  <c r="HL185" i="6" s="1" a="1"/>
  <c r="HL185" i="6" s="1"/>
  <c r="HG185" i="6"/>
  <c r="HF185" i="6"/>
  <c r="HD185" i="6"/>
  <c r="HC185" i="6"/>
  <c r="HS184" i="6"/>
  <c r="HQ184" i="6"/>
  <c r="HW184" i="6" s="1"/>
  <c r="HQ184" i="6" a="1"/>
  <c r="HP184" i="6" a="1"/>
  <c r="HP184" i="6" s="1"/>
  <c r="HV184" i="6" s="1"/>
  <c r="HO184" i="6" a="1"/>
  <c r="HO184" i="6" s="1"/>
  <c r="HU184" i="6" s="1"/>
  <c r="HN184" i="6" a="1"/>
  <c r="HN184" i="6" s="1"/>
  <c r="HT184" i="6" s="1"/>
  <c r="HK184" i="6"/>
  <c r="HI184" i="6"/>
  <c r="HH184" i="6"/>
  <c r="HL184" i="6" s="1" a="1"/>
  <c r="HL184" i="6" s="1"/>
  <c r="HG184" i="6"/>
  <c r="HF184" i="6"/>
  <c r="HD184" i="6"/>
  <c r="HC184" i="6"/>
  <c r="HS183" i="6"/>
  <c r="HQ183" i="6" a="1"/>
  <c r="HQ183" i="6" s="1"/>
  <c r="HW183" i="6" s="1"/>
  <c r="HP183" i="6" a="1"/>
  <c r="HP183" i="6" s="1"/>
  <c r="HV183" i="6" s="1"/>
  <c r="HO183" i="6" a="1"/>
  <c r="HO183" i="6" s="1"/>
  <c r="HU183" i="6" s="1"/>
  <c r="HN183" i="6"/>
  <c r="HT183" i="6" s="1"/>
  <c r="HN183" i="6" a="1"/>
  <c r="HK183" i="6"/>
  <c r="HI183" i="6"/>
  <c r="HH183" i="6"/>
  <c r="HL183" i="6" s="1" a="1"/>
  <c r="HL183" i="6" s="1"/>
  <c r="HG183" i="6"/>
  <c r="HF183" i="6"/>
  <c r="HD183" i="6"/>
  <c r="HC183" i="6"/>
  <c r="HS182" i="6"/>
  <c r="HQ182" i="6"/>
  <c r="HW182" i="6" s="1"/>
  <c r="HQ182" i="6" a="1"/>
  <c r="HP182" i="6" a="1"/>
  <c r="HP182" i="6" s="1"/>
  <c r="HV182" i="6" s="1"/>
  <c r="HO182" i="6" a="1"/>
  <c r="HO182" i="6" s="1"/>
  <c r="HU182" i="6" s="1"/>
  <c r="HN182" i="6" a="1"/>
  <c r="HN182" i="6" s="1"/>
  <c r="HT182" i="6" s="1"/>
  <c r="HK182" i="6"/>
  <c r="HI182" i="6"/>
  <c r="HH182" i="6"/>
  <c r="HL182" i="6" s="1" a="1"/>
  <c r="HL182" i="6" s="1"/>
  <c r="HG182" i="6"/>
  <c r="HF182" i="6"/>
  <c r="HD182" i="6"/>
  <c r="HC182" i="6"/>
  <c r="HV181" i="6"/>
  <c r="HS181" i="6"/>
  <c r="HQ181" i="6" a="1"/>
  <c r="HQ181" i="6" s="1"/>
  <c r="HW181" i="6" s="1"/>
  <c r="HP181" i="6"/>
  <c r="HP181" i="6" a="1"/>
  <c r="HO181" i="6" a="1"/>
  <c r="HO181" i="6" s="1"/>
  <c r="HU181" i="6" s="1"/>
  <c r="HN181" i="6" a="1"/>
  <c r="HN181" i="6" s="1"/>
  <c r="HT181" i="6" s="1"/>
  <c r="HK181" i="6"/>
  <c r="HI181" i="6"/>
  <c r="HH181" i="6"/>
  <c r="HL181" i="6" s="1" a="1"/>
  <c r="HL181" i="6" s="1"/>
  <c r="HG181" i="6"/>
  <c r="HF181" i="6"/>
  <c r="HD181" i="6"/>
  <c r="HC181" i="6"/>
  <c r="HS180" i="6"/>
  <c r="HQ180" i="6" a="1"/>
  <c r="HQ180" i="6" s="1"/>
  <c r="HW180" i="6" s="1"/>
  <c r="HP180" i="6" a="1"/>
  <c r="HP180" i="6" s="1"/>
  <c r="HV180" i="6" s="1"/>
  <c r="HO180" i="6"/>
  <c r="HU180" i="6" s="1"/>
  <c r="HO180" i="6" a="1"/>
  <c r="HN180" i="6"/>
  <c r="HT180" i="6" s="1"/>
  <c r="HN180" i="6" a="1"/>
  <c r="HK180" i="6"/>
  <c r="HI180" i="6"/>
  <c r="HH180" i="6"/>
  <c r="HL180" i="6" s="1" a="1"/>
  <c r="HL180" i="6" s="1"/>
  <c r="HG180" i="6"/>
  <c r="HF180" i="6"/>
  <c r="HD180" i="6"/>
  <c r="HC180" i="6"/>
  <c r="HS179" i="6"/>
  <c r="HQ179" i="6" a="1"/>
  <c r="HQ179" i="6" s="1"/>
  <c r="HW179" i="6" s="1"/>
  <c r="HP179" i="6" a="1"/>
  <c r="HP179" i="6" s="1"/>
  <c r="HV179" i="6" s="1"/>
  <c r="HO179" i="6" a="1"/>
  <c r="HO179" i="6" s="1"/>
  <c r="HU179" i="6" s="1"/>
  <c r="HN179" i="6" a="1"/>
  <c r="HN179" i="6" s="1"/>
  <c r="HT179" i="6" s="1"/>
  <c r="HL179" i="6" a="1"/>
  <c r="HL179" i="6" s="1"/>
  <c r="HK179" i="6"/>
  <c r="HI179" i="6"/>
  <c r="HH179" i="6"/>
  <c r="HG179" i="6"/>
  <c r="HF179" i="6"/>
  <c r="HD179" i="6"/>
  <c r="HC179" i="6"/>
  <c r="HS178" i="6"/>
  <c r="HQ178" i="6" a="1"/>
  <c r="HQ178" i="6" s="1"/>
  <c r="HW178" i="6" s="1"/>
  <c r="HP178" i="6" a="1"/>
  <c r="HP178" i="6" s="1"/>
  <c r="HV178" i="6" s="1"/>
  <c r="HO178" i="6" a="1"/>
  <c r="HO178" i="6" s="1"/>
  <c r="HU178" i="6" s="1"/>
  <c r="HN178" i="6" a="1"/>
  <c r="HN178" i="6" s="1"/>
  <c r="HT178" i="6" s="1"/>
  <c r="HK178" i="6"/>
  <c r="HI178" i="6"/>
  <c r="HH178" i="6"/>
  <c r="HL178" i="6" s="1" a="1"/>
  <c r="HL178" i="6" s="1"/>
  <c r="HG178" i="6"/>
  <c r="HF178" i="6"/>
  <c r="HD178" i="6"/>
  <c r="HC178" i="6"/>
  <c r="HS177" i="6"/>
  <c r="HQ177" i="6" a="1"/>
  <c r="HQ177" i="6" s="1"/>
  <c r="HW177" i="6" s="1"/>
  <c r="HP177" i="6" a="1"/>
  <c r="HP177" i="6" s="1"/>
  <c r="HV177" i="6" s="1"/>
  <c r="HO177" i="6" a="1"/>
  <c r="HO177" i="6" s="1"/>
  <c r="HU177" i="6" s="1"/>
  <c r="HN177" i="6" a="1"/>
  <c r="HN177" i="6" s="1"/>
  <c r="HT177" i="6" s="1"/>
  <c r="HK177" i="6"/>
  <c r="HI177" i="6"/>
  <c r="HH177" i="6"/>
  <c r="HL177" i="6" s="1" a="1"/>
  <c r="HL177" i="6" s="1"/>
  <c r="HG177" i="6"/>
  <c r="HF177" i="6"/>
  <c r="HD177" i="6"/>
  <c r="HC177" i="6"/>
  <c r="HS176" i="6"/>
  <c r="HQ176" i="6"/>
  <c r="HW176" i="6" s="1"/>
  <c r="HQ176" i="6" a="1"/>
  <c r="HP176" i="6" a="1"/>
  <c r="HP176" i="6" s="1"/>
  <c r="HV176" i="6" s="1"/>
  <c r="HO176" i="6" a="1"/>
  <c r="HO176" i="6" s="1"/>
  <c r="HU176" i="6" s="1"/>
  <c r="HN176" i="6" a="1"/>
  <c r="HN176" i="6" s="1"/>
  <c r="HT176" i="6" s="1"/>
  <c r="HK176" i="6"/>
  <c r="HI176" i="6"/>
  <c r="HH176" i="6"/>
  <c r="HL176" i="6" s="1" a="1"/>
  <c r="HL176" i="6" s="1"/>
  <c r="HG176" i="6"/>
  <c r="HF176" i="6"/>
  <c r="HD176" i="6"/>
  <c r="HC176" i="6"/>
  <c r="HS175" i="6"/>
  <c r="HQ175" i="6"/>
  <c r="HW175" i="6" s="1"/>
  <c r="HQ175" i="6" a="1"/>
  <c r="HP175" i="6" a="1"/>
  <c r="HP175" i="6" s="1"/>
  <c r="HV175" i="6" s="1"/>
  <c r="HO175" i="6" a="1"/>
  <c r="HO175" i="6" s="1"/>
  <c r="HU175" i="6" s="1"/>
  <c r="HN175" i="6" a="1"/>
  <c r="HN175" i="6" s="1"/>
  <c r="HT175" i="6" s="1"/>
  <c r="HK175" i="6"/>
  <c r="HI175" i="6"/>
  <c r="HH175" i="6"/>
  <c r="HL175" i="6" s="1" a="1"/>
  <c r="HL175" i="6" s="1"/>
  <c r="HG175" i="6"/>
  <c r="HF175" i="6"/>
  <c r="HD175" i="6"/>
  <c r="HC175" i="6"/>
  <c r="HS174" i="6"/>
  <c r="HQ174" i="6" a="1"/>
  <c r="HQ174" i="6" s="1"/>
  <c r="HW174" i="6" s="1"/>
  <c r="HP174" i="6"/>
  <c r="HV174" i="6" s="1"/>
  <c r="HP174" i="6" a="1"/>
  <c r="HO174" i="6"/>
  <c r="HU174" i="6" s="1"/>
  <c r="HO174" i="6" a="1"/>
  <c r="HN174" i="6" a="1"/>
  <c r="HN174" i="6" s="1"/>
  <c r="HT174" i="6" s="1"/>
  <c r="HK174" i="6"/>
  <c r="HI174" i="6"/>
  <c r="HH174" i="6"/>
  <c r="HL174" i="6" s="1" a="1"/>
  <c r="HL174" i="6" s="1"/>
  <c r="HG174" i="6"/>
  <c r="HF174" i="6"/>
  <c r="HD174" i="6"/>
  <c r="HC174" i="6"/>
  <c r="HW173" i="6"/>
  <c r="HS173" i="6"/>
  <c r="HQ173" i="6" a="1"/>
  <c r="HQ173" i="6" s="1"/>
  <c r="HP173" i="6"/>
  <c r="HV173" i="6" s="1"/>
  <c r="HP173" i="6" a="1"/>
  <c r="HO173" i="6" a="1"/>
  <c r="HO173" i="6" s="1"/>
  <c r="HU173" i="6" s="1"/>
  <c r="HN173" i="6" a="1"/>
  <c r="HN173" i="6" s="1"/>
  <c r="HT173" i="6" s="1"/>
  <c r="HL173" i="6" a="1"/>
  <c r="HL173" i="6" s="1"/>
  <c r="HK173" i="6"/>
  <c r="HI173" i="6"/>
  <c r="HH173" i="6"/>
  <c r="HG173" i="6"/>
  <c r="HF173" i="6"/>
  <c r="HD173" i="6"/>
  <c r="HC173" i="6"/>
  <c r="HS172" i="6"/>
  <c r="HQ172" i="6" a="1"/>
  <c r="HQ172" i="6" s="1"/>
  <c r="HW172" i="6" s="1"/>
  <c r="HP172" i="6" a="1"/>
  <c r="HP172" i="6" s="1"/>
  <c r="HV172" i="6" s="1"/>
  <c r="HO172" i="6" a="1"/>
  <c r="HO172" i="6" s="1"/>
  <c r="HU172" i="6" s="1"/>
  <c r="HN172" i="6" a="1"/>
  <c r="HN172" i="6" s="1"/>
  <c r="HT172" i="6" s="1"/>
  <c r="HK172" i="6"/>
  <c r="HI172" i="6"/>
  <c r="HH172" i="6"/>
  <c r="HL172" i="6" s="1" a="1"/>
  <c r="HL172" i="6" s="1"/>
  <c r="HG172" i="6"/>
  <c r="HF172" i="6"/>
  <c r="HD172" i="6"/>
  <c r="HC172" i="6"/>
  <c r="HU171" i="6"/>
  <c r="HS171" i="6"/>
  <c r="HQ171" i="6" a="1"/>
  <c r="HQ171" i="6" s="1"/>
  <c r="HW171" i="6" s="1"/>
  <c r="HP171" i="6" a="1"/>
  <c r="HP171" i="6" s="1"/>
  <c r="HV171" i="6" s="1"/>
  <c r="HO171" i="6" a="1"/>
  <c r="HO171" i="6" s="1"/>
  <c r="HN171" i="6"/>
  <c r="HT171" i="6" s="1"/>
  <c r="HN171" i="6" a="1"/>
  <c r="HK171" i="6"/>
  <c r="HI171" i="6"/>
  <c r="HH171" i="6"/>
  <c r="HL171" i="6" s="1" a="1"/>
  <c r="HL171" i="6" s="1"/>
  <c r="HG171" i="6"/>
  <c r="HF171" i="6"/>
  <c r="HD171" i="6"/>
  <c r="HC171" i="6"/>
  <c r="HS170" i="6"/>
  <c r="HQ170" i="6" a="1"/>
  <c r="HQ170" i="6" s="1"/>
  <c r="HW170" i="6" s="1"/>
  <c r="HP170" i="6" a="1"/>
  <c r="HP170" i="6" s="1"/>
  <c r="HV170" i="6" s="1"/>
  <c r="HO170" i="6" a="1"/>
  <c r="HO170" i="6" s="1"/>
  <c r="HU170" i="6" s="1"/>
  <c r="HN170" i="6" a="1"/>
  <c r="HN170" i="6" s="1"/>
  <c r="HT170" i="6" s="1"/>
  <c r="HK170" i="6"/>
  <c r="HI170" i="6"/>
  <c r="HH170" i="6"/>
  <c r="HL170" i="6" s="1" a="1"/>
  <c r="HL170" i="6" s="1"/>
  <c r="HG170" i="6"/>
  <c r="HF170" i="6"/>
  <c r="HD170" i="6"/>
  <c r="HC170" i="6"/>
  <c r="HW169" i="6"/>
  <c r="HS169" i="6"/>
  <c r="HQ169" i="6" a="1"/>
  <c r="HQ169" i="6" s="1"/>
  <c r="HP169" i="6" a="1"/>
  <c r="HP169" i="6" s="1"/>
  <c r="HV169" i="6" s="1"/>
  <c r="HO169" i="6" a="1"/>
  <c r="HO169" i="6" s="1"/>
  <c r="HU169" i="6" s="1"/>
  <c r="HN169" i="6" a="1"/>
  <c r="HN169" i="6" s="1"/>
  <c r="HT169" i="6" s="1"/>
  <c r="HK169" i="6"/>
  <c r="HI169" i="6"/>
  <c r="HH169" i="6"/>
  <c r="HL169" i="6" s="1" a="1"/>
  <c r="HL169" i="6" s="1"/>
  <c r="HG169" i="6"/>
  <c r="HF169" i="6"/>
  <c r="HD169" i="6"/>
  <c r="HC169" i="6"/>
  <c r="HS168" i="6"/>
  <c r="HQ168" i="6" a="1"/>
  <c r="HQ168" i="6" s="1"/>
  <c r="HW168" i="6" s="1"/>
  <c r="HP168" i="6" a="1"/>
  <c r="HP168" i="6" s="1"/>
  <c r="HV168" i="6" s="1"/>
  <c r="HO168" i="6" a="1"/>
  <c r="HO168" i="6" s="1"/>
  <c r="HU168" i="6" s="1"/>
  <c r="HN168" i="6" a="1"/>
  <c r="HN168" i="6" s="1"/>
  <c r="HT168" i="6" s="1"/>
  <c r="HL168" i="6" a="1"/>
  <c r="HL168" i="6" s="1"/>
  <c r="HK168" i="6"/>
  <c r="HI168" i="6"/>
  <c r="HH168" i="6"/>
  <c r="HG168" i="6"/>
  <c r="HF168" i="6"/>
  <c r="HD168" i="6"/>
  <c r="HC168" i="6"/>
  <c r="HS167" i="6"/>
  <c r="HQ167" i="6" a="1"/>
  <c r="HQ167" i="6" s="1"/>
  <c r="HW167" i="6" s="1"/>
  <c r="HP167" i="6" a="1"/>
  <c r="HP167" i="6" s="1"/>
  <c r="HV167" i="6" s="1"/>
  <c r="HO167" i="6" a="1"/>
  <c r="HO167" i="6" s="1"/>
  <c r="HU167" i="6" s="1"/>
  <c r="HN167" i="6" a="1"/>
  <c r="HN167" i="6" s="1"/>
  <c r="HT167" i="6" s="1"/>
  <c r="HK167" i="6"/>
  <c r="HI167" i="6"/>
  <c r="HH167" i="6"/>
  <c r="HL167" i="6" s="1" a="1"/>
  <c r="HL167" i="6" s="1"/>
  <c r="HG167" i="6"/>
  <c r="HF167" i="6"/>
  <c r="HD167" i="6"/>
  <c r="HC167" i="6"/>
  <c r="HS166" i="6"/>
  <c r="HQ166" i="6"/>
  <c r="HW166" i="6" s="1"/>
  <c r="HQ166" i="6" a="1"/>
  <c r="HP166" i="6" a="1"/>
  <c r="HP166" i="6" s="1"/>
  <c r="HV166" i="6" s="1"/>
  <c r="HO166" i="6"/>
  <c r="HU166" i="6" s="1"/>
  <c r="HO166" i="6" a="1"/>
  <c r="HN166" i="6" a="1"/>
  <c r="HN166" i="6" s="1"/>
  <c r="HT166" i="6" s="1"/>
  <c r="HK166" i="6"/>
  <c r="HI166" i="6"/>
  <c r="HH166" i="6"/>
  <c r="HL166" i="6" s="1" a="1"/>
  <c r="HL166" i="6" s="1"/>
  <c r="HG166" i="6"/>
  <c r="HF166" i="6"/>
  <c r="HD166" i="6"/>
  <c r="HC166" i="6"/>
  <c r="HS165" i="6"/>
  <c r="HQ165" i="6" a="1"/>
  <c r="HQ165" i="6" s="1"/>
  <c r="HW165" i="6" s="1"/>
  <c r="HP165" i="6" a="1"/>
  <c r="HP165" i="6" s="1"/>
  <c r="HV165" i="6" s="1"/>
  <c r="HO165" i="6"/>
  <c r="HU165" i="6" s="1"/>
  <c r="HO165" i="6" a="1"/>
  <c r="HN165" i="6" a="1"/>
  <c r="HN165" i="6" s="1"/>
  <c r="HT165" i="6" s="1"/>
  <c r="HK165" i="6"/>
  <c r="HI165" i="6"/>
  <c r="HH165" i="6"/>
  <c r="HL165" i="6" s="1" a="1"/>
  <c r="HL165" i="6" s="1"/>
  <c r="HG165" i="6"/>
  <c r="HF165" i="6"/>
  <c r="HD165" i="6"/>
  <c r="HC165" i="6"/>
  <c r="HV164" i="6"/>
  <c r="HS164" i="6"/>
  <c r="HQ164" i="6" a="1"/>
  <c r="HQ164" i="6" s="1"/>
  <c r="HW164" i="6" s="1"/>
  <c r="HP164" i="6" a="1"/>
  <c r="HP164" i="6" s="1"/>
  <c r="HO164" i="6" a="1"/>
  <c r="HO164" i="6" s="1"/>
  <c r="HU164" i="6" s="1"/>
  <c r="HN164" i="6" a="1"/>
  <c r="HN164" i="6" s="1"/>
  <c r="HT164" i="6" s="1"/>
  <c r="HK164" i="6"/>
  <c r="HI164" i="6"/>
  <c r="HH164" i="6"/>
  <c r="HL164" i="6" s="1" a="1"/>
  <c r="HL164" i="6" s="1"/>
  <c r="HG164" i="6"/>
  <c r="HF164" i="6"/>
  <c r="HD164" i="6"/>
  <c r="HC164" i="6"/>
  <c r="HU163" i="6"/>
  <c r="HS163" i="6"/>
  <c r="HQ163" i="6" a="1"/>
  <c r="HQ163" i="6" s="1"/>
  <c r="HW163" i="6" s="1"/>
  <c r="HP163" i="6" a="1"/>
  <c r="HP163" i="6" s="1"/>
  <c r="HV163" i="6" s="1"/>
  <c r="HO163" i="6" a="1"/>
  <c r="HO163" i="6" s="1"/>
  <c r="HN163" i="6"/>
  <c r="HT163" i="6" s="1"/>
  <c r="HN163" i="6" a="1"/>
  <c r="HK163" i="6"/>
  <c r="HI163" i="6"/>
  <c r="HH163" i="6"/>
  <c r="HL163" i="6" s="1" a="1"/>
  <c r="HL163" i="6" s="1"/>
  <c r="HG163" i="6"/>
  <c r="HF163" i="6"/>
  <c r="HD163" i="6"/>
  <c r="HC163" i="6"/>
  <c r="HS162" i="6"/>
  <c r="HQ162" i="6" a="1"/>
  <c r="HQ162" i="6" s="1"/>
  <c r="HW162" i="6" s="1"/>
  <c r="HP162" i="6" a="1"/>
  <c r="HP162" i="6" s="1"/>
  <c r="HV162" i="6" s="1"/>
  <c r="HO162" i="6" a="1"/>
  <c r="HO162" i="6" s="1"/>
  <c r="HU162" i="6" s="1"/>
  <c r="HN162" i="6" a="1"/>
  <c r="HN162" i="6" s="1"/>
  <c r="HT162" i="6" s="1"/>
  <c r="HK162" i="6"/>
  <c r="HI162" i="6"/>
  <c r="HH162" i="6"/>
  <c r="HL162" i="6" s="1" a="1"/>
  <c r="HL162" i="6" s="1"/>
  <c r="HG162" i="6"/>
  <c r="HF162" i="6"/>
  <c r="HD162" i="6"/>
  <c r="HC162" i="6"/>
  <c r="HS161" i="6"/>
  <c r="HQ161" i="6" a="1"/>
  <c r="HQ161" i="6" s="1"/>
  <c r="HW161" i="6" s="1"/>
  <c r="HP161" i="6" a="1"/>
  <c r="HP161" i="6" s="1"/>
  <c r="HV161" i="6" s="1"/>
  <c r="HO161" i="6" a="1"/>
  <c r="HO161" i="6" s="1"/>
  <c r="HU161" i="6" s="1"/>
  <c r="HN161" i="6" a="1"/>
  <c r="HN161" i="6" s="1"/>
  <c r="HT161" i="6" s="1"/>
  <c r="HK161" i="6"/>
  <c r="HI161" i="6"/>
  <c r="HH161" i="6"/>
  <c r="HL161" i="6" s="1" a="1"/>
  <c r="HL161" i="6" s="1"/>
  <c r="HG161" i="6"/>
  <c r="HF161" i="6"/>
  <c r="HD161" i="6"/>
  <c r="HC161" i="6"/>
  <c r="HS160" i="6"/>
  <c r="HQ160" i="6"/>
  <c r="HW160" i="6" s="1"/>
  <c r="HQ160" i="6" a="1"/>
  <c r="HP160" i="6" a="1"/>
  <c r="HP160" i="6" s="1"/>
  <c r="HV160" i="6" s="1"/>
  <c r="HO160" i="6" a="1"/>
  <c r="HO160" i="6" s="1"/>
  <c r="HU160" i="6" s="1"/>
  <c r="HN160" i="6" a="1"/>
  <c r="HN160" i="6" s="1"/>
  <c r="HT160" i="6" s="1"/>
  <c r="HK160" i="6"/>
  <c r="HI160" i="6"/>
  <c r="HH160" i="6"/>
  <c r="HL160" i="6" s="1" a="1"/>
  <c r="HL160" i="6" s="1"/>
  <c r="HG160" i="6"/>
  <c r="HF160" i="6"/>
  <c r="HD160" i="6"/>
  <c r="HC160" i="6"/>
  <c r="HS159" i="6"/>
  <c r="HQ159" i="6" a="1"/>
  <c r="HQ159" i="6" s="1"/>
  <c r="HW159" i="6" s="1"/>
  <c r="HP159" i="6"/>
  <c r="HV159" i="6" s="1"/>
  <c r="HP159" i="6" a="1"/>
  <c r="HO159" i="6" a="1"/>
  <c r="HO159" i="6" s="1"/>
  <c r="HU159" i="6" s="1"/>
  <c r="HN159" i="6" a="1"/>
  <c r="HN159" i="6" s="1"/>
  <c r="HT159" i="6" s="1"/>
  <c r="HL159" i="6" a="1"/>
  <c r="HL159" i="6" s="1"/>
  <c r="HK159" i="6"/>
  <c r="HI159" i="6"/>
  <c r="HH159" i="6"/>
  <c r="HG159" i="6"/>
  <c r="HF159" i="6"/>
  <c r="HD159" i="6"/>
  <c r="HC159" i="6"/>
  <c r="HU158" i="6"/>
  <c r="HS158" i="6"/>
  <c r="HQ158" i="6" a="1"/>
  <c r="HQ158" i="6" s="1"/>
  <c r="HW158" i="6" s="1"/>
  <c r="HP158" i="6"/>
  <c r="HV158" i="6" s="1"/>
  <c r="HP158" i="6" a="1"/>
  <c r="HO158" i="6"/>
  <c r="HO158" i="6" a="1"/>
  <c r="HN158" i="6" a="1"/>
  <c r="HN158" i="6" s="1"/>
  <c r="HT158" i="6" s="1"/>
  <c r="HK158" i="6"/>
  <c r="HI158" i="6"/>
  <c r="HH158" i="6"/>
  <c r="HL158" i="6" s="1" a="1"/>
  <c r="HL158" i="6" s="1"/>
  <c r="HG158" i="6"/>
  <c r="HF158" i="6"/>
  <c r="HD158" i="6"/>
  <c r="HC158" i="6"/>
  <c r="HW157" i="6"/>
  <c r="HS157" i="6"/>
  <c r="HQ157" i="6" a="1"/>
  <c r="HQ157" i="6" s="1"/>
  <c r="HP157" i="6"/>
  <c r="HV157" i="6" s="1"/>
  <c r="HP157" i="6" a="1"/>
  <c r="HO157" i="6" a="1"/>
  <c r="HO157" i="6" s="1"/>
  <c r="HU157" i="6" s="1"/>
  <c r="HN157" i="6" a="1"/>
  <c r="HN157" i="6" s="1"/>
  <c r="HT157" i="6" s="1"/>
  <c r="HK157" i="6"/>
  <c r="HI157" i="6"/>
  <c r="HH157" i="6"/>
  <c r="HL157" i="6" s="1" a="1"/>
  <c r="HL157" i="6" s="1"/>
  <c r="HG157" i="6"/>
  <c r="HF157" i="6"/>
  <c r="HD157" i="6"/>
  <c r="HC157" i="6"/>
  <c r="HS156" i="6"/>
  <c r="HQ156" i="6" a="1"/>
  <c r="HQ156" i="6" s="1"/>
  <c r="HW156" i="6" s="1"/>
  <c r="HP156" i="6" a="1"/>
  <c r="HP156" i="6" s="1"/>
  <c r="HV156" i="6" s="1"/>
  <c r="HO156" i="6" a="1"/>
  <c r="HO156" i="6" s="1"/>
  <c r="HU156" i="6" s="1"/>
  <c r="HN156" i="6"/>
  <c r="HT156" i="6" s="1"/>
  <c r="HN156" i="6" a="1"/>
  <c r="HK156" i="6"/>
  <c r="HI156" i="6"/>
  <c r="HH156" i="6"/>
  <c r="HL156" i="6" s="1" a="1"/>
  <c r="HL156" i="6" s="1"/>
  <c r="HG156" i="6"/>
  <c r="HF156" i="6"/>
  <c r="HD156" i="6"/>
  <c r="HC156" i="6"/>
  <c r="HS155" i="6"/>
  <c r="HQ155" i="6" a="1"/>
  <c r="HQ155" i="6" s="1"/>
  <c r="HW155" i="6" s="1"/>
  <c r="HP155" i="6" a="1"/>
  <c r="HP155" i="6" s="1"/>
  <c r="HV155" i="6" s="1"/>
  <c r="HO155" i="6" a="1"/>
  <c r="HO155" i="6" s="1"/>
  <c r="HU155" i="6" s="1"/>
  <c r="HN155" i="6" a="1"/>
  <c r="HN155" i="6" s="1"/>
  <c r="HT155" i="6" s="1"/>
  <c r="HK155" i="6"/>
  <c r="HI155" i="6"/>
  <c r="HH155" i="6"/>
  <c r="HL155" i="6" s="1" a="1"/>
  <c r="HL155" i="6" s="1"/>
  <c r="HG155" i="6"/>
  <c r="HF155" i="6"/>
  <c r="HD155" i="6"/>
  <c r="HC155" i="6"/>
  <c r="HS154" i="6"/>
  <c r="HQ154" i="6" a="1"/>
  <c r="HQ154" i="6" s="1"/>
  <c r="HW154" i="6" s="1"/>
  <c r="HP154" i="6" a="1"/>
  <c r="HP154" i="6" s="1"/>
  <c r="HV154" i="6" s="1"/>
  <c r="HO154" i="6" a="1"/>
  <c r="HO154" i="6" s="1"/>
  <c r="HU154" i="6" s="1"/>
  <c r="HN154" i="6" a="1"/>
  <c r="HN154" i="6" s="1"/>
  <c r="HT154" i="6" s="1"/>
  <c r="HK154" i="6"/>
  <c r="HI154" i="6"/>
  <c r="HH154" i="6"/>
  <c r="HL154" i="6" s="1" a="1"/>
  <c r="HL154" i="6" s="1"/>
  <c r="HG154" i="6"/>
  <c r="HF154" i="6"/>
  <c r="HD154" i="6"/>
  <c r="HC154" i="6"/>
  <c r="HS153" i="6"/>
  <c r="HQ153" i="6" a="1"/>
  <c r="HQ153" i="6" s="1"/>
  <c r="HW153" i="6" s="1"/>
  <c r="HP153" i="6" a="1"/>
  <c r="HP153" i="6" s="1"/>
  <c r="HV153" i="6" s="1"/>
  <c r="HO153" i="6" a="1"/>
  <c r="HO153" i="6" s="1"/>
  <c r="HU153" i="6" s="1"/>
  <c r="HN153" i="6" a="1"/>
  <c r="HN153" i="6" s="1"/>
  <c r="HT153" i="6" s="1"/>
  <c r="HK153" i="6"/>
  <c r="HI153" i="6"/>
  <c r="HH153" i="6"/>
  <c r="HL153" i="6" s="1" a="1"/>
  <c r="HL153" i="6" s="1"/>
  <c r="HG153" i="6"/>
  <c r="HF153" i="6"/>
  <c r="HD153" i="6"/>
  <c r="HC153" i="6"/>
  <c r="HS152" i="6"/>
  <c r="HQ152" i="6"/>
  <c r="HW152" i="6" s="1"/>
  <c r="HQ152" i="6" a="1"/>
  <c r="HP152" i="6" a="1"/>
  <c r="HP152" i="6" s="1"/>
  <c r="HV152" i="6" s="1"/>
  <c r="HO152" i="6" a="1"/>
  <c r="HO152" i="6" s="1"/>
  <c r="HU152" i="6" s="1"/>
  <c r="HN152" i="6" a="1"/>
  <c r="HN152" i="6" s="1"/>
  <c r="HT152" i="6" s="1"/>
  <c r="HK152" i="6"/>
  <c r="HI152" i="6"/>
  <c r="HH152" i="6"/>
  <c r="HL152" i="6" s="1" a="1"/>
  <c r="HL152" i="6" s="1"/>
  <c r="HG152" i="6"/>
  <c r="HF152" i="6"/>
  <c r="HD152" i="6"/>
  <c r="HC152" i="6"/>
  <c r="HS151" i="6"/>
  <c r="HQ151" i="6" a="1"/>
  <c r="HQ151" i="6" s="1"/>
  <c r="HW151" i="6" s="1"/>
  <c r="HP151" i="6"/>
  <c r="HV151" i="6" s="1"/>
  <c r="HP151" i="6" a="1"/>
  <c r="HO151" i="6" a="1"/>
  <c r="HO151" i="6" s="1"/>
  <c r="HU151" i="6" s="1"/>
  <c r="HN151" i="6" a="1"/>
  <c r="HN151" i="6" s="1"/>
  <c r="HT151" i="6" s="1"/>
  <c r="HK151" i="6"/>
  <c r="HI151" i="6"/>
  <c r="HH151" i="6"/>
  <c r="HL151" i="6" s="1" a="1"/>
  <c r="HL151" i="6" s="1"/>
  <c r="HG151" i="6"/>
  <c r="HF151" i="6"/>
  <c r="HD151" i="6"/>
  <c r="HC151" i="6"/>
  <c r="HS150" i="6"/>
  <c r="HQ150" i="6"/>
  <c r="HW150" i="6" s="1"/>
  <c r="HQ150" i="6" a="1"/>
  <c r="HP150" i="6" a="1"/>
  <c r="HP150" i="6" s="1"/>
  <c r="HV150" i="6" s="1"/>
  <c r="HO150" i="6"/>
  <c r="HU150" i="6" s="1"/>
  <c r="HO150" i="6" a="1"/>
  <c r="HN150" i="6" a="1"/>
  <c r="HN150" i="6" s="1"/>
  <c r="HT150" i="6" s="1"/>
  <c r="HK150" i="6"/>
  <c r="HI150" i="6"/>
  <c r="HH150" i="6"/>
  <c r="HL150" i="6" s="1" a="1"/>
  <c r="HL150" i="6" s="1"/>
  <c r="HG150" i="6"/>
  <c r="HF150" i="6"/>
  <c r="HD150" i="6"/>
  <c r="HC150" i="6"/>
  <c r="HS149" i="6"/>
  <c r="HQ149" i="6" a="1"/>
  <c r="HQ149" i="6" s="1"/>
  <c r="HW149" i="6" s="1"/>
  <c r="HP149" i="6" a="1"/>
  <c r="HP149" i="6" s="1"/>
  <c r="HV149" i="6" s="1"/>
  <c r="HO149" i="6" a="1"/>
  <c r="HO149" i="6" s="1"/>
  <c r="HU149" i="6" s="1"/>
  <c r="HN149" i="6" a="1"/>
  <c r="HN149" i="6" s="1"/>
  <c r="HT149" i="6" s="1"/>
  <c r="HK149" i="6"/>
  <c r="HI149" i="6"/>
  <c r="HH149" i="6"/>
  <c r="HL149" i="6" s="1" a="1"/>
  <c r="HL149" i="6" s="1"/>
  <c r="HG149" i="6"/>
  <c r="HF149" i="6"/>
  <c r="HD149" i="6"/>
  <c r="HC149" i="6"/>
  <c r="HS148" i="6"/>
  <c r="HQ148" i="6" a="1"/>
  <c r="HQ148" i="6" s="1"/>
  <c r="HW148" i="6" s="1"/>
  <c r="HP148" i="6" a="1"/>
  <c r="HP148" i="6" s="1"/>
  <c r="HV148" i="6" s="1"/>
  <c r="HO148" i="6" a="1"/>
  <c r="HO148" i="6" s="1"/>
  <c r="HU148" i="6" s="1"/>
  <c r="HN148" i="6" a="1"/>
  <c r="HN148" i="6" s="1"/>
  <c r="HT148" i="6" s="1"/>
  <c r="HK148" i="6"/>
  <c r="HI148" i="6"/>
  <c r="HH148" i="6"/>
  <c r="HL148" i="6" s="1" a="1"/>
  <c r="HL148" i="6" s="1"/>
  <c r="HG148" i="6"/>
  <c r="HF148" i="6"/>
  <c r="HD148" i="6"/>
  <c r="HC148" i="6"/>
  <c r="HS147" i="6"/>
  <c r="HQ147" i="6" a="1"/>
  <c r="HQ147" i="6" s="1"/>
  <c r="HW147" i="6" s="1"/>
  <c r="HP147" i="6" a="1"/>
  <c r="HP147" i="6" s="1"/>
  <c r="HV147" i="6" s="1"/>
  <c r="HO147" i="6" a="1"/>
  <c r="HO147" i="6" s="1"/>
  <c r="HU147" i="6" s="1"/>
  <c r="HN147" i="6" a="1"/>
  <c r="HN147" i="6" s="1"/>
  <c r="HT147" i="6" s="1"/>
  <c r="HL147" i="6" a="1"/>
  <c r="HL147" i="6" s="1"/>
  <c r="HK147" i="6"/>
  <c r="HI147" i="6"/>
  <c r="HH147" i="6"/>
  <c r="HG147" i="6"/>
  <c r="HF147" i="6"/>
  <c r="HD147" i="6"/>
  <c r="HC147" i="6"/>
  <c r="HS146" i="6"/>
  <c r="HQ146" i="6" a="1"/>
  <c r="HQ146" i="6" s="1"/>
  <c r="HW146" i="6" s="1"/>
  <c r="HP146" i="6" a="1"/>
  <c r="HP146" i="6" s="1"/>
  <c r="HV146" i="6" s="1"/>
  <c r="HO146" i="6" a="1"/>
  <c r="HO146" i="6" s="1"/>
  <c r="HU146" i="6" s="1"/>
  <c r="HN146" i="6" a="1"/>
  <c r="HN146" i="6" s="1"/>
  <c r="HT146" i="6" s="1"/>
  <c r="HK146" i="6"/>
  <c r="HI146" i="6"/>
  <c r="HH146" i="6"/>
  <c r="HL146" i="6" s="1" a="1"/>
  <c r="HL146" i="6" s="1"/>
  <c r="HG146" i="6"/>
  <c r="HF146" i="6"/>
  <c r="HD146" i="6"/>
  <c r="HC146" i="6"/>
  <c r="HS145" i="6"/>
  <c r="HQ145" i="6" a="1"/>
  <c r="HQ145" i="6" s="1"/>
  <c r="HW145" i="6" s="1"/>
  <c r="HP145" i="6" a="1"/>
  <c r="HP145" i="6" s="1"/>
  <c r="HV145" i="6" s="1"/>
  <c r="HO145" i="6" a="1"/>
  <c r="HO145" i="6" s="1"/>
  <c r="HU145" i="6" s="1"/>
  <c r="HN145" i="6" a="1"/>
  <c r="HN145" i="6" s="1"/>
  <c r="HT145" i="6" s="1"/>
  <c r="HK145" i="6"/>
  <c r="HI145" i="6"/>
  <c r="HH145" i="6"/>
  <c r="HL145" i="6" s="1" a="1"/>
  <c r="HL145" i="6" s="1"/>
  <c r="HG145" i="6"/>
  <c r="HF145" i="6"/>
  <c r="HD145" i="6"/>
  <c r="HC145" i="6"/>
  <c r="HS144" i="6"/>
  <c r="HQ144" i="6"/>
  <c r="HW144" i="6" s="1"/>
  <c r="HQ144" i="6" a="1"/>
  <c r="HP144" i="6" a="1"/>
  <c r="HP144" i="6" s="1"/>
  <c r="HV144" i="6" s="1"/>
  <c r="HO144" i="6" a="1"/>
  <c r="HO144" i="6" s="1"/>
  <c r="HU144" i="6" s="1"/>
  <c r="HN144" i="6" a="1"/>
  <c r="HN144" i="6" s="1"/>
  <c r="HT144" i="6" s="1"/>
  <c r="HK144" i="6"/>
  <c r="HI144" i="6"/>
  <c r="HH144" i="6"/>
  <c r="HL144" i="6" s="1" a="1"/>
  <c r="HL144" i="6" s="1"/>
  <c r="HG144" i="6"/>
  <c r="HF144" i="6"/>
  <c r="HD144" i="6"/>
  <c r="HC144" i="6"/>
  <c r="HS143" i="6"/>
  <c r="HQ143" i="6" a="1"/>
  <c r="HQ143" i="6" s="1"/>
  <c r="HW143" i="6" s="1"/>
  <c r="HP143" i="6" a="1"/>
  <c r="HP143" i="6" s="1"/>
  <c r="HV143" i="6" s="1"/>
  <c r="HO143" i="6" a="1"/>
  <c r="HO143" i="6" s="1"/>
  <c r="HU143" i="6" s="1"/>
  <c r="HN143" i="6" a="1"/>
  <c r="HN143" i="6" s="1"/>
  <c r="HT143" i="6" s="1"/>
  <c r="HK143" i="6"/>
  <c r="HI143" i="6"/>
  <c r="HH143" i="6"/>
  <c r="HL143" i="6" s="1" a="1"/>
  <c r="HL143" i="6" s="1"/>
  <c r="HG143" i="6"/>
  <c r="HF143" i="6"/>
  <c r="HD143" i="6"/>
  <c r="HC143" i="6"/>
  <c r="HS142" i="6"/>
  <c r="HQ142" i="6" a="1"/>
  <c r="HQ142" i="6" s="1"/>
  <c r="HW142" i="6" s="1"/>
  <c r="HP142" i="6"/>
  <c r="HV142" i="6" s="1"/>
  <c r="HP142" i="6" a="1"/>
  <c r="HO142" i="6"/>
  <c r="HU142" i="6" s="1"/>
  <c r="HO142" i="6" a="1"/>
  <c r="HN142" i="6" a="1"/>
  <c r="HN142" i="6" s="1"/>
  <c r="HT142" i="6" s="1"/>
  <c r="HK142" i="6"/>
  <c r="HI142" i="6"/>
  <c r="HH142" i="6"/>
  <c r="HL142" i="6" s="1" a="1"/>
  <c r="HL142" i="6" s="1"/>
  <c r="HG142" i="6"/>
  <c r="HF142" i="6"/>
  <c r="HD142" i="6"/>
  <c r="HC142" i="6"/>
  <c r="HW141" i="6"/>
  <c r="HS141" i="6"/>
  <c r="HQ141" i="6" a="1"/>
  <c r="HQ141" i="6" s="1"/>
  <c r="HP141" i="6" a="1"/>
  <c r="HP141" i="6" s="1"/>
  <c r="HV141" i="6" s="1"/>
  <c r="HO141" i="6" a="1"/>
  <c r="HO141" i="6" s="1"/>
  <c r="HU141" i="6" s="1"/>
  <c r="HN141" i="6" a="1"/>
  <c r="HN141" i="6" s="1"/>
  <c r="HT141" i="6" s="1"/>
  <c r="HK141" i="6"/>
  <c r="HI141" i="6"/>
  <c r="HH141" i="6"/>
  <c r="HL141" i="6" s="1" a="1"/>
  <c r="HL141" i="6" s="1"/>
  <c r="HG141" i="6"/>
  <c r="HF141" i="6"/>
  <c r="HD141" i="6"/>
  <c r="HC141" i="6"/>
  <c r="HS140" i="6"/>
  <c r="HQ140" i="6" a="1"/>
  <c r="HQ140" i="6" s="1"/>
  <c r="HW140" i="6" s="1"/>
  <c r="HP140" i="6" a="1"/>
  <c r="HP140" i="6" s="1"/>
  <c r="HV140" i="6" s="1"/>
  <c r="HO140" i="6" a="1"/>
  <c r="HO140" i="6" s="1"/>
  <c r="HU140" i="6" s="1"/>
  <c r="HN140" i="6" a="1"/>
  <c r="HN140" i="6" s="1"/>
  <c r="HT140" i="6" s="1"/>
  <c r="HK140" i="6"/>
  <c r="HI140" i="6"/>
  <c r="HH140" i="6"/>
  <c r="HL140" i="6" s="1" a="1"/>
  <c r="HL140" i="6" s="1"/>
  <c r="HG140" i="6"/>
  <c r="HF140" i="6"/>
  <c r="HD140" i="6"/>
  <c r="HC140" i="6"/>
  <c r="HS139" i="6"/>
  <c r="HQ139" i="6"/>
  <c r="HW139" i="6" s="1"/>
  <c r="HQ139" i="6" a="1"/>
  <c r="HP139" i="6" a="1"/>
  <c r="HP139" i="6" s="1"/>
  <c r="HV139" i="6" s="1"/>
  <c r="HO139" i="6" a="1"/>
  <c r="HO139" i="6" s="1"/>
  <c r="HU139" i="6" s="1"/>
  <c r="HN139" i="6" a="1"/>
  <c r="HN139" i="6" s="1"/>
  <c r="HT139" i="6" s="1"/>
  <c r="HK139" i="6"/>
  <c r="HI139" i="6"/>
  <c r="HH139" i="6"/>
  <c r="HL139" i="6" s="1" a="1"/>
  <c r="HL139" i="6" s="1"/>
  <c r="HG139" i="6"/>
  <c r="HF139" i="6"/>
  <c r="HD139" i="6"/>
  <c r="HC139" i="6"/>
  <c r="HS138" i="6"/>
  <c r="HQ138" i="6" a="1"/>
  <c r="HQ138" i="6" s="1"/>
  <c r="HW138" i="6" s="1"/>
  <c r="HP138" i="6" a="1"/>
  <c r="HP138" i="6" s="1"/>
  <c r="HV138" i="6" s="1"/>
  <c r="HO138" i="6"/>
  <c r="HU138" i="6" s="1"/>
  <c r="HO138" i="6" a="1"/>
  <c r="HN138" i="6" a="1"/>
  <c r="HN138" i="6" s="1"/>
  <c r="HT138" i="6" s="1"/>
  <c r="HK138" i="6"/>
  <c r="HI138" i="6"/>
  <c r="HH138" i="6"/>
  <c r="HL138" i="6" s="1" a="1"/>
  <c r="HL138" i="6" s="1"/>
  <c r="HG138" i="6"/>
  <c r="HF138" i="6"/>
  <c r="HD138" i="6"/>
  <c r="HC138" i="6"/>
  <c r="HW137" i="6"/>
  <c r="HS137" i="6"/>
  <c r="HQ137" i="6" a="1"/>
  <c r="HQ137" i="6" s="1"/>
  <c r="HP137" i="6" a="1"/>
  <c r="HP137" i="6" s="1"/>
  <c r="HV137" i="6" s="1"/>
  <c r="HO137" i="6" a="1"/>
  <c r="HO137" i="6" s="1"/>
  <c r="HU137" i="6" s="1"/>
  <c r="HN137" i="6" a="1"/>
  <c r="HN137" i="6" s="1"/>
  <c r="HT137" i="6" s="1"/>
  <c r="HK137" i="6"/>
  <c r="HI137" i="6"/>
  <c r="HH137" i="6"/>
  <c r="HL137" i="6" s="1" a="1"/>
  <c r="HL137" i="6" s="1"/>
  <c r="HG137" i="6"/>
  <c r="HF137" i="6"/>
  <c r="HD137" i="6"/>
  <c r="HC137" i="6"/>
  <c r="HS136" i="6"/>
  <c r="HQ136" i="6"/>
  <c r="HW136" i="6" s="1"/>
  <c r="HQ136" i="6" a="1"/>
  <c r="HP136" i="6" a="1"/>
  <c r="HP136" i="6" s="1"/>
  <c r="HV136" i="6" s="1"/>
  <c r="HO136" i="6" a="1"/>
  <c r="HO136" i="6" s="1"/>
  <c r="HU136" i="6" s="1"/>
  <c r="HN136" i="6" a="1"/>
  <c r="HN136" i="6" s="1"/>
  <c r="HT136" i="6" s="1"/>
  <c r="HK136" i="6"/>
  <c r="HI136" i="6"/>
  <c r="HH136" i="6"/>
  <c r="HL136" i="6" s="1" a="1"/>
  <c r="HL136" i="6" s="1"/>
  <c r="HG136" i="6"/>
  <c r="HF136" i="6"/>
  <c r="HD136" i="6"/>
  <c r="HC136" i="6"/>
  <c r="HS135" i="6"/>
  <c r="HQ135" i="6"/>
  <c r="HW135" i="6" s="1"/>
  <c r="HQ135" i="6" a="1"/>
  <c r="HP135" i="6" a="1"/>
  <c r="HP135" i="6" s="1"/>
  <c r="HV135" i="6" s="1"/>
  <c r="HO135" i="6" a="1"/>
  <c r="HO135" i="6" s="1"/>
  <c r="HU135" i="6" s="1"/>
  <c r="HN135" i="6" a="1"/>
  <c r="HN135" i="6" s="1"/>
  <c r="HT135" i="6" s="1"/>
  <c r="HK135" i="6"/>
  <c r="HI135" i="6"/>
  <c r="HH135" i="6"/>
  <c r="HL135" i="6" s="1" a="1"/>
  <c r="HL135" i="6" s="1"/>
  <c r="HG135" i="6"/>
  <c r="HF135" i="6"/>
  <c r="HD135" i="6"/>
  <c r="HC135" i="6"/>
  <c r="HS134" i="6"/>
  <c r="HQ134" i="6"/>
  <c r="HW134" i="6" s="1"/>
  <c r="HQ134" i="6" a="1"/>
  <c r="HP134" i="6" a="1"/>
  <c r="HP134" i="6" s="1"/>
  <c r="HV134" i="6" s="1"/>
  <c r="HO134" i="6" a="1"/>
  <c r="HO134" i="6" s="1"/>
  <c r="HU134" i="6" s="1"/>
  <c r="HN134" i="6" a="1"/>
  <c r="HN134" i="6" s="1"/>
  <c r="HT134" i="6" s="1"/>
  <c r="HK134" i="6"/>
  <c r="HI134" i="6"/>
  <c r="HH134" i="6"/>
  <c r="HL134" i="6" s="1" a="1"/>
  <c r="HL134" i="6" s="1"/>
  <c r="HG134" i="6"/>
  <c r="HF134" i="6"/>
  <c r="HD134" i="6"/>
  <c r="HC134" i="6"/>
  <c r="HS133" i="6"/>
  <c r="HQ133" i="6" a="1"/>
  <c r="HQ133" i="6" s="1"/>
  <c r="HW133" i="6" s="1"/>
  <c r="HP133" i="6" a="1"/>
  <c r="HP133" i="6" s="1"/>
  <c r="HV133" i="6" s="1"/>
  <c r="HO133" i="6" a="1"/>
  <c r="HO133" i="6" s="1"/>
  <c r="HU133" i="6" s="1"/>
  <c r="HN133" i="6" a="1"/>
  <c r="HN133" i="6" s="1"/>
  <c r="HT133" i="6" s="1"/>
  <c r="HK133" i="6"/>
  <c r="HI133" i="6"/>
  <c r="HH133" i="6"/>
  <c r="HL133" i="6" s="1" a="1"/>
  <c r="HL133" i="6" s="1"/>
  <c r="HG133" i="6"/>
  <c r="HF133" i="6"/>
  <c r="HD133" i="6"/>
  <c r="HC133" i="6"/>
  <c r="HS132" i="6"/>
  <c r="HQ132" i="6" a="1"/>
  <c r="HQ132" i="6" s="1"/>
  <c r="HW132" i="6" s="1"/>
  <c r="HP132" i="6" a="1"/>
  <c r="HP132" i="6" s="1"/>
  <c r="HV132" i="6" s="1"/>
  <c r="HO132" i="6" a="1"/>
  <c r="HO132" i="6" s="1"/>
  <c r="HU132" i="6" s="1"/>
  <c r="HN132" i="6" a="1"/>
  <c r="HN132" i="6" s="1"/>
  <c r="HT132" i="6" s="1"/>
  <c r="HK132" i="6"/>
  <c r="HI132" i="6"/>
  <c r="HH132" i="6"/>
  <c r="HL132" i="6" s="1" a="1"/>
  <c r="HL132" i="6" s="1"/>
  <c r="HG132" i="6"/>
  <c r="HF132" i="6"/>
  <c r="HD132" i="6"/>
  <c r="HC132" i="6"/>
  <c r="HU131" i="6"/>
  <c r="HS131" i="6"/>
  <c r="HQ131" i="6"/>
  <c r="HW131" i="6" s="1"/>
  <c r="HQ131" i="6" a="1"/>
  <c r="HP131" i="6" a="1"/>
  <c r="HP131" i="6" s="1"/>
  <c r="HV131" i="6" s="1"/>
  <c r="HO131" i="6" a="1"/>
  <c r="HO131" i="6" s="1"/>
  <c r="HN131" i="6" a="1"/>
  <c r="HN131" i="6" s="1"/>
  <c r="HT131" i="6" s="1"/>
  <c r="HK131" i="6"/>
  <c r="HI131" i="6"/>
  <c r="HH131" i="6"/>
  <c r="HL131" i="6" s="1" a="1"/>
  <c r="HL131" i="6" s="1"/>
  <c r="HG131" i="6"/>
  <c r="HF131" i="6"/>
  <c r="HD131" i="6"/>
  <c r="HC131" i="6"/>
  <c r="HS130" i="6"/>
  <c r="HQ130" i="6" a="1"/>
  <c r="HQ130" i="6" s="1"/>
  <c r="HW130" i="6" s="1"/>
  <c r="HP130" i="6" a="1"/>
  <c r="HP130" i="6" s="1"/>
  <c r="HV130" i="6" s="1"/>
  <c r="HO130" i="6" a="1"/>
  <c r="HO130" i="6" s="1"/>
  <c r="HU130" i="6" s="1"/>
  <c r="HN130" i="6" a="1"/>
  <c r="HN130" i="6" s="1"/>
  <c r="HT130" i="6" s="1"/>
  <c r="HK130" i="6"/>
  <c r="HI130" i="6"/>
  <c r="HH130" i="6"/>
  <c r="HL130" i="6" s="1" a="1"/>
  <c r="HL130" i="6" s="1"/>
  <c r="HG130" i="6"/>
  <c r="HF130" i="6"/>
  <c r="HD130" i="6"/>
  <c r="HC130" i="6"/>
  <c r="HS129" i="6"/>
  <c r="HQ129" i="6" a="1"/>
  <c r="HQ129" i="6" s="1"/>
  <c r="HW129" i="6" s="1"/>
  <c r="HP129" i="6" a="1"/>
  <c r="HP129" i="6" s="1"/>
  <c r="HV129" i="6" s="1"/>
  <c r="HO129" i="6" a="1"/>
  <c r="HO129" i="6" s="1"/>
  <c r="HU129" i="6" s="1"/>
  <c r="HN129" i="6"/>
  <c r="HT129" i="6" s="1"/>
  <c r="HN129" i="6" a="1"/>
  <c r="HK129" i="6"/>
  <c r="HI129" i="6"/>
  <c r="HH129" i="6"/>
  <c r="HL129" i="6" s="1" a="1"/>
  <c r="HL129" i="6" s="1"/>
  <c r="HG129" i="6"/>
  <c r="HF129" i="6"/>
  <c r="HD129" i="6"/>
  <c r="HC129" i="6"/>
  <c r="HV128" i="6"/>
  <c r="HS128" i="6"/>
  <c r="HQ128" i="6" a="1"/>
  <c r="HQ128" i="6" s="1"/>
  <c r="HW128" i="6" s="1"/>
  <c r="HP128" i="6" a="1"/>
  <c r="HP128" i="6" s="1"/>
  <c r="HO128" i="6" a="1"/>
  <c r="HO128" i="6" s="1"/>
  <c r="HU128" i="6" s="1"/>
  <c r="HN128" i="6" a="1"/>
  <c r="HN128" i="6" s="1"/>
  <c r="HT128" i="6" s="1"/>
  <c r="HK128" i="6"/>
  <c r="HI128" i="6"/>
  <c r="HH128" i="6"/>
  <c r="HL128" i="6" s="1" a="1"/>
  <c r="HL128" i="6" s="1"/>
  <c r="HG128" i="6"/>
  <c r="HF128" i="6"/>
  <c r="HD128" i="6"/>
  <c r="HC128" i="6"/>
  <c r="HS127" i="6"/>
  <c r="HQ127" i="6"/>
  <c r="HW127" i="6" s="1"/>
  <c r="HQ127" i="6" a="1"/>
  <c r="HP127" i="6"/>
  <c r="HV127" i="6" s="1"/>
  <c r="HP127" i="6" a="1"/>
  <c r="HO127" i="6" a="1"/>
  <c r="HO127" i="6" s="1"/>
  <c r="HU127" i="6" s="1"/>
  <c r="HN127" i="6"/>
  <c r="HT127" i="6" s="1"/>
  <c r="HN127" i="6" a="1"/>
  <c r="HK127" i="6"/>
  <c r="HI127" i="6"/>
  <c r="HH127" i="6"/>
  <c r="HL127" i="6" s="1" a="1"/>
  <c r="HL127" i="6" s="1"/>
  <c r="HG127" i="6"/>
  <c r="HF127" i="6"/>
  <c r="HD127" i="6"/>
  <c r="HC127" i="6"/>
  <c r="HS126" i="6"/>
  <c r="HQ126" i="6" a="1"/>
  <c r="HQ126" i="6" s="1"/>
  <c r="HW126" i="6" s="1"/>
  <c r="HP126" i="6" a="1"/>
  <c r="HP126" i="6" s="1"/>
  <c r="HV126" i="6" s="1"/>
  <c r="HO126" i="6" a="1"/>
  <c r="HO126" i="6" s="1"/>
  <c r="HU126" i="6" s="1"/>
  <c r="HN126" i="6" a="1"/>
  <c r="HN126" i="6" s="1"/>
  <c r="HT126" i="6" s="1"/>
  <c r="HK126" i="6"/>
  <c r="HI126" i="6"/>
  <c r="HH126" i="6"/>
  <c r="HL126" i="6" s="1" a="1"/>
  <c r="HL126" i="6" s="1"/>
  <c r="HG126" i="6"/>
  <c r="HF126" i="6"/>
  <c r="HD126" i="6"/>
  <c r="HC126" i="6"/>
  <c r="HS125" i="6"/>
  <c r="HQ125" i="6" a="1"/>
  <c r="HQ125" i="6" s="1"/>
  <c r="HW125" i="6" s="1"/>
  <c r="HP125" i="6" a="1"/>
  <c r="HP125" i="6" s="1"/>
  <c r="HV125" i="6" s="1"/>
  <c r="HO125" i="6" a="1"/>
  <c r="HO125" i="6" s="1"/>
  <c r="HU125" i="6" s="1"/>
  <c r="HN125" i="6"/>
  <c r="HT125" i="6" s="1"/>
  <c r="HN125" i="6" a="1"/>
  <c r="HK125" i="6"/>
  <c r="HI125" i="6"/>
  <c r="HH125" i="6"/>
  <c r="HL125" i="6" s="1" a="1"/>
  <c r="HL125" i="6" s="1"/>
  <c r="HG125" i="6"/>
  <c r="HF125" i="6"/>
  <c r="HD125" i="6"/>
  <c r="HC125" i="6"/>
  <c r="HS124" i="6"/>
  <c r="HQ124" i="6" a="1"/>
  <c r="HQ124" i="6" s="1"/>
  <c r="HW124" i="6" s="1"/>
  <c r="HP124" i="6" a="1"/>
  <c r="HP124" i="6" s="1"/>
  <c r="HV124" i="6" s="1"/>
  <c r="HO124" i="6" a="1"/>
  <c r="HO124" i="6" s="1"/>
  <c r="HU124" i="6" s="1"/>
  <c r="HN124" i="6" a="1"/>
  <c r="HN124" i="6" s="1"/>
  <c r="HT124" i="6" s="1"/>
  <c r="HK124" i="6"/>
  <c r="HI124" i="6"/>
  <c r="HH124" i="6"/>
  <c r="HL124" i="6" s="1" a="1"/>
  <c r="HL124" i="6" s="1"/>
  <c r="HG124" i="6"/>
  <c r="HF124" i="6"/>
  <c r="HD124" i="6"/>
  <c r="HC124" i="6"/>
  <c r="HS123" i="6"/>
  <c r="HQ123" i="6" a="1"/>
  <c r="HQ123" i="6" s="1"/>
  <c r="HW123" i="6" s="1"/>
  <c r="HP123" i="6" a="1"/>
  <c r="HP123" i="6" s="1"/>
  <c r="HV123" i="6" s="1"/>
  <c r="HO123" i="6" a="1"/>
  <c r="HO123" i="6" s="1"/>
  <c r="HU123" i="6" s="1"/>
  <c r="HN123" i="6" a="1"/>
  <c r="HN123" i="6" s="1"/>
  <c r="HT123" i="6" s="1"/>
  <c r="HK123" i="6"/>
  <c r="HI123" i="6"/>
  <c r="HH123" i="6"/>
  <c r="HL123" i="6" s="1" a="1"/>
  <c r="HL123" i="6" s="1"/>
  <c r="HG123" i="6"/>
  <c r="HF123" i="6"/>
  <c r="HD123" i="6"/>
  <c r="HC123" i="6"/>
  <c r="HS122" i="6"/>
  <c r="HQ122" i="6" a="1"/>
  <c r="HQ122" i="6" s="1"/>
  <c r="HW122" i="6" s="1"/>
  <c r="HP122" i="6" a="1"/>
  <c r="HP122" i="6" s="1"/>
  <c r="HV122" i="6" s="1"/>
  <c r="HO122" i="6" a="1"/>
  <c r="HO122" i="6" s="1"/>
  <c r="HU122" i="6" s="1"/>
  <c r="HN122" i="6" a="1"/>
  <c r="HN122" i="6" s="1"/>
  <c r="HT122" i="6" s="1"/>
  <c r="HK122" i="6"/>
  <c r="HI122" i="6"/>
  <c r="HH122" i="6"/>
  <c r="HL122" i="6" s="1" a="1"/>
  <c r="HL122" i="6" s="1"/>
  <c r="HG122" i="6"/>
  <c r="HF122" i="6"/>
  <c r="HD122" i="6"/>
  <c r="HC122" i="6"/>
  <c r="HS121" i="6"/>
  <c r="HQ121" i="6" a="1"/>
  <c r="HQ121" i="6" s="1"/>
  <c r="HW121" i="6" s="1"/>
  <c r="HP121" i="6" a="1"/>
  <c r="HP121" i="6" s="1"/>
  <c r="HV121" i="6" s="1"/>
  <c r="HO121" i="6" a="1"/>
  <c r="HO121" i="6" s="1"/>
  <c r="HU121" i="6" s="1"/>
  <c r="HN121" i="6" a="1"/>
  <c r="HN121" i="6" s="1"/>
  <c r="HT121" i="6" s="1"/>
  <c r="HL121" i="6" a="1"/>
  <c r="HL121" i="6" s="1"/>
  <c r="HK121" i="6"/>
  <c r="HI121" i="6"/>
  <c r="HH121" i="6"/>
  <c r="HG121" i="6"/>
  <c r="HF121" i="6"/>
  <c r="HD121" i="6"/>
  <c r="HC121" i="6"/>
  <c r="HU120" i="6"/>
  <c r="HS120" i="6"/>
  <c r="HQ120" i="6" a="1"/>
  <c r="HQ120" i="6" s="1"/>
  <c r="HW120" i="6" s="1"/>
  <c r="HP120" i="6" a="1"/>
  <c r="HP120" i="6" s="1"/>
  <c r="HV120" i="6" s="1"/>
  <c r="HO120" i="6" a="1"/>
  <c r="HO120" i="6" s="1"/>
  <c r="HN120" i="6" a="1"/>
  <c r="HN120" i="6" s="1"/>
  <c r="HT120" i="6" s="1"/>
  <c r="HK120" i="6"/>
  <c r="HI120" i="6"/>
  <c r="HH120" i="6"/>
  <c r="HL120" i="6" s="1" a="1"/>
  <c r="HL120" i="6" s="1"/>
  <c r="HG120" i="6"/>
  <c r="HF120" i="6"/>
  <c r="HD120" i="6"/>
  <c r="HC120" i="6"/>
  <c r="HS119" i="6"/>
  <c r="HQ119" i="6" a="1"/>
  <c r="HQ119" i="6" s="1"/>
  <c r="HW119" i="6" s="1"/>
  <c r="HP119" i="6" a="1"/>
  <c r="HP119" i="6" s="1"/>
  <c r="HV119" i="6" s="1"/>
  <c r="HO119" i="6" a="1"/>
  <c r="HO119" i="6" s="1"/>
  <c r="HU119" i="6" s="1"/>
  <c r="HN119" i="6" a="1"/>
  <c r="HN119" i="6" s="1"/>
  <c r="HT119" i="6" s="1"/>
  <c r="HK119" i="6"/>
  <c r="HI119" i="6"/>
  <c r="HH119" i="6"/>
  <c r="HL119" i="6" s="1" a="1"/>
  <c r="HL119" i="6" s="1"/>
  <c r="HG119" i="6"/>
  <c r="HF119" i="6"/>
  <c r="HD119" i="6"/>
  <c r="HC119" i="6"/>
  <c r="HW118" i="6"/>
  <c r="HV118" i="6"/>
  <c r="HS118" i="6"/>
  <c r="HQ118" i="6" a="1"/>
  <c r="HQ118" i="6" s="1"/>
  <c r="HP118" i="6"/>
  <c r="HP118" i="6" a="1"/>
  <c r="HO118" i="6" a="1"/>
  <c r="HO118" i="6" s="1"/>
  <c r="HU118" i="6" s="1"/>
  <c r="HN118" i="6" a="1"/>
  <c r="HN118" i="6" s="1"/>
  <c r="HT118" i="6" s="1"/>
  <c r="HK118" i="6"/>
  <c r="HI118" i="6"/>
  <c r="HH118" i="6"/>
  <c r="HL118" i="6" s="1" a="1"/>
  <c r="HL118" i="6" s="1"/>
  <c r="HG118" i="6"/>
  <c r="HF118" i="6"/>
  <c r="HD118" i="6"/>
  <c r="HC118" i="6"/>
  <c r="HV117" i="6"/>
  <c r="HS117" i="6"/>
  <c r="HQ117" i="6" a="1"/>
  <c r="HQ117" i="6" s="1"/>
  <c r="HW117" i="6" s="1"/>
  <c r="HP117" i="6" a="1"/>
  <c r="HP117" i="6" s="1"/>
  <c r="HO117" i="6" a="1"/>
  <c r="HO117" i="6" s="1"/>
  <c r="HU117" i="6" s="1"/>
  <c r="HN117" i="6" a="1"/>
  <c r="HN117" i="6" s="1"/>
  <c r="HT117" i="6" s="1"/>
  <c r="HL117" i="6" a="1"/>
  <c r="HL117" i="6" s="1"/>
  <c r="HK117" i="6"/>
  <c r="HI117" i="6"/>
  <c r="HH117" i="6"/>
  <c r="HG117" i="6"/>
  <c r="HF117" i="6"/>
  <c r="HD117" i="6"/>
  <c r="HC117" i="6"/>
  <c r="HS116" i="6"/>
  <c r="HQ116" i="6" a="1"/>
  <c r="HQ116" i="6" s="1"/>
  <c r="HW116" i="6" s="1"/>
  <c r="HP116" i="6" a="1"/>
  <c r="HP116" i="6" s="1"/>
  <c r="HV116" i="6" s="1"/>
  <c r="HO116" i="6" a="1"/>
  <c r="HO116" i="6" s="1"/>
  <c r="HU116" i="6" s="1"/>
  <c r="HN116" i="6"/>
  <c r="HT116" i="6" s="1"/>
  <c r="HN116" i="6" a="1"/>
  <c r="HK116" i="6"/>
  <c r="HI116" i="6"/>
  <c r="HH116" i="6"/>
  <c r="HL116" i="6" s="1" a="1"/>
  <c r="HL116" i="6" s="1"/>
  <c r="HG116" i="6"/>
  <c r="HF116" i="6"/>
  <c r="HD116" i="6"/>
  <c r="HC116" i="6"/>
  <c r="HS115" i="6"/>
  <c r="HQ115" i="6" a="1"/>
  <c r="HQ115" i="6" s="1"/>
  <c r="HW115" i="6" s="1"/>
  <c r="HP115" i="6" a="1"/>
  <c r="HP115" i="6" s="1"/>
  <c r="HV115" i="6" s="1"/>
  <c r="HO115" i="6" a="1"/>
  <c r="HO115" i="6" s="1"/>
  <c r="HU115" i="6" s="1"/>
  <c r="HN115" i="6" a="1"/>
  <c r="HN115" i="6" s="1"/>
  <c r="HT115" i="6" s="1"/>
  <c r="HK115" i="6"/>
  <c r="HI115" i="6"/>
  <c r="HH115" i="6"/>
  <c r="HL115" i="6" s="1" a="1"/>
  <c r="HL115" i="6" s="1"/>
  <c r="HG115" i="6"/>
  <c r="HF115" i="6"/>
  <c r="HD115" i="6"/>
  <c r="HC115" i="6"/>
  <c r="HS114" i="6"/>
  <c r="HQ114" i="6" a="1"/>
  <c r="HQ114" i="6" s="1"/>
  <c r="HW114" i="6" s="1"/>
  <c r="HP114" i="6" a="1"/>
  <c r="HP114" i="6" s="1"/>
  <c r="HV114" i="6" s="1"/>
  <c r="HO114" i="6" a="1"/>
  <c r="HO114" i="6" s="1"/>
  <c r="HU114" i="6" s="1"/>
  <c r="HN114" i="6" a="1"/>
  <c r="HN114" i="6" s="1"/>
  <c r="HT114" i="6" s="1"/>
  <c r="HK114" i="6"/>
  <c r="HI114" i="6"/>
  <c r="HH114" i="6"/>
  <c r="HL114" i="6" s="1" a="1"/>
  <c r="HL114" i="6" s="1"/>
  <c r="HG114" i="6"/>
  <c r="HF114" i="6"/>
  <c r="HD114" i="6"/>
  <c r="HC114" i="6"/>
  <c r="HS113" i="6"/>
  <c r="HQ113" i="6" a="1"/>
  <c r="HQ113" i="6" s="1"/>
  <c r="HW113" i="6" s="1"/>
  <c r="HP113" i="6" a="1"/>
  <c r="HP113" i="6" s="1"/>
  <c r="HV113" i="6" s="1"/>
  <c r="HO113" i="6" a="1"/>
  <c r="HO113" i="6" s="1"/>
  <c r="HU113" i="6" s="1"/>
  <c r="HN113" i="6" a="1"/>
  <c r="HN113" i="6" s="1"/>
  <c r="HT113" i="6" s="1"/>
  <c r="HL113" i="6" a="1"/>
  <c r="HL113" i="6" s="1"/>
  <c r="HK113" i="6"/>
  <c r="HI113" i="6"/>
  <c r="HH113" i="6"/>
  <c r="HG113" i="6"/>
  <c r="HF113" i="6"/>
  <c r="HD113" i="6"/>
  <c r="HC113" i="6"/>
  <c r="HS112" i="6"/>
  <c r="HQ112" i="6"/>
  <c r="HW112" i="6" s="1"/>
  <c r="HQ112" i="6" a="1"/>
  <c r="HP112" i="6" a="1"/>
  <c r="HP112" i="6" s="1"/>
  <c r="HV112" i="6" s="1"/>
  <c r="HO112" i="6" a="1"/>
  <c r="HO112" i="6" s="1"/>
  <c r="HU112" i="6" s="1"/>
  <c r="HN112" i="6" a="1"/>
  <c r="HN112" i="6" s="1"/>
  <c r="HT112" i="6" s="1"/>
  <c r="HL112" i="6" a="1"/>
  <c r="HL112" i="6" s="1"/>
  <c r="HK112" i="6"/>
  <c r="HI112" i="6"/>
  <c r="HH112" i="6"/>
  <c r="HG112" i="6"/>
  <c r="HF112" i="6"/>
  <c r="HD112" i="6"/>
  <c r="HC112" i="6"/>
  <c r="HU111" i="6"/>
  <c r="HS111" i="6"/>
  <c r="HQ111" i="6" a="1"/>
  <c r="HQ111" i="6" s="1"/>
  <c r="HW111" i="6" s="1"/>
  <c r="HP111" i="6" a="1"/>
  <c r="HP111" i="6" s="1"/>
  <c r="HV111" i="6" s="1"/>
  <c r="HO111" i="6"/>
  <c r="HO111" i="6" a="1"/>
  <c r="HN111" i="6" a="1"/>
  <c r="HN111" i="6" s="1"/>
  <c r="HT111" i="6" s="1"/>
  <c r="HL111" i="6" a="1"/>
  <c r="HL111" i="6" s="1"/>
  <c r="HK111" i="6"/>
  <c r="HI111" i="6"/>
  <c r="HH111" i="6"/>
  <c r="HG111" i="6"/>
  <c r="HF111" i="6"/>
  <c r="HD111" i="6"/>
  <c r="HC111" i="6"/>
  <c r="HS110" i="6"/>
  <c r="HQ110" i="6" a="1"/>
  <c r="HQ110" i="6" s="1"/>
  <c r="HW110" i="6" s="1"/>
  <c r="HP110" i="6" a="1"/>
  <c r="HP110" i="6" s="1"/>
  <c r="HV110" i="6" s="1"/>
  <c r="HO110" i="6" a="1"/>
  <c r="HO110" i="6" s="1"/>
  <c r="HU110" i="6" s="1"/>
  <c r="HN110" i="6" a="1"/>
  <c r="HN110" i="6" s="1"/>
  <c r="HT110" i="6" s="1"/>
  <c r="HK110" i="6"/>
  <c r="HI110" i="6"/>
  <c r="HH110" i="6"/>
  <c r="HL110" i="6" s="1" a="1"/>
  <c r="HL110" i="6" s="1"/>
  <c r="HG110" i="6"/>
  <c r="HF110" i="6"/>
  <c r="HD110" i="6"/>
  <c r="HC110" i="6"/>
  <c r="HS109" i="6"/>
  <c r="HQ109" i="6" a="1"/>
  <c r="HQ109" i="6" s="1"/>
  <c r="HW109" i="6" s="1"/>
  <c r="HP109" i="6" a="1"/>
  <c r="HP109" i="6" s="1"/>
  <c r="HV109" i="6" s="1"/>
  <c r="HO109" i="6" a="1"/>
  <c r="HO109" i="6" s="1"/>
  <c r="HU109" i="6" s="1"/>
  <c r="HN109" i="6" a="1"/>
  <c r="HN109" i="6" s="1"/>
  <c r="HT109" i="6" s="1"/>
  <c r="HK109" i="6"/>
  <c r="HI109" i="6"/>
  <c r="HH109" i="6"/>
  <c r="HL109" i="6" s="1" a="1"/>
  <c r="HL109" i="6" s="1"/>
  <c r="HG109" i="6"/>
  <c r="HF109" i="6"/>
  <c r="HD109" i="6"/>
  <c r="HC109" i="6"/>
  <c r="HS108" i="6"/>
  <c r="HQ108" i="6" a="1"/>
  <c r="HQ108" i="6" s="1"/>
  <c r="HW108" i="6" s="1"/>
  <c r="HP108" i="6" a="1"/>
  <c r="HP108" i="6" s="1"/>
  <c r="HV108" i="6" s="1"/>
  <c r="HO108" i="6" a="1"/>
  <c r="HO108" i="6" s="1"/>
  <c r="HU108" i="6" s="1"/>
  <c r="HN108" i="6" a="1"/>
  <c r="HN108" i="6" s="1"/>
  <c r="HT108" i="6" s="1"/>
  <c r="HK108" i="6"/>
  <c r="HI108" i="6"/>
  <c r="HH108" i="6"/>
  <c r="HL108" i="6" s="1" a="1"/>
  <c r="HL108" i="6" s="1"/>
  <c r="HG108" i="6"/>
  <c r="HF108" i="6"/>
  <c r="HD108" i="6"/>
  <c r="HC108" i="6"/>
  <c r="HS107" i="6"/>
  <c r="HQ107" i="6" a="1"/>
  <c r="HQ107" i="6" s="1"/>
  <c r="HW107" i="6" s="1"/>
  <c r="HP107" i="6" a="1"/>
  <c r="HP107" i="6" s="1"/>
  <c r="HV107" i="6" s="1"/>
  <c r="HO107" i="6" a="1"/>
  <c r="HO107" i="6" s="1"/>
  <c r="HU107" i="6" s="1"/>
  <c r="HN107" i="6" a="1"/>
  <c r="HN107" i="6" s="1"/>
  <c r="HT107" i="6" s="1"/>
  <c r="HK107" i="6"/>
  <c r="HI107" i="6"/>
  <c r="HH107" i="6"/>
  <c r="HL107" i="6" s="1" a="1"/>
  <c r="HL107" i="6" s="1"/>
  <c r="HG107" i="6"/>
  <c r="HF107" i="6"/>
  <c r="HD107" i="6"/>
  <c r="HC107" i="6"/>
  <c r="HS106" i="6"/>
  <c r="HQ106" i="6" a="1"/>
  <c r="HQ106" i="6" s="1"/>
  <c r="HW106" i="6" s="1"/>
  <c r="HP106" i="6" a="1"/>
  <c r="HP106" i="6" s="1"/>
  <c r="HV106" i="6" s="1"/>
  <c r="HO106" i="6" a="1"/>
  <c r="HO106" i="6" s="1"/>
  <c r="HU106" i="6" s="1"/>
  <c r="HN106" i="6" a="1"/>
  <c r="HN106" i="6" s="1"/>
  <c r="HT106" i="6" s="1"/>
  <c r="HK106" i="6"/>
  <c r="HI106" i="6"/>
  <c r="HH106" i="6"/>
  <c r="HL106" i="6" s="1" a="1"/>
  <c r="HL106" i="6" s="1"/>
  <c r="HG106" i="6"/>
  <c r="HF106" i="6"/>
  <c r="HD106" i="6"/>
  <c r="HC106" i="6"/>
  <c r="HV105" i="6"/>
  <c r="HS105" i="6"/>
  <c r="HQ105" i="6" a="1"/>
  <c r="HQ105" i="6" s="1"/>
  <c r="HW105" i="6" s="1"/>
  <c r="HP105" i="6" a="1"/>
  <c r="HP105" i="6" s="1"/>
  <c r="HO105" i="6" a="1"/>
  <c r="HO105" i="6" s="1"/>
  <c r="HU105" i="6" s="1"/>
  <c r="HN105" i="6" a="1"/>
  <c r="HN105" i="6" s="1"/>
  <c r="HT105" i="6" s="1"/>
  <c r="HK105" i="6"/>
  <c r="HI105" i="6"/>
  <c r="HH105" i="6"/>
  <c r="HL105" i="6" s="1" a="1"/>
  <c r="HL105" i="6" s="1"/>
  <c r="HG105" i="6"/>
  <c r="HF105" i="6"/>
  <c r="HD105" i="6"/>
  <c r="HC105" i="6"/>
  <c r="HS104" i="6"/>
  <c r="HQ104" i="6" a="1"/>
  <c r="HQ104" i="6" s="1"/>
  <c r="HW104" i="6" s="1"/>
  <c r="HP104" i="6"/>
  <c r="HV104" i="6" s="1"/>
  <c r="HP104" i="6" a="1"/>
  <c r="HO104" i="6" a="1"/>
  <c r="HO104" i="6" s="1"/>
  <c r="HU104" i="6" s="1"/>
  <c r="HN104" i="6" a="1"/>
  <c r="HN104" i="6" s="1"/>
  <c r="HT104" i="6" s="1"/>
  <c r="HK104" i="6"/>
  <c r="HI104" i="6"/>
  <c r="HH104" i="6"/>
  <c r="HL104" i="6" s="1" a="1"/>
  <c r="HL104" i="6" s="1"/>
  <c r="HG104" i="6"/>
  <c r="HF104" i="6"/>
  <c r="HD104" i="6"/>
  <c r="HC104" i="6"/>
  <c r="HS103" i="6"/>
  <c r="HQ103" i="6"/>
  <c r="HW103" i="6" s="1"/>
  <c r="HQ103" i="6" a="1"/>
  <c r="HP103" i="6" a="1"/>
  <c r="HP103" i="6" s="1"/>
  <c r="HV103" i="6" s="1"/>
  <c r="HO103" i="6" a="1"/>
  <c r="HO103" i="6" s="1"/>
  <c r="HU103" i="6" s="1"/>
  <c r="HN103" i="6" a="1"/>
  <c r="HN103" i="6" s="1"/>
  <c r="HT103" i="6" s="1"/>
  <c r="HK103" i="6"/>
  <c r="HI103" i="6"/>
  <c r="HH103" i="6"/>
  <c r="HL103" i="6" s="1" a="1"/>
  <c r="HL103" i="6" s="1"/>
  <c r="HG103" i="6"/>
  <c r="HF103" i="6"/>
  <c r="HD103" i="6"/>
  <c r="HC103" i="6"/>
  <c r="HS102" i="6"/>
  <c r="HQ102" i="6" a="1"/>
  <c r="HQ102" i="6" s="1"/>
  <c r="HW102" i="6" s="1"/>
  <c r="HP102" i="6" a="1"/>
  <c r="HP102" i="6" s="1"/>
  <c r="HV102" i="6" s="1"/>
  <c r="HO102" i="6" a="1"/>
  <c r="HO102" i="6" s="1"/>
  <c r="HU102" i="6" s="1"/>
  <c r="HN102" i="6"/>
  <c r="HT102" i="6" s="1"/>
  <c r="HN102" i="6" a="1"/>
  <c r="HK102" i="6"/>
  <c r="HI102" i="6"/>
  <c r="HH102" i="6"/>
  <c r="HL102" i="6" s="1" a="1"/>
  <c r="HL102" i="6" s="1"/>
  <c r="HG102" i="6"/>
  <c r="HF102" i="6"/>
  <c r="HD102" i="6"/>
  <c r="HC102" i="6"/>
  <c r="HV101" i="6"/>
  <c r="HS101" i="6"/>
  <c r="HQ101" i="6" a="1"/>
  <c r="HQ101" i="6" s="1"/>
  <c r="HW101" i="6" s="1"/>
  <c r="HP101" i="6" a="1"/>
  <c r="HP101" i="6" s="1"/>
  <c r="HO101" i="6" a="1"/>
  <c r="HO101" i="6" s="1"/>
  <c r="HU101" i="6" s="1"/>
  <c r="HN101" i="6" a="1"/>
  <c r="HN101" i="6" s="1"/>
  <c r="HT101" i="6" s="1"/>
  <c r="HK101" i="6"/>
  <c r="HI101" i="6"/>
  <c r="HH101" i="6"/>
  <c r="HL101" i="6" s="1" a="1"/>
  <c r="HL101" i="6" s="1"/>
  <c r="HG101" i="6"/>
  <c r="HF101" i="6"/>
  <c r="HD101" i="6"/>
  <c r="HC101" i="6"/>
  <c r="HS100" i="6"/>
  <c r="HQ100" i="6"/>
  <c r="HW100" i="6" s="1"/>
  <c r="HQ100" i="6" a="1"/>
  <c r="HP100" i="6" a="1"/>
  <c r="HP100" i="6" s="1"/>
  <c r="HV100" i="6" s="1"/>
  <c r="HO100" i="6" a="1"/>
  <c r="HO100" i="6" s="1"/>
  <c r="HU100" i="6" s="1"/>
  <c r="HN100" i="6" a="1"/>
  <c r="HN100" i="6" s="1"/>
  <c r="HT100" i="6" s="1"/>
  <c r="HK100" i="6"/>
  <c r="HI100" i="6"/>
  <c r="HH100" i="6"/>
  <c r="HL100" i="6" s="1" a="1"/>
  <c r="HL100" i="6" s="1"/>
  <c r="HG100" i="6"/>
  <c r="HF100" i="6"/>
  <c r="HD100" i="6"/>
  <c r="HC100" i="6"/>
  <c r="HS99" i="6"/>
  <c r="HQ99" i="6" a="1"/>
  <c r="HQ99" i="6" s="1"/>
  <c r="HW99" i="6" s="1"/>
  <c r="HP99" i="6" a="1"/>
  <c r="HP99" i="6" s="1"/>
  <c r="HV99" i="6" s="1"/>
  <c r="HO99" i="6"/>
  <c r="HU99" i="6" s="1"/>
  <c r="HO99" i="6" a="1"/>
  <c r="HN99" i="6" a="1"/>
  <c r="HN99" i="6" s="1"/>
  <c r="HT99" i="6" s="1"/>
  <c r="HK99" i="6"/>
  <c r="HI99" i="6"/>
  <c r="HH99" i="6"/>
  <c r="HL99" i="6" s="1" a="1"/>
  <c r="HL99" i="6" s="1"/>
  <c r="HG99" i="6"/>
  <c r="HF99" i="6"/>
  <c r="HD99" i="6"/>
  <c r="HC99" i="6"/>
  <c r="HS98" i="6"/>
  <c r="HQ98" i="6" a="1"/>
  <c r="HQ98" i="6" s="1"/>
  <c r="HW98" i="6" s="1"/>
  <c r="HP98" i="6" a="1"/>
  <c r="HP98" i="6" s="1"/>
  <c r="HV98" i="6" s="1"/>
  <c r="HO98" i="6" a="1"/>
  <c r="HO98" i="6" s="1"/>
  <c r="HU98" i="6" s="1"/>
  <c r="HN98" i="6" a="1"/>
  <c r="HN98" i="6" s="1"/>
  <c r="HT98" i="6" s="1"/>
  <c r="HK98" i="6"/>
  <c r="HI98" i="6"/>
  <c r="HH98" i="6"/>
  <c r="HL98" i="6" s="1" a="1"/>
  <c r="HL98" i="6" s="1"/>
  <c r="HG98" i="6"/>
  <c r="HF98" i="6"/>
  <c r="HD98" i="6"/>
  <c r="HC98" i="6"/>
  <c r="HS97" i="6"/>
  <c r="HQ97" i="6" a="1"/>
  <c r="HQ97" i="6" s="1"/>
  <c r="HW97" i="6" s="1"/>
  <c r="HP97" i="6" a="1"/>
  <c r="HP97" i="6" s="1"/>
  <c r="HV97" i="6" s="1"/>
  <c r="HO97" i="6" a="1"/>
  <c r="HO97" i="6" s="1"/>
  <c r="HU97" i="6" s="1"/>
  <c r="HN97" i="6" a="1"/>
  <c r="HN97" i="6" s="1"/>
  <c r="HT97" i="6" s="1"/>
  <c r="HK97" i="6"/>
  <c r="HI97" i="6"/>
  <c r="HH97" i="6"/>
  <c r="HL97" i="6" s="1" a="1"/>
  <c r="HL97" i="6" s="1"/>
  <c r="HG97" i="6"/>
  <c r="HF97" i="6"/>
  <c r="HD97" i="6"/>
  <c r="HC97" i="6"/>
  <c r="HS96" i="6"/>
  <c r="HQ96" i="6" a="1"/>
  <c r="HQ96" i="6" s="1"/>
  <c r="HW96" i="6" s="1"/>
  <c r="HP96" i="6"/>
  <c r="HV96" i="6" s="1"/>
  <c r="HP96" i="6" a="1"/>
  <c r="HO96" i="6" a="1"/>
  <c r="HO96" i="6" s="1"/>
  <c r="HU96" i="6" s="1"/>
  <c r="HN96" i="6" a="1"/>
  <c r="HN96" i="6" s="1"/>
  <c r="HT96" i="6" s="1"/>
  <c r="HK96" i="6"/>
  <c r="HI96" i="6"/>
  <c r="HH96" i="6"/>
  <c r="HL96" i="6" s="1" a="1"/>
  <c r="HL96" i="6" s="1"/>
  <c r="HG96" i="6"/>
  <c r="HF96" i="6"/>
  <c r="HD96" i="6"/>
  <c r="HC96" i="6"/>
  <c r="HW95" i="6"/>
  <c r="HS95" i="6"/>
  <c r="HQ95" i="6"/>
  <c r="HQ95" i="6" a="1"/>
  <c r="HP95" i="6" a="1"/>
  <c r="HP95" i="6" s="1"/>
  <c r="HV95" i="6" s="1"/>
  <c r="HO95" i="6"/>
  <c r="HU95" i="6" s="1"/>
  <c r="HO95" i="6" a="1"/>
  <c r="HN95" i="6" a="1"/>
  <c r="HN95" i="6" s="1"/>
  <c r="HT95" i="6" s="1"/>
  <c r="HK95" i="6"/>
  <c r="HI95" i="6"/>
  <c r="HH95" i="6"/>
  <c r="HL95" i="6" s="1" a="1"/>
  <c r="HL95" i="6" s="1"/>
  <c r="HG95" i="6"/>
  <c r="HF95" i="6"/>
  <c r="HD95" i="6"/>
  <c r="HC95" i="6"/>
  <c r="HS94" i="6"/>
  <c r="HQ94" i="6" a="1"/>
  <c r="HQ94" i="6" s="1"/>
  <c r="HW94" i="6" s="1"/>
  <c r="HP94" i="6"/>
  <c r="HV94" i="6" s="1"/>
  <c r="HP94" i="6" a="1"/>
  <c r="HO94" i="6"/>
  <c r="HU94" i="6" s="1"/>
  <c r="HO94" i="6" a="1"/>
  <c r="HN94" i="6" a="1"/>
  <c r="HN94" i="6" s="1"/>
  <c r="HT94" i="6" s="1"/>
  <c r="HK94" i="6"/>
  <c r="HI94" i="6"/>
  <c r="HH94" i="6"/>
  <c r="HL94" i="6" s="1" a="1"/>
  <c r="HL94" i="6" s="1"/>
  <c r="HG94" i="6"/>
  <c r="HF94" i="6"/>
  <c r="HD94" i="6"/>
  <c r="HC94" i="6"/>
  <c r="HS93" i="6"/>
  <c r="HQ93" i="6" a="1"/>
  <c r="HQ93" i="6" s="1"/>
  <c r="HW93" i="6" s="1"/>
  <c r="HP93" i="6" a="1"/>
  <c r="HP93" i="6" s="1"/>
  <c r="HV93" i="6" s="1"/>
  <c r="HO93" i="6" a="1"/>
  <c r="HO93" i="6" s="1"/>
  <c r="HU93" i="6" s="1"/>
  <c r="HN93" i="6" a="1"/>
  <c r="HN93" i="6" s="1"/>
  <c r="HT93" i="6" s="1"/>
  <c r="HK93" i="6"/>
  <c r="HI93" i="6"/>
  <c r="HH93" i="6"/>
  <c r="HL93" i="6" s="1" a="1"/>
  <c r="HL93" i="6" s="1"/>
  <c r="HG93" i="6"/>
  <c r="HF93" i="6"/>
  <c r="HD93" i="6"/>
  <c r="HC93" i="6"/>
  <c r="HS92" i="6"/>
  <c r="HQ92" i="6" a="1"/>
  <c r="HQ92" i="6" s="1"/>
  <c r="HW92" i="6" s="1"/>
  <c r="HP92" i="6" a="1"/>
  <c r="HP92" i="6" s="1"/>
  <c r="HV92" i="6" s="1"/>
  <c r="HO92" i="6" a="1"/>
  <c r="HO92" i="6" s="1"/>
  <c r="HU92" i="6" s="1"/>
  <c r="HN92" i="6" a="1"/>
  <c r="HN92" i="6" s="1"/>
  <c r="HT92" i="6" s="1"/>
  <c r="HL92" i="6" a="1"/>
  <c r="HL92" i="6" s="1"/>
  <c r="HK92" i="6"/>
  <c r="HI92" i="6"/>
  <c r="HH92" i="6"/>
  <c r="HG92" i="6"/>
  <c r="HF92" i="6"/>
  <c r="HD92" i="6"/>
  <c r="HC92" i="6"/>
  <c r="HS91" i="6"/>
  <c r="HQ91" i="6" a="1"/>
  <c r="HQ91" i="6" s="1"/>
  <c r="HW91" i="6" s="1"/>
  <c r="HP91" i="6" a="1"/>
  <c r="HP91" i="6" s="1"/>
  <c r="HV91" i="6" s="1"/>
  <c r="HO91" i="6" a="1"/>
  <c r="HO91" i="6" s="1"/>
  <c r="HU91" i="6" s="1"/>
  <c r="HN91" i="6" a="1"/>
  <c r="HN91" i="6" s="1"/>
  <c r="HT91" i="6" s="1"/>
  <c r="HK91" i="6"/>
  <c r="HI91" i="6"/>
  <c r="HH91" i="6"/>
  <c r="HL91" i="6" s="1" a="1"/>
  <c r="HL91" i="6" s="1"/>
  <c r="HG91" i="6"/>
  <c r="HF91" i="6"/>
  <c r="HD91" i="6"/>
  <c r="HC91" i="6"/>
  <c r="HS90" i="6"/>
  <c r="HQ90" i="6" a="1"/>
  <c r="HQ90" i="6" s="1"/>
  <c r="HW90" i="6" s="1"/>
  <c r="HP90" i="6" a="1"/>
  <c r="HP90" i="6" s="1"/>
  <c r="HV90" i="6" s="1"/>
  <c r="HO90" i="6" a="1"/>
  <c r="HO90" i="6" s="1"/>
  <c r="HU90" i="6" s="1"/>
  <c r="HN90" i="6" a="1"/>
  <c r="HN90" i="6" s="1"/>
  <c r="HT90" i="6" s="1"/>
  <c r="HK90" i="6"/>
  <c r="HI90" i="6"/>
  <c r="HH90" i="6"/>
  <c r="HL90" i="6" s="1" a="1"/>
  <c r="HL90" i="6" s="1"/>
  <c r="HG90" i="6"/>
  <c r="HF90" i="6"/>
  <c r="HD90" i="6"/>
  <c r="HC90" i="6"/>
  <c r="HS89" i="6"/>
  <c r="HQ89" i="6" a="1"/>
  <c r="HQ89" i="6" s="1"/>
  <c r="HW89" i="6" s="1"/>
  <c r="HP89" i="6" a="1"/>
  <c r="HP89" i="6" s="1"/>
  <c r="HV89" i="6" s="1"/>
  <c r="HO89" i="6" a="1"/>
  <c r="HO89" i="6" s="1"/>
  <c r="HU89" i="6" s="1"/>
  <c r="HN89" i="6" a="1"/>
  <c r="HN89" i="6" s="1"/>
  <c r="HT89" i="6" s="1"/>
  <c r="HK89" i="6"/>
  <c r="HI89" i="6"/>
  <c r="HH89" i="6"/>
  <c r="HL89" i="6" s="1" a="1"/>
  <c r="HL89" i="6" s="1"/>
  <c r="HG89" i="6"/>
  <c r="HF89" i="6"/>
  <c r="HD89" i="6"/>
  <c r="HC89" i="6"/>
  <c r="HS88" i="6"/>
  <c r="HQ88" i="6"/>
  <c r="HW88" i="6" s="1"/>
  <c r="HQ88" i="6" a="1"/>
  <c r="HP88" i="6"/>
  <c r="HV88" i="6" s="1"/>
  <c r="HP88" i="6" a="1"/>
  <c r="HO88" i="6" a="1"/>
  <c r="HO88" i="6" s="1"/>
  <c r="HU88" i="6" s="1"/>
  <c r="HN88" i="6" a="1"/>
  <c r="HN88" i="6" s="1"/>
  <c r="HT88" i="6" s="1"/>
  <c r="HK88" i="6"/>
  <c r="HI88" i="6"/>
  <c r="HH88" i="6"/>
  <c r="HL88" i="6" s="1" a="1"/>
  <c r="HL88" i="6" s="1"/>
  <c r="HG88" i="6"/>
  <c r="HF88" i="6"/>
  <c r="HD88" i="6"/>
  <c r="HC88" i="6"/>
  <c r="HS87" i="6"/>
  <c r="HQ87" i="6" a="1"/>
  <c r="HQ87" i="6" s="1"/>
  <c r="HW87" i="6" s="1"/>
  <c r="HP87" i="6" a="1"/>
  <c r="HP87" i="6" s="1"/>
  <c r="HV87" i="6" s="1"/>
  <c r="HO87" i="6" a="1"/>
  <c r="HO87" i="6" s="1"/>
  <c r="HU87" i="6" s="1"/>
  <c r="HN87" i="6" a="1"/>
  <c r="HN87" i="6" s="1"/>
  <c r="HT87" i="6" s="1"/>
  <c r="HK87" i="6"/>
  <c r="HI87" i="6"/>
  <c r="HH87" i="6"/>
  <c r="HL87" i="6" s="1" a="1"/>
  <c r="HL87" i="6" s="1"/>
  <c r="HG87" i="6"/>
  <c r="HF87" i="6"/>
  <c r="HD87" i="6"/>
  <c r="HC87" i="6"/>
  <c r="HS86" i="6"/>
  <c r="HQ86" i="6" a="1"/>
  <c r="HQ86" i="6" s="1"/>
  <c r="HW86" i="6" s="1"/>
  <c r="HP86" i="6" a="1"/>
  <c r="HP86" i="6" s="1"/>
  <c r="HV86" i="6" s="1"/>
  <c r="HO86" i="6" a="1"/>
  <c r="HO86" i="6" s="1"/>
  <c r="HU86" i="6" s="1"/>
  <c r="HN86" i="6"/>
  <c r="HT86" i="6" s="1"/>
  <c r="HN86" i="6" a="1"/>
  <c r="HK86" i="6"/>
  <c r="HI86" i="6"/>
  <c r="HH86" i="6"/>
  <c r="HL86" i="6" s="1" a="1"/>
  <c r="HL86" i="6" s="1"/>
  <c r="HG86" i="6"/>
  <c r="HF86" i="6"/>
  <c r="HD86" i="6"/>
  <c r="HC86" i="6"/>
  <c r="HS85" i="6"/>
  <c r="HQ85" i="6" a="1"/>
  <c r="HQ85" i="6" s="1"/>
  <c r="HW85" i="6" s="1"/>
  <c r="HP85" i="6" a="1"/>
  <c r="HP85" i="6" s="1"/>
  <c r="HV85" i="6" s="1"/>
  <c r="HO85" i="6"/>
  <c r="HU85" i="6" s="1"/>
  <c r="HO85" i="6" a="1"/>
  <c r="HN85" i="6" a="1"/>
  <c r="HN85" i="6" s="1"/>
  <c r="HT85" i="6" s="1"/>
  <c r="HL85" i="6" a="1"/>
  <c r="HL85" i="6" s="1"/>
  <c r="HK85" i="6"/>
  <c r="HS84" i="6"/>
  <c r="HQ84" i="6" a="1"/>
  <c r="HQ84" i="6" s="1"/>
  <c r="HW84" i="6" s="1"/>
  <c r="HP84" i="6" a="1"/>
  <c r="HP84" i="6" s="1"/>
  <c r="HV84" i="6" s="1"/>
  <c r="HO84" i="6" a="1"/>
  <c r="HO84" i="6" s="1"/>
  <c r="HU84" i="6" s="1"/>
  <c r="HN84" i="6" a="1"/>
  <c r="HN84" i="6" s="1"/>
  <c r="HT84" i="6" s="1"/>
  <c r="HL84" i="6" a="1"/>
  <c r="HL84" i="6" s="1"/>
  <c r="HK84" i="6"/>
  <c r="HS83" i="6"/>
  <c r="HQ83" i="6" a="1"/>
  <c r="HQ83" i="6" s="1"/>
  <c r="HW83" i="6" s="1"/>
  <c r="HP83" i="6" a="1"/>
  <c r="HP83" i="6" s="1"/>
  <c r="HV83" i="6" s="1"/>
  <c r="HO83" i="6"/>
  <c r="HU83" i="6" s="1"/>
  <c r="HO83" i="6" a="1"/>
  <c r="HN83" i="6"/>
  <c r="HT83" i="6" s="1"/>
  <c r="HN83" i="6" a="1"/>
  <c r="HL83" i="6" a="1"/>
  <c r="HL83" i="6" s="1"/>
  <c r="HK83" i="6"/>
  <c r="HV82" i="6"/>
  <c r="HS82" i="6"/>
  <c r="HQ82" i="6" a="1"/>
  <c r="HQ82" i="6" s="1"/>
  <c r="HW82" i="6" s="1"/>
  <c r="HP82" i="6" a="1"/>
  <c r="HP82" i="6" s="1"/>
  <c r="HO82" i="6" a="1"/>
  <c r="HO82" i="6" s="1"/>
  <c r="HU82" i="6" s="1"/>
  <c r="HN82" i="6" a="1"/>
  <c r="HN82" i="6" s="1"/>
  <c r="HT82" i="6" s="1"/>
  <c r="HL82" i="6" a="1"/>
  <c r="HL82" i="6" s="1"/>
  <c r="HK82" i="6"/>
  <c r="HV81" i="6"/>
  <c r="HS81" i="6"/>
  <c r="HQ81" i="6" a="1"/>
  <c r="HQ81" i="6" s="1"/>
  <c r="HW81" i="6" s="1"/>
  <c r="HP81" i="6" a="1"/>
  <c r="HP81" i="6" s="1"/>
  <c r="HO81" i="6" a="1"/>
  <c r="HO81" i="6" s="1"/>
  <c r="HU81" i="6" s="1"/>
  <c r="HN81" i="6" a="1"/>
  <c r="HN81" i="6" s="1"/>
  <c r="HT81" i="6" s="1"/>
  <c r="HK81" i="6"/>
  <c r="HI81" i="6"/>
  <c r="HH81" i="6"/>
  <c r="HL81" i="6" s="1" a="1"/>
  <c r="HL81" i="6" s="1"/>
  <c r="HG81" i="6"/>
  <c r="HF81" i="6"/>
  <c r="HD81" i="6"/>
  <c r="HC81" i="6"/>
  <c r="HS80" i="6"/>
  <c r="HQ80" i="6" a="1"/>
  <c r="HQ80" i="6" s="1"/>
  <c r="HW80" i="6" s="1"/>
  <c r="HP80" i="6" a="1"/>
  <c r="HP80" i="6" s="1"/>
  <c r="HV80" i="6" s="1"/>
  <c r="HO80" i="6" a="1"/>
  <c r="HO80" i="6" s="1"/>
  <c r="HU80" i="6" s="1"/>
  <c r="HN80" i="6" a="1"/>
  <c r="HN80" i="6" s="1"/>
  <c r="HT80" i="6" s="1"/>
  <c r="HL80" i="6" a="1"/>
  <c r="HL80" i="6" s="1"/>
  <c r="HK80" i="6"/>
  <c r="HI80" i="6"/>
  <c r="HH80" i="6"/>
  <c r="HG80" i="6"/>
  <c r="HF80" i="6"/>
  <c r="HD80" i="6"/>
  <c r="HC80" i="6"/>
  <c r="HS79" i="6"/>
  <c r="HQ79" i="6" a="1"/>
  <c r="HQ79" i="6" s="1"/>
  <c r="HW79" i="6" s="1"/>
  <c r="HP79" i="6" a="1"/>
  <c r="HP79" i="6" s="1"/>
  <c r="HV79" i="6" s="1"/>
  <c r="HO79" i="6" a="1"/>
  <c r="HO79" i="6" s="1"/>
  <c r="HU79" i="6" s="1"/>
  <c r="HN79" i="6" a="1"/>
  <c r="HN79" i="6" s="1"/>
  <c r="HT79" i="6" s="1"/>
  <c r="HK79" i="6"/>
  <c r="HI79" i="6"/>
  <c r="HH79" i="6"/>
  <c r="HL79" i="6" s="1" a="1"/>
  <c r="HL79" i="6" s="1"/>
  <c r="HG79" i="6"/>
  <c r="HF79" i="6"/>
  <c r="HD79" i="6"/>
  <c r="HC79" i="6"/>
  <c r="HS78" i="6"/>
  <c r="HQ78" i="6" a="1"/>
  <c r="HQ78" i="6" s="1"/>
  <c r="HW78" i="6" s="1"/>
  <c r="HP78" i="6" a="1"/>
  <c r="HP78" i="6" s="1"/>
  <c r="HV78" i="6" s="1"/>
  <c r="HO78" i="6" a="1"/>
  <c r="HO78" i="6" s="1"/>
  <c r="HU78" i="6" s="1"/>
  <c r="HN78" i="6" a="1"/>
  <c r="HN78" i="6" s="1"/>
  <c r="HT78" i="6" s="1"/>
  <c r="HK78" i="6"/>
  <c r="HI78" i="6"/>
  <c r="HH78" i="6"/>
  <c r="HL78" i="6" s="1" a="1"/>
  <c r="HL78" i="6" s="1"/>
  <c r="HG78" i="6"/>
  <c r="HF78" i="6"/>
  <c r="HD78" i="6"/>
  <c r="HC78" i="6"/>
  <c r="HS77" i="6"/>
  <c r="HQ77" i="6" a="1"/>
  <c r="HQ77" i="6" s="1"/>
  <c r="HW77" i="6" s="1"/>
  <c r="HP77" i="6" a="1"/>
  <c r="HP77" i="6" s="1"/>
  <c r="HV77" i="6" s="1"/>
  <c r="HO77" i="6" a="1"/>
  <c r="HO77" i="6" s="1"/>
  <c r="HU77" i="6" s="1"/>
  <c r="HN77" i="6" a="1"/>
  <c r="HN77" i="6" s="1"/>
  <c r="HT77" i="6" s="1"/>
  <c r="HK77" i="6"/>
  <c r="HI77" i="6"/>
  <c r="HH77" i="6"/>
  <c r="HL77" i="6" s="1" a="1"/>
  <c r="HL77" i="6" s="1"/>
  <c r="HG77" i="6"/>
  <c r="HF77" i="6"/>
  <c r="HD77" i="6"/>
  <c r="HC77" i="6"/>
  <c r="HS76" i="6"/>
  <c r="HQ76" i="6" a="1"/>
  <c r="HQ76" i="6" s="1"/>
  <c r="HW76" i="6" s="1"/>
  <c r="HP76" i="6" a="1"/>
  <c r="HP76" i="6" s="1"/>
  <c r="HV76" i="6" s="1"/>
  <c r="HO76" i="6" a="1"/>
  <c r="HO76" i="6" s="1"/>
  <c r="HU76" i="6" s="1"/>
  <c r="HN76" i="6" a="1"/>
  <c r="HN76" i="6" s="1"/>
  <c r="HT76" i="6" s="1"/>
  <c r="HL76" i="6" a="1"/>
  <c r="HL76" i="6" s="1"/>
  <c r="HK76" i="6"/>
  <c r="HI76" i="6"/>
  <c r="HH76" i="6"/>
  <c r="HG76" i="6"/>
  <c r="HF76" i="6"/>
  <c r="HD76" i="6"/>
  <c r="HC76" i="6"/>
  <c r="HS75" i="6"/>
  <c r="HQ75" i="6" a="1"/>
  <c r="HQ75" i="6" s="1"/>
  <c r="HW75" i="6" s="1"/>
  <c r="HP75" i="6" a="1"/>
  <c r="HP75" i="6" s="1"/>
  <c r="HV75" i="6" s="1"/>
  <c r="HO75" i="6"/>
  <c r="HU75" i="6" s="1"/>
  <c r="HO75" i="6" a="1"/>
  <c r="HN75" i="6" a="1"/>
  <c r="HN75" i="6" s="1"/>
  <c r="HT75" i="6" s="1"/>
  <c r="HK75" i="6"/>
  <c r="HI75" i="6"/>
  <c r="HH75" i="6"/>
  <c r="HL75" i="6" s="1" a="1"/>
  <c r="HL75" i="6" s="1"/>
  <c r="HG75" i="6"/>
  <c r="HF75" i="6"/>
  <c r="HD75" i="6"/>
  <c r="HC75" i="6"/>
  <c r="HS74" i="6"/>
  <c r="HQ74" i="6" a="1"/>
  <c r="HQ74" i="6" s="1"/>
  <c r="HW74" i="6" s="1"/>
  <c r="HP74" i="6"/>
  <c r="HV74" i="6" s="1"/>
  <c r="HP74" i="6" a="1"/>
  <c r="HO74" i="6" a="1"/>
  <c r="HO74" i="6" s="1"/>
  <c r="HU74" i="6" s="1"/>
  <c r="HN74" i="6" a="1"/>
  <c r="HN74" i="6" s="1"/>
  <c r="HT74" i="6" s="1"/>
  <c r="HK74" i="6"/>
  <c r="HI74" i="6"/>
  <c r="HH74" i="6"/>
  <c r="HL74" i="6" s="1" a="1"/>
  <c r="HL74" i="6" s="1"/>
  <c r="HG74" i="6"/>
  <c r="HF74" i="6"/>
  <c r="HD74" i="6"/>
  <c r="HC74" i="6"/>
  <c r="HS73" i="6"/>
  <c r="HQ73" i="6" a="1"/>
  <c r="HQ73" i="6" s="1"/>
  <c r="HW73" i="6" s="1"/>
  <c r="HP73" i="6" a="1"/>
  <c r="HP73" i="6" s="1"/>
  <c r="HV73" i="6" s="1"/>
  <c r="HO73" i="6"/>
  <c r="HU73" i="6" s="1"/>
  <c r="HO73" i="6" a="1"/>
  <c r="HN73" i="6"/>
  <c r="HT73" i="6" s="1"/>
  <c r="HN73" i="6" a="1"/>
  <c r="HK73" i="6"/>
  <c r="HI73" i="6"/>
  <c r="HH73" i="6"/>
  <c r="HL73" i="6" s="1" a="1"/>
  <c r="HL73" i="6" s="1"/>
  <c r="HG73" i="6"/>
  <c r="HF73" i="6"/>
  <c r="HD73" i="6"/>
  <c r="HC73" i="6"/>
  <c r="HU72" i="6"/>
  <c r="HS72" i="6"/>
  <c r="HQ72" i="6" a="1"/>
  <c r="HQ72" i="6" s="1"/>
  <c r="HW72" i="6" s="1"/>
  <c r="HP72" i="6" a="1"/>
  <c r="HP72" i="6" s="1"/>
  <c r="HV72" i="6" s="1"/>
  <c r="HO72" i="6" a="1"/>
  <c r="HO72" i="6" s="1"/>
  <c r="HN72" i="6" a="1"/>
  <c r="HN72" i="6" s="1"/>
  <c r="HT72" i="6" s="1"/>
  <c r="HL72" i="6" a="1"/>
  <c r="HL72" i="6" s="1"/>
  <c r="HK72" i="6"/>
  <c r="HI72" i="6"/>
  <c r="HH72" i="6"/>
  <c r="HG72" i="6"/>
  <c r="HF72" i="6"/>
  <c r="HD72" i="6"/>
  <c r="HC72" i="6"/>
  <c r="HS71" i="6"/>
  <c r="HQ71" i="6" a="1"/>
  <c r="HQ71" i="6" s="1"/>
  <c r="HW71" i="6" s="1"/>
  <c r="HP71" i="6" a="1"/>
  <c r="HP71" i="6" s="1"/>
  <c r="HV71" i="6" s="1"/>
  <c r="HO71" i="6" a="1"/>
  <c r="HO71" i="6" s="1"/>
  <c r="HU71" i="6" s="1"/>
  <c r="HN71" i="6" a="1"/>
  <c r="HN71" i="6" s="1"/>
  <c r="HT71" i="6" s="1"/>
  <c r="HK71" i="6"/>
  <c r="HI71" i="6"/>
  <c r="HH71" i="6"/>
  <c r="HL71" i="6" s="1" a="1"/>
  <c r="HL71" i="6" s="1"/>
  <c r="HG71" i="6"/>
  <c r="HF71" i="6"/>
  <c r="HD71" i="6"/>
  <c r="HC71" i="6"/>
  <c r="HS70" i="6"/>
  <c r="HQ70" i="6" a="1"/>
  <c r="HQ70" i="6" s="1"/>
  <c r="HW70" i="6" s="1"/>
  <c r="HP70" i="6" a="1"/>
  <c r="HP70" i="6" s="1"/>
  <c r="HV70" i="6" s="1"/>
  <c r="HO70" i="6" a="1"/>
  <c r="HO70" i="6" s="1"/>
  <c r="HU70" i="6" s="1"/>
  <c r="HN70" i="6" a="1"/>
  <c r="HN70" i="6" s="1"/>
  <c r="HT70" i="6" s="1"/>
  <c r="HL70" i="6" a="1"/>
  <c r="HL70" i="6" s="1"/>
  <c r="HK70" i="6"/>
  <c r="HI70" i="6"/>
  <c r="HH70" i="6"/>
  <c r="HG70" i="6"/>
  <c r="HF70" i="6"/>
  <c r="HD70" i="6"/>
  <c r="HC70" i="6"/>
  <c r="HS69" i="6"/>
  <c r="HQ69" i="6" a="1"/>
  <c r="HQ69" i="6" s="1"/>
  <c r="HW69" i="6" s="1"/>
  <c r="HP69" i="6" a="1"/>
  <c r="HP69" i="6" s="1"/>
  <c r="HV69" i="6" s="1"/>
  <c r="HO69" i="6" a="1"/>
  <c r="HO69" i="6" s="1"/>
  <c r="HU69" i="6" s="1"/>
  <c r="HN69" i="6" a="1"/>
  <c r="HN69" i="6" s="1"/>
  <c r="HT69" i="6" s="1"/>
  <c r="HK69" i="6"/>
  <c r="HI69" i="6"/>
  <c r="HH69" i="6"/>
  <c r="HL69" i="6" s="1" a="1"/>
  <c r="HL69" i="6" s="1"/>
  <c r="HG69" i="6"/>
  <c r="HF69" i="6"/>
  <c r="HD69" i="6"/>
  <c r="HC69" i="6"/>
  <c r="HU68" i="6"/>
  <c r="HS68" i="6"/>
  <c r="HQ68" i="6" a="1"/>
  <c r="HQ68" i="6" s="1"/>
  <c r="HW68" i="6" s="1"/>
  <c r="HP68" i="6" a="1"/>
  <c r="HP68" i="6" s="1"/>
  <c r="HV68" i="6" s="1"/>
  <c r="HO68" i="6" a="1"/>
  <c r="HO68" i="6" s="1"/>
  <c r="HN68" i="6" a="1"/>
  <c r="HN68" i="6" s="1"/>
  <c r="HT68" i="6" s="1"/>
  <c r="HK68" i="6"/>
  <c r="HI68" i="6"/>
  <c r="HH68" i="6"/>
  <c r="HL68" i="6" s="1" a="1"/>
  <c r="HL68" i="6" s="1"/>
  <c r="HG68" i="6"/>
  <c r="HF68" i="6"/>
  <c r="HD68" i="6"/>
  <c r="HC68" i="6"/>
  <c r="HS67" i="6"/>
  <c r="HQ67" i="6" a="1"/>
  <c r="HQ67" i="6" s="1"/>
  <c r="HW67" i="6" s="1"/>
  <c r="HP67" i="6" a="1"/>
  <c r="HP67" i="6" s="1"/>
  <c r="HV67" i="6" s="1"/>
  <c r="HO67" i="6" a="1"/>
  <c r="HO67" i="6" s="1"/>
  <c r="HU67" i="6" s="1"/>
  <c r="HN67" i="6" a="1"/>
  <c r="HN67" i="6" s="1"/>
  <c r="HT67" i="6" s="1"/>
  <c r="HK67" i="6"/>
  <c r="HI67" i="6"/>
  <c r="HH67" i="6"/>
  <c r="HL67" i="6" s="1" a="1"/>
  <c r="HL67" i="6" s="1"/>
  <c r="HG67" i="6"/>
  <c r="HF67" i="6"/>
  <c r="HD67" i="6"/>
  <c r="HC67" i="6"/>
  <c r="HW66" i="6"/>
  <c r="HS66" i="6"/>
  <c r="HQ66" i="6" a="1"/>
  <c r="HQ66" i="6" s="1"/>
  <c r="HP66" i="6" a="1"/>
  <c r="HP66" i="6" s="1"/>
  <c r="HV66" i="6" s="1"/>
  <c r="HO66" i="6" a="1"/>
  <c r="HO66" i="6" s="1"/>
  <c r="HU66" i="6" s="1"/>
  <c r="HN66" i="6"/>
  <c r="HT66" i="6" s="1"/>
  <c r="HN66" i="6" a="1"/>
  <c r="HK66" i="6"/>
  <c r="HI66" i="6"/>
  <c r="HH66" i="6"/>
  <c r="HL66" i="6" s="1" a="1"/>
  <c r="HL66" i="6" s="1"/>
  <c r="HG66" i="6"/>
  <c r="HF66" i="6"/>
  <c r="HD66" i="6"/>
  <c r="HC66" i="6"/>
  <c r="HS65" i="6"/>
  <c r="HQ65" i="6" a="1"/>
  <c r="HQ65" i="6" s="1"/>
  <c r="HW65" i="6" s="1"/>
  <c r="HP65" i="6" a="1"/>
  <c r="HP65" i="6" s="1"/>
  <c r="HV65" i="6" s="1"/>
  <c r="HO65" i="6" a="1"/>
  <c r="HO65" i="6" s="1"/>
  <c r="HU65" i="6" s="1"/>
  <c r="HN65" i="6" a="1"/>
  <c r="HN65" i="6" s="1"/>
  <c r="HT65" i="6" s="1"/>
  <c r="HL65" i="6" a="1"/>
  <c r="HL65" i="6" s="1"/>
  <c r="HK65" i="6"/>
  <c r="HI65" i="6"/>
  <c r="HH65" i="6"/>
  <c r="HG65" i="6"/>
  <c r="HF65" i="6"/>
  <c r="HD65" i="6"/>
  <c r="HC65" i="6"/>
  <c r="HS64" i="6"/>
  <c r="HQ64" i="6" a="1"/>
  <c r="HQ64" i="6" s="1"/>
  <c r="HW64" i="6" s="1"/>
  <c r="HP64" i="6" a="1"/>
  <c r="HP64" i="6" s="1"/>
  <c r="HV64" i="6" s="1"/>
  <c r="HO64" i="6" a="1"/>
  <c r="HO64" i="6" s="1"/>
  <c r="HU64" i="6" s="1"/>
  <c r="HN64" i="6" a="1"/>
  <c r="HN64" i="6" s="1"/>
  <c r="HT64" i="6" s="1"/>
  <c r="HK64" i="6"/>
  <c r="HI64" i="6"/>
  <c r="HH64" i="6"/>
  <c r="HL64" i="6" s="1" a="1"/>
  <c r="HL64" i="6" s="1"/>
  <c r="HG64" i="6"/>
  <c r="HF64" i="6"/>
  <c r="HD64" i="6"/>
  <c r="HC64" i="6"/>
  <c r="HS63" i="6"/>
  <c r="HQ63" i="6" a="1"/>
  <c r="HQ63" i="6" s="1"/>
  <c r="HW63" i="6" s="1"/>
  <c r="HP63" i="6" a="1"/>
  <c r="HP63" i="6" s="1"/>
  <c r="HV63" i="6" s="1"/>
  <c r="HO63" i="6"/>
  <c r="HU63" i="6" s="1"/>
  <c r="HO63" i="6" a="1"/>
  <c r="HN63" i="6" a="1"/>
  <c r="HN63" i="6" s="1"/>
  <c r="HT63" i="6" s="1"/>
  <c r="HK63" i="6"/>
  <c r="HI63" i="6"/>
  <c r="HH63" i="6"/>
  <c r="HL63" i="6" s="1" a="1"/>
  <c r="HL63" i="6" s="1"/>
  <c r="HG63" i="6"/>
  <c r="HF63" i="6"/>
  <c r="HD63" i="6"/>
  <c r="HC63" i="6"/>
  <c r="HS62" i="6"/>
  <c r="HQ62" i="6" a="1"/>
  <c r="HQ62" i="6" s="1"/>
  <c r="HW62" i="6" s="1"/>
  <c r="HP62" i="6" a="1"/>
  <c r="HP62" i="6" s="1"/>
  <c r="HV62" i="6" s="1"/>
  <c r="HO62" i="6" a="1"/>
  <c r="HO62" i="6" s="1"/>
  <c r="HU62" i="6" s="1"/>
  <c r="HN62" i="6" a="1"/>
  <c r="HN62" i="6" s="1"/>
  <c r="HT62" i="6" s="1"/>
  <c r="HK62" i="6"/>
  <c r="HI62" i="6"/>
  <c r="HH62" i="6"/>
  <c r="HL62" i="6" s="1" a="1"/>
  <c r="HL62" i="6" s="1"/>
  <c r="HG62" i="6"/>
  <c r="HF62" i="6"/>
  <c r="HD62" i="6"/>
  <c r="HC62" i="6"/>
  <c r="HS61" i="6"/>
  <c r="HQ61" i="6" a="1"/>
  <c r="HQ61" i="6" s="1"/>
  <c r="HW61" i="6" s="1"/>
  <c r="HP61" i="6" a="1"/>
  <c r="HP61" i="6" s="1"/>
  <c r="HV61" i="6" s="1"/>
  <c r="HO61" i="6" a="1"/>
  <c r="HO61" i="6" s="1"/>
  <c r="HU61" i="6" s="1"/>
  <c r="HN61" i="6" a="1"/>
  <c r="HN61" i="6" s="1"/>
  <c r="HT61" i="6" s="1"/>
  <c r="HK61" i="6"/>
  <c r="HI61" i="6"/>
  <c r="HH61" i="6"/>
  <c r="HL61" i="6" s="1" a="1"/>
  <c r="HL61" i="6" s="1"/>
  <c r="HG61" i="6"/>
  <c r="HF61" i="6"/>
  <c r="HD61" i="6"/>
  <c r="HC61" i="6"/>
  <c r="HS60" i="6"/>
  <c r="HQ60" i="6"/>
  <c r="HW60" i="6" s="1"/>
  <c r="HQ60" i="6" a="1"/>
  <c r="HP60" i="6" a="1"/>
  <c r="HP60" i="6" s="1"/>
  <c r="HV60" i="6" s="1"/>
  <c r="HO60" i="6" a="1"/>
  <c r="HO60" i="6" s="1"/>
  <c r="HU60" i="6" s="1"/>
  <c r="HN60" i="6"/>
  <c r="HT60" i="6" s="1"/>
  <c r="HN60" i="6" a="1"/>
  <c r="HL60" i="6" a="1"/>
  <c r="HL60" i="6" s="1"/>
  <c r="HK60" i="6"/>
  <c r="HI60" i="6"/>
  <c r="HH60" i="6"/>
  <c r="HG60" i="6"/>
  <c r="HF60" i="6"/>
  <c r="HD60" i="6"/>
  <c r="HC60" i="6"/>
  <c r="HS59" i="6"/>
  <c r="HQ59" i="6"/>
  <c r="HW59" i="6" s="1"/>
  <c r="HQ59" i="6" a="1"/>
  <c r="HP59" i="6"/>
  <c r="HV59" i="6" s="1"/>
  <c r="HP59" i="6" a="1"/>
  <c r="HO59" i="6" a="1"/>
  <c r="HO59" i="6" s="1"/>
  <c r="HU59" i="6" s="1"/>
  <c r="HN59" i="6" a="1"/>
  <c r="HN59" i="6" s="1"/>
  <c r="HT59" i="6" s="1"/>
  <c r="HL59" i="6" a="1"/>
  <c r="HL59" i="6" s="1"/>
  <c r="HK59" i="6"/>
  <c r="HI59" i="6"/>
  <c r="HH59" i="6"/>
  <c r="HG59" i="6"/>
  <c r="HF59" i="6"/>
  <c r="HD59" i="6"/>
  <c r="HC59" i="6"/>
  <c r="HW58" i="6"/>
  <c r="HS58" i="6"/>
  <c r="HQ58" i="6" a="1"/>
  <c r="HQ58" i="6" s="1"/>
  <c r="HP58" i="6" a="1"/>
  <c r="HP58" i="6" s="1"/>
  <c r="HV58" i="6" s="1"/>
  <c r="HO58" i="6" a="1"/>
  <c r="HO58" i="6" s="1"/>
  <c r="HU58" i="6" s="1"/>
  <c r="HN58" i="6"/>
  <c r="HT58" i="6" s="1"/>
  <c r="HN58" i="6" a="1"/>
  <c r="HK58" i="6"/>
  <c r="HI58" i="6"/>
  <c r="HH58" i="6"/>
  <c r="HL58" i="6" s="1" a="1"/>
  <c r="HL58" i="6" s="1"/>
  <c r="HG58" i="6"/>
  <c r="HF58" i="6"/>
  <c r="HD58" i="6"/>
  <c r="HC58" i="6"/>
  <c r="HS57" i="6"/>
  <c r="HQ57" i="6"/>
  <c r="HW57" i="6" s="1"/>
  <c r="HQ57" i="6" a="1"/>
  <c r="HP57" i="6" a="1"/>
  <c r="HP57" i="6" s="1"/>
  <c r="HV57" i="6" s="1"/>
  <c r="HO57" i="6" a="1"/>
  <c r="HO57" i="6" s="1"/>
  <c r="HU57" i="6" s="1"/>
  <c r="HN57" i="6" a="1"/>
  <c r="HN57" i="6" s="1"/>
  <c r="HT57" i="6" s="1"/>
  <c r="HK57" i="6"/>
  <c r="HI57" i="6"/>
  <c r="HH57" i="6"/>
  <c r="HL57" i="6" s="1" a="1"/>
  <c r="HL57" i="6" s="1"/>
  <c r="HG57" i="6"/>
  <c r="HF57" i="6"/>
  <c r="HD57" i="6"/>
  <c r="HC57" i="6"/>
  <c r="HS56" i="6"/>
  <c r="HQ56" i="6" a="1"/>
  <c r="HQ56" i="6" s="1"/>
  <c r="HW56" i="6" s="1"/>
  <c r="HP56" i="6" a="1"/>
  <c r="HP56" i="6" s="1"/>
  <c r="HV56" i="6" s="1"/>
  <c r="HO56" i="6"/>
  <c r="HU56" i="6" s="1"/>
  <c r="HO56" i="6" a="1"/>
  <c r="HN56" i="6"/>
  <c r="HT56" i="6" s="1"/>
  <c r="HN56" i="6" a="1"/>
  <c r="HK56" i="6"/>
  <c r="HI56" i="6"/>
  <c r="HH56" i="6"/>
  <c r="HL56" i="6" s="1" a="1"/>
  <c r="HL56" i="6" s="1"/>
  <c r="HG56" i="6"/>
  <c r="HF56" i="6"/>
  <c r="HD56" i="6"/>
  <c r="HC56" i="6"/>
  <c r="HS55" i="6"/>
  <c r="HQ55" i="6" a="1"/>
  <c r="HQ55" i="6" s="1"/>
  <c r="HW55" i="6" s="1"/>
  <c r="HP55" i="6" a="1"/>
  <c r="HP55" i="6" s="1"/>
  <c r="HV55" i="6" s="1"/>
  <c r="HO55" i="6" a="1"/>
  <c r="HO55" i="6" s="1"/>
  <c r="HU55" i="6" s="1"/>
  <c r="HN55" i="6" a="1"/>
  <c r="HN55" i="6" s="1"/>
  <c r="HT55" i="6" s="1"/>
  <c r="HK55" i="6"/>
  <c r="HI55" i="6"/>
  <c r="HH55" i="6"/>
  <c r="HL55" i="6" s="1" a="1"/>
  <c r="HL55" i="6" s="1"/>
  <c r="HG55" i="6"/>
  <c r="HF55" i="6"/>
  <c r="HD55" i="6"/>
  <c r="HC55" i="6"/>
  <c r="HS54" i="6"/>
  <c r="HQ54" i="6" a="1"/>
  <c r="HQ54" i="6" s="1"/>
  <c r="HW54" i="6" s="1"/>
  <c r="HP54" i="6" a="1"/>
  <c r="HP54" i="6" s="1"/>
  <c r="HV54" i="6" s="1"/>
  <c r="HO54" i="6" a="1"/>
  <c r="HO54" i="6" s="1"/>
  <c r="HU54" i="6" s="1"/>
  <c r="HN54" i="6" a="1"/>
  <c r="HN54" i="6" s="1"/>
  <c r="HT54" i="6" s="1"/>
  <c r="HK54" i="6"/>
  <c r="HI54" i="6"/>
  <c r="HH54" i="6"/>
  <c r="HL54" i="6" s="1" a="1"/>
  <c r="HL54" i="6" s="1"/>
  <c r="HG54" i="6"/>
  <c r="HF54" i="6"/>
  <c r="HD54" i="6"/>
  <c r="HC54" i="6"/>
  <c r="HS53" i="6"/>
  <c r="HQ53" i="6" a="1"/>
  <c r="HQ53" i="6" s="1"/>
  <c r="HW53" i="6" s="1"/>
  <c r="HP53" i="6" a="1"/>
  <c r="HP53" i="6" s="1"/>
  <c r="HV53" i="6" s="1"/>
  <c r="HO53" i="6" a="1"/>
  <c r="HO53" i="6" s="1"/>
  <c r="HU53" i="6" s="1"/>
  <c r="HN53" i="6" a="1"/>
  <c r="HN53" i="6" s="1"/>
  <c r="HT53" i="6" s="1"/>
  <c r="HL53" i="6" a="1"/>
  <c r="HL53" i="6" s="1"/>
  <c r="HK53" i="6"/>
  <c r="HI53" i="6"/>
  <c r="HH53" i="6"/>
  <c r="HG53" i="6"/>
  <c r="HF53" i="6"/>
  <c r="HD53" i="6"/>
  <c r="HC53" i="6"/>
  <c r="HS52" i="6"/>
  <c r="HQ52" i="6" a="1"/>
  <c r="HQ52" i="6" s="1"/>
  <c r="HW52" i="6" s="1"/>
  <c r="HP52" i="6" a="1"/>
  <c r="HP52" i="6" s="1"/>
  <c r="HV52" i="6" s="1"/>
  <c r="HO52" i="6"/>
  <c r="HU52" i="6" s="1"/>
  <c r="HO52" i="6" a="1"/>
  <c r="HN52" i="6" a="1"/>
  <c r="HN52" i="6" s="1"/>
  <c r="HT52" i="6" s="1"/>
  <c r="HK52" i="6"/>
  <c r="HI52" i="6"/>
  <c r="HH52" i="6"/>
  <c r="HL52" i="6" s="1" a="1"/>
  <c r="HL52" i="6" s="1"/>
  <c r="HG52" i="6"/>
  <c r="HF52" i="6"/>
  <c r="HD52" i="6"/>
  <c r="HC52" i="6"/>
  <c r="HS51" i="6"/>
  <c r="HQ51" i="6" a="1"/>
  <c r="HQ51" i="6" s="1"/>
  <c r="HW51" i="6" s="1"/>
  <c r="HP51" i="6" a="1"/>
  <c r="HP51" i="6" s="1"/>
  <c r="HV51" i="6" s="1"/>
  <c r="HO51" i="6" a="1"/>
  <c r="HO51" i="6" s="1"/>
  <c r="HU51" i="6" s="1"/>
  <c r="HN51" i="6" a="1"/>
  <c r="HN51" i="6" s="1"/>
  <c r="HT51" i="6" s="1"/>
  <c r="HK51" i="6"/>
  <c r="HI51" i="6"/>
  <c r="HH51" i="6"/>
  <c r="HL51" i="6" s="1" a="1"/>
  <c r="HL51" i="6" s="1"/>
  <c r="HG51" i="6"/>
  <c r="HF51" i="6"/>
  <c r="HD51" i="6"/>
  <c r="HC51" i="6"/>
  <c r="HS50" i="6"/>
  <c r="HQ50" i="6"/>
  <c r="HW50" i="6" s="1"/>
  <c r="HQ50" i="6" a="1"/>
  <c r="HP50" i="6" a="1"/>
  <c r="HP50" i="6" s="1"/>
  <c r="HV50" i="6" s="1"/>
  <c r="HO50" i="6" a="1"/>
  <c r="HO50" i="6" s="1"/>
  <c r="HU50" i="6" s="1"/>
  <c r="HN50" i="6" a="1"/>
  <c r="HN50" i="6" s="1"/>
  <c r="HT50" i="6" s="1"/>
  <c r="HL50" i="6" a="1"/>
  <c r="HL50" i="6" s="1"/>
  <c r="HK50" i="6"/>
  <c r="HI50" i="6"/>
  <c r="HH50" i="6"/>
  <c r="HG50" i="6"/>
  <c r="HF50" i="6"/>
  <c r="HD50" i="6"/>
  <c r="HC50" i="6"/>
  <c r="HS49" i="6"/>
  <c r="HQ49" i="6" a="1"/>
  <c r="HQ49" i="6" s="1"/>
  <c r="HW49" i="6" s="1"/>
  <c r="HP49" i="6"/>
  <c r="HV49" i="6" s="1"/>
  <c r="HP49" i="6" a="1"/>
  <c r="HO49" i="6" a="1"/>
  <c r="HO49" i="6" s="1"/>
  <c r="HU49" i="6" s="1"/>
  <c r="HN49" i="6" a="1"/>
  <c r="HN49" i="6" s="1"/>
  <c r="HT49" i="6" s="1"/>
  <c r="HK49" i="6"/>
  <c r="HI49" i="6"/>
  <c r="HH49" i="6"/>
  <c r="HL49" i="6" s="1" a="1"/>
  <c r="HL49" i="6" s="1"/>
  <c r="HG49" i="6"/>
  <c r="HF49" i="6"/>
  <c r="HD49" i="6"/>
  <c r="HC49" i="6"/>
  <c r="HS48" i="6"/>
  <c r="HQ48" i="6" a="1"/>
  <c r="HQ48" i="6" s="1"/>
  <c r="HW48" i="6" s="1"/>
  <c r="HP48" i="6" a="1"/>
  <c r="HP48" i="6" s="1"/>
  <c r="HV48" i="6" s="1"/>
  <c r="HO48" i="6" a="1"/>
  <c r="HO48" i="6" s="1"/>
  <c r="HU48" i="6" s="1"/>
  <c r="HN48" i="6" a="1"/>
  <c r="HN48" i="6" s="1"/>
  <c r="HT48" i="6" s="1"/>
  <c r="HK48" i="6"/>
  <c r="HI48" i="6"/>
  <c r="HH48" i="6"/>
  <c r="HL48" i="6" s="1" a="1"/>
  <c r="HL48" i="6" s="1"/>
  <c r="HG48" i="6"/>
  <c r="HF48" i="6"/>
  <c r="HD48" i="6"/>
  <c r="HC48" i="6"/>
  <c r="HS47" i="6"/>
  <c r="HQ47" i="6" a="1"/>
  <c r="HQ47" i="6" s="1"/>
  <c r="HW47" i="6" s="1"/>
  <c r="HP47" i="6" a="1"/>
  <c r="HP47" i="6" s="1"/>
  <c r="HV47" i="6" s="1"/>
  <c r="HO47" i="6" a="1"/>
  <c r="HO47" i="6" s="1"/>
  <c r="HU47" i="6" s="1"/>
  <c r="HN47" i="6"/>
  <c r="HT47" i="6" s="1"/>
  <c r="HN47" i="6" a="1"/>
  <c r="HK47" i="6"/>
  <c r="HI47" i="6"/>
  <c r="HH47" i="6"/>
  <c r="HL47" i="6" s="1" a="1"/>
  <c r="HL47" i="6" s="1"/>
  <c r="HG47" i="6"/>
  <c r="HF47" i="6"/>
  <c r="HD47" i="6"/>
  <c r="HC47" i="6"/>
  <c r="HS46" i="6"/>
  <c r="HQ46" i="6" a="1"/>
  <c r="HQ46" i="6" s="1"/>
  <c r="HW46" i="6" s="1"/>
  <c r="HP46" i="6" a="1"/>
  <c r="HP46" i="6" s="1"/>
  <c r="HV46" i="6" s="1"/>
  <c r="HO46" i="6" a="1"/>
  <c r="HO46" i="6" s="1"/>
  <c r="HU46" i="6" s="1"/>
  <c r="HN46" i="6" a="1"/>
  <c r="HN46" i="6" s="1"/>
  <c r="HT46" i="6" s="1"/>
  <c r="HK46" i="6"/>
  <c r="HI46" i="6"/>
  <c r="HH46" i="6"/>
  <c r="HL46" i="6" s="1" a="1"/>
  <c r="HL46" i="6" s="1"/>
  <c r="HG46" i="6"/>
  <c r="HF46" i="6"/>
  <c r="HD46" i="6"/>
  <c r="HC46" i="6"/>
  <c r="HS45" i="6"/>
  <c r="HQ45" i="6" a="1"/>
  <c r="HQ45" i="6" s="1"/>
  <c r="HW45" i="6" s="1"/>
  <c r="HP45" i="6" a="1"/>
  <c r="HP45" i="6" s="1"/>
  <c r="HV45" i="6" s="1"/>
  <c r="HO45" i="6" a="1"/>
  <c r="HO45" i="6" s="1"/>
  <c r="HU45" i="6" s="1"/>
  <c r="HN45" i="6" a="1"/>
  <c r="HN45" i="6" s="1"/>
  <c r="HT45" i="6" s="1"/>
  <c r="HK45" i="6"/>
  <c r="HI45" i="6"/>
  <c r="HH45" i="6"/>
  <c r="HL45" i="6" s="1" a="1"/>
  <c r="HL45" i="6" s="1"/>
  <c r="HG45" i="6"/>
  <c r="HF45" i="6"/>
  <c r="HD45" i="6"/>
  <c r="HC45" i="6"/>
  <c r="HS44" i="6"/>
  <c r="HQ44" i="6" a="1"/>
  <c r="HQ44" i="6" s="1"/>
  <c r="HW44" i="6" s="1"/>
  <c r="HP44" i="6" a="1"/>
  <c r="HP44" i="6" s="1"/>
  <c r="HV44" i="6" s="1"/>
  <c r="HO44" i="6" a="1"/>
  <c r="HO44" i="6" s="1"/>
  <c r="HU44" i="6" s="1"/>
  <c r="HN44" i="6" a="1"/>
  <c r="HN44" i="6" s="1"/>
  <c r="HT44" i="6" s="1"/>
  <c r="HK44" i="6"/>
  <c r="HI44" i="6"/>
  <c r="HH44" i="6"/>
  <c r="HL44" i="6" s="1" a="1"/>
  <c r="HL44" i="6" s="1"/>
  <c r="HG44" i="6"/>
  <c r="HF44" i="6"/>
  <c r="HD44" i="6"/>
  <c r="HC44" i="6"/>
  <c r="HS43" i="6"/>
  <c r="HQ43" i="6" a="1"/>
  <c r="HQ43" i="6" s="1"/>
  <c r="HW43" i="6" s="1"/>
  <c r="HP43" i="6" a="1"/>
  <c r="HP43" i="6" s="1"/>
  <c r="HV43" i="6" s="1"/>
  <c r="HO43" i="6" a="1"/>
  <c r="HO43" i="6" s="1"/>
  <c r="HU43" i="6" s="1"/>
  <c r="HN43" i="6" a="1"/>
  <c r="HN43" i="6" s="1"/>
  <c r="HT43" i="6" s="1"/>
  <c r="HK43" i="6"/>
  <c r="HI43" i="6"/>
  <c r="HH43" i="6"/>
  <c r="HL43" i="6" s="1" a="1"/>
  <c r="HL43" i="6" s="1"/>
  <c r="HG43" i="6"/>
  <c r="HF43" i="6"/>
  <c r="HD43" i="6"/>
  <c r="HC43" i="6"/>
  <c r="HS42" i="6"/>
  <c r="HQ42" i="6" a="1"/>
  <c r="HQ42" i="6" s="1"/>
  <c r="HW42" i="6" s="1"/>
  <c r="HP42" i="6" a="1"/>
  <c r="HP42" i="6" s="1"/>
  <c r="HV42" i="6" s="1"/>
  <c r="HO42" i="6" a="1"/>
  <c r="HO42" i="6" s="1"/>
  <c r="HU42" i="6" s="1"/>
  <c r="HN42" i="6" a="1"/>
  <c r="HN42" i="6" s="1"/>
  <c r="HT42" i="6" s="1"/>
  <c r="HL42" i="6" a="1"/>
  <c r="HL42" i="6" s="1"/>
  <c r="HK42" i="6"/>
  <c r="HI42" i="6"/>
  <c r="HH42" i="6"/>
  <c r="HG42" i="6"/>
  <c r="HF42" i="6"/>
  <c r="HD42" i="6"/>
  <c r="HC42" i="6"/>
  <c r="HS41" i="6"/>
  <c r="HQ41" i="6" a="1"/>
  <c r="HQ41" i="6" s="1"/>
  <c r="HW41" i="6" s="1"/>
  <c r="HP41" i="6" a="1"/>
  <c r="HP41" i="6" s="1"/>
  <c r="HV41" i="6" s="1"/>
  <c r="HO41" i="6" a="1"/>
  <c r="HO41" i="6" s="1"/>
  <c r="HU41" i="6" s="1"/>
  <c r="HN41" i="6" a="1"/>
  <c r="HN41" i="6" s="1"/>
  <c r="HT41" i="6" s="1"/>
  <c r="HK41" i="6"/>
  <c r="HI41" i="6"/>
  <c r="HH41" i="6"/>
  <c r="HL41" i="6" s="1" a="1"/>
  <c r="HL41" i="6" s="1"/>
  <c r="HG41" i="6"/>
  <c r="HF41" i="6"/>
  <c r="HD41" i="6"/>
  <c r="HC41" i="6"/>
  <c r="HS40" i="6"/>
  <c r="HQ40" i="6" a="1"/>
  <c r="HQ40" i="6" s="1"/>
  <c r="HW40" i="6" s="1"/>
  <c r="HP40" i="6" a="1"/>
  <c r="HP40" i="6" s="1"/>
  <c r="HV40" i="6" s="1"/>
  <c r="HO40" i="6" a="1"/>
  <c r="HO40" i="6" s="1"/>
  <c r="HU40" i="6" s="1"/>
  <c r="HN40" i="6" a="1"/>
  <c r="HN40" i="6" s="1"/>
  <c r="HT40" i="6" s="1"/>
  <c r="HK40" i="6"/>
  <c r="HI40" i="6"/>
  <c r="HH40" i="6"/>
  <c r="HL40" i="6" s="1" a="1"/>
  <c r="HL40" i="6" s="1"/>
  <c r="HG40" i="6"/>
  <c r="HF40" i="6"/>
  <c r="HD40" i="6"/>
  <c r="HC40" i="6"/>
  <c r="HS39" i="6"/>
  <c r="HQ39" i="6" a="1"/>
  <c r="HQ39" i="6" s="1"/>
  <c r="HW39" i="6" s="1"/>
  <c r="HP39" i="6" a="1"/>
  <c r="HP39" i="6" s="1"/>
  <c r="HV39" i="6" s="1"/>
  <c r="HO39" i="6" a="1"/>
  <c r="HO39" i="6" s="1"/>
  <c r="HU39" i="6" s="1"/>
  <c r="HN39" i="6" a="1"/>
  <c r="HN39" i="6" s="1"/>
  <c r="HT39" i="6" s="1"/>
  <c r="HK39" i="6"/>
  <c r="HI39" i="6"/>
  <c r="HH39" i="6"/>
  <c r="HL39" i="6" s="1" a="1"/>
  <c r="HL39" i="6" s="1"/>
  <c r="HG39" i="6"/>
  <c r="HF39" i="6"/>
  <c r="HD39" i="6"/>
  <c r="HC39" i="6"/>
  <c r="HS38" i="6"/>
  <c r="HQ38" i="6" a="1"/>
  <c r="HQ38" i="6" s="1"/>
  <c r="HW38" i="6" s="1"/>
  <c r="HP38" i="6" a="1"/>
  <c r="HP38" i="6" s="1"/>
  <c r="HV38" i="6" s="1"/>
  <c r="HO38" i="6" a="1"/>
  <c r="HO38" i="6" s="1"/>
  <c r="HU38" i="6" s="1"/>
  <c r="HN38" i="6" a="1"/>
  <c r="HN38" i="6" s="1"/>
  <c r="HT38" i="6" s="1"/>
  <c r="HK38" i="6"/>
  <c r="HI38" i="6"/>
  <c r="HH38" i="6"/>
  <c r="HL38" i="6" s="1" a="1"/>
  <c r="HL38" i="6" s="1"/>
  <c r="HG38" i="6"/>
  <c r="HF38" i="6"/>
  <c r="HD38" i="6"/>
  <c r="HC38" i="6"/>
  <c r="HS37" i="6"/>
  <c r="HQ37" i="6" a="1"/>
  <c r="HQ37" i="6" s="1"/>
  <c r="HW37" i="6" s="1"/>
  <c r="HP37" i="6" a="1"/>
  <c r="HP37" i="6" s="1"/>
  <c r="HV37" i="6" s="1"/>
  <c r="HO37" i="6" a="1"/>
  <c r="HO37" i="6" s="1"/>
  <c r="HU37" i="6" s="1"/>
  <c r="HN37" i="6" a="1"/>
  <c r="HN37" i="6" s="1"/>
  <c r="HT37" i="6" s="1"/>
  <c r="HK37" i="6"/>
  <c r="HI37" i="6"/>
  <c r="HH37" i="6"/>
  <c r="HL37" i="6" s="1" a="1"/>
  <c r="HL37" i="6" s="1"/>
  <c r="HG37" i="6"/>
  <c r="HF37" i="6"/>
  <c r="HD37" i="6"/>
  <c r="HC37" i="6"/>
  <c r="HS36" i="6"/>
  <c r="HQ36" i="6" a="1"/>
  <c r="HQ36" i="6" s="1"/>
  <c r="HW36" i="6" s="1"/>
  <c r="HP36" i="6" a="1"/>
  <c r="HP36" i="6" s="1"/>
  <c r="HV36" i="6" s="1"/>
  <c r="HO36" i="6" a="1"/>
  <c r="HO36" i="6" s="1"/>
  <c r="HU36" i="6" s="1"/>
  <c r="HN36" i="6" a="1"/>
  <c r="HN36" i="6" s="1"/>
  <c r="HT36" i="6" s="1"/>
  <c r="HK36" i="6"/>
  <c r="HI36" i="6"/>
  <c r="HH36" i="6"/>
  <c r="HL36" i="6" s="1" a="1"/>
  <c r="HL36" i="6" s="1"/>
  <c r="HG36" i="6"/>
  <c r="HF36" i="6"/>
  <c r="HD36" i="6"/>
  <c r="HC36" i="6"/>
  <c r="HS35" i="6"/>
  <c r="HQ35" i="6" a="1"/>
  <c r="HQ35" i="6" s="1"/>
  <c r="HW35" i="6" s="1"/>
  <c r="HP35" i="6" a="1"/>
  <c r="HP35" i="6" s="1"/>
  <c r="HV35" i="6" s="1"/>
  <c r="HO35" i="6" a="1"/>
  <c r="HO35" i="6" s="1"/>
  <c r="HU35" i="6" s="1"/>
  <c r="HN35" i="6" a="1"/>
  <c r="HN35" i="6" s="1"/>
  <c r="HT35" i="6" s="1"/>
  <c r="HK35" i="6"/>
  <c r="HI35" i="6"/>
  <c r="HH35" i="6"/>
  <c r="HL35" i="6" s="1" a="1"/>
  <c r="HL35" i="6" s="1"/>
  <c r="HG35" i="6"/>
  <c r="HF35" i="6"/>
  <c r="HD35" i="6"/>
  <c r="HC35" i="6"/>
  <c r="HS34" i="6"/>
  <c r="HQ34" i="6" a="1"/>
  <c r="HQ34" i="6" s="1"/>
  <c r="HW34" i="6" s="1"/>
  <c r="HP34" i="6" a="1"/>
  <c r="HP34" i="6" s="1"/>
  <c r="HV34" i="6" s="1"/>
  <c r="HO34" i="6" a="1"/>
  <c r="HO34" i="6" s="1"/>
  <c r="HU34" i="6" s="1"/>
  <c r="HN34" i="6" a="1"/>
  <c r="HN34" i="6" s="1"/>
  <c r="HT34" i="6" s="1"/>
  <c r="HL34" i="6" a="1"/>
  <c r="HL34" i="6" s="1"/>
  <c r="HK34" i="6"/>
  <c r="HI34" i="6"/>
  <c r="HH34" i="6"/>
  <c r="HG34" i="6"/>
  <c r="HF34" i="6"/>
  <c r="HD34" i="6"/>
  <c r="HC34" i="6"/>
  <c r="HS33" i="6"/>
  <c r="HQ33" i="6" a="1"/>
  <c r="HQ33" i="6" s="1"/>
  <c r="HW33" i="6" s="1"/>
  <c r="HP33" i="6" a="1"/>
  <c r="HP33" i="6" s="1"/>
  <c r="HV33" i="6" s="1"/>
  <c r="HO33" i="6" a="1"/>
  <c r="HO33" i="6" s="1"/>
  <c r="HU33" i="6" s="1"/>
  <c r="HN33" i="6" a="1"/>
  <c r="HN33" i="6" s="1"/>
  <c r="HT33" i="6" s="1"/>
  <c r="HK33" i="6"/>
  <c r="HI33" i="6"/>
  <c r="HH33" i="6"/>
  <c r="HL33" i="6" s="1" a="1"/>
  <c r="HL33" i="6" s="1"/>
  <c r="HG33" i="6"/>
  <c r="HF33" i="6"/>
  <c r="HD33" i="6"/>
  <c r="HC33" i="6"/>
  <c r="HS32" i="6"/>
  <c r="HQ32" i="6" a="1"/>
  <c r="HQ32" i="6" s="1"/>
  <c r="HW32" i="6" s="1"/>
  <c r="HP32" i="6" a="1"/>
  <c r="HP32" i="6" s="1"/>
  <c r="HV32" i="6" s="1"/>
  <c r="HO32" i="6" a="1"/>
  <c r="HO32" i="6" s="1"/>
  <c r="HU32" i="6" s="1"/>
  <c r="HN32" i="6" a="1"/>
  <c r="HN32" i="6" s="1"/>
  <c r="HT32" i="6" s="1"/>
  <c r="HK32" i="6"/>
  <c r="HI32" i="6"/>
  <c r="HH32" i="6"/>
  <c r="HL32" i="6" s="1" a="1"/>
  <c r="HL32" i="6" s="1"/>
  <c r="HG32" i="6"/>
  <c r="HF32" i="6"/>
  <c r="HD32" i="6"/>
  <c r="HC32" i="6"/>
  <c r="HS31" i="6"/>
  <c r="HQ31" i="6" a="1"/>
  <c r="HQ31" i="6" s="1"/>
  <c r="HW31" i="6" s="1"/>
  <c r="HP31" i="6" a="1"/>
  <c r="HP31" i="6" s="1"/>
  <c r="HV31" i="6" s="1"/>
  <c r="HO31" i="6" a="1"/>
  <c r="HO31" i="6" s="1"/>
  <c r="HU31" i="6" s="1"/>
  <c r="HN31" i="6" a="1"/>
  <c r="HN31" i="6" s="1"/>
  <c r="HT31" i="6" s="1"/>
  <c r="HL31" i="6" a="1"/>
  <c r="HL31" i="6" s="1"/>
  <c r="HK31" i="6"/>
  <c r="HI31" i="6"/>
  <c r="HH31" i="6"/>
  <c r="HG31" i="6"/>
  <c r="HF31" i="6"/>
  <c r="HD31" i="6"/>
  <c r="HC31" i="6"/>
  <c r="HS30" i="6"/>
  <c r="HQ30" i="6" a="1"/>
  <c r="HQ30" i="6" s="1"/>
  <c r="HW30" i="6" s="1"/>
  <c r="HP30" i="6" a="1"/>
  <c r="HP30" i="6" s="1"/>
  <c r="HV30" i="6" s="1"/>
  <c r="HO30" i="6" a="1"/>
  <c r="HO30" i="6" s="1"/>
  <c r="HU30" i="6" s="1"/>
  <c r="HN30" i="6" a="1"/>
  <c r="HN30" i="6" s="1"/>
  <c r="HT30" i="6" s="1"/>
  <c r="HK30" i="6"/>
  <c r="HI30" i="6"/>
  <c r="HH30" i="6"/>
  <c r="HL30" i="6" s="1" a="1"/>
  <c r="HL30" i="6" s="1"/>
  <c r="HG30" i="6"/>
  <c r="HF30" i="6"/>
  <c r="HD30" i="6"/>
  <c r="HC30" i="6"/>
  <c r="HS29" i="6"/>
  <c r="HQ29" i="6" a="1"/>
  <c r="HQ29" i="6" s="1"/>
  <c r="HW29" i="6" s="1"/>
  <c r="HP29" i="6" a="1"/>
  <c r="HP29" i="6" s="1"/>
  <c r="HV29" i="6" s="1"/>
  <c r="HO29" i="6" a="1"/>
  <c r="HO29" i="6" s="1"/>
  <c r="HU29" i="6" s="1"/>
  <c r="HN29" i="6" a="1"/>
  <c r="HN29" i="6" s="1"/>
  <c r="HT29" i="6" s="1"/>
  <c r="HL29" i="6" a="1"/>
  <c r="HL29" i="6" s="1"/>
  <c r="HK29" i="6"/>
  <c r="HI29" i="6"/>
  <c r="HH29" i="6"/>
  <c r="HG29" i="6"/>
  <c r="HF29" i="6"/>
  <c r="HD29" i="6"/>
  <c r="HC29" i="6"/>
  <c r="HS28" i="6"/>
  <c r="HQ28" i="6" a="1"/>
  <c r="HQ28" i="6" s="1"/>
  <c r="HW28" i="6" s="1"/>
  <c r="HP28" i="6" a="1"/>
  <c r="HP28" i="6" s="1"/>
  <c r="HV28" i="6" s="1"/>
  <c r="HO28" i="6" a="1"/>
  <c r="HO28" i="6" s="1"/>
  <c r="HU28" i="6" s="1"/>
  <c r="HN28" i="6" a="1"/>
  <c r="HN28" i="6" s="1"/>
  <c r="HT28" i="6" s="1"/>
  <c r="HK28" i="6"/>
  <c r="HI28" i="6"/>
  <c r="HH28" i="6"/>
  <c r="HL28" i="6" s="1" a="1"/>
  <c r="HL28" i="6" s="1"/>
  <c r="HG28" i="6"/>
  <c r="HF28" i="6"/>
  <c r="HD28" i="6"/>
  <c r="HC28" i="6"/>
  <c r="HS27" i="6"/>
  <c r="HQ27" i="6" a="1"/>
  <c r="HQ27" i="6" s="1"/>
  <c r="HW27" i="6" s="1"/>
  <c r="HP27" i="6" a="1"/>
  <c r="HP27" i="6" s="1"/>
  <c r="HV27" i="6" s="1"/>
  <c r="HO27" i="6" a="1"/>
  <c r="HO27" i="6" s="1"/>
  <c r="HU27" i="6" s="1"/>
  <c r="HN27" i="6" a="1"/>
  <c r="HN27" i="6" s="1"/>
  <c r="HT27" i="6" s="1"/>
  <c r="HK27" i="6"/>
  <c r="HI27" i="6"/>
  <c r="HH27" i="6"/>
  <c r="HL27" i="6" s="1" a="1"/>
  <c r="HL27" i="6" s="1"/>
  <c r="HG27" i="6"/>
  <c r="HF27" i="6"/>
  <c r="HD27" i="6"/>
  <c r="HC27" i="6"/>
  <c r="HS26" i="6"/>
  <c r="HQ26" i="6" a="1"/>
  <c r="HQ26" i="6" s="1"/>
  <c r="HW26" i="6" s="1"/>
  <c r="HP26" i="6" a="1"/>
  <c r="HP26" i="6" s="1"/>
  <c r="HV26" i="6" s="1"/>
  <c r="HO26" i="6" a="1"/>
  <c r="HO26" i="6" s="1"/>
  <c r="HU26" i="6" s="1"/>
  <c r="HN26" i="6" a="1"/>
  <c r="HN26" i="6" s="1"/>
  <c r="HT26" i="6" s="1"/>
  <c r="HL26" i="6" a="1"/>
  <c r="HL26" i="6" s="1"/>
  <c r="HK26" i="6"/>
  <c r="HI26" i="6"/>
  <c r="HH26" i="6"/>
  <c r="HG26" i="6"/>
  <c r="HF26" i="6"/>
  <c r="HD26" i="6"/>
  <c r="HC26" i="6"/>
  <c r="HS25" i="6"/>
  <c r="HQ25" i="6" a="1"/>
  <c r="HQ25" i="6" s="1"/>
  <c r="HW25" i="6" s="1"/>
  <c r="HP25" i="6" a="1"/>
  <c r="HP25" i="6" s="1"/>
  <c r="HV25" i="6" s="1"/>
  <c r="HO25" i="6" a="1"/>
  <c r="HO25" i="6" s="1"/>
  <c r="HU25" i="6" s="1"/>
  <c r="HN25" i="6" a="1"/>
  <c r="HN25" i="6" s="1"/>
  <c r="HT25" i="6" s="1"/>
  <c r="HK25" i="6"/>
  <c r="HI25" i="6"/>
  <c r="HH25" i="6"/>
  <c r="HL25" i="6" s="1" a="1"/>
  <c r="HL25" i="6" s="1"/>
  <c r="HG25" i="6"/>
  <c r="HF25" i="6"/>
  <c r="HD25" i="6"/>
  <c r="HC25" i="6"/>
  <c r="HS24" i="6"/>
  <c r="HQ24" i="6" a="1"/>
  <c r="HQ24" i="6" s="1"/>
  <c r="HW24" i="6" s="1"/>
  <c r="HP24" i="6" a="1"/>
  <c r="HP24" i="6" s="1"/>
  <c r="HV24" i="6" s="1"/>
  <c r="HO24" i="6" a="1"/>
  <c r="HO24" i="6" s="1"/>
  <c r="HU24" i="6" s="1"/>
  <c r="HN24" i="6" a="1"/>
  <c r="HN24" i="6" s="1"/>
  <c r="HT24" i="6" s="1"/>
  <c r="HK24" i="6"/>
  <c r="HI24" i="6"/>
  <c r="HH24" i="6"/>
  <c r="HL24" i="6" s="1" a="1"/>
  <c r="HL24" i="6" s="1"/>
  <c r="HG24" i="6"/>
  <c r="HF24" i="6"/>
  <c r="HD24" i="6"/>
  <c r="HC24" i="6"/>
  <c r="IE23" i="6"/>
  <c r="IC23" i="6"/>
  <c r="HS23" i="6"/>
  <c r="HQ23" i="6"/>
  <c r="HW23" i="6" s="1"/>
  <c r="HQ23" i="6" a="1"/>
  <c r="HP23" i="6"/>
  <c r="HV23" i="6" s="1"/>
  <c r="HP23" i="6" a="1"/>
  <c r="HO23" i="6"/>
  <c r="HU23" i="6" s="1"/>
  <c r="HO23" i="6" a="1"/>
  <c r="HN23" i="6" a="1"/>
  <c r="HN23" i="6" s="1"/>
  <c r="HT23" i="6" s="1"/>
  <c r="HK23" i="6"/>
  <c r="HI23" i="6"/>
  <c r="HH23" i="6"/>
  <c r="HL23" i="6" s="1" a="1"/>
  <c r="HL23" i="6" s="1"/>
  <c r="HG23" i="6"/>
  <c r="HF23" i="6"/>
  <c r="HD23" i="6"/>
  <c r="HC23" i="6"/>
  <c r="ID22" i="6"/>
  <c r="IB22" i="6"/>
  <c r="HS22" i="6"/>
  <c r="HQ22" i="6" a="1"/>
  <c r="HQ22" i="6" s="1"/>
  <c r="HW22" i="6" s="1"/>
  <c r="HP22" i="6" a="1"/>
  <c r="HP22" i="6" s="1"/>
  <c r="HV22" i="6" s="1"/>
  <c r="HO22" i="6" a="1"/>
  <c r="HO22" i="6" s="1"/>
  <c r="HU22" i="6" s="1"/>
  <c r="HN22" i="6" a="1"/>
  <c r="HN22" i="6" s="1"/>
  <c r="HT22" i="6" s="1"/>
  <c r="HL22" i="6" a="1"/>
  <c r="HL22" i="6" s="1"/>
  <c r="HK22" i="6"/>
  <c r="HI22" i="6"/>
  <c r="HH22" i="6"/>
  <c r="HG22" i="6"/>
  <c r="HF22" i="6"/>
  <c r="HD22" i="6"/>
  <c r="IA11" i="6" s="1"/>
  <c r="HC22" i="6"/>
  <c r="HS21" i="6"/>
  <c r="HQ21" i="6" a="1"/>
  <c r="HQ21" i="6" s="1"/>
  <c r="HW21" i="6" s="1"/>
  <c r="HP21" i="6" a="1"/>
  <c r="HP21" i="6" s="1"/>
  <c r="HV21" i="6" s="1"/>
  <c r="HO21" i="6"/>
  <c r="HU21" i="6" s="1"/>
  <c r="HO21" i="6" a="1"/>
  <c r="HN21" i="6"/>
  <c r="HT21" i="6" s="1"/>
  <c r="HN21" i="6" a="1"/>
  <c r="HK21" i="6"/>
  <c r="HI21" i="6"/>
  <c r="HH21" i="6"/>
  <c r="HL21" i="6" s="1" a="1"/>
  <c r="HL21" i="6" s="1"/>
  <c r="HG21" i="6"/>
  <c r="HF21" i="6"/>
  <c r="HD21" i="6"/>
  <c r="HC21" i="6"/>
  <c r="HS20" i="6"/>
  <c r="HQ20" i="6" a="1"/>
  <c r="HQ20" i="6" s="1"/>
  <c r="HW20" i="6" s="1"/>
  <c r="HP20" i="6" a="1"/>
  <c r="HP20" i="6" s="1"/>
  <c r="HV20" i="6" s="1"/>
  <c r="HO20" i="6"/>
  <c r="HU20" i="6" s="1"/>
  <c r="HO20" i="6" a="1"/>
  <c r="HN20" i="6"/>
  <c r="HT20" i="6" s="1"/>
  <c r="HN20" i="6" a="1"/>
  <c r="HK20" i="6"/>
  <c r="HI20" i="6"/>
  <c r="HH20" i="6"/>
  <c r="HL20" i="6" s="1" a="1"/>
  <c r="HL20" i="6" s="1"/>
  <c r="HG20" i="6"/>
  <c r="HF20" i="6"/>
  <c r="HD20" i="6"/>
  <c r="HC20" i="6"/>
  <c r="HS19" i="6"/>
  <c r="HQ19" i="6" a="1"/>
  <c r="HQ19" i="6" s="1"/>
  <c r="HW19" i="6" s="1"/>
  <c r="HP19" i="6" a="1"/>
  <c r="HP19" i="6" s="1"/>
  <c r="HV19" i="6" s="1"/>
  <c r="HO19" i="6"/>
  <c r="HU19" i="6" s="1"/>
  <c r="HO19" i="6" a="1"/>
  <c r="HN19" i="6"/>
  <c r="HT19" i="6" s="1"/>
  <c r="HN19" i="6" a="1"/>
  <c r="HK19" i="6"/>
  <c r="HI19" i="6"/>
  <c r="HH19" i="6"/>
  <c r="HL19" i="6" s="1" a="1"/>
  <c r="HL19" i="6" s="1"/>
  <c r="HG19" i="6"/>
  <c r="HF19" i="6"/>
  <c r="HD19" i="6"/>
  <c r="HC19" i="6"/>
  <c r="IG18" i="6"/>
  <c r="IF18" i="6"/>
  <c r="ID18" i="6"/>
  <c r="IA18" i="6"/>
  <c r="HW18" i="6"/>
  <c r="HS18" i="6"/>
  <c r="HQ18" i="6" a="1"/>
  <c r="HQ18" i="6" s="1"/>
  <c r="HP18" i="6" a="1"/>
  <c r="HP18" i="6" s="1"/>
  <c r="HV18" i="6" s="1"/>
  <c r="HO18" i="6" a="1"/>
  <c r="HO18" i="6" s="1"/>
  <c r="HU18" i="6" s="1"/>
  <c r="HN18" i="6" a="1"/>
  <c r="HN18" i="6" s="1"/>
  <c r="HT18" i="6" s="1"/>
  <c r="HK18" i="6"/>
  <c r="HI18" i="6"/>
  <c r="HH18" i="6"/>
  <c r="HL18" i="6" s="1" a="1"/>
  <c r="HL18" i="6" s="1"/>
  <c r="HG18" i="6"/>
  <c r="HF18" i="6"/>
  <c r="HD18" i="6"/>
  <c r="HC18" i="6"/>
  <c r="IG17" i="6"/>
  <c r="IC17" i="6"/>
  <c r="IA17" i="6"/>
  <c r="HS17" i="6"/>
  <c r="HQ17" i="6"/>
  <c r="HW17" i="6" s="1"/>
  <c r="HQ17" i="6" a="1"/>
  <c r="HP17" i="6" a="1"/>
  <c r="HP17" i="6" s="1"/>
  <c r="HV17" i="6" s="1"/>
  <c r="HO17" i="6" a="1"/>
  <c r="HO17" i="6" s="1"/>
  <c r="HU17" i="6" s="1"/>
  <c r="HN17" i="6"/>
  <c r="HT17" i="6" s="1"/>
  <c r="HN17" i="6" a="1"/>
  <c r="HK17" i="6"/>
  <c r="HI17" i="6"/>
  <c r="HH17" i="6"/>
  <c r="HL17" i="6" s="1" a="1"/>
  <c r="HL17" i="6" s="1"/>
  <c r="HG17" i="6"/>
  <c r="HF17" i="6"/>
  <c r="HD17" i="6"/>
  <c r="HC17" i="6"/>
  <c r="HS16" i="6"/>
  <c r="HQ16" i="6" a="1"/>
  <c r="HQ16" i="6" s="1"/>
  <c r="HW16" i="6" s="1"/>
  <c r="HP16" i="6" a="1"/>
  <c r="HP16" i="6" s="1"/>
  <c r="HV16" i="6" s="1"/>
  <c r="HO16" i="6" a="1"/>
  <c r="HO16" i="6" s="1"/>
  <c r="HU16" i="6" s="1"/>
  <c r="HN16" i="6" a="1"/>
  <c r="HN16" i="6" s="1"/>
  <c r="HT16" i="6" s="1"/>
  <c r="HL16" i="6" a="1"/>
  <c r="HL16" i="6" s="1"/>
  <c r="HK16" i="6"/>
  <c r="HI16" i="6"/>
  <c r="HH16" i="6"/>
  <c r="HG16" i="6"/>
  <c r="HF16" i="6"/>
  <c r="HD16" i="6"/>
  <c r="HC16" i="6"/>
  <c r="HS15" i="6"/>
  <c r="HQ15" i="6" a="1"/>
  <c r="HQ15" i="6" s="1"/>
  <c r="HW15" i="6" s="1"/>
  <c r="HP15" i="6" a="1"/>
  <c r="HP15" i="6" s="1"/>
  <c r="HV15" i="6" s="1"/>
  <c r="HO15" i="6" a="1"/>
  <c r="HO15" i="6" s="1"/>
  <c r="HU15" i="6" s="1"/>
  <c r="HN15" i="6" a="1"/>
  <c r="HN15" i="6" s="1"/>
  <c r="HT15" i="6" s="1"/>
  <c r="HK15" i="6"/>
  <c r="HI15" i="6"/>
  <c r="HH15" i="6"/>
  <c r="HL15" i="6" s="1" a="1"/>
  <c r="HL15" i="6" s="1"/>
  <c r="HG15" i="6"/>
  <c r="HF15" i="6"/>
  <c r="HD15" i="6"/>
  <c r="HC15" i="6"/>
  <c r="HU14" i="6"/>
  <c r="HS14" i="6"/>
  <c r="HQ14" i="6" a="1"/>
  <c r="HQ14" i="6" s="1"/>
  <c r="HW14" i="6" s="1"/>
  <c r="HP14" i="6" a="1"/>
  <c r="HP14" i="6" s="1"/>
  <c r="HV14" i="6" s="1"/>
  <c r="HO14" i="6" a="1"/>
  <c r="HO14" i="6" s="1"/>
  <c r="HN14" i="6" a="1"/>
  <c r="HN14" i="6" s="1"/>
  <c r="HT14" i="6" s="1"/>
  <c r="HK14" i="6"/>
  <c r="HI14" i="6"/>
  <c r="HH14" i="6"/>
  <c r="HL14" i="6" s="1" a="1"/>
  <c r="HL14" i="6" s="1"/>
  <c r="HG14" i="6"/>
  <c r="HF14" i="6"/>
  <c r="HD14" i="6"/>
  <c r="IC5" i="6" s="1"/>
  <c r="HC14" i="6"/>
  <c r="IG13" i="6"/>
  <c r="IF13" i="6"/>
  <c r="IE13" i="6"/>
  <c r="ID13" i="6"/>
  <c r="IB13" i="6"/>
  <c r="IA13" i="6"/>
  <c r="HS13" i="6"/>
  <c r="HQ13" i="6" a="1"/>
  <c r="HQ13" i="6" s="1"/>
  <c r="HW13" i="6" s="1"/>
  <c r="HP13" i="6"/>
  <c r="HV13" i="6" s="1"/>
  <c r="HP13" i="6" a="1"/>
  <c r="HO13" i="6"/>
  <c r="HU13" i="6" s="1"/>
  <c r="HO13" i="6" a="1"/>
  <c r="HN13" i="6" a="1"/>
  <c r="HN13" i="6" s="1"/>
  <c r="HT13" i="6" s="1"/>
  <c r="HK13" i="6"/>
  <c r="HI13" i="6"/>
  <c r="HH13" i="6"/>
  <c r="HL13" i="6" s="1" a="1"/>
  <c r="HL13" i="6" s="1"/>
  <c r="HG13" i="6"/>
  <c r="HF13" i="6"/>
  <c r="HD13" i="6"/>
  <c r="HC13" i="6"/>
  <c r="HS12" i="6"/>
  <c r="HQ12" i="6" a="1"/>
  <c r="HQ12" i="6" s="1"/>
  <c r="HW12" i="6" s="1"/>
  <c r="HP12" i="6" a="1"/>
  <c r="HP12" i="6" s="1"/>
  <c r="HV12" i="6" s="1"/>
  <c r="HO12" i="6" a="1"/>
  <c r="HO12" i="6" s="1"/>
  <c r="HU12" i="6" s="1"/>
  <c r="HN12" i="6" a="1"/>
  <c r="HN12" i="6" s="1"/>
  <c r="HT12" i="6" s="1"/>
  <c r="HK12" i="6"/>
  <c r="HI12" i="6"/>
  <c r="HH12" i="6"/>
  <c r="HL12" i="6" s="1" a="1"/>
  <c r="HL12" i="6" s="1"/>
  <c r="HG12" i="6"/>
  <c r="HF12" i="6"/>
  <c r="HD12" i="6"/>
  <c r="HC12" i="6"/>
  <c r="IG11" i="6"/>
  <c r="IF11" i="6"/>
  <c r="ID11" i="6"/>
  <c r="IC11" i="6"/>
  <c r="HS11" i="6"/>
  <c r="HQ11" i="6"/>
  <c r="HW11" i="6" s="1"/>
  <c r="HQ11" i="6" a="1"/>
  <c r="HP11" i="6"/>
  <c r="HV11" i="6" s="1"/>
  <c r="HP11" i="6" a="1"/>
  <c r="HO11" i="6" a="1"/>
  <c r="HO11" i="6" s="1"/>
  <c r="HU11" i="6" s="1"/>
  <c r="HN11" i="6" a="1"/>
  <c r="HN11" i="6" s="1"/>
  <c r="HT11" i="6" s="1"/>
  <c r="HK11" i="6"/>
  <c r="HI11" i="6"/>
  <c r="HH11" i="6"/>
  <c r="HL11" i="6" s="1" a="1"/>
  <c r="HL11" i="6" s="1"/>
  <c r="HG11" i="6"/>
  <c r="HF11" i="6"/>
  <c r="HD11" i="6"/>
  <c r="HC11" i="6"/>
  <c r="HS10" i="6"/>
  <c r="HQ10" i="6"/>
  <c r="HW10" i="6" s="1"/>
  <c r="HQ10" i="6" a="1"/>
  <c r="HP10" i="6"/>
  <c r="HV10" i="6" s="1"/>
  <c r="HP10" i="6" a="1"/>
  <c r="HO10" i="6" a="1"/>
  <c r="HO10" i="6" s="1"/>
  <c r="HU10" i="6" s="1"/>
  <c r="HN10" i="6" a="1"/>
  <c r="HN10" i="6" s="1"/>
  <c r="HT10" i="6" s="1"/>
  <c r="HK10" i="6"/>
  <c r="HI10" i="6"/>
  <c r="HH10" i="6"/>
  <c r="HL10" i="6" s="1" a="1"/>
  <c r="HL10" i="6" s="1"/>
  <c r="HG10" i="6"/>
  <c r="HF10" i="6"/>
  <c r="HD10" i="6"/>
  <c r="HC10" i="6"/>
  <c r="HS9" i="6"/>
  <c r="HQ9" i="6"/>
  <c r="HW9" i="6" s="1"/>
  <c r="HQ9" i="6" a="1"/>
  <c r="HP9" i="6" a="1"/>
  <c r="HP9" i="6" s="1"/>
  <c r="HV9" i="6" s="1"/>
  <c r="HO9" i="6" a="1"/>
  <c r="HO9" i="6" s="1"/>
  <c r="HU9" i="6" s="1"/>
  <c r="HN9" i="6" a="1"/>
  <c r="HN9" i="6" s="1"/>
  <c r="HT9" i="6" s="1"/>
  <c r="HK9" i="6"/>
  <c r="HI9" i="6"/>
  <c r="HH9" i="6"/>
  <c r="HL9" i="6" s="1" a="1"/>
  <c r="HL9" i="6" s="1"/>
  <c r="HG9" i="6"/>
  <c r="HF9" i="6"/>
  <c r="HD9" i="6"/>
  <c r="IF5" i="6" s="1"/>
  <c r="HC9" i="6"/>
  <c r="HS8" i="6"/>
  <c r="HQ8" i="6" a="1"/>
  <c r="HQ8" i="6" s="1"/>
  <c r="HW8" i="6" s="1"/>
  <c r="HP8" i="6" a="1"/>
  <c r="HP8" i="6" s="1"/>
  <c r="HV8" i="6" s="1"/>
  <c r="HO8" i="6" a="1"/>
  <c r="HO8" i="6" s="1"/>
  <c r="HU8" i="6" s="1"/>
  <c r="HN8" i="6" a="1"/>
  <c r="HN8" i="6" s="1"/>
  <c r="HT8" i="6" s="1"/>
  <c r="HL8" i="6" a="1"/>
  <c r="HL8" i="6" s="1"/>
  <c r="HK8" i="6"/>
  <c r="HI8" i="6"/>
  <c r="HH8" i="6"/>
  <c r="HG8" i="6"/>
  <c r="HF8" i="6"/>
  <c r="HD8" i="6"/>
  <c r="IC12" i="6" s="1"/>
  <c r="HC8" i="6"/>
  <c r="IA7" i="6"/>
  <c r="HS7" i="6"/>
  <c r="HQ7" i="6" a="1"/>
  <c r="HQ7" i="6" s="1"/>
  <c r="HW7" i="6" s="1"/>
  <c r="HP7" i="6" a="1"/>
  <c r="HP7" i="6" s="1"/>
  <c r="HV7" i="6" s="1"/>
  <c r="HO7" i="6" a="1"/>
  <c r="HO7" i="6" s="1"/>
  <c r="HU7" i="6" s="1"/>
  <c r="HN7" i="6" a="1"/>
  <c r="HN7" i="6" s="1"/>
  <c r="HT7" i="6" s="1"/>
  <c r="HL7" i="6" a="1"/>
  <c r="HL7" i="6" s="1"/>
  <c r="HK7" i="6"/>
  <c r="HI7" i="6"/>
  <c r="HH7" i="6"/>
  <c r="HG7" i="6"/>
  <c r="HF7" i="6"/>
  <c r="HD7" i="6"/>
  <c r="HC7" i="6"/>
  <c r="IC6" i="6"/>
  <c r="IB6" i="6"/>
  <c r="HS6" i="6"/>
  <c r="HQ6" i="6" a="1"/>
  <c r="HQ6" i="6" s="1"/>
  <c r="HW6" i="6" s="1"/>
  <c r="HP6" i="6" a="1"/>
  <c r="HP6" i="6" s="1"/>
  <c r="HV6" i="6" s="1"/>
  <c r="HO6" i="6" a="1"/>
  <c r="HO6" i="6" s="1"/>
  <c r="HU6" i="6" s="1"/>
  <c r="HN6" i="6" a="1"/>
  <c r="HN6" i="6" s="1"/>
  <c r="HT6" i="6" s="1"/>
  <c r="HK6" i="6"/>
  <c r="HI6" i="6"/>
  <c r="HH6" i="6"/>
  <c r="HL6" i="6" s="1" a="1"/>
  <c r="HL6" i="6" s="1"/>
  <c r="HG6" i="6"/>
  <c r="HF6" i="6"/>
  <c r="HD6" i="6"/>
  <c r="IC13" i="6" s="1"/>
  <c r="HC6" i="6"/>
  <c r="IA5" i="6"/>
  <c r="HS5" i="6"/>
  <c r="HQ5" i="6"/>
  <c r="HW5" i="6" s="1"/>
  <c r="HQ5" i="6" a="1"/>
  <c r="HP5" i="6" a="1"/>
  <c r="HP5" i="6" s="1"/>
  <c r="HV5" i="6" s="1"/>
  <c r="HO5" i="6" a="1"/>
  <c r="HO5" i="6" s="1"/>
  <c r="HU5" i="6" s="1"/>
  <c r="HN5" i="6"/>
  <c r="HT5" i="6" s="1"/>
  <c r="HN5" i="6" a="1"/>
  <c r="HK5" i="6"/>
  <c r="HI5" i="6"/>
  <c r="HH5" i="6"/>
  <c r="HL5" i="6" s="1" a="1"/>
  <c r="HL5" i="6" s="1"/>
  <c r="HG5" i="6"/>
  <c r="HF5" i="6"/>
  <c r="HD5" i="6"/>
  <c r="IA23" i="6" s="1"/>
  <c r="HC5" i="6"/>
  <c r="D3" i="6" s="1" a="1"/>
  <c r="D3" i="6" s="1"/>
  <c r="F3" i="6"/>
  <c r="E3" i="6"/>
  <c r="B3" i="6"/>
  <c r="C2" i="6"/>
  <c r="IA22" i="6" l="1"/>
  <c r="IG23" i="6"/>
  <c r="IG21" i="6"/>
  <c r="IC22" i="6"/>
  <c r="IE16" i="6"/>
  <c r="IF17" i="6"/>
  <c r="IF22" i="6"/>
  <c r="IE17" i="6"/>
  <c r="IB18" i="6"/>
  <c r="IF23" i="6"/>
  <c r="IB5" i="6"/>
  <c r="ID5" i="6" s="1"/>
  <c r="IE11" i="6"/>
  <c r="IE22" i="6"/>
  <c r="IA21" i="6"/>
  <c r="IB16" i="6"/>
  <c r="IB11" i="6"/>
  <c r="IB7" i="6"/>
  <c r="ID12" i="6"/>
  <c r="IF16" i="6"/>
  <c r="IC21" i="6"/>
  <c r="IA6" i="6"/>
  <c r="ID6" i="6" s="1"/>
  <c r="IE12" i="6"/>
  <c r="IG16" i="6"/>
  <c r="IB17" i="6"/>
  <c r="IE18" i="6"/>
  <c r="ID21" i="6"/>
  <c r="IG22" i="6"/>
  <c r="IB23" i="6"/>
  <c r="IF12" i="6"/>
  <c r="IE21" i="6"/>
  <c r="IG12" i="6"/>
  <c r="IA16" i="6"/>
  <c r="ID17" i="6"/>
  <c r="IF21" i="6"/>
  <c r="ID23" i="6"/>
  <c r="IC7" i="6"/>
  <c r="IA12" i="6"/>
  <c r="IC16" i="6"/>
  <c r="IB12" i="6"/>
  <c r="ID16" i="6"/>
  <c r="IC18" i="6"/>
  <c r="IB21" i="6"/>
  <c r="ID7" i="6" l="1"/>
  <c r="ID8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David Reiner</author>
  </authors>
  <commentList>
    <comment ref="AJ798" authorId="0" shapeId="0" xr:uid="{E9876292-47EE-4220-AF06-DEA5AF4837DC}">
      <text>
        <r>
          <rPr>
            <b/>
            <sz val="9"/>
            <color indexed="81"/>
            <rFont val="Tahoma"/>
            <family val="2"/>
          </rPr>
          <t>David Reiner:</t>
        </r>
        <r>
          <rPr>
            <sz val="9"/>
            <color indexed="81"/>
            <rFont val="Tahoma"/>
            <family val="2"/>
          </rPr>
          <t xml:space="preserve">
3 partitions on 2 disks</t>
        </r>
      </text>
    </comment>
    <comment ref="AJ799" authorId="0" shapeId="0" xr:uid="{96E45863-DD8B-46A8-B002-B9D24AE46CEB}">
      <text>
        <r>
          <rPr>
            <b/>
            <sz val="9"/>
            <color indexed="81"/>
            <rFont val="Tahoma"/>
            <family val="2"/>
          </rPr>
          <t>David Reiner:</t>
        </r>
        <r>
          <rPr>
            <sz val="9"/>
            <color indexed="81"/>
            <rFont val="Tahoma"/>
            <family val="2"/>
          </rPr>
          <t xml:space="preserve">
3 partitions on 2 disks</t>
        </r>
      </text>
    </comment>
    <comment ref="AJ800" authorId="0" shapeId="0" xr:uid="{02AD910C-53FF-4097-9D00-A16483A9F1B4}">
      <text>
        <r>
          <rPr>
            <b/>
            <sz val="9"/>
            <color indexed="81"/>
            <rFont val="Tahoma"/>
            <family val="2"/>
          </rPr>
          <t>David Reiner:</t>
        </r>
        <r>
          <rPr>
            <sz val="9"/>
            <color indexed="81"/>
            <rFont val="Tahoma"/>
            <family val="2"/>
          </rPr>
          <t xml:space="preserve">
3 partitions on 2 disks</t>
        </r>
      </text>
    </comment>
    <comment ref="AJ801" authorId="0" shapeId="0" xr:uid="{4E3F066D-5DBE-4F40-AEF0-F47967FB7FAD}">
      <text>
        <r>
          <rPr>
            <b/>
            <sz val="9"/>
            <color indexed="81"/>
            <rFont val="Tahoma"/>
            <family val="2"/>
          </rPr>
          <t>David Reiner:</t>
        </r>
        <r>
          <rPr>
            <sz val="9"/>
            <color indexed="81"/>
            <rFont val="Tahoma"/>
            <family val="2"/>
          </rPr>
          <t xml:space="preserve">
3 partitions on 2 disks</t>
        </r>
      </text>
    </comment>
    <comment ref="AJ802" authorId="0" shapeId="0" xr:uid="{6ED428D7-F296-4331-8B6E-49A00FAB3421}">
      <text>
        <r>
          <rPr>
            <b/>
            <sz val="9"/>
            <color indexed="81"/>
            <rFont val="Tahoma"/>
            <family val="2"/>
          </rPr>
          <t>David Reiner:</t>
        </r>
        <r>
          <rPr>
            <sz val="9"/>
            <color indexed="81"/>
            <rFont val="Tahoma"/>
            <family val="2"/>
          </rPr>
          <t xml:space="preserve">
3 partitions on 2 disks</t>
        </r>
      </text>
    </comment>
    <comment ref="AJ803" authorId="0" shapeId="0" xr:uid="{28702A52-7CC4-4F01-8731-888802EB3924}">
      <text>
        <r>
          <rPr>
            <b/>
            <sz val="9"/>
            <color indexed="81"/>
            <rFont val="Tahoma"/>
            <family val="2"/>
          </rPr>
          <t>David Reiner:</t>
        </r>
        <r>
          <rPr>
            <sz val="9"/>
            <color indexed="81"/>
            <rFont val="Tahoma"/>
            <family val="2"/>
          </rPr>
          <t xml:space="preserve">
3 partitions on 2 disks</t>
        </r>
      </text>
    </comment>
    <comment ref="AJ804" authorId="0" shapeId="0" xr:uid="{A2089AA2-755F-4518-882D-FA225B21C7FA}">
      <text>
        <r>
          <rPr>
            <b/>
            <sz val="9"/>
            <color indexed="81"/>
            <rFont val="Tahoma"/>
            <family val="2"/>
          </rPr>
          <t>David Reiner:</t>
        </r>
        <r>
          <rPr>
            <sz val="9"/>
            <color indexed="81"/>
            <rFont val="Tahoma"/>
            <family val="2"/>
          </rPr>
          <t xml:space="preserve">
3 partitions on 2 disks</t>
        </r>
      </text>
    </comment>
    <comment ref="AJ805" authorId="0" shapeId="0" xr:uid="{3A65E005-0AEA-4F98-9249-B97F124A954F}">
      <text>
        <r>
          <rPr>
            <b/>
            <sz val="9"/>
            <color indexed="81"/>
            <rFont val="Tahoma"/>
            <family val="2"/>
          </rPr>
          <t>David Reiner:</t>
        </r>
        <r>
          <rPr>
            <sz val="9"/>
            <color indexed="81"/>
            <rFont val="Tahoma"/>
            <family val="2"/>
          </rPr>
          <t xml:space="preserve">
3 partitions on 2 disks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<sst xmlns="http://schemas.openxmlformats.org/spreadsheetml/2006/main" count="16471" uniqueCount="1846">
  <si>
    <t xml:space="preserve">Enclosed are the ENERGY STAR Servers data and analysis supporting the Version 4.0 ENERGY STAR specification. The following tabs are included in this workbook:
</t>
  </si>
  <si>
    <r>
      <rPr>
        <u/>
        <sz val="14"/>
        <color theme="1"/>
        <rFont val="Calibri"/>
        <family val="2"/>
        <scheme val="minor"/>
      </rPr>
      <t>1. Introduction:</t>
    </r>
    <r>
      <rPr>
        <sz val="14"/>
        <color theme="1"/>
        <rFont val="Calibri"/>
        <family val="2"/>
        <scheme val="minor"/>
      </rPr>
      <t xml:space="preserve">  Includes Introduction, table of contents and contacts.</t>
    </r>
  </si>
  <si>
    <r>
      <rPr>
        <u/>
        <sz val="14"/>
        <color theme="1"/>
        <rFont val="Calibri"/>
        <family val="2"/>
        <scheme val="minor"/>
      </rPr>
      <t>2. Key Product Criteria:</t>
    </r>
    <r>
      <rPr>
        <sz val="14"/>
        <color theme="1"/>
        <rFont val="Calibri"/>
        <family val="2"/>
        <scheme val="minor"/>
      </rPr>
      <t xml:space="preserve">  Displays key data for new specifications and major revisions.</t>
    </r>
  </si>
  <si>
    <t>Table 1: Version 1.1 Efficiency Requirements</t>
  </si>
  <si>
    <r>
      <rPr>
        <u/>
        <sz val="14"/>
        <color theme="1"/>
        <rFont val="Calibri"/>
        <family val="2"/>
        <scheme val="minor"/>
      </rPr>
      <t>3. Energy and Cost Savings:</t>
    </r>
    <r>
      <rPr>
        <sz val="14"/>
        <color theme="1"/>
        <rFont val="Calibri"/>
        <family val="2"/>
        <scheme val="minor"/>
      </rPr>
      <t xml:space="preserve"> Summarizes consumers' energy and cost savings, as well as national savings, associated with the Version 4.0 levels. </t>
    </r>
  </si>
  <si>
    <t>Table 2: Annual Unit Energy, GHG, and Cost Savings</t>
  </si>
  <si>
    <t>Table 3: Lifetime Unit Energy, GHG, and Cost Savings</t>
  </si>
  <si>
    <t>Table 4: National Lifetime Savings Estimate</t>
  </si>
  <si>
    <r>
      <rPr>
        <u/>
        <sz val="14"/>
        <color theme="1"/>
        <rFont val="Calibri"/>
        <family val="2"/>
        <scheme val="minor"/>
      </rPr>
      <t>4. Product Availability:</t>
    </r>
    <r>
      <rPr>
        <sz val="14"/>
        <color theme="1"/>
        <rFont val="Calibri"/>
        <family val="2"/>
        <scheme val="minor"/>
      </rPr>
      <t xml:space="preserve"> Provides model counts of available product at the Version 4.0 criteria levels of each server type.</t>
    </r>
  </si>
  <si>
    <t>Table 5: Product Availability and Percentage of Total</t>
  </si>
  <si>
    <t xml:space="preserve">If you have any questions concerning this data, please contact Ryan Fogle, EPA, at Fogle.Ryan@epa.gov. 
For more information on ENERGY STAR Servers specification development, please visit www.energystar.gov/RevisedSpecs and follow the link for “Computer Servers". </t>
  </si>
  <si>
    <r>
      <rPr>
        <b/>
        <u/>
        <sz val="10"/>
        <color rgb="FF000000"/>
        <rFont val="Arial"/>
        <family val="2"/>
      </rPr>
      <t>Note</t>
    </r>
    <r>
      <rPr>
        <u/>
        <sz val="10"/>
        <color rgb="FF000000"/>
        <rFont val="Arial"/>
        <family val="2"/>
      </rPr>
      <t xml:space="preserve">: </t>
    </r>
    <r>
      <rPr>
        <sz val="11"/>
        <color theme="1"/>
        <rFont val="Calibri"/>
        <family val="2"/>
        <scheme val="minor"/>
      </rPr>
      <t>Equations (3 to 9) and Tables (1 to 3) shown alongside can be accessed in the ENERGY STAR Servers Version 4.0 Draft Specification on the ENERGY STAR website.</t>
    </r>
  </si>
  <si>
    <t>V4.0 Efficiency Criteria</t>
  </si>
  <si>
    <t>Equipment Size</t>
  </si>
  <si>
    <t>Electrical Savings
(kWh)</t>
  </si>
  <si>
    <t>Annual Operational Savings
($)</t>
  </si>
  <si>
    <t>Emissions Reduction
(pounds of CO2)</t>
  </si>
  <si>
    <t>One Installed Processor</t>
  </si>
  <si>
    <t>Rack</t>
  </si>
  <si>
    <t>Tower</t>
  </si>
  <si>
    <t>Resilient</t>
  </si>
  <si>
    <t>Two Installed Processors</t>
  </si>
  <si>
    <t>Blade or Multi-Node</t>
  </si>
  <si>
    <t>Greater Than Two Installed Processors</t>
  </si>
  <si>
    <t>Totals</t>
  </si>
  <si>
    <r>
      <rPr>
        <u/>
        <sz val="10"/>
        <color rgb="FF000000"/>
        <rFont val="Arial"/>
        <family val="2"/>
      </rPr>
      <t>Assumptions:</t>
    </r>
    <r>
      <rPr>
        <sz val="11"/>
        <color theme="1"/>
        <rFont val="Calibri"/>
        <family val="2"/>
        <scheme val="minor"/>
      </rPr>
      <t xml:space="preserve">  Calculations assume (1) Emissions Factor = 1.532 pounds CO2E/kWh, (2) $0.1078/kWh.</t>
    </r>
  </si>
  <si>
    <t>V4.0 Criteria</t>
  </si>
  <si>
    <t>Lifetime Electrical Savings
(kWh)</t>
  </si>
  <si>
    <t>Lifetime Annual Operational Savings
($)</t>
  </si>
  <si>
    <t>Lifetime Emissions Reduction
(pounds of CO2)</t>
  </si>
  <si>
    <t>Assumptions: A lifetime of 4 years for Servers based on stakeholder discussions.</t>
  </si>
  <si>
    <t>National Savings</t>
  </si>
  <si>
    <t>Electrical 
(GWh)</t>
  </si>
  <si>
    <t>Costs 
(millions of $)</t>
  </si>
  <si>
    <t>CO2 
(billions of lbs)</t>
  </si>
  <si>
    <t>CO2 
(MMT)</t>
  </si>
  <si>
    <t>Vehicle Equivalent</t>
  </si>
  <si>
    <r>
      <t>Potential national savings in a year if all Servers in the U.S. met ENERGY STAR Version 4.0</t>
    </r>
    <r>
      <rPr>
        <u/>
        <sz val="10"/>
        <color rgb="FF000000"/>
        <rFont val="Arial"/>
        <family val="2"/>
      </rPr>
      <t xml:space="preserve">
Assumptions:</t>
    </r>
    <r>
      <rPr>
        <sz val="11"/>
        <color theme="1"/>
        <rFont val="Calibri"/>
        <family val="2"/>
        <scheme val="minor"/>
      </rPr>
      <t xml:space="preserve"> Assumes all Servers in the U.S. are ENERGY STAR at the Version 4.0 criteria over the lifetime. </t>
    </r>
  </si>
  <si>
    <t>Number of Models Meeting Each Efficiency Level</t>
  </si>
  <si>
    <t>Percentage of Product Class Total</t>
  </si>
  <si>
    <r>
      <rPr>
        <b/>
        <u/>
        <sz val="10"/>
        <color rgb="FF000000"/>
        <rFont val="Arial"/>
        <family val="2"/>
      </rPr>
      <t>Note</t>
    </r>
    <r>
      <rPr>
        <u/>
        <sz val="10"/>
        <color rgb="FF000000"/>
        <rFont val="Arial"/>
        <family val="2"/>
      </rPr>
      <t>:</t>
    </r>
    <r>
      <rPr>
        <sz val="11"/>
        <color theme="1"/>
        <rFont val="Calibri"/>
        <family val="2"/>
        <scheme val="minor"/>
      </rPr>
      <t xml:space="preserve"> EPA analyzed test data from SERT tool to determine product availability and estimate pass rates shown above.
</t>
    </r>
  </si>
  <si>
    <t>ENERGY STAR® Servers V4.0
 Data and Analysis</t>
  </si>
  <si>
    <t>Table 1: Version 4.0 Efficiency Requirements</t>
  </si>
  <si>
    <t>Data Base Version</t>
  </si>
  <si>
    <t># of Families</t>
  </si>
  <si>
    <t xml:space="preserve">Last TGG # </t>
  </si>
  <si>
    <t># of Configs</t>
  </si>
  <si>
    <t>Finding Row numbers of QPL DB with match</t>
  </si>
  <si>
    <t>Populated Procs QPL Match Typ Server Power</t>
  </si>
  <si>
    <t>Typical</t>
  </si>
  <si>
    <t>Configuration to count</t>
  </si>
  <si>
    <t>R15</t>
  </si>
  <si>
    <t>Geographies server is shipped into</t>
  </si>
  <si>
    <t>Configuration Submitted for Compliance (Select no if no regulation is currently in place)</t>
  </si>
  <si>
    <t>Hardware</t>
  </si>
  <si>
    <t>Software</t>
  </si>
  <si>
    <t>CPU</t>
  </si>
  <si>
    <t>Storage</t>
  </si>
  <si>
    <t>Memory</t>
  </si>
  <si>
    <t>Compress</t>
  </si>
  <si>
    <t>CryptoAES</t>
  </si>
  <si>
    <t>LU</t>
  </si>
  <si>
    <t>SOR</t>
  </si>
  <si>
    <t>Sort</t>
  </si>
  <si>
    <t>SHA256</t>
  </si>
  <si>
    <t>SSJ / OLTP</t>
  </si>
  <si>
    <t>Sequential</t>
  </si>
  <si>
    <t>Random</t>
  </si>
  <si>
    <t>Flood3</t>
  </si>
  <si>
    <t>Capacity3</t>
  </si>
  <si>
    <t>Idle</t>
  </si>
  <si>
    <t>Efficiency Scores</t>
  </si>
  <si>
    <t>SERVER Test Voltage</t>
  </si>
  <si>
    <t>Number of external Network ports in configuration</t>
  </si>
  <si>
    <t>Power Supply Redundancy Mode</t>
  </si>
  <si>
    <t>Link to 80 Plus PSU efficiency report</t>
  </si>
  <si>
    <t>Efficiency (ex: 0.75)</t>
  </si>
  <si>
    <t>Power Factor at 50% Rated Load</t>
  </si>
  <si>
    <t>Rated output Power level (W)</t>
  </si>
  <si>
    <t>Declared ASHRAE operating condition class</t>
  </si>
  <si>
    <t>High Temp Idle Power (W)</t>
  </si>
  <si>
    <t>TGG num or 0 for getting max</t>
  </si>
  <si>
    <t>Match to QPL Low End Config</t>
  </si>
  <si>
    <t>Match to QPL Typical Config</t>
  </si>
  <si>
    <t>ITI Ref of instance instance match to SSJ 100% Perf Value</t>
  </si>
  <si>
    <t>Family Identifier of instance instance match to SSJ 100% Perf Value</t>
  </si>
  <si>
    <t>Start Year</t>
  </si>
  <si>
    <t># Populated Procs</t>
  </si>
  <si>
    <t xml:space="preserve">
ITI or SPEC</t>
  </si>
  <si>
    <t>Family Identifier</t>
  </si>
  <si>
    <t>SERT Version #</t>
  </si>
  <si>
    <t>Platform Launch Year</t>
  </si>
  <si>
    <t>ITI Reference #</t>
  </si>
  <si>
    <t>Configuration</t>
  </si>
  <si>
    <t>All Regions</t>
  </si>
  <si>
    <t>United States</t>
  </si>
  <si>
    <t>European Union</t>
  </si>
  <si>
    <t>UK</t>
  </si>
  <si>
    <t>Japan</t>
  </si>
  <si>
    <t>China</t>
  </si>
  <si>
    <t>India</t>
  </si>
  <si>
    <t>South Korea</t>
  </si>
  <si>
    <t>Australia / New Zealand</t>
  </si>
  <si>
    <t>South America</t>
  </si>
  <si>
    <t>Asia Pacific</t>
  </si>
  <si>
    <t>US Energy Star</t>
  </si>
  <si>
    <t>EU 
Lot 9</t>
  </si>
  <si>
    <t>Japan Top Runner</t>
  </si>
  <si>
    <t>China CNIS</t>
  </si>
  <si>
    <t>Form Factor</t>
  </si>
  <si>
    <t>Server Rack Volume (U)</t>
  </si>
  <si>
    <t>Server Type</t>
  </si>
  <si>
    <t># of Identical Nodes</t>
  </si>
  <si>
    <t>CPU Name</t>
  </si>
  <si>
    <t>Number of Processor Sockets</t>
  </si>
  <si>
    <t>Number of Processor Sockets Populated</t>
  </si>
  <si>
    <t>Processor Frequency (MHz)</t>
  </si>
  <si>
    <t>Number of Cores per socket</t>
  </si>
  <si>
    <t>Hardware Threads per Core</t>
  </si>
  <si>
    <t>Memory Amount (MB)</t>
  </si>
  <si>
    <t>Number of DIMMs</t>
  </si>
  <si>
    <t>Memory Type</t>
  </si>
  <si>
    <t>Disk Drive amount</t>
  </si>
  <si>
    <t>Disk Drive Type</t>
  </si>
  <si>
    <t>Disk Drive Interface</t>
  </si>
  <si>
    <t>Power Supply Amount</t>
  </si>
  <si>
    <t>Power Supply Redundancy</t>
  </si>
  <si>
    <t>PSU Output Power</t>
  </si>
  <si>
    <t>OS Name</t>
  </si>
  <si>
    <t>OS Version</t>
  </si>
  <si>
    <t>JVM Vendor</t>
  </si>
  <si>
    <t>JVM Version</t>
  </si>
  <si>
    <t>Option Set</t>
  </si>
  <si>
    <t>Compress Score</t>
  </si>
  <si>
    <t>CryptoAES Score</t>
  </si>
  <si>
    <t>LU Score</t>
  </si>
  <si>
    <t>SOR Score</t>
  </si>
  <si>
    <t>Sort Score</t>
  </si>
  <si>
    <t>SHA256 Score</t>
  </si>
  <si>
    <t>SSJ Score</t>
  </si>
  <si>
    <t>Sequential Score</t>
  </si>
  <si>
    <t>Random Score</t>
  </si>
  <si>
    <t>Flood3 Score</t>
  </si>
  <si>
    <t>Capacity3 Score</t>
  </si>
  <si>
    <t>Server</t>
  </si>
  <si>
    <t>Compress Calibrated</t>
  </si>
  <si>
    <t>Compress 100% Perf</t>
  </si>
  <si>
    <t>Compress 100% Normalized Perf</t>
  </si>
  <si>
    <t>Compress 100% Watts</t>
  </si>
  <si>
    <t>Compress 75% Perf</t>
  </si>
  <si>
    <t>Compress 75% Normalized Perf</t>
  </si>
  <si>
    <t>Compress 75% Watts</t>
  </si>
  <si>
    <t>Compress 50% Perf</t>
  </si>
  <si>
    <t>Compress 50% Normalized Perf</t>
  </si>
  <si>
    <t>Compress 50% Watts</t>
  </si>
  <si>
    <t>Compress 25% Perf</t>
  </si>
  <si>
    <t>Compress 25% Normalized Perf</t>
  </si>
  <si>
    <t>Compress 25% Watts</t>
  </si>
  <si>
    <t>CryptoAES Calibrated</t>
  </si>
  <si>
    <t>CryptoAES 100% Perf</t>
  </si>
  <si>
    <t>CryptoAES 100% Normalized Perf</t>
  </si>
  <si>
    <t>CryptoAES 100% Watts</t>
  </si>
  <si>
    <t>CryptoAES 75% Perf</t>
  </si>
  <si>
    <t>CryptoAES 75% Normalized Perf</t>
  </si>
  <si>
    <t>CryptoAES 75% Watts</t>
  </si>
  <si>
    <t>CryptoAES 50% Perf</t>
  </si>
  <si>
    <t>CryptoAES 50% Normalized Perf</t>
  </si>
  <si>
    <t>CryptoAES 50% Watts</t>
  </si>
  <si>
    <t>CryptoAES 25% Perf</t>
  </si>
  <si>
    <t>CryptoAES 25% Normalized Perf</t>
  </si>
  <si>
    <t>CryptoAES 25% Watts</t>
  </si>
  <si>
    <t>LU Calibrated</t>
  </si>
  <si>
    <t>LU 100% Perf</t>
  </si>
  <si>
    <t>LU 100% Normalized Perf</t>
  </si>
  <si>
    <t>LU 100% Watts</t>
  </si>
  <si>
    <t>LU 75% Perf</t>
  </si>
  <si>
    <t>LU 75% Normalized Perf</t>
  </si>
  <si>
    <t>LU 75% Watts</t>
  </si>
  <si>
    <t>LU 50% Perf</t>
  </si>
  <si>
    <t>LU 50% Normalized Perf</t>
  </si>
  <si>
    <t>LU 50% Watts</t>
  </si>
  <si>
    <t>LU 25% Perf</t>
  </si>
  <si>
    <t>LU 25% Normalized Perf</t>
  </si>
  <si>
    <t>LU 25% Watts</t>
  </si>
  <si>
    <t>SOR Calibrated</t>
  </si>
  <si>
    <t>SOR 100% Perf</t>
  </si>
  <si>
    <t>SOR 100% Normalized Perf</t>
  </si>
  <si>
    <t>SOR 100% Watts</t>
  </si>
  <si>
    <t>SOR 75% Perf</t>
  </si>
  <si>
    <t>SOR 75% Normalized Perf</t>
  </si>
  <si>
    <t>SOR 75% Watts</t>
  </si>
  <si>
    <t>SOR 50% Perf</t>
  </si>
  <si>
    <t>SOR 50% Normalized Perf</t>
  </si>
  <si>
    <t>SOR 50% Watts</t>
  </si>
  <si>
    <t>SOR 25% Perf</t>
  </si>
  <si>
    <t>SOR 25% Normalized Perf</t>
  </si>
  <si>
    <t>SOR 25% Watts</t>
  </si>
  <si>
    <t>Sort Calibrated</t>
  </si>
  <si>
    <t>Sort 100% Perf</t>
  </si>
  <si>
    <t>Sort 100% Normalized Perf</t>
  </si>
  <si>
    <t>Sort 100% Watts</t>
  </si>
  <si>
    <t>Sort 75% Perf</t>
  </si>
  <si>
    <t>Sort 75% Normalized Perf</t>
  </si>
  <si>
    <t>Sort 75% Watts</t>
  </si>
  <si>
    <t>Sort 50% Perf</t>
  </si>
  <si>
    <t>Sort 50% Normalized Perf</t>
  </si>
  <si>
    <t>Sort 50% Watts</t>
  </si>
  <si>
    <t>Sort 25% Perf</t>
  </si>
  <si>
    <t>Sort 25% Normalized Perf</t>
  </si>
  <si>
    <t>Sort 25% Watts</t>
  </si>
  <si>
    <t>SHA256 Calibrated</t>
  </si>
  <si>
    <t>SHA256 100% Perf</t>
  </si>
  <si>
    <t>SHA256 100% Normalized Perf</t>
  </si>
  <si>
    <t>SHA256 100% Watts</t>
  </si>
  <si>
    <t>SHA256 75% Perf</t>
  </si>
  <si>
    <t>SHA256 75% Normalized Perf</t>
  </si>
  <si>
    <t>SHA256 75% Watts</t>
  </si>
  <si>
    <t>SHA256 50% Perf</t>
  </si>
  <si>
    <t>SHA256 50% Normalized Perf</t>
  </si>
  <si>
    <t>SHA256 50% Watts</t>
  </si>
  <si>
    <t>SHA256 25% Perf</t>
  </si>
  <si>
    <t>SHA256 25% Normalized Perf</t>
  </si>
  <si>
    <t>SHA256 25% Watts</t>
  </si>
  <si>
    <t>SSJ Calibrated</t>
  </si>
  <si>
    <t>SSJ 100% Perf</t>
  </si>
  <si>
    <t>SSJ 100% Normalized Perf</t>
  </si>
  <si>
    <t>SSJ 100% Watts</t>
  </si>
  <si>
    <t>SSJ 87.5% Perf</t>
  </si>
  <si>
    <t>SSJ 87.5% Normalized Perf</t>
  </si>
  <si>
    <t>SSJ 87.5% Watts</t>
  </si>
  <si>
    <t>SSJ 75% Perf</t>
  </si>
  <si>
    <t>SSJ 75% Normalized Perf</t>
  </si>
  <si>
    <t>SSJ 75% Watts</t>
  </si>
  <si>
    <t>SSJ 62.5% Perf</t>
  </si>
  <si>
    <t>SSJ 62.5% Normalized Perf</t>
  </si>
  <si>
    <t>SSJ 62.5% Watts</t>
  </si>
  <si>
    <t>SSJ 50% Perf</t>
  </si>
  <si>
    <t>SSJ 50% Normalized Perf</t>
  </si>
  <si>
    <t>SSJ 50% Watts</t>
  </si>
  <si>
    <t>SSJ 37.5% Perf</t>
  </si>
  <si>
    <t>SSJ 37.5% Normalized Perf</t>
  </si>
  <si>
    <t>SSJ 37.5% Watts</t>
  </si>
  <si>
    <t>SSJ 25% Perf</t>
  </si>
  <si>
    <t>SSJ 25% Normalized Perf</t>
  </si>
  <si>
    <t>SSJ 25% Watts</t>
  </si>
  <si>
    <t>SSJ 12.5% Perf</t>
  </si>
  <si>
    <t>SSJ 12.5% Normalized Perf</t>
  </si>
  <si>
    <t>SSJ 12.5% Watts</t>
  </si>
  <si>
    <t>Sequential Calibrated</t>
  </si>
  <si>
    <t>Sequential 100% Perf</t>
  </si>
  <si>
    <t>Sequential 100% Normalized Perf</t>
  </si>
  <si>
    <t>Sequential 100% Watts</t>
  </si>
  <si>
    <t>Sequential 50% Perf</t>
  </si>
  <si>
    <t>Sequential 50% Normalized Perf</t>
  </si>
  <si>
    <t>Sequential 50% Watts</t>
  </si>
  <si>
    <t>Random Calibrated</t>
  </si>
  <si>
    <t>Random 100% Perf</t>
  </si>
  <si>
    <t>Random 100% Normalized Perf</t>
  </si>
  <si>
    <t>Random 100% Watts</t>
  </si>
  <si>
    <t>Random 50% Perf</t>
  </si>
  <si>
    <t>Random 50% Normalized Perf</t>
  </si>
  <si>
    <t>Random 50% Watts</t>
  </si>
  <si>
    <t>Flood_Full Perf</t>
  </si>
  <si>
    <t>Flood_Full Normalized Perf</t>
  </si>
  <si>
    <t>Flood_Full Watts</t>
  </si>
  <si>
    <t>Flood_Half Perf</t>
  </si>
  <si>
    <t>Flood_Half Normalized Perf</t>
  </si>
  <si>
    <t>Flood_Half Watts</t>
  </si>
  <si>
    <t>Capacity3_Base Perf</t>
  </si>
  <si>
    <t>Capacity3_Base Normalized Perf</t>
  </si>
  <si>
    <t>Capacity3_Base Watts</t>
  </si>
  <si>
    <t>Capacity3_Max Perf</t>
  </si>
  <si>
    <t>Capacity3_Max Normalized Perf</t>
  </si>
  <si>
    <t>Capacity3_Max Watts</t>
  </si>
  <si>
    <t xml:space="preserve">Idle Watts </t>
  </si>
  <si>
    <t>Sorage</t>
  </si>
  <si>
    <t>&lt; 1 Gb/s</t>
  </si>
  <si>
    <t>= 1 Gb/s</t>
  </si>
  <si>
    <t>&gt; 1  Gb/s 
&lt; 10 Gb/s</t>
  </si>
  <si>
    <t>≥ 10 Gb/s 
 &lt; 25 Gb/s</t>
  </si>
  <si>
    <t>≥ 25 Gb/s 
&lt; 50 Gb/s</t>
  </si>
  <si>
    <t>≥ 50 Gb/s</t>
  </si>
  <si>
    <t>Single / Multi Output</t>
  </si>
  <si>
    <t>date as number</t>
  </si>
  <si>
    <t>Server Power</t>
  </si>
  <si>
    <t>Server Efficiency</t>
  </si>
  <si>
    <t>Populated Procs This Row</t>
  </si>
  <si>
    <t xml:space="preserve">1st </t>
  </si>
  <si>
    <t xml:space="preserve">2nd </t>
  </si>
  <si>
    <t xml:space="preserve">3rd </t>
  </si>
  <si>
    <t xml:space="preserve">4th </t>
  </si>
  <si>
    <t>current Family</t>
  </si>
  <si>
    <t>ITI</t>
  </si>
  <si>
    <t>drs</t>
  </si>
  <si>
    <t>ITI641</t>
  </si>
  <si>
    <t>Maximum Power</t>
  </si>
  <si>
    <t>Managed</t>
  </si>
  <si>
    <t>E3-1280</t>
  </si>
  <si>
    <t xml:space="preserve"> </t>
  </si>
  <si>
    <t>ITI642</t>
  </si>
  <si>
    <t>High-End</t>
  </si>
  <si>
    <t>E3-1270 V5</t>
  </si>
  <si>
    <t>ITI643</t>
  </si>
  <si>
    <t>Minimum Power</t>
  </si>
  <si>
    <t>E3-1240L V5</t>
  </si>
  <si>
    <t>Blade</t>
  </si>
  <si>
    <t>ITI644</t>
  </si>
  <si>
    <t>E3-1230 V5</t>
  </si>
  <si>
    <t>ITI645</t>
  </si>
  <si>
    <t>Low-End</t>
  </si>
  <si>
    <t>E3-1260L V5</t>
  </si>
  <si>
    <t>edx</t>
  </si>
  <si>
    <t>ITI855</t>
  </si>
  <si>
    <t>E7-8890 v3</t>
  </si>
  <si>
    <t>64GB 4Rx4 PC4-2133P-RE0-10</t>
  </si>
  <si>
    <t>1.8'' SSD</t>
  </si>
  <si>
    <t>SATA</t>
  </si>
  <si>
    <t>Red Hat Enterprise Linux Server</t>
  </si>
  <si>
    <t>6.5 (Santiago)</t>
  </si>
  <si>
    <t>Oracle Corporation</t>
  </si>
  <si>
    <t>1.8.0_51-b16</t>
  </si>
  <si>
    <t>Intel_Lin_HS17_1n</t>
  </si>
  <si>
    <t>Year</t>
  </si>
  <si>
    <t>ITI856</t>
  </si>
  <si>
    <t>E7-4809 v3</t>
  </si>
  <si>
    <t>8GB 2Rx8 PC4-2133P-RE0-10</t>
  </si>
  <si>
    <t>SSD</t>
  </si>
  <si>
    <t>SAS</t>
  </si>
  <si>
    <t>1 Skt</t>
  </si>
  <si>
    <t>ITI857</t>
  </si>
  <si>
    <t>E7-8891 v3</t>
  </si>
  <si>
    <t>2.5''  SFF SAS 6Gb/s 10000rpm Hard Drive</t>
  </si>
  <si>
    <t>ITI858</t>
  </si>
  <si>
    <t>E7-4820 v3</t>
  </si>
  <si>
    <t>ITI859</t>
  </si>
  <si>
    <t>16GB 2Rx4 PC4-2133P-RBP-10</t>
  </si>
  <si>
    <t>hdx</t>
  </si>
  <si>
    <t>ITI933</t>
  </si>
  <si>
    <t>16GB 2Rx8 DDR4-2133 ECC</t>
  </si>
  <si>
    <t>15000 RPM</t>
  </si>
  <si>
    <t>PSU Redundancy</t>
  </si>
  <si>
    <t>Microsoft Windows Server 2012 R2 Standard</t>
  </si>
  <si>
    <t>6.3.9200</t>
  </si>
  <si>
    <t>1.8.0_72-b15</t>
  </si>
  <si>
    <t>Intel_Win_HS17_1n</t>
  </si>
  <si>
    <t>ITI934</t>
  </si>
  <si>
    <t>E3-1220 V5</t>
  </si>
  <si>
    <t>8GB 2R DDR4-2133 ECC</t>
  </si>
  <si>
    <t>7200 RPM</t>
  </si>
  <si>
    <t>1.7.0_25-b17</t>
  </si>
  <si>
    <t>2 Skt</t>
  </si>
  <si>
    <t>ITI935</t>
  </si>
  <si>
    <t>jpj</t>
  </si>
  <si>
    <t>ITI930</t>
  </si>
  <si>
    <t>ITI931</t>
  </si>
  <si>
    <t>ITI932</t>
  </si>
  <si>
    <t>mnq</t>
  </si>
  <si>
    <t>ITI921</t>
  </si>
  <si>
    <t>4 Skt</t>
  </si>
  <si>
    <t>ITI922</t>
  </si>
  <si>
    <t>ITI923</t>
  </si>
  <si>
    <t>NN3</t>
  </si>
  <si>
    <t>ITI924</t>
  </si>
  <si>
    <t>E5-2620 V4</t>
  </si>
  <si>
    <t>64GB 4Rx4 DDR4-2400 ECC</t>
  </si>
  <si>
    <t>ITI925</t>
  </si>
  <si>
    <t>4GB 2Rx8 DDR4-2400 ECC</t>
  </si>
  <si>
    <t>Standard</t>
  </si>
  <si>
    <t>ITI926</t>
  </si>
  <si>
    <t>OA</t>
  </si>
  <si>
    <t>ITI556</t>
  </si>
  <si>
    <t>E7-8890 V3</t>
  </si>
  <si>
    <t>SDD</t>
  </si>
  <si>
    <t>ITI557</t>
  </si>
  <si>
    <t>E7-4820 V3</t>
  </si>
  <si>
    <t>ITI558</t>
  </si>
  <si>
    <t>rfn</t>
  </si>
  <si>
    <t>ITI927</t>
  </si>
  <si>
    <t>ITI928</t>
  </si>
  <si>
    <t>ITI929</t>
  </si>
  <si>
    <t>vvr1</t>
  </si>
  <si>
    <t>ITI850</t>
  </si>
  <si>
    <t>E7-8890 v4</t>
  </si>
  <si>
    <t>16GB 2Rx4 PC4-2133P-RA0-07</t>
  </si>
  <si>
    <t>1.8.0_74-b02</t>
  </si>
  <si>
    <t>ITI851</t>
  </si>
  <si>
    <t>E7-4809 v4</t>
  </si>
  <si>
    <t>8GB 1Rx4 PC4-2133P-RCP-10</t>
  </si>
  <si>
    <t>HDD 10KRPM</t>
  </si>
  <si>
    <t>ITI852</t>
  </si>
  <si>
    <t>E7-8891 v4</t>
  </si>
  <si>
    <t>64GB 4Rx4 PC4-2133P-LE0-10</t>
  </si>
  <si>
    <t>2.5'' SFF 6Gb/s 10000 RPM</t>
  </si>
  <si>
    <t>ITI853</t>
  </si>
  <si>
    <t>ITI854</t>
  </si>
  <si>
    <t>E7-4820 v4</t>
  </si>
  <si>
    <t>wrh</t>
  </si>
  <si>
    <t>ITI936</t>
  </si>
  <si>
    <t>ITI937</t>
  </si>
  <si>
    <t>4GB 2Rx4 DDR4-2400 ECC</t>
  </si>
  <si>
    <t>ITI938</t>
  </si>
  <si>
    <t>WTb</t>
  </si>
  <si>
    <t>ITI872</t>
  </si>
  <si>
    <t>E5-2699 v4</t>
  </si>
  <si>
    <t>Samsung m393a2g40eb1 crc0q DDR4 2400 MHZ</t>
  </si>
  <si>
    <t>Fixed hard disk media</t>
  </si>
  <si>
    <t>Microsoft Corporation Microsoft Windows Server 2012 R2 Standard</t>
  </si>
  <si>
    <t>1.8.0_131-b11</t>
  </si>
  <si>
    <t>Intel_Win_HS18_4</t>
  </si>
  <si>
    <t>ITI873</t>
  </si>
  <si>
    <t>E5-2650 v4</t>
  </si>
  <si>
    <t>Micron ct8g4rfs4213 DDR4  2133MHz</t>
  </si>
  <si>
    <t>ITI874</t>
  </si>
  <si>
    <t>Low Typical</t>
  </si>
  <si>
    <t>E5-2650L v4</t>
  </si>
  <si>
    <t>ITI875</t>
  </si>
  <si>
    <t>E5-2620 v4</t>
  </si>
  <si>
    <t>Intel_Win_HS18_1</t>
  </si>
  <si>
    <t>ITI876</t>
  </si>
  <si>
    <t>E5-2603 v4</t>
  </si>
  <si>
    <t>frx</t>
  </si>
  <si>
    <t>ITI750</t>
  </si>
  <si>
    <t>Platinum 8180</t>
  </si>
  <si>
    <t>Hynix HMA82G127AFR8N-VK TF AB</t>
  </si>
  <si>
    <t>6.3.9600</t>
  </si>
  <si>
    <t>1.8.0_111-b14</t>
  </si>
  <si>
    <t>ITI751</t>
  </si>
  <si>
    <t>Gold 6126</t>
  </si>
  <si>
    <t>Hynix HMA81GR7MFR8N-VK</t>
  </si>
  <si>
    <t>Intel_Win_HS17_3n</t>
  </si>
  <si>
    <t>ITI752</t>
  </si>
  <si>
    <t>Silver 4109T</t>
  </si>
  <si>
    <t>Hynix HMAA8GL7AMR4N-VK</t>
  </si>
  <si>
    <t>ITI753</t>
  </si>
  <si>
    <t>Gold 6150</t>
  </si>
  <si>
    <t>GG3</t>
  </si>
  <si>
    <t>ITI766</t>
  </si>
  <si>
    <t>Gold 5120</t>
  </si>
  <si>
    <t>8GB 1Rx8 PC4-2666</t>
  </si>
  <si>
    <t>Solid State Disk Media</t>
  </si>
  <si>
    <t>Microsoft Windows Server 2016 Datacenter</t>
  </si>
  <si>
    <t>10.0.14393</t>
  </si>
  <si>
    <t>1.7.0_07-b11</t>
  </si>
  <si>
    <t>ITI767</t>
  </si>
  <si>
    <t>Bronze 3104</t>
  </si>
  <si>
    <t>16GB 2Rx8 PC4-2666</t>
  </si>
  <si>
    <t>ITI768</t>
  </si>
  <si>
    <t>32GB 2Rx4 PC4-2666</t>
  </si>
  <si>
    <t>ITI769</t>
  </si>
  <si>
    <t>Gold 5122</t>
  </si>
  <si>
    <t>jjx</t>
  </si>
  <si>
    <t>ITI770</t>
  </si>
  <si>
    <t>Gold 6152</t>
  </si>
  <si>
    <t>ITI771</t>
  </si>
  <si>
    <t>ITI772</t>
  </si>
  <si>
    <t>ITI773</t>
  </si>
  <si>
    <t>jpr</t>
  </si>
  <si>
    <t>ITI778</t>
  </si>
  <si>
    <t>Hynix / HMA82GR7AFR8N-VK TF AC</t>
  </si>
  <si>
    <t>1.8.0_112-b15</t>
  </si>
  <si>
    <t>ITI779</t>
  </si>
  <si>
    <t>Hynix / HMA81GR7AFR8N-VK T3</t>
  </si>
  <si>
    <t>ITI780</t>
  </si>
  <si>
    <t>Hynix / HMAA8GL7AMR4N-VK TF</t>
  </si>
  <si>
    <t>ITI781</t>
  </si>
  <si>
    <t>Hynix / HMA84GR7AFR4N-VK T3</t>
  </si>
  <si>
    <t>jtv</t>
  </si>
  <si>
    <t>ITI774</t>
  </si>
  <si>
    <t>Gold 6138</t>
  </si>
  <si>
    <t>ITI775</t>
  </si>
  <si>
    <t>ITI776</t>
  </si>
  <si>
    <t>32GB 2Rx4 PC4-2666F ECC CL5</t>
  </si>
  <si>
    <t>ITI777</t>
  </si>
  <si>
    <t>NN4</t>
  </si>
  <si>
    <t>ITI868</t>
  </si>
  <si>
    <t>Platinum 8170</t>
  </si>
  <si>
    <t>1Rx4 PC4- 2666 MHz DDR4 RDIMM</t>
  </si>
  <si>
    <t>1.8.0_144-b01</t>
  </si>
  <si>
    <t>Intel_Win_HS18_5</t>
  </si>
  <si>
    <t>ITI869</t>
  </si>
  <si>
    <t>Gold 5115</t>
  </si>
  <si>
    <t>1.8.0_121-b13</t>
  </si>
  <si>
    <t>ITI871</t>
  </si>
  <si>
    <t>Gold 6148</t>
  </si>
  <si>
    <t>NN4A</t>
  </si>
  <si>
    <t>ITI870</t>
  </si>
  <si>
    <t>ITI1</t>
  </si>
  <si>
    <t>pxr</t>
  </si>
  <si>
    <t>ITI917</t>
  </si>
  <si>
    <t>Platinum 8164</t>
  </si>
  <si>
    <t>16GB RDIMM PC4-2666V</t>
  </si>
  <si>
    <t>2.5" NVMe SSD</t>
  </si>
  <si>
    <t>6Gb/s</t>
  </si>
  <si>
    <t>Redundant</t>
  </si>
  <si>
    <t>Microsoft Windows Server 2012 R2 Datacenter</t>
  </si>
  <si>
    <t>ITI918</t>
  </si>
  <si>
    <t>Silver 4116</t>
  </si>
  <si>
    <t>uFF SSD</t>
  </si>
  <si>
    <t>ITI919</t>
  </si>
  <si>
    <t>Silver 4112</t>
  </si>
  <si>
    <t>8GB RDIMM PC4-2666V</t>
  </si>
  <si>
    <t>ITI920</t>
  </si>
  <si>
    <t>Gold 6130</t>
  </si>
  <si>
    <t>QGR</t>
  </si>
  <si>
    <t>ITI665</t>
  </si>
  <si>
    <t>32GB 2Rx4 PC4-2666V ECC</t>
  </si>
  <si>
    <t>Fixed SSD,Fixed SSD,Fixed hard disk media,Fixed SSD,Fixed SSD</t>
  </si>
  <si>
    <t>X24 12Gbps SAS-SATA Backplane,X24 12Gbps SAS-SATA Backplane,X24 12Gbps SAS-SATA Backplane,X24 12Gbps SAS-SATA Backplane,X24 12Gbps SAS-SATA Backplane</t>
  </si>
  <si>
    <t>ITI666</t>
  </si>
  <si>
    <t>8GB 1Rx4 PC4-2133P ECC</t>
  </si>
  <si>
    <t>Fixed SSD,Fixed SSD</t>
  </si>
  <si>
    <t>x8 12 Gbps SAS Sata Backplane,x8 12 Gbps SAS Sata Backplane</t>
  </si>
  <si>
    <t>ITI667</t>
  </si>
  <si>
    <t>Platinum 8156</t>
  </si>
  <si>
    <t>16GB 2Rx4 PC4 2133 ECC</t>
  </si>
  <si>
    <t>M.2</t>
  </si>
  <si>
    <t>ITI668</t>
  </si>
  <si>
    <t>Gold 6142</t>
  </si>
  <si>
    <t>16GB 2Rx4 PC4-2666V ECC</t>
  </si>
  <si>
    <t>Fixed SSD,Fixed SSD,Fixed SSD,Fixed SSD,Fixed Spindle 15K HDD</t>
  </si>
  <si>
    <t>rfz</t>
  </si>
  <si>
    <t>ITI860</t>
  </si>
  <si>
    <t>ITI861</t>
  </si>
  <si>
    <t>Bronze 3106</t>
  </si>
  <si>
    <t>ITI862</t>
  </si>
  <si>
    <t>ITI863</t>
  </si>
  <si>
    <t>Silver 4114</t>
  </si>
  <si>
    <t>stp</t>
  </si>
  <si>
    <t>ITI897</t>
  </si>
  <si>
    <t>Micro / MTA36ASF4G72PZ-2G6D1QG</t>
  </si>
  <si>
    <t>Redundancy</t>
  </si>
  <si>
    <t>Microsoft Windows Server 2012 R2 Standard Evaluation</t>
  </si>
  <si>
    <t>ITI898</t>
  </si>
  <si>
    <t>SAMSUNG / M393A1K43BB1-CTD7Q</t>
  </si>
  <si>
    <t>ATX</t>
  </si>
  <si>
    <t>ITI899</t>
  </si>
  <si>
    <t>Silver 4108</t>
  </si>
  <si>
    <t>ITI900</t>
  </si>
  <si>
    <t>Silver 4110</t>
  </si>
  <si>
    <t>SAMSUNG / M393A2K40BB2-CTD7Q</t>
  </si>
  <si>
    <t>rpq</t>
  </si>
  <si>
    <t>ITI800</t>
  </si>
  <si>
    <t>SAMSUNG / M386A8K40BM2-CTD6Q</t>
  </si>
  <si>
    <t>Microsoft Windows Server 2012 R2 Datacenter Evaluation</t>
  </si>
  <si>
    <t>ITI801</t>
  </si>
  <si>
    <t>hynix / HMA81GR7AFR8N-VK</t>
  </si>
  <si>
    <t>ITI802</t>
  </si>
  <si>
    <t>hynix / HMA82GR7AFR8N-VK</t>
  </si>
  <si>
    <t>ITI803</t>
  </si>
  <si>
    <t>hynix / HMA84GR7AFR4N-VK</t>
  </si>
  <si>
    <t>SPb</t>
  </si>
  <si>
    <t>ITI889</t>
  </si>
  <si>
    <t>E3-1280 v6</t>
  </si>
  <si>
    <t>Kingston DDR4 2400 kvr24e17s8/8</t>
  </si>
  <si>
    <t>jre-7u25</t>
  </si>
  <si>
    <t>ITI890</t>
  </si>
  <si>
    <t>E3-1270 v6</t>
  </si>
  <si>
    <t>ITI891</t>
  </si>
  <si>
    <t>E3-1240 v6</t>
  </si>
  <si>
    <t>sza</t>
  </si>
  <si>
    <t>ITI901</t>
  </si>
  <si>
    <t>HPE 16GB 2Rx4 PC4-2666V-RB2-11-DB1</t>
  </si>
  <si>
    <t>HDD</t>
  </si>
  <si>
    <t>1.7.0_79-b15</t>
  </si>
  <si>
    <t>ITI902</t>
  </si>
  <si>
    <t>ITI903</t>
  </si>
  <si>
    <t>HPE 8GB 1Rx4 PC4-2666V-RD1-11-MA0</t>
  </si>
  <si>
    <t>ITI904</t>
  </si>
  <si>
    <t>WP</t>
  </si>
  <si>
    <t>ITI885</t>
  </si>
  <si>
    <t>Gold 6140</t>
  </si>
  <si>
    <t>jre-8u144-windows-x65</t>
  </si>
  <si>
    <t>ITI886</t>
  </si>
  <si>
    <t>jre-8u144-windows-x67</t>
  </si>
  <si>
    <t>ITI887</t>
  </si>
  <si>
    <t>jre-8u144-windows-x69</t>
  </si>
  <si>
    <t>ITI888</t>
  </si>
  <si>
    <t>jre-8u144-windows-x71</t>
  </si>
  <si>
    <t>za5</t>
  </si>
  <si>
    <t>ITI703</t>
  </si>
  <si>
    <t>ITI704</t>
  </si>
  <si>
    <t>ITI705</t>
  </si>
  <si>
    <t>ITI706</t>
  </si>
  <si>
    <t>za6</t>
  </si>
  <si>
    <t>ITI707</t>
  </si>
  <si>
    <t>ITI708</t>
  </si>
  <si>
    <t>ITI709</t>
  </si>
  <si>
    <t>ITI710</t>
  </si>
  <si>
    <t>Gold 6130T</t>
  </si>
  <si>
    <t>TC_1</t>
  </si>
  <si>
    <t>ITI949</t>
  </si>
  <si>
    <t>Micron 2400 MHz DDR4</t>
  </si>
  <si>
    <t>TG_1</t>
  </si>
  <si>
    <t>ITI962</t>
  </si>
  <si>
    <t>64GB</t>
  </si>
  <si>
    <t>TJ</t>
  </si>
  <si>
    <t>ITI971</t>
  </si>
  <si>
    <t>EPYC 7601</t>
  </si>
  <si>
    <t>Micro / MTA9ASF1G72PZ</t>
  </si>
  <si>
    <t>AMD_EPYC_Win_HS18_1</t>
  </si>
  <si>
    <t>ITI972</t>
  </si>
  <si>
    <t>EPYC 7351P</t>
  </si>
  <si>
    <t>Micro / MTA18ASF2G72PZ</t>
  </si>
  <si>
    <t>ITI973</t>
  </si>
  <si>
    <t>EPYC 7251</t>
  </si>
  <si>
    <t>ITI974</t>
  </si>
  <si>
    <t>EPYC 7401P</t>
  </si>
  <si>
    <t>TK_1</t>
  </si>
  <si>
    <t>ITI976</t>
  </si>
  <si>
    <t>TN_1</t>
  </si>
  <si>
    <t>ITI987</t>
  </si>
  <si>
    <t>8GB</t>
  </si>
  <si>
    <t>External hard disk media</t>
  </si>
  <si>
    <t>TX</t>
  </si>
  <si>
    <t>ITI1020</t>
  </si>
  <si>
    <t>ITI1021</t>
  </si>
  <si>
    <t>EPYC 7301</t>
  </si>
  <si>
    <t>ITI1022</t>
  </si>
  <si>
    <t>ITI1023</t>
  </si>
  <si>
    <t>TY</t>
  </si>
  <si>
    <t>ITI1024</t>
  </si>
  <si>
    <t>8GB 2Rx8 PC4-2666</t>
  </si>
  <si>
    <t>ITI1025</t>
  </si>
  <si>
    <t>ITI1026</t>
  </si>
  <si>
    <t>ITI1027</t>
  </si>
  <si>
    <t>TA_1</t>
  </si>
  <si>
    <t>ITI941</t>
  </si>
  <si>
    <t>Gold 5118</t>
  </si>
  <si>
    <t>16GB DDR4-2666-MHz RDIMM/PC4 HMA82GR7AFR4N-VK</t>
  </si>
  <si>
    <t>12G SAS</t>
  </si>
  <si>
    <t>1.8.0</t>
  </si>
  <si>
    <t>TC</t>
  </si>
  <si>
    <t>ITI948</t>
  </si>
  <si>
    <t>1.8.0 144-b01</t>
  </si>
  <si>
    <t>ITI950</t>
  </si>
  <si>
    <t>32GB</t>
  </si>
  <si>
    <t>TD</t>
  </si>
  <si>
    <t>ITI951</t>
  </si>
  <si>
    <t>1GB 2Rx4 PC2-5300F ECC CL5</t>
  </si>
  <si>
    <t>1.8.0_92-b14</t>
  </si>
  <si>
    <t>Intel_Win_HS18_3</t>
  </si>
  <si>
    <t>ITI952</t>
  </si>
  <si>
    <t>ITI953</t>
  </si>
  <si>
    <t>Platinum 8160</t>
  </si>
  <si>
    <t>TE</t>
  </si>
  <si>
    <t>ITI954</t>
  </si>
  <si>
    <t>UCS-MR-X32G2RS-H  32GB DDR4-2666-MHz RDIMM/PC4-21300/dual rank/x4/1.2v</t>
  </si>
  <si>
    <t>1.8.0_161-b12</t>
  </si>
  <si>
    <t>ITI955</t>
  </si>
  <si>
    <t>16GB DDR4-2666-MHz RDIMM/PC4-21300/single rank/x4/1.2v</t>
  </si>
  <si>
    <t>12G SATA</t>
  </si>
  <si>
    <t>ITI956</t>
  </si>
  <si>
    <t>UCS-MR-X32G2RS-H 32GB DDR4-2666-MHz RDIMM/PC4-21300/dual rank/x4/1.2v</t>
  </si>
  <si>
    <t>TG</t>
  </si>
  <si>
    <t>ITI961</t>
  </si>
  <si>
    <t>ITI963</t>
  </si>
  <si>
    <t>TH</t>
  </si>
  <si>
    <t>ITI964</t>
  </si>
  <si>
    <t>ITI965</t>
  </si>
  <si>
    <t>ITI966</t>
  </si>
  <si>
    <t>TI</t>
  </si>
  <si>
    <t>ITI967</t>
  </si>
  <si>
    <t>1.8.0_151-b12</t>
  </si>
  <si>
    <t>ITI968</t>
  </si>
  <si>
    <t>UCS-MR-X16G1RS-H  16GB DDR4-2666-MHz RDIMM/PC4-21300/single rank/x4/1.2v</t>
  </si>
  <si>
    <t>ITI969</t>
  </si>
  <si>
    <t>UCS-MR-X16G1RS-H 16GB DDR4-2666-MHz RDIMM/PC4-21300/single rank/x4/1.2v</t>
  </si>
  <si>
    <t>ITI970</t>
  </si>
  <si>
    <t>TK</t>
  </si>
  <si>
    <t>ITI975</t>
  </si>
  <si>
    <t>ITI977</t>
  </si>
  <si>
    <t>TM</t>
  </si>
  <si>
    <t>ITI982</t>
  </si>
  <si>
    <t>Small Form Factor  Hard Drive Rotating Media</t>
  </si>
  <si>
    <t>1.8.0_171-b11</t>
  </si>
  <si>
    <t>ITI983</t>
  </si>
  <si>
    <t>ITI984</t>
  </si>
  <si>
    <t>SASTA</t>
  </si>
  <si>
    <t>ITI985</t>
  </si>
  <si>
    <t>Gold 6134</t>
  </si>
  <si>
    <t>1Rx4 PC4- 2400 MHz DDR4 RDIMM</t>
  </si>
  <si>
    <t>Fixed hard disk media Solid State</t>
  </si>
  <si>
    <t>TN</t>
  </si>
  <si>
    <t>ITI986</t>
  </si>
  <si>
    <t>ITI988</t>
  </si>
  <si>
    <t>Gold 6142M</t>
  </si>
  <si>
    <t>TO</t>
  </si>
  <si>
    <t>ITI989</t>
  </si>
  <si>
    <t>HPE 16GB 2Rx8 PC4-2666V-RE1-12-DB1</t>
  </si>
  <si>
    <t>ITI990</t>
  </si>
  <si>
    <t>1.8.0_101-b13</t>
  </si>
  <si>
    <t>ITI991</t>
  </si>
  <si>
    <t>HPE 8GB 1Rx8 PC4-2666V-RD1-11-MA0</t>
  </si>
  <si>
    <t>ITI992</t>
  </si>
  <si>
    <t>EPYC 7401</t>
  </si>
  <si>
    <t>TQ</t>
  </si>
  <si>
    <t>ITI996</t>
  </si>
  <si>
    <t>Micron_32G_2666_MTA36ASF4G72PZ-2G6D1SG</t>
  </si>
  <si>
    <t>ITI997</t>
  </si>
  <si>
    <t>ITI998</t>
  </si>
  <si>
    <t>ITI999</t>
  </si>
  <si>
    <t>TR</t>
  </si>
  <si>
    <t>ITI1000</t>
  </si>
  <si>
    <t>1.8.0_60-b27</t>
  </si>
  <si>
    <t>ITI1001</t>
  </si>
  <si>
    <t>ITI1002</t>
  </si>
  <si>
    <t>ITI1003</t>
  </si>
  <si>
    <t>TS</t>
  </si>
  <si>
    <t>ITI1038</t>
  </si>
  <si>
    <t>TW</t>
  </si>
  <si>
    <t>ITI1016</t>
  </si>
  <si>
    <t>32GB 2Rx4 PC4-2667</t>
  </si>
  <si>
    <t>ITI1017</t>
  </si>
  <si>
    <t>8GB 1Rx8 PC4-2667</t>
  </si>
  <si>
    <t>ITI1018</t>
  </si>
  <si>
    <t>ITI1019</t>
  </si>
  <si>
    <t>16GB 2Rx8 PC4-2667</t>
  </si>
  <si>
    <t>TZ</t>
  </si>
  <si>
    <t>ITI1028</t>
  </si>
  <si>
    <t>ITI1029</t>
  </si>
  <si>
    <t>Hynix HMA82GR7AFR8N-VK</t>
  </si>
  <si>
    <t>ITI1030</t>
  </si>
  <si>
    <t>ITI1031</t>
  </si>
  <si>
    <t>EPYC 7551</t>
  </si>
  <si>
    <t>TAB</t>
  </si>
  <si>
    <t>ITI1032</t>
  </si>
  <si>
    <t>Hynix / HMA81GR7MFR8N-VK TF</t>
  </si>
  <si>
    <t>ITI1033</t>
  </si>
  <si>
    <t>Gold 6128</t>
  </si>
  <si>
    <t>Hynix / HMA82GR7AFR8N-VK TF</t>
  </si>
  <si>
    <t>ITI1034</t>
  </si>
  <si>
    <t>Hynix / HMA84GR7AFR4N-VK TF</t>
  </si>
  <si>
    <t>ITI1035</t>
  </si>
  <si>
    <t>Platinum 8176</t>
  </si>
  <si>
    <t>TP</t>
  </si>
  <si>
    <t>ITI1040</t>
  </si>
  <si>
    <t>64GB 4DRX4 PC4-2666V-LEC-11 All SLOT Populated</t>
  </si>
  <si>
    <t>ITI1041</t>
  </si>
  <si>
    <t>16GB 1R4 PC4-2666V-RC2-11</t>
  </si>
  <si>
    <t>2.5"  SAS HDD</t>
  </si>
  <si>
    <t>ITI1042</t>
  </si>
  <si>
    <t>2.5'' SSD</t>
  </si>
  <si>
    <t>ITI1043</t>
  </si>
  <si>
    <t>16GB 2R8 PC4-2666V-RC2-11</t>
  </si>
  <si>
    <t>2.5" SSD</t>
  </si>
  <si>
    <t>ITI1036</t>
  </si>
  <si>
    <t>ITI1037</t>
  </si>
  <si>
    <t>ITI1039</t>
  </si>
  <si>
    <t>TV</t>
  </si>
  <si>
    <t>ITI1012</t>
  </si>
  <si>
    <t>Hynix / HMA81GR7AFR8N-VK TF</t>
  </si>
  <si>
    <t>ITI1013</t>
  </si>
  <si>
    <t>ITI1014</t>
  </si>
  <si>
    <t>ITI1015</t>
  </si>
  <si>
    <t>TA_2</t>
  </si>
  <si>
    <t>ITI942</t>
  </si>
  <si>
    <t>NA</t>
  </si>
  <si>
    <t>TF</t>
  </si>
  <si>
    <t>ITI957</t>
  </si>
  <si>
    <t>SAMSUNG / M393A1G43EB1-CTD6Q</t>
  </si>
  <si>
    <t>1.7.0_65-b19</t>
  </si>
  <si>
    <t>ITI958</t>
  </si>
  <si>
    <t>ITI959</t>
  </si>
  <si>
    <t>ITI960</t>
  </si>
  <si>
    <t>Gold 6132</t>
  </si>
  <si>
    <t>TL</t>
  </si>
  <si>
    <t>ITI978</t>
  </si>
  <si>
    <t>ITI979</t>
  </si>
  <si>
    <t>SAMSUNG / M393A1K43BB1-CTD6Q</t>
  </si>
  <si>
    <t>ITI980</t>
  </si>
  <si>
    <t>ITI981</t>
  </si>
  <si>
    <t>SAMSUNG / M393A2K43BB1-CTD6Q</t>
  </si>
  <si>
    <t>TA</t>
  </si>
  <si>
    <t>ITI940</t>
  </si>
  <si>
    <t>Removable Media</t>
  </si>
  <si>
    <t>ITI943</t>
  </si>
  <si>
    <t>TU</t>
  </si>
  <si>
    <t>ITI1008</t>
  </si>
  <si>
    <t>32GB 2Rx8 DDR4</t>
  </si>
  <si>
    <t>Microsoft Windows Server 2012 Datacenter</t>
  </si>
  <si>
    <t>6.2.9200</t>
  </si>
  <si>
    <t>ITI1009</t>
  </si>
  <si>
    <t>Gold 5120T</t>
  </si>
  <si>
    <t>16GB 2Rx8 DDR4</t>
  </si>
  <si>
    <t>ITI1010</t>
  </si>
  <si>
    <t>16GB 1Rx8 DDR4</t>
  </si>
  <si>
    <t>ITI1011</t>
  </si>
  <si>
    <t>Platinum 8153</t>
  </si>
  <si>
    <t>TB</t>
  </si>
  <si>
    <t>ITI944</t>
  </si>
  <si>
    <t>ITI945</t>
  </si>
  <si>
    <t>ITI946</t>
  </si>
  <si>
    <t>ITI947</t>
  </si>
  <si>
    <t>TT</t>
  </si>
  <si>
    <t>ITI1004</t>
  </si>
  <si>
    <t>Hynix 32GB 2Rx4 PC4-2666V-RB2-11</t>
  </si>
  <si>
    <t>ITI1005</t>
  </si>
  <si>
    <t>ITI1006</t>
  </si>
  <si>
    <t>ITI1007</t>
  </si>
  <si>
    <t>GG4</t>
  </si>
  <si>
    <t>ITI1051</t>
  </si>
  <si>
    <t>16 GB</t>
  </si>
  <si>
    <t>ITI1052</t>
  </si>
  <si>
    <t>Platinum 8280</t>
  </si>
  <si>
    <t>ITI1053</t>
  </si>
  <si>
    <t>Gold 6230</t>
  </si>
  <si>
    <t>JKV</t>
  </si>
  <si>
    <t>ITI1054</t>
  </si>
  <si>
    <t>ITI1055</t>
  </si>
  <si>
    <t>Gold 5112</t>
  </si>
  <si>
    <t>8 GB</t>
  </si>
  <si>
    <t>ITI1056</t>
  </si>
  <si>
    <t>=</t>
  </si>
  <si>
    <t>LRS</t>
  </si>
  <si>
    <t>ITI1063</t>
  </si>
  <si>
    <t>16 x Hynix/HMA4GR7AFR4N-VK</t>
  </si>
  <si>
    <t>HDD 7.2Krpm 1TB</t>
  </si>
  <si>
    <t>Microsoft Corporation Microsoft Windows</t>
  </si>
  <si>
    <t>ITI1064</t>
  </si>
  <si>
    <t>16 x Hynix / HMA81GR7MFR8N-VK</t>
  </si>
  <si>
    <t>ITI1065</t>
  </si>
  <si>
    <t>EPYC 7351</t>
  </si>
  <si>
    <t>16 x Hynix / HMA82GR7AFR8N-VK</t>
  </si>
  <si>
    <t>LAX</t>
  </si>
  <si>
    <t>ITI1069</t>
  </si>
  <si>
    <t>12 x Samsung / M393A4K40CB2-CVF</t>
  </si>
  <si>
    <t>HDD 7.2Krpm 6TB</t>
  </si>
  <si>
    <t>ITI1070</t>
  </si>
  <si>
    <t>12 x Hynix / HMA81GR7MFR8N-VK</t>
  </si>
  <si>
    <t>ITI1071</t>
  </si>
  <si>
    <t>12 x hynix / HMA82GR7CJR8N-VK</t>
  </si>
  <si>
    <t>Redendancy</t>
  </si>
  <si>
    <t>QZB</t>
  </si>
  <si>
    <t>ITI1087</t>
  </si>
  <si>
    <t>Unknown</t>
  </si>
  <si>
    <t>16GB 1Rx4 PC4-2666V</t>
  </si>
  <si>
    <t>SATA M.2 SSD</t>
  </si>
  <si>
    <t>SATA 6Gb/s</t>
  </si>
  <si>
    <t>ITI1088</t>
  </si>
  <si>
    <t>ITI1089</t>
  </si>
  <si>
    <t>373.0 GB SATA  NVMe</t>
  </si>
  <si>
    <t>AZX</t>
  </si>
  <si>
    <t>ITI1090</t>
  </si>
  <si>
    <t>Gold 6230N</t>
  </si>
  <si>
    <t>12 x 32GB 2Rx4 PC4-2666V ; slots 1, 2, 3, 4,</t>
  </si>
  <si>
    <t>1.7.0_80-b15</t>
  </si>
  <si>
    <t>ITI1091</t>
  </si>
  <si>
    <t>6 x 8GB 1Rx8 PC4-2666V ; slots 1, 3, 6, 7,</t>
  </si>
  <si>
    <t>ITI1092</t>
  </si>
  <si>
    <t>Gold 5218</t>
  </si>
  <si>
    <t>8 x 16GB 1Rx4 PC4-2666V ; slots 1, 3, 4, 6,</t>
  </si>
  <si>
    <t>BNM</t>
  </si>
  <si>
    <t>ITI1093</t>
  </si>
  <si>
    <t>Gold 6252</t>
  </si>
  <si>
    <t>12 x 32GB 2Rx4 PC4-2666V ; slots 1, 2, 3, 6,</t>
  </si>
  <si>
    <t>ITI1094</t>
  </si>
  <si>
    <t>8 x 8GB 1Rx8 PC4-2666V ; slots 1, 3, 6, 8,</t>
  </si>
  <si>
    <t>ITI1095</t>
  </si>
  <si>
    <t>8 x 16GB 1Rx4 PC4-2666V ; slots 1, 3, 6, 8,</t>
  </si>
  <si>
    <t>BPN</t>
  </si>
  <si>
    <t>ITI1096</t>
  </si>
  <si>
    <t>ITI1097</t>
  </si>
  <si>
    <t>ITI1098</t>
  </si>
  <si>
    <t>8 x 16GB 1RX4 PC4-2666V ; slots 1, 3, 6, 8,</t>
  </si>
  <si>
    <t>BRD</t>
  </si>
  <si>
    <t>ITI1099</t>
  </si>
  <si>
    <t>16 x SKhynix 16 GB 2Rx8 PC4-2666T-RE1-11</t>
  </si>
  <si>
    <t>2 Hybrids/4 15K HDD</t>
  </si>
  <si>
    <t>1.8.0_181-b13</t>
  </si>
  <si>
    <t>ITI1100</t>
  </si>
  <si>
    <t>4 x SKhynix 16 GB 2Rx8 PC4-2666T-RE1-11</t>
  </si>
  <si>
    <t>15K HDD</t>
  </si>
  <si>
    <t>ITI1101</t>
  </si>
  <si>
    <t>12 x SKhynix 16 GB 2Rx8 PC4-2666T-RE1-11</t>
  </si>
  <si>
    <t>CWP</t>
  </si>
  <si>
    <t>ITI1105</t>
  </si>
  <si>
    <t>Gold 6136</t>
  </si>
  <si>
    <t>20 x 1GB 2Rx4 PC2-5300F ECC CL5; slots 1, 2,</t>
  </si>
  <si>
    <t>9 7.2 K HDD/2 SSD</t>
  </si>
  <si>
    <t>2 SAS/8SATA</t>
  </si>
  <si>
    <t>1.8.0_91-b14</t>
  </si>
  <si>
    <t>DPT</t>
  </si>
  <si>
    <t>ITI1109</t>
  </si>
  <si>
    <t>Platinum 8280L</t>
  </si>
  <si>
    <t>24 x 32GB 2Rx8 DDR4 RDIMMM 2933MHz</t>
  </si>
  <si>
    <t>1.7.0-b147</t>
  </si>
  <si>
    <t>ITI1110</t>
  </si>
  <si>
    <t>Gold 5222</t>
  </si>
  <si>
    <t>12 x 16GB 2Rx8 DDR4 RDIMM 2667MHz</t>
  </si>
  <si>
    <t>EMN</t>
  </si>
  <si>
    <t>ITI1111</t>
  </si>
  <si>
    <t>EPYC 7742</t>
  </si>
  <si>
    <t>16 x 1GB 2Rx4 PC2-5300F ECC CL5; slots 1, 2,</t>
  </si>
  <si>
    <t>1.8.0_201-b09</t>
  </si>
  <si>
    <t>ITI1112</t>
  </si>
  <si>
    <t>EPYC 7262</t>
  </si>
  <si>
    <t>8 x 1GB 2Rx4 PC2-5300F ECC CL5; slots 1, 2,</t>
  </si>
  <si>
    <t>ITI1113</t>
  </si>
  <si>
    <t>EPYC 7402</t>
  </si>
  <si>
    <t>ENM</t>
  </si>
  <si>
    <t>ITI1114</t>
  </si>
  <si>
    <t>ITI1115</t>
  </si>
  <si>
    <t>ITI1116</t>
  </si>
  <si>
    <t>1 SDD/1 HDD</t>
  </si>
  <si>
    <t>FXJ</t>
  </si>
  <si>
    <t>ITI1117</t>
  </si>
  <si>
    <t>24 x 32GB DDR4-2933-MHz RDIMM/2Rx4/1.2v;</t>
  </si>
  <si>
    <t>Grid</t>
  </si>
  <si>
    <t>14393.3181</t>
  </si>
  <si>
    <t>1.8.0_221-b11</t>
  </si>
  <si>
    <t>ITI1118</t>
  </si>
  <si>
    <t>12 x 16GB DDR4-2666-MHz RDIMM/2Rx4/1.2v;</t>
  </si>
  <si>
    <t>ITI1119</t>
  </si>
  <si>
    <t>Gold 6248</t>
  </si>
  <si>
    <t>12 x 32GB DDR4-2933-MHz RDIMM/2Rx4/1.2v;</t>
  </si>
  <si>
    <t>PEF</t>
  </si>
  <si>
    <t>ITI1120</t>
  </si>
  <si>
    <t>ITI1121</t>
  </si>
  <si>
    <t>12 x 16GB DDR4-2633-MHz RDIMM/2Rx4/1.2v;</t>
  </si>
  <si>
    <t>2</t>
  </si>
  <si>
    <t>ITI1122</t>
  </si>
  <si>
    <t>E5-2630L v3</t>
  </si>
  <si>
    <t>2 x M393A2G40DB0-CPB</t>
  </si>
  <si>
    <t>1.8.0_73-b02</t>
  </si>
  <si>
    <t>GPF</t>
  </si>
  <si>
    <t>ITI1123</t>
  </si>
  <si>
    <t>ITI1124</t>
  </si>
  <si>
    <t>ITI1125</t>
  </si>
  <si>
    <t>RWS</t>
  </si>
  <si>
    <t>ITI1126</t>
  </si>
  <si>
    <t>POWER9</t>
  </si>
  <si>
    <t>16 x IBM Feature Code EM65 Part Number</t>
  </si>
  <si>
    <t>IBM AIX</t>
  </si>
  <si>
    <t>7.2 TL3 SP1</t>
  </si>
  <si>
    <t>IBM Corporation</t>
  </si>
  <si>
    <t>8.0.5.5 - pap6480sr5fp5-20171114_01(SR5 FP5)</t>
  </si>
  <si>
    <t>ITI1127</t>
  </si>
  <si>
    <t>16 x IBM Feature Code EM62 8GB DIMM Part</t>
  </si>
  <si>
    <t>ITI1128</t>
  </si>
  <si>
    <t>24 x IBM Feature Code EM63 32GB DIMM Part</t>
  </si>
  <si>
    <t>HPT</t>
  </si>
  <si>
    <t>ITI1129</t>
  </si>
  <si>
    <t>ITI1130</t>
  </si>
  <si>
    <t>16 x IBM Feature Code EM60 8GB DIMMs Part</t>
  </si>
  <si>
    <t>7.2 TL3 SP2</t>
  </si>
  <si>
    <t>ITI1131</t>
  </si>
  <si>
    <t>16 x IBM Feature Code EM63 32GB DIMMs Part</t>
  </si>
  <si>
    <t>JBE</t>
  </si>
  <si>
    <t>ITI1132</t>
  </si>
  <si>
    <t>128 x IBM Feature Code EM6B 16GB DIMM Part</t>
  </si>
  <si>
    <t>ITI1133</t>
  </si>
  <si>
    <t>64 x IBM Feature Code EM6A 8GB DIMM Part</t>
  </si>
  <si>
    <t>8.0.5.25 - pap6480sr5fp25-20181030_01(SR5</t>
  </si>
  <si>
    <t>WMP</t>
  </si>
  <si>
    <t>ITI1134</t>
  </si>
  <si>
    <t>E-2124</t>
  </si>
  <si>
    <t>2 x 8GB 1Rx8 PC4-2666V-ED2-11</t>
  </si>
  <si>
    <t>ITI1135</t>
  </si>
  <si>
    <t>ITI1136</t>
  </si>
  <si>
    <t>E-2186G</t>
  </si>
  <si>
    <t>2 x 16GB 2Rx8 PC4-2666V-EE1-11</t>
  </si>
  <si>
    <t>BEC</t>
  </si>
  <si>
    <t>ITI1137</t>
  </si>
  <si>
    <t>ITI1138</t>
  </si>
  <si>
    <t>ITI1139</t>
  </si>
  <si>
    <t>RTH</t>
  </si>
  <si>
    <t>ITI1140</t>
  </si>
  <si>
    <t>ITI1141</t>
  </si>
  <si>
    <t>2 x 16GB 2RX8 PC4-2666V-EE1-11</t>
  </si>
  <si>
    <t>ITI1142</t>
  </si>
  <si>
    <t>2 x 8GB 1RX8 PC4-2666V-ED2-11</t>
  </si>
  <si>
    <t>ERW</t>
  </si>
  <si>
    <t>ITI1143</t>
  </si>
  <si>
    <t>Silver 4208</t>
  </si>
  <si>
    <t>ITI1144</t>
  </si>
  <si>
    <t>Silver 4210</t>
  </si>
  <si>
    <t>RUB</t>
  </si>
  <si>
    <t>ITI1145</t>
  </si>
  <si>
    <t>blade</t>
  </si>
  <si>
    <t>Gold 6126T</t>
  </si>
  <si>
    <t>8GB 1Rx8 PC4-2666V-RD1-12-DB1</t>
  </si>
  <si>
    <t/>
  </si>
  <si>
    <t>N+N REDUNDANT</t>
  </si>
  <si>
    <t>rhel</t>
  </si>
  <si>
    <t>Intel_Lin_HS18_2</t>
  </si>
  <si>
    <t>SBR</t>
  </si>
  <si>
    <t>ITI1146</t>
  </si>
  <si>
    <t>URA</t>
  </si>
  <si>
    <t>ITI1147</t>
  </si>
  <si>
    <t>Gold 5188</t>
  </si>
  <si>
    <t>FCL</t>
  </si>
  <si>
    <t>ITI1148</t>
  </si>
  <si>
    <t>Platinum 8280M</t>
  </si>
  <si>
    <t>48 x 16GB PC4 2933 DIMMS</t>
  </si>
  <si>
    <t>ITI1149</t>
  </si>
  <si>
    <t>Gold 5215</t>
  </si>
  <si>
    <t>12 x 16GB PC4 2933 DIMMS</t>
  </si>
  <si>
    <t>ITI1150</t>
  </si>
  <si>
    <t>48 x 8GB PC4 2933 DIMMS</t>
  </si>
  <si>
    <t>KRT</t>
  </si>
  <si>
    <t>ITI1151</t>
  </si>
  <si>
    <t>12 x Hynix / HMAA8GL7CPR4N-WM</t>
  </si>
  <si>
    <t>ITI1152</t>
  </si>
  <si>
    <t>8 x Micron / MTA18ASF2G72PZ-2G6D1RG</t>
  </si>
  <si>
    <t>ITI1153</t>
  </si>
  <si>
    <t>12 x Micron / MTA18ASF2G72PZ-2G6D1RG</t>
  </si>
  <si>
    <t>BMX</t>
  </si>
  <si>
    <t>ITI1154</t>
  </si>
  <si>
    <t>EPYC7702P</t>
  </si>
  <si>
    <t>6 x Samsung / M386A8K40CM2-CVF</t>
  </si>
  <si>
    <t>ITI1155</t>
  </si>
  <si>
    <t>8 x Micron / MTA9ASF1G72PZ-2G6D1</t>
  </si>
  <si>
    <t>ITI1156</t>
  </si>
  <si>
    <t>6 x Micron / MTA8ASF2G72PZ-2G6D1</t>
  </si>
  <si>
    <t>CVR</t>
  </si>
  <si>
    <t>ITI1157</t>
  </si>
  <si>
    <t>ITI1158</t>
  </si>
  <si>
    <t>24 x Hynix / HMAA8GL7CPR4N-WM</t>
  </si>
  <si>
    <t>ITI1159</t>
  </si>
  <si>
    <t>20 x Micron / MTA18ASF2G72PZ-2G6D1RG</t>
  </si>
  <si>
    <t>QRB</t>
  </si>
  <si>
    <t>ITI1160</t>
  </si>
  <si>
    <t>12 x hynix / HMA81GR7CJR8N-WM</t>
  </si>
  <si>
    <t>ITI1161</t>
  </si>
  <si>
    <t>Gold 6240</t>
  </si>
  <si>
    <t>16 x SAMSUNG / M393A8G40MB2-CVF</t>
  </si>
  <si>
    <t>ITI1162</t>
  </si>
  <si>
    <t>Gold 5220</t>
  </si>
  <si>
    <t>GRT</t>
  </si>
  <si>
    <t>ITI1163</t>
  </si>
  <si>
    <t>ITI1164</t>
  </si>
  <si>
    <t>ITI1165</t>
  </si>
  <si>
    <t>BHM</t>
  </si>
  <si>
    <t>ITI1166</t>
  </si>
  <si>
    <t>12 x hynix / HMA81GR7AFR8N-VK</t>
  </si>
  <si>
    <t>ITI1167</t>
  </si>
  <si>
    <t>ITI1168</t>
  </si>
  <si>
    <t>DGX</t>
  </si>
  <si>
    <t>ITI1169</t>
  </si>
  <si>
    <t>12 x hynix / HMA84GR7AFR4N</t>
  </si>
  <si>
    <t>NTFSNone</t>
  </si>
  <si>
    <t>ITI1170</t>
  </si>
  <si>
    <t>ITI1171</t>
  </si>
  <si>
    <t>12 x hynix / HMA8GR7CJR8N</t>
  </si>
  <si>
    <t>ARP</t>
  </si>
  <si>
    <t>ITI1172</t>
  </si>
  <si>
    <t>ITI1173</t>
  </si>
  <si>
    <t>ITI1174</t>
  </si>
  <si>
    <t>JRC</t>
  </si>
  <si>
    <t>ITI1182</t>
  </si>
  <si>
    <t>Platinum 8276L</t>
  </si>
  <si>
    <t>36 HDD, 1 SSD</t>
  </si>
  <si>
    <t>ERW1</t>
  </si>
  <si>
    <t>ITI1183</t>
  </si>
  <si>
    <t>KBP</t>
  </si>
  <si>
    <t>ITI1184</t>
  </si>
  <si>
    <t>ITI1185</t>
  </si>
  <si>
    <t>ITI1186</t>
  </si>
  <si>
    <t>LSG</t>
  </si>
  <si>
    <t>ITI1187</t>
  </si>
  <si>
    <t>E-2136</t>
  </si>
  <si>
    <t>2 x Hynix / HMA82GU7CJR8N-VK</t>
  </si>
  <si>
    <t>NRZ</t>
  </si>
  <si>
    <t>ITI1192</t>
  </si>
  <si>
    <t>48 x 64GB DDR4-2933-MHz RDIMM/2Rx4/1.2v;</t>
  </si>
  <si>
    <t>ITI1193</t>
  </si>
  <si>
    <t>ITI1194</t>
  </si>
  <si>
    <t>QDF</t>
  </si>
  <si>
    <t>ITI1198</t>
  </si>
  <si>
    <t>ITI1199</t>
  </si>
  <si>
    <t>24 x 16GB DDR4-2666-MHz RDIMM/2Rx4/1.2v;</t>
  </si>
  <si>
    <t>ITI1200</t>
  </si>
  <si>
    <t>TGG</t>
  </si>
  <si>
    <t>AHWD</t>
  </si>
  <si>
    <t>2.0.3</t>
  </si>
  <si>
    <t>TGG5</t>
  </si>
  <si>
    <t>Yes</t>
  </si>
  <si>
    <t>No</t>
  </si>
  <si>
    <t>Intel(R) Xeon(R) Silver 4309Y CPU @ 2.80GHz</t>
  </si>
  <si>
    <t>16 x 8 GB Micron/Crucial MTA18ASF1G72PZ-2G1A2IG 1Rx4 RDIMM DDR4 2133 MHz</t>
  </si>
  <si>
    <t>Microsoft Corporation Microsoft Windows Server 2019 Standard Evaluation</t>
  </si>
  <si>
    <t>10.0.17763</t>
  </si>
  <si>
    <t>OpenJDK</t>
  </si>
  <si>
    <t>11+28</t>
  </si>
  <si>
    <t>2+1</t>
  </si>
  <si>
    <t>Single</t>
  </si>
  <si>
    <t>A2</t>
  </si>
  <si>
    <t>AHWF</t>
  </si>
  <si>
    <t>TGG7</t>
  </si>
  <si>
    <t>Intel(R) Xeon(R) Platinum 8280 CPU @ 2.70GHz</t>
  </si>
  <si>
    <t>12 x Micron DDR4</t>
  </si>
  <si>
    <t>AHWH</t>
  </si>
  <si>
    <t>TGG9</t>
  </si>
  <si>
    <t>Intel(R) Xeon(R) Bronze 3204 CPU @ 1.90GHz</t>
  </si>
  <si>
    <t>AIQF</t>
  </si>
  <si>
    <t>2.0.1</t>
  </si>
  <si>
    <t>TGG19</t>
  </si>
  <si>
    <t>Other</t>
  </si>
  <si>
    <t>2 U</t>
  </si>
  <si>
    <t>Intel(R) Xeon(R) Bronze 3104 CPU @ 1.70GHz</t>
  </si>
  <si>
    <t>Fixed hard disk media,Fixed hard disk media,Fixed hard disk media</t>
  </si>
  <si>
    <t>SAS,SAS,SAS</t>
  </si>
  <si>
    <t>Microsoft Windows Server 2016 Standard</t>
  </si>
  <si>
    <t>1+1</t>
  </si>
  <si>
    <t>TGG20</t>
  </si>
  <si>
    <t>Intel(R) Xeon(R) Silver 4112 CPU @ 2.60GHz</t>
  </si>
  <si>
    <t>n+0</t>
  </si>
  <si>
    <t>TGG21</t>
  </si>
  <si>
    <t>TGG23</t>
  </si>
  <si>
    <t>Intel(R) Xeon(R) Gold 6230 CPU @ 2.10GHz</t>
  </si>
  <si>
    <t>16GB</t>
  </si>
  <si>
    <t>TGG24</t>
  </si>
  <si>
    <t>32 GB</t>
  </si>
  <si>
    <t>TGG25</t>
  </si>
  <si>
    <t>Hynix HMA82GR7CJR8N-VK</t>
  </si>
  <si>
    <t>TGG27</t>
  </si>
  <si>
    <t>Microsoft Corporation Microsoft Windows Server 2016 Standard</t>
  </si>
  <si>
    <t>AIQG</t>
  </si>
  <si>
    <t>TGG29</t>
  </si>
  <si>
    <t>1 U</t>
  </si>
  <si>
    <t>Intel(R) Celeron(R) G4900 CPU @ 3.10GHz</t>
  </si>
  <si>
    <t>TGG30</t>
  </si>
  <si>
    <t>Intel(R) Pentium(R) Gold G5500 CPU @ 3.80GHz</t>
  </si>
  <si>
    <t>Hynix / HMA81GU7CJR8N-VK / RDIMM / DDR4 2666</t>
  </si>
  <si>
    <t>TGG31</t>
  </si>
  <si>
    <t>Intel(R) Core(TM) i3-8100 CPU @ 3.60GHz</t>
  </si>
  <si>
    <t>TGG33</t>
  </si>
  <si>
    <t>Intel(R) Xeon(R) E-2288G CPU @ 3.70GHz</t>
  </si>
  <si>
    <t>Micron / MTA18ASF2G72AZ / RDIMM / DDR4 2666</t>
  </si>
  <si>
    <t>AJAA</t>
  </si>
  <si>
    <t>TGG38</t>
  </si>
  <si>
    <t>Intel(R) Xeon(R) Gold 6346 CPU @ 3.10GHz</t>
  </si>
  <si>
    <t>8 x Micron 8GB/DDR4/3200MHz(1Rx8 R-DIMM)PC4-3200AA-RD1-12</t>
  </si>
  <si>
    <t>Microsoft Corporation Microsoft Windows Server 2019 Datacenter</t>
  </si>
  <si>
    <t>11.0.9.1+1-LTS</t>
  </si>
  <si>
    <t>TGG39</t>
  </si>
  <si>
    <t>16 x Micron 8GB/DDR4/3200MHz(1Rx8 R-DIMM)PC4-3200AA-RD1-12</t>
  </si>
  <si>
    <t>TGG40</t>
  </si>
  <si>
    <t>Intel(R) Xeon(R) Platinum 8380 CPU @ 2.30GHz</t>
  </si>
  <si>
    <t>8 x Micron 32GB/DDR4/3200MHz(2Rx4 R-DIMM) PC4-3200AA-RB2-12</t>
  </si>
  <si>
    <t>Microsoft Corporation Microsoft Windows Server 2019 Standard</t>
  </si>
  <si>
    <t>AJAB</t>
  </si>
  <si>
    <t>2.0.2</t>
  </si>
  <si>
    <t>TGG42</t>
  </si>
  <si>
    <t>6 x 16GB 1Rx4 PC4-2666V-RC2-11 ; slots 1,3,5,8,10,12 populated</t>
  </si>
  <si>
    <t>1607</t>
  </si>
  <si>
    <t>11.0.5+10-LTS</t>
  </si>
  <si>
    <t>TGG43</t>
  </si>
  <si>
    <t>Intel (R) Xeon(R) Platinum 8280M CPU @ 2.70GHz</t>
  </si>
  <si>
    <t>6 x 32GB 2Rx4 PC4-2933Y-RB2-12;slots 1,3,5,8,10,12 populated</t>
  </si>
  <si>
    <t>TGG44</t>
  </si>
  <si>
    <t>12 x 16GB 1Rx4 PC4-2666V-RC2-11 ; slots 1,3,5,8,10,12 populated</t>
  </si>
  <si>
    <t>TGG45</t>
  </si>
  <si>
    <t>12 x 32GB 2Rx4 PC4-2933Y-RB2-12;slots 1,3,5,8,10,12 populated</t>
  </si>
  <si>
    <t>AJAC</t>
  </si>
  <si>
    <t>TGG46</t>
  </si>
  <si>
    <t>Intel(R) Pentium(R) Gold G5420 CPU @ 3.80GHz</t>
  </si>
  <si>
    <t>2 x DDR4</t>
  </si>
  <si>
    <t>Microsoft Corporation Microsoft Windows Server 2016 Datacenter</t>
  </si>
  <si>
    <t>1.8.0_231-b11</t>
  </si>
  <si>
    <t>Intel_Win_HS18_5b</t>
  </si>
  <si>
    <t>TGG47</t>
  </si>
  <si>
    <t>2 x DDR4,16GB</t>
  </si>
  <si>
    <t>Intel_Win_HS18_5a</t>
  </si>
  <si>
    <t>AJAD</t>
  </si>
  <si>
    <t>TGG48</t>
  </si>
  <si>
    <t>Intel(R) Xeon(R) Bronze 3106 CPU @ 1.70GHz</t>
  </si>
  <si>
    <t>6 x 16GB 1Rx4 PC4-2666V-RC1-11;slots 1,2,3,6,7,8 populated</t>
  </si>
  <si>
    <t>TGG49</t>
  </si>
  <si>
    <t>Intel(R) Xeon(R) Gold 6252 CPU @ 2.10GHz</t>
  </si>
  <si>
    <t>6 x 32GB 2Rx4 PC4-2933V-RB2-12;slots 1,2,3,6,7,8 populated</t>
  </si>
  <si>
    <t>TGG50</t>
  </si>
  <si>
    <t>12 x 16GB 1Rx4 PC4-2666V-RC1-11;slots 1,2,3,6,7,8 populated</t>
  </si>
  <si>
    <t>TGG51</t>
  </si>
  <si>
    <t>12 x 32GB 2Rx4 PC4-2933V-RB2-12;slots 1,2,3,6,7,8 populated</t>
  </si>
  <si>
    <t>AJAH</t>
  </si>
  <si>
    <t>TGG52</t>
  </si>
  <si>
    <t>Intel (R) Xeon(R) Bronze 3106 CPU @ 1.70GHz</t>
  </si>
  <si>
    <t>TGG53</t>
  </si>
  <si>
    <t>Intel (R) Xeon(R) Gold 6252 CPU @ 2.10GHz</t>
  </si>
  <si>
    <t>6 x 32GB 2Rx4 PC4-2933Y-RB2-12;slots 1,2,3,6,7,8 populated</t>
  </si>
  <si>
    <t>TGG54</t>
  </si>
  <si>
    <t>TGG55</t>
  </si>
  <si>
    <t>12 x 32GB 2Rx4 PC4-2933Y-RB2-12;slots 1,2,3,6,7,8 populated</t>
  </si>
  <si>
    <t>AJAE</t>
  </si>
  <si>
    <t>TGG56</t>
  </si>
  <si>
    <t>AMD EPYC 7262 8-Core Processor</t>
  </si>
  <si>
    <t>8 x DDR4, 16GB</t>
  </si>
  <si>
    <t>11.0.2+9</t>
  </si>
  <si>
    <t>AMD_EPYC_Win_OJDK11_1</t>
  </si>
  <si>
    <t>TGG57</t>
  </si>
  <si>
    <t>AMD EPYC 7702P 64-Core Processor</t>
  </si>
  <si>
    <t>8 x DDR4, 32GB</t>
  </si>
  <si>
    <t>Redendant</t>
  </si>
  <si>
    <t>AJAF</t>
  </si>
  <si>
    <t>TGG58</t>
  </si>
  <si>
    <t>6 x DDR4, 16GB</t>
  </si>
  <si>
    <t>TGG59</t>
  </si>
  <si>
    <t>12 x DDR4, 16GB</t>
  </si>
  <si>
    <t>TGG60</t>
  </si>
  <si>
    <t>6 x DDR4, 32GB</t>
  </si>
  <si>
    <t>TGG61</t>
  </si>
  <si>
    <t>12 x DDR4, 32GB</t>
  </si>
  <si>
    <t>AJAG</t>
  </si>
  <si>
    <t>TGG62</t>
  </si>
  <si>
    <t>AMD EPYC 7763 64-Core Processor</t>
  </si>
  <si>
    <t>8 x Samsung 64GB/DDR4/3200MHz(2Rx4 R-DIMM)PC4-3200AA-RA2-12-DC1 M393A8G40AB2-CWEBQ</t>
  </si>
  <si>
    <t>TGG63</t>
  </si>
  <si>
    <t>AMD EPYC 7232P 8-Core Processor</t>
  </si>
  <si>
    <t>AJDA</t>
  </si>
  <si>
    <t>TGG64</t>
  </si>
  <si>
    <t>TGG65</t>
  </si>
  <si>
    <t>Intel(R) Xeon(R) Platinum 8280M CPU @ 2.70GHz</t>
  </si>
  <si>
    <t>TGG66</t>
  </si>
  <si>
    <t>TGG67</t>
  </si>
  <si>
    <t>AJEA</t>
  </si>
  <si>
    <t>TGG68</t>
  </si>
  <si>
    <t>1/8 U</t>
  </si>
  <si>
    <t>2 x DDR4, 8GB</t>
  </si>
  <si>
    <t>TGG69</t>
  </si>
  <si>
    <t>Intel(R) Xeon(R) E-2276G CPU @ 3.80GHz</t>
  </si>
  <si>
    <t>2 x DDR4, 16GB</t>
  </si>
  <si>
    <t>AJEB</t>
  </si>
  <si>
    <t>TGG70</t>
  </si>
  <si>
    <t>2 x Hynix / HMA82GR7CR4N-WM TG 2933Y-RC2</t>
  </si>
  <si>
    <t>Microsoft Corporation Microsoft Windows Server 2019 Datacenter Evaluation</t>
  </si>
  <si>
    <t>TGG71</t>
  </si>
  <si>
    <t>Intel(R) Xeon(R) Gold 5218N CPU @ 2.30GHz</t>
  </si>
  <si>
    <t>6 x Hynix / HMA84GR7CJ4N-WM 2Rx4 2933Y-RB2</t>
  </si>
  <si>
    <t>AJEC</t>
  </si>
  <si>
    <t>TGG72</t>
  </si>
  <si>
    <t>TGG73</t>
  </si>
  <si>
    <t>10.0.17692</t>
  </si>
  <si>
    <t>TGG74</t>
  </si>
  <si>
    <t>TGG75</t>
  </si>
  <si>
    <t>AJED</t>
  </si>
  <si>
    <t>TGG76</t>
  </si>
  <si>
    <t>Intel(R) Xeon(R) Gold 5122 CPU @ 3.60GHz</t>
  </si>
  <si>
    <t>24 x DDR4, 8GB</t>
  </si>
  <si>
    <t>TGG77</t>
  </si>
  <si>
    <t>24 x DDR4, 32GB</t>
  </si>
  <si>
    <t>TGG78</t>
  </si>
  <si>
    <t>12 x DDR4, 8GB</t>
  </si>
  <si>
    <t>TGG79</t>
  </si>
  <si>
    <t>AJEE</t>
  </si>
  <si>
    <t>TGG80</t>
  </si>
  <si>
    <t>TGG81</t>
  </si>
  <si>
    <t>TGG82</t>
  </si>
  <si>
    <t>TGG83</t>
  </si>
  <si>
    <t>AJCA</t>
  </si>
  <si>
    <t>TGG84</t>
  </si>
  <si>
    <t>5 U</t>
  </si>
  <si>
    <t>Intel(R) Xeon(R) Silver 4216 CPU @ 2.10GHz</t>
  </si>
  <si>
    <t>12 x SAMSUNG 32GB RDIMM PC4-2666</t>
  </si>
  <si>
    <t>10.0.16299</t>
  </si>
  <si>
    <t>TGG85</t>
  </si>
  <si>
    <t>Intel(R) Xeon(R) Silver 4210 CPU @ 2.20GHz</t>
  </si>
  <si>
    <t>12 x HYNIX 16GB 2Rx8 PC4-2666V-RE1-11</t>
  </si>
  <si>
    <t>TGG86</t>
  </si>
  <si>
    <t>12 x HYNIX 8GB RDIMM PC4-2666</t>
  </si>
  <si>
    <t>AJCB</t>
  </si>
  <si>
    <t>TGG87</t>
  </si>
  <si>
    <t>4 x Micron / MTA18ASF2G72AZ / RDIMM / DDR4 2666</t>
  </si>
  <si>
    <t>TGG88</t>
  </si>
  <si>
    <t>Intel(R) Xeon(R) E-2234 CPU @ 3.60GHz</t>
  </si>
  <si>
    <t>2 x Hynix / HMA81GU7CJR8N-VK / RDIMM / DDR4 2666</t>
  </si>
  <si>
    <t>TGG89</t>
  </si>
  <si>
    <t>2 x Hynix / HMA81GU7CJR8N-VK, RDIMM DDR4 2666</t>
  </si>
  <si>
    <t>AJCC</t>
  </si>
  <si>
    <t>2.0.4</t>
  </si>
  <si>
    <t>TGG90</t>
  </si>
  <si>
    <t>4 U</t>
  </si>
  <si>
    <t>Intel(R) Pentium(R) Gold G6505 CPU @ 4.20GHz</t>
  </si>
  <si>
    <t>TGG91</t>
  </si>
  <si>
    <t>Intel(R) Xeon(R) E-2336 CPU @ 2.90GHz</t>
  </si>
  <si>
    <t>TGG92</t>
  </si>
  <si>
    <t>AJCD</t>
  </si>
  <si>
    <t>TGG93</t>
  </si>
  <si>
    <t>Intel(R) Xeon(R) E-2388G CPU @ 3.20GHz</t>
  </si>
  <si>
    <t>2 x DDR4, 32GB</t>
  </si>
  <si>
    <t>TGG94</t>
  </si>
  <si>
    <t>TGG95</t>
  </si>
  <si>
    <t>Intel(R) Pentium(R) Gold G6405T CPU @ 3.50GHz</t>
  </si>
  <si>
    <t>AJCE</t>
  </si>
  <si>
    <t>TGG96</t>
  </si>
  <si>
    <t>8 x HYNIX 32GB 2Rx4 PC4-2666V-RB2-11</t>
  </si>
  <si>
    <t>TGG97</t>
  </si>
  <si>
    <t>Intel(R) Xeon(R) Silver 4214 CPU @ 2.20GHz</t>
  </si>
  <si>
    <t>8 x HYNIX 16GB 2Rx8 PC4-2666V-RE1-11</t>
  </si>
  <si>
    <t>TGG98</t>
  </si>
  <si>
    <t>8 x HYNIX 8GB 1Rx8 PC4-2666V-RD1-11</t>
  </si>
  <si>
    <t>AJCF</t>
  </si>
  <si>
    <t>TGG99</t>
  </si>
  <si>
    <t>TGG100</t>
  </si>
  <si>
    <t>12 x Hynix HMA82GR7CJR8N-VK</t>
  </si>
  <si>
    <t>TGG101</t>
  </si>
  <si>
    <t>BAFB</t>
  </si>
  <si>
    <t>TGG102</t>
  </si>
  <si>
    <t>DDR4, 32GB</t>
  </si>
  <si>
    <t>Microsoft Windows Server 2019 Datacenter</t>
  </si>
  <si>
    <t>TGG103</t>
  </si>
  <si>
    <t>DDR4, 8GB</t>
  </si>
  <si>
    <t>Microsoft Windows Server 2019 Standard</t>
  </si>
  <si>
    <t>TGG104</t>
  </si>
  <si>
    <t>Intel(R) Xeon(R) Platinum 8358 CPU @ 2.60GHz</t>
  </si>
  <si>
    <t>DDR4, 16GB</t>
  </si>
  <si>
    <t>TGG105</t>
  </si>
  <si>
    <t>TGG106</t>
  </si>
  <si>
    <t>Intel(R) Xeon(R) Gold 6338T CPU @ 2.10GHz</t>
  </si>
  <si>
    <t>TGG107</t>
  </si>
  <si>
    <t>Intel(R) Xeon(R) Silver 4310 CPU @ 2.10GHz</t>
  </si>
  <si>
    <t>AJCJ</t>
  </si>
  <si>
    <t>TGG111</t>
  </si>
  <si>
    <t>AMD EPYC 7742 64-Core Processor</t>
  </si>
  <si>
    <t>8 x 80AD863280AD DDR4</t>
  </si>
  <si>
    <t>Canonical Ubuntu</t>
  </si>
  <si>
    <t>18.04</t>
  </si>
  <si>
    <t>11.0.4+11-post-Ubuntu-1ubuntu218.04.3</t>
  </si>
  <si>
    <t>AMD_EPYC_Lin_OJDK11_2</t>
  </si>
  <si>
    <t>TGG112</t>
  </si>
  <si>
    <t>AMD EPYC 7302P 16-Core Processor</t>
  </si>
  <si>
    <t>802C80B3802C DDR4</t>
  </si>
  <si>
    <t>Ubuntu</t>
  </si>
  <si>
    <t>TGG113</t>
  </si>
  <si>
    <t>8 x 802C8632802C DDR4</t>
  </si>
  <si>
    <t>AJCK</t>
  </si>
  <si>
    <t>TGG114</t>
  </si>
  <si>
    <t>80AD80B380AD DDR4</t>
  </si>
  <si>
    <t>https://clearesult5.sharepoint.com/sites/PLS/Shared Documents/Forms/AllItems.aspx?id=%2Fsites%2FPLS%2FShared Documents%2FDELL_D800E-S0_800W_SO-1529_Report 4-11-19%2Epdf&amp;parent=%2Fsites%2FPLS%2FShared Documents&amp;p=true</t>
  </si>
  <si>
    <t>TGG116</t>
  </si>
  <si>
    <t>802C869D802C DDR4</t>
  </si>
  <si>
    <t>TGG115</t>
  </si>
  <si>
    <t>AMD EPYC 7452 32-Core Processor</t>
  </si>
  <si>
    <t>AJCL</t>
  </si>
  <si>
    <t>TGG117</t>
  </si>
  <si>
    <t>AMD EPYC 7601 32-Core Processor</t>
  </si>
  <si>
    <t>8 x 32GB RDIMM DDR4 2666</t>
  </si>
  <si>
    <t>TGG118</t>
  </si>
  <si>
    <t>AMD EPYC 7351 16-Core Processor</t>
  </si>
  <si>
    <t>8 x 16GB RDIMM DDR4 2666</t>
  </si>
  <si>
    <t>TGG119</t>
  </si>
  <si>
    <t>AMD EPYC 7251 8-Core Processor</t>
  </si>
  <si>
    <t>8 x 8GB RDIMM DDR4 2666</t>
  </si>
  <si>
    <t>AJCM</t>
  </si>
  <si>
    <t>TGG120</t>
  </si>
  <si>
    <t>16 x 8GB</t>
  </si>
  <si>
    <t>TGG121</t>
  </si>
  <si>
    <t>TGG122</t>
  </si>
  <si>
    <t>AJCO</t>
  </si>
  <si>
    <t>TGG126</t>
  </si>
  <si>
    <t>TGG127</t>
  </si>
  <si>
    <t>AMD EPYC 7402P 24-Core Processor</t>
  </si>
  <si>
    <t>7 x 802C8632802C DDR4</t>
  </si>
  <si>
    <t>TGG128</t>
  </si>
  <si>
    <t>AJCP</t>
  </si>
  <si>
    <t>TGG129</t>
  </si>
  <si>
    <t>Intel(R) Xeon(R) Gold 6152 CPU @ 2.10GHz</t>
  </si>
  <si>
    <t>16 x HYNIX 32GB 2Rx4 PC4-2666V-RB2-11</t>
  </si>
  <si>
    <t>TGG130</t>
  </si>
  <si>
    <t>8 x HYNIX 16GB 2Rx4 PC4-2666V-RE1-11</t>
  </si>
  <si>
    <t>TGG131</t>
  </si>
  <si>
    <t>Intel(R) Xeon(R) Silver 4110 CPU @ 2.10GHz</t>
  </si>
  <si>
    <t>HYNIX 8GB 1Rx8 PC4-2666V-RD1-11</t>
  </si>
  <si>
    <t>AJEF</t>
  </si>
  <si>
    <t>TGG132</t>
  </si>
  <si>
    <t>TGG133</t>
  </si>
  <si>
    <t>TGG134</t>
  </si>
  <si>
    <t>8 x Micron 64GB/DDR4/3200MHz(2Rx4 R-DIMM)PC4-3200AA-RB3-12</t>
  </si>
  <si>
    <t>TGG135</t>
  </si>
  <si>
    <t>16 x Micron 64GB/DDR4/3200MHz(2Rx4 R-DIMM)PC4-3200AA-RB3-12</t>
  </si>
  <si>
    <t>AJEG</t>
  </si>
  <si>
    <t>TGG136</t>
  </si>
  <si>
    <t>Intel(R) Xeon(R) Gold 6346 CPU</t>
  </si>
  <si>
    <t>TGG137</t>
  </si>
  <si>
    <t>Intel(R) Xeon(R) Platinum 8380 CPU</t>
  </si>
  <si>
    <t>TGG138</t>
  </si>
  <si>
    <t>TGG139</t>
  </si>
  <si>
    <t>16 x Micron 32GB/DDR4/3200MHz(2Rx4 R-DIMM) PC4-3200AA-RB2-12</t>
  </si>
  <si>
    <t>BAFA</t>
  </si>
  <si>
    <t>TGG140</t>
  </si>
  <si>
    <t>16 x DDR4, 8GB</t>
  </si>
  <si>
    <t>TGG141</t>
  </si>
  <si>
    <t>TGG142</t>
  </si>
  <si>
    <t>Intel(R) Xeon(R) Gold 6354 CPU @ 3.00GHz</t>
  </si>
  <si>
    <t>TGG143</t>
  </si>
  <si>
    <t>16 x DDR4, 32GB</t>
  </si>
  <si>
    <t>TGG144</t>
  </si>
  <si>
    <t>TGG145</t>
  </si>
  <si>
    <t>TGG146</t>
  </si>
  <si>
    <t>TGG147</t>
  </si>
  <si>
    <t>TGG148</t>
  </si>
  <si>
    <t>BATA</t>
  </si>
  <si>
    <t>TGG149</t>
  </si>
  <si>
    <t>Genuine Intel(R) CPU 0000%@</t>
  </si>
  <si>
    <t>16 x Micron DDR4</t>
  </si>
  <si>
    <t>TGG150</t>
  </si>
  <si>
    <t>TGG151</t>
  </si>
  <si>
    <t>TGG152</t>
  </si>
  <si>
    <t>TGG153</t>
  </si>
  <si>
    <t>BATB</t>
  </si>
  <si>
    <t>TGG154</t>
  </si>
  <si>
    <t>TGG155</t>
  </si>
  <si>
    <t>TGG156</t>
  </si>
  <si>
    <t>TGG157</t>
  </si>
  <si>
    <t>TGG158</t>
  </si>
  <si>
    <t>6 x 32 GB Micron/Crucial MTA36ASF4G72PZ-EG9E2UI/CT32G4RFD4293-2G9E2.001 2Rx4 RDIMM DDR4 2933 Mhz</t>
  </si>
  <si>
    <t>TGG159</t>
  </si>
  <si>
    <t>6 x 8 GB Micron/Crucial MTA18ASF1G72PZ-2G1A2KK 1Rx4 RDIMM DDR4 2133 MHz</t>
  </si>
  <si>
    <t>TGG160</t>
  </si>
  <si>
    <t>12 x 32 GB Micron/Crucial MTA36ASF4G72PZ-EG9E2UI/CT32G4RFD4293-2G9E2.001 2Rx4 RDIMM DDR4 2933 Mhz</t>
  </si>
  <si>
    <t>TGG161</t>
  </si>
  <si>
    <t>12 x 8 GB Micron/Crucial MTA18ASF1G72PZ-2G1A2KK 1Rx4 RDIMM DDR4 2133 MHz</t>
  </si>
  <si>
    <t>BATC</t>
  </si>
  <si>
    <t>TGG162</t>
  </si>
  <si>
    <t>Intel(R) Xeon(R) Platinum 8180 CPU @ 2.50GHz</t>
  </si>
  <si>
    <t>6 x 32 GB Hynix HMA84GL7AFR4N-VK TF AC DDR4 2666 MHz</t>
  </si>
  <si>
    <t>TGG163</t>
  </si>
  <si>
    <t>6 x 8 GB Micron MTA18ASF1G72PZ-2G1A2IG 1Rx4 RDIMM DDR4 2133 MHz</t>
  </si>
  <si>
    <t>TGG164</t>
  </si>
  <si>
    <t>12 x 32 GB Hynix HMA84GL7AFR4N-VK TF AC 2Rx4 RDIMM DDR4 2666 MHz</t>
  </si>
  <si>
    <t>TGG165</t>
  </si>
  <si>
    <t>BATE</t>
  </si>
  <si>
    <t>TGG166</t>
  </si>
  <si>
    <t>n/a</t>
  </si>
  <si>
    <t>BATF</t>
  </si>
  <si>
    <t>TGG167</t>
  </si>
  <si>
    <t>BAFC</t>
  </si>
  <si>
    <t>TGG168</t>
  </si>
  <si>
    <t>AMD EPYC 7252 8-Core Processor</t>
  </si>
  <si>
    <t>16 x 80AD863280AD DDR4</t>
  </si>
  <si>
    <t>TGG169</t>
  </si>
  <si>
    <t>TGG170</t>
  </si>
  <si>
    <t>AMD EPYC 7H12 64-Core Processor</t>
  </si>
  <si>
    <t>32 x 80AD863280AD DDR4</t>
  </si>
  <si>
    <t>TGG1</t>
  </si>
  <si>
    <t>AMD EPYC 7272 12-Core Processor</t>
  </si>
  <si>
    <t>16 x 8GB,3200Mhz</t>
  </si>
  <si>
    <t>TGG2</t>
  </si>
  <si>
    <t>16 x 16GB,3200Mhz</t>
  </si>
  <si>
    <t>BBGA</t>
  </si>
  <si>
    <t>TGG171</t>
  </si>
  <si>
    <t>Intel(R) Xeon(R) Gold 6328H CPU @ 2.80GHz</t>
  </si>
  <si>
    <t>12 x SKHynix 2Rx4 PC4-3200AA-RB2</t>
  </si>
  <si>
    <t>11.0.8+10</t>
  </si>
  <si>
    <t>x</t>
  </si>
  <si>
    <t>TGG172</t>
  </si>
  <si>
    <t>Intel(R) Xeon(R) Platinum 8356H CPU @ 3.90GHz</t>
  </si>
  <si>
    <t>12 x SKHynix 32GB 2Rx4 PC4-3200AA-RB2</t>
  </si>
  <si>
    <t>TGG173</t>
  </si>
  <si>
    <t>Intel(R) Xeon(R) Platinum 8380HL CPU @ 2.90GHz</t>
  </si>
  <si>
    <t>TGG174</t>
  </si>
  <si>
    <t>24 x SKHynix 2Rx4 PC4-3200AA-RB2</t>
  </si>
  <si>
    <t>3+1</t>
  </si>
  <si>
    <t>TGG175</t>
  </si>
  <si>
    <t>24 x SKHynix 32GB 2Rx4 PC4-3200AA-RB2</t>
  </si>
  <si>
    <t>TGG176</t>
  </si>
  <si>
    <t>Intel(R) Xeon(R) Platinum 8380H CPU @ 2.90GHz</t>
  </si>
  <si>
    <t>AICA</t>
  </si>
  <si>
    <t>TGG177</t>
  </si>
  <si>
    <t>16 x IBM Feature Code EM65 Part Number 78P4200</t>
  </si>
  <si>
    <t>7.2 TL4 SP2</t>
  </si>
  <si>
    <t>8.0.6.5 - pap6480sr6fp5-20200111_02(SR6 FP5)</t>
  </si>
  <si>
    <t>IBM_AIX_J980_2dyn</t>
  </si>
  <si>
    <t>TGG178</t>
  </si>
  <si>
    <t>16 x IBM Feature Code EM63 Part Number 78P4198</t>
  </si>
  <si>
    <t>TGG179</t>
  </si>
  <si>
    <t>16 x IBM Feature Code EM60 Part Number 78P4191</t>
  </si>
  <si>
    <t>AICB</t>
  </si>
  <si>
    <t>TGG180</t>
  </si>
  <si>
    <t>2+2</t>
  </si>
  <si>
    <t>TGG181</t>
  </si>
  <si>
    <t>24 x IBM Feature Code EM63 Part Number 78P4198</t>
  </si>
  <si>
    <t>TGG182</t>
  </si>
  <si>
    <t>AICC</t>
  </si>
  <si>
    <t>TGG183</t>
  </si>
  <si>
    <t>16 x IBM Feature Code EM64 Part Number 78P4199</t>
  </si>
  <si>
    <t>TGG184</t>
  </si>
  <si>
    <t>16 x IBM Feature Code EM63 Part Number78P4198</t>
  </si>
  <si>
    <t>8.0.5.40 - pap6480sr5fp40-20190807_01(SR5 FP40)</t>
  </si>
  <si>
    <t>TGG185</t>
  </si>
  <si>
    <t>8 x IBM Feature Code EM60 Part Number78P4191</t>
  </si>
  <si>
    <t>AICD</t>
  </si>
  <si>
    <t>TGG186</t>
  </si>
  <si>
    <t>8 x IBM Feature Code EM65 Part Number 78P4200</t>
  </si>
  <si>
    <t>TGG187</t>
  </si>
  <si>
    <t>8 x IBM Feature Code EM60 Part Number 78P4191</t>
  </si>
  <si>
    <t>AICE</t>
  </si>
  <si>
    <t>TGG188</t>
  </si>
  <si>
    <t>TGG189</t>
  </si>
  <si>
    <t>BCXA</t>
  </si>
  <si>
    <t>TGG190</t>
  </si>
  <si>
    <t>Intel(R) Xeon(R) E-2236 CPU @ 3.40GHz</t>
  </si>
  <si>
    <t>2 x 802C80B3802C DDR4</t>
  </si>
  <si>
    <t>TGG191</t>
  </si>
  <si>
    <t>Intel(R) Xeon(R) E-2224 CPU @ 3.40GHz</t>
  </si>
  <si>
    <t>2 x 802C869D802C DDR4</t>
  </si>
  <si>
    <t>TGG192</t>
  </si>
  <si>
    <t>Intel(R) Xeon(R) E-2278G CPU @ 3.40GHz</t>
  </si>
  <si>
    <t>4 x 802C869D802C DDR4</t>
  </si>
  <si>
    <t>BCXB</t>
  </si>
  <si>
    <t>TGG193</t>
  </si>
  <si>
    <t>8 x 8GB 1RX8 PC4-2666V-RD1-11</t>
  </si>
  <si>
    <t>TGG194</t>
  </si>
  <si>
    <t>8 x 64GB 2RX4 PC4-3200AA-RA2-12-MH1</t>
  </si>
  <si>
    <t>TGG195</t>
  </si>
  <si>
    <t>AMD EPYC 7502P 32-Core Processor</t>
  </si>
  <si>
    <t>8 x 16GB 1RX4 PC4-3200AA-RC2-12</t>
  </si>
  <si>
    <t>BCXC</t>
  </si>
  <si>
    <t>TGG196</t>
  </si>
  <si>
    <t>AMD EPYC 72F3 8-Core Processor</t>
  </si>
  <si>
    <t>TGG197</t>
  </si>
  <si>
    <t>TGG198</t>
  </si>
  <si>
    <t>AMD EPYC 7713P 64-Core Processor</t>
  </si>
  <si>
    <t>8 x Micron 32GB/DDR4/3200MHz(2Rx4 R-DIMM)PC4-3200AA</t>
  </si>
  <si>
    <t>BCXD</t>
  </si>
  <si>
    <t>TGG199</t>
  </si>
  <si>
    <t>TGG200</t>
  </si>
  <si>
    <t>TGG201</t>
  </si>
  <si>
    <t>8 x Micron 32GB/DDR4/3200MHz(2Rx8 R-DIMM)MTA36ASF4G72PZ-3G2E2TG</t>
  </si>
  <si>
    <t>BCXE</t>
  </si>
  <si>
    <t>TGG202</t>
  </si>
  <si>
    <t>Intel(R) Xeon(R) Gold 6338 CPU</t>
  </si>
  <si>
    <t>8 x Micron 16GB/DDR4/3200MHz(2Rx8 R-DIMM)PC4-3200AA-RE2-12</t>
  </si>
  <si>
    <t>TGG203</t>
  </si>
  <si>
    <t>TGG204</t>
  </si>
  <si>
    <t>TGG205</t>
  </si>
  <si>
    <t>TGG206</t>
  </si>
  <si>
    <t>TGG207</t>
  </si>
  <si>
    <t>16 x Micron 16GB/DDR4/3200MHz(2Rx8 R-DIMM)PC4-3200AA-RE2-12</t>
  </si>
  <si>
    <t>BCXF</t>
  </si>
  <si>
    <t>TGG208</t>
  </si>
  <si>
    <t>TGG209</t>
  </si>
  <si>
    <t>TGG210</t>
  </si>
  <si>
    <t>TGG211</t>
  </si>
  <si>
    <t>TGG212</t>
  </si>
  <si>
    <t>AMD EPYC 7543 32-Core Processor</t>
  </si>
  <si>
    <t>TGG213</t>
  </si>
  <si>
    <t>BCXG</t>
  </si>
  <si>
    <t>TGG214</t>
  </si>
  <si>
    <t>Intel(R) Xeon(R) Gold 6330 CPU @ 2.00GHz</t>
  </si>
  <si>
    <t>xx</t>
  </si>
  <si>
    <t>TGG215</t>
  </si>
  <si>
    <t>TGG216</t>
  </si>
  <si>
    <t>TGG217</t>
  </si>
  <si>
    <t>TGG218</t>
  </si>
  <si>
    <t>TGG219</t>
  </si>
  <si>
    <t>BCXH</t>
  </si>
  <si>
    <t>TGG220</t>
  </si>
  <si>
    <t>Intel(R) Xeon(R) Gold 6212U CPU @ 2.40GHz</t>
  </si>
  <si>
    <t>6 x SK Hynix 16gb 2Rx8 PC4 2933 DDR4</t>
  </si>
  <si>
    <t>7.7</t>
  </si>
  <si>
    <t>1.8.0_242-b08</t>
  </si>
  <si>
    <t>Select</t>
  </si>
  <si>
    <t>TGG221</t>
  </si>
  <si>
    <t>Intel(R) Xeon(R) Gold 5217 CPU @ 3.00GHz</t>
  </si>
  <si>
    <t>6 x SK Hynix 8GB PC4 2933 DDR4</t>
  </si>
  <si>
    <t>TGG222</t>
  </si>
  <si>
    <t>6 x SK Hynix 32GB 2933MHz DDR4</t>
  </si>
  <si>
    <t>TGG223</t>
  </si>
  <si>
    <t>6 x Hynix 8GB PC4 2933y DIMM</t>
  </si>
  <si>
    <t>TGG224</t>
  </si>
  <si>
    <t>TGG225</t>
  </si>
  <si>
    <t>BCXI</t>
  </si>
  <si>
    <t>TGG226</t>
  </si>
  <si>
    <t>Intel(R) Xeon(R) Silver 4314 CPU @ 2.40GHz</t>
  </si>
  <si>
    <t>8 x 8GB 1Rx8 PC4-3200AA-R Smart Kit ,1,2,4,5,8,9,11,12</t>
  </si>
  <si>
    <t>1809</t>
  </si>
  <si>
    <t>TGG227</t>
  </si>
  <si>
    <t>8 x 8GB 1Rx8 PC4-3200AA-R Smart Kit,1,2,4,5,8,9,11,12</t>
  </si>
  <si>
    <t>TGG228</t>
  </si>
  <si>
    <t>Intel(R) Xeon(R) Gold 6314U CPU @ 2.30GHz</t>
  </si>
  <si>
    <t>8 x 32GB 2Rx4 PC4-3200AA-R Smart Kit,1,2,4,5,8,9,11,12</t>
  </si>
  <si>
    <t>TGG229</t>
  </si>
  <si>
    <t>16 x 8GB 1Rx8 PC4-3200AA-R Smart Kit ,1,2,4,5,8,9,11,12</t>
  </si>
  <si>
    <t>TGG230</t>
  </si>
  <si>
    <t>16 x 8GB 1Rx8 PC4-3200AA-R Smart Kit,1,2,4,5,8,9,11,12</t>
  </si>
  <si>
    <t>TGG231</t>
  </si>
  <si>
    <t>Intel(R) Xeon(R) Platinum 8352Y CPU @ 2.20GHz</t>
  </si>
  <si>
    <t>16 x 32GB 2Rx4 PC4-3200AA-R Smart Kit,1,2,4,5,8,9,11,12</t>
  </si>
  <si>
    <t>BCXJ</t>
  </si>
  <si>
    <t>TGG232</t>
  </si>
  <si>
    <t>Intel(R) Xeon(R) Platinum 8380 CPU @ 2.30 GHz</t>
  </si>
  <si>
    <t>8 x 32GB DDR4-3200-MHz RDIMM/2Rx4/1.2v; slots P1 and P2 A1-H2 populated</t>
  </si>
  <si>
    <t>Microsoft Corporation Windows Server 2019 Datacenter</t>
  </si>
  <si>
    <t>1809 (OS Build 17763.1)</t>
  </si>
  <si>
    <t>OpenLogic</t>
  </si>
  <si>
    <t>OpenJDK Runtime Environment (build 11.0.9.1+1-adhoc..jdk11u)</t>
  </si>
  <si>
    <t>A4</t>
  </si>
  <si>
    <t>TGG233</t>
  </si>
  <si>
    <t>Intel(R) Xeon(R) Silver 4309Y CPU @ 2.8GHz</t>
  </si>
  <si>
    <t>8 x 16GB DDR4-3200-MHz RDIMM/1Rx4/1.2v; slots P1 A1-H2 populated</t>
  </si>
  <si>
    <t>TGG234</t>
  </si>
  <si>
    <t>Intel(R) Xeon(R) Gold 6346 CPU @ 3.10 GHzGHz</t>
  </si>
  <si>
    <t>8 x 16GB DDR4-3200-MHz RDIMM/2Rx4/1.2v; slots P1 A1-H1 populated</t>
  </si>
  <si>
    <t>1809 (OS Build 17763.1879)</t>
  </si>
  <si>
    <t>RedHat</t>
  </si>
  <si>
    <t>OpenJDK 64-Bit Server VM 18.9 (build 11.0.11+9-LTS, mixed mode)</t>
  </si>
  <si>
    <t>BCXK</t>
  </si>
  <si>
    <t>TGG235</t>
  </si>
  <si>
    <t>AMD(R) EYPC(TM) 3rd Gen 7763 CPU @ 2.45 GHz</t>
  </si>
  <si>
    <t>8 x s 32 x 32GB DDR4-3200-MHz RDIMM/2Rx4/1.2v; slots P1 and P2 A1-H2 populated</t>
  </si>
  <si>
    <t>1809 (OS Build 17763.1518)</t>
  </si>
  <si>
    <t>TGG236</t>
  </si>
  <si>
    <t>AMD(R) EYPC(TM) 3rd Gen 72F3 CPU @ 3.70 GHz</t>
  </si>
  <si>
    <t>8 x 16GB DDR4-3200-MHz RDIMM/1Rx4/1.2v; slots P1 A2-H2 populated</t>
  </si>
  <si>
    <t>TGG237</t>
  </si>
  <si>
    <t>AMD(R) EYPC(TM) 3rd Gen 7543 CPU @ 2.80 GHz</t>
  </si>
  <si>
    <t>BCXL</t>
  </si>
  <si>
    <t>TGG238</t>
  </si>
  <si>
    <t>8 x 32GB DDR4-3200-MHz RDIMM/2Rx4/1.2v, slots P1 A1-H2 populated</t>
  </si>
  <si>
    <t>TGG239</t>
  </si>
  <si>
    <t>Intel(R) Xeon(R) Silver 4309Y CPU @ 2.80 GHz</t>
  </si>
  <si>
    <t>TGG240</t>
  </si>
  <si>
    <t>Intel(R) Xeon(R) Gold 6346 CPU @ 3.10 GHz</t>
  </si>
  <si>
    <t>16 x 16 x 16GB DDR4-3200-MHz RDIMM/1Rx4/1.2v; slots P1 A1-H2 populated</t>
  </si>
  <si>
    <t>BCXM</t>
  </si>
  <si>
    <t>TGG241</t>
  </si>
  <si>
    <t>8 x 32GB DDR4-3200-MHz RDIMM/2Rx4/1.2v; slots P1 A2-H2 populated</t>
  </si>
  <si>
    <t>TGG242</t>
  </si>
  <si>
    <t>TGG243</t>
  </si>
  <si>
    <t>BCXN</t>
  </si>
  <si>
    <t>TGG244</t>
  </si>
  <si>
    <t>6 U</t>
  </si>
  <si>
    <t>A3</t>
  </si>
  <si>
    <t>TGG245</t>
  </si>
  <si>
    <t>8 x 16GB DDR4-3200-MHz RDIMM/1Rx4/1.2v; slots P1-A1 through P2-H1 populated</t>
  </si>
  <si>
    <t>TGG246</t>
  </si>
  <si>
    <t>Intel(R) Xeon(R) Gold 6346 CPU @ 3.1GHz</t>
  </si>
  <si>
    <t>BCXO</t>
  </si>
  <si>
    <t>TGG247</t>
  </si>
  <si>
    <t>7 U</t>
  </si>
  <si>
    <t>TGG248</t>
  </si>
  <si>
    <t>8 x 16GB DDR4-3200-MHz RDIMM/1Rx4/1.2v; slots P1 and P2 A1-H2 populated</t>
  </si>
  <si>
    <t>TGG249</t>
  </si>
  <si>
    <t>BCXP</t>
  </si>
  <si>
    <t>TGG250</t>
  </si>
  <si>
    <t>16 x 32GB DDR4-3200-MHz RDIMM/2Rx4/1.2v; slots P1 and P2 A1-H2 populated</t>
  </si>
  <si>
    <t>TGG251</t>
  </si>
  <si>
    <t>16 x 16GB DDR4-3200-MHz RDIMM/1Rx4/1.2v; slots P1 A1-H2 populated</t>
  </si>
  <si>
    <t>TGG252</t>
  </si>
  <si>
    <t>BCXQ</t>
  </si>
  <si>
    <t>TGG253</t>
  </si>
  <si>
    <t>16 x s 32 x 32GB DDR4-3200-MHz RDIMM/2Rx4/1.2v; slots P1 and P2 A1-H2 populated</t>
  </si>
  <si>
    <t>TGG254</t>
  </si>
  <si>
    <t>16 x 16 x 16GB DDR4-3200-MHz RDIMM/1Rx4/1.2v; slots P1 A2-H2 populated</t>
  </si>
  <si>
    <t>TGG255</t>
  </si>
  <si>
    <t>16 x 16GB DDR4-3200-MHz RDIMM/1Rx4/1.2v; slots P1 A2-H2 populated</t>
  </si>
  <si>
    <t>BCXR</t>
  </si>
  <si>
    <t>TGG256</t>
  </si>
  <si>
    <t>16 x 16 x 32GB DDR4-3200-MHz RDIMM/2Rx4/1.2v, slots P1 A1-H2 populated</t>
  </si>
  <si>
    <t>TGG257</t>
  </si>
  <si>
    <t>TGG258</t>
  </si>
  <si>
    <t>BCXS</t>
  </si>
  <si>
    <t>TGG259</t>
  </si>
  <si>
    <t>16 x 32GB DDR4-3200-MHz RDIMM/2Rx4/1.2v; slots P1 A2-H2 populated</t>
  </si>
  <si>
    <t>TGG260</t>
  </si>
  <si>
    <t>TGG261</t>
  </si>
  <si>
    <t>BCXT</t>
  </si>
  <si>
    <t>TGG262</t>
  </si>
  <si>
    <t>TGG263</t>
  </si>
  <si>
    <t>16 x 16GB DDR4-3200-MHz RDIMM/1Rx4/1.2v; slots P1-A1 through P2-H1 populated</t>
  </si>
  <si>
    <t>TGG264</t>
  </si>
  <si>
    <t>BCXU</t>
  </si>
  <si>
    <t>TGG265</t>
  </si>
  <si>
    <t>TGG266</t>
  </si>
  <si>
    <t>16 x 16GB DDR4-3200-MHz RDIMM/1Rx4/1.2v; slots P1 and P2 A1-H2 populated</t>
  </si>
  <si>
    <t>TGG267</t>
  </si>
  <si>
    <t>BCXW</t>
  </si>
  <si>
    <t>TGG268</t>
  </si>
  <si>
    <t>16 x 32GB 2Rx4 PC2-5300F ECC CL5; slots 1 through 16 populated</t>
  </si>
  <si>
    <t>11.0.11+9-LTS-194</t>
  </si>
  <si>
    <t>BCXX</t>
  </si>
  <si>
    <t>TGG269</t>
  </si>
  <si>
    <t>16 x SAMSUNG / M393A4G43AB3-CWECQ</t>
  </si>
  <si>
    <t>TGG270</t>
  </si>
  <si>
    <t>16 x hynix / HMA82GR7CJR8N-XN</t>
  </si>
  <si>
    <t>TGG271</t>
  </si>
  <si>
    <t>Intel(R) Xeon(R) Gold 6330N CPU @ 2.20GHz</t>
  </si>
  <si>
    <t>BCXY</t>
  </si>
  <si>
    <t>TGG272</t>
  </si>
  <si>
    <t>Genuine Intel(R) CPU $0000%@</t>
  </si>
  <si>
    <t>16 x DDR4, 64GB</t>
  </si>
  <si>
    <t>TGG273</t>
  </si>
  <si>
    <t>Intel(R) Xeon(R) Gold 6346 CPU $@ $@</t>
  </si>
  <si>
    <t>16 x DDR4, 16GB</t>
  </si>
  <si>
    <t>TGG274</t>
  </si>
  <si>
    <t>BCXZ</t>
  </si>
  <si>
    <t>TGG275</t>
  </si>
  <si>
    <t>Intel(R) Xeon(R) Platinum 8360Y CPU $@ $@</t>
  </si>
  <si>
    <t>TGG276</t>
  </si>
  <si>
    <t>TGG277</t>
  </si>
  <si>
    <t>Intel(R) Xeon(R) Gold 6338 CPU $@ $@</t>
  </si>
  <si>
    <t>BCX#</t>
  </si>
  <si>
    <t>TGG278</t>
  </si>
  <si>
    <t>24 x 64GB 4DRx4 PC4-2666V ; slots 1, 2, 3,</t>
  </si>
  <si>
    <t>Microsoft Corporation Microsoft WindowsServer 2016 Datacenter</t>
  </si>
  <si>
    <t>TGG279</t>
  </si>
  <si>
    <t>12 x 8GB 1Rx8 PC4-2666V ; slots 1, 3, 5, 8,</t>
  </si>
  <si>
    <t>TGG280</t>
  </si>
  <si>
    <t>Intel(R) Xeon(R) Gold 6240 CPU @ 2.60GHz</t>
  </si>
  <si>
    <t>12 x 32GB 2Rx4 PC4-2666V ; slots 1, 3, 5, 8,</t>
  </si>
  <si>
    <t>BCYA</t>
  </si>
  <si>
    <t>TGG281</t>
  </si>
  <si>
    <t>Intel(R) Xeon(R) Platinum 8256 CPU @ 3.80GHz</t>
  </si>
  <si>
    <t>24 x 32GB 2Rx4 PC4-2666V-RB2-12-MA0; slots</t>
  </si>
  <si>
    <t>7.2</t>
  </si>
  <si>
    <t>1.8.0_65-b17</t>
  </si>
  <si>
    <t>BCYB</t>
  </si>
  <si>
    <t>TGG282</t>
  </si>
  <si>
    <t>Intel(R) Xeon(R) Silver 4109T CPU @ 2.00GHz</t>
  </si>
  <si>
    <t>1 x Micron 32GB 2Rx4 PC4-2400T-RBB-11</t>
  </si>
  <si>
    <t>Microsoft Corporation Microsoft WindowsServer 2012 R2 Datacenter</t>
  </si>
  <si>
    <t>TGG283</t>
  </si>
  <si>
    <t>Intel(R) Xeon(R) Gold 6130 CPU @ 2.10GHz</t>
  </si>
  <si>
    <t>2 x Micron 32GB 2Rx4 PC4-2400T-RBB-11</t>
  </si>
  <si>
    <t>TGG284</t>
  </si>
  <si>
    <t>Intel(R) Xeon(R) Gold 6137 CPU @ 3.90GHz</t>
  </si>
  <si>
    <t>6 x Micron 32GB 2Rx4 PC4-2400T-RBB-11</t>
  </si>
  <si>
    <t>BCYC</t>
  </si>
  <si>
    <t>TGG285</t>
  </si>
  <si>
    <t>2 x Samsung 32GB 2Rx4 PC4-2666V-RB2-12-MA0</t>
  </si>
  <si>
    <t>Microsoft Corporation Microsoft WindowsServer 2016 Standard</t>
  </si>
  <si>
    <t>TGG286</t>
  </si>
  <si>
    <t>Intel(R) Xeon(R) Gold 5118 CPU @ 2.30GHz</t>
  </si>
  <si>
    <t>12 x Samsung 32GB 2Rx4 PC4-2666V-RB2-12-MA0</t>
  </si>
  <si>
    <t>TGG287</t>
  </si>
  <si>
    <t>Intel(R) Xeon(R) Gold 6136 CPU @ 3.00GHz</t>
  </si>
  <si>
    <t>24 x Samsung 32GB 2Rx4 PC4-2666V-RB2-12-MA0</t>
  </si>
  <si>
    <t>BCTM</t>
  </si>
  <si>
    <t>TGG288</t>
  </si>
  <si>
    <t>Intel(R) Xeon(R) Platinum 8368Q CPU @ 2.60GHz</t>
  </si>
  <si>
    <t>TGG289</t>
  </si>
  <si>
    <t>TGG290</t>
  </si>
  <si>
    <t>BCTN</t>
  </si>
  <si>
    <t>TGG291</t>
  </si>
  <si>
    <t>TGG292</t>
  </si>
  <si>
    <t>Intel(R) Xeon(R) Gold 6128 CPU @ 3.40GHz</t>
  </si>
  <si>
    <t>Hynix / HMA81GR7MFR8N-VK</t>
  </si>
  <si>
    <t>TGG293</t>
  </si>
  <si>
    <t>Hynix / HMA82GR7CJR8N-VK</t>
  </si>
  <si>
    <t>BCTO</t>
  </si>
  <si>
    <t>TGG294</t>
  </si>
  <si>
    <t>3 U</t>
  </si>
  <si>
    <t>Hynix / HMA84GR7CJR4N / 8WKDY / RDIMM / DDR4 2933</t>
  </si>
  <si>
    <t>TGG295</t>
  </si>
  <si>
    <t>Hynix / HMA81GR7MFR8N-VK / 1VRGY / RDIMM / DDR4 2666</t>
  </si>
  <si>
    <t>TGG296</t>
  </si>
  <si>
    <t>Hynix / HMA8GR7CJR8N / TFYHP / RDIMM / DDR4 2933</t>
  </si>
  <si>
    <t>BCTP</t>
  </si>
  <si>
    <t>TGG297</t>
  </si>
  <si>
    <t>Samsung / M393A8G40MB2-CVF / RDIMM DD4 / 2933</t>
  </si>
  <si>
    <t>TGG298</t>
  </si>
  <si>
    <t>Hynix / HMA81GR7MFR8N-VK / RDIMM / DDR4 2666</t>
  </si>
  <si>
    <t>TGG299</t>
  </si>
  <si>
    <t>Samsung / M393A4K40CB2-CVF / RDIMM / DDR4 2933</t>
  </si>
  <si>
    <t>BCTQ</t>
  </si>
  <si>
    <t>TGG300</t>
  </si>
  <si>
    <t>Intel(R) Xeon(R) Gold 6252N CPU @ 2.30GHz</t>
  </si>
  <si>
    <t>HYNIX 32GB PC4-2933</t>
  </si>
  <si>
    <t>Solid State Drive</t>
  </si>
  <si>
    <t>TGG301</t>
  </si>
  <si>
    <t>TGG302</t>
  </si>
  <si>
    <t>HYNIX 16GB PC4-2666</t>
  </si>
  <si>
    <t>BCTR</t>
  </si>
  <si>
    <t>TGG303</t>
  </si>
  <si>
    <t>Intel(R) Xeon(R) Gold 6230R CPU @ 2.10GHz</t>
  </si>
  <si>
    <t>Hynix_32GB_2Rx4-3200_DPN:075X1V _HMA84GR7CJR4N-XN</t>
  </si>
  <si>
    <t>Fixed hard disk media,SSD</t>
  </si>
  <si>
    <t>SATA,SATA</t>
  </si>
  <si>
    <t>TGG304</t>
  </si>
  <si>
    <t>Micron _8GB_1RX8-3200_DPN:06VDNY _MTA9ASF1G72PZ-3G2E2</t>
  </si>
  <si>
    <t>TGG305</t>
  </si>
  <si>
    <t>hynix_16GB_2Rx8-3200_DPN:0M04W6 _ HMA82GR7CJR8N-XN</t>
  </si>
  <si>
    <t>BCTS</t>
  </si>
  <si>
    <t>TGG306</t>
  </si>
  <si>
    <t>Intel(R) Xeon(R) Gold 6248 CPU @ 2.50GHz</t>
  </si>
  <si>
    <t>RDIMM DDR4 PC4-2666</t>
  </si>
  <si>
    <t>TGG307</t>
  </si>
  <si>
    <t>TGG308</t>
  </si>
  <si>
    <t>BCTT</t>
  </si>
  <si>
    <t>TGG309</t>
  </si>
  <si>
    <t>32GB RDIMM DDR4 2666</t>
  </si>
  <si>
    <t>TGG310</t>
  </si>
  <si>
    <t>AMD EPYC 7261 8-Core Processor</t>
  </si>
  <si>
    <t>8GB RDIMM DDR4 2666</t>
  </si>
  <si>
    <t>TGG311</t>
  </si>
  <si>
    <t>16GB RDIMM DDR4 2666</t>
  </si>
  <si>
    <t>BCTU</t>
  </si>
  <si>
    <t>TGG312</t>
  </si>
  <si>
    <t>TGG313</t>
  </si>
  <si>
    <t>TGG314</t>
  </si>
  <si>
    <t>BCTV</t>
  </si>
  <si>
    <t>TGG315</t>
  </si>
  <si>
    <t>Microsoft Windows Server 2019 Datacenter Evaluation</t>
  </si>
  <si>
    <t>TGG316</t>
  </si>
  <si>
    <t>Intel(R) Xeon(R) E-2314 CPU @ 2.80GHz</t>
  </si>
  <si>
    <t>TGG317</t>
  </si>
  <si>
    <t>BCTW</t>
  </si>
  <si>
    <t>TGG318</t>
  </si>
  <si>
    <t>TGG319</t>
  </si>
  <si>
    <t>TGG320</t>
  </si>
  <si>
    <t>TGG321</t>
  </si>
  <si>
    <t>TGG322</t>
  </si>
  <si>
    <t>BCTX</t>
  </si>
  <si>
    <t>TGG323</t>
  </si>
  <si>
    <t>HYNIX 32GB 2Rx4 PC4-2666V-RB2-11</t>
  </si>
  <si>
    <t>TGG324</t>
  </si>
  <si>
    <t>TGG325</t>
  </si>
  <si>
    <t>Intel(R) Xeon(R) Silver 4108 CPU @ 1.80GHz</t>
  </si>
  <si>
    <t>TGG326</t>
  </si>
  <si>
    <t>HYNIX 16GB 2Rx8 PC4-2666V-RE1-11</t>
  </si>
  <si>
    <t>BCTY</t>
  </si>
  <si>
    <t>TGG327</t>
  </si>
  <si>
    <t>Microsoft Windows Server 2019 Standard Evaluation</t>
  </si>
  <si>
    <t>TGG328</t>
  </si>
  <si>
    <t>TGG329</t>
  </si>
  <si>
    <t>BCTZ</t>
  </si>
  <si>
    <t>TGG330</t>
  </si>
  <si>
    <t>TGG331</t>
  </si>
  <si>
    <t>TGG332</t>
  </si>
  <si>
    <t>BCZV</t>
  </si>
  <si>
    <t>TGG333</t>
  </si>
  <si>
    <t>1/4 U</t>
  </si>
  <si>
    <t>12 x SAMSUNG / M393A2K43BB1-CTD6Q</t>
  </si>
  <si>
    <t>TGG334</t>
  </si>
  <si>
    <t>Intel(R) Xeon(R) Platinum 8280 CPU @ 2.60GHz</t>
  </si>
  <si>
    <t>hynix / HMA84GR7CJR4N-WM</t>
  </si>
  <si>
    <t>TGG335</t>
  </si>
  <si>
    <t>BCZW</t>
  </si>
  <si>
    <t>TGG336</t>
  </si>
  <si>
    <t>Intel(R) Xeon(R) Platinum 8380 CPU 2.3GHz</t>
  </si>
  <si>
    <t>HYNIX 32GB 2Rx4 PC4-2933V-LD2-11</t>
  </si>
  <si>
    <t>TGG337</t>
  </si>
  <si>
    <t>Intel(R) Xeon(R) Gold 6346 CPU 3.1GHz</t>
  </si>
  <si>
    <t>HYNIX 8GB 2Rx4 PC4-2666V-RE1-11</t>
  </si>
  <si>
    <t>TGG338</t>
  </si>
  <si>
    <t>Intel(R) Xeon(R) Gold 6338 CPU 2.0GHz</t>
  </si>
  <si>
    <t>HYNIX 16GB 2Rx8 PC4-2666V-LD2-11</t>
  </si>
  <si>
    <t>BCZX</t>
  </si>
  <si>
    <t>TGG339</t>
  </si>
  <si>
    <t>32GB RDIMM DDR4 PC4-2666</t>
  </si>
  <si>
    <t>TGG340</t>
  </si>
  <si>
    <t>8GB RDIMM DDR4 PC4-2666</t>
  </si>
  <si>
    <t>TGG341</t>
  </si>
  <si>
    <t>16GB RDIMM DDR4 PC4-2666</t>
  </si>
  <si>
    <r>
      <rPr>
        <u/>
        <sz val="14"/>
        <color theme="1"/>
        <rFont val="Calibri"/>
        <family val="2"/>
        <scheme val="minor"/>
      </rPr>
      <t>5. Data Set:</t>
    </r>
    <r>
      <rPr>
        <sz val="14"/>
        <color theme="1"/>
        <rFont val="Calibri"/>
        <family val="2"/>
        <scheme val="minor"/>
      </rPr>
      <t xml:space="preserve"> Provides dataset used to develop criteria levels.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</si>
</sst>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&quot;$&quot;* #,##0_);_(&quot;$&quot;* \(#,##0\);_(&quot;$&quot;* &quot;-&quot;??_);_(@_)"/>
    <numFmt numFmtId="166" formatCode="_(* #,##0_);_(* \(#,##0\);_(* &quot;-&quot;??_);_(@_)"/>
    <numFmt numFmtId="167" formatCode="0.000"/>
    <numFmt numFmtId="168" formatCode="#,##0.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24"/>
      <color theme="0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4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u/>
      <sz val="10"/>
      <color rgb="FF000000"/>
      <name val="Arial"/>
      <family val="2"/>
    </font>
    <font>
      <u/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1"/>
      <color rgb="FF7030A0"/>
      <name val="Arial"/>
      <family val="2"/>
    </font>
    <font>
      <b/>
      <sz val="20"/>
      <color rgb="FF7030A0"/>
      <name val="Arial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theme="9" tint="-0.249977111117893"/>
      <name val="Arial"/>
      <family val="2"/>
    </font>
    <font>
      <sz val="10"/>
      <color theme="0"/>
      <name val="Arial"/>
      <family val="2"/>
    </font>
    <font>
      <b/>
      <sz val="10"/>
      <color rgb="FF7030A0"/>
      <name val="Arial"/>
      <family val="2"/>
    </font>
    <font>
      <b/>
      <u/>
      <sz val="10"/>
      <color rgb="FF7030A0"/>
      <name val="Arial"/>
      <family val="2"/>
    </font>
    <font>
      <sz val="12"/>
      <color rgb="FFFF0000"/>
      <name val="Calibri"/>
      <family val="2"/>
      <scheme val="minor"/>
    </font>
    <font>
      <sz val="10"/>
      <color rgb="FF7030A0"/>
      <name val="Arial"/>
      <family val="2"/>
    </font>
    <font>
      <i/>
      <sz val="11"/>
      <color theme="1"/>
      <name val="Calibri"/>
      <family val="2"/>
      <scheme val="minor"/>
    </font>
    <font>
      <b/>
      <sz val="10"/>
      <color rgb="FFFD3D3D"/>
      <name val="Arial"/>
      <family val="2"/>
    </font>
    <font>
      <sz val="10"/>
      <color rgb="FFFD1F1F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FF66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D1F1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DA6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7030A0"/>
        <bgColor indexed="64"/>
      </patternFill>
    </fill>
  </fills>
  <borders count="53">
    <border>
      <left/>
      <right/>
      <top/>
      <bottom/>
      <diagonal/>
    </border>
    <border>
      <left/>
      <right style="thick">
        <color rgb="FF00B0F0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rgb="FF00B0F0"/>
      </bottom>
      <diagonal/>
    </border>
    <border>
      <left/>
      <right style="thick">
        <color rgb="FF00B0F0"/>
      </right>
      <top/>
      <bottom style="thick">
        <color rgb="FF00B0F0"/>
      </bottom>
      <diagonal/>
    </border>
    <border>
      <left/>
      <right style="medium">
        <color rgb="FF00B0F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00B0F0"/>
      </right>
      <top/>
      <bottom style="thick">
        <color rgb="FF00B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 style="thick">
        <color rgb="FF00B0F0"/>
      </left>
      <right/>
      <top/>
      <bottom/>
      <diagonal/>
    </border>
    <border>
      <left style="thick">
        <color rgb="FF00B0F0"/>
      </left>
      <right/>
      <top/>
      <bottom style="thick">
        <color rgb="FF00B0F0"/>
      </bottom>
      <diagonal/>
    </border>
    <border>
      <left/>
      <right/>
      <top style="thick">
        <color rgb="FF00B0F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13">
    <xf numFmtId="0" fontId="0" fillId="0" borderId="0"/>
    <xf numFmtId="0" fontId="1" fillId="0" borderId="0"/>
    <xf numFmtId="0" fontId="4" fillId="0" borderId="0"/>
    <xf numFmtId="0" fontId="3" fillId="0" borderId="0" applyNumberFormat="0" applyFill="0" applyBorder="0" applyAlignment="0" applyProtection="0"/>
    <xf numFmtId="0" fontId="4" fillId="0" borderId="0"/>
    <xf numFmtId="0" fontId="1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</cellStyleXfs>
  <cellXfs count="374">
    <xf numFmtId="0" fontId="0" fillId="0" borderId="0" xfId="0"/>
    <xf numFmtId="0" fontId="1" fillId="2" borderId="0" xfId="1" applyFill="1"/>
    <xf numFmtId="0" fontId="4" fillId="2" borderId="1" xfId="2" applyFill="1" applyBorder="1"/>
    <xf numFmtId="0" fontId="4" fillId="2" borderId="0" xfId="2" applyFill="1"/>
    <xf numFmtId="0" fontId="7" fillId="2" borderId="5" xfId="1" applyFont="1" applyFill="1" applyBorder="1" applyAlignment="1">
      <alignment vertical="top" wrapText="1"/>
    </xf>
    <xf numFmtId="0" fontId="7" fillId="2" borderId="0" xfId="1" applyFont="1" applyFill="1" applyAlignment="1">
      <alignment vertical="top" wrapText="1"/>
    </xf>
    <xf numFmtId="0" fontId="7" fillId="2" borderId="6" xfId="1" applyFont="1" applyFill="1" applyBorder="1" applyAlignment="1">
      <alignment vertical="top" wrapText="1"/>
    </xf>
    <xf numFmtId="0" fontId="7" fillId="2" borderId="5" xfId="1" applyFont="1" applyFill="1" applyBorder="1"/>
    <xf numFmtId="0" fontId="1" fillId="2" borderId="6" xfId="1" applyFill="1" applyBorder="1"/>
    <xf numFmtId="0" fontId="3" fillId="2" borderId="0" xfId="3" applyFill="1"/>
    <xf numFmtId="0" fontId="1" fillId="2" borderId="5" xfId="1" applyFill="1" applyBorder="1"/>
    <xf numFmtId="0" fontId="1" fillId="2" borderId="10" xfId="1" applyFill="1" applyBorder="1"/>
    <xf numFmtId="0" fontId="4" fillId="2" borderId="11" xfId="2" applyFill="1" applyBorder="1"/>
    <xf numFmtId="0" fontId="4" fillId="2" borderId="0" xfId="4" applyFill="1"/>
    <xf numFmtId="0" fontId="4" fillId="2" borderId="12" xfId="4" applyFill="1" applyBorder="1"/>
    <xf numFmtId="0" fontId="2" fillId="0" borderId="0" xfId="4" applyFont="1"/>
    <xf numFmtId="0" fontId="4" fillId="2" borderId="0" xfId="4" applyFill="1" applyAlignment="1">
      <alignment horizontal="left"/>
    </xf>
    <xf numFmtId="164" fontId="4" fillId="2" borderId="0" xfId="4" applyNumberFormat="1" applyFill="1"/>
    <xf numFmtId="0" fontId="4" fillId="2" borderId="10" xfId="4" applyFill="1" applyBorder="1"/>
    <xf numFmtId="0" fontId="4" fillId="2" borderId="14" xfId="4" applyFill="1" applyBorder="1"/>
    <xf numFmtId="0" fontId="12" fillId="2" borderId="0" xfId="2" applyFont="1" applyFill="1" applyAlignment="1">
      <alignment vertical="center"/>
    </xf>
    <xf numFmtId="0" fontId="15" fillId="5" borderId="13" xfId="5" applyFont="1" applyFill="1" applyBorder="1" applyAlignment="1">
      <alignment horizontal="center" vertical="center" wrapText="1"/>
    </xf>
    <xf numFmtId="0" fontId="14" fillId="6" borderId="13" xfId="2" applyFont="1" applyFill="1" applyBorder="1" applyAlignment="1">
      <alignment horizontal="center" vertical="center" wrapText="1"/>
    </xf>
    <xf numFmtId="0" fontId="2" fillId="0" borderId="13" xfId="5" applyFont="1" applyBorder="1" applyAlignment="1">
      <alignment horizontal="center" vertical="center" wrapText="1"/>
    </xf>
    <xf numFmtId="0" fontId="1" fillId="0" borderId="13" xfId="5" applyBorder="1" applyAlignment="1">
      <alignment horizontal="center" vertical="center" wrapText="1"/>
    </xf>
    <xf numFmtId="38" fontId="4" fillId="2" borderId="13" xfId="2" applyNumberFormat="1" applyFill="1" applyBorder="1"/>
    <xf numFmtId="165" fontId="0" fillId="2" borderId="13" xfId="6" applyNumberFormat="1" applyFont="1" applyFill="1" applyBorder="1"/>
    <xf numFmtId="38" fontId="4" fillId="2" borderId="15" xfId="2" applyNumberFormat="1" applyFill="1" applyBorder="1"/>
    <xf numFmtId="165" fontId="0" fillId="2" borderId="15" xfId="6" applyNumberFormat="1" applyFont="1" applyFill="1" applyBorder="1"/>
    <xf numFmtId="0" fontId="1" fillId="0" borderId="16" xfId="5" applyBorder="1" applyAlignment="1">
      <alignment horizontal="center" vertical="center" wrapText="1"/>
    </xf>
    <xf numFmtId="0" fontId="2" fillId="0" borderId="17" xfId="5" applyFont="1" applyBorder="1" applyAlignment="1">
      <alignment horizontal="center" vertical="center"/>
    </xf>
    <xf numFmtId="166" fontId="12" fillId="0" borderId="17" xfId="7" applyNumberFormat="1" applyFont="1" applyBorder="1" applyAlignment="1">
      <alignment horizontal="right" vertical="center"/>
    </xf>
    <xf numFmtId="165" fontId="16" fillId="2" borderId="13" xfId="6" applyNumberFormat="1" applyFont="1" applyFill="1" applyBorder="1"/>
    <xf numFmtId="0" fontId="4" fillId="2" borderId="22" xfId="2" applyFill="1" applyBorder="1"/>
    <xf numFmtId="0" fontId="17" fillId="2" borderId="0" xfId="5" applyFont="1" applyFill="1" applyAlignment="1">
      <alignment vertical="center"/>
    </xf>
    <xf numFmtId="40" fontId="4" fillId="2" borderId="13" xfId="2" applyNumberFormat="1" applyFill="1" applyBorder="1"/>
    <xf numFmtId="38" fontId="16" fillId="2" borderId="13" xfId="2" applyNumberFormat="1" applyFont="1" applyFill="1" applyBorder="1"/>
    <xf numFmtId="40" fontId="16" fillId="2" borderId="13" xfId="2" applyNumberFormat="1" applyFont="1" applyFill="1" applyBorder="1"/>
    <xf numFmtId="0" fontId="4" fillId="2" borderId="27" xfId="2" applyFill="1" applyBorder="1"/>
    <xf numFmtId="0" fontId="4" fillId="2" borderId="28" xfId="2" applyFill="1" applyBorder="1"/>
    <xf numFmtId="0" fontId="12" fillId="2" borderId="10" xfId="2" applyFont="1" applyFill="1" applyBorder="1" applyAlignment="1">
      <alignment vertical="center"/>
    </xf>
    <xf numFmtId="0" fontId="4" fillId="2" borderId="10" xfId="2" applyFill="1" applyBorder="1"/>
    <xf numFmtId="0" fontId="4" fillId="2" borderId="29" xfId="2" applyFill="1" applyBorder="1"/>
    <xf numFmtId="0" fontId="12" fillId="0" borderId="0" xfId="2" applyFont="1"/>
    <xf numFmtId="0" fontId="14" fillId="0" borderId="0" xfId="8"/>
    <xf numFmtId="0" fontId="12" fillId="7" borderId="30" xfId="1" applyFont="1" applyFill="1" applyBorder="1" applyAlignment="1">
      <alignment horizontal="center" vertical="center" wrapText="1"/>
    </xf>
    <xf numFmtId="0" fontId="4" fillId="0" borderId="31" xfId="2" applyBorder="1" applyAlignment="1">
      <alignment horizontal="center" vertical="center" wrapText="1"/>
    </xf>
    <xf numFmtId="2" fontId="4" fillId="0" borderId="31" xfId="2" applyNumberFormat="1" applyBorder="1" applyAlignment="1">
      <alignment horizontal="center" vertical="center" wrapText="1"/>
    </xf>
    <xf numFmtId="0" fontId="14" fillId="0" borderId="5" xfId="9" applyBorder="1" applyAlignment="1">
      <alignment horizontal="center"/>
    </xf>
    <xf numFmtId="0" fontId="14" fillId="0" borderId="0" xfId="9" applyAlignment="1">
      <alignment horizontal="center"/>
    </xf>
    <xf numFmtId="3" fontId="4" fillId="2" borderId="0" xfId="2" applyNumberFormat="1" applyFill="1"/>
    <xf numFmtId="0" fontId="4" fillId="2" borderId="10" xfId="2" applyFill="1" applyBorder="1" applyAlignment="1">
      <alignment vertical="top" wrapText="1"/>
    </xf>
    <xf numFmtId="0" fontId="15" fillId="0" borderId="0" xfId="10" applyAlignment="1">
      <alignment horizontal="center" vertical="center"/>
    </xf>
    <xf numFmtId="0" fontId="15" fillId="0" borderId="0" xfId="10" applyAlignment="1">
      <alignment horizontal="center"/>
    </xf>
    <xf numFmtId="0" fontId="15" fillId="0" borderId="0" xfId="10" applyAlignment="1">
      <alignment horizontal="right"/>
    </xf>
    <xf numFmtId="4" fontId="15" fillId="0" borderId="0" xfId="10" applyNumberFormat="1" applyAlignment="1">
      <alignment horizontal="right"/>
    </xf>
    <xf numFmtId="0" fontId="15" fillId="0" borderId="0" xfId="10"/>
    <xf numFmtId="0" fontId="15" fillId="7" borderId="0" xfId="10" applyFill="1" applyAlignment="1">
      <alignment horizontal="center" vertical="center" wrapText="1"/>
    </xf>
    <xf numFmtId="0" fontId="19" fillId="0" borderId="35" xfId="10" applyFont="1" applyBorder="1" applyAlignment="1">
      <alignment horizontal="center" vertical="center"/>
    </xf>
    <xf numFmtId="0" fontId="15" fillId="8" borderId="0" xfId="10" applyFill="1" applyAlignment="1">
      <alignment horizontal="right" wrapText="1"/>
    </xf>
    <xf numFmtId="0" fontId="15" fillId="8" borderId="0" xfId="10" applyFill="1" applyAlignment="1">
      <alignment horizontal="center" vertical="center" wrapText="1"/>
    </xf>
    <xf numFmtId="0" fontId="15" fillId="0" borderId="0" xfId="10" applyAlignment="1">
      <alignment horizontal="center" wrapText="1"/>
    </xf>
    <xf numFmtId="0" fontId="15" fillId="8" borderId="13" xfId="10" applyFill="1" applyBorder="1" applyAlignment="1">
      <alignment horizontal="center" vertical="center"/>
    </xf>
    <xf numFmtId="0" fontId="15" fillId="0" borderId="30" xfId="10" applyBorder="1" applyAlignment="1">
      <alignment horizontal="center" vertical="center"/>
    </xf>
    <xf numFmtId="0" fontId="15" fillId="7" borderId="0" xfId="10" applyFill="1" applyAlignment="1">
      <alignment horizontal="center" vertical="center"/>
    </xf>
    <xf numFmtId="0" fontId="20" fillId="9" borderId="36" xfId="10" applyFont="1" applyFill="1" applyBorder="1" applyAlignment="1">
      <alignment horizontal="center" vertical="center"/>
    </xf>
    <xf numFmtId="0" fontId="15" fillId="8" borderId="0" xfId="10" applyFill="1" applyAlignment="1">
      <alignment horizontal="right" vertical="center"/>
    </xf>
    <xf numFmtId="0" fontId="15" fillId="8" borderId="0" xfId="10" applyFill="1" applyAlignment="1">
      <alignment horizontal="center" vertical="center"/>
    </xf>
    <xf numFmtId="0" fontId="15" fillId="0" borderId="35" xfId="10" applyBorder="1" applyAlignment="1">
      <alignment vertical="center"/>
    </xf>
    <xf numFmtId="164" fontId="15" fillId="0" borderId="35" xfId="10" applyNumberFormat="1" applyBorder="1" applyAlignment="1">
      <alignment horizontal="center" vertical="center"/>
    </xf>
    <xf numFmtId="0" fontId="22" fillId="14" borderId="2" xfId="2" applyFont="1" applyFill="1" applyBorder="1" applyAlignment="1">
      <alignment horizontal="center" vertical="center" wrapText="1"/>
    </xf>
    <xf numFmtId="0" fontId="15" fillId="0" borderId="0" xfId="12" applyAlignment="1">
      <alignment horizontal="center" vertical="center" wrapText="1"/>
    </xf>
    <xf numFmtId="0" fontId="15" fillId="0" borderId="0" xfId="12"/>
    <xf numFmtId="0" fontId="15" fillId="6" borderId="13" xfId="10" applyFill="1" applyBorder="1" applyAlignment="1">
      <alignment horizontal="center" vertical="center"/>
    </xf>
    <xf numFmtId="0" fontId="15" fillId="0" borderId="30" xfId="10" applyBorder="1" applyAlignment="1">
      <alignment horizontal="center" vertical="center" wrapText="1"/>
    </xf>
    <xf numFmtId="49" fontId="15" fillId="0" borderId="30" xfId="10" applyNumberFormat="1" applyBorder="1" applyAlignment="1">
      <alignment horizontal="center" vertical="center" wrapText="1"/>
    </xf>
    <xf numFmtId="0" fontId="15" fillId="0" borderId="30" xfId="10" applyBorder="1" applyAlignment="1">
      <alignment horizontal="right" vertical="center" wrapText="1"/>
    </xf>
    <xf numFmtId="0" fontId="13" fillId="6" borderId="30" xfId="11" applyFont="1" applyFill="1" applyBorder="1" applyAlignment="1">
      <alignment horizontal="center" vertical="center" wrapText="1"/>
    </xf>
    <xf numFmtId="0" fontId="13" fillId="10" borderId="30" xfId="11" applyFont="1" applyFill="1" applyBorder="1" applyAlignment="1">
      <alignment horizontal="center" vertical="center" wrapText="1"/>
    </xf>
    <xf numFmtId="0" fontId="15" fillId="0" borderId="45" xfId="10" applyBorder="1" applyAlignment="1">
      <alignment horizontal="center" vertical="center" wrapText="1"/>
    </xf>
    <xf numFmtId="0" fontId="15" fillId="11" borderId="37" xfId="10" applyFill="1" applyBorder="1" applyAlignment="1">
      <alignment horizontal="center" vertical="center" wrapText="1"/>
    </xf>
    <xf numFmtId="0" fontId="15" fillId="0" borderId="37" xfId="10" applyBorder="1" applyAlignment="1">
      <alignment horizontal="center" vertical="center" wrapText="1"/>
    </xf>
    <xf numFmtId="0" fontId="15" fillId="0" borderId="46" xfId="10" applyBorder="1" applyAlignment="1">
      <alignment horizontal="center" vertical="center" wrapText="1"/>
    </xf>
    <xf numFmtId="0" fontId="15" fillId="9" borderId="45" xfId="10" applyFill="1" applyBorder="1" applyAlignment="1">
      <alignment horizontal="center" vertical="center" wrapText="1"/>
    </xf>
    <xf numFmtId="4" fontId="15" fillId="0" borderId="37" xfId="10" applyNumberFormat="1" applyBorder="1" applyAlignment="1">
      <alignment horizontal="right" vertical="center" wrapText="1"/>
    </xf>
    <xf numFmtId="2" fontId="15" fillId="0" borderId="37" xfId="10" applyNumberFormat="1" applyBorder="1" applyAlignment="1">
      <alignment horizontal="center" vertical="center" wrapText="1"/>
    </xf>
    <xf numFmtId="4" fontId="15" fillId="0" borderId="37" xfId="10" applyNumberFormat="1" applyBorder="1" applyAlignment="1">
      <alignment horizontal="center" vertical="center" wrapText="1"/>
    </xf>
    <xf numFmtId="0" fontId="15" fillId="13" borderId="45" xfId="10" applyFill="1" applyBorder="1" applyAlignment="1">
      <alignment horizontal="center" vertical="center" wrapText="1"/>
    </xf>
    <xf numFmtId="0" fontId="15" fillId="13" borderId="37" xfId="10" applyFill="1" applyBorder="1" applyAlignment="1">
      <alignment horizontal="center" vertical="center" wrapText="1"/>
    </xf>
    <xf numFmtId="164" fontId="15" fillId="13" borderId="46" xfId="10" applyNumberFormat="1" applyFill="1" applyBorder="1" applyAlignment="1">
      <alignment horizontal="center" vertical="center" wrapText="1"/>
    </xf>
    <xf numFmtId="164" fontId="15" fillId="0" borderId="30" xfId="10" applyNumberFormat="1" applyBorder="1" applyAlignment="1">
      <alignment horizontal="center" vertical="center" wrapText="1"/>
    </xf>
    <xf numFmtId="164" fontId="12" fillId="0" borderId="45" xfId="10" applyNumberFormat="1" applyFont="1" applyBorder="1" applyAlignment="1">
      <alignment horizontal="center" vertical="center"/>
    </xf>
    <xf numFmtId="164" fontId="12" fillId="0" borderId="30" xfId="10" applyNumberFormat="1" applyFont="1" applyBorder="1" applyAlignment="1">
      <alignment horizontal="center" vertical="center"/>
    </xf>
    <xf numFmtId="0" fontId="13" fillId="6" borderId="42" xfId="11" applyFont="1" applyFill="1" applyBorder="1" applyAlignment="1">
      <alignment horizontal="center" vertical="center" wrapText="1"/>
    </xf>
    <xf numFmtId="0" fontId="13" fillId="6" borderId="43" xfId="11" quotePrefix="1" applyFont="1" applyFill="1" applyBorder="1" applyAlignment="1">
      <alignment horizontal="center" vertical="center" wrapText="1"/>
    </xf>
    <xf numFmtId="0" fontId="13" fillId="6" borderId="43" xfId="11" applyFont="1" applyFill="1" applyBorder="1" applyAlignment="1">
      <alignment horizontal="center" vertical="center" wrapText="1"/>
    </xf>
    <xf numFmtId="0" fontId="13" fillId="6" borderId="44" xfId="11" applyFont="1" applyFill="1" applyBorder="1" applyAlignment="1">
      <alignment horizontal="center" vertical="center" wrapText="1"/>
    </xf>
    <xf numFmtId="9" fontId="2" fillId="14" borderId="48" xfId="2" quotePrefix="1" applyNumberFormat="1" applyFont="1" applyFill="1" applyBorder="1" applyAlignment="1">
      <alignment horizontal="center" vertical="center"/>
    </xf>
    <xf numFmtId="9" fontId="2" fillId="14" borderId="49" xfId="2" quotePrefix="1" applyNumberFormat="1" applyFont="1" applyFill="1" applyBorder="1" applyAlignment="1">
      <alignment horizontal="center" vertical="center"/>
    </xf>
    <xf numFmtId="9" fontId="2" fillId="14" borderId="50" xfId="2" quotePrefix="1" applyNumberFormat="1" applyFont="1" applyFill="1" applyBorder="1" applyAlignment="1">
      <alignment horizontal="center" vertical="center"/>
    </xf>
    <xf numFmtId="0" fontId="22" fillId="14" borderId="7" xfId="2" applyFont="1" applyFill="1" applyBorder="1" applyAlignment="1">
      <alignment horizontal="center" vertical="center" wrapText="1"/>
    </xf>
    <xf numFmtId="0" fontId="15" fillId="0" borderId="0" xfId="10" applyAlignment="1">
      <alignment horizontal="center" vertical="center" wrapText="1"/>
    </xf>
    <xf numFmtId="0" fontId="15" fillId="0" borderId="13" xfId="10" applyBorder="1" applyAlignment="1">
      <alignment horizontal="center" vertical="center" wrapText="1"/>
    </xf>
    <xf numFmtId="0" fontId="15" fillId="0" borderId="0" xfId="10" applyAlignment="1">
      <alignment wrapText="1"/>
    </xf>
    <xf numFmtId="0" fontId="15" fillId="0" borderId="30" xfId="12" applyBorder="1" applyAlignment="1">
      <alignment horizontal="center" vertical="center"/>
    </xf>
    <xf numFmtId="0" fontId="15" fillId="0" borderId="0" xfId="12" applyAlignment="1">
      <alignment horizontal="center" vertical="center"/>
    </xf>
    <xf numFmtId="0" fontId="15" fillId="15" borderId="13" xfId="10" applyFill="1" applyBorder="1" applyAlignment="1">
      <alignment horizontal="center" vertical="center"/>
    </xf>
    <xf numFmtId="0" fontId="15" fillId="0" borderId="0" xfId="11" applyAlignment="1">
      <alignment horizontal="center"/>
    </xf>
    <xf numFmtId="1" fontId="15" fillId="0" borderId="0" xfId="11" applyNumberFormat="1" applyAlignment="1">
      <alignment horizontal="center"/>
    </xf>
    <xf numFmtId="0" fontId="15" fillId="0" borderId="0" xfId="11" applyAlignment="1">
      <alignment horizontal="right"/>
    </xf>
    <xf numFmtId="0" fontId="15" fillId="0" borderId="0" xfId="11" applyAlignment="1">
      <alignment horizontal="center" vertical="center"/>
    </xf>
    <xf numFmtId="2" fontId="15" fillId="0" borderId="0" xfId="11" applyNumberFormat="1" applyAlignment="1">
      <alignment horizontal="center"/>
    </xf>
    <xf numFmtId="4" fontId="15" fillId="0" borderId="0" xfId="11" applyNumberFormat="1" applyAlignment="1">
      <alignment horizontal="center"/>
    </xf>
    <xf numFmtId="164" fontId="15" fillId="0" borderId="0" xfId="11" applyNumberFormat="1" applyAlignment="1">
      <alignment horizontal="center" vertical="center"/>
    </xf>
    <xf numFmtId="0" fontId="15" fillId="0" borderId="0" xfId="11"/>
    <xf numFmtId="0" fontId="15" fillId="0" borderId="51" xfId="10" applyBorder="1"/>
    <xf numFmtId="0" fontId="4" fillId="16" borderId="5" xfId="2" applyFill="1" applyBorder="1" applyAlignment="1">
      <alignment horizontal="center" vertical="center"/>
    </xf>
    <xf numFmtId="0" fontId="4" fillId="16" borderId="52" xfId="2" applyFill="1" applyBorder="1" applyAlignment="1">
      <alignment horizontal="center" vertical="center"/>
    </xf>
    <xf numFmtId="0" fontId="4" fillId="0" borderId="0" xfId="2" applyAlignment="1">
      <alignment horizontal="center" vertical="center"/>
    </xf>
    <xf numFmtId="0" fontId="15" fillId="0" borderId="52" xfId="12" applyBorder="1" applyAlignment="1">
      <alignment horizontal="center" vertical="center"/>
    </xf>
    <xf numFmtId="0" fontId="15" fillId="15" borderId="13" xfId="10" applyFill="1" applyBorder="1" applyAlignment="1">
      <alignment horizontal="center"/>
    </xf>
    <xf numFmtId="0" fontId="15" fillId="0" borderId="13" xfId="10" applyBorder="1" applyAlignment="1">
      <alignment horizontal="center" vertical="center"/>
    </xf>
    <xf numFmtId="0" fontId="15" fillId="0" borderId="0" xfId="10" quotePrefix="1"/>
    <xf numFmtId="0" fontId="15" fillId="0" borderId="13" xfId="10" applyBorder="1" applyAlignment="1">
      <alignment horizontal="center"/>
    </xf>
    <xf numFmtId="164" fontId="23" fillId="0" borderId="0" xfId="11" applyNumberFormat="1" applyFont="1" applyAlignment="1">
      <alignment horizontal="center" vertical="center"/>
    </xf>
    <xf numFmtId="0" fontId="23" fillId="0" borderId="0" xfId="11" applyFont="1" applyAlignment="1">
      <alignment horizontal="center"/>
    </xf>
    <xf numFmtId="0" fontId="14" fillId="0" borderId="0" xfId="11" applyFont="1" applyAlignment="1">
      <alignment horizontal="center"/>
    </xf>
    <xf numFmtId="0" fontId="24" fillId="0" borderId="0" xfId="11" applyFont="1" applyAlignment="1">
      <alignment horizontal="center"/>
    </xf>
    <xf numFmtId="164" fontId="24" fillId="0" borderId="0" xfId="11" applyNumberFormat="1" applyFont="1" applyAlignment="1">
      <alignment horizontal="center" vertical="center"/>
    </xf>
    <xf numFmtId="4" fontId="23" fillId="0" borderId="0" xfId="11" applyNumberFormat="1" applyFont="1" applyAlignment="1">
      <alignment horizontal="center"/>
    </xf>
    <xf numFmtId="0" fontId="23" fillId="0" borderId="0" xfId="11" applyFont="1" applyAlignment="1">
      <alignment horizontal="right"/>
    </xf>
    <xf numFmtId="167" fontId="15" fillId="0" borderId="0" xfId="12" applyNumberFormat="1" applyAlignment="1">
      <alignment horizontal="center"/>
    </xf>
    <xf numFmtId="164" fontId="15" fillId="0" borderId="0" xfId="12" applyNumberFormat="1" applyAlignment="1">
      <alignment horizontal="center" vertical="center"/>
    </xf>
    <xf numFmtId="0" fontId="15" fillId="0" borderId="0" xfId="12" applyAlignment="1">
      <alignment horizontal="center"/>
    </xf>
    <xf numFmtId="0" fontId="25" fillId="0" borderId="0" xfId="11" applyFont="1" applyAlignment="1">
      <alignment horizontal="center"/>
    </xf>
    <xf numFmtId="0" fontId="4" fillId="17" borderId="0" xfId="2" applyFill="1" applyAlignment="1">
      <alignment horizontal="center" vertical="center"/>
    </xf>
    <xf numFmtId="0" fontId="4" fillId="0" borderId="0" xfId="2"/>
    <xf numFmtId="0" fontId="4" fillId="0" borderId="0" xfId="2" applyAlignment="1">
      <alignment horizontal="center"/>
    </xf>
    <xf numFmtId="0" fontId="4" fillId="0" borderId="0" xfId="2" applyAlignment="1">
      <alignment horizontal="right"/>
    </xf>
    <xf numFmtId="0" fontId="26" fillId="0" borderId="0" xfId="2" applyFont="1" applyAlignment="1">
      <alignment horizontal="center" vertical="center"/>
    </xf>
    <xf numFmtId="2" fontId="4" fillId="0" borderId="0" xfId="2" applyNumberFormat="1"/>
    <xf numFmtId="0" fontId="4" fillId="18" borderId="0" xfId="2" applyFill="1" applyAlignment="1">
      <alignment horizontal="center" vertical="center"/>
    </xf>
    <xf numFmtId="0" fontId="4" fillId="19" borderId="0" xfId="2" applyFill="1" applyAlignment="1">
      <alignment horizontal="center" vertical="center"/>
    </xf>
    <xf numFmtId="0" fontId="4" fillId="20" borderId="0" xfId="2" applyFill="1" applyAlignment="1">
      <alignment horizontal="center" vertical="center"/>
    </xf>
    <xf numFmtId="0" fontId="4" fillId="11" borderId="0" xfId="2" applyFill="1"/>
    <xf numFmtId="0" fontId="27" fillId="0" borderId="0" xfId="2" applyFont="1" applyAlignment="1">
      <alignment horizontal="center"/>
    </xf>
    <xf numFmtId="0" fontId="23" fillId="0" borderId="0" xfId="2" applyFont="1"/>
    <xf numFmtId="0" fontId="14" fillId="0" borderId="0" xfId="2" applyFont="1"/>
    <xf numFmtId="0" fontId="15" fillId="0" borderId="0" xfId="11" applyAlignment="1" applyProtection="1">
      <alignment horizontal="center" vertical="center"/>
      <protection hidden="1"/>
    </xf>
    <xf numFmtId="0" fontId="15" fillId="0" borderId="0" xfId="11" applyAlignment="1" applyProtection="1">
      <alignment horizontal="center"/>
      <protection hidden="1"/>
    </xf>
    <xf numFmtId="2" fontId="15" fillId="0" borderId="0" xfId="11" applyNumberFormat="1" applyAlignment="1" applyProtection="1">
      <alignment horizontal="center"/>
      <protection hidden="1"/>
    </xf>
    <xf numFmtId="0" fontId="25" fillId="21" borderId="0" xfId="2" applyFont="1" applyFill="1" applyAlignment="1">
      <alignment horizontal="center"/>
    </xf>
    <xf numFmtId="4" fontId="4" fillId="0" borderId="0" xfId="2" applyNumberFormat="1" applyAlignment="1">
      <alignment horizontal="right"/>
    </xf>
    <xf numFmtId="0" fontId="4" fillId="11" borderId="0" xfId="2" applyFill="1" applyAlignment="1">
      <alignment horizontal="center"/>
    </xf>
    <xf numFmtId="0" fontId="28" fillId="0" borderId="0" xfId="2" applyFont="1" applyAlignment="1">
      <alignment horizontal="center" vertical="center"/>
    </xf>
    <xf numFmtId="4" fontId="26" fillId="22" borderId="0" xfId="11" applyNumberFormat="1" applyFont="1" applyFill="1" applyAlignment="1">
      <alignment horizontal="center"/>
    </xf>
    <xf numFmtId="0" fontId="26" fillId="22" borderId="0" xfId="11" applyFont="1" applyFill="1" applyAlignment="1">
      <alignment horizontal="center"/>
    </xf>
    <xf numFmtId="164" fontId="29" fillId="0" borderId="0" xfId="11" applyNumberFormat="1" applyFont="1" applyAlignment="1">
      <alignment horizontal="center"/>
    </xf>
    <xf numFmtId="168" fontId="23" fillId="0" borderId="0" xfId="11" applyNumberFormat="1" applyFont="1" applyAlignment="1">
      <alignment horizontal="center"/>
    </xf>
    <xf numFmtId="0" fontId="30" fillId="0" borderId="0" xfId="2" applyFont="1"/>
    <xf numFmtId="164" fontId="4" fillId="0" borderId="0" xfId="2" applyNumberFormat="1" applyAlignment="1">
      <alignment horizontal="center" vertical="center"/>
    </xf>
    <xf numFmtId="0" fontId="15" fillId="11" borderId="0" xfId="12" applyFill="1"/>
    <xf numFmtId="2" fontId="15" fillId="0" borderId="0" xfId="12" applyNumberFormat="1" applyAlignment="1">
      <alignment horizontal="center"/>
    </xf>
    <xf numFmtId="164" fontId="15" fillId="0" borderId="0" xfId="12" applyNumberFormat="1" applyAlignment="1">
      <alignment horizontal="center"/>
    </xf>
    <xf numFmtId="2" fontId="23" fillId="0" borderId="0" xfId="12" applyNumberFormat="1" applyFont="1" applyAlignment="1">
      <alignment horizontal="center"/>
    </xf>
    <xf numFmtId="164" fontId="23" fillId="0" borderId="0" xfId="12" applyNumberFormat="1" applyFont="1" applyAlignment="1">
      <alignment horizontal="center" vertical="center"/>
    </xf>
    <xf numFmtId="2" fontId="14" fillId="0" borderId="0" xfId="12" applyNumberFormat="1" applyFont="1" applyAlignment="1">
      <alignment horizontal="center"/>
    </xf>
    <xf numFmtId="2" fontId="4" fillId="0" borderId="0" xfId="2" applyNumberFormat="1" applyAlignment="1">
      <alignment horizontal="center"/>
    </xf>
    <xf numFmtId="0" fontId="26" fillId="0" borderId="0" xfId="11" applyFont="1" applyAlignment="1">
      <alignment horizontal="center"/>
    </xf>
    <xf numFmtId="4" fontId="31" fillId="0" borderId="0" xfId="11" applyNumberFormat="1" applyFont="1" applyAlignment="1">
      <alignment horizontal="center"/>
    </xf>
    <xf numFmtId="0" fontId="31" fillId="0" borderId="0" xfId="11" applyFont="1" applyAlignment="1">
      <alignment horizontal="center"/>
    </xf>
    <xf numFmtId="167" fontId="15" fillId="0" borderId="0" xfId="12" applyNumberFormat="1" applyAlignment="1">
      <alignment horizontal="center" vertical="center"/>
    </xf>
    <xf numFmtId="4" fontId="29" fillId="12" borderId="0" xfId="11" applyNumberFormat="1" applyFont="1" applyFill="1" applyAlignment="1">
      <alignment horizontal="center"/>
    </xf>
    <xf numFmtId="2" fontId="26" fillId="12" borderId="0" xfId="11" applyNumberFormat="1" applyFont="1" applyFill="1" applyAlignment="1">
      <alignment horizontal="center"/>
    </xf>
    <xf numFmtId="167" fontId="4" fillId="0" borderId="0" xfId="2" applyNumberFormat="1" applyAlignment="1">
      <alignment horizontal="center"/>
    </xf>
    <xf numFmtId="167" fontId="4" fillId="0" borderId="0" xfId="2" applyNumberFormat="1" applyAlignment="1">
      <alignment horizontal="center" vertical="center"/>
    </xf>
    <xf numFmtId="0" fontId="26" fillId="12" borderId="0" xfId="11" applyFont="1" applyFill="1" applyAlignment="1">
      <alignment horizontal="center"/>
    </xf>
    <xf numFmtId="37" fontId="15" fillId="0" borderId="0" xfId="7" applyNumberFormat="1" applyFont="1" applyFill="1" applyBorder="1" applyAlignment="1">
      <alignment horizontal="center" vertical="center"/>
    </xf>
    <xf numFmtId="0" fontId="15" fillId="0" borderId="0" xfId="7" applyNumberFormat="1" applyFont="1" applyFill="1" applyBorder="1" applyAlignment="1">
      <alignment horizontal="center"/>
    </xf>
    <xf numFmtId="166" fontId="15" fillId="0" borderId="0" xfId="7" applyNumberFormat="1" applyFont="1" applyFill="1" applyBorder="1" applyAlignment="1">
      <alignment horizontal="center"/>
    </xf>
    <xf numFmtId="166" fontId="15" fillId="0" borderId="0" xfId="7" applyNumberFormat="1" applyFont="1" applyFill="1" applyBorder="1" applyAlignment="1">
      <alignment horizontal="center" vertical="center"/>
    </xf>
    <xf numFmtId="0" fontId="15" fillId="0" borderId="0" xfId="7" applyNumberFormat="1" applyFont="1" applyFill="1" applyBorder="1" applyAlignment="1">
      <alignment horizontal="center" vertical="center"/>
    </xf>
    <xf numFmtId="0" fontId="15" fillId="0" borderId="0" xfId="11" quotePrefix="1" applyAlignment="1">
      <alignment horizontal="center"/>
    </xf>
    <xf numFmtId="167" fontId="23" fillId="0" borderId="0" xfId="12" applyNumberFormat="1" applyFont="1" applyAlignment="1">
      <alignment horizontal="center"/>
    </xf>
    <xf numFmtId="2" fontId="23" fillId="0" borderId="0" xfId="11" applyNumberFormat="1" applyFont="1" applyAlignment="1">
      <alignment horizontal="center"/>
    </xf>
    <xf numFmtId="0" fontId="15" fillId="12" borderId="0" xfId="11" applyFill="1" applyAlignment="1">
      <alignment horizontal="center"/>
    </xf>
    <xf numFmtId="0" fontId="15" fillId="11" borderId="0" xfId="11" applyFill="1" applyAlignment="1">
      <alignment horizontal="center" vertical="center"/>
    </xf>
    <xf numFmtId="0" fontId="15" fillId="11" borderId="0" xfId="11" applyFill="1" applyAlignment="1">
      <alignment horizontal="center"/>
    </xf>
    <xf numFmtId="0" fontId="15" fillId="11" borderId="0" xfId="11" applyFill="1" applyAlignment="1">
      <alignment horizontal="right"/>
    </xf>
    <xf numFmtId="0" fontId="29" fillId="22" borderId="0" xfId="11" applyFont="1" applyFill="1" applyAlignment="1">
      <alignment horizontal="center"/>
    </xf>
    <xf numFmtId="0" fontId="15" fillId="6" borderId="0" xfId="11" applyFill="1" applyAlignment="1">
      <alignment horizontal="center"/>
    </xf>
    <xf numFmtId="0" fontId="29" fillId="22" borderId="0" xfId="11" applyFont="1" applyFill="1" applyAlignment="1">
      <alignment horizontal="center" vertical="center"/>
    </xf>
    <xf numFmtId="0" fontId="32" fillId="11" borderId="0" xfId="11" applyFont="1" applyFill="1" applyAlignment="1">
      <alignment horizontal="center" vertical="center"/>
    </xf>
    <xf numFmtId="0" fontId="15" fillId="9" borderId="0" xfId="11" applyFill="1" applyAlignment="1">
      <alignment horizontal="center" vertical="center"/>
    </xf>
    <xf numFmtId="0" fontId="15" fillId="9" borderId="0" xfId="11" applyFill="1" applyAlignment="1">
      <alignment horizontal="center"/>
    </xf>
    <xf numFmtId="0" fontId="15" fillId="23" borderId="0" xfId="11" applyFill="1" applyAlignment="1">
      <alignment horizontal="center"/>
    </xf>
    <xf numFmtId="0" fontId="15" fillId="23" borderId="0" xfId="12" applyFill="1" applyAlignment="1">
      <alignment horizontal="center" vertical="center"/>
    </xf>
    <xf numFmtId="0" fontId="15" fillId="23" borderId="0" xfId="11" applyFill="1" applyAlignment="1">
      <alignment horizontal="center" vertical="center"/>
    </xf>
    <xf numFmtId="0" fontId="15" fillId="23" borderId="0" xfId="12" applyFill="1" applyAlignment="1">
      <alignment horizontal="center"/>
    </xf>
    <xf numFmtId="167" fontId="15" fillId="23" borderId="0" xfId="12" applyNumberFormat="1" applyFill="1" applyAlignment="1">
      <alignment horizontal="center"/>
    </xf>
    <xf numFmtId="4" fontId="15" fillId="23" borderId="0" xfId="11" applyNumberFormat="1" applyFill="1" applyAlignment="1">
      <alignment horizontal="center"/>
    </xf>
    <xf numFmtId="2" fontId="15" fillId="23" borderId="0" xfId="11" applyNumberFormat="1" applyFill="1" applyAlignment="1">
      <alignment horizontal="center"/>
    </xf>
    <xf numFmtId="167" fontId="15" fillId="23" borderId="0" xfId="12" applyNumberFormat="1" applyFill="1" applyAlignment="1">
      <alignment horizontal="center" vertical="center"/>
    </xf>
    <xf numFmtId="164" fontId="15" fillId="23" borderId="0" xfId="12" applyNumberFormat="1" applyFill="1" applyAlignment="1">
      <alignment horizontal="center" vertical="center"/>
    </xf>
    <xf numFmtId="0" fontId="15" fillId="23" borderId="0" xfId="12" applyFill="1"/>
    <xf numFmtId="0" fontId="14" fillId="0" borderId="0" xfId="11" applyFont="1" applyAlignment="1">
      <alignment horizontal="center" vertical="center"/>
    </xf>
    <xf numFmtId="1" fontId="14" fillId="0" borderId="0" xfId="11" applyNumberFormat="1" applyFont="1" applyAlignment="1">
      <alignment horizontal="center" vertical="center"/>
    </xf>
    <xf numFmtId="0" fontId="14" fillId="0" borderId="0" xfId="11" applyFont="1" applyAlignment="1">
      <alignment horizontal="right"/>
    </xf>
    <xf numFmtId="0" fontId="24" fillId="11" borderId="0" xfId="11" applyFont="1" applyFill="1" applyAlignment="1">
      <alignment horizontal="center" vertical="center"/>
    </xf>
    <xf numFmtId="1" fontId="15" fillId="0" borderId="0" xfId="11" applyNumberFormat="1" applyAlignment="1">
      <alignment horizontal="center" vertical="center"/>
    </xf>
    <xf numFmtId="49" fontId="15" fillId="0" borderId="0" xfId="12" applyNumberFormat="1" applyAlignment="1">
      <alignment horizontal="center" vertical="center"/>
    </xf>
    <xf numFmtId="0" fontId="15" fillId="0" borderId="0" xfId="12" applyAlignment="1">
      <alignment horizontal="right"/>
    </xf>
    <xf numFmtId="4" fontId="15" fillId="0" borderId="0" xfId="12" applyNumberFormat="1" applyAlignment="1">
      <alignment horizontal="center"/>
    </xf>
    <xf numFmtId="1" fontId="14" fillId="0" borderId="0" xfId="11" applyNumberFormat="1" applyFont="1" applyAlignment="1">
      <alignment horizontal="center"/>
    </xf>
    <xf numFmtId="0" fontId="14" fillId="0" borderId="0" xfId="12" applyFont="1" applyAlignment="1">
      <alignment horizontal="center" vertical="center"/>
    </xf>
    <xf numFmtId="0" fontId="14" fillId="0" borderId="0" xfId="12" applyFont="1" applyAlignment="1">
      <alignment horizontal="center"/>
    </xf>
    <xf numFmtId="167" fontId="14" fillId="0" borderId="0" xfId="12" applyNumberFormat="1" applyFont="1" applyAlignment="1">
      <alignment horizontal="center"/>
    </xf>
    <xf numFmtId="4" fontId="14" fillId="0" borderId="0" xfId="11" applyNumberFormat="1" applyFont="1" applyAlignment="1">
      <alignment horizontal="center"/>
    </xf>
    <xf numFmtId="2" fontId="14" fillId="0" borderId="0" xfId="11" applyNumberFormat="1" applyFont="1" applyAlignment="1">
      <alignment horizontal="center"/>
    </xf>
    <xf numFmtId="167" fontId="14" fillId="0" borderId="0" xfId="12" applyNumberFormat="1" applyFont="1" applyAlignment="1">
      <alignment horizontal="center" vertical="center"/>
    </xf>
    <xf numFmtId="164" fontId="14" fillId="0" borderId="0" xfId="12" applyNumberFormat="1" applyFont="1" applyAlignment="1">
      <alignment horizontal="center" vertical="center"/>
    </xf>
    <xf numFmtId="0" fontId="14" fillId="0" borderId="0" xfId="12" applyFont="1"/>
    <xf numFmtId="0" fontId="33" fillId="0" borderId="0" xfId="11" applyFont="1" applyAlignment="1">
      <alignment horizontal="center" vertical="center"/>
    </xf>
    <xf numFmtId="0" fontId="14" fillId="0" borderId="33" xfId="11" applyFont="1" applyBorder="1" applyAlignment="1">
      <alignment horizontal="center" vertical="center"/>
    </xf>
    <xf numFmtId="0" fontId="14" fillId="0" borderId="33" xfId="11" applyFont="1" applyBorder="1" applyAlignment="1">
      <alignment horizontal="center"/>
    </xf>
    <xf numFmtId="1" fontId="14" fillId="0" borderId="33" xfId="11" applyNumberFormat="1" applyFont="1" applyBorder="1" applyAlignment="1">
      <alignment horizontal="center"/>
    </xf>
    <xf numFmtId="0" fontId="14" fillId="0" borderId="33" xfId="11" applyFont="1" applyBorder="1" applyAlignment="1">
      <alignment horizontal="right"/>
    </xf>
    <xf numFmtId="0" fontId="14" fillId="0" borderId="33" xfId="12" applyFont="1" applyBorder="1" applyAlignment="1">
      <alignment horizontal="center" vertical="center"/>
    </xf>
    <xf numFmtId="0" fontId="14" fillId="0" borderId="33" xfId="12" applyFont="1" applyBorder="1" applyAlignment="1">
      <alignment horizontal="center"/>
    </xf>
    <xf numFmtId="167" fontId="14" fillId="0" borderId="33" xfId="12" applyNumberFormat="1" applyFont="1" applyBorder="1" applyAlignment="1">
      <alignment horizontal="center"/>
    </xf>
    <xf numFmtId="4" fontId="14" fillId="0" borderId="33" xfId="11" applyNumberFormat="1" applyFont="1" applyBorder="1" applyAlignment="1">
      <alignment horizontal="center"/>
    </xf>
    <xf numFmtId="2" fontId="14" fillId="0" borderId="33" xfId="11" applyNumberFormat="1" applyFont="1" applyBorder="1" applyAlignment="1">
      <alignment horizontal="center"/>
    </xf>
    <xf numFmtId="167" fontId="14" fillId="0" borderId="33" xfId="12" applyNumberFormat="1" applyFont="1" applyBorder="1" applyAlignment="1">
      <alignment horizontal="center" vertical="center"/>
    </xf>
    <xf numFmtId="164" fontId="14" fillId="0" borderId="33" xfId="12" applyNumberFormat="1" applyFont="1" applyBorder="1" applyAlignment="1">
      <alignment horizontal="center" vertical="center"/>
    </xf>
    <xf numFmtId="0" fontId="14" fillId="0" borderId="33" xfId="12" applyFont="1" applyBorder="1"/>
    <xf numFmtId="0" fontId="15" fillId="10" borderId="0" xfId="10" applyFill="1"/>
    <xf numFmtId="164" fontId="15" fillId="11" borderId="0" xfId="12" applyNumberFormat="1" applyFill="1" applyAlignment="1">
      <alignment horizontal="center" vertical="center"/>
    </xf>
    <xf numFmtId="4" fontId="15" fillId="0" borderId="0" xfId="11" applyNumberFormat="1" applyAlignment="1">
      <alignment horizontal="right"/>
    </xf>
    <xf numFmtId="1" fontId="15" fillId="11" borderId="0" xfId="11" applyNumberFormat="1" applyFill="1" applyAlignment="1">
      <alignment horizontal="center"/>
    </xf>
    <xf numFmtId="0" fontId="29" fillId="11" borderId="0" xfId="11" applyFont="1" applyFill="1" applyAlignment="1">
      <alignment horizontal="center" vertical="center"/>
    </xf>
    <xf numFmtId="0" fontId="23" fillId="11" borderId="0" xfId="11" applyFont="1" applyFill="1" applyAlignment="1">
      <alignment horizontal="center"/>
    </xf>
    <xf numFmtId="0" fontId="15" fillId="15" borderId="0" xfId="10" applyFill="1" applyAlignment="1">
      <alignment horizontal="center"/>
    </xf>
    <xf numFmtId="0" fontId="14" fillId="0" borderId="0" xfId="10" applyFont="1"/>
    <xf numFmtId="1" fontId="15" fillId="23" borderId="0" xfId="11" applyNumberFormat="1" applyFill="1" applyAlignment="1">
      <alignment horizontal="center" vertical="center"/>
    </xf>
    <xf numFmtId="0" fontId="15" fillId="23" borderId="0" xfId="11" applyFill="1" applyAlignment="1">
      <alignment horizontal="right"/>
    </xf>
    <xf numFmtId="0" fontId="26" fillId="0" borderId="0" xfId="11" applyFont="1" applyAlignment="1">
      <alignment horizontal="center" vertical="center"/>
    </xf>
    <xf numFmtId="0" fontId="34" fillId="0" borderId="0" xfId="11" applyFont="1" applyAlignment="1">
      <alignment horizontal="center" vertical="center"/>
    </xf>
    <xf numFmtId="0" fontId="15" fillId="8" borderId="0" xfId="11" applyFill="1" applyAlignment="1">
      <alignment horizontal="center"/>
    </xf>
    <xf numFmtId="0" fontId="26" fillId="11" borderId="0" xfId="11" applyFont="1" applyFill="1" applyAlignment="1">
      <alignment horizontal="center"/>
    </xf>
    <xf numFmtId="1" fontId="15" fillId="11" borderId="0" xfId="11" applyNumberFormat="1" applyFill="1" applyAlignment="1">
      <alignment horizontal="center" vertical="center"/>
    </xf>
    <xf numFmtId="0" fontId="29" fillId="0" borderId="0" xfId="11" applyFont="1" applyAlignment="1">
      <alignment horizontal="center" vertical="center"/>
    </xf>
    <xf numFmtId="0" fontId="15" fillId="24" borderId="0" xfId="11" applyFill="1" applyAlignment="1">
      <alignment horizontal="center"/>
    </xf>
    <xf numFmtId="0" fontId="24" fillId="24" borderId="0" xfId="11" applyFont="1" applyFill="1" applyAlignment="1">
      <alignment horizontal="center" vertical="center"/>
    </xf>
    <xf numFmtId="0" fontId="15" fillId="25" borderId="0" xfId="11" applyFill="1" applyAlignment="1">
      <alignment horizontal="center" vertical="center"/>
    </xf>
    <xf numFmtId="0" fontId="15" fillId="25" borderId="0" xfId="11" applyFill="1" applyAlignment="1">
      <alignment horizontal="center"/>
    </xf>
    <xf numFmtId="1" fontId="15" fillId="25" borderId="0" xfId="11" applyNumberFormat="1" applyFill="1" applyAlignment="1">
      <alignment horizontal="center"/>
    </xf>
    <xf numFmtId="0" fontId="15" fillId="25" borderId="0" xfId="11" applyFill="1" applyAlignment="1">
      <alignment horizontal="right"/>
    </xf>
    <xf numFmtId="0" fontId="15" fillId="24" borderId="0" xfId="11" applyFill="1" applyAlignment="1">
      <alignment horizontal="center" vertical="center"/>
    </xf>
    <xf numFmtId="0" fontId="15" fillId="25" borderId="0" xfId="12" applyFill="1" applyAlignment="1">
      <alignment horizontal="center" vertical="center"/>
    </xf>
    <xf numFmtId="0" fontId="15" fillId="25" borderId="0" xfId="12" applyFill="1" applyAlignment="1">
      <alignment horizontal="center"/>
    </xf>
    <xf numFmtId="49" fontId="15" fillId="25" borderId="0" xfId="12" applyNumberFormat="1" applyFill="1" applyAlignment="1">
      <alignment horizontal="center"/>
    </xf>
    <xf numFmtId="0" fontId="15" fillId="25" borderId="0" xfId="12" applyFill="1" applyAlignment="1">
      <alignment horizontal="right"/>
    </xf>
    <xf numFmtId="0" fontId="34" fillId="0" borderId="0" xfId="12" applyFont="1" applyAlignment="1">
      <alignment horizontal="center"/>
    </xf>
    <xf numFmtId="0" fontId="15" fillId="16" borderId="0" xfId="12" applyFill="1" applyAlignment="1">
      <alignment horizontal="center" vertical="center"/>
    </xf>
    <xf numFmtId="0" fontId="15" fillId="16" borderId="0" xfId="12" applyFill="1" applyAlignment="1">
      <alignment horizontal="center"/>
    </xf>
    <xf numFmtId="49" fontId="15" fillId="16" borderId="0" xfId="12" applyNumberFormat="1" applyFill="1" applyAlignment="1">
      <alignment horizontal="center"/>
    </xf>
    <xf numFmtId="0" fontId="15" fillId="16" borderId="0" xfId="12" applyFill="1" applyAlignment="1">
      <alignment horizontal="right"/>
    </xf>
    <xf numFmtId="49" fontId="15" fillId="0" borderId="0" xfId="12" applyNumberFormat="1" applyAlignment="1">
      <alignment horizontal="center"/>
    </xf>
    <xf numFmtId="0" fontId="15" fillId="11" borderId="0" xfId="12" applyFill="1" applyAlignment="1">
      <alignment horizontal="center" vertical="center"/>
    </xf>
    <xf numFmtId="1" fontId="26" fillId="0" borderId="0" xfId="11" applyNumberFormat="1" applyFont="1" applyAlignment="1">
      <alignment horizontal="center"/>
    </xf>
    <xf numFmtId="164" fontId="15" fillId="0" borderId="0" xfId="10" applyNumberFormat="1" applyAlignment="1">
      <alignment horizontal="center" vertical="center"/>
    </xf>
    <xf numFmtId="2" fontId="15" fillId="0" borderId="0" xfId="10" applyNumberFormat="1" applyAlignment="1">
      <alignment horizontal="center"/>
    </xf>
    <xf numFmtId="164" fontId="15" fillId="0" borderId="0" xfId="10" applyNumberFormat="1" applyAlignment="1">
      <alignment horizontal="center"/>
    </xf>
    <xf numFmtId="4" fontId="15" fillId="0" borderId="0" xfId="10" applyNumberFormat="1" applyAlignment="1">
      <alignment horizontal="center"/>
    </xf>
    <xf numFmtId="167" fontId="15" fillId="0" borderId="0" xfId="10" applyNumberFormat="1" applyAlignment="1">
      <alignment horizontal="center"/>
    </xf>
    <xf numFmtId="167" fontId="25" fillId="0" borderId="0" xfId="10" applyNumberFormat="1" applyFont="1" applyAlignment="1">
      <alignment horizontal="center"/>
    </xf>
    <xf numFmtId="49" fontId="15" fillId="0" borderId="0" xfId="11" applyNumberFormat="1" applyAlignment="1">
      <alignment horizontal="center"/>
    </xf>
    <xf numFmtId="0" fontId="15" fillId="26" borderId="0" xfId="11" applyFill="1" applyAlignment="1">
      <alignment horizontal="center" vertical="center"/>
    </xf>
    <xf numFmtId="0" fontId="15" fillId="26" borderId="0" xfId="11" applyFill="1" applyAlignment="1">
      <alignment horizontal="center"/>
    </xf>
    <xf numFmtId="0" fontId="15" fillId="26" borderId="0" xfId="11" applyFill="1" applyAlignment="1">
      <alignment horizontal="right"/>
    </xf>
    <xf numFmtId="49" fontId="15" fillId="0" borderId="0" xfId="11" applyNumberFormat="1" applyAlignment="1">
      <alignment horizontal="center" vertical="center"/>
    </xf>
    <xf numFmtId="4" fontId="14" fillId="0" borderId="0" xfId="11" applyNumberFormat="1" applyFont="1" applyAlignment="1">
      <alignment horizontal="right"/>
    </xf>
    <xf numFmtId="164" fontId="14" fillId="0" borderId="0" xfId="11" applyNumberFormat="1" applyFont="1" applyAlignment="1">
      <alignment horizontal="center" vertical="center"/>
    </xf>
    <xf numFmtId="0" fontId="14" fillId="0" borderId="0" xfId="10" applyFont="1" applyAlignment="1">
      <alignment horizontal="center"/>
    </xf>
    <xf numFmtId="49" fontId="15" fillId="0" borderId="0" xfId="10" applyNumberFormat="1" applyAlignment="1">
      <alignment horizontal="center" vertical="center"/>
    </xf>
    <xf numFmtId="167" fontId="15" fillId="0" borderId="0" xfId="10" applyNumberFormat="1" applyAlignment="1">
      <alignment horizontal="center" vertical="center"/>
    </xf>
    <xf numFmtId="0" fontId="9" fillId="2" borderId="0" xfId="3" applyFont="1" applyFill="1" applyAlignment="1">
      <alignment horizontal="left"/>
    </xf>
    <xf numFmtId="0" fontId="7" fillId="2" borderId="5" xfId="1" applyFont="1" applyFill="1" applyBorder="1" applyAlignment="1">
      <alignment horizontal="left" vertical="top" wrapText="1"/>
    </xf>
    <xf numFmtId="0" fontId="7" fillId="2" borderId="0" xfId="1" applyFont="1" applyFill="1" applyAlignment="1">
      <alignment horizontal="left" vertical="top" wrapText="1"/>
    </xf>
    <xf numFmtId="0" fontId="7" fillId="2" borderId="6" xfId="1" applyFont="1" applyFill="1" applyBorder="1" applyAlignment="1">
      <alignment horizontal="left" vertical="top" wrapText="1"/>
    </xf>
    <xf numFmtId="0" fontId="7" fillId="2" borderId="7" xfId="1" applyFont="1" applyFill="1" applyBorder="1" applyAlignment="1">
      <alignment horizontal="left" vertical="top" wrapText="1"/>
    </xf>
    <xf numFmtId="0" fontId="7" fillId="2" borderId="8" xfId="1" applyFont="1" applyFill="1" applyBorder="1" applyAlignment="1">
      <alignment horizontal="left" vertical="top" wrapText="1"/>
    </xf>
    <xf numFmtId="0" fontId="7" fillId="2" borderId="9" xfId="1" applyFont="1" applyFill="1" applyBorder="1" applyAlignment="1">
      <alignment horizontal="left" vertical="top" wrapText="1"/>
    </xf>
    <xf numFmtId="0" fontId="5" fillId="3" borderId="2" xfId="1" applyFont="1" applyFill="1" applyBorder="1" applyAlignment="1">
      <alignment horizontal="center" wrapText="1"/>
    </xf>
    <xf numFmtId="0" fontId="6" fillId="3" borderId="3" xfId="1" applyFont="1" applyFill="1" applyBorder="1" applyAlignment="1">
      <alignment horizontal="center" wrapText="1"/>
    </xf>
    <xf numFmtId="0" fontId="6" fillId="3" borderId="4" xfId="1" applyFont="1" applyFill="1" applyBorder="1" applyAlignment="1">
      <alignment horizontal="center" wrapText="1"/>
    </xf>
    <xf numFmtId="0" fontId="5" fillId="3" borderId="5" xfId="1" applyFont="1" applyFill="1" applyBorder="1" applyAlignment="1">
      <alignment horizontal="center" wrapText="1"/>
    </xf>
    <xf numFmtId="0" fontId="6" fillId="3" borderId="0" xfId="1" applyFont="1" applyFill="1" applyAlignment="1">
      <alignment horizontal="center" wrapText="1"/>
    </xf>
    <xf numFmtId="0" fontId="6" fillId="3" borderId="6" xfId="1" applyFont="1" applyFill="1" applyBorder="1" applyAlignment="1">
      <alignment horizontal="center" wrapText="1"/>
    </xf>
    <xf numFmtId="0" fontId="6" fillId="3" borderId="5" xfId="1" applyFont="1" applyFill="1" applyBorder="1" applyAlignment="1">
      <alignment horizontal="center" wrapText="1"/>
    </xf>
    <xf numFmtId="0" fontId="6" fillId="3" borderId="7" xfId="1" applyFont="1" applyFill="1" applyBorder="1" applyAlignment="1">
      <alignment horizontal="center" wrapText="1"/>
    </xf>
    <xf numFmtId="0" fontId="6" fillId="3" borderId="8" xfId="1" applyFont="1" applyFill="1" applyBorder="1" applyAlignment="1">
      <alignment horizontal="center" wrapText="1"/>
    </xf>
    <xf numFmtId="0" fontId="6" fillId="3" borderId="9" xfId="1" applyFont="1" applyFill="1" applyBorder="1" applyAlignment="1">
      <alignment horizontal="center" wrapText="1"/>
    </xf>
    <xf numFmtId="0" fontId="7" fillId="2" borderId="2" xfId="1" applyFont="1" applyFill="1" applyBorder="1" applyAlignment="1">
      <alignment horizontal="left" vertical="top" wrapText="1"/>
    </xf>
    <xf numFmtId="0" fontId="7" fillId="2" borderId="3" xfId="1" applyFont="1" applyFill="1" applyBorder="1" applyAlignment="1">
      <alignment horizontal="left" vertical="top" wrapText="1"/>
    </xf>
    <xf numFmtId="0" fontId="7" fillId="2" borderId="4" xfId="1" applyFont="1" applyFill="1" applyBorder="1" applyAlignment="1">
      <alignment horizontal="left" vertical="top" wrapText="1"/>
    </xf>
    <xf numFmtId="0" fontId="4" fillId="0" borderId="13" xfId="2" applyBorder="1" applyAlignment="1">
      <alignment horizontal="left" vertical="top" wrapText="1"/>
    </xf>
    <xf numFmtId="0" fontId="4" fillId="2" borderId="0" xfId="2" applyFill="1" applyAlignment="1">
      <alignment horizontal="left" vertical="top" wrapText="1"/>
    </xf>
    <xf numFmtId="0" fontId="4" fillId="2" borderId="18" xfId="2" applyFill="1" applyBorder="1" applyAlignment="1">
      <alignment horizontal="left" vertical="top" wrapText="1"/>
    </xf>
    <xf numFmtId="0" fontId="4" fillId="2" borderId="19" xfId="2" applyFill="1" applyBorder="1" applyAlignment="1">
      <alignment horizontal="left" vertical="top" wrapText="1"/>
    </xf>
    <xf numFmtId="0" fontId="4" fillId="2" borderId="20" xfId="2" applyFill="1" applyBorder="1" applyAlignment="1">
      <alignment horizontal="left" vertical="top" wrapText="1"/>
    </xf>
    <xf numFmtId="0" fontId="4" fillId="2" borderId="21" xfId="2" applyFill="1" applyBorder="1" applyAlignment="1">
      <alignment horizontal="left" vertical="top" wrapText="1"/>
    </xf>
    <xf numFmtId="0" fontId="4" fillId="2" borderId="22" xfId="2" applyFill="1" applyBorder="1" applyAlignment="1">
      <alignment horizontal="left" vertical="top" wrapText="1"/>
    </xf>
    <xf numFmtId="0" fontId="4" fillId="2" borderId="23" xfId="2" applyFill="1" applyBorder="1" applyAlignment="1">
      <alignment horizontal="left" vertical="top" wrapText="1"/>
    </xf>
    <xf numFmtId="0" fontId="4" fillId="2" borderId="8" xfId="2" applyFill="1" applyBorder="1" applyAlignment="1">
      <alignment horizontal="left" vertical="top" wrapText="1"/>
    </xf>
    <xf numFmtId="0" fontId="4" fillId="2" borderId="24" xfId="2" applyFill="1" applyBorder="1" applyAlignment="1">
      <alignment horizontal="left" vertical="top" wrapText="1"/>
    </xf>
    <xf numFmtId="0" fontId="13" fillId="4" borderId="13" xfId="2" applyFont="1" applyFill="1" applyBorder="1" applyAlignment="1">
      <alignment horizontal="center" vertical="center"/>
    </xf>
    <xf numFmtId="0" fontId="14" fillId="4" borderId="13" xfId="2" applyFont="1" applyFill="1" applyBorder="1" applyAlignment="1">
      <alignment horizontal="center" vertical="center"/>
    </xf>
    <xf numFmtId="0" fontId="4" fillId="4" borderId="13" xfId="2" applyFill="1" applyBorder="1" applyAlignment="1">
      <alignment horizontal="center"/>
    </xf>
    <xf numFmtId="0" fontId="13" fillId="4" borderId="16" xfId="2" applyFont="1" applyFill="1" applyBorder="1" applyAlignment="1">
      <alignment horizontal="center" vertical="center"/>
    </xf>
    <xf numFmtId="0" fontId="13" fillId="4" borderId="25" xfId="2" applyFont="1" applyFill="1" applyBorder="1" applyAlignment="1">
      <alignment horizontal="center" vertical="center"/>
    </xf>
    <xf numFmtId="0" fontId="13" fillId="4" borderId="26" xfId="2" applyFont="1" applyFill="1" applyBorder="1" applyAlignment="1">
      <alignment horizontal="center" vertical="center"/>
    </xf>
    <xf numFmtId="0" fontId="18" fillId="5" borderId="13" xfId="5" applyFont="1" applyFill="1" applyBorder="1" applyAlignment="1">
      <alignment horizontal="center" vertical="center"/>
    </xf>
    <xf numFmtId="0" fontId="4" fillId="2" borderId="32" xfId="2" applyFill="1" applyBorder="1" applyAlignment="1">
      <alignment horizontal="left" vertical="top" wrapText="1"/>
    </xf>
    <xf numFmtId="0" fontId="4" fillId="2" borderId="33" xfId="2" applyFill="1" applyBorder="1" applyAlignment="1">
      <alignment horizontal="left" vertical="top" wrapText="1"/>
    </xf>
    <xf numFmtId="0" fontId="4" fillId="2" borderId="34" xfId="2" applyFill="1" applyBorder="1" applyAlignment="1">
      <alignment horizontal="left" vertical="top" wrapText="1"/>
    </xf>
    <xf numFmtId="0" fontId="15" fillId="0" borderId="13" xfId="10" applyBorder="1" applyAlignment="1">
      <alignment horizontal="center" vertical="center"/>
    </xf>
    <xf numFmtId="0" fontId="15" fillId="0" borderId="13" xfId="10" applyBorder="1" applyAlignment="1">
      <alignment horizontal="center" wrapText="1"/>
    </xf>
    <xf numFmtId="0" fontId="15" fillId="0" borderId="42" xfId="12" applyBorder="1" applyAlignment="1">
      <alignment horizontal="center" vertical="center" wrapText="1"/>
    </xf>
    <xf numFmtId="0" fontId="15" fillId="0" borderId="43" xfId="12" applyBorder="1" applyAlignment="1">
      <alignment horizontal="center" vertical="center" wrapText="1"/>
    </xf>
    <xf numFmtId="0" fontId="15" fillId="0" borderId="44" xfId="12" applyBorder="1" applyAlignment="1">
      <alignment horizontal="center" vertical="center" wrapText="1"/>
    </xf>
    <xf numFmtId="0" fontId="15" fillId="15" borderId="13" xfId="10" applyFill="1" applyBorder="1" applyAlignment="1">
      <alignment horizontal="center" vertical="center"/>
    </xf>
    <xf numFmtId="0" fontId="18" fillId="12" borderId="2" xfId="10" applyFont="1" applyFill="1" applyBorder="1" applyAlignment="1">
      <alignment horizontal="center" vertical="center"/>
    </xf>
    <xf numFmtId="0" fontId="18" fillId="12" borderId="3" xfId="10" applyFont="1" applyFill="1" applyBorder="1" applyAlignment="1">
      <alignment horizontal="center" vertical="center"/>
    </xf>
    <xf numFmtId="0" fontId="18" fillId="12" borderId="4" xfId="10" applyFont="1" applyFill="1" applyBorder="1" applyAlignment="1">
      <alignment horizontal="center" vertical="center"/>
    </xf>
    <xf numFmtId="164" fontId="18" fillId="0" borderId="2" xfId="10" applyNumberFormat="1" applyFont="1" applyBorder="1" applyAlignment="1">
      <alignment horizontal="center" vertical="center"/>
    </xf>
    <xf numFmtId="164" fontId="18" fillId="0" borderId="3" xfId="10" applyNumberFormat="1" applyFont="1" applyBorder="1" applyAlignment="1">
      <alignment horizontal="center" vertical="center"/>
    </xf>
    <xf numFmtId="164" fontId="18" fillId="0" borderId="4" xfId="10" applyNumberFormat="1" applyFont="1" applyBorder="1" applyAlignment="1">
      <alignment horizontal="center" vertical="center"/>
    </xf>
    <xf numFmtId="164" fontId="12" fillId="11" borderId="35" xfId="10" applyNumberFormat="1" applyFont="1" applyFill="1" applyBorder="1" applyAlignment="1">
      <alignment horizontal="center" vertical="center" wrapText="1"/>
    </xf>
    <xf numFmtId="164" fontId="12" fillId="11" borderId="31" xfId="10" applyNumberFormat="1" applyFont="1" applyFill="1" applyBorder="1" applyAlignment="1">
      <alignment horizontal="center" vertical="center" wrapText="1"/>
    </xf>
    <xf numFmtId="0" fontId="21" fillId="6" borderId="37" xfId="2" applyFont="1" applyFill="1" applyBorder="1" applyAlignment="1">
      <alignment horizontal="center" vertical="center" wrapText="1"/>
    </xf>
    <xf numFmtId="0" fontId="13" fillId="14" borderId="38" xfId="11" applyFont="1" applyFill="1" applyBorder="1" applyAlignment="1">
      <alignment horizontal="center" vertical="center" wrapText="1"/>
    </xf>
    <xf numFmtId="0" fontId="13" fillId="14" borderId="47" xfId="11" applyFont="1" applyFill="1" applyBorder="1" applyAlignment="1">
      <alignment horizontal="center" vertical="center" wrapText="1"/>
    </xf>
    <xf numFmtId="0" fontId="22" fillId="14" borderId="35" xfId="2" applyFont="1" applyFill="1" applyBorder="1" applyAlignment="1">
      <alignment horizontal="center" vertical="center" wrapText="1"/>
    </xf>
    <xf numFmtId="0" fontId="22" fillId="14" borderId="31" xfId="2" applyFont="1" applyFill="1" applyBorder="1" applyAlignment="1">
      <alignment horizontal="center" vertical="center" wrapText="1"/>
    </xf>
    <xf numFmtId="0" fontId="2" fillId="14" borderId="39" xfId="2" applyFont="1" applyFill="1" applyBorder="1" applyAlignment="1">
      <alignment horizontal="center" vertical="center" wrapText="1"/>
    </xf>
    <xf numFmtId="0" fontId="2" fillId="14" borderId="40" xfId="2" applyFont="1" applyFill="1" applyBorder="1" applyAlignment="1">
      <alignment horizontal="center" vertical="center"/>
    </xf>
    <xf numFmtId="0" fontId="2" fillId="14" borderId="41" xfId="2" applyFont="1" applyFill="1" applyBorder="1" applyAlignment="1">
      <alignment horizontal="center" vertical="center"/>
    </xf>
    <xf numFmtId="0" fontId="2" fillId="14" borderId="35" xfId="2" applyFont="1" applyFill="1" applyBorder="1" applyAlignment="1">
      <alignment horizontal="center" vertical="center" wrapText="1"/>
    </xf>
    <xf numFmtId="0" fontId="2" fillId="14" borderId="31" xfId="2" applyFont="1" applyFill="1" applyBorder="1" applyAlignment="1">
      <alignment horizontal="center" vertical="center" wrapText="1"/>
    </xf>
    <xf numFmtId="0" fontId="15" fillId="0" borderId="35" xfId="10" applyBorder="1" applyAlignment="1">
      <alignment horizontal="center" wrapText="1"/>
    </xf>
    <xf numFmtId="0" fontId="15" fillId="0" borderId="31" xfId="10" applyBorder="1" applyAlignment="1">
      <alignment horizontal="center" wrapText="1"/>
    </xf>
    <xf numFmtId="0" fontId="15" fillId="0" borderId="2" xfId="10" applyBorder="1" applyAlignment="1">
      <alignment horizontal="center" vertical="center"/>
    </xf>
    <xf numFmtId="0" fontId="15" fillId="0" borderId="3" xfId="10" applyBorder="1" applyAlignment="1">
      <alignment horizontal="center" vertical="center"/>
    </xf>
    <xf numFmtId="0" fontId="15" fillId="0" borderId="4" xfId="10" applyBorder="1" applyAlignment="1">
      <alignment horizontal="center" vertical="center"/>
    </xf>
    <xf numFmtId="0" fontId="18" fillId="10" borderId="2" xfId="10" applyFont="1" applyFill="1" applyBorder="1" applyAlignment="1">
      <alignment horizontal="center" vertical="center"/>
    </xf>
    <xf numFmtId="0" fontId="18" fillId="10" borderId="3" xfId="10" applyFont="1" applyFill="1" applyBorder="1" applyAlignment="1">
      <alignment horizontal="center" vertical="center"/>
    </xf>
    <xf numFmtId="0" fontId="18" fillId="10" borderId="4" xfId="10" applyFont="1" applyFill="1" applyBorder="1" applyAlignment="1">
      <alignment horizontal="center" vertical="center"/>
    </xf>
    <xf numFmtId="0" fontId="15" fillId="0" borderId="0" xfId="10" applyAlignment="1">
      <alignment horizontal="center" vertical="center" wrapText="1"/>
    </xf>
    <xf numFmtId="0" fontId="15" fillId="0" borderId="0" xfId="10" applyAlignment="1">
      <alignment horizontal="center" wrapText="1"/>
    </xf>
    <xf numFmtId="0" fontId="15" fillId="8" borderId="13" xfId="10" applyFill="1" applyBorder="1" applyAlignment="1">
      <alignment horizontal="center" vertical="center"/>
    </xf>
    <xf numFmtId="0" fontId="13" fillId="6" borderId="2" xfId="11" applyFont="1" applyFill="1" applyBorder="1" applyAlignment="1">
      <alignment horizontal="center" vertical="center" wrapText="1"/>
    </xf>
    <xf numFmtId="0" fontId="13" fillId="6" borderId="3" xfId="11" applyFont="1" applyFill="1" applyBorder="1" applyAlignment="1">
      <alignment horizontal="center" vertical="center" wrapText="1"/>
    </xf>
    <xf numFmtId="0" fontId="13" fillId="6" borderId="4" xfId="11" applyFont="1" applyFill="1" applyBorder="1" applyAlignment="1">
      <alignment horizontal="center" vertical="center" wrapText="1"/>
    </xf>
    <xf numFmtId="0" fontId="13" fillId="10" borderId="2" xfId="11" applyFont="1" applyFill="1" applyBorder="1" applyAlignment="1">
      <alignment horizontal="center" vertical="center" wrapText="1"/>
    </xf>
    <xf numFmtId="0" fontId="13" fillId="10" borderId="3" xfId="11" applyFont="1" applyFill="1" applyBorder="1" applyAlignment="1">
      <alignment horizontal="center" vertical="center" wrapText="1"/>
    </xf>
    <xf numFmtId="0" fontId="13" fillId="10" borderId="4" xfId="11" applyFont="1" applyFill="1" applyBorder="1" applyAlignment="1">
      <alignment horizontal="center" vertical="center" wrapText="1"/>
    </xf>
    <xf numFmtId="0" fontId="15" fillId="11" borderId="2" xfId="10" applyFill="1" applyBorder="1" applyAlignment="1">
      <alignment horizontal="center" vertical="center"/>
    </xf>
    <xf numFmtId="0" fontId="15" fillId="11" borderId="3" xfId="10" applyFill="1" applyBorder="1" applyAlignment="1">
      <alignment horizontal="center" vertical="center"/>
    </xf>
    <xf numFmtId="0" fontId="15" fillId="11" borderId="4" xfId="10" applyFill="1" applyBorder="1" applyAlignment="1">
      <alignment horizontal="center" vertical="center"/>
    </xf>
    <xf numFmtId="0" fontId="18" fillId="13" borderId="2" xfId="10" applyFont="1" applyFill="1" applyBorder="1" applyAlignment="1">
      <alignment horizontal="center" vertical="center"/>
    </xf>
    <xf numFmtId="0" fontId="18" fillId="13" borderId="3" xfId="10" applyFont="1" applyFill="1" applyBorder="1" applyAlignment="1">
      <alignment horizontal="center" vertical="center"/>
    </xf>
    <xf numFmtId="0" fontId="18" fillId="13" borderId="4" xfId="10" applyFont="1" applyFill="1" applyBorder="1" applyAlignment="1">
      <alignment horizontal="center" vertical="center"/>
    </xf>
    <xf numFmtId="4" fontId="15" fillId="11" borderId="3" xfId="10" applyNumberFormat="1" applyFill="1" applyBorder="1" applyAlignment="1">
      <alignment horizontal="right" vertical="center"/>
    </xf>
  </cellXfs>
  <cellStyles count="13">
    <cellStyle name="Comma 2" xfId="7" xr:uid="{41F31DBF-633E-43CB-B7F7-DD0749E89E92}"/>
    <cellStyle name="Currency 2" xfId="6" xr:uid="{805ABE36-5BC1-4D8F-ADC1-43A0529F168C}"/>
    <cellStyle name="Hyperlink 2" xfId="3" xr:uid="{99E2C4AD-D1A8-491A-BC81-6672CA8749E5}"/>
    <cellStyle name="Normal" xfId="0" builtinId="0"/>
    <cellStyle name="Normal 2" xfId="2" xr:uid="{464E583D-EE9A-406F-84DF-CCEB2BEF54C3}"/>
    <cellStyle name="Normal 2 2" xfId="10" xr:uid="{2F0D39C8-3119-47F7-8DDF-F0CCE3001473}"/>
    <cellStyle name="Normal 2 2 4" xfId="12" xr:uid="{65F7125A-F070-443A-9659-90E23D763884}"/>
    <cellStyle name="Normal 2 2 6" xfId="4" xr:uid="{2410BA62-BCAB-4A63-89E7-B1E09CF4609E}"/>
    <cellStyle name="Normal 2 3" xfId="11" xr:uid="{D6584921-B7AD-48B1-832E-3509372FD8CC}"/>
    <cellStyle name="Normal 2 6" xfId="5" xr:uid="{668FA690-093C-4204-AD33-04061ADAB520}"/>
    <cellStyle name="Normal 2 7" xfId="8" xr:uid="{33A91BB8-6FAD-46E8-9C35-0AF5F37E5462}"/>
    <cellStyle name="Normal 4 2" xfId="1" xr:uid="{849213AC-DD92-4B02-B979-D4487E345573}"/>
    <cellStyle name="Normal 6" xfId="9" xr:uid="{C8750604-0499-4D5C-BC42-01BFA27CC7A6}"/>
  </cellStyles>
  <dxfs count="87"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113773</xdr:rowOff>
    </xdr:from>
    <xdr:to>
      <xdr:col>3</xdr:col>
      <xdr:colOff>586501</xdr:colOff>
      <xdr:row>12</xdr:row>
      <xdr:rowOff>57247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C2CABB-A7CF-4FD5-8E59-21442EDB1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774173"/>
          <a:ext cx="3101101" cy="1213474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4</xdr:row>
      <xdr:rowOff>22346</xdr:rowOff>
    </xdr:from>
    <xdr:to>
      <xdr:col>10</xdr:col>
      <xdr:colOff>290615</xdr:colOff>
      <xdr:row>12</xdr:row>
      <xdr:rowOff>127083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51CFD1-8700-4E0C-9424-87E8D4981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25950" y="682746"/>
          <a:ext cx="3154465" cy="1374737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15</xdr:row>
      <xdr:rowOff>74153</xdr:rowOff>
    </xdr:from>
    <xdr:to>
      <xdr:col>4</xdr:col>
      <xdr:colOff>539315</xdr:colOff>
      <xdr:row>43</xdr:row>
      <xdr:rowOff>9200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73571B9-A2B6-4510-97FD-9CA977777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3701" y="2480803"/>
          <a:ext cx="3587314" cy="4380047"/>
        </a:xfrm>
        <a:prstGeom prst="rect">
          <a:avLst/>
        </a:prstGeom>
      </xdr:spPr>
    </xdr:pic>
    <xdr:clientData/>
  </xdr:twoCellAnchor>
  <xdr:twoCellAnchor editAs="oneCell">
    <xdr:from>
      <xdr:col>10</xdr:col>
      <xdr:colOff>561764</xdr:colOff>
      <xdr:row>3</xdr:row>
      <xdr:rowOff>133350</xdr:rowOff>
    </xdr:from>
    <xdr:to>
      <xdr:col>15</xdr:col>
      <xdr:colOff>500784</xdr:colOff>
      <xdr:row>15</xdr:row>
      <xdr:rowOff>108476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B4BB5F9-DEA8-4167-AB83-0FDB2FD57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51564" y="635000"/>
          <a:ext cx="3145770" cy="1880126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15</xdr:row>
      <xdr:rowOff>76964</xdr:rowOff>
    </xdr:from>
    <xdr:to>
      <xdr:col>9</xdr:col>
      <xdr:colOff>25516</xdr:colOff>
      <xdr:row>21</xdr:row>
      <xdr:rowOff>155850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A5A0219-0212-4E14-A9D9-72F92EE3B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45000" y="2483614"/>
          <a:ext cx="2228966" cy="1031386"/>
        </a:xfrm>
        <a:prstGeom prst="rect">
          <a:avLst/>
        </a:prstGeom>
      </xdr:spPr>
    </xdr:pic>
    <xdr:clientData/>
  </xdr:twoCellAnchor>
  <xdr:twoCellAnchor editAs="oneCell">
    <xdr:from>
      <xdr:col>5</xdr:col>
      <xdr:colOff>162984</xdr:colOff>
      <xdr:row>22</xdr:row>
      <xdr:rowOff>154232</xdr:rowOff>
    </xdr:from>
    <xdr:to>
      <xdr:col>8</xdr:col>
      <xdr:colOff>458298</xdr:colOff>
      <xdr:row>28</xdr:row>
      <xdr:rowOff>25925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CBD9024-4383-49BB-ACA7-812BB2499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46034" y="3672132"/>
          <a:ext cx="2219364" cy="824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cfonline.sharepoint.com/sites/CEITTeam/Shared%20Documents/Audio%20Video/Version%204.0/Data%20Analysis/ENERGY%20STAR%20DC%20EVSE%20V1.1%20Savings%20Analysis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cfonline.sharepoint.com/Users/37667/OneDrive%20-%20ICF/EPA/Data%20Book/2019%20DB%20fuel%20pric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Version 1.1 Criteria"/>
      <sheetName val="Energy and Cost Savings"/>
      <sheetName val="Shipments and Market Share"/>
      <sheetName val="Grow-To Savings"/>
      <sheetName val="Incremental Cost and Payback"/>
      <sheetName val="ENERGY STAR QPL"/>
      <sheetName val="AHAM Dataset"/>
      <sheetName val="Non-ES Models"/>
      <sheetName val="1. Introduction"/>
      <sheetName val="2. Version 1.1 Criteria"/>
      <sheetName val="3. Energy and Cost Savings"/>
      <sheetName val="4. Product Availability"/>
      <sheetName val="5. Incremental Cost and Payback"/>
      <sheetName val="6. ENERGY STAR QPL"/>
      <sheetName val="V2.0 Proposals CADRperW"/>
      <sheetName val="V2.0 Proposals w Standby"/>
      <sheetName val="7. AHAM Dataset"/>
      <sheetName val="8. Non-ES Models"/>
      <sheetName val="5.a Operation Mode Efficiency"/>
      <sheetName val="5.b Loading Condition Weightin "/>
      <sheetName val="5.c Temperature Weighting"/>
      <sheetName val="5.d Standby Power"/>
      <sheetName val="Product Availability"/>
      <sheetName val="Pass Rates"/>
      <sheetName val="Webscraped Filter Data Pivot"/>
      <sheetName val="Webscraped Filter Data"/>
      <sheetName val="In-Store Models (Helen of Troy)"/>
      <sheetName val="In-Store Models (ICF)"/>
      <sheetName val="HEPA Research"/>
      <sheetName val="HEPA Research (2)"/>
      <sheetName val="Reference Materials"/>
      <sheetName val="Chart1"/>
      <sheetName val="Chart2"/>
      <sheetName val="Chart3"/>
      <sheetName val="Metric Crosswalk"/>
      <sheetName val="Efficency &amp; Size by Pollutants"/>
      <sheetName val="CARB Dataset"/>
      <sheetName val="CARB Dataset Pivot"/>
      <sheetName val="Consumer Reports Summary"/>
      <sheetName val="Fuel Prices"/>
      <sheetName val="Standby Power"/>
      <sheetName val="Temperature Weightings "/>
      <sheetName val="Losses"/>
    </sheetNames>
    <sheetDataSet>
      <sheetData sheetId="0"/>
      <sheetData sheetId="1"/>
      <sheetData sheetId="2">
        <row r="49">
          <cell r="D49">
            <v>9</v>
          </cell>
        </row>
        <row r="50">
          <cell r="D50">
            <v>1095</v>
          </cell>
        </row>
        <row r="51">
          <cell r="D51">
            <v>7665</v>
          </cell>
        </row>
        <row r="52">
          <cell r="D52">
            <v>0.1246</v>
          </cell>
        </row>
        <row r="55">
          <cell r="D55">
            <v>1.56</v>
          </cell>
        </row>
        <row r="59">
          <cell r="D59">
            <v>0.3</v>
          </cell>
        </row>
      </sheetData>
      <sheetData sheetId="3">
        <row r="71">
          <cell r="D71">
            <v>2021</v>
          </cell>
        </row>
      </sheetData>
      <sheetData sheetId="4"/>
      <sheetData sheetId="5"/>
      <sheetData sheetId="6">
        <row r="3">
          <cell r="AM3" t="str">
            <v>Filtrete</v>
          </cell>
        </row>
        <row r="4">
          <cell r="AM4" t="str">
            <v>Filtrete</v>
          </cell>
        </row>
        <row r="5">
          <cell r="AM5" t="str">
            <v>Filtrete</v>
          </cell>
        </row>
        <row r="6">
          <cell r="AM6" t="str">
            <v>Filtrete</v>
          </cell>
        </row>
        <row r="7">
          <cell r="AM7" t="str">
            <v>Filtrete</v>
          </cell>
        </row>
        <row r="8">
          <cell r="AM8" t="str">
            <v>Therapure</v>
          </cell>
        </row>
        <row r="9">
          <cell r="AM9" t="str">
            <v>GermGuardian</v>
          </cell>
        </row>
        <row r="10">
          <cell r="AM10" t="str">
            <v>Atmosphere</v>
          </cell>
        </row>
        <row r="11">
          <cell r="AM11" t="str">
            <v>Atmosphere</v>
          </cell>
        </row>
        <row r="12">
          <cell r="AM12" t="str">
            <v>TruSens</v>
          </cell>
        </row>
        <row r="13">
          <cell r="AM13" t="str">
            <v>TruSens</v>
          </cell>
        </row>
        <row r="14">
          <cell r="AM14" t="str">
            <v>ROWENTA</v>
          </cell>
        </row>
        <row r="15">
          <cell r="AM15" t="str">
            <v>Aerus</v>
          </cell>
        </row>
        <row r="16">
          <cell r="AM16" t="str">
            <v>Airgle</v>
          </cell>
        </row>
        <row r="17">
          <cell r="AM17" t="str">
            <v>Airgle</v>
          </cell>
        </row>
        <row r="18">
          <cell r="AM18" t="str">
            <v>Airgle</v>
          </cell>
        </row>
        <row r="19">
          <cell r="AM19" t="str">
            <v>Airgle</v>
          </cell>
        </row>
        <row r="20">
          <cell r="AM20" t="str">
            <v>Airgle</v>
          </cell>
        </row>
        <row r="21">
          <cell r="AM21" t="str">
            <v>Alen</v>
          </cell>
        </row>
        <row r="22">
          <cell r="AM22" t="str">
            <v>Alen</v>
          </cell>
        </row>
        <row r="23">
          <cell r="AM23" t="str">
            <v>Filtrete</v>
          </cell>
        </row>
        <row r="24">
          <cell r="AM24" t="str">
            <v>Alen</v>
          </cell>
        </row>
        <row r="25">
          <cell r="AM25" t="str">
            <v>Alen</v>
          </cell>
        </row>
        <row r="26">
          <cell r="AM26" t="str">
            <v>GermGuardian</v>
          </cell>
        </row>
        <row r="27">
          <cell r="AM27" t="str">
            <v>Nectar</v>
          </cell>
        </row>
        <row r="28">
          <cell r="AM28" t="str">
            <v>Nectar</v>
          </cell>
        </row>
        <row r="29">
          <cell r="AM29" t="str">
            <v>Febreze</v>
          </cell>
        </row>
        <row r="30">
          <cell r="AM30" t="str">
            <v>HOMEDICS</v>
          </cell>
        </row>
        <row r="31">
          <cell r="AM31" t="str">
            <v>Life Cell</v>
          </cell>
        </row>
        <row r="32">
          <cell r="AM32" t="str">
            <v>Whirlpool</v>
          </cell>
        </row>
        <row r="33">
          <cell r="AM33" t="str">
            <v>Whirlpool</v>
          </cell>
        </row>
        <row r="34">
          <cell r="AM34" t="str">
            <v>Life Cell</v>
          </cell>
        </row>
        <row r="35">
          <cell r="AM35" t="str">
            <v>Bionaire</v>
          </cell>
        </row>
        <row r="36">
          <cell r="AM36" t="str">
            <v>BISSELL Air Care</v>
          </cell>
        </row>
        <row r="37">
          <cell r="AM37" t="str">
            <v>BLUE</v>
          </cell>
        </row>
        <row r="38">
          <cell r="AM38" t="str">
            <v>Blueair</v>
          </cell>
        </row>
        <row r="39">
          <cell r="AM39" t="str">
            <v>Blueair</v>
          </cell>
        </row>
        <row r="40">
          <cell r="AM40" t="str">
            <v>Blueair</v>
          </cell>
        </row>
        <row r="41">
          <cell r="AM41" t="str">
            <v>Blueair</v>
          </cell>
        </row>
        <row r="42">
          <cell r="AM42" t="str">
            <v>Blueair</v>
          </cell>
        </row>
        <row r="43">
          <cell r="AM43" t="str">
            <v>Blueair</v>
          </cell>
        </row>
        <row r="44">
          <cell r="AM44" t="str">
            <v>Blueair</v>
          </cell>
        </row>
        <row r="45">
          <cell r="AM45" t="str">
            <v>Blueair</v>
          </cell>
        </row>
        <row r="46">
          <cell r="AM46" t="str">
            <v>Blueair</v>
          </cell>
        </row>
        <row r="47">
          <cell r="AM47" t="str">
            <v>Blueair</v>
          </cell>
        </row>
        <row r="48">
          <cell r="AM48" t="str">
            <v>Blueair</v>
          </cell>
        </row>
        <row r="49">
          <cell r="AM49" t="str">
            <v>Blueair</v>
          </cell>
        </row>
        <row r="50">
          <cell r="AM50" t="str">
            <v>Blueair</v>
          </cell>
        </row>
        <row r="51">
          <cell r="AM51" t="str">
            <v>Blueair</v>
          </cell>
        </row>
        <row r="52">
          <cell r="AM52" t="str">
            <v>Blueair</v>
          </cell>
        </row>
        <row r="53">
          <cell r="AM53" t="str">
            <v>Blueair</v>
          </cell>
        </row>
        <row r="54">
          <cell r="AM54" t="str">
            <v>Blueair</v>
          </cell>
        </row>
        <row r="55">
          <cell r="AM55" t="str">
            <v>Blueair</v>
          </cell>
        </row>
        <row r="56">
          <cell r="AM56" t="str">
            <v>Blueair</v>
          </cell>
        </row>
        <row r="57">
          <cell r="AM57" t="str">
            <v>Blueair</v>
          </cell>
        </row>
        <row r="58">
          <cell r="AM58" t="str">
            <v>LUX</v>
          </cell>
        </row>
        <row r="59">
          <cell r="AM59" t="str">
            <v>Master Craft</v>
          </cell>
        </row>
        <row r="60">
          <cell r="AM60" t="str">
            <v>Master Craft</v>
          </cell>
        </row>
        <row r="61">
          <cell r="AM61" t="str">
            <v>Master Craft</v>
          </cell>
        </row>
        <row r="62">
          <cell r="AM62" t="str">
            <v>Boneco</v>
          </cell>
        </row>
        <row r="63">
          <cell r="AM63" t="str">
            <v>Boneco</v>
          </cell>
        </row>
        <row r="64">
          <cell r="AM64" t="str">
            <v>Boneco</v>
          </cell>
        </row>
        <row r="65">
          <cell r="AM65" t="str">
            <v>Boneco</v>
          </cell>
        </row>
        <row r="66">
          <cell r="AM66" t="str">
            <v>Boneco</v>
          </cell>
        </row>
        <row r="67">
          <cell r="AM67" t="str">
            <v>Brondell</v>
          </cell>
        </row>
        <row r="68">
          <cell r="AM68" t="str">
            <v>Brondell</v>
          </cell>
        </row>
        <row r="69">
          <cell r="AM69" t="str">
            <v>CLK Corporation</v>
          </cell>
        </row>
        <row r="70">
          <cell r="AM70" t="str">
            <v>Klarwind</v>
          </cell>
        </row>
        <row r="71">
          <cell r="AM71" t="str">
            <v>Klarwind</v>
          </cell>
        </row>
        <row r="72">
          <cell r="AM72" t="str">
            <v>RevitalAir</v>
          </cell>
        </row>
        <row r="73">
          <cell r="AM73" t="str">
            <v>AIRMEGA</v>
          </cell>
        </row>
        <row r="74">
          <cell r="AM74" t="str">
            <v>Coway</v>
          </cell>
        </row>
        <row r="75">
          <cell r="AM75" t="str">
            <v>Coway</v>
          </cell>
        </row>
        <row r="76">
          <cell r="AM76" t="str">
            <v>Coway</v>
          </cell>
        </row>
        <row r="77">
          <cell r="AM77" t="str">
            <v>Coway</v>
          </cell>
        </row>
        <row r="78">
          <cell r="AM78" t="str">
            <v>Coway</v>
          </cell>
        </row>
        <row r="79">
          <cell r="AM79" t="str">
            <v>Coway</v>
          </cell>
        </row>
        <row r="80">
          <cell r="AM80" t="str">
            <v>Coway</v>
          </cell>
        </row>
        <row r="81">
          <cell r="AM81" t="str">
            <v>Coway</v>
          </cell>
        </row>
        <row r="82">
          <cell r="AM82" t="str">
            <v>Coway</v>
          </cell>
        </row>
        <row r="83">
          <cell r="AM83" t="str">
            <v>Friedrich</v>
          </cell>
        </row>
        <row r="84">
          <cell r="AM84" t="str">
            <v>Coway</v>
          </cell>
        </row>
        <row r="85">
          <cell r="AM85" t="str">
            <v>Coway</v>
          </cell>
        </row>
        <row r="86">
          <cell r="AM86" t="str">
            <v>Woongjin</v>
          </cell>
        </row>
        <row r="87">
          <cell r="AM87" t="str">
            <v>OregonScientific</v>
          </cell>
        </row>
        <row r="88">
          <cell r="AM88" t="str">
            <v>Honeywell</v>
          </cell>
        </row>
        <row r="89">
          <cell r="AM89" t="str">
            <v>Electrolux</v>
          </cell>
        </row>
        <row r="90">
          <cell r="AM90" t="str">
            <v>Electrolux</v>
          </cell>
        </row>
        <row r="91">
          <cell r="AM91" t="str">
            <v>Electrolux</v>
          </cell>
        </row>
        <row r="92">
          <cell r="AM92" t="str">
            <v>Frigidaire</v>
          </cell>
        </row>
        <row r="93">
          <cell r="AM93" t="str">
            <v>Frigidaire</v>
          </cell>
        </row>
        <row r="94">
          <cell r="AM94" t="str">
            <v>Kenmore</v>
          </cell>
        </row>
        <row r="95">
          <cell r="AM95" t="str">
            <v>ORANSI</v>
          </cell>
        </row>
        <row r="96">
          <cell r="AM96" t="str">
            <v>PureGuardian</v>
          </cell>
        </row>
        <row r="97">
          <cell r="AM97" t="str">
            <v>Ionic Pro Platinum</v>
          </cell>
        </row>
        <row r="98">
          <cell r="AM98" t="str">
            <v>Winix</v>
          </cell>
        </row>
        <row r="99">
          <cell r="AM99" t="str">
            <v>Therapure</v>
          </cell>
        </row>
        <row r="100">
          <cell r="AM100" t="str">
            <v>Therapure</v>
          </cell>
        </row>
        <row r="101">
          <cell r="AM101" t="str">
            <v>Alen</v>
          </cell>
        </row>
        <row r="102">
          <cell r="AM102" t="str">
            <v>Danby</v>
          </cell>
        </row>
        <row r="103">
          <cell r="AM103" t="str">
            <v>Fellowes</v>
          </cell>
        </row>
        <row r="104">
          <cell r="AM104" t="str">
            <v>Fellowes</v>
          </cell>
        </row>
        <row r="105">
          <cell r="AM105" t="str">
            <v>Rabbit Air</v>
          </cell>
        </row>
        <row r="106">
          <cell r="AM106" t="str">
            <v>Fellowes</v>
          </cell>
        </row>
        <row r="107">
          <cell r="AM107" t="str">
            <v>Fellowes</v>
          </cell>
        </row>
        <row r="108">
          <cell r="AM108" t="str">
            <v>Fellowes</v>
          </cell>
        </row>
        <row r="109">
          <cell r="AM109" t="str">
            <v>Alen</v>
          </cell>
        </row>
        <row r="110">
          <cell r="AM110" t="str">
            <v>Midea</v>
          </cell>
        </row>
        <row r="111">
          <cell r="AM111" t="str">
            <v>HOMEDICS</v>
          </cell>
        </row>
        <row r="112">
          <cell r="AM112" t="str">
            <v>Whirlpool</v>
          </cell>
        </row>
        <row r="113">
          <cell r="AM113" t="str">
            <v>HOMEDICS</v>
          </cell>
        </row>
        <row r="114">
          <cell r="AM114" t="str">
            <v>ROWENTA</v>
          </cell>
        </row>
        <row r="115">
          <cell r="AM115" t="str">
            <v>ROWENTA</v>
          </cell>
        </row>
        <row r="116">
          <cell r="AM116" t="str">
            <v>ROWENTA</v>
          </cell>
        </row>
        <row r="117">
          <cell r="AM117" t="str">
            <v>ROWENTA</v>
          </cell>
        </row>
        <row r="118">
          <cell r="AM118" t="str">
            <v>TruSens</v>
          </cell>
        </row>
        <row r="119">
          <cell r="AM119" t="str">
            <v>ROWENTA</v>
          </cell>
        </row>
        <row r="120">
          <cell r="AM120" t="str">
            <v>GermGuardian</v>
          </cell>
        </row>
        <row r="121">
          <cell r="AM121" t="str">
            <v>GermGuardian</v>
          </cell>
        </row>
        <row r="122">
          <cell r="AM122" t="str">
            <v>GermGuardian</v>
          </cell>
        </row>
        <row r="123">
          <cell r="AM123" t="str">
            <v>Therapure</v>
          </cell>
        </row>
        <row r="124">
          <cell r="AM124" t="str">
            <v>GermGuardian</v>
          </cell>
        </row>
        <row r="125">
          <cell r="AM125" t="str">
            <v>GermGuardian</v>
          </cell>
        </row>
        <row r="126">
          <cell r="AM126" t="str">
            <v>GermGuardian</v>
          </cell>
        </row>
        <row r="127">
          <cell r="AM127" t="str">
            <v>Envion</v>
          </cell>
        </row>
        <row r="128">
          <cell r="AM128" t="str">
            <v>GermGuardian</v>
          </cell>
        </row>
        <row r="129">
          <cell r="AM129" t="str">
            <v>GermGuardian</v>
          </cell>
        </row>
        <row r="130">
          <cell r="AM130" t="str">
            <v>GermGuardian</v>
          </cell>
        </row>
        <row r="131">
          <cell r="AM131" t="str">
            <v>GermGuardian</v>
          </cell>
        </row>
        <row r="132">
          <cell r="AM132" t="str">
            <v>GermGuardian</v>
          </cell>
        </row>
        <row r="133">
          <cell r="AM133" t="str">
            <v>GermGuardian</v>
          </cell>
        </row>
        <row r="134">
          <cell r="AM134" t="str">
            <v>GermGuardian</v>
          </cell>
        </row>
        <row r="135">
          <cell r="AM135" t="str">
            <v>Therapure</v>
          </cell>
        </row>
        <row r="136">
          <cell r="AM136" t="str">
            <v>PureGuardian</v>
          </cell>
        </row>
        <row r="137">
          <cell r="AM137" t="str">
            <v>PureGuardian</v>
          </cell>
        </row>
        <row r="138">
          <cell r="AM138" t="str">
            <v>Intellipure</v>
          </cell>
        </row>
        <row r="139">
          <cell r="AM139" t="str">
            <v>HOMEDICS</v>
          </cell>
        </row>
        <row r="140">
          <cell r="AM140" t="str">
            <v>HOMEDICS</v>
          </cell>
        </row>
        <row r="141">
          <cell r="AM141" t="str">
            <v>HOMEDICS</v>
          </cell>
        </row>
        <row r="142">
          <cell r="AM142" t="str">
            <v>HOMEDICS</v>
          </cell>
        </row>
        <row r="143">
          <cell r="AM143" t="str">
            <v>Allergy Pro</v>
          </cell>
        </row>
        <row r="144">
          <cell r="AM144" t="str">
            <v>Oreck</v>
          </cell>
        </row>
        <row r="145">
          <cell r="AM145" t="str">
            <v>Danby</v>
          </cell>
        </row>
        <row r="146">
          <cell r="AM146" t="str">
            <v>HomeTrends</v>
          </cell>
        </row>
        <row r="147">
          <cell r="AM147" t="str">
            <v>Eureka</v>
          </cell>
        </row>
        <row r="148">
          <cell r="AM148" t="str">
            <v>BeneLife</v>
          </cell>
        </row>
        <row r="149">
          <cell r="AM149" t="str">
            <v>IQAir</v>
          </cell>
        </row>
        <row r="150">
          <cell r="AM150" t="str">
            <v>JET</v>
          </cell>
        </row>
        <row r="151">
          <cell r="AM151" t="str">
            <v>Powermatic</v>
          </cell>
        </row>
        <row r="152">
          <cell r="AM152" t="str">
            <v>Febreze</v>
          </cell>
        </row>
        <row r="153">
          <cell r="AM153" t="str">
            <v>Febreze</v>
          </cell>
        </row>
        <row r="154">
          <cell r="AM154" t="str">
            <v>Kenmore</v>
          </cell>
        </row>
        <row r="155">
          <cell r="AM155" t="str">
            <v>Honeywell</v>
          </cell>
        </row>
        <row r="156">
          <cell r="AM156" t="str">
            <v>Honeywell</v>
          </cell>
        </row>
        <row r="157">
          <cell r="AM157" t="str">
            <v>Honeywell</v>
          </cell>
        </row>
        <row r="158">
          <cell r="AM158" t="str">
            <v>Honeywell</v>
          </cell>
        </row>
        <row r="159">
          <cell r="AM159" t="str">
            <v>Honeywell</v>
          </cell>
        </row>
        <row r="160">
          <cell r="AM160" t="str">
            <v>Honeywell</v>
          </cell>
        </row>
        <row r="161">
          <cell r="AM161" t="str">
            <v>Honeywell</v>
          </cell>
        </row>
        <row r="162">
          <cell r="AM162" t="str">
            <v>Honeywell</v>
          </cell>
        </row>
        <row r="163">
          <cell r="AM163" t="str">
            <v>Honeywell</v>
          </cell>
        </row>
        <row r="164">
          <cell r="AM164" t="str">
            <v>Honeywell</v>
          </cell>
        </row>
        <row r="165">
          <cell r="AM165" t="str">
            <v>Honeywell</v>
          </cell>
        </row>
        <row r="166">
          <cell r="AM166" t="str">
            <v>Midea</v>
          </cell>
        </row>
        <row r="167">
          <cell r="AM167" t="str">
            <v>Honeywell</v>
          </cell>
        </row>
        <row r="168">
          <cell r="AM168" t="str">
            <v>Honeywell</v>
          </cell>
        </row>
        <row r="169">
          <cell r="AM169" t="str">
            <v>Honeywell</v>
          </cell>
        </row>
        <row r="170">
          <cell r="AM170" t="str">
            <v>Honeywell</v>
          </cell>
        </row>
        <row r="171">
          <cell r="AM171" t="str">
            <v>Honeywell</v>
          </cell>
        </row>
        <row r="172">
          <cell r="AM172" t="str">
            <v>Honeywell</v>
          </cell>
        </row>
        <row r="173">
          <cell r="AM173" t="str">
            <v>Honeywell</v>
          </cell>
        </row>
        <row r="174">
          <cell r="AM174" t="str">
            <v>Honeywell</v>
          </cell>
        </row>
        <row r="175">
          <cell r="AM175" t="str">
            <v>Honeywell</v>
          </cell>
        </row>
        <row r="176">
          <cell r="AM176" t="str">
            <v>Honeywell</v>
          </cell>
        </row>
        <row r="177">
          <cell r="AM177" t="str">
            <v>Midea</v>
          </cell>
        </row>
        <row r="178">
          <cell r="AM178" t="str">
            <v>Kenmore</v>
          </cell>
        </row>
        <row r="179">
          <cell r="AM179" t="str">
            <v>Fellowes</v>
          </cell>
        </row>
        <row r="180">
          <cell r="AM180" t="str">
            <v>Ionic Comfort</v>
          </cell>
        </row>
        <row r="181">
          <cell r="AM181" t="str">
            <v>Ionic Comfort Plus</v>
          </cell>
        </row>
        <row r="182">
          <cell r="AM182" t="str">
            <v>Ionic Comfort Plus</v>
          </cell>
        </row>
        <row r="183">
          <cell r="AM183" t="str">
            <v>Ionic Comfort Plus</v>
          </cell>
        </row>
        <row r="184">
          <cell r="AM184" t="str">
            <v>Ionic Comfort Plus</v>
          </cell>
        </row>
        <row r="185">
          <cell r="AM185" t="str">
            <v>Lasko</v>
          </cell>
        </row>
        <row r="186">
          <cell r="AM186" t="str">
            <v>Lasko</v>
          </cell>
        </row>
        <row r="187">
          <cell r="AM187" t="str">
            <v>Lasko</v>
          </cell>
        </row>
        <row r="188">
          <cell r="AM188" t="str">
            <v>LEVOIT</v>
          </cell>
        </row>
        <row r="189">
          <cell r="AM189" t="str">
            <v>LEVOIT</v>
          </cell>
        </row>
        <row r="190">
          <cell r="AM190" t="str">
            <v>LG</v>
          </cell>
        </row>
        <row r="191">
          <cell r="AM191" t="str">
            <v>LG</v>
          </cell>
        </row>
        <row r="192">
          <cell r="AM192" t="str">
            <v>LG</v>
          </cell>
        </row>
        <row r="193">
          <cell r="AM193" t="str">
            <v>LG</v>
          </cell>
        </row>
        <row r="194">
          <cell r="AM194" t="str">
            <v>Idylis</v>
          </cell>
        </row>
        <row r="195">
          <cell r="AM195" t="str">
            <v>Idylis</v>
          </cell>
        </row>
        <row r="196">
          <cell r="AM196" t="str">
            <v>Idylis</v>
          </cell>
        </row>
        <row r="197">
          <cell r="AM197" t="str">
            <v>Whirlpool</v>
          </cell>
        </row>
        <row r="198">
          <cell r="AM198" t="str">
            <v>Whirlpool</v>
          </cell>
        </row>
        <row r="199">
          <cell r="AM199" t="str">
            <v>Whirlpool</v>
          </cell>
        </row>
        <row r="200">
          <cell r="AM200" t="str">
            <v>Whirlpool</v>
          </cell>
        </row>
        <row r="201">
          <cell r="AM201" t="str">
            <v>Filtrete</v>
          </cell>
        </row>
        <row r="202">
          <cell r="AM202" t="str">
            <v>IDEAL</v>
          </cell>
        </row>
        <row r="203">
          <cell r="AM203" t="str">
            <v>IDEAL</v>
          </cell>
        </row>
        <row r="204">
          <cell r="AM204" t="str">
            <v>IDEAL</v>
          </cell>
        </row>
        <row r="205">
          <cell r="AM205" t="str">
            <v>LivePure</v>
          </cell>
        </row>
        <row r="206">
          <cell r="AM206" t="str">
            <v>LivePure</v>
          </cell>
        </row>
        <row r="207">
          <cell r="AM207" t="str">
            <v>Nuwave Oxypure</v>
          </cell>
        </row>
        <row r="208">
          <cell r="AM208" t="str">
            <v>ORANSI</v>
          </cell>
        </row>
        <row r="209">
          <cell r="AM209" t="str">
            <v>Coway</v>
          </cell>
        </row>
        <row r="210">
          <cell r="AM210" t="str">
            <v>Philips</v>
          </cell>
        </row>
        <row r="211">
          <cell r="AM211" t="str">
            <v>Philips</v>
          </cell>
        </row>
        <row r="212">
          <cell r="AM212" t="str">
            <v>Philips</v>
          </cell>
        </row>
        <row r="213">
          <cell r="AM213" t="str">
            <v>Philips</v>
          </cell>
        </row>
        <row r="214">
          <cell r="AM214" t="str">
            <v>Rabbit Air</v>
          </cell>
        </row>
        <row r="215">
          <cell r="AM215" t="str">
            <v>Rabbit Air</v>
          </cell>
        </row>
        <row r="216">
          <cell r="AM216" t="str">
            <v>Rabbit Air</v>
          </cell>
        </row>
        <row r="217">
          <cell r="AM217" t="str">
            <v>Winix</v>
          </cell>
        </row>
        <row r="218">
          <cell r="AM218" t="str">
            <v>Rabbit Air</v>
          </cell>
        </row>
        <row r="219">
          <cell r="AM219" t="str">
            <v>Oreck</v>
          </cell>
        </row>
        <row r="220">
          <cell r="AM220" t="str">
            <v>Oreck</v>
          </cell>
        </row>
        <row r="221">
          <cell r="AM221" t="str">
            <v>Oreck</v>
          </cell>
        </row>
        <row r="222">
          <cell r="AM222" t="str">
            <v>Oreck</v>
          </cell>
        </row>
        <row r="223">
          <cell r="AM223" t="str">
            <v>Whirlpool</v>
          </cell>
        </row>
        <row r="224">
          <cell r="AM224" t="str">
            <v>Oreck</v>
          </cell>
        </row>
        <row r="225">
          <cell r="AM225" t="str">
            <v>Sharp</v>
          </cell>
        </row>
        <row r="226">
          <cell r="AM226" t="str">
            <v>Sharp</v>
          </cell>
        </row>
        <row r="227">
          <cell r="AM227" t="str">
            <v>Sharp</v>
          </cell>
        </row>
        <row r="228">
          <cell r="AM228" t="str">
            <v>Sharp</v>
          </cell>
        </row>
        <row r="229">
          <cell r="AM229" t="str">
            <v>Sharp</v>
          </cell>
        </row>
        <row r="230">
          <cell r="AM230" t="str">
            <v>SheerAIRE</v>
          </cell>
        </row>
        <row r="231">
          <cell r="AM231" t="str">
            <v>SheerAIRE</v>
          </cell>
        </row>
        <row r="232">
          <cell r="AM232" t="str">
            <v>SheerAIRE</v>
          </cell>
        </row>
        <row r="233">
          <cell r="AM233" t="str">
            <v>Stadler</v>
          </cell>
        </row>
        <row r="234">
          <cell r="AM234" t="str">
            <v>Stadler</v>
          </cell>
        </row>
        <row r="235">
          <cell r="AM235" t="str">
            <v>Bionaire</v>
          </cell>
        </row>
        <row r="236">
          <cell r="AM236" t="str">
            <v>Whirlpool</v>
          </cell>
        </row>
        <row r="237">
          <cell r="AM237" t="str">
            <v>Holmes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C4" t="str">
            <v>FAP-C01-A</v>
          </cell>
        </row>
        <row r="5">
          <cell r="C5" t="str">
            <v>FAP-C01-BA-G1</v>
          </cell>
        </row>
        <row r="6">
          <cell r="C6" t="str">
            <v>FAP-C01-F1</v>
          </cell>
        </row>
        <row r="7">
          <cell r="C7" t="str">
            <v>FAP-C02-A2</v>
          </cell>
        </row>
        <row r="8">
          <cell r="C8" t="str">
            <v>FAP-C02-F2</v>
          </cell>
        </row>
        <row r="9">
          <cell r="C9" t="str">
            <v>FAP-C03-A2</v>
          </cell>
        </row>
        <row r="10">
          <cell r="C10" t="str">
            <v>FAP-C03-F2</v>
          </cell>
        </row>
        <row r="11">
          <cell r="C11" t="str">
            <v>101076**</v>
          </cell>
        </row>
        <row r="12">
          <cell r="C12" t="str">
            <v>120539**</v>
          </cell>
        </row>
        <row r="13">
          <cell r="C13" t="str">
            <v>Z1000</v>
          </cell>
        </row>
        <row r="14">
          <cell r="C14" t="str">
            <v>Z2000</v>
          </cell>
        </row>
        <row r="15">
          <cell r="C15" t="str">
            <v>Z3000</v>
          </cell>
        </row>
        <row r="16">
          <cell r="C16" t="str">
            <v>Guardian Air Platinum F159D</v>
          </cell>
        </row>
        <row r="17">
          <cell r="C17" t="str">
            <v>AG500</v>
          </cell>
        </row>
        <row r="18">
          <cell r="C18" t="str">
            <v>AG550</v>
          </cell>
        </row>
        <row r="19">
          <cell r="C19" t="str">
            <v>AG600</v>
          </cell>
        </row>
        <row r="20">
          <cell r="C20" t="str">
            <v>AG800</v>
          </cell>
        </row>
        <row r="21">
          <cell r="C21" t="str">
            <v>AG900</v>
          </cell>
        </row>
        <row r="22">
          <cell r="C22" t="str">
            <v>BreatheSmart 45i</v>
          </cell>
        </row>
        <row r="23">
          <cell r="C23" t="str">
            <v>Breathesmart 75i</v>
          </cell>
        </row>
        <row r="24">
          <cell r="C24" t="str">
            <v>BreatheSmart Fit50</v>
          </cell>
        </row>
        <row r="25">
          <cell r="C25" t="str">
            <v>BreatheSmart KJF40A01</v>
          </cell>
        </row>
        <row r="26">
          <cell r="C26" t="str">
            <v>Paralda</v>
          </cell>
        </row>
        <row r="27">
          <cell r="C27" t="str">
            <v>T500 9903</v>
          </cell>
        </row>
        <row r="28">
          <cell r="C28" t="str">
            <v>HexaDuo</v>
          </cell>
        </row>
        <row r="29">
          <cell r="C29" t="str">
            <v>HexaOne</v>
          </cell>
        </row>
        <row r="30">
          <cell r="C30" t="str">
            <v>WP1000*</v>
          </cell>
        </row>
        <row r="31">
          <cell r="C31" t="str">
            <v>WP500*</v>
          </cell>
        </row>
        <row r="32">
          <cell r="C32" t="str">
            <v>WPPRO2000*</v>
          </cell>
        </row>
        <row r="33">
          <cell r="C33" t="str">
            <v>WPT60*</v>
          </cell>
        </row>
        <row r="34">
          <cell r="C34" t="str">
            <v>WPT80*</v>
          </cell>
        </row>
        <row r="35">
          <cell r="C35" t="str">
            <v>LC1550PPWH</v>
          </cell>
        </row>
        <row r="36">
          <cell r="C36" t="str">
            <v>LC1550UVPCNS</v>
          </cell>
        </row>
        <row r="37">
          <cell r="C37" t="str">
            <v>2479*</v>
          </cell>
        </row>
        <row r="38">
          <cell r="C38" t="str">
            <v>Pure 411</v>
          </cell>
        </row>
        <row r="39">
          <cell r="C39" t="str">
            <v>203</v>
          </cell>
        </row>
        <row r="40">
          <cell r="C40" t="str">
            <v>205</v>
          </cell>
        </row>
        <row r="41">
          <cell r="C41" t="str">
            <v>270E</v>
          </cell>
        </row>
        <row r="42">
          <cell r="C42" t="str">
            <v>403</v>
          </cell>
        </row>
        <row r="43">
          <cell r="C43" t="str">
            <v>405</v>
          </cell>
        </row>
        <row r="44">
          <cell r="C44" t="str">
            <v>410B</v>
          </cell>
        </row>
        <row r="45">
          <cell r="C45" t="str">
            <v>450E</v>
          </cell>
        </row>
        <row r="46">
          <cell r="C46" t="str">
            <v>503</v>
          </cell>
        </row>
        <row r="47">
          <cell r="C47" t="str">
            <v>505</v>
          </cell>
        </row>
        <row r="48">
          <cell r="C48" t="str">
            <v>550E</v>
          </cell>
        </row>
        <row r="49">
          <cell r="C49" t="str">
            <v>605</v>
          </cell>
        </row>
        <row r="50">
          <cell r="C50" t="str">
            <v>Joy S</v>
          </cell>
        </row>
        <row r="51">
          <cell r="C51" t="str">
            <v>Pro L</v>
          </cell>
        </row>
        <row r="52">
          <cell r="C52" t="str">
            <v>Pro M</v>
          </cell>
        </row>
        <row r="53">
          <cell r="C53" t="str">
            <v>Pro XL</v>
          </cell>
        </row>
        <row r="54">
          <cell r="C54" t="str">
            <v>Pure 121</v>
          </cell>
        </row>
        <row r="55">
          <cell r="C55" t="str">
            <v>Pure 211</v>
          </cell>
        </row>
        <row r="56">
          <cell r="C56" t="str">
            <v>Pure 221</v>
          </cell>
        </row>
        <row r="57">
          <cell r="C57" t="str">
            <v>S1</v>
          </cell>
        </row>
        <row r="58">
          <cell r="C58" t="str">
            <v>Sense+</v>
          </cell>
        </row>
        <row r="59">
          <cell r="C59" t="str">
            <v>LACH-2 Hera</v>
          </cell>
        </row>
        <row r="60">
          <cell r="C60" t="str">
            <v>AC-2045DC</v>
          </cell>
        </row>
        <row r="61">
          <cell r="C61" t="str">
            <v>AC-2136</v>
          </cell>
        </row>
        <row r="62">
          <cell r="C62" t="str">
            <v>AC-2137</v>
          </cell>
        </row>
        <row r="63">
          <cell r="C63" t="str">
            <v>P400A</v>
          </cell>
        </row>
        <row r="64">
          <cell r="C64" t="str">
            <v>P400B</v>
          </cell>
        </row>
        <row r="65">
          <cell r="C65" t="str">
            <v>P400S</v>
          </cell>
        </row>
        <row r="66">
          <cell r="C66" t="str">
            <v>P500A</v>
          </cell>
        </row>
        <row r="67">
          <cell r="C67" t="str">
            <v>P500 S</v>
          </cell>
        </row>
        <row r="68">
          <cell r="C68" t="str">
            <v>Halo PH10-B</v>
          </cell>
        </row>
        <row r="69">
          <cell r="C69" t="str">
            <v>P300-*</v>
          </cell>
        </row>
        <row r="70">
          <cell r="C70" t="str">
            <v>CAP-100SW</v>
          </cell>
        </row>
        <row r="71">
          <cell r="C71" t="str">
            <v>Klarwind-18</v>
          </cell>
        </row>
        <row r="72">
          <cell r="C72" t="str">
            <v>Klarwind-23</v>
          </cell>
        </row>
        <row r="73">
          <cell r="C73" t="str">
            <v>AHEP-811001</v>
          </cell>
        </row>
        <row r="74">
          <cell r="C74" t="str">
            <v>300S(AP-1515G)</v>
          </cell>
        </row>
        <row r="75">
          <cell r="C75" t="str">
            <v>400S(AP-2015E)</v>
          </cell>
        </row>
        <row r="76">
          <cell r="C76" t="str">
            <v>AP-1503CHE</v>
          </cell>
        </row>
        <row r="77">
          <cell r="C77" t="str">
            <v>AP-1516D</v>
          </cell>
        </row>
        <row r="78">
          <cell r="C78" t="str">
            <v>AP-1008BH</v>
          </cell>
        </row>
        <row r="79">
          <cell r="C79" t="str">
            <v>AP-1008CH</v>
          </cell>
        </row>
        <row r="80">
          <cell r="C80" t="str">
            <v>AP-1008DH</v>
          </cell>
        </row>
        <row r="81">
          <cell r="C81" t="str">
            <v>AP-1009CH</v>
          </cell>
        </row>
        <row r="82">
          <cell r="C82" t="str">
            <v>AP-1216L</v>
          </cell>
        </row>
        <row r="83">
          <cell r="C83" t="str">
            <v>AP-1013A</v>
          </cell>
        </row>
        <row r="84">
          <cell r="C84" t="str">
            <v>AP-1512HH</v>
          </cell>
        </row>
        <row r="85">
          <cell r="C85" t="str">
            <v>AP-1518R</v>
          </cell>
        </row>
        <row r="86">
          <cell r="C86" t="str">
            <v>AP-0512NH</v>
          </cell>
        </row>
        <row r="87">
          <cell r="C87" t="str">
            <v>AP-1010HH</v>
          </cell>
        </row>
        <row r="88">
          <cell r="C88" t="str">
            <v>DAP110BAWDB</v>
          </cell>
        </row>
        <row r="89">
          <cell r="C89" t="str">
            <v>DAP120BBWDB</v>
          </cell>
        </row>
        <row r="90">
          <cell r="C90" t="str">
            <v>ELAP15D7PW</v>
          </cell>
        </row>
        <row r="91">
          <cell r="C91" t="str">
            <v>ELAP30D7PW</v>
          </cell>
        </row>
        <row r="92">
          <cell r="C92" t="str">
            <v>ELAP45D8PW</v>
          </cell>
        </row>
        <row r="93">
          <cell r="C93" t="str">
            <v>FRAP18K5OB</v>
          </cell>
        </row>
        <row r="94">
          <cell r="C94" t="str">
            <v>FRAP22D7OB</v>
          </cell>
        </row>
        <row r="95">
          <cell r="C95" t="str">
            <v>AP200</v>
          </cell>
        </row>
        <row r="96">
          <cell r="C96" t="str">
            <v>AD3000</v>
          </cell>
        </row>
        <row r="97">
          <cell r="C97" t="str">
            <v>TPP640</v>
          </cell>
        </row>
        <row r="98">
          <cell r="C98" t="str">
            <v>TA750</v>
          </cell>
        </row>
        <row r="99">
          <cell r="C99" t="str">
            <v>TPP230</v>
          </cell>
        </row>
        <row r="100">
          <cell r="C100" t="str">
            <v>TPP240</v>
          </cell>
        </row>
        <row r="101">
          <cell r="C101" t="str">
            <v>TPP440</v>
          </cell>
        </row>
        <row r="102">
          <cell r="C102" t="str">
            <v>TPP540</v>
          </cell>
        </row>
        <row r="103">
          <cell r="C103" t="str">
            <v>TPP640</v>
          </cell>
        </row>
        <row r="104">
          <cell r="C104" t="str">
            <v>AeraMax 200</v>
          </cell>
        </row>
        <row r="105">
          <cell r="C105" t="str">
            <v>AeraMax PRO AM III</v>
          </cell>
        </row>
        <row r="106">
          <cell r="C106" t="str">
            <v>AeraMax PRO AM IIIS</v>
          </cell>
        </row>
        <row r="107">
          <cell r="C107" t="str">
            <v>AeraMax PRO AM IV</v>
          </cell>
        </row>
        <row r="108">
          <cell r="C108" t="str">
            <v>AeraMax PRO AM IVS</v>
          </cell>
        </row>
        <row r="109">
          <cell r="C109" t="str">
            <v>AM 300</v>
          </cell>
        </row>
        <row r="110">
          <cell r="C110" t="str">
            <v>AP260</v>
          </cell>
        </row>
        <row r="111">
          <cell r="C111" t="str">
            <v>NEA120</v>
          </cell>
        </row>
        <row r="112">
          <cell r="C112" t="str">
            <v>CAF-W36US</v>
          </cell>
        </row>
        <row r="113">
          <cell r="C113" t="str">
            <v>TW-KJ20FE-BD</v>
          </cell>
        </row>
        <row r="114">
          <cell r="C114" t="str">
            <v>US-KJ20FE-TD</v>
          </cell>
        </row>
        <row r="115">
          <cell r="C115" t="str">
            <v>PU3030</v>
          </cell>
        </row>
        <row r="116">
          <cell r="C116" t="str">
            <v>PU3040</v>
          </cell>
        </row>
        <row r="117">
          <cell r="C117" t="str">
            <v>PU4020U2</v>
          </cell>
        </row>
        <row r="118">
          <cell r="C118" t="str">
            <v>PU4081U0</v>
          </cell>
        </row>
        <row r="119">
          <cell r="C119" t="str">
            <v>PU6020U2</v>
          </cell>
        </row>
        <row r="120">
          <cell r="C120" t="str">
            <v>PU6081U0</v>
          </cell>
        </row>
        <row r="121">
          <cell r="C121" t="str">
            <v>AC4200******</v>
          </cell>
        </row>
        <row r="122">
          <cell r="C122" t="str">
            <v>AC4300******</v>
          </cell>
        </row>
        <row r="123">
          <cell r="C123" t="str">
            <v>AC4700******</v>
          </cell>
        </row>
        <row r="124">
          <cell r="C124" t="str">
            <v>AC 4820</v>
          </cell>
        </row>
        <row r="125">
          <cell r="C125" t="str">
            <v>AC4825*******</v>
          </cell>
        </row>
        <row r="126">
          <cell r="C126" t="str">
            <v>AC4900******</v>
          </cell>
        </row>
        <row r="127">
          <cell r="C127" t="str">
            <v>AC5000******</v>
          </cell>
        </row>
        <row r="128">
          <cell r="C128" t="str">
            <v>AC5300******</v>
          </cell>
        </row>
        <row r="129">
          <cell r="C129" t="str">
            <v>AC5900******</v>
          </cell>
        </row>
        <row r="130">
          <cell r="C130" t="str">
            <v>AC9400***</v>
          </cell>
        </row>
        <row r="131">
          <cell r="C131" t="str">
            <v>BXAP148</v>
          </cell>
        </row>
        <row r="132">
          <cell r="C132" t="str">
            <v>BXAP250</v>
          </cell>
        </row>
        <row r="133">
          <cell r="C133" t="str">
            <v>CDAP4500******</v>
          </cell>
        </row>
        <row r="134">
          <cell r="C134" t="str">
            <v>AC9200******</v>
          </cell>
        </row>
        <row r="135">
          <cell r="C135" t="str">
            <v>AC5600******</v>
          </cell>
        </row>
        <row r="136">
          <cell r="C136" t="str">
            <v>AP2200******</v>
          </cell>
        </row>
        <row r="137">
          <cell r="C137" t="str">
            <v>AP2200CA******</v>
          </cell>
        </row>
        <row r="138">
          <cell r="C138" t="str">
            <v>AP2800******</v>
          </cell>
        </row>
        <row r="139">
          <cell r="C139" t="str">
            <v>KJ468F</v>
          </cell>
        </row>
        <row r="140">
          <cell r="C140" t="str">
            <v>AP-15</v>
          </cell>
        </row>
        <row r="141">
          <cell r="C141" t="str">
            <v>AP-25</v>
          </cell>
        </row>
        <row r="142">
          <cell r="C142" t="str">
            <v>AP-DT10**</v>
          </cell>
        </row>
        <row r="143">
          <cell r="C143" t="str">
            <v>AP-T20</v>
          </cell>
        </row>
        <row r="144">
          <cell r="C144" t="str">
            <v>AP-T30</v>
          </cell>
        </row>
        <row r="145">
          <cell r="C145" t="str">
            <v>AP-T40</v>
          </cell>
        </row>
        <row r="146">
          <cell r="C146" t="str">
            <v>AR-45</v>
          </cell>
        </row>
        <row r="147">
          <cell r="C147" t="str">
            <v>AC-2041E</v>
          </cell>
        </row>
        <row r="148">
          <cell r="C148" t="str">
            <v>CF-8410</v>
          </cell>
        </row>
        <row r="149">
          <cell r="C149" t="str">
            <v>KJFQJ0401550</v>
          </cell>
        </row>
        <row r="150">
          <cell r="C150" t="str">
            <v>CleanZoneSL 302.1</v>
          </cell>
        </row>
        <row r="151">
          <cell r="C151" t="str">
            <v>JAFS-1250</v>
          </cell>
        </row>
        <row r="152">
          <cell r="C152" t="str">
            <v>PM1250</v>
          </cell>
        </row>
        <row r="153">
          <cell r="C153" t="str">
            <v>FHT170W</v>
          </cell>
        </row>
        <row r="154">
          <cell r="C154" t="str">
            <v>FHT180W</v>
          </cell>
        </row>
        <row r="155">
          <cell r="C155" t="str">
            <v>FHT190W</v>
          </cell>
        </row>
        <row r="156">
          <cell r="C156" t="str">
            <v>HFD-110</v>
          </cell>
        </row>
        <row r="157">
          <cell r="C157" t="str">
            <v>HFD-116C</v>
          </cell>
        </row>
        <row r="158">
          <cell r="C158" t="str">
            <v>HFD-120-Q</v>
          </cell>
        </row>
        <row r="159">
          <cell r="C159" t="str">
            <v>HFD280B</v>
          </cell>
        </row>
        <row r="160">
          <cell r="C160" t="str">
            <v>HFD300</v>
          </cell>
        </row>
        <row r="161">
          <cell r="C161" t="str">
            <v>HFD310</v>
          </cell>
        </row>
        <row r="162">
          <cell r="C162" t="str">
            <v>HFD320</v>
          </cell>
        </row>
        <row r="163">
          <cell r="C163" t="str">
            <v>HFD360B</v>
          </cell>
        </row>
        <row r="164">
          <cell r="C164" t="str">
            <v>HHT270WHD</v>
          </cell>
        </row>
        <row r="165">
          <cell r="C165" t="str">
            <v>HHT290WHD</v>
          </cell>
        </row>
        <row r="166">
          <cell r="C166" t="str">
            <v>HPA020B</v>
          </cell>
        </row>
        <row r="167">
          <cell r="C167" t="str">
            <v>HPA030B</v>
          </cell>
        </row>
        <row r="168">
          <cell r="C168" t="str">
            <v>HPA060</v>
          </cell>
        </row>
        <row r="169">
          <cell r="C169" t="str">
            <v>HPA094</v>
          </cell>
        </row>
        <row r="170">
          <cell r="C170" t="str">
            <v>HPA160</v>
          </cell>
        </row>
        <row r="171">
          <cell r="C171" t="str">
            <v>HPA200</v>
          </cell>
        </row>
        <row r="172">
          <cell r="C172" t="str">
            <v>HPA250B</v>
          </cell>
        </row>
        <row r="173">
          <cell r="C173" t="str">
            <v>HPA300</v>
          </cell>
        </row>
        <row r="174">
          <cell r="C174" t="str">
            <v>HPA600B</v>
          </cell>
        </row>
        <row r="175">
          <cell r="C175" t="str">
            <v>HPA710C</v>
          </cell>
        </row>
        <row r="176">
          <cell r="C176" t="str">
            <v>HPA720C</v>
          </cell>
        </row>
        <row r="177">
          <cell r="C177" t="str">
            <v>HPA8350B</v>
          </cell>
        </row>
        <row r="178">
          <cell r="C178" t="str">
            <v>437.83394410</v>
          </cell>
        </row>
        <row r="179">
          <cell r="C179" t="str">
            <v>437.83395410</v>
          </cell>
        </row>
        <row r="180">
          <cell r="C180" t="str">
            <v>437.83396410</v>
          </cell>
        </row>
        <row r="181">
          <cell r="C181" t="str">
            <v>203833-01</v>
          </cell>
        </row>
        <row r="182">
          <cell r="C182" t="str">
            <v>A501</v>
          </cell>
        </row>
        <row r="183">
          <cell r="C183" t="str">
            <v>A502</v>
          </cell>
        </row>
        <row r="184">
          <cell r="C184" t="str">
            <v>A551</v>
          </cell>
        </row>
        <row r="185">
          <cell r="C185" t="str">
            <v>A552</v>
          </cell>
        </row>
        <row r="186">
          <cell r="C186" t="str">
            <v>HF25610</v>
          </cell>
        </row>
        <row r="187">
          <cell r="C187" t="str">
            <v>HF25620</v>
          </cell>
        </row>
        <row r="188">
          <cell r="C188" t="str">
            <v>HF25630</v>
          </cell>
        </row>
        <row r="189">
          <cell r="C189" t="str">
            <v>LV-PUR131</v>
          </cell>
        </row>
        <row r="190">
          <cell r="C190" t="str">
            <v>LV-PUR131S</v>
          </cell>
        </row>
        <row r="191">
          <cell r="C191" t="str">
            <v>AS401VSA0</v>
          </cell>
        </row>
        <row r="192">
          <cell r="C192" t="str">
            <v>AS401VWE1</v>
          </cell>
        </row>
        <row r="193">
          <cell r="C193" t="str">
            <v>AS401WWA1</v>
          </cell>
        </row>
        <row r="194">
          <cell r="C194" t="str">
            <v>AS560DWR0</v>
          </cell>
        </row>
        <row r="195">
          <cell r="C195" t="str">
            <v>AC-2118</v>
          </cell>
        </row>
        <row r="196">
          <cell r="C196" t="str">
            <v>AC-2119</v>
          </cell>
        </row>
        <row r="197">
          <cell r="C197" t="str">
            <v>IAP-GG-125</v>
          </cell>
        </row>
        <row r="198">
          <cell r="C198" t="str">
            <v>AP25030K</v>
          </cell>
        </row>
        <row r="199">
          <cell r="C199" t="str">
            <v>AP45030K</v>
          </cell>
        </row>
        <row r="200">
          <cell r="C200" t="str">
            <v>AP51030K</v>
          </cell>
        </row>
        <row r="201">
          <cell r="C201" t="str">
            <v>APMT2001M</v>
          </cell>
        </row>
        <row r="202">
          <cell r="C202" t="str">
            <v>APT40010R, APT30010M, APT42010M</v>
          </cell>
        </row>
        <row r="203">
          <cell r="C203" t="str">
            <v>AP15</v>
          </cell>
        </row>
        <row r="204">
          <cell r="C204" t="str">
            <v>AP30</v>
          </cell>
        </row>
        <row r="205">
          <cell r="C205" t="str">
            <v>AP45</v>
          </cell>
        </row>
        <row r="206">
          <cell r="C206" t="str">
            <v>LP260TH</v>
          </cell>
        </row>
        <row r="207">
          <cell r="C207" t="str">
            <v>LP550TH</v>
          </cell>
        </row>
        <row r="208">
          <cell r="C208" t="str">
            <v>47001</v>
          </cell>
        </row>
        <row r="209">
          <cell r="C209" t="str">
            <v>ERIK Ultra</v>
          </cell>
        </row>
        <row r="210">
          <cell r="C210" t="str">
            <v>OVHM80</v>
          </cell>
        </row>
        <row r="211">
          <cell r="C211" t="str">
            <v>AC1214</v>
          </cell>
        </row>
        <row r="212">
          <cell r="C212" t="str">
            <v>AC2885/40</v>
          </cell>
        </row>
        <row r="213">
          <cell r="C213" t="str">
            <v>AC5659/10</v>
          </cell>
        </row>
        <row r="214">
          <cell r="C214" t="str">
            <v>AC5659/40</v>
          </cell>
        </row>
        <row r="215">
          <cell r="C215" t="str">
            <v>SPA-550A</v>
          </cell>
        </row>
        <row r="216">
          <cell r="C216" t="str">
            <v>SPA-625A</v>
          </cell>
        </row>
        <row r="217">
          <cell r="C217" t="str">
            <v>SPA-700A</v>
          </cell>
        </row>
        <row r="218">
          <cell r="C218" t="str">
            <v>SPA-780A</v>
          </cell>
        </row>
        <row r="219">
          <cell r="C219" t="str">
            <v>SPA-780N</v>
          </cell>
        </row>
        <row r="220">
          <cell r="C220" t="str">
            <v>Air 108</v>
          </cell>
        </row>
        <row r="221">
          <cell r="C221" t="str">
            <v>Air 16</v>
          </cell>
        </row>
        <row r="222">
          <cell r="C222" t="str">
            <v>WK16000</v>
          </cell>
        </row>
        <row r="223">
          <cell r="C223" t="str">
            <v>WK16001</v>
          </cell>
        </row>
        <row r="224">
          <cell r="C224" t="str">
            <v>WK16002</v>
          </cell>
        </row>
        <row r="225">
          <cell r="C225" t="str">
            <v>WK18500,WK185***,WK185***CA</v>
          </cell>
        </row>
        <row r="226">
          <cell r="C226" t="str">
            <v>FP-A80U</v>
          </cell>
        </row>
        <row r="227">
          <cell r="C227" t="str">
            <v>FP-F50U-W</v>
          </cell>
        </row>
        <row r="228">
          <cell r="C228" t="str">
            <v>FP-F60U-W</v>
          </cell>
        </row>
        <row r="229">
          <cell r="C229" t="str">
            <v>KC-850U</v>
          </cell>
        </row>
        <row r="230">
          <cell r="C230" t="str">
            <v>KC-860U</v>
          </cell>
        </row>
        <row r="231">
          <cell r="C231" t="str">
            <v>AC-2045DC</v>
          </cell>
        </row>
        <row r="232">
          <cell r="C232" t="str">
            <v>AC-2136</v>
          </cell>
        </row>
        <row r="233">
          <cell r="C233" t="str">
            <v>AC-2137</v>
          </cell>
        </row>
        <row r="234">
          <cell r="C234" t="str">
            <v>Roger Little</v>
          </cell>
        </row>
        <row r="235">
          <cell r="C235" t="str">
            <v>Roger</v>
          </cell>
        </row>
        <row r="236">
          <cell r="C236" t="str">
            <v>BAP535UV</v>
          </cell>
        </row>
        <row r="237">
          <cell r="C237" t="str">
            <v>HAP 726-U</v>
          </cell>
        </row>
        <row r="238">
          <cell r="C238" t="str">
            <v>HAP600</v>
          </cell>
        </row>
        <row r="239">
          <cell r="C239" t="str">
            <v>HAP769</v>
          </cell>
        </row>
        <row r="240">
          <cell r="C240" t="str">
            <v>ELFI 900</v>
          </cell>
        </row>
        <row r="241">
          <cell r="C241" t="str">
            <v>5300-2</v>
          </cell>
        </row>
        <row r="242">
          <cell r="C242" t="str">
            <v>9500</v>
          </cell>
        </row>
        <row r="243">
          <cell r="C243" t="str">
            <v>AM90</v>
          </cell>
        </row>
        <row r="244">
          <cell r="C244" t="str">
            <v>HR1000</v>
          </cell>
        </row>
        <row r="245">
          <cell r="C245" t="str">
            <v>HR900</v>
          </cell>
        </row>
        <row r="246">
          <cell r="C246" t="str">
            <v>NK100</v>
          </cell>
        </row>
        <row r="247">
          <cell r="C247" t="str">
            <v>Tower XQ</v>
          </cell>
        </row>
        <row r="248">
          <cell r="C248" t="str">
            <v>WAC-6300</v>
          </cell>
        </row>
        <row r="249">
          <cell r="C249" t="str">
            <v>WACP150</v>
          </cell>
        </row>
        <row r="250">
          <cell r="C250" t="str">
            <v>WACP300</v>
          </cell>
        </row>
        <row r="251">
          <cell r="C251" t="str">
            <v>WACP450</v>
          </cell>
        </row>
        <row r="252">
          <cell r="C252" t="str">
            <v>WACU150</v>
          </cell>
        </row>
        <row r="253">
          <cell r="C253" t="str">
            <v>WACU300</v>
          </cell>
        </row>
        <row r="254">
          <cell r="C254" t="str">
            <v>WACU450</v>
          </cell>
        </row>
      </sheetData>
      <sheetData sheetId="15"/>
      <sheetData sheetId="16"/>
      <sheetData sheetId="17"/>
      <sheetData sheetId="18">
        <row r="5">
          <cell r="H5" t="str">
            <v>DX5</v>
          </cell>
        </row>
        <row r="6">
          <cell r="H6" t="str">
            <v>AIR-AR250BW</v>
          </cell>
        </row>
        <row r="7">
          <cell r="H7" t="str">
            <v>AOMBL175</v>
          </cell>
        </row>
        <row r="8">
          <cell r="H8" t="str">
            <v>FIT 800</v>
          </cell>
        </row>
        <row r="9">
          <cell r="H9" t="str">
            <v>IRIS 3000</v>
          </cell>
        </row>
        <row r="10">
          <cell r="H10" t="str">
            <v>LOTUS</v>
          </cell>
        </row>
        <row r="11">
          <cell r="H11" t="str">
            <v>P1000</v>
          </cell>
        </row>
        <row r="12">
          <cell r="H12" t="str">
            <v>P2000</v>
          </cell>
        </row>
        <row r="13">
          <cell r="H13" t="str">
            <v>P3000</v>
          </cell>
        </row>
        <row r="14">
          <cell r="H14" t="str">
            <v>T800</v>
          </cell>
        </row>
        <row r="15">
          <cell r="H15" t="str">
            <v>AirSense Dark Wood</v>
          </cell>
        </row>
        <row r="16">
          <cell r="H16" t="str">
            <v>BREATHESMART-2</v>
          </cell>
        </row>
        <row r="17">
          <cell r="H17" t="str">
            <v>BREATHESMART-FIT50</v>
          </cell>
        </row>
        <row r="18">
          <cell r="H18" t="str">
            <v>BreatheSmart-Pure</v>
          </cell>
        </row>
        <row r="19">
          <cell r="H19" t="str">
            <v>BRTHSMT-ALL-ESP</v>
          </cell>
        </row>
        <row r="20">
          <cell r="H20" t="str">
            <v>FIT50-FRESHPLUS-BRZ</v>
          </cell>
        </row>
        <row r="21">
          <cell r="H21" t="str">
            <v>FIT50-ODORCELL-SFM</v>
          </cell>
        </row>
        <row r="22">
          <cell r="H22" t="str">
            <v>Fit50-Pure</v>
          </cell>
        </row>
        <row r="23">
          <cell r="H23" t="str">
            <v>FLEX-PURE</v>
          </cell>
        </row>
        <row r="24">
          <cell r="H24" t="str">
            <v>T500</v>
          </cell>
        </row>
        <row r="25">
          <cell r="H25" t="str">
            <v>T500-2</v>
          </cell>
        </row>
        <row r="26">
          <cell r="H26" t="str">
            <v>T500-Silver-ESP</v>
          </cell>
        </row>
        <row r="27">
          <cell r="H27" t="str">
            <v>T500-SW-Pure</v>
          </cell>
        </row>
        <row r="28">
          <cell r="H28">
            <v>2001302</v>
          </cell>
        </row>
        <row r="29">
          <cell r="H29" t="str">
            <v>BA-RA-650-BL</v>
          </cell>
        </row>
        <row r="30">
          <cell r="H30" t="str">
            <v>BA-RA-650-RD-72</v>
          </cell>
        </row>
        <row r="31">
          <cell r="H31">
            <v>200031</v>
          </cell>
        </row>
        <row r="32">
          <cell r="H32" t="str">
            <v>501PFK</v>
          </cell>
        </row>
        <row r="33">
          <cell r="H33">
            <v>42332</v>
          </cell>
        </row>
        <row r="34">
          <cell r="H34">
            <v>845680</v>
          </cell>
        </row>
        <row r="35">
          <cell r="H35" t="str">
            <v>iAirQ450W</v>
          </cell>
        </row>
        <row r="36">
          <cell r="H36" t="str">
            <v>EE-5064</v>
          </cell>
        </row>
        <row r="37">
          <cell r="H37" t="str">
            <v>EE-5065</v>
          </cell>
        </row>
        <row r="38">
          <cell r="H38" t="str">
            <v>EE-7772</v>
          </cell>
        </row>
        <row r="39">
          <cell r="H39" t="str">
            <v>smartAIR</v>
          </cell>
        </row>
        <row r="40">
          <cell r="H40" t="str">
            <v>305158-01</v>
          </cell>
        </row>
        <row r="41">
          <cell r="H41" t="str">
            <v>305159-01</v>
          </cell>
        </row>
        <row r="42">
          <cell r="H42" t="str">
            <v>305570-01</v>
          </cell>
        </row>
        <row r="43">
          <cell r="H43" t="str">
            <v>305571-01</v>
          </cell>
        </row>
        <row r="44">
          <cell r="H44" t="str">
            <v>310123-01</v>
          </cell>
        </row>
        <row r="45">
          <cell r="H45" t="str">
            <v>310124-01</v>
          </cell>
        </row>
        <row r="46">
          <cell r="H46" t="str">
            <v>310149-01</v>
          </cell>
        </row>
        <row r="47">
          <cell r="H47" t="str">
            <v>310150-01</v>
          </cell>
        </row>
        <row r="48">
          <cell r="H48">
            <v>9400501</v>
          </cell>
        </row>
        <row r="49">
          <cell r="H49" t="str">
            <v>FRAP05A6OB</v>
          </cell>
        </row>
        <row r="50">
          <cell r="H50" t="str">
            <v>AC4020</v>
          </cell>
        </row>
        <row r="51">
          <cell r="H51" t="str">
            <v>AC4100</v>
          </cell>
        </row>
        <row r="52">
          <cell r="H52" t="str">
            <v>AC4150</v>
          </cell>
        </row>
        <row r="53">
          <cell r="H53" t="str">
            <v>AC4150BCA</v>
          </cell>
        </row>
        <row r="54">
          <cell r="H54" t="str">
            <v>AC4150BLCA</v>
          </cell>
        </row>
        <row r="55">
          <cell r="H55" t="str">
            <v>AC4150PCA</v>
          </cell>
        </row>
        <row r="56">
          <cell r="H56" t="str">
            <v>AC4900CA</v>
          </cell>
        </row>
        <row r="57">
          <cell r="H57" t="str">
            <v>AC5000B</v>
          </cell>
        </row>
        <row r="58">
          <cell r="H58" t="str">
            <v>AC5000E</v>
          </cell>
        </row>
        <row r="59">
          <cell r="H59" t="str">
            <v>AC5250PT</v>
          </cell>
        </row>
        <row r="60">
          <cell r="H60" t="str">
            <v>AC5300B</v>
          </cell>
        </row>
        <row r="61">
          <cell r="H61" t="str">
            <v>AC5350B</v>
          </cell>
        </row>
        <row r="62">
          <cell r="H62" t="str">
            <v>AC5350W</v>
          </cell>
        </row>
        <row r="63">
          <cell r="H63" t="str">
            <v>AC5900WCA</v>
          </cell>
        </row>
        <row r="64">
          <cell r="H64" t="str">
            <v>CDAP4500WCA</v>
          </cell>
        </row>
        <row r="65">
          <cell r="H65" t="str">
            <v>CDAP5500BCA</v>
          </cell>
        </row>
        <row r="66">
          <cell r="H66" t="str">
            <v>GG1000</v>
          </cell>
        </row>
        <row r="67">
          <cell r="H67" t="str">
            <v>GG1100B</v>
          </cell>
        </row>
        <row r="68">
          <cell r="H68" t="str">
            <v>GG1100W</v>
          </cell>
        </row>
        <row r="69">
          <cell r="H69" t="str">
            <v>GG3000BCA</v>
          </cell>
        </row>
        <row r="70">
          <cell r="H70">
            <v>4384</v>
          </cell>
        </row>
        <row r="71">
          <cell r="H71" t="str">
            <v>04383A</v>
          </cell>
        </row>
        <row r="72">
          <cell r="H72" t="str">
            <v>04531GM</v>
          </cell>
        </row>
        <row r="73">
          <cell r="H73" t="str">
            <v>04532GM</v>
          </cell>
        </row>
        <row r="74">
          <cell r="H74" t="str">
            <v>HF210UV-B Black; HF210UV-S Silver</v>
          </cell>
        </row>
        <row r="75">
          <cell r="H75" t="str">
            <v>HAP8650B-U</v>
          </cell>
        </row>
        <row r="76">
          <cell r="H76" t="str">
            <v>HAP9415UA</v>
          </cell>
        </row>
        <row r="77">
          <cell r="H77" t="str">
            <v>AP-25</v>
          </cell>
        </row>
        <row r="78">
          <cell r="H78" t="str">
            <v>AT-PET02</v>
          </cell>
        </row>
        <row r="79">
          <cell r="H79" t="str">
            <v>HRF-Z2</v>
          </cell>
        </row>
        <row r="80">
          <cell r="H80" t="str">
            <v>RUVLAMP1</v>
          </cell>
        </row>
        <row r="81">
          <cell r="H81" t="str">
            <v>WH10301</v>
          </cell>
        </row>
        <row r="82">
          <cell r="H82" t="str">
            <v>WH10401</v>
          </cell>
        </row>
        <row r="83">
          <cell r="H83" t="str">
            <v>AC-2063</v>
          </cell>
        </row>
        <row r="84">
          <cell r="H84" t="str">
            <v>AC-2123</v>
          </cell>
        </row>
        <row r="85">
          <cell r="H85" t="str">
            <v>AC-2126</v>
          </cell>
        </row>
        <row r="86">
          <cell r="H86" t="str">
            <v>NS-AP16BK8</v>
          </cell>
        </row>
        <row r="87">
          <cell r="H87" t="str">
            <v>102 14 14 00</v>
          </cell>
        </row>
        <row r="88">
          <cell r="H88" t="str">
            <v>102 18 10 00</v>
          </cell>
        </row>
        <row r="89">
          <cell r="H89" t="str">
            <v>102 40 16 00</v>
          </cell>
        </row>
        <row r="90">
          <cell r="H90" t="str">
            <v>102 50 10 00</v>
          </cell>
        </row>
        <row r="91">
          <cell r="H91" t="str">
            <v>1AG UA0 RGU</v>
          </cell>
        </row>
        <row r="92">
          <cell r="H92" t="str">
            <v>1BB UA0 DGU</v>
          </cell>
        </row>
        <row r="93">
          <cell r="H93" t="str">
            <v>1BB.UA0.DGU</v>
          </cell>
        </row>
        <row r="94">
          <cell r="H94" t="str">
            <v>1CC UB0 HGB</v>
          </cell>
        </row>
        <row r="95">
          <cell r="H95" t="str">
            <v>250 0P 10 02</v>
          </cell>
        </row>
        <row r="96">
          <cell r="H96" t="str">
            <v>250 0P 20 02</v>
          </cell>
        </row>
        <row r="97">
          <cell r="H97" t="str">
            <v>HealthPro Compact</v>
          </cell>
        </row>
        <row r="98">
          <cell r="H98" t="str">
            <v>HF25610</v>
          </cell>
        </row>
        <row r="99">
          <cell r="H99" t="str">
            <v>HF25620</v>
          </cell>
        </row>
        <row r="100">
          <cell r="H100" t="str">
            <v>HF25630</v>
          </cell>
        </row>
        <row r="101">
          <cell r="H101" t="str">
            <v>EvolutionGoldLA</v>
          </cell>
        </row>
        <row r="102">
          <cell r="H102" t="str">
            <v>EvolutionLA</v>
          </cell>
        </row>
        <row r="103">
          <cell r="H103" t="str">
            <v>SignatureLA</v>
          </cell>
        </row>
        <row r="104">
          <cell r="H104" t="str">
            <v>ML4000DBK</v>
          </cell>
        </row>
        <row r="105">
          <cell r="H105" t="str">
            <v>ML4000DCH</v>
          </cell>
        </row>
        <row r="106">
          <cell r="H106" t="str">
            <v>MA4000</v>
          </cell>
        </row>
        <row r="107">
          <cell r="H107" t="str">
            <v>4PKMPMKITFC</v>
          </cell>
        </row>
        <row r="108">
          <cell r="H108" t="str">
            <v>03-1000</v>
          </cell>
        </row>
        <row r="109">
          <cell r="H109" t="str">
            <v>BH30002013</v>
          </cell>
        </row>
        <row r="110">
          <cell r="H110" t="str">
            <v>f101acrylic</v>
          </cell>
        </row>
        <row r="111">
          <cell r="H111" t="str">
            <v>f105a</v>
          </cell>
        </row>
        <row r="112">
          <cell r="H112" t="str">
            <v>f105stainless</v>
          </cell>
        </row>
        <row r="113">
          <cell r="H113" t="str">
            <v>HE-500</v>
          </cell>
        </row>
        <row r="114">
          <cell r="H114" t="str">
            <v>he500stainless</v>
          </cell>
        </row>
        <row r="115">
          <cell r="H115" t="str">
            <v>SS7000_Stainless</v>
          </cell>
        </row>
        <row r="116">
          <cell r="H116" t="str">
            <v>WK10052QPC</v>
          </cell>
        </row>
        <row r="117">
          <cell r="H117" t="str">
            <v>prolux_enfinity</v>
          </cell>
        </row>
        <row r="118">
          <cell r="H118" t="str">
            <v>PEAIRPLG</v>
          </cell>
        </row>
        <row r="119">
          <cell r="H119" t="str">
            <v>pureAir1500</v>
          </cell>
        </row>
        <row r="120">
          <cell r="H120" t="str">
            <v>pureAir250</v>
          </cell>
        </row>
        <row r="121">
          <cell r="H121" t="str">
            <v>pureAir3000</v>
          </cell>
        </row>
        <row r="122">
          <cell r="H122" t="str">
            <v>pureAir500</v>
          </cell>
        </row>
        <row r="123">
          <cell r="H123" t="str">
            <v>pureAirMotion</v>
          </cell>
        </row>
        <row r="124">
          <cell r="H124" t="str">
            <v>A1027A</v>
          </cell>
        </row>
        <row r="125">
          <cell r="H125" t="str">
            <v>SPA-550AW</v>
          </cell>
        </row>
        <row r="126">
          <cell r="H126" t="str">
            <v>SPA-625AW</v>
          </cell>
        </row>
        <row r="127">
          <cell r="H127" t="str">
            <v>SPA-700AG</v>
          </cell>
        </row>
        <row r="128">
          <cell r="H128" t="str">
            <v>SPA-700AO</v>
          </cell>
        </row>
        <row r="129">
          <cell r="H129" t="str">
            <v>SPA-700AP</v>
          </cell>
        </row>
        <row r="130">
          <cell r="H130" t="str">
            <v>SPA-700AT</v>
          </cell>
        </row>
        <row r="131">
          <cell r="H131" t="str">
            <v>DT-500-GA</v>
          </cell>
        </row>
        <row r="132">
          <cell r="H132" t="str">
            <v>PU4020U0</v>
          </cell>
        </row>
        <row r="133">
          <cell r="H133" t="str">
            <v>PU6020U0</v>
          </cell>
        </row>
        <row r="134">
          <cell r="H134" t="str">
            <v>KC860U</v>
          </cell>
        </row>
        <row r="135">
          <cell r="H135" t="str">
            <v>AC-2064</v>
          </cell>
        </row>
        <row r="136">
          <cell r="H136" t="str">
            <v>AC-2062</v>
          </cell>
        </row>
        <row r="137">
          <cell r="H137" t="str">
            <v>AC-2102</v>
          </cell>
        </row>
        <row r="138">
          <cell r="H138" t="str">
            <v>AC-2221</v>
          </cell>
        </row>
        <row r="139">
          <cell r="H139" t="str">
            <v>AC-3000i</v>
          </cell>
        </row>
        <row r="140">
          <cell r="H140" t="str">
            <v>AC-7014G</v>
          </cell>
        </row>
        <row r="141">
          <cell r="H141" t="str">
            <v>AC-9966</v>
          </cell>
        </row>
        <row r="142">
          <cell r="H142" t="str">
            <v>R-012</v>
          </cell>
        </row>
        <row r="143">
          <cell r="H143" t="str">
            <v>KF-P25</v>
          </cell>
        </row>
        <row r="144">
          <cell r="H144" t="str">
            <v>90TP100CD01-W</v>
          </cell>
        </row>
        <row r="145">
          <cell r="H145" t="str">
            <v>TPP220M</v>
          </cell>
        </row>
        <row r="146">
          <cell r="H146" t="str">
            <v>AC1-0035-60</v>
          </cell>
        </row>
        <row r="147">
          <cell r="H147" t="str">
            <v>AC1-0038-43</v>
          </cell>
        </row>
        <row r="148">
          <cell r="H148" t="str">
            <v>PCO300</v>
          </cell>
        </row>
        <row r="149">
          <cell r="H149" t="str">
            <v>AFR-425-PW</v>
          </cell>
        </row>
        <row r="150">
          <cell r="H150" t="str">
            <v>5500-2</v>
          </cell>
        </row>
        <row r="151">
          <cell r="H151" t="str">
            <v>HR1000</v>
          </cell>
        </row>
        <row r="152">
          <cell r="H152" t="str">
            <v>HR950</v>
          </cell>
        </row>
        <row r="153">
          <cell r="H153" t="str">
            <v>U300</v>
          </cell>
        </row>
        <row r="154">
          <cell r="H154" t="str">
            <v>U450</v>
          </cell>
        </row>
        <row r="155">
          <cell r="H155" t="str">
            <v>X-2380</v>
          </cell>
        </row>
        <row r="156">
          <cell r="H156" t="str">
            <v>X-2480A</v>
          </cell>
        </row>
        <row r="157">
          <cell r="H157" t="str">
            <v>X-2580</v>
          </cell>
        </row>
        <row r="158">
          <cell r="H158" t="str">
            <v>X-3300</v>
          </cell>
        </row>
        <row r="159">
          <cell r="H159" t="str">
            <v>X-3400A</v>
          </cell>
        </row>
        <row r="160">
          <cell r="H160" t="str">
            <v>120539K</v>
          </cell>
        </row>
        <row r="161">
          <cell r="H161" t="str">
            <v>H680</v>
          </cell>
        </row>
        <row r="162">
          <cell r="H162" t="str">
            <v>P500 B</v>
          </cell>
        </row>
        <row r="163">
          <cell r="H163" t="str">
            <v>P500 A</v>
          </cell>
        </row>
        <row r="164">
          <cell r="H164" t="str">
            <v>KJ350F-AP350ND</v>
          </cell>
        </row>
        <row r="165">
          <cell r="H165" t="str">
            <v>KJ350F-AP350GH</v>
          </cell>
        </row>
        <row r="166">
          <cell r="H166" t="str">
            <v>KJ350F-AP350GH E</v>
          </cell>
        </row>
        <row r="167">
          <cell r="H167" t="str">
            <v>KJ700F-A7800N 700 H C2</v>
          </cell>
        </row>
        <row r="168">
          <cell r="H168" t="str">
            <v>KJ600F-A7500G 600</v>
          </cell>
        </row>
        <row r="169">
          <cell r="H169" t="str">
            <v>KJ700F-A7800N 700 C3</v>
          </cell>
        </row>
        <row r="170">
          <cell r="H170" t="str">
            <v>AP-C120</v>
          </cell>
        </row>
        <row r="171">
          <cell r="H171" t="str">
            <v>AP-C200</v>
          </cell>
        </row>
        <row r="172">
          <cell r="H172" t="str">
            <v>AP-C300</v>
          </cell>
        </row>
        <row r="173">
          <cell r="H173" t="str">
            <v>AP-C300E</v>
          </cell>
        </row>
        <row r="174">
          <cell r="H174" t="str">
            <v>AP-C310</v>
          </cell>
        </row>
        <row r="175">
          <cell r="H175" t="str">
            <v>AP-C700</v>
          </cell>
        </row>
        <row r="176">
          <cell r="H176" t="str">
            <v>AP-C700D</v>
          </cell>
        </row>
        <row r="177">
          <cell r="H177" t="str">
            <v>AP-C700S</v>
          </cell>
        </row>
        <row r="178">
          <cell r="H178" t="str">
            <v>AP-C710S</v>
          </cell>
        </row>
        <row r="179">
          <cell r="H179" t="str">
            <v>AP-1005AH</v>
          </cell>
        </row>
        <row r="180">
          <cell r="H180" t="str">
            <v>APM-1010DH</v>
          </cell>
        </row>
        <row r="181">
          <cell r="H181" t="str">
            <v>AP-2012EH</v>
          </cell>
        </row>
        <row r="182">
          <cell r="H182" t="str">
            <v>AP-3008FH</v>
          </cell>
        </row>
        <row r="183">
          <cell r="H183" t="str">
            <v>AC-12ZH10F</v>
          </cell>
        </row>
        <row r="184">
          <cell r="H184" t="str">
            <v>EAP300</v>
          </cell>
        </row>
        <row r="185">
          <cell r="H185" t="str">
            <v>EAP300-U</v>
          </cell>
        </row>
        <row r="186">
          <cell r="H186" t="str">
            <v>EAP450</v>
          </cell>
        </row>
        <row r="187">
          <cell r="H187" t="str">
            <v>KJ500F-T01</v>
          </cell>
        </row>
        <row r="188">
          <cell r="H188" t="str">
            <v>KJ500F-T03</v>
          </cell>
        </row>
        <row r="189">
          <cell r="H189" t="str">
            <v>AeraMax DX5 (Japan)</v>
          </cell>
        </row>
        <row r="190">
          <cell r="H190" t="str">
            <v>AeraMax 100</v>
          </cell>
        </row>
        <row r="191">
          <cell r="H191" t="str">
            <v>AeraMax 90</v>
          </cell>
        </row>
        <row r="192">
          <cell r="H192" t="str">
            <v>AeraMax Baby DB5</v>
          </cell>
        </row>
        <row r="193">
          <cell r="H193" t="str">
            <v>AeraMax DX5</v>
          </cell>
        </row>
        <row r="194">
          <cell r="H194" t="str">
            <v>AeraMax 190</v>
          </cell>
        </row>
        <row r="195">
          <cell r="H195" t="str">
            <v>AeraMax 200</v>
          </cell>
        </row>
        <row r="196">
          <cell r="H196" t="str">
            <v>AeraMax Baby DB55</v>
          </cell>
        </row>
        <row r="197">
          <cell r="H197" t="str">
            <v>AeraMax DX55</v>
          </cell>
        </row>
        <row r="198">
          <cell r="H198" t="str">
            <v>AeraMax 290</v>
          </cell>
        </row>
        <row r="199">
          <cell r="H199" t="str">
            <v>AeraMax 300</v>
          </cell>
        </row>
        <row r="200">
          <cell r="H200" t="str">
            <v>AeraMax DX95</v>
          </cell>
        </row>
        <row r="201">
          <cell r="H201" t="str">
            <v>FAP-T02-F1</v>
          </cell>
        </row>
        <row r="202">
          <cell r="H202" t="str">
            <v>FAP-T03-F2</v>
          </cell>
        </row>
        <row r="203">
          <cell r="H203" t="str">
            <v>HHT-011</v>
          </cell>
        </row>
        <row r="204">
          <cell r="H204" t="str">
            <v>HHT-013-HD</v>
          </cell>
        </row>
        <row r="205">
          <cell r="H205" t="str">
            <v>HHT-016-MP</v>
          </cell>
        </row>
        <row r="206">
          <cell r="H206" t="str">
            <v>HHT-080</v>
          </cell>
        </row>
        <row r="207">
          <cell r="H207" t="str">
            <v>HHT-081</v>
          </cell>
        </row>
        <row r="208">
          <cell r="H208" t="str">
            <v>HHT-085-HD</v>
          </cell>
        </row>
        <row r="209">
          <cell r="H209" t="str">
            <v>HHT-090</v>
          </cell>
        </row>
        <row r="210">
          <cell r="H210" t="str">
            <v>HPA-245</v>
          </cell>
        </row>
        <row r="211">
          <cell r="H211" t="str">
            <v>HPA-248-TGT</v>
          </cell>
        </row>
        <row r="212">
          <cell r="H212" t="str">
            <v>HPA-249</v>
          </cell>
        </row>
        <row r="213">
          <cell r="H213" t="str">
            <v>HHT-145</v>
          </cell>
        </row>
        <row r="214">
          <cell r="H214" t="str">
            <v>HHT-149</v>
          </cell>
        </row>
        <row r="215">
          <cell r="H215" t="str">
            <v>HHT-149-HD</v>
          </cell>
        </row>
        <row r="216">
          <cell r="H216" t="str">
            <v>17000-S</v>
          </cell>
        </row>
        <row r="217">
          <cell r="H217" t="str">
            <v>17000-TGT</v>
          </cell>
        </row>
        <row r="218">
          <cell r="H218" t="str">
            <v>17007-HD</v>
          </cell>
        </row>
        <row r="219">
          <cell r="H219" t="str">
            <v>50150-N</v>
          </cell>
        </row>
        <row r="220">
          <cell r="H220" t="str">
            <v>50250-S</v>
          </cell>
        </row>
        <row r="221">
          <cell r="H221" t="str">
            <v>50255B</v>
          </cell>
        </row>
        <row r="222">
          <cell r="H222" t="str">
            <v>HPA710WTW</v>
          </cell>
        </row>
        <row r="223">
          <cell r="H223" t="str">
            <v>HPA720WTW</v>
          </cell>
        </row>
        <row r="224">
          <cell r="H224" t="str">
            <v>AP158721</v>
          </cell>
        </row>
        <row r="225">
          <cell r="H225" t="str">
            <v>AP308722</v>
          </cell>
        </row>
        <row r="226">
          <cell r="H226" t="str">
            <v>AP458723</v>
          </cell>
        </row>
        <row r="227">
          <cell r="H227" t="str">
            <v>AP100</v>
          </cell>
        </row>
        <row r="228">
          <cell r="H228" t="str">
            <v>773335 (AC-2126)</v>
          </cell>
        </row>
        <row r="229">
          <cell r="H229" t="str">
            <v>561211 (AC-2123)</v>
          </cell>
        </row>
        <row r="230">
          <cell r="H230" t="str">
            <v>AP50</v>
          </cell>
        </row>
        <row r="231">
          <cell r="H231" t="str">
            <v>KJ503-A</v>
          </cell>
        </row>
        <row r="232">
          <cell r="H232" t="str">
            <v>KJ705</v>
          </cell>
        </row>
        <row r="233">
          <cell r="H233" t="str">
            <v>KJ705-P</v>
          </cell>
        </row>
        <row r="234">
          <cell r="H234" t="str">
            <v>AP70</v>
          </cell>
        </row>
        <row r="235">
          <cell r="H235" t="str">
            <v>KJ706-A</v>
          </cell>
        </row>
        <row r="236">
          <cell r="H236" t="str">
            <v>KJ706S</v>
          </cell>
        </row>
        <row r="237">
          <cell r="H237" t="str">
            <v>AP71</v>
          </cell>
        </row>
        <row r="238">
          <cell r="H238" t="str">
            <v>KJ703-A</v>
          </cell>
        </row>
        <row r="239">
          <cell r="H239" t="str">
            <v>KJ703S</v>
          </cell>
        </row>
        <row r="240">
          <cell r="H240" t="str">
            <v>KJ801</v>
          </cell>
        </row>
        <row r="241">
          <cell r="H241" t="str">
            <v>AM501YWM1</v>
          </cell>
        </row>
        <row r="242">
          <cell r="H242" t="str">
            <v>LACH-2 Hera</v>
          </cell>
        </row>
        <row r="243">
          <cell r="H243" t="str">
            <v>LACS-1 Aura</v>
          </cell>
        </row>
        <row r="244">
          <cell r="H244" t="str">
            <v>KJ20/WA</v>
          </cell>
        </row>
        <row r="245">
          <cell r="H245" t="str">
            <v>KJ200G-C41</v>
          </cell>
        </row>
        <row r="246">
          <cell r="H246" t="str">
            <v>KJ20FE-NN</v>
          </cell>
        </row>
        <row r="247">
          <cell r="H247" t="str">
            <v>KJ210G-C42</v>
          </cell>
        </row>
        <row r="248">
          <cell r="H248" t="str">
            <v>KJ210G-C46</v>
          </cell>
        </row>
        <row r="249">
          <cell r="H249" t="str">
            <v>US-KJ20FE-TD</v>
          </cell>
        </row>
        <row r="250">
          <cell r="H250" t="str">
            <v>KJ290G-F31</v>
          </cell>
        </row>
        <row r="251">
          <cell r="H251" t="str">
            <v>KJ30/WB</v>
          </cell>
        </row>
        <row r="252">
          <cell r="H252" t="str">
            <v>KJ30FE-NM</v>
          </cell>
        </row>
        <row r="253">
          <cell r="H253" t="str">
            <v>KJ30/WB1</v>
          </cell>
        </row>
        <row r="254">
          <cell r="H254" t="str">
            <v>KJ300G-F33</v>
          </cell>
        </row>
        <row r="255">
          <cell r="H255" t="str">
            <v>KJ30FE-NM1</v>
          </cell>
        </row>
        <row r="256">
          <cell r="H256" t="str">
            <v>KJ40FE-NI</v>
          </cell>
        </row>
        <row r="257">
          <cell r="H257" t="str">
            <v>KJ40FE-NI2</v>
          </cell>
        </row>
        <row r="258">
          <cell r="H258" t="str">
            <v>KJ40FE-NY</v>
          </cell>
        </row>
        <row r="259">
          <cell r="H259" t="str">
            <v>KJ400G-B21</v>
          </cell>
        </row>
        <row r="260">
          <cell r="H260" t="str">
            <v>KJ400G-B23</v>
          </cell>
        </row>
        <row r="261">
          <cell r="H261" t="str">
            <v>KJ40/WI</v>
          </cell>
        </row>
        <row r="262">
          <cell r="H262" t="str">
            <v>KJ400G-E31</v>
          </cell>
        </row>
        <row r="263">
          <cell r="H263" t="str">
            <v>KJ400G-E32</v>
          </cell>
        </row>
        <row r="264">
          <cell r="H264" t="str">
            <v>KJ400G-E33</v>
          </cell>
        </row>
        <row r="265">
          <cell r="H265" t="str">
            <v>KJ500G-A11</v>
          </cell>
        </row>
        <row r="266">
          <cell r="H266" t="str">
            <v>KJ50FE-NL</v>
          </cell>
        </row>
        <row r="267">
          <cell r="H267" t="str">
            <v>AP-001</v>
          </cell>
        </row>
        <row r="268">
          <cell r="H268" t="str">
            <v>EJ120</v>
          </cell>
        </row>
        <row r="269">
          <cell r="H269" t="str">
            <v>KJ600F-F01 (AC6606)</v>
          </cell>
        </row>
        <row r="270">
          <cell r="H270" t="str">
            <v>KJ600G-F01 (AC6606)</v>
          </cell>
        </row>
        <row r="271">
          <cell r="H271" t="str">
            <v>KJ650F-F02 (AC6608)</v>
          </cell>
        </row>
        <row r="272">
          <cell r="H272" t="str">
            <v>KJ650G-F02 (AC6608)</v>
          </cell>
        </row>
        <row r="273">
          <cell r="H273" t="str">
            <v>KJ800F-H05 (AC8612)</v>
          </cell>
        </row>
        <row r="274">
          <cell r="H274" t="str">
            <v>KJ800F-H06 (AC8622)</v>
          </cell>
        </row>
        <row r="275">
          <cell r="H275" t="str">
            <v>XAP120AMUF2J-B</v>
          </cell>
        </row>
        <row r="276">
          <cell r="H276" t="str">
            <v>HA104A4WHA</v>
          </cell>
        </row>
        <row r="277">
          <cell r="H277" t="str">
            <v>E2</v>
          </cell>
        </row>
        <row r="278">
          <cell r="H278" t="str">
            <v>FX-CF-90</v>
          </cell>
        </row>
        <row r="279">
          <cell r="H279" t="str">
            <v>FX-CF100</v>
          </cell>
        </row>
        <row r="280">
          <cell r="H280" t="str">
            <v>A400</v>
          </cell>
        </row>
        <row r="281">
          <cell r="H281" t="str">
            <v>WP500*</v>
          </cell>
        </row>
        <row r="282">
          <cell r="H282" t="str">
            <v>WPPRO2000*</v>
          </cell>
        </row>
        <row r="283">
          <cell r="H283" t="str">
            <v>B301</v>
          </cell>
        </row>
        <row r="284">
          <cell r="H284" t="str">
            <v>T1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DD608-030E-4107-A635-5A6457080353}">
  <sheetPr>
    <tabColor rgb="FF00B0F0"/>
  </sheetPr>
  <dimension ref="A1:P28"/>
  <sheetViews>
    <sheetView tabSelected="1" workbookViewId="0">
      <selection activeCell="B19" sqref="B19"/>
    </sheetView>
  </sheetViews>
  <sheetFormatPr defaultColWidth="9.1796875" defaultRowHeight="14.5" x14ac:dyDescent="0.35"/>
  <cols>
    <col min="1" max="1" width="2.26953125" style="1" customWidth="1"/>
    <col min="2" max="8" width="9.1796875" style="1"/>
    <col min="9" max="9" width="29.81640625" style="1" customWidth="1"/>
    <col min="10" max="10" width="9.1796875" style="1"/>
    <col min="11" max="12" width="39.1796875" style="1" customWidth="1"/>
    <col min="13" max="16384" width="9.1796875" style="1"/>
  </cols>
  <sheetData>
    <row r="1" spans="2:16" ht="15" thickBot="1" x14ac:dyDescent="0.4">
      <c r="O1" s="2"/>
      <c r="P1" s="3"/>
    </row>
    <row r="2" spans="2:16" ht="19.5" customHeight="1" x14ac:dyDescent="0.35">
      <c r="B2" s="293" t="s">
        <v>41</v>
      </c>
      <c r="C2" s="294"/>
      <c r="D2" s="294"/>
      <c r="E2" s="294"/>
      <c r="F2" s="294"/>
      <c r="G2" s="294"/>
      <c r="H2" s="294"/>
      <c r="I2" s="294"/>
      <c r="J2" s="294"/>
      <c r="K2" s="294"/>
      <c r="L2" s="295"/>
      <c r="O2" s="2"/>
      <c r="P2" s="3"/>
    </row>
    <row r="3" spans="2:16" ht="19.5" customHeight="1" x14ac:dyDescent="0.35">
      <c r="B3" s="296"/>
      <c r="C3" s="297"/>
      <c r="D3" s="297"/>
      <c r="E3" s="297"/>
      <c r="F3" s="297"/>
      <c r="G3" s="297"/>
      <c r="H3" s="297"/>
      <c r="I3" s="297"/>
      <c r="J3" s="297"/>
      <c r="K3" s="297"/>
      <c r="L3" s="298"/>
      <c r="O3" s="2"/>
      <c r="P3" s="3"/>
    </row>
    <row r="4" spans="2:16" x14ac:dyDescent="0.35">
      <c r="B4" s="299"/>
      <c r="C4" s="297"/>
      <c r="D4" s="297"/>
      <c r="E4" s="297"/>
      <c r="F4" s="297"/>
      <c r="G4" s="297"/>
      <c r="H4" s="297"/>
      <c r="I4" s="297"/>
      <c r="J4" s="297"/>
      <c r="K4" s="297"/>
      <c r="L4" s="298"/>
      <c r="O4" s="2"/>
      <c r="P4" s="3"/>
    </row>
    <row r="5" spans="2:16" ht="15" thickBot="1" x14ac:dyDescent="0.4">
      <c r="B5" s="300"/>
      <c r="C5" s="301"/>
      <c r="D5" s="301"/>
      <c r="E5" s="301"/>
      <c r="F5" s="301"/>
      <c r="G5" s="301"/>
      <c r="H5" s="301"/>
      <c r="I5" s="301"/>
      <c r="J5" s="301"/>
      <c r="K5" s="301"/>
      <c r="L5" s="302"/>
      <c r="O5" s="2"/>
      <c r="P5" s="3"/>
    </row>
    <row r="6" spans="2:16" ht="15.75" customHeight="1" x14ac:dyDescent="0.35">
      <c r="B6" s="303" t="s">
        <v>0</v>
      </c>
      <c r="C6" s="304"/>
      <c r="D6" s="304"/>
      <c r="E6" s="304"/>
      <c r="F6" s="304"/>
      <c r="G6" s="304"/>
      <c r="H6" s="304"/>
      <c r="I6" s="304"/>
      <c r="J6" s="304"/>
      <c r="K6" s="304"/>
      <c r="L6" s="305"/>
      <c r="O6" s="2"/>
      <c r="P6" s="3"/>
    </row>
    <row r="7" spans="2:16" ht="15.75" customHeight="1" x14ac:dyDescent="0.35">
      <c r="B7" s="287"/>
      <c r="C7" s="288"/>
      <c r="D7" s="288"/>
      <c r="E7" s="288"/>
      <c r="F7" s="288"/>
      <c r="G7" s="288"/>
      <c r="H7" s="288"/>
      <c r="I7" s="288"/>
      <c r="J7" s="288"/>
      <c r="K7" s="288"/>
      <c r="L7" s="289"/>
      <c r="O7" s="2"/>
      <c r="P7" s="3"/>
    </row>
    <row r="8" spans="2:16" ht="15.75" customHeight="1" x14ac:dyDescent="0.35">
      <c r="B8" s="287"/>
      <c r="C8" s="288"/>
      <c r="D8" s="288"/>
      <c r="E8" s="288"/>
      <c r="F8" s="288"/>
      <c r="G8" s="288"/>
      <c r="H8" s="288"/>
      <c r="I8" s="288"/>
      <c r="J8" s="288"/>
      <c r="K8" s="288"/>
      <c r="L8" s="289"/>
      <c r="O8" s="2"/>
      <c r="P8" s="3"/>
    </row>
    <row r="9" spans="2:16" ht="15.75" customHeight="1" x14ac:dyDescent="0.35">
      <c r="B9" s="4"/>
      <c r="C9" s="5"/>
      <c r="D9" s="5"/>
      <c r="E9" s="5"/>
      <c r="F9" s="5"/>
      <c r="G9" s="5"/>
      <c r="H9" s="5"/>
      <c r="I9" s="5"/>
      <c r="J9" s="5"/>
      <c r="K9" s="5"/>
      <c r="L9" s="6"/>
      <c r="O9" s="2"/>
      <c r="P9" s="3"/>
    </row>
    <row r="10" spans="2:16" ht="18.5" x14ac:dyDescent="0.45">
      <c r="B10" s="7" t="s">
        <v>1</v>
      </c>
      <c r="L10" s="8"/>
      <c r="O10" s="2"/>
      <c r="P10" s="3"/>
    </row>
    <row r="11" spans="2:16" ht="18.5" x14ac:dyDescent="0.45">
      <c r="B11" s="7" t="s">
        <v>2</v>
      </c>
      <c r="C11" s="9"/>
      <c r="L11" s="8"/>
      <c r="O11" s="2"/>
      <c r="P11" s="3"/>
    </row>
    <row r="12" spans="2:16" ht="18.5" x14ac:dyDescent="0.45">
      <c r="B12" s="7"/>
      <c r="C12" s="286" t="s">
        <v>42</v>
      </c>
      <c r="D12" s="286"/>
      <c r="E12" s="286"/>
      <c r="F12" s="286"/>
      <c r="G12" s="286"/>
      <c r="H12" s="286"/>
      <c r="I12" s="286"/>
      <c r="L12" s="8"/>
      <c r="O12" s="2"/>
      <c r="P12" s="3"/>
    </row>
    <row r="13" spans="2:16" ht="18.5" x14ac:dyDescent="0.45">
      <c r="B13" s="7" t="s">
        <v>4</v>
      </c>
      <c r="L13" s="8"/>
      <c r="O13" s="2"/>
      <c r="P13" s="3"/>
    </row>
    <row r="14" spans="2:16" ht="18.5" x14ac:dyDescent="0.45">
      <c r="B14" s="7"/>
      <c r="C14" s="286" t="s">
        <v>5</v>
      </c>
      <c r="D14" s="286"/>
      <c r="E14" s="286"/>
      <c r="F14" s="286"/>
      <c r="G14" s="286"/>
      <c r="H14" s="286"/>
      <c r="I14" s="286"/>
      <c r="L14" s="8"/>
      <c r="O14" s="2"/>
      <c r="P14" s="3"/>
    </row>
    <row r="15" spans="2:16" ht="18.5" x14ac:dyDescent="0.45">
      <c r="B15" s="7"/>
      <c r="C15" s="286" t="s">
        <v>6</v>
      </c>
      <c r="D15" s="286"/>
      <c r="E15" s="286"/>
      <c r="F15" s="286"/>
      <c r="G15" s="286"/>
      <c r="H15" s="286"/>
      <c r="I15" s="286"/>
      <c r="L15" s="8"/>
      <c r="O15" s="2"/>
      <c r="P15" s="3"/>
    </row>
    <row r="16" spans="2:16" ht="18.5" x14ac:dyDescent="0.45">
      <c r="B16" s="7"/>
      <c r="C16" s="286" t="s">
        <v>7</v>
      </c>
      <c r="D16" s="286"/>
      <c r="E16" s="286"/>
      <c r="F16" s="286"/>
      <c r="G16" s="286"/>
      <c r="H16" s="286"/>
      <c r="I16" s="286"/>
      <c r="L16" s="8"/>
      <c r="O16" s="2"/>
      <c r="P16" s="3"/>
    </row>
    <row r="17" spans="1:16" ht="18.5" x14ac:dyDescent="0.45">
      <c r="B17" s="7" t="s">
        <v>8</v>
      </c>
      <c r="L17" s="8"/>
      <c r="O17" s="2"/>
      <c r="P17" s="3"/>
    </row>
    <row r="18" spans="1:16" ht="18.5" x14ac:dyDescent="0.45">
      <c r="B18" s="7"/>
      <c r="C18" s="286" t="s">
        <v>9</v>
      </c>
      <c r="D18" s="286"/>
      <c r="E18" s="286"/>
      <c r="F18" s="286"/>
      <c r="G18" s="286"/>
      <c r="H18" s="286"/>
      <c r="I18" s="286"/>
      <c r="L18" s="8"/>
      <c r="O18" s="2"/>
      <c r="P18" s="3"/>
    </row>
    <row r="19" spans="1:16" ht="18.5" x14ac:dyDescent="0.45">
      <c r="B19" s="7" t="s">
        <v>1845</v>
      </c>
      <c r="L19" s="8"/>
      <c r="O19" s="2"/>
      <c r="P19" s="3"/>
    </row>
    <row r="20" spans="1:16" ht="18.5" x14ac:dyDescent="0.45">
      <c r="B20" s="10"/>
      <c r="C20" s="286"/>
      <c r="D20" s="286"/>
      <c r="E20" s="286"/>
      <c r="F20" s="286"/>
      <c r="G20" s="286"/>
      <c r="H20" s="286"/>
      <c r="I20" s="286"/>
      <c r="J20" s="286"/>
      <c r="K20" s="286"/>
      <c r="L20" s="8"/>
      <c r="O20" s="2"/>
      <c r="P20" s="3"/>
    </row>
    <row r="21" spans="1:16" x14ac:dyDescent="0.35">
      <c r="B21" s="10"/>
      <c r="L21" s="8"/>
      <c r="O21" s="2"/>
      <c r="P21" s="3"/>
    </row>
    <row r="22" spans="1:16" ht="14.5" customHeight="1" x14ac:dyDescent="0.35">
      <c r="B22" s="287" t="s">
        <v>10</v>
      </c>
      <c r="C22" s="288"/>
      <c r="D22" s="288"/>
      <c r="E22" s="288"/>
      <c r="F22" s="288"/>
      <c r="G22" s="288"/>
      <c r="H22" s="288"/>
      <c r="I22" s="288"/>
      <c r="J22" s="288"/>
      <c r="K22" s="288"/>
      <c r="L22" s="289"/>
      <c r="O22" s="2"/>
      <c r="P22" s="3"/>
    </row>
    <row r="23" spans="1:16" ht="14.5" customHeight="1" x14ac:dyDescent="0.35">
      <c r="B23" s="287"/>
      <c r="C23" s="288"/>
      <c r="D23" s="288"/>
      <c r="E23" s="288"/>
      <c r="F23" s="288"/>
      <c r="G23" s="288"/>
      <c r="H23" s="288"/>
      <c r="I23" s="288"/>
      <c r="J23" s="288"/>
      <c r="K23" s="288"/>
      <c r="L23" s="289"/>
      <c r="O23" s="2"/>
      <c r="P23" s="3"/>
    </row>
    <row r="24" spans="1:16" ht="14.5" customHeight="1" x14ac:dyDescent="0.35">
      <c r="B24" s="287"/>
      <c r="C24" s="288"/>
      <c r="D24" s="288"/>
      <c r="E24" s="288"/>
      <c r="F24" s="288"/>
      <c r="G24" s="288"/>
      <c r="H24" s="288"/>
      <c r="I24" s="288"/>
      <c r="J24" s="288"/>
      <c r="K24" s="288"/>
      <c r="L24" s="289"/>
      <c r="O24" s="2"/>
      <c r="P24" s="3"/>
    </row>
    <row r="25" spans="1:16" ht="15" customHeight="1" thickBot="1" x14ac:dyDescent="0.4">
      <c r="B25" s="290"/>
      <c r="C25" s="291"/>
      <c r="D25" s="291"/>
      <c r="E25" s="291"/>
      <c r="F25" s="291"/>
      <c r="G25" s="291"/>
      <c r="H25" s="291"/>
      <c r="I25" s="291"/>
      <c r="J25" s="291"/>
      <c r="K25" s="291"/>
      <c r="L25" s="292"/>
      <c r="O25" s="2"/>
      <c r="P25" s="3"/>
    </row>
    <row r="26" spans="1:16" x14ac:dyDescent="0.35">
      <c r="O26" s="2"/>
      <c r="P26" s="3"/>
    </row>
    <row r="27" spans="1:16" x14ac:dyDescent="0.35">
      <c r="O27" s="2"/>
      <c r="P27" s="3"/>
    </row>
    <row r="28" spans="1:16" ht="15" thickBot="1" x14ac:dyDescent="0.4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2"/>
      <c r="P28" s="3"/>
    </row>
  </sheetData>
  <mergeCells count="9">
    <mergeCell ref="C18:I18"/>
    <mergeCell ref="C20:K20"/>
    <mergeCell ref="B22:L25"/>
    <mergeCell ref="B2:L5"/>
    <mergeCell ref="B6:L8"/>
    <mergeCell ref="C12:I12"/>
    <mergeCell ref="C14:I14"/>
    <mergeCell ref="C15:I15"/>
    <mergeCell ref="C16:I16"/>
  </mergeCells>
  <hyperlinks>
    <hyperlink ref="C14" location="'3. Energy and Cost Savings'!B2" display="Table 2: Annual Unit Energy, GHG, and Cost Savings" xr:uid="{379B0753-30AF-4CB4-9D2A-2E68990D9699}"/>
    <hyperlink ref="C15" location="'3. Energy and Cost Savings'!B15" display="Table 3: Lifetime Unit Energy, GHG, and Cost Savings" xr:uid="{B24D5FEB-337D-4419-B08C-E15C7EBEE9F7}"/>
    <hyperlink ref="C16" location="'3. Energy and Cost Savings'!B25" display="Table 4: National Lifetime Savings Estimate" xr:uid="{31C38F7E-4F2B-492B-9841-ACD7D85725C2}"/>
    <hyperlink ref="C18" location="'4. Product Availability'!B2" display="Table 5: Product Availability and Percentage of Total" xr:uid="{67D11F3F-DDF1-4AB7-996F-C3D92F1A15E4}"/>
    <hyperlink ref="C15:I15" location="'3. Energy and Cost Savings'!B23" display="Table 3: Lifetime Unit Energy, GHG, and Cost Savings" xr:uid="{69B94328-7BD4-4254-9DF3-02D8CF6863AE}"/>
    <hyperlink ref="C16:I16" location="'3. Energy and Cost Savings'!B41" display="Table 4: National Lifetime Savings Estimate" xr:uid="{BBFF97FF-3090-48B9-A137-A7541BE5541C}"/>
    <hyperlink ref="C14:I14" location="'3. Energy and Cost Savings'!B3" display="Table 2: Annual Unit Energy, GHG, and Cost Savings" xr:uid="{CDDA13DF-F2C7-46A2-AE7C-7C28959FF42D}"/>
    <hyperlink ref="C12:I12" location="'2. Version 4.0 Criteria'!A1" display="Table 1: Version 4.0 Efficiency Requirements" xr:uid="{8DBC9F49-FDB1-46C3-A217-A4297D85F9BB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7EBA5-769B-4018-BCB3-2CA537283A29}">
  <sheetPr>
    <tabColor rgb="FF00B0F0"/>
  </sheetPr>
  <dimension ref="A1:U51"/>
  <sheetViews>
    <sheetView workbookViewId="0"/>
  </sheetViews>
  <sheetFormatPr defaultColWidth="9.1796875" defaultRowHeight="12.5" x14ac:dyDescent="0.25"/>
  <cols>
    <col min="1" max="1" width="4.7265625" style="13" customWidth="1"/>
    <col min="2" max="2" width="24.81640625" style="13" bestFit="1" customWidth="1"/>
    <col min="3" max="3" width="10.54296875" style="13" customWidth="1"/>
    <col min="4" max="16384" width="9.1796875" style="13"/>
  </cols>
  <sheetData>
    <row r="1" spans="2:21" x14ac:dyDescent="0.25">
      <c r="P1" s="14"/>
    </row>
    <row r="2" spans="2:21" ht="14.5" x14ac:dyDescent="0.35">
      <c r="B2" s="15" t="s">
        <v>3</v>
      </c>
      <c r="P2" s="14"/>
    </row>
    <row r="3" spans="2:21" x14ac:dyDescent="0.25">
      <c r="B3" s="16"/>
      <c r="C3" s="17"/>
      <c r="P3" s="14"/>
    </row>
    <row r="4" spans="2:21" x14ac:dyDescent="0.25">
      <c r="B4" s="16"/>
      <c r="C4" s="17"/>
      <c r="P4" s="14"/>
    </row>
    <row r="5" spans="2:21" x14ac:dyDescent="0.25">
      <c r="B5" s="16"/>
      <c r="C5" s="17"/>
      <c r="P5" s="14"/>
      <c r="R5" s="306" t="s">
        <v>11</v>
      </c>
      <c r="S5" s="306"/>
      <c r="T5" s="306"/>
      <c r="U5" s="306"/>
    </row>
    <row r="6" spans="2:21" x14ac:dyDescent="0.25">
      <c r="B6" s="16"/>
      <c r="C6" s="17"/>
      <c r="P6" s="14"/>
      <c r="R6" s="306"/>
      <c r="S6" s="306"/>
      <c r="T6" s="306"/>
      <c r="U6" s="306"/>
    </row>
    <row r="7" spans="2:21" x14ac:dyDescent="0.25">
      <c r="B7" s="16"/>
      <c r="C7" s="17"/>
      <c r="P7" s="14"/>
      <c r="R7" s="306"/>
      <c r="S7" s="306"/>
      <c r="T7" s="306"/>
      <c r="U7" s="306"/>
    </row>
    <row r="8" spans="2:21" x14ac:dyDescent="0.25">
      <c r="P8" s="14"/>
      <c r="R8" s="306"/>
      <c r="S8" s="306"/>
      <c r="T8" s="306"/>
      <c r="U8" s="306"/>
    </row>
    <row r="9" spans="2:21" x14ac:dyDescent="0.25">
      <c r="P9" s="14"/>
      <c r="R9" s="306"/>
      <c r="S9" s="306"/>
      <c r="T9" s="306"/>
      <c r="U9" s="306"/>
    </row>
    <row r="10" spans="2:21" x14ac:dyDescent="0.25">
      <c r="P10" s="14"/>
    </row>
    <row r="11" spans="2:21" x14ac:dyDescent="0.25">
      <c r="P11" s="14"/>
    </row>
    <row r="12" spans="2:21" x14ac:dyDescent="0.25">
      <c r="P12" s="14"/>
    </row>
    <row r="13" spans="2:21" x14ac:dyDescent="0.25">
      <c r="P13" s="14"/>
    </row>
    <row r="14" spans="2:21" x14ac:dyDescent="0.25">
      <c r="P14" s="14"/>
    </row>
    <row r="15" spans="2:21" x14ac:dyDescent="0.25">
      <c r="P15" s="14"/>
    </row>
    <row r="16" spans="2:21" x14ac:dyDescent="0.25">
      <c r="P16" s="14"/>
    </row>
    <row r="17" spans="16:16" x14ac:dyDescent="0.25">
      <c r="P17" s="14"/>
    </row>
    <row r="18" spans="16:16" x14ac:dyDescent="0.25">
      <c r="P18" s="14"/>
    </row>
    <row r="19" spans="16:16" x14ac:dyDescent="0.25">
      <c r="P19" s="14"/>
    </row>
    <row r="20" spans="16:16" x14ac:dyDescent="0.25">
      <c r="P20" s="14"/>
    </row>
    <row r="21" spans="16:16" x14ac:dyDescent="0.25">
      <c r="P21" s="14"/>
    </row>
    <row r="22" spans="16:16" x14ac:dyDescent="0.25">
      <c r="P22" s="14"/>
    </row>
    <row r="23" spans="16:16" x14ac:dyDescent="0.25">
      <c r="P23" s="14"/>
    </row>
    <row r="24" spans="16:16" x14ac:dyDescent="0.25">
      <c r="P24" s="14"/>
    </row>
    <row r="25" spans="16:16" x14ac:dyDescent="0.25">
      <c r="P25" s="14"/>
    </row>
    <row r="26" spans="16:16" x14ac:dyDescent="0.25">
      <c r="P26" s="14"/>
    </row>
    <row r="27" spans="16:16" x14ac:dyDescent="0.25">
      <c r="P27" s="14"/>
    </row>
    <row r="28" spans="16:16" x14ac:dyDescent="0.25">
      <c r="P28" s="14"/>
    </row>
    <row r="29" spans="16:16" x14ac:dyDescent="0.25">
      <c r="P29" s="14"/>
    </row>
    <row r="30" spans="16:16" x14ac:dyDescent="0.25">
      <c r="P30" s="14"/>
    </row>
    <row r="31" spans="16:16" x14ac:dyDescent="0.25">
      <c r="P31" s="14"/>
    </row>
    <row r="32" spans="16:16" x14ac:dyDescent="0.25">
      <c r="P32" s="14"/>
    </row>
    <row r="33" spans="2:16" x14ac:dyDescent="0.25">
      <c r="P33" s="14"/>
    </row>
    <row r="34" spans="2:16" x14ac:dyDescent="0.25">
      <c r="P34" s="14"/>
    </row>
    <row r="35" spans="2:16" x14ac:dyDescent="0.25">
      <c r="P35" s="14"/>
    </row>
    <row r="36" spans="2:16" x14ac:dyDescent="0.25">
      <c r="P36" s="14"/>
    </row>
    <row r="37" spans="2:16" x14ac:dyDescent="0.25">
      <c r="P37" s="14"/>
    </row>
    <row r="38" spans="2:16" x14ac:dyDescent="0.25">
      <c r="P38" s="14"/>
    </row>
    <row r="39" spans="2:16" x14ac:dyDescent="0.25">
      <c r="P39" s="14"/>
    </row>
    <row r="40" spans="2:16" x14ac:dyDescent="0.25">
      <c r="P40" s="14"/>
    </row>
    <row r="41" spans="2:16" x14ac:dyDescent="0.25">
      <c r="P41" s="14"/>
    </row>
    <row r="42" spans="2:16" x14ac:dyDescent="0.25">
      <c r="P42" s="14"/>
    </row>
    <row r="43" spans="2:16" x14ac:dyDescent="0.25">
      <c r="P43" s="14"/>
    </row>
    <row r="44" spans="2:16" x14ac:dyDescent="0.25">
      <c r="P44" s="14"/>
    </row>
    <row r="45" spans="2:16" x14ac:dyDescent="0.25">
      <c r="P45" s="14"/>
    </row>
    <row r="46" spans="2:16" x14ac:dyDescent="0.25">
      <c r="P46" s="14"/>
    </row>
    <row r="47" spans="2:16" ht="12.75" customHeight="1" x14ac:dyDescent="0.25">
      <c r="B47" s="307"/>
      <c r="C47" s="307"/>
      <c r="D47" s="307"/>
      <c r="E47" s="307"/>
      <c r="P47" s="14"/>
    </row>
    <row r="48" spans="2:16" x14ac:dyDescent="0.25">
      <c r="B48" s="307"/>
      <c r="C48" s="307"/>
      <c r="D48" s="307"/>
      <c r="E48" s="307"/>
      <c r="P48" s="14"/>
    </row>
    <row r="49" spans="1:16" x14ac:dyDescent="0.25">
      <c r="B49" s="307"/>
      <c r="C49" s="307"/>
      <c r="D49" s="307"/>
      <c r="E49" s="307"/>
      <c r="P49" s="14"/>
    </row>
    <row r="50" spans="1:16" ht="13" thickBot="1" x14ac:dyDescent="0.3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9"/>
    </row>
    <row r="51" spans="1:16" ht="13" thickTop="1" x14ac:dyDescent="0.25"/>
  </sheetData>
  <mergeCells count="2">
    <mergeCell ref="R5:U9"/>
    <mergeCell ref="B47:E4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E7AC6-11E2-4B9F-9A77-D6AE7E50E711}">
  <sheetPr>
    <tabColor rgb="FF00B0F0"/>
  </sheetPr>
  <dimension ref="A1:I96"/>
  <sheetViews>
    <sheetView topLeftCell="A43" workbookViewId="0">
      <selection activeCell="G46" sqref="G46"/>
    </sheetView>
  </sheetViews>
  <sheetFormatPr defaultColWidth="9.1796875" defaultRowHeight="12.5" x14ac:dyDescent="0.25"/>
  <cols>
    <col min="1" max="1" width="3.453125" style="3" customWidth="1"/>
    <col min="2" max="2" width="23.7265625" style="3" bestFit="1" customWidth="1"/>
    <col min="3" max="3" width="16.1796875" style="3" customWidth="1"/>
    <col min="4" max="4" width="15.453125" style="3" customWidth="1"/>
    <col min="5" max="5" width="19.453125" style="3" customWidth="1"/>
    <col min="6" max="6" width="11.1796875" style="3" customWidth="1"/>
    <col min="7" max="7" width="13.1796875" style="3" bestFit="1" customWidth="1"/>
    <col min="8" max="8" width="10.7265625" style="3" customWidth="1" collapsed="1"/>
    <col min="9" max="9" width="10.7265625" style="3" customWidth="1"/>
    <col min="10" max="10" width="14.81640625" style="3" customWidth="1"/>
    <col min="11" max="13" width="10.7265625" style="3" customWidth="1"/>
    <col min="14" max="14" width="8.7265625" style="3" customWidth="1"/>
    <col min="15" max="15" width="10.26953125" style="3" customWidth="1"/>
    <col min="16" max="16384" width="9.1796875" style="3"/>
  </cols>
  <sheetData>
    <row r="1" spans="2:9" x14ac:dyDescent="0.25">
      <c r="I1" s="2"/>
    </row>
    <row r="2" spans="2:9" x14ac:dyDescent="0.25">
      <c r="I2" s="2"/>
    </row>
    <row r="3" spans="2:9" ht="26.5" customHeight="1" x14ac:dyDescent="0.25">
      <c r="B3" s="20" t="s">
        <v>5</v>
      </c>
      <c r="C3" s="20"/>
      <c r="D3" s="20"/>
      <c r="I3" s="2"/>
    </row>
    <row r="4" spans="2:9" ht="13" x14ac:dyDescent="0.25">
      <c r="B4" s="20"/>
      <c r="C4" s="316" t="s">
        <v>12</v>
      </c>
      <c r="D4" s="317"/>
      <c r="E4" s="318"/>
      <c r="I4" s="2"/>
    </row>
    <row r="5" spans="2:9" ht="50" x14ac:dyDescent="0.25">
      <c r="B5" s="21" t="s">
        <v>13</v>
      </c>
      <c r="C5" s="22" t="s">
        <v>14</v>
      </c>
      <c r="D5" s="22" t="s">
        <v>15</v>
      </c>
      <c r="E5" s="22" t="s">
        <v>16</v>
      </c>
      <c r="I5" s="2"/>
    </row>
    <row r="6" spans="2:9" ht="14.5" x14ac:dyDescent="0.25">
      <c r="B6" s="23" t="s">
        <v>17</v>
      </c>
      <c r="C6" s="24"/>
      <c r="D6" s="24"/>
      <c r="E6" s="24"/>
      <c r="I6" s="2"/>
    </row>
    <row r="7" spans="2:9" ht="14.5" x14ac:dyDescent="0.35">
      <c r="B7" s="24" t="s">
        <v>18</v>
      </c>
      <c r="C7" s="25">
        <v>1458.5506182146373</v>
      </c>
      <c r="D7" s="26">
        <v>157.27068603145295</v>
      </c>
      <c r="E7" s="25">
        <v>2235.759370771892</v>
      </c>
      <c r="I7" s="2"/>
    </row>
    <row r="8" spans="2:9" ht="14.5" x14ac:dyDescent="0.35">
      <c r="B8" s="24" t="s">
        <v>19</v>
      </c>
      <c r="C8" s="25">
        <v>722.55747876986948</v>
      </c>
      <c r="D8" s="26">
        <v>77.910981603363027</v>
      </c>
      <c r="E8" s="25">
        <v>1107.5821667803918</v>
      </c>
      <c r="I8" s="2"/>
    </row>
    <row r="9" spans="2:9" ht="14.5" x14ac:dyDescent="0.35">
      <c r="B9" s="24" t="s">
        <v>20</v>
      </c>
      <c r="C9" s="25">
        <v>1473.9036779988169</v>
      </c>
      <c r="D9" s="26">
        <v>158.92615565642589</v>
      </c>
      <c r="E9" s="25">
        <v>2259.29351957265</v>
      </c>
      <c r="I9" s="2"/>
    </row>
    <row r="10" spans="2:9" ht="14.5" x14ac:dyDescent="0.35">
      <c r="B10" s="23" t="s">
        <v>21</v>
      </c>
      <c r="C10" s="25"/>
      <c r="D10" s="26"/>
      <c r="E10" s="25"/>
      <c r="I10" s="2"/>
    </row>
    <row r="11" spans="2:9" ht="14.5" x14ac:dyDescent="0.35">
      <c r="B11" s="24" t="s">
        <v>18</v>
      </c>
      <c r="C11" s="25">
        <v>2542.0555471557773</v>
      </c>
      <c r="D11" s="26">
        <v>274.10143661700272</v>
      </c>
      <c r="E11" s="25">
        <v>3896.6247997159585</v>
      </c>
      <c r="I11" s="2"/>
    </row>
    <row r="12" spans="2:9" ht="14.5" x14ac:dyDescent="0.35">
      <c r="B12" s="24" t="s">
        <v>19</v>
      </c>
      <c r="C12" s="25">
        <v>2027.5226214504482</v>
      </c>
      <c r="D12" s="26">
        <v>218.62105410514977</v>
      </c>
      <c r="E12" s="25">
        <v>3107.9159295195313</v>
      </c>
      <c r="I12" s="2"/>
    </row>
    <row r="13" spans="2:9" ht="14.5" x14ac:dyDescent="0.35">
      <c r="B13" s="24" t="s">
        <v>22</v>
      </c>
      <c r="C13" s="25">
        <v>1574.1328175616759</v>
      </c>
      <c r="D13" s="26">
        <v>169.73353206320988</v>
      </c>
      <c r="E13" s="25">
        <v>2412.931134341457</v>
      </c>
      <c r="I13" s="2"/>
    </row>
    <row r="14" spans="2:9" ht="14.5" x14ac:dyDescent="0.35">
      <c r="B14" s="24" t="s">
        <v>20</v>
      </c>
      <c r="C14" s="25">
        <v>0</v>
      </c>
      <c r="D14" s="26">
        <v>0</v>
      </c>
      <c r="E14" s="25">
        <v>0</v>
      </c>
      <c r="I14" s="2"/>
    </row>
    <row r="15" spans="2:9" ht="29" x14ac:dyDescent="0.35">
      <c r="B15" s="23" t="s">
        <v>23</v>
      </c>
      <c r="C15" s="25"/>
      <c r="D15" s="26"/>
      <c r="E15" s="25"/>
      <c r="I15" s="2"/>
    </row>
    <row r="16" spans="2:9" ht="14.5" x14ac:dyDescent="0.35">
      <c r="B16" s="24" t="s">
        <v>18</v>
      </c>
      <c r="C16" s="27">
        <v>10217.760086728336</v>
      </c>
      <c r="D16" s="28">
        <v>1101.7472540730757</v>
      </c>
      <c r="E16" s="27">
        <v>15662.43404713991</v>
      </c>
      <c r="I16" s="2"/>
    </row>
    <row r="17" spans="2:9" ht="14.5" x14ac:dyDescent="0.35">
      <c r="B17" s="29" t="s">
        <v>22</v>
      </c>
      <c r="C17" s="25">
        <v>3903.0709657045927</v>
      </c>
      <c r="D17" s="26">
        <v>420.85522486506915</v>
      </c>
      <c r="E17" s="25">
        <v>5982.8759985329443</v>
      </c>
      <c r="I17" s="2"/>
    </row>
    <row r="18" spans="2:9" ht="14.5" x14ac:dyDescent="0.3">
      <c r="B18" s="30" t="s">
        <v>24</v>
      </c>
      <c r="C18" s="31">
        <v>23919.553813584153</v>
      </c>
      <c r="D18" s="32">
        <v>2579.166325014749</v>
      </c>
      <c r="E18" s="31">
        <v>36665.416966374738</v>
      </c>
      <c r="I18" s="2"/>
    </row>
    <row r="19" spans="2:9" x14ac:dyDescent="0.25">
      <c r="B19" s="308" t="s">
        <v>25</v>
      </c>
      <c r="C19" s="309"/>
      <c r="D19" s="309"/>
      <c r="E19" s="310"/>
      <c r="I19" s="2"/>
    </row>
    <row r="20" spans="2:9" x14ac:dyDescent="0.25">
      <c r="B20" s="311"/>
      <c r="C20" s="307"/>
      <c r="D20" s="307"/>
      <c r="E20" s="312"/>
      <c r="I20" s="2"/>
    </row>
    <row r="21" spans="2:9" ht="12.5" customHeight="1" x14ac:dyDescent="0.25">
      <c r="B21" s="311"/>
      <c r="C21" s="307"/>
      <c r="D21" s="307"/>
      <c r="E21" s="312"/>
      <c r="I21" s="2"/>
    </row>
    <row r="22" spans="2:9" ht="13" thickBot="1" x14ac:dyDescent="0.3">
      <c r="B22" s="313"/>
      <c r="C22" s="314"/>
      <c r="D22" s="314"/>
      <c r="E22" s="315"/>
      <c r="I22" s="2"/>
    </row>
    <row r="23" spans="2:9" ht="23" customHeight="1" x14ac:dyDescent="0.25">
      <c r="B23" s="20" t="s">
        <v>6</v>
      </c>
      <c r="I23" s="2"/>
    </row>
    <row r="24" spans="2:9" ht="13" x14ac:dyDescent="0.25">
      <c r="C24" s="319" t="s">
        <v>26</v>
      </c>
      <c r="D24" s="320"/>
      <c r="E24" s="321"/>
      <c r="I24" s="2"/>
    </row>
    <row r="25" spans="2:9" ht="50" x14ac:dyDescent="0.25">
      <c r="B25" s="21" t="s">
        <v>13</v>
      </c>
      <c r="C25" s="22" t="s">
        <v>27</v>
      </c>
      <c r="D25" s="22" t="s">
        <v>28</v>
      </c>
      <c r="E25" s="22" t="s">
        <v>29</v>
      </c>
      <c r="I25" s="2"/>
    </row>
    <row r="26" spans="2:9" ht="14.5" x14ac:dyDescent="0.25">
      <c r="B26" s="23" t="s">
        <v>17</v>
      </c>
      <c r="C26" s="24"/>
      <c r="D26" s="24"/>
      <c r="E26" s="24"/>
      <c r="I26" s="2"/>
    </row>
    <row r="27" spans="2:9" ht="14.5" x14ac:dyDescent="0.35">
      <c r="B27" s="24" t="s">
        <v>18</v>
      </c>
      <c r="C27" s="25">
        <v>5834.2024728585493</v>
      </c>
      <c r="D27" s="26">
        <v>629.08274412581181</v>
      </c>
      <c r="E27" s="25">
        <v>8943.037483087568</v>
      </c>
      <c r="I27" s="2"/>
    </row>
    <row r="28" spans="2:9" ht="14.5" x14ac:dyDescent="0.35">
      <c r="B28" s="24" t="s">
        <v>19</v>
      </c>
      <c r="C28" s="25">
        <v>2890.2299150794779</v>
      </c>
      <c r="D28" s="26">
        <v>311.64392641345211</v>
      </c>
      <c r="E28" s="25">
        <v>4430.3286671215674</v>
      </c>
      <c r="I28" s="2"/>
    </row>
    <row r="29" spans="2:9" ht="14.5" x14ac:dyDescent="0.35">
      <c r="B29" s="24" t="s">
        <v>20</v>
      </c>
      <c r="C29" s="25">
        <v>5895.6147119952675</v>
      </c>
      <c r="D29" s="26">
        <v>635.70462262570356</v>
      </c>
      <c r="E29" s="25">
        <v>9037.1740782905999</v>
      </c>
      <c r="I29" s="2"/>
    </row>
    <row r="30" spans="2:9" ht="14.5" x14ac:dyDescent="0.25">
      <c r="B30" s="23" t="s">
        <v>21</v>
      </c>
      <c r="C30" s="25"/>
      <c r="D30" s="24"/>
      <c r="E30" s="24"/>
      <c r="I30" s="2"/>
    </row>
    <row r="31" spans="2:9" ht="14.5" x14ac:dyDescent="0.35">
      <c r="B31" s="24" t="s">
        <v>18</v>
      </c>
      <c r="C31" s="25">
        <v>10168.222188623109</v>
      </c>
      <c r="D31" s="26">
        <v>1096.4057464680109</v>
      </c>
      <c r="E31" s="25">
        <v>15586.499198863834</v>
      </c>
      <c r="I31" s="2"/>
    </row>
    <row r="32" spans="2:9" ht="14.5" x14ac:dyDescent="0.35">
      <c r="B32" s="24" t="s">
        <v>19</v>
      </c>
      <c r="C32" s="25">
        <v>8110.090485801793</v>
      </c>
      <c r="D32" s="26">
        <v>874.48421642059907</v>
      </c>
      <c r="E32" s="25">
        <v>12431.663718078125</v>
      </c>
      <c r="I32" s="2"/>
    </row>
    <row r="33" spans="1:9" ht="14.5" x14ac:dyDescent="0.35">
      <c r="B33" s="24" t="s">
        <v>22</v>
      </c>
      <c r="C33" s="25">
        <v>6296.5312702467036</v>
      </c>
      <c r="D33" s="26">
        <v>678.93412825283951</v>
      </c>
      <c r="E33" s="25">
        <v>9651.7245373658279</v>
      </c>
      <c r="I33" s="2"/>
    </row>
    <row r="34" spans="1:9" ht="14.5" x14ac:dyDescent="0.35">
      <c r="B34" s="24" t="s">
        <v>20</v>
      </c>
      <c r="C34" s="25">
        <v>0</v>
      </c>
      <c r="D34" s="26">
        <v>0</v>
      </c>
      <c r="E34" s="25">
        <v>0</v>
      </c>
      <c r="I34" s="2"/>
    </row>
    <row r="35" spans="1:9" ht="29" x14ac:dyDescent="0.25">
      <c r="B35" s="23" t="s">
        <v>23</v>
      </c>
      <c r="C35" s="25"/>
      <c r="D35" s="24"/>
      <c r="E35" s="24"/>
      <c r="I35" s="2"/>
    </row>
    <row r="36" spans="1:9" ht="14.5" x14ac:dyDescent="0.35">
      <c r="B36" s="24" t="s">
        <v>18</v>
      </c>
      <c r="C36" s="25">
        <v>40871.040346913345</v>
      </c>
      <c r="D36" s="26">
        <v>4406.9890162923029</v>
      </c>
      <c r="E36" s="25">
        <v>62649.73618855964</v>
      </c>
      <c r="I36" s="2"/>
    </row>
    <row r="37" spans="1:9" ht="14.5" x14ac:dyDescent="0.35">
      <c r="B37" s="24" t="s">
        <v>22</v>
      </c>
      <c r="C37" s="25">
        <v>15612.283862818371</v>
      </c>
      <c r="D37" s="26">
        <v>1683.4208994602766</v>
      </c>
      <c r="E37" s="25">
        <v>23931.503994131777</v>
      </c>
      <c r="I37" s="2"/>
    </row>
    <row r="38" spans="1:9" ht="12.5" customHeight="1" x14ac:dyDescent="0.25">
      <c r="B38" s="308" t="s">
        <v>30</v>
      </c>
      <c r="C38" s="309"/>
      <c r="D38" s="309"/>
      <c r="E38" s="310"/>
      <c r="I38" s="2"/>
    </row>
    <row r="39" spans="1:9" ht="13" thickBot="1" x14ac:dyDescent="0.3">
      <c r="A39" s="33"/>
      <c r="B39" s="313"/>
      <c r="C39" s="314"/>
      <c r="D39" s="314"/>
      <c r="E39" s="315"/>
      <c r="I39" s="2"/>
    </row>
    <row r="40" spans="1:9" x14ac:dyDescent="0.25">
      <c r="I40" s="2"/>
    </row>
    <row r="41" spans="1:9" ht="13" x14ac:dyDescent="0.25">
      <c r="B41" s="20" t="s">
        <v>7</v>
      </c>
      <c r="I41" s="2"/>
    </row>
    <row r="42" spans="1:9" ht="15.5" x14ac:dyDescent="0.25">
      <c r="B42" s="34"/>
      <c r="C42" s="322" t="s">
        <v>31</v>
      </c>
      <c r="D42" s="322"/>
      <c r="E42" s="322"/>
      <c r="F42" s="322"/>
      <c r="G42" s="322"/>
      <c r="I42" s="2"/>
    </row>
    <row r="43" spans="1:9" ht="25" x14ac:dyDescent="0.25">
      <c r="B43" s="21" t="s">
        <v>13</v>
      </c>
      <c r="C43" s="21" t="s">
        <v>32</v>
      </c>
      <c r="D43" s="21" t="s">
        <v>33</v>
      </c>
      <c r="E43" s="21" t="s">
        <v>34</v>
      </c>
      <c r="F43" s="21" t="s">
        <v>35</v>
      </c>
      <c r="G43" s="21" t="s">
        <v>36</v>
      </c>
      <c r="I43" s="2"/>
    </row>
    <row r="44" spans="1:9" ht="14.5" x14ac:dyDescent="0.25">
      <c r="B44" s="23" t="s">
        <v>17</v>
      </c>
      <c r="C44" s="24"/>
      <c r="D44" s="24"/>
      <c r="E44" s="24"/>
      <c r="F44" s="24"/>
      <c r="G44" s="24"/>
      <c r="I44" s="2"/>
    </row>
    <row r="45" spans="1:9" ht="14.5" x14ac:dyDescent="0.35">
      <c r="B45" s="24" t="s">
        <v>18</v>
      </c>
      <c r="C45" s="25">
        <v>912003.85268087627</v>
      </c>
      <c r="D45" s="26">
        <v>82.321071999006008</v>
      </c>
      <c r="E45" s="35">
        <v>1.3979776459916293</v>
      </c>
      <c r="F45" s="35">
        <v>0.63411147640063503</v>
      </c>
      <c r="G45" s="25">
        <v>135778.71464565163</v>
      </c>
      <c r="I45" s="2"/>
    </row>
    <row r="46" spans="1:9" ht="14.5" x14ac:dyDescent="0.35">
      <c r="B46" s="24" t="s">
        <v>19</v>
      </c>
      <c r="C46" s="25">
        <v>228926.44591270018</v>
      </c>
      <c r="D46" s="26">
        <v>20.663805729612697</v>
      </c>
      <c r="E46" s="35">
        <v>0.35091305044546933</v>
      </c>
      <c r="F46" s="35">
        <v>0.15917135237766133</v>
      </c>
      <c r="G46" s="25">
        <v>34082.464106980318</v>
      </c>
      <c r="I46" s="2"/>
    </row>
    <row r="47" spans="1:9" ht="14.5" x14ac:dyDescent="0.35">
      <c r="B47" s="24" t="s">
        <v>20</v>
      </c>
      <c r="C47" s="25">
        <v>10807.163825844969</v>
      </c>
      <c r="D47" s="26">
        <v>0.97549731703133635</v>
      </c>
      <c r="E47" s="35">
        <v>1.6565909673176803E-2</v>
      </c>
      <c r="F47" s="35">
        <v>7.5141641004756133E-3</v>
      </c>
      <c r="G47" s="25">
        <v>1608.965585972883</v>
      </c>
      <c r="I47" s="2"/>
    </row>
    <row r="48" spans="1:9" ht="14.5" x14ac:dyDescent="0.35">
      <c r="B48" s="23" t="s">
        <v>21</v>
      </c>
      <c r="C48" s="25"/>
      <c r="D48" s="26"/>
      <c r="E48" s="35"/>
      <c r="F48" s="35">
        <v>0</v>
      </c>
      <c r="G48" s="25"/>
      <c r="I48" s="2"/>
    </row>
    <row r="49" spans="2:9" ht="14.5" x14ac:dyDescent="0.35">
      <c r="B49" s="24" t="s">
        <v>18</v>
      </c>
      <c r="C49" s="25">
        <v>33038698.713456418</v>
      </c>
      <c r="D49" s="26">
        <v>2982.2035154226533</v>
      </c>
      <c r="E49" s="35">
        <v>50.643823617953643</v>
      </c>
      <c r="F49" s="35">
        <v>22.971633242514834</v>
      </c>
      <c r="G49" s="25">
        <v>4918786.2876800355</v>
      </c>
      <c r="I49" s="2"/>
    </row>
    <row r="50" spans="2:9" ht="14.5" x14ac:dyDescent="0.35">
      <c r="B50" s="24" t="s">
        <v>19</v>
      </c>
      <c r="C50" s="25">
        <v>215325.88962010658</v>
      </c>
      <c r="D50" s="26">
        <v>19.43616576899413</v>
      </c>
      <c r="E50" s="35">
        <v>0.33006525071939763</v>
      </c>
      <c r="F50" s="35">
        <v>0.14971495720431299</v>
      </c>
      <c r="G50" s="25">
        <v>32057.619533741028</v>
      </c>
      <c r="I50" s="2"/>
    </row>
    <row r="51" spans="2:9" ht="14.5" x14ac:dyDescent="0.35">
      <c r="B51" s="24" t="s">
        <v>22</v>
      </c>
      <c r="C51" s="25">
        <v>7156192.1787253348</v>
      </c>
      <c r="D51" s="26">
        <v>645.94618745509695</v>
      </c>
      <c r="E51" s="35">
        <v>10.969467581601075</v>
      </c>
      <c r="F51" s="35">
        <v>4.9756627392735941</v>
      </c>
      <c r="G51" s="25">
        <v>1065410.6042736087</v>
      </c>
      <c r="I51" s="2"/>
    </row>
    <row r="52" spans="2:9" ht="14.5" x14ac:dyDescent="0.35">
      <c r="B52" s="24" t="s">
        <v>20</v>
      </c>
      <c r="C52" s="25">
        <v>0</v>
      </c>
      <c r="D52" s="26">
        <v>0</v>
      </c>
      <c r="E52" s="35">
        <v>0</v>
      </c>
      <c r="F52" s="35">
        <v>0</v>
      </c>
      <c r="G52" s="25">
        <v>0</v>
      </c>
      <c r="I52" s="2"/>
    </row>
    <row r="53" spans="2:9" ht="29" x14ac:dyDescent="0.35">
      <c r="B53" s="23" t="s">
        <v>23</v>
      </c>
      <c r="C53" s="25"/>
      <c r="D53" s="26"/>
      <c r="E53" s="35"/>
      <c r="F53" s="35"/>
      <c r="G53" s="25"/>
      <c r="I53" s="2"/>
    </row>
    <row r="54" spans="2:9" ht="14.5" x14ac:dyDescent="0.35">
      <c r="B54" s="24" t="s">
        <v>18</v>
      </c>
      <c r="C54" s="25">
        <v>3688940.9422727427</v>
      </c>
      <c r="D54" s="26">
        <v>332.97838821211297</v>
      </c>
      <c r="E54" s="35">
        <v>5.6546438477438352</v>
      </c>
      <c r="F54" s="35">
        <v>2.5649012121858217</v>
      </c>
      <c r="G54" s="25">
        <v>549207.83291995293</v>
      </c>
      <c r="I54" s="2"/>
    </row>
    <row r="55" spans="2:9" ht="14.5" x14ac:dyDescent="0.35">
      <c r="B55" s="24" t="s">
        <v>22</v>
      </c>
      <c r="C55" s="25">
        <v>1519426.4853417666</v>
      </c>
      <c r="D55" s="26">
        <v>137.14943936841442</v>
      </c>
      <c r="E55" s="35">
        <v>2.3290737807646966</v>
      </c>
      <c r="F55" s="35">
        <v>1.0564492343646203</v>
      </c>
      <c r="G55" s="25">
        <v>226211.51716828835</v>
      </c>
      <c r="I55" s="2"/>
    </row>
    <row r="56" spans="2:9" ht="14.5" x14ac:dyDescent="0.3">
      <c r="B56" s="23" t="s">
        <v>24</v>
      </c>
      <c r="C56" s="36">
        <v>46770321.671835795</v>
      </c>
      <c r="D56" s="32">
        <v>4221.6740712729215</v>
      </c>
      <c r="E56" s="37">
        <v>71.69253068489293</v>
      </c>
      <c r="F56" s="37">
        <v>32.519158378421956</v>
      </c>
      <c r="G56" s="36">
        <v>6963144.0059142308</v>
      </c>
      <c r="I56" s="2"/>
    </row>
    <row r="57" spans="2:9" x14ac:dyDescent="0.25">
      <c r="B57" s="308" t="s">
        <v>37</v>
      </c>
      <c r="C57" s="309"/>
      <c r="D57" s="309"/>
      <c r="E57" s="310"/>
      <c r="I57" s="2"/>
    </row>
    <row r="58" spans="2:9" x14ac:dyDescent="0.25">
      <c r="B58" s="311"/>
      <c r="C58" s="307"/>
      <c r="D58" s="307"/>
      <c r="E58" s="312"/>
      <c r="I58" s="2"/>
    </row>
    <row r="59" spans="2:9" x14ac:dyDescent="0.25">
      <c r="B59" s="311"/>
      <c r="C59" s="307"/>
      <c r="D59" s="307"/>
      <c r="E59" s="312"/>
      <c r="I59" s="2"/>
    </row>
    <row r="60" spans="2:9" ht="13" thickBot="1" x14ac:dyDescent="0.3">
      <c r="B60" s="313"/>
      <c r="C60" s="314"/>
      <c r="D60" s="314"/>
      <c r="E60" s="315"/>
      <c r="I60" s="2"/>
    </row>
    <row r="61" spans="2:9" x14ac:dyDescent="0.25">
      <c r="I61" s="2"/>
    </row>
    <row r="62" spans="2:9" x14ac:dyDescent="0.25">
      <c r="I62" s="2"/>
    </row>
    <row r="63" spans="2:9" x14ac:dyDescent="0.25">
      <c r="I63" s="2"/>
    </row>
    <row r="64" spans="2:9" x14ac:dyDescent="0.25">
      <c r="I64" s="2"/>
    </row>
    <row r="65" spans="1:9" x14ac:dyDescent="0.25">
      <c r="I65" s="2"/>
    </row>
    <row r="66" spans="1:9" x14ac:dyDescent="0.25">
      <c r="I66" s="2"/>
    </row>
    <row r="67" spans="1:9" x14ac:dyDescent="0.25">
      <c r="I67" s="2"/>
    </row>
    <row r="68" spans="1:9" ht="13" x14ac:dyDescent="0.25">
      <c r="A68" s="38"/>
      <c r="B68" s="20"/>
      <c r="I68" s="2"/>
    </row>
    <row r="69" spans="1:9" ht="13.5" thickBot="1" x14ac:dyDescent="0.3">
      <c r="A69" s="39"/>
      <c r="B69" s="40"/>
      <c r="C69" s="41"/>
      <c r="D69" s="41"/>
      <c r="E69" s="41"/>
      <c r="F69" s="41"/>
      <c r="G69" s="41"/>
      <c r="H69" s="41"/>
      <c r="I69" s="12"/>
    </row>
    <row r="70" spans="1:9" ht="13.5" thickTop="1" x14ac:dyDescent="0.25">
      <c r="B70" s="20"/>
      <c r="H70" s="42"/>
    </row>
    <row r="71" spans="1:9" ht="13" x14ac:dyDescent="0.25">
      <c r="B71" s="20"/>
    </row>
    <row r="72" spans="1:9" ht="13" x14ac:dyDescent="0.25">
      <c r="B72" s="20"/>
    </row>
    <row r="73" spans="1:9" ht="13" x14ac:dyDescent="0.25">
      <c r="B73" s="20"/>
    </row>
    <row r="74" spans="1:9" ht="13" x14ac:dyDescent="0.25">
      <c r="B74" s="20"/>
    </row>
    <row r="75" spans="1:9" ht="13" x14ac:dyDescent="0.25">
      <c r="B75" s="20"/>
    </row>
    <row r="76" spans="1:9" ht="13" x14ac:dyDescent="0.25">
      <c r="B76" s="20"/>
    </row>
    <row r="77" spans="1:9" ht="13" x14ac:dyDescent="0.25">
      <c r="B77" s="20"/>
    </row>
    <row r="78" spans="1:9" ht="13" x14ac:dyDescent="0.25">
      <c r="B78" s="20"/>
    </row>
    <row r="79" spans="1:9" ht="13" x14ac:dyDescent="0.25">
      <c r="B79" s="20"/>
    </row>
    <row r="80" spans="1:9" ht="13" x14ac:dyDescent="0.25">
      <c r="B80" s="20"/>
    </row>
    <row r="81" spans="2:2" ht="13" x14ac:dyDescent="0.25">
      <c r="B81" s="20"/>
    </row>
    <row r="82" spans="2:2" ht="13" x14ac:dyDescent="0.25">
      <c r="B82" s="20"/>
    </row>
    <row r="83" spans="2:2" ht="13" x14ac:dyDescent="0.25">
      <c r="B83" s="20"/>
    </row>
    <row r="84" spans="2:2" ht="13" x14ac:dyDescent="0.25">
      <c r="B84" s="20"/>
    </row>
    <row r="85" spans="2:2" ht="13" x14ac:dyDescent="0.25">
      <c r="B85" s="20"/>
    </row>
    <row r="86" spans="2:2" ht="13" x14ac:dyDescent="0.25">
      <c r="B86" s="20"/>
    </row>
    <row r="87" spans="2:2" ht="13" x14ac:dyDescent="0.25">
      <c r="B87" s="20"/>
    </row>
    <row r="88" spans="2:2" ht="13" x14ac:dyDescent="0.25">
      <c r="B88" s="20"/>
    </row>
    <row r="89" spans="2:2" ht="13" x14ac:dyDescent="0.25">
      <c r="B89" s="20"/>
    </row>
    <row r="90" spans="2:2" ht="13" x14ac:dyDescent="0.25">
      <c r="B90" s="20"/>
    </row>
    <row r="91" spans="2:2" ht="13" x14ac:dyDescent="0.25">
      <c r="B91" s="20"/>
    </row>
    <row r="92" spans="2:2" ht="13" x14ac:dyDescent="0.25">
      <c r="B92" s="20"/>
    </row>
    <row r="93" spans="2:2" ht="13" x14ac:dyDescent="0.25">
      <c r="B93" s="20"/>
    </row>
    <row r="94" spans="2:2" ht="13" x14ac:dyDescent="0.25">
      <c r="B94" s="20"/>
    </row>
    <row r="95" spans="2:2" ht="13" x14ac:dyDescent="0.25">
      <c r="B95" s="20"/>
    </row>
    <row r="96" spans="2:2" ht="13" x14ac:dyDescent="0.25">
      <c r="B96" s="20"/>
    </row>
  </sheetData>
  <mergeCells count="6">
    <mergeCell ref="B57:E60"/>
    <mergeCell ref="C4:E4"/>
    <mergeCell ref="B19:E22"/>
    <mergeCell ref="C24:E24"/>
    <mergeCell ref="B38:E39"/>
    <mergeCell ref="C42:G4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8C98C-D8ED-428E-8118-0FE438ABFC8C}">
  <sheetPr>
    <tabColor rgb="FF00B0F0"/>
  </sheetPr>
  <dimension ref="A1:G29"/>
  <sheetViews>
    <sheetView workbookViewId="0">
      <selection activeCell="B2" sqref="B2"/>
    </sheetView>
  </sheetViews>
  <sheetFormatPr defaultColWidth="9.1796875" defaultRowHeight="12.5" x14ac:dyDescent="0.25"/>
  <cols>
    <col min="1" max="1" width="4.54296875" style="3" customWidth="1"/>
    <col min="2" max="2" width="48.1796875" style="3" customWidth="1"/>
    <col min="3" max="3" width="21.54296875" style="3" customWidth="1"/>
    <col min="4" max="4" width="21.26953125" style="3" customWidth="1"/>
    <col min="5" max="5" width="17.26953125" style="3" customWidth="1"/>
    <col min="6" max="16384" width="9.1796875" style="3"/>
  </cols>
  <sheetData>
    <row r="1" spans="2:7" x14ac:dyDescent="0.25">
      <c r="G1" s="2"/>
    </row>
    <row r="2" spans="2:7" ht="13" x14ac:dyDescent="0.3">
      <c r="B2" s="43" t="s">
        <v>9</v>
      </c>
      <c r="G2" s="2"/>
    </row>
    <row r="3" spans="2:7" x14ac:dyDescent="0.25">
      <c r="G3" s="2"/>
    </row>
    <row r="4" spans="2:7" ht="13" thickBot="1" x14ac:dyDescent="0.3">
      <c r="B4" s="44"/>
      <c r="C4" s="44"/>
      <c r="D4" s="44"/>
      <c r="G4" s="2"/>
    </row>
    <row r="5" spans="2:7" ht="39.5" thickBot="1" x14ac:dyDescent="0.3">
      <c r="B5" s="45" t="s">
        <v>17</v>
      </c>
      <c r="C5" s="45" t="s">
        <v>38</v>
      </c>
      <c r="D5" s="45" t="s">
        <v>39</v>
      </c>
      <c r="G5" s="2"/>
    </row>
    <row r="6" spans="2:7" ht="13" thickBot="1" x14ac:dyDescent="0.3">
      <c r="B6" s="46" t="s">
        <v>18</v>
      </c>
      <c r="C6" s="47">
        <v>27</v>
      </c>
      <c r="D6" s="47">
        <v>19.285714285714288</v>
      </c>
      <c r="G6" s="2"/>
    </row>
    <row r="7" spans="2:7" ht="13" thickBot="1" x14ac:dyDescent="0.3">
      <c r="B7" s="46" t="s">
        <v>19</v>
      </c>
      <c r="C7" s="47">
        <v>6</v>
      </c>
      <c r="D7" s="47">
        <v>31.578947368421051</v>
      </c>
      <c r="G7" s="2"/>
    </row>
    <row r="8" spans="2:7" ht="13" thickBot="1" x14ac:dyDescent="0.3">
      <c r="B8" s="46" t="s">
        <v>20</v>
      </c>
      <c r="C8" s="47">
        <v>6</v>
      </c>
      <c r="D8" s="47">
        <v>85.714285714285708</v>
      </c>
      <c r="G8" s="2"/>
    </row>
    <row r="9" spans="2:7" x14ac:dyDescent="0.25">
      <c r="B9" s="48"/>
      <c r="C9" s="49"/>
      <c r="D9" s="49"/>
      <c r="G9" s="2"/>
    </row>
    <row r="10" spans="2:7" ht="13" thickBot="1" x14ac:dyDescent="0.3">
      <c r="B10" s="48"/>
      <c r="C10" s="49"/>
      <c r="D10" s="49"/>
      <c r="G10" s="2"/>
    </row>
    <row r="11" spans="2:7" ht="39.5" thickBot="1" x14ac:dyDescent="0.3">
      <c r="B11" s="45" t="s">
        <v>21</v>
      </c>
      <c r="C11" s="45" t="s">
        <v>38</v>
      </c>
      <c r="D11" s="45" t="s">
        <v>39</v>
      </c>
      <c r="G11" s="2"/>
    </row>
    <row r="12" spans="2:7" ht="13" thickBot="1" x14ac:dyDescent="0.3">
      <c r="B12" s="46" t="s">
        <v>18</v>
      </c>
      <c r="C12" s="47">
        <v>59</v>
      </c>
      <c r="D12" s="47">
        <v>25</v>
      </c>
      <c r="G12" s="2"/>
    </row>
    <row r="13" spans="2:7" ht="13" thickBot="1" x14ac:dyDescent="0.3">
      <c r="B13" s="46" t="s">
        <v>19</v>
      </c>
      <c r="C13" s="47">
        <v>5</v>
      </c>
      <c r="D13" s="47">
        <v>25</v>
      </c>
      <c r="G13" s="2"/>
    </row>
    <row r="14" spans="2:7" ht="13" thickBot="1" x14ac:dyDescent="0.3">
      <c r="B14" s="46" t="s">
        <v>22</v>
      </c>
      <c r="C14" s="47">
        <v>19</v>
      </c>
      <c r="D14" s="47">
        <v>24.675324675324674</v>
      </c>
      <c r="G14" s="2"/>
    </row>
    <row r="15" spans="2:7" ht="13" thickBot="1" x14ac:dyDescent="0.3">
      <c r="B15" s="46" t="s">
        <v>20</v>
      </c>
      <c r="C15" s="47">
        <v>7</v>
      </c>
      <c r="D15" s="47">
        <v>100</v>
      </c>
      <c r="G15" s="2"/>
    </row>
    <row r="16" spans="2:7" x14ac:dyDescent="0.25">
      <c r="B16" s="48"/>
      <c r="C16" s="49"/>
      <c r="D16" s="49"/>
      <c r="G16" s="2"/>
    </row>
    <row r="17" spans="1:7" ht="13" thickBot="1" x14ac:dyDescent="0.3">
      <c r="B17" s="48"/>
      <c r="C17" s="49"/>
      <c r="D17" s="49"/>
      <c r="G17" s="2"/>
    </row>
    <row r="18" spans="1:7" ht="39.5" thickBot="1" x14ac:dyDescent="0.3">
      <c r="B18" s="45" t="s">
        <v>23</v>
      </c>
      <c r="C18" s="45" t="s">
        <v>38</v>
      </c>
      <c r="D18" s="45" t="s">
        <v>39</v>
      </c>
      <c r="G18" s="2"/>
    </row>
    <row r="19" spans="1:7" ht="13" thickBot="1" x14ac:dyDescent="0.3">
      <c r="B19" s="46" t="s">
        <v>18</v>
      </c>
      <c r="C19" s="47">
        <v>9</v>
      </c>
      <c r="D19" s="47">
        <v>20</v>
      </c>
      <c r="G19" s="2"/>
    </row>
    <row r="20" spans="1:7" ht="13" thickBot="1" x14ac:dyDescent="0.3">
      <c r="B20" s="46" t="s">
        <v>22</v>
      </c>
      <c r="C20" s="47">
        <v>5</v>
      </c>
      <c r="D20" s="47">
        <v>26.315789473684209</v>
      </c>
      <c r="G20" s="2"/>
    </row>
    <row r="21" spans="1:7" x14ac:dyDescent="0.25">
      <c r="G21" s="2"/>
    </row>
    <row r="22" spans="1:7" x14ac:dyDescent="0.25">
      <c r="G22" s="2"/>
    </row>
    <row r="23" spans="1:7" ht="12.65" customHeight="1" x14ac:dyDescent="0.25">
      <c r="G23" s="2"/>
    </row>
    <row r="24" spans="1:7" ht="12.65" customHeight="1" x14ac:dyDescent="0.25">
      <c r="B24" s="308" t="s">
        <v>40</v>
      </c>
      <c r="C24" s="309"/>
      <c r="D24" s="310"/>
      <c r="E24" s="50"/>
      <c r="G24" s="2"/>
    </row>
    <row r="25" spans="1:7" x14ac:dyDescent="0.25">
      <c r="B25" s="311"/>
      <c r="C25" s="307"/>
      <c r="D25" s="312"/>
      <c r="G25" s="2"/>
    </row>
    <row r="26" spans="1:7" x14ac:dyDescent="0.25">
      <c r="B26" s="311"/>
      <c r="C26" s="307"/>
      <c r="D26" s="312"/>
      <c r="G26" s="2"/>
    </row>
    <row r="27" spans="1:7" x14ac:dyDescent="0.25">
      <c r="B27" s="323"/>
      <c r="C27" s="324"/>
      <c r="D27" s="325"/>
      <c r="G27" s="2"/>
    </row>
    <row r="28" spans="1:7" ht="13" thickBot="1" x14ac:dyDescent="0.3">
      <c r="A28" s="41"/>
      <c r="B28" s="51"/>
      <c r="C28" s="51"/>
      <c r="D28" s="41"/>
      <c r="E28" s="41"/>
      <c r="F28" s="41"/>
      <c r="G28" s="12"/>
    </row>
    <row r="29" spans="1:7" ht="13" thickTop="1" x14ac:dyDescent="0.25"/>
  </sheetData>
  <mergeCells count="1">
    <mergeCell ref="B24:D2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B7AC4-B57A-421F-A32A-49E22103D5F2}">
  <sheetPr filterMode="1">
    <tabColor rgb="FF00B0F0"/>
    <outlinePr summaryBelow="0" summaryRight="0"/>
  </sheetPr>
  <dimension ref="A1:II1083"/>
  <sheetViews>
    <sheetView zoomScale="70" zoomScaleNormal="70" workbookViewId="0">
      <selection activeCell="L49" sqref="L49"/>
    </sheetView>
  </sheetViews>
  <sheetFormatPr defaultColWidth="9.1796875" defaultRowHeight="12.5" outlineLevelCol="2" x14ac:dyDescent="0.25"/>
  <cols>
    <col min="1" max="1" width="8.453125" style="52" customWidth="1" outlineLevel="1"/>
    <col min="2" max="2" width="8.36328125" style="52" customWidth="1" outlineLevel="1"/>
    <col min="3" max="3" width="7.1796875" style="53" customWidth="1" outlineLevel="1"/>
    <col min="4" max="4" width="11.36328125" style="284" customWidth="1" outlineLevel="2"/>
    <col min="5" max="5" width="7.90625" style="54" customWidth="1" outlineLevel="2"/>
    <col min="6" max="6" width="18.36328125" style="53" customWidth="1" outlineLevel="1"/>
    <col min="7" max="7" width="12.36328125" style="53" bestFit="1" customWidth="1" outlineLevel="1" collapsed="1"/>
    <col min="8" max="8" width="10.90625" style="53" bestFit="1" customWidth="1" outlineLevel="1"/>
    <col min="9" max="9" width="12.54296875" style="53" customWidth="1" outlineLevel="2"/>
    <col min="10" max="10" width="7.90625" style="53" bestFit="1" customWidth="1"/>
    <col min="11" max="11" width="10.54296875" style="52" customWidth="1" outlineLevel="2"/>
    <col min="12" max="12" width="10.26953125" style="52" customWidth="1" outlineLevel="2"/>
    <col min="13" max="13" width="9.453125" style="53" customWidth="1" outlineLevel="2"/>
    <col min="14" max="14" width="10.453125" style="53" customWidth="1" outlineLevel="2"/>
    <col min="15" max="15" width="12.90625" style="53" customWidth="1" outlineLevel="2"/>
    <col min="16" max="16" width="12.26953125" style="53" customWidth="1" outlineLevel="1"/>
    <col min="17" max="17" width="11.08984375" style="53" customWidth="1" outlineLevel="2"/>
    <col min="18" max="18" width="18.6328125" style="53" customWidth="1" outlineLevel="2"/>
    <col min="19" max="19" width="9.7265625" style="52" customWidth="1" outlineLevel="1"/>
    <col min="20" max="20" width="7.90625" style="52" customWidth="1" outlineLevel="2"/>
    <col min="21" max="21" width="14.453125" style="53" customWidth="1" outlineLevel="2"/>
    <col min="22" max="22" width="15" style="53" customWidth="1" outlineLevel="1"/>
    <col min="23" max="23" width="17.54296875" style="52" customWidth="1" outlineLevel="2"/>
    <col min="24" max="24" width="11.26953125" style="52" customWidth="1" outlineLevel="2"/>
    <col min="25" max="25" width="16.7265625" style="53" customWidth="1"/>
    <col min="26" max="26" width="10" style="53" customWidth="1" outlineLevel="1"/>
    <col min="27" max="27" width="40.81640625" style="53" customWidth="1" outlineLevel="1"/>
    <col min="28" max="28" width="17" style="52" customWidth="1" outlineLevel="1"/>
    <col min="29" max="29" width="11" style="52" customWidth="1" outlineLevel="1"/>
    <col min="30" max="30" width="16.1796875" style="53" hidden="1" customWidth="1"/>
    <col min="31" max="32" width="16.1796875" style="53" hidden="1" customWidth="1" outlineLevel="1"/>
    <col min="33" max="40" width="16.1796875" style="53" customWidth="1" outlineLevel="1"/>
    <col min="41" max="41" width="12.1796875" style="53" customWidth="1"/>
    <col min="42" max="42" width="13.26953125" style="273" customWidth="1" outlineLevel="1"/>
    <col min="43" max="43" width="10.36328125" style="271" customWidth="1" outlineLevel="2"/>
    <col min="44" max="44" width="14.7265625" style="53" customWidth="1" outlineLevel="2"/>
    <col min="45" max="45" width="12" style="273" customWidth="1" outlineLevel="2"/>
    <col min="46" max="46" width="15.54296875" style="271" customWidth="1" outlineLevel="2"/>
    <col min="47" max="47" width="12.1796875" style="53" customWidth="1" outlineLevel="2"/>
    <col min="48" max="48" width="13.26953125" style="53" customWidth="1" outlineLevel="2"/>
    <col min="49" max="49" width="15" style="271" customWidth="1" outlineLevel="2"/>
    <col min="50" max="50" width="12.1796875" style="53" customWidth="1" outlineLevel="2"/>
    <col min="51" max="51" width="12.54296875" style="53" customWidth="1" outlineLevel="2"/>
    <col min="52" max="52" width="15" style="53" customWidth="1" outlineLevel="2"/>
    <col min="53" max="53" width="14.54296875" style="53" customWidth="1" outlineLevel="2"/>
    <col min="54" max="54" width="13.81640625" style="53" customWidth="1" outlineLevel="1"/>
    <col min="55" max="55" width="12.54296875" style="53" customWidth="1" outlineLevel="2"/>
    <col min="56" max="56" width="16.453125" style="53" customWidth="1" outlineLevel="2"/>
    <col min="57" max="57" width="11.54296875" style="53" customWidth="1" outlineLevel="2"/>
    <col min="58" max="58" width="12.54296875" style="53" customWidth="1" outlineLevel="2"/>
    <col min="59" max="59" width="15.26953125" style="53" customWidth="1" outlineLevel="2"/>
    <col min="60" max="60" width="12.1796875" style="55" customWidth="1" outlineLevel="2"/>
    <col min="61" max="61" width="12.54296875" style="53" customWidth="1" outlineLevel="2"/>
    <col min="62" max="62" width="15" style="53" customWidth="1" outlineLevel="2"/>
    <col min="63" max="63" width="11.54296875" style="53" customWidth="1" outlineLevel="2"/>
    <col min="64" max="64" width="12.54296875" style="53" customWidth="1" outlineLevel="2"/>
    <col min="65" max="65" width="15.26953125" style="271" customWidth="1" outlineLevel="2"/>
    <col min="66" max="66" width="16.1796875" style="53" customWidth="1" outlineLevel="2"/>
    <col min="67" max="67" width="11.54296875" style="53" customWidth="1" outlineLevel="1"/>
    <col min="68" max="68" width="12.54296875" style="53" customWidth="1" outlineLevel="2"/>
    <col min="69" max="69" width="15.1796875" style="53" customWidth="1" outlineLevel="2"/>
    <col min="70" max="70" width="11.54296875" style="53" customWidth="1" outlineLevel="2"/>
    <col min="71" max="72" width="14.26953125" style="53" customWidth="1" outlineLevel="2"/>
    <col min="73" max="73" width="11.54296875" style="53" customWidth="1" outlineLevel="2"/>
    <col min="74" max="74" width="12.54296875" style="53" customWidth="1" outlineLevel="2"/>
    <col min="75" max="75" width="15.1796875" style="53" customWidth="1" outlineLevel="2"/>
    <col min="76" max="76" width="11.54296875" style="53" customWidth="1" outlineLevel="2"/>
    <col min="77" max="77" width="12.54296875" style="53" customWidth="1" outlineLevel="2"/>
    <col min="78" max="78" width="15" style="53" customWidth="1" outlineLevel="2"/>
    <col min="79" max="79" width="15.81640625" style="53" customWidth="1" outlineLevel="2"/>
    <col min="80" max="80" width="11.54296875" style="53" customWidth="1" outlineLevel="1"/>
    <col min="81" max="81" width="12.54296875" style="53" customWidth="1" outlineLevel="2"/>
    <col min="82" max="82" width="14.7265625" style="53" customWidth="1" outlineLevel="2"/>
    <col min="83" max="83" width="11.54296875" style="53" customWidth="1" outlineLevel="2"/>
    <col min="84" max="84" width="12.54296875" style="53" customWidth="1" outlineLevel="2"/>
    <col min="85" max="85" width="15.1796875" style="53" customWidth="1" outlineLevel="2"/>
    <col min="86" max="86" width="11.54296875" style="53" customWidth="1" outlineLevel="2"/>
    <col min="87" max="87" width="12.54296875" style="53" customWidth="1" outlineLevel="2"/>
    <col min="88" max="88" width="15.1796875" style="53" customWidth="1" outlineLevel="2"/>
    <col min="89" max="89" width="11.54296875" style="53" customWidth="1" outlineLevel="2"/>
    <col min="90" max="90" width="12.54296875" style="53" customWidth="1" outlineLevel="2"/>
    <col min="91" max="91" width="16.1796875" style="53" customWidth="1" outlineLevel="2"/>
    <col min="92" max="92" width="15.81640625" style="53" customWidth="1" outlineLevel="2"/>
    <col min="93" max="93" width="11.54296875" style="53" customWidth="1" outlineLevel="1"/>
    <col min="94" max="94" width="12.54296875" style="53" customWidth="1" outlineLevel="2"/>
    <col min="95" max="95" width="15" style="53" customWidth="1" outlineLevel="2"/>
    <col min="96" max="96" width="11.54296875" style="53" customWidth="1" outlineLevel="2"/>
    <col min="97" max="97" width="16.1796875" style="53" customWidth="1" outlineLevel="2"/>
    <col min="98" max="98" width="14.81640625" style="53" customWidth="1" outlineLevel="2"/>
    <col min="99" max="99" width="11.54296875" style="53" customWidth="1" outlineLevel="2"/>
    <col min="100" max="100" width="12.54296875" style="53" customWidth="1" outlineLevel="2"/>
    <col min="101" max="101" width="14.81640625" style="53" customWidth="1" outlineLevel="2"/>
    <col min="102" max="102" width="10.54296875" style="53" customWidth="1" outlineLevel="2"/>
    <col min="103" max="103" width="12.54296875" style="53" customWidth="1" outlineLevel="2"/>
    <col min="104" max="104" width="15" style="53" customWidth="1" outlineLevel="2"/>
    <col min="105" max="105" width="15.453125" style="53" customWidth="1" outlineLevel="2"/>
    <col min="106" max="106" width="11.54296875" style="53" customWidth="1" outlineLevel="1"/>
    <col min="107" max="107" width="12.54296875" style="53" customWidth="1" outlineLevel="2"/>
    <col min="108" max="108" width="14.81640625" style="53" customWidth="1" outlineLevel="2"/>
    <col min="109" max="109" width="11.7265625" style="53" customWidth="1" outlineLevel="2"/>
    <col min="110" max="110" width="12.7265625" style="53" customWidth="1" outlineLevel="2"/>
    <col min="111" max="111" width="14.81640625" style="53" customWidth="1" outlineLevel="2"/>
    <col min="112" max="112" width="11.54296875" style="53" customWidth="1" outlineLevel="2"/>
    <col min="113" max="113" width="14.26953125" style="53" customWidth="1" outlineLevel="2"/>
    <col min="114" max="114" width="15" style="53" customWidth="1" outlineLevel="2"/>
    <col min="115" max="115" width="12.1796875" style="53" customWidth="1" outlineLevel="2"/>
    <col min="116" max="116" width="14.26953125" style="53" customWidth="1" outlineLevel="2"/>
    <col min="117" max="117" width="16.26953125" style="53" customWidth="1" outlineLevel="2"/>
    <col min="118" max="118" width="13.26953125" style="53" customWidth="1" outlineLevel="2"/>
    <col min="119" max="119" width="13.81640625" style="53" hidden="1" customWidth="1"/>
    <col min="120" max="120" width="14.453125" style="53" hidden="1" customWidth="1" outlineLevel="1"/>
    <col min="121" max="121" width="16.26953125" style="53" hidden="1" customWidth="1" outlineLevel="1"/>
    <col min="122" max="122" width="15.81640625" style="53" hidden="1" customWidth="1" outlineLevel="1"/>
    <col min="123" max="123" width="15" style="53" hidden="1" customWidth="1" outlineLevel="1"/>
    <col min="124" max="124" width="19.7265625" style="53" hidden="1" customWidth="1" outlineLevel="1"/>
    <col min="125" max="125" width="16.453125" style="53" customWidth="1" outlineLevel="1"/>
    <col min="126" max="126" width="15.7265625" style="53" hidden="1" customWidth="1" outlineLevel="1"/>
    <col min="127" max="127" width="16.7265625" style="53" hidden="1" customWidth="1" outlineLevel="1"/>
    <col min="128" max="128" width="14.81640625" style="53" hidden="1" customWidth="1" outlineLevel="1"/>
    <col min="129" max="129" width="15" style="53" hidden="1" customWidth="1" outlineLevel="1"/>
    <col min="130" max="130" width="25.26953125" style="53" hidden="1" customWidth="1" outlineLevel="1"/>
    <col min="131" max="131" width="16.453125" style="53" hidden="1" customWidth="1" outlineLevel="1"/>
    <col min="132" max="132" width="14.54296875" style="53" hidden="1" customWidth="1" outlineLevel="1"/>
    <col min="133" max="133" width="23.7265625" style="53" hidden="1" customWidth="1" outlineLevel="1"/>
    <col min="134" max="134" width="14.81640625" style="53" hidden="1" customWidth="1" outlineLevel="1"/>
    <col min="135" max="135" width="15" style="53" hidden="1" customWidth="1" outlineLevel="1"/>
    <col min="136" max="136" width="25.26953125" style="53" hidden="1" customWidth="1" outlineLevel="1"/>
    <col min="137" max="137" width="16.453125" style="53" hidden="1" customWidth="1" outlineLevel="1"/>
    <col min="138" max="138" width="13.1796875" style="53" customWidth="1" outlineLevel="1"/>
    <col min="139" max="139" width="23.7265625" style="53" customWidth="1" outlineLevel="1"/>
    <col min="140" max="140" width="14.81640625" style="53" customWidth="1" outlineLevel="1"/>
    <col min="141" max="141" width="15" style="53" customWidth="1" outlineLevel="1"/>
    <col min="142" max="142" width="25.26953125" style="53" customWidth="1" outlineLevel="1"/>
    <col min="143" max="143" width="16.453125" style="53" customWidth="1" outlineLevel="1"/>
    <col min="144" max="144" width="15.453125" style="53" customWidth="1"/>
    <col min="145" max="145" width="10.26953125" style="53" customWidth="1" outlineLevel="1"/>
    <col min="146" max="146" width="15.81640625" style="53" customWidth="1" outlineLevel="2"/>
    <col min="147" max="147" width="11.7265625" style="53" customWidth="1" outlineLevel="2"/>
    <col min="148" max="148" width="14.81640625" style="53" customWidth="1" outlineLevel="2"/>
    <col min="149" max="149" width="15" style="53" customWidth="1" outlineLevel="2"/>
    <col min="150" max="150" width="14.81640625" style="53" customWidth="1" outlineLevel="2"/>
    <col min="151" max="151" width="9.81640625" style="53" customWidth="1" outlineLevel="1"/>
    <col min="152" max="152" width="15.453125" style="53" customWidth="1" outlineLevel="2"/>
    <col min="153" max="153" width="14.81640625" style="53" customWidth="1" outlineLevel="2"/>
    <col min="154" max="154" width="11.7265625" style="53" customWidth="1" outlineLevel="2"/>
    <col min="155" max="155" width="12.7265625" style="53" customWidth="1" outlineLevel="2"/>
    <col min="156" max="156" width="15" style="53" customWidth="1" outlineLevel="2"/>
    <col min="157" max="157" width="12.7265625" style="53" customWidth="1" outlineLevel="2"/>
    <col min="158" max="158" width="14" style="53" customWidth="1"/>
    <col min="159" max="159" width="15.7265625" style="53" customWidth="1" outlineLevel="1"/>
    <col min="160" max="160" width="15.54296875" style="53" customWidth="1" outlineLevel="2"/>
    <col min="161" max="161" width="14.54296875" style="53" customWidth="1" outlineLevel="2"/>
    <col min="162" max="162" width="15.81640625" style="53" customWidth="1" outlineLevel="2"/>
    <col min="163" max="163" width="16" style="53" customWidth="1" outlineLevel="2"/>
    <col min="164" max="164" width="13.7265625" style="53" customWidth="1" outlineLevel="1"/>
    <col min="165" max="168" width="13.7265625" style="53" customWidth="1" outlineLevel="2"/>
    <col min="169" max="169" width="13.7265625" style="270" customWidth="1" outlineLevel="2"/>
    <col min="170" max="170" width="11.1796875" style="270" customWidth="1"/>
    <col min="171" max="173" width="9.1796875" style="53"/>
    <col min="174" max="196" width="9.1796875" style="56"/>
    <col min="197" max="200" width="9.1796875" style="53"/>
    <col min="201" max="208" width="9.1796875" style="56"/>
    <col min="209" max="211" width="9.1796875" style="53"/>
    <col min="212" max="216" width="9.1796875" style="56"/>
    <col min="217" max="217" width="14.81640625" style="56" customWidth="1"/>
    <col min="218" max="16384" width="9.1796875" style="56"/>
  </cols>
  <sheetData>
    <row r="1" spans="1:243" ht="13" thickBot="1" x14ac:dyDescent="0.3">
      <c r="A1" s="358" t="s">
        <v>43</v>
      </c>
      <c r="D1" s="52"/>
      <c r="K1" s="53"/>
      <c r="L1" s="53"/>
      <c r="S1" s="53"/>
      <c r="T1" s="53"/>
      <c r="W1" s="53"/>
      <c r="X1" s="53"/>
      <c r="AP1" s="53"/>
      <c r="AQ1" s="53"/>
      <c r="AS1" s="53"/>
      <c r="AT1" s="53"/>
      <c r="AW1" s="53"/>
      <c r="BM1" s="53"/>
      <c r="FM1" s="53"/>
      <c r="FN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</row>
    <row r="2" spans="1:243" ht="25.5" customHeight="1" thickBot="1" x14ac:dyDescent="0.3">
      <c r="A2" s="358"/>
      <c r="B2" s="57" t="s">
        <v>44</v>
      </c>
      <c r="C2" s="53">
        <f>COUNTA($E$5:$E$900)</f>
        <v>624</v>
      </c>
      <c r="D2" s="58" t="s">
        <v>45</v>
      </c>
      <c r="E2" s="59" t="s">
        <v>46</v>
      </c>
      <c r="F2" s="60" t="s">
        <v>46</v>
      </c>
      <c r="K2" s="53"/>
      <c r="L2" s="53"/>
      <c r="S2" s="53"/>
      <c r="T2" s="53"/>
      <c r="W2" s="53"/>
      <c r="X2" s="53"/>
      <c r="AP2" s="53"/>
      <c r="AQ2" s="53"/>
      <c r="AS2" s="53"/>
      <c r="AT2" s="53"/>
      <c r="AW2" s="53"/>
      <c r="BM2" s="53"/>
      <c r="FM2" s="53"/>
      <c r="FN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HF2" s="327" t="s">
        <v>47</v>
      </c>
      <c r="HG2" s="327"/>
      <c r="HH2" s="327"/>
      <c r="HI2" s="327"/>
      <c r="HL2" s="359" t="s">
        <v>48</v>
      </c>
      <c r="HM2" s="61"/>
      <c r="HN2" s="61"/>
      <c r="HO2" s="61"/>
      <c r="HP2" s="61"/>
      <c r="HQ2" s="61"/>
      <c r="HR2" s="61"/>
      <c r="HS2" s="61"/>
      <c r="HT2" s="61"/>
      <c r="HU2" s="61"/>
      <c r="HV2" s="61"/>
      <c r="HW2" s="61"/>
      <c r="HX2" s="61"/>
      <c r="IA2" s="62" t="s">
        <v>49</v>
      </c>
      <c r="IB2" s="360" t="s">
        <v>50</v>
      </c>
      <c r="IC2" s="360"/>
    </row>
    <row r="3" spans="1:243" ht="30.65" customHeight="1" thickTop="1" thickBot="1" x14ac:dyDescent="0.3">
      <c r="A3" s="63" t="s">
        <v>51</v>
      </c>
      <c r="B3" s="64">
        <f>COUNTA(_xlfn.UNIQUE($B$5:$B$900))-IF(COUNTIFS($B$5:$B$900,"")&gt;0,1,0)</f>
        <v>195</v>
      </c>
      <c r="D3" s="65" cm="1">
        <f t="array" ref="D3">MAX(VALUE(HC5:HC900))</f>
        <v>330</v>
      </c>
      <c r="E3" s="66">
        <f>COUNTA(E5:E900)</f>
        <v>624</v>
      </c>
      <c r="F3" s="67">
        <f>COUNTA(F5:F900)</f>
        <v>624</v>
      </c>
      <c r="G3" s="361" t="s">
        <v>52</v>
      </c>
      <c r="H3" s="362"/>
      <c r="I3" s="362"/>
      <c r="J3" s="362"/>
      <c r="K3" s="362"/>
      <c r="L3" s="362"/>
      <c r="M3" s="362"/>
      <c r="N3" s="362"/>
      <c r="O3" s="362"/>
      <c r="P3" s="362"/>
      <c r="Q3" s="363"/>
      <c r="R3" s="364" t="s">
        <v>53</v>
      </c>
      <c r="S3" s="365"/>
      <c r="T3" s="365"/>
      <c r="U3" s="365"/>
      <c r="V3" s="366"/>
      <c r="W3" s="367" t="s">
        <v>54</v>
      </c>
      <c r="X3" s="368"/>
      <c r="Y3" s="368"/>
      <c r="Z3" s="368"/>
      <c r="AA3" s="368"/>
      <c r="AB3" s="368"/>
      <c r="AC3" s="368"/>
      <c r="AD3" s="368"/>
      <c r="AE3" s="368"/>
      <c r="AF3" s="368"/>
      <c r="AG3" s="368"/>
      <c r="AH3" s="368"/>
      <c r="AI3" s="368"/>
      <c r="AJ3" s="368"/>
      <c r="AK3" s="368"/>
      <c r="AL3" s="368"/>
      <c r="AM3" s="368"/>
      <c r="AN3" s="368"/>
      <c r="AO3" s="369"/>
      <c r="AP3" s="352" t="s">
        <v>55</v>
      </c>
      <c r="AQ3" s="353"/>
      <c r="AR3" s="353"/>
      <c r="AS3" s="353"/>
      <c r="AT3" s="354"/>
      <c r="AU3" s="352" t="s">
        <v>56</v>
      </c>
      <c r="AV3" s="353"/>
      <c r="AW3" s="353"/>
      <c r="AX3" s="353"/>
      <c r="AY3" s="353"/>
      <c r="AZ3" s="353"/>
      <c r="BA3" s="354"/>
      <c r="BB3" s="352" t="s">
        <v>57</v>
      </c>
      <c r="BC3" s="354"/>
      <c r="BD3" s="352" t="s">
        <v>58</v>
      </c>
      <c r="BE3" s="353"/>
      <c r="BF3" s="68"/>
      <c r="BG3" s="367" t="s">
        <v>59</v>
      </c>
      <c r="BH3" s="373"/>
      <c r="BI3" s="368"/>
      <c r="BJ3" s="368"/>
      <c r="BK3" s="368"/>
      <c r="BL3" s="368"/>
      <c r="BM3" s="368"/>
      <c r="BN3" s="368"/>
      <c r="BO3" s="368"/>
      <c r="BP3" s="368"/>
      <c r="BQ3" s="368"/>
      <c r="BR3" s="368"/>
      <c r="BS3" s="369"/>
      <c r="BT3" s="352" t="s">
        <v>60</v>
      </c>
      <c r="BU3" s="353"/>
      <c r="BV3" s="353"/>
      <c r="BW3" s="353"/>
      <c r="BX3" s="353"/>
      <c r="BY3" s="353"/>
      <c r="BZ3" s="353"/>
      <c r="CA3" s="353"/>
      <c r="CB3" s="353"/>
      <c r="CC3" s="353"/>
      <c r="CD3" s="353"/>
      <c r="CE3" s="353"/>
      <c r="CF3" s="354"/>
      <c r="CG3" s="352" t="s">
        <v>61</v>
      </c>
      <c r="CH3" s="353"/>
      <c r="CI3" s="353"/>
      <c r="CJ3" s="353"/>
      <c r="CK3" s="353"/>
      <c r="CL3" s="353"/>
      <c r="CM3" s="353"/>
      <c r="CN3" s="353"/>
      <c r="CO3" s="353"/>
      <c r="CP3" s="353"/>
      <c r="CQ3" s="353"/>
      <c r="CR3" s="353"/>
      <c r="CS3" s="354"/>
      <c r="CT3" s="352" t="s">
        <v>62</v>
      </c>
      <c r="CU3" s="353"/>
      <c r="CV3" s="353"/>
      <c r="CW3" s="353"/>
      <c r="CX3" s="353"/>
      <c r="CY3" s="353"/>
      <c r="CZ3" s="353"/>
      <c r="DA3" s="353"/>
      <c r="DB3" s="353"/>
      <c r="DC3" s="353"/>
      <c r="DD3" s="353"/>
      <c r="DE3" s="353"/>
      <c r="DF3" s="354"/>
      <c r="DG3" s="352" t="s">
        <v>63</v>
      </c>
      <c r="DH3" s="353"/>
      <c r="DI3" s="353"/>
      <c r="DJ3" s="353"/>
      <c r="DK3" s="353"/>
      <c r="DL3" s="353"/>
      <c r="DM3" s="353"/>
      <c r="DN3" s="353"/>
      <c r="DO3" s="353"/>
      <c r="DP3" s="353"/>
      <c r="DQ3" s="353"/>
      <c r="DR3" s="353"/>
      <c r="DS3" s="354"/>
      <c r="DT3" s="353" t="s">
        <v>64</v>
      </c>
      <c r="DU3" s="353"/>
      <c r="DV3" s="353"/>
      <c r="DW3" s="353"/>
      <c r="DX3" s="353"/>
      <c r="DY3" s="353"/>
      <c r="DZ3" s="353"/>
      <c r="EA3" s="353"/>
      <c r="EB3" s="353"/>
      <c r="EC3" s="353"/>
      <c r="ED3" s="353"/>
      <c r="EE3" s="353"/>
      <c r="EF3" s="353"/>
      <c r="EG3" s="352" t="s">
        <v>65</v>
      </c>
      <c r="EH3" s="353"/>
      <c r="EI3" s="353"/>
      <c r="EJ3" s="353"/>
      <c r="EK3" s="353"/>
      <c r="EL3" s="353"/>
      <c r="EM3" s="353"/>
      <c r="EN3" s="353"/>
      <c r="EO3" s="353"/>
      <c r="EP3" s="353"/>
      <c r="EQ3" s="353"/>
      <c r="ER3" s="353"/>
      <c r="ES3" s="353"/>
      <c r="ET3" s="353"/>
      <c r="EU3" s="353"/>
      <c r="EV3" s="353"/>
      <c r="EW3" s="353"/>
      <c r="EX3" s="353"/>
      <c r="EY3" s="353"/>
      <c r="EZ3" s="353"/>
      <c r="FA3" s="353"/>
      <c r="FB3" s="353"/>
      <c r="FC3" s="353"/>
      <c r="FD3" s="353"/>
      <c r="FE3" s="354"/>
      <c r="FF3" s="355" t="s">
        <v>66</v>
      </c>
      <c r="FG3" s="356"/>
      <c r="FH3" s="356"/>
      <c r="FI3" s="356"/>
      <c r="FJ3" s="356"/>
      <c r="FK3" s="356"/>
      <c r="FL3" s="357"/>
      <c r="FM3" s="355" t="s">
        <v>67</v>
      </c>
      <c r="FN3" s="356"/>
      <c r="FO3" s="356"/>
      <c r="FP3" s="356"/>
      <c r="FQ3" s="356"/>
      <c r="FR3" s="356"/>
      <c r="FS3" s="357"/>
      <c r="FT3" s="332" t="s">
        <v>68</v>
      </c>
      <c r="FU3" s="333"/>
      <c r="FV3" s="333"/>
      <c r="FW3" s="333"/>
      <c r="FX3" s="333"/>
      <c r="FY3" s="334"/>
      <c r="FZ3" s="370" t="s">
        <v>69</v>
      </c>
      <c r="GA3" s="371"/>
      <c r="GB3" s="371"/>
      <c r="GC3" s="371"/>
      <c r="GD3" s="371"/>
      <c r="GE3" s="372"/>
      <c r="GF3" s="69" t="s">
        <v>70</v>
      </c>
      <c r="GG3" s="335" t="s">
        <v>71</v>
      </c>
      <c r="GH3" s="336"/>
      <c r="GI3" s="336"/>
      <c r="GJ3" s="337"/>
      <c r="GK3" s="338" t="s">
        <v>72</v>
      </c>
      <c r="GL3" s="340" t="s">
        <v>73</v>
      </c>
      <c r="GM3" s="340"/>
      <c r="GN3" s="340"/>
      <c r="GO3" s="340"/>
      <c r="GP3" s="340"/>
      <c r="GQ3" s="340"/>
      <c r="GR3" s="341" t="s">
        <v>74</v>
      </c>
      <c r="GS3" s="343" t="s">
        <v>75</v>
      </c>
      <c r="GT3" s="345" t="s">
        <v>76</v>
      </c>
      <c r="GU3" s="346"/>
      <c r="GV3" s="346"/>
      <c r="GW3" s="347"/>
      <c r="GX3" s="70"/>
      <c r="GY3" s="343" t="s">
        <v>77</v>
      </c>
      <c r="GZ3" s="343" t="s">
        <v>78</v>
      </c>
      <c r="HA3" s="348" t="s">
        <v>79</v>
      </c>
      <c r="HB3" s="348" t="s">
        <v>80</v>
      </c>
      <c r="HC3" s="350" t="s">
        <v>81</v>
      </c>
      <c r="HF3" s="327" t="s">
        <v>82</v>
      </c>
      <c r="HG3" s="327"/>
      <c r="HH3" s="327" t="s">
        <v>83</v>
      </c>
      <c r="HI3" s="327"/>
      <c r="HL3" s="359"/>
      <c r="HM3" s="61"/>
      <c r="HN3" s="328" t="s">
        <v>84</v>
      </c>
      <c r="HO3" s="329"/>
      <c r="HP3" s="329"/>
      <c r="HQ3" s="330"/>
      <c r="HR3" s="71"/>
      <c r="HS3" s="72"/>
      <c r="HT3" s="328" t="s">
        <v>85</v>
      </c>
      <c r="HU3" s="329"/>
      <c r="HV3" s="329"/>
      <c r="HW3" s="330"/>
      <c r="HX3" s="61"/>
      <c r="HZ3" s="73" t="s">
        <v>86</v>
      </c>
      <c r="IA3" s="331" t="s">
        <v>87</v>
      </c>
      <c r="IB3" s="331"/>
      <c r="IC3" s="331"/>
    </row>
    <row r="4" spans="1:243" ht="50.5" thickBot="1" x14ac:dyDescent="0.3">
      <c r="A4" s="74" t="s">
        <v>88</v>
      </c>
      <c r="B4" s="74" t="s">
        <v>89</v>
      </c>
      <c r="C4" s="74" t="s">
        <v>90</v>
      </c>
      <c r="D4" s="75" t="s">
        <v>91</v>
      </c>
      <c r="E4" s="76" t="s">
        <v>92</v>
      </c>
      <c r="F4" s="74" t="s">
        <v>93</v>
      </c>
      <c r="G4" s="77" t="s">
        <v>94</v>
      </c>
      <c r="H4" s="77" t="s">
        <v>95</v>
      </c>
      <c r="I4" s="77" t="s">
        <v>96</v>
      </c>
      <c r="J4" s="77" t="s">
        <v>97</v>
      </c>
      <c r="K4" s="77" t="s">
        <v>98</v>
      </c>
      <c r="L4" s="77" t="s">
        <v>99</v>
      </c>
      <c r="M4" s="77" t="s">
        <v>100</v>
      </c>
      <c r="N4" s="77" t="s">
        <v>101</v>
      </c>
      <c r="O4" s="77" t="s">
        <v>102</v>
      </c>
      <c r="P4" s="77" t="s">
        <v>103</v>
      </c>
      <c r="Q4" s="77" t="s">
        <v>104</v>
      </c>
      <c r="R4" s="78" t="s">
        <v>105</v>
      </c>
      <c r="S4" s="78" t="s">
        <v>106</v>
      </c>
      <c r="T4" s="78" t="s">
        <v>97</v>
      </c>
      <c r="U4" s="78" t="s">
        <v>107</v>
      </c>
      <c r="V4" s="78" t="s">
        <v>108</v>
      </c>
      <c r="W4" s="79" t="s">
        <v>109</v>
      </c>
      <c r="X4" s="80" t="s">
        <v>110</v>
      </c>
      <c r="Y4" s="81" t="s">
        <v>111</v>
      </c>
      <c r="Z4" s="81" t="s">
        <v>112</v>
      </c>
      <c r="AA4" s="81" t="s">
        <v>113</v>
      </c>
      <c r="AB4" s="81" t="s">
        <v>114</v>
      </c>
      <c r="AC4" s="81" t="s">
        <v>115</v>
      </c>
      <c r="AD4" s="81" t="s">
        <v>116</v>
      </c>
      <c r="AE4" s="81" t="s">
        <v>117</v>
      </c>
      <c r="AF4" s="81" t="s">
        <v>118</v>
      </c>
      <c r="AG4" s="81" t="s">
        <v>119</v>
      </c>
      <c r="AH4" s="81" t="s">
        <v>120</v>
      </c>
      <c r="AI4" s="81" t="s">
        <v>121</v>
      </c>
      <c r="AJ4" s="81" t="s">
        <v>122</v>
      </c>
      <c r="AK4" s="81" t="s">
        <v>123</v>
      </c>
      <c r="AL4" s="81" t="s">
        <v>124</v>
      </c>
      <c r="AM4" s="81" t="s">
        <v>125</v>
      </c>
      <c r="AN4" s="81" t="s">
        <v>126</v>
      </c>
      <c r="AO4" s="82" t="s">
        <v>127</v>
      </c>
      <c r="AP4" s="79" t="s">
        <v>128</v>
      </c>
      <c r="AQ4" s="81" t="s">
        <v>129</v>
      </c>
      <c r="AR4" s="81" t="s">
        <v>130</v>
      </c>
      <c r="AS4" s="81" t="s">
        <v>131</v>
      </c>
      <c r="AT4" s="82" t="s">
        <v>132</v>
      </c>
      <c r="AU4" s="83" t="s">
        <v>133</v>
      </c>
      <c r="AV4" s="81" t="s">
        <v>134</v>
      </c>
      <c r="AW4" s="81" t="s">
        <v>135</v>
      </c>
      <c r="AX4" s="81" t="s">
        <v>136</v>
      </c>
      <c r="AY4" s="81" t="s">
        <v>137</v>
      </c>
      <c r="AZ4" s="81" t="s">
        <v>138</v>
      </c>
      <c r="BA4" s="82" t="s">
        <v>139</v>
      </c>
      <c r="BB4" s="79" t="s">
        <v>140</v>
      </c>
      <c r="BC4" s="82" t="s">
        <v>141</v>
      </c>
      <c r="BD4" s="79" t="s">
        <v>142</v>
      </c>
      <c r="BE4" s="81" t="s">
        <v>143</v>
      </c>
      <c r="BF4" s="74" t="s">
        <v>144</v>
      </c>
      <c r="BG4" s="79" t="s">
        <v>145</v>
      </c>
      <c r="BH4" s="84" t="s">
        <v>146</v>
      </c>
      <c r="BI4" s="85" t="s">
        <v>147</v>
      </c>
      <c r="BJ4" s="81" t="s">
        <v>148</v>
      </c>
      <c r="BK4" s="86" t="s">
        <v>149</v>
      </c>
      <c r="BL4" s="85" t="s">
        <v>150</v>
      </c>
      <c r="BM4" s="81" t="s">
        <v>151</v>
      </c>
      <c r="BN4" s="81" t="s">
        <v>152</v>
      </c>
      <c r="BO4" s="85" t="s">
        <v>153</v>
      </c>
      <c r="BP4" s="81" t="s">
        <v>154</v>
      </c>
      <c r="BQ4" s="81" t="s">
        <v>155</v>
      </c>
      <c r="BR4" s="81" t="s">
        <v>156</v>
      </c>
      <c r="BS4" s="82" t="s">
        <v>157</v>
      </c>
      <c r="BT4" s="79" t="s">
        <v>158</v>
      </c>
      <c r="BU4" s="81" t="s">
        <v>159</v>
      </c>
      <c r="BV4" s="81" t="s">
        <v>160</v>
      </c>
      <c r="BW4" s="81" t="s">
        <v>161</v>
      </c>
      <c r="BX4" s="81" t="s">
        <v>162</v>
      </c>
      <c r="BY4" s="81" t="s">
        <v>163</v>
      </c>
      <c r="BZ4" s="81" t="s">
        <v>164</v>
      </c>
      <c r="CA4" s="81" t="s">
        <v>165</v>
      </c>
      <c r="CB4" s="81" t="s">
        <v>166</v>
      </c>
      <c r="CC4" s="81" t="s">
        <v>167</v>
      </c>
      <c r="CD4" s="81" t="s">
        <v>168</v>
      </c>
      <c r="CE4" s="85" t="s">
        <v>169</v>
      </c>
      <c r="CF4" s="82" t="s">
        <v>170</v>
      </c>
      <c r="CG4" s="79" t="s">
        <v>171</v>
      </c>
      <c r="CH4" s="81" t="s">
        <v>172</v>
      </c>
      <c r="CI4" s="81" t="s">
        <v>173</v>
      </c>
      <c r="CJ4" s="81" t="s">
        <v>174</v>
      </c>
      <c r="CK4" s="81" t="s">
        <v>175</v>
      </c>
      <c r="CL4" s="81" t="s">
        <v>176</v>
      </c>
      <c r="CM4" s="81" t="s">
        <v>177</v>
      </c>
      <c r="CN4" s="81" t="s">
        <v>178</v>
      </c>
      <c r="CO4" s="81" t="s">
        <v>179</v>
      </c>
      <c r="CP4" s="81" t="s">
        <v>180</v>
      </c>
      <c r="CQ4" s="81" t="s">
        <v>181</v>
      </c>
      <c r="CR4" s="81" t="s">
        <v>182</v>
      </c>
      <c r="CS4" s="82" t="s">
        <v>183</v>
      </c>
      <c r="CT4" s="79" t="s">
        <v>184</v>
      </c>
      <c r="CU4" s="81" t="s">
        <v>185</v>
      </c>
      <c r="CV4" s="81" t="s">
        <v>186</v>
      </c>
      <c r="CW4" s="81" t="s">
        <v>187</v>
      </c>
      <c r="CX4" s="81" t="s">
        <v>188</v>
      </c>
      <c r="CY4" s="81" t="s">
        <v>189</v>
      </c>
      <c r="CZ4" s="81" t="s">
        <v>190</v>
      </c>
      <c r="DA4" s="81" t="s">
        <v>191</v>
      </c>
      <c r="DB4" s="81" t="s">
        <v>192</v>
      </c>
      <c r="DC4" s="81" t="s">
        <v>193</v>
      </c>
      <c r="DD4" s="81" t="s">
        <v>194</v>
      </c>
      <c r="DE4" s="81" t="s">
        <v>195</v>
      </c>
      <c r="DF4" s="82" t="s">
        <v>196</v>
      </c>
      <c r="DG4" s="79" t="s">
        <v>197</v>
      </c>
      <c r="DH4" s="81" t="s">
        <v>198</v>
      </c>
      <c r="DI4" s="81" t="s">
        <v>199</v>
      </c>
      <c r="DJ4" s="81" t="s">
        <v>200</v>
      </c>
      <c r="DK4" s="81" t="s">
        <v>201</v>
      </c>
      <c r="DL4" s="81" t="s">
        <v>202</v>
      </c>
      <c r="DM4" s="81" t="s">
        <v>203</v>
      </c>
      <c r="DN4" s="81" t="s">
        <v>204</v>
      </c>
      <c r="DO4" s="81" t="s">
        <v>205</v>
      </c>
      <c r="DP4" s="81" t="s">
        <v>206</v>
      </c>
      <c r="DQ4" s="81" t="s">
        <v>207</v>
      </c>
      <c r="DR4" s="81" t="s">
        <v>208</v>
      </c>
      <c r="DS4" s="82" t="s">
        <v>209</v>
      </c>
      <c r="DT4" s="81" t="s">
        <v>210</v>
      </c>
      <c r="DU4" s="81" t="s">
        <v>211</v>
      </c>
      <c r="DV4" s="81" t="s">
        <v>212</v>
      </c>
      <c r="DW4" s="81" t="s">
        <v>213</v>
      </c>
      <c r="DX4" s="81" t="s">
        <v>214</v>
      </c>
      <c r="DY4" s="81" t="s">
        <v>215</v>
      </c>
      <c r="DZ4" s="81" t="s">
        <v>216</v>
      </c>
      <c r="EA4" s="81" t="s">
        <v>217</v>
      </c>
      <c r="EB4" s="81" t="s">
        <v>218</v>
      </c>
      <c r="EC4" s="81" t="s">
        <v>219</v>
      </c>
      <c r="ED4" s="81" t="s">
        <v>220</v>
      </c>
      <c r="EE4" s="81" t="s">
        <v>221</v>
      </c>
      <c r="EF4" s="81" t="s">
        <v>222</v>
      </c>
      <c r="EG4" s="79" t="s">
        <v>223</v>
      </c>
      <c r="EH4" s="81" t="s">
        <v>224</v>
      </c>
      <c r="EI4" s="81" t="s">
        <v>225</v>
      </c>
      <c r="EJ4" s="81" t="s">
        <v>226</v>
      </c>
      <c r="EK4" s="81" t="s">
        <v>227</v>
      </c>
      <c r="EL4" s="81" t="s">
        <v>228</v>
      </c>
      <c r="EM4" s="81" t="s">
        <v>229</v>
      </c>
      <c r="EN4" s="81" t="s">
        <v>230</v>
      </c>
      <c r="EO4" s="81" t="s">
        <v>231</v>
      </c>
      <c r="EP4" s="81" t="s">
        <v>232</v>
      </c>
      <c r="EQ4" s="81" t="s">
        <v>233</v>
      </c>
      <c r="ER4" s="81" t="s">
        <v>234</v>
      </c>
      <c r="ES4" s="81" t="s">
        <v>235</v>
      </c>
      <c r="ET4" s="81" t="s">
        <v>236</v>
      </c>
      <c r="EU4" s="81" t="s">
        <v>237</v>
      </c>
      <c r="EV4" s="81" t="s">
        <v>238</v>
      </c>
      <c r="EW4" s="81" t="s">
        <v>239</v>
      </c>
      <c r="EX4" s="81" t="s">
        <v>240</v>
      </c>
      <c r="EY4" s="81" t="s">
        <v>241</v>
      </c>
      <c r="EZ4" s="81" t="s">
        <v>242</v>
      </c>
      <c r="FA4" s="81" t="s">
        <v>243</v>
      </c>
      <c r="FB4" s="81" t="s">
        <v>244</v>
      </c>
      <c r="FC4" s="81" t="s">
        <v>245</v>
      </c>
      <c r="FD4" s="81" t="s">
        <v>246</v>
      </c>
      <c r="FE4" s="82" t="s">
        <v>247</v>
      </c>
      <c r="FF4" s="79" t="s">
        <v>248</v>
      </c>
      <c r="FG4" s="81" t="s">
        <v>249</v>
      </c>
      <c r="FH4" s="81" t="s">
        <v>250</v>
      </c>
      <c r="FI4" s="81" t="s">
        <v>251</v>
      </c>
      <c r="FJ4" s="81" t="s">
        <v>252</v>
      </c>
      <c r="FK4" s="81" t="s">
        <v>253</v>
      </c>
      <c r="FL4" s="82" t="s">
        <v>254</v>
      </c>
      <c r="FM4" s="79" t="s">
        <v>255</v>
      </c>
      <c r="FN4" s="81" t="s">
        <v>256</v>
      </c>
      <c r="FO4" s="81" t="s">
        <v>257</v>
      </c>
      <c r="FP4" s="81" t="s">
        <v>258</v>
      </c>
      <c r="FQ4" s="81" t="s">
        <v>259</v>
      </c>
      <c r="FR4" s="81" t="s">
        <v>260</v>
      </c>
      <c r="FS4" s="82" t="s">
        <v>261</v>
      </c>
      <c r="FT4" s="79" t="s">
        <v>262</v>
      </c>
      <c r="FU4" s="81" t="s">
        <v>263</v>
      </c>
      <c r="FV4" s="81" t="s">
        <v>264</v>
      </c>
      <c r="FW4" s="81" t="s">
        <v>265</v>
      </c>
      <c r="FX4" s="81" t="s">
        <v>266</v>
      </c>
      <c r="FY4" s="82" t="s">
        <v>267</v>
      </c>
      <c r="FZ4" s="87" t="s">
        <v>268</v>
      </c>
      <c r="GA4" s="88" t="s">
        <v>269</v>
      </c>
      <c r="GB4" s="88" t="s">
        <v>270</v>
      </c>
      <c r="GC4" s="88" t="s">
        <v>271</v>
      </c>
      <c r="GD4" s="88" t="s">
        <v>272</v>
      </c>
      <c r="GE4" s="89" t="s">
        <v>273</v>
      </c>
      <c r="GF4" s="90" t="s">
        <v>274</v>
      </c>
      <c r="GG4" s="91" t="s">
        <v>56</v>
      </c>
      <c r="GH4" s="91" t="s">
        <v>275</v>
      </c>
      <c r="GI4" s="91" t="s">
        <v>58</v>
      </c>
      <c r="GJ4" s="92" t="s">
        <v>144</v>
      </c>
      <c r="GK4" s="339"/>
      <c r="GL4" s="93" t="s">
        <v>276</v>
      </c>
      <c r="GM4" s="94" t="s">
        <v>277</v>
      </c>
      <c r="GN4" s="95" t="s">
        <v>278</v>
      </c>
      <c r="GO4" s="95" t="s">
        <v>279</v>
      </c>
      <c r="GP4" s="95" t="s">
        <v>280</v>
      </c>
      <c r="GQ4" s="96" t="s">
        <v>281</v>
      </c>
      <c r="GR4" s="342"/>
      <c r="GS4" s="344"/>
      <c r="GT4" s="97">
        <v>0.1</v>
      </c>
      <c r="GU4" s="98">
        <v>0.2</v>
      </c>
      <c r="GV4" s="98">
        <v>0.5</v>
      </c>
      <c r="GW4" s="99">
        <v>1</v>
      </c>
      <c r="GX4" s="100" t="s">
        <v>282</v>
      </c>
      <c r="GY4" s="344"/>
      <c r="GZ4" s="344"/>
      <c r="HA4" s="349"/>
      <c r="HB4" s="349"/>
      <c r="HC4" s="351"/>
      <c r="HD4" s="101" t="s">
        <v>283</v>
      </c>
      <c r="HF4" s="102" t="s">
        <v>284</v>
      </c>
      <c r="HG4" s="102" t="s">
        <v>285</v>
      </c>
      <c r="HH4" s="102" t="s">
        <v>284</v>
      </c>
      <c r="HI4" s="102" t="s">
        <v>285</v>
      </c>
      <c r="HK4" s="103" t="s">
        <v>286</v>
      </c>
      <c r="HL4" s="359"/>
      <c r="HM4" s="61"/>
      <c r="HN4" s="104" t="s">
        <v>287</v>
      </c>
      <c r="HO4" s="104" t="s">
        <v>288</v>
      </c>
      <c r="HP4" s="104" t="s">
        <v>289</v>
      </c>
      <c r="HQ4" s="104" t="s">
        <v>290</v>
      </c>
      <c r="HR4" s="105"/>
      <c r="HS4" s="71" t="s">
        <v>291</v>
      </c>
      <c r="HT4" s="104" t="s">
        <v>287</v>
      </c>
      <c r="HU4" s="104" t="s">
        <v>288</v>
      </c>
      <c r="HV4" s="104" t="s">
        <v>289</v>
      </c>
      <c r="HW4" s="104" t="s">
        <v>290</v>
      </c>
      <c r="HX4" s="61"/>
      <c r="HZ4" s="73">
        <v>2018</v>
      </c>
      <c r="IA4" s="106">
        <v>1</v>
      </c>
      <c r="IB4" s="106">
        <v>2</v>
      </c>
      <c r="IC4" s="106">
        <v>4</v>
      </c>
    </row>
    <row r="5" spans="1:243" ht="13.9" hidden="1" customHeight="1" x14ac:dyDescent="0.25">
      <c r="A5" s="107" t="s">
        <v>292</v>
      </c>
      <c r="B5" s="107" t="s">
        <v>293</v>
      </c>
      <c r="C5" s="107">
        <v>110</v>
      </c>
      <c r="D5" s="108">
        <v>2016</v>
      </c>
      <c r="E5" s="109" t="s">
        <v>294</v>
      </c>
      <c r="F5" s="107" t="s">
        <v>295</v>
      </c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 t="s">
        <v>19</v>
      </c>
      <c r="X5" s="110"/>
      <c r="Y5" s="107" t="s">
        <v>296</v>
      </c>
      <c r="Z5" s="107">
        <v>1</v>
      </c>
      <c r="AA5" s="107" t="s">
        <v>297</v>
      </c>
      <c r="AB5" s="110">
        <v>1</v>
      </c>
      <c r="AC5" s="110">
        <v>1</v>
      </c>
      <c r="AD5" s="107">
        <v>3700</v>
      </c>
      <c r="AE5" s="107">
        <v>4</v>
      </c>
      <c r="AF5" s="107">
        <v>0</v>
      </c>
      <c r="AG5" s="107">
        <v>64000</v>
      </c>
      <c r="AH5" s="107">
        <v>4</v>
      </c>
      <c r="AI5" s="107">
        <v>0</v>
      </c>
      <c r="AJ5" s="110">
        <v>8</v>
      </c>
      <c r="AK5" s="110">
        <v>7.2</v>
      </c>
      <c r="AL5" s="107">
        <v>0</v>
      </c>
      <c r="AM5" s="107">
        <v>1</v>
      </c>
      <c r="AN5" s="110">
        <v>1</v>
      </c>
      <c r="AO5" s="110">
        <v>495</v>
      </c>
      <c r="AP5" s="107"/>
      <c r="AQ5" s="107"/>
      <c r="AR5" s="107"/>
      <c r="AS5" s="107"/>
      <c r="AT5" s="107"/>
      <c r="AU5" s="111">
        <v>6.8845222642759802</v>
      </c>
      <c r="AV5" s="111">
        <v>8.3034007762821282</v>
      </c>
      <c r="AW5" s="111">
        <v>9.716072387604811</v>
      </c>
      <c r="AX5" s="111">
        <v>5.4682445465700678</v>
      </c>
      <c r="AY5" s="111">
        <v>5.8816692747390551</v>
      </c>
      <c r="AZ5" s="111">
        <v>8.8107002135734778</v>
      </c>
      <c r="BA5" s="111"/>
      <c r="BB5" s="111">
        <v>1.8175261252169159</v>
      </c>
      <c r="BC5" s="111">
        <v>90.194279579192326</v>
      </c>
      <c r="BD5" s="111">
        <v>90.812639030843684</v>
      </c>
      <c r="BE5" s="111">
        <v>10.638473490317887</v>
      </c>
      <c r="BF5" s="111">
        <v>12.953611140447309</v>
      </c>
      <c r="BG5" s="107">
        <v>10433.3232184607</v>
      </c>
      <c r="BH5" s="112">
        <v>10480.99971262</v>
      </c>
      <c r="BI5" s="111">
        <v>1.5136329086447924</v>
      </c>
      <c r="BJ5" s="112">
        <v>153.422698</v>
      </c>
      <c r="BK5" s="112">
        <v>7828.809352459999</v>
      </c>
      <c r="BL5" s="111">
        <v>1.1306119450724972</v>
      </c>
      <c r="BM5" s="112">
        <v>126.665397</v>
      </c>
      <c r="BN5" s="112">
        <v>5226.5324349000002</v>
      </c>
      <c r="BO5" s="111">
        <v>0.75479932339264055</v>
      </c>
      <c r="BP5" s="112">
        <v>110.15452399999999</v>
      </c>
      <c r="BQ5" s="112">
        <v>2606.2592893599999</v>
      </c>
      <c r="BR5" s="111">
        <v>0.37638774324995666</v>
      </c>
      <c r="BS5" s="107">
        <v>101.101111</v>
      </c>
      <c r="BT5" s="107">
        <v>109570.57701335099</v>
      </c>
      <c r="BU5" s="112">
        <v>109520.97443795999</v>
      </c>
      <c r="BV5" s="107">
        <v>1.8560325765044836</v>
      </c>
      <c r="BW5" s="107">
        <v>157.748175</v>
      </c>
      <c r="BX5" s="107">
        <v>82214.563911040008</v>
      </c>
      <c r="BY5" s="107">
        <v>1.3932756685655583</v>
      </c>
      <c r="BZ5" s="107">
        <v>129.24928600000001</v>
      </c>
      <c r="CA5" s="107">
        <v>54772.497113000005</v>
      </c>
      <c r="CB5" s="107">
        <v>0.92821981780131591</v>
      </c>
      <c r="CC5" s="107">
        <v>112.124048</v>
      </c>
      <c r="CD5" s="107">
        <v>27358.661345999997</v>
      </c>
      <c r="CE5" s="107">
        <v>0.46364239332525642</v>
      </c>
      <c r="CF5" s="107">
        <v>102.409762</v>
      </c>
      <c r="CG5" s="107">
        <v>37363.5857936541</v>
      </c>
      <c r="CH5" s="107">
        <v>36964.427273999994</v>
      </c>
      <c r="CI5" s="107">
        <v>2.318026155817166</v>
      </c>
      <c r="CJ5" s="107">
        <v>176.563571</v>
      </c>
      <c r="CK5" s="107">
        <v>28052.24008938</v>
      </c>
      <c r="CL5" s="107">
        <v>1.7591460507270871</v>
      </c>
      <c r="CM5" s="107">
        <v>145.118651</v>
      </c>
      <c r="CN5" s="107">
        <v>18669.90155559</v>
      </c>
      <c r="CO5" s="107">
        <v>1.1707829208767311</v>
      </c>
      <c r="CP5" s="107">
        <v>118.46555600000001</v>
      </c>
      <c r="CQ5" s="107">
        <v>9344.0390544599995</v>
      </c>
      <c r="CR5" s="107">
        <v>0.58596138305246726</v>
      </c>
      <c r="CS5" s="107">
        <v>103.41563499999999</v>
      </c>
      <c r="CT5" s="107">
        <v>16893.832594362</v>
      </c>
      <c r="CU5" s="107">
        <v>16898.498602439999</v>
      </c>
      <c r="CV5" s="107">
        <v>1.1223368599830106</v>
      </c>
      <c r="CW5" s="107">
        <v>134.335476</v>
      </c>
      <c r="CX5" s="112">
        <v>12679.524852680001</v>
      </c>
      <c r="CY5" s="107">
        <v>0.84212795728365031</v>
      </c>
      <c r="CZ5" s="107">
        <v>119.35230199999999</v>
      </c>
      <c r="DA5" s="112">
        <v>8451.6229030800005</v>
      </c>
      <c r="DB5" s="107">
        <v>0.56132607600024709</v>
      </c>
      <c r="DC5" s="107">
        <v>105.270556</v>
      </c>
      <c r="DD5" s="112">
        <v>4223.2828875999994</v>
      </c>
      <c r="DE5" s="107">
        <v>0.28049509997323413</v>
      </c>
      <c r="DF5" s="107">
        <v>98.610158999999996</v>
      </c>
      <c r="DG5" s="107">
        <v>26270.299706881098</v>
      </c>
      <c r="DH5" s="112">
        <v>26270.262818399999</v>
      </c>
      <c r="DI5" s="107">
        <v>1.2577284807490949</v>
      </c>
      <c r="DJ5" s="107">
        <v>144.64817500000001</v>
      </c>
      <c r="DK5" s="112">
        <v>19706.847585840002</v>
      </c>
      <c r="DL5" s="107">
        <v>0.9434950706748243</v>
      </c>
      <c r="DM5" s="107">
        <v>125.40476200000001</v>
      </c>
      <c r="DN5" s="112">
        <v>13156.217548619999</v>
      </c>
      <c r="DO5" s="107">
        <v>0.62987377112347498</v>
      </c>
      <c r="DP5" s="107">
        <v>108.414524</v>
      </c>
      <c r="DQ5" s="112">
        <v>6558.76651038</v>
      </c>
      <c r="DR5" s="107">
        <v>0.31401084548383285</v>
      </c>
      <c r="DS5" s="107">
        <v>99.725873000000007</v>
      </c>
      <c r="DT5" s="107">
        <v>1815.3327735780299</v>
      </c>
      <c r="DU5" s="112">
        <v>1816.5942849999999</v>
      </c>
      <c r="DV5" s="107">
        <v>1.859645068331883</v>
      </c>
      <c r="DW5" s="107">
        <v>140.96801600000001</v>
      </c>
      <c r="DX5" s="112">
        <v>1352.3102469999999</v>
      </c>
      <c r="DY5" s="107">
        <v>1.3843581378922043</v>
      </c>
      <c r="DZ5" s="107">
        <v>122.492302</v>
      </c>
      <c r="EA5" s="112">
        <v>905.61456199999998</v>
      </c>
      <c r="EB5" s="107">
        <v>0.9270763802016686</v>
      </c>
      <c r="EC5" s="107">
        <v>107.374921</v>
      </c>
      <c r="ED5" s="112">
        <v>454.43061599999999</v>
      </c>
      <c r="EE5" s="107">
        <v>0.4651999959052055</v>
      </c>
      <c r="EF5" s="107">
        <v>99.371032</v>
      </c>
      <c r="EG5" s="107">
        <v>133586.38218477499</v>
      </c>
      <c r="EH5" s="111">
        <v>134457.62362299999</v>
      </c>
      <c r="EI5" s="107">
        <v>0.37970329874129771</v>
      </c>
      <c r="EJ5" s="107">
        <v>102.044431</v>
      </c>
      <c r="EK5" s="112">
        <v>117557.091656</v>
      </c>
      <c r="EL5" s="107">
        <v>0.33197682875440038</v>
      </c>
      <c r="EM5" s="107">
        <v>100.712642</v>
      </c>
      <c r="EN5" s="112">
        <v>101164.157796</v>
      </c>
      <c r="EO5" s="107">
        <v>0.28568379683125417</v>
      </c>
      <c r="EP5" s="107">
        <v>99.578130000000002</v>
      </c>
      <c r="EQ5" s="112">
        <v>83819.832169000001</v>
      </c>
      <c r="ER5" s="107">
        <v>0.23670407015186196</v>
      </c>
      <c r="ES5" s="107">
        <v>98.532601999999997</v>
      </c>
      <c r="ET5" s="112">
        <v>67010.943924000007</v>
      </c>
      <c r="EU5" s="107">
        <v>0.18923639860728944</v>
      </c>
      <c r="EV5" s="107">
        <v>97.552683000000002</v>
      </c>
      <c r="EW5" s="112">
        <v>50859.289513000003</v>
      </c>
      <c r="EX5" s="107">
        <v>0.14362473082129812</v>
      </c>
      <c r="EY5" s="107">
        <v>96.673698999999999</v>
      </c>
      <c r="EZ5" s="112">
        <v>33355.275371000003</v>
      </c>
      <c r="FA5" s="107">
        <v>9.4194049749861869E-2</v>
      </c>
      <c r="FB5" s="107">
        <v>95.650121999999996</v>
      </c>
      <c r="FC5" s="112">
        <v>16648.541415</v>
      </c>
      <c r="FD5" s="107">
        <v>4.7014858095597571E-2</v>
      </c>
      <c r="FE5" s="107">
        <v>94.719714999999994</v>
      </c>
      <c r="FF5" s="107">
        <v>4894.5122911370199</v>
      </c>
      <c r="FG5" s="112">
        <v>4916.8788139999997</v>
      </c>
      <c r="FH5" s="107">
        <v>14.527207983218105</v>
      </c>
      <c r="FI5" s="107">
        <v>115.37055599999999</v>
      </c>
      <c r="FJ5" s="112">
        <v>2440.3993190000001</v>
      </c>
      <c r="FK5" s="107">
        <v>7.2103034893340432</v>
      </c>
      <c r="FL5" s="107">
        <v>111.60476199999999</v>
      </c>
      <c r="FM5" s="107">
        <v>1901.99876871833</v>
      </c>
      <c r="FN5" s="112">
        <v>1883.2544580000001</v>
      </c>
      <c r="FO5" s="107">
        <v>13.787645200966397</v>
      </c>
      <c r="FP5" s="107">
        <v>106.105317</v>
      </c>
      <c r="FQ5" s="112">
        <v>947.43696499999999</v>
      </c>
      <c r="FR5" s="107">
        <v>6.9363567245039901</v>
      </c>
      <c r="FS5" s="107">
        <v>109.292857</v>
      </c>
      <c r="FT5" s="107">
        <v>12.838047244035597</v>
      </c>
      <c r="FU5" s="107">
        <v>1.1144138232669789</v>
      </c>
      <c r="FV5" s="107">
        <v>105.655385</v>
      </c>
      <c r="FW5" s="107">
        <v>13.050598725034964</v>
      </c>
      <c r="FX5" s="107">
        <v>1.1328644726592851</v>
      </c>
      <c r="FY5" s="107">
        <v>105.578182</v>
      </c>
      <c r="FZ5" s="107">
        <v>194213.7603448054</v>
      </c>
      <c r="GA5" s="107">
        <v>1.3114115808264237</v>
      </c>
      <c r="GB5" s="107">
        <v>100.07634899999999</v>
      </c>
      <c r="GC5" s="107">
        <v>189995.53939117817</v>
      </c>
      <c r="GD5" s="107">
        <v>1.2829284095040092</v>
      </c>
      <c r="GE5" s="113">
        <v>100.20293700000001</v>
      </c>
      <c r="GF5" s="113">
        <v>93.704091000000005</v>
      </c>
      <c r="GG5" s="113"/>
      <c r="GH5" s="113"/>
      <c r="GI5" s="113"/>
      <c r="GJ5" s="113"/>
      <c r="GK5" s="113"/>
      <c r="GL5" s="107"/>
      <c r="GM5" s="107"/>
      <c r="GN5" s="107"/>
      <c r="GO5" s="114"/>
      <c r="GP5" s="114"/>
      <c r="GQ5" s="114"/>
      <c r="GR5" s="114"/>
      <c r="GS5" s="114"/>
      <c r="GT5" s="114"/>
      <c r="GU5" s="114"/>
      <c r="GV5" s="114"/>
      <c r="GW5" s="114"/>
      <c r="GX5" s="114"/>
      <c r="GY5" s="114"/>
      <c r="GZ5" s="114"/>
      <c r="HA5" s="107"/>
      <c r="HB5" s="114"/>
      <c r="HC5" s="53" t="str">
        <f t="shared" ref="HC5:HC68" si="0">IF(IFERROR(FIND("TGG",E5),"0")&lt;&gt;"0",SUBSTITUTE(E5,"TGG",""),"0")</f>
        <v>0</v>
      </c>
      <c r="HD5" s="56">
        <f>IF(OR(VALUE(D5)=0,VALUE(D5)=""),"",VALUE(D5))</f>
        <v>2016</v>
      </c>
      <c r="HF5" s="56" t="e">
        <f>MATCH(ROUND(#REF!,1),#REF!,0)</f>
        <v>#REF!</v>
      </c>
      <c r="HG5" s="56" t="e">
        <f>MATCH(ROUND(#REF!,1),#REF!,0)</f>
        <v>#REF!</v>
      </c>
      <c r="HH5" s="56" t="e">
        <f>MATCH(ROUND(#REF!,1),#REF!,0)</f>
        <v>#REF!</v>
      </c>
      <c r="HI5" s="56" t="e">
        <f>MATCH(ROUND(#REF!,1),#REF!,0)</f>
        <v>#REF!</v>
      </c>
      <c r="HK5" s="115">
        <f>IF(VALUE(AC5)=0,"",VALUE(AC5))</f>
        <v>1</v>
      </c>
      <c r="HL5" s="115" t="str" cm="1">
        <f t="array" ref="HL5">IFERROR(INDEX(#REF!,'5. Data Set'!HH5),"")</f>
        <v/>
      </c>
      <c r="HN5" s="116" t="str" cm="1">
        <f t="array" ref="HN5">IF(IFERROR(INDEX($E$5:$E$900,SMALL(IF(ROUND($EH$5:$EH$900,1)=ROUND($EH5,1),ROW($EH$5:$EH$900)-4,""),1)),"")=$E5,"",IFERROR(INDEX($E$5:$E$900,SMALL(IF(ROUND($EH$5:$EH$900,1)=ROUND($EH5,1),ROW($EH$5:$EH$900)-4,""),1)),""))</f>
        <v/>
      </c>
      <c r="HO5" s="116" t="str" cm="1">
        <f t="array" ref="HO5">IF(IFERROR(INDEX($E$5:$E$900,SMALL(IF(ROUND($EH$5:$EH$900,1)=ROUND($EH5,1),ROW($EH$5:$EH$900)-4,""),2)),"")=$E5,"",IFERROR(INDEX($E$5:$E$900,SMALL(IF(ROUND($EH$5:$EH$900,1)=ROUND($EH5,1),ROW($EH$5:$EH$900)-4,""),2)),""))</f>
        <v/>
      </c>
      <c r="HP5" s="116" t="str" cm="1">
        <f t="array" ref="HP5">IF(IFERROR(INDEX($E$5:$E$900,SMALL(IF(ROUND($EH$5:$EH$900,1)=ROUND($EH5,1),ROW($EH$5:$EH$900)-4,""),3)),"")=$E5,"",IFERROR(INDEX($E$5:$E$900,SMALL(IF(ROUND($EH$5:$EH$900,1)=ROUND($EH5,1),ROW($EH$5:$EH$900)-4,""),3)),""))</f>
        <v/>
      </c>
      <c r="HQ5" s="117" t="str" cm="1">
        <f t="array" ref="HQ5">IF(IFERROR(INDEX($E$5:$E$900,SMALL(IF(ROUND($EH$5:$EH$900,1)=ROUND($EH5,1),ROW($EH$5:$EH$900)-4,""),4)),"")=$E5,"",IFERROR(INDEX($E$5:$E$900,SMALL(IF(ROUND($EH$5:$EH$900,1)=ROUND($EH5,1),ROW($EH$5:$EH$900)-4,""),4)),""))</f>
        <v/>
      </c>
      <c r="HR5" s="118"/>
      <c r="HS5" s="105" t="str">
        <f>B5</f>
        <v>drs</v>
      </c>
      <c r="HT5" s="119" t="str">
        <f>IFERROR(INDEX($B$5:$B$900,MATCH(HN5,$E$5:$E$900,0)),"")</f>
        <v/>
      </c>
      <c r="HU5" s="119" t="str">
        <f>IFERROR(INDEX($B$5:$B$900,MATCH(HO5,$E$5:$E$900,0)),"")</f>
        <v/>
      </c>
      <c r="HV5" s="119" t="str">
        <f>IFERROR(INDEX($B$5:$B$900,MATCH(HP5,$E$5:$E$900,0)),"")</f>
        <v/>
      </c>
      <c r="HW5" s="119" t="str">
        <f>IFERROR(INDEX($B$5:$B$900,MATCH(HQ5,$E$5:$E$900,0)),"")</f>
        <v/>
      </c>
      <c r="HZ5" s="120" t="s">
        <v>18</v>
      </c>
      <c r="IA5" s="121">
        <f t="shared" ref="IA5:IC7" si="1">COUNTIFS($HD$5:$HD$900,"&gt;="&amp;$HZ$4,$W$5:$W$900,$HZ5,$AC$5:$AC$900,IA$4,$F$5:$F$900,$IA$2)</f>
        <v>32</v>
      </c>
      <c r="IB5" s="121">
        <f t="shared" si="1"/>
        <v>55</v>
      </c>
      <c r="IC5" s="121">
        <f t="shared" si="1"/>
        <v>12</v>
      </c>
      <c r="ID5" s="56">
        <f>SUM(IA5:IC5)</f>
        <v>99</v>
      </c>
      <c r="IF5" s="56">
        <f>COUNTIFS($HD$5:$HD$900,"&gt;="&amp;$HZ$4)</f>
        <v>448</v>
      </c>
      <c r="II5" s="122" t="s">
        <v>298</v>
      </c>
    </row>
    <row r="6" spans="1:243" ht="13.9" hidden="1" customHeight="1" x14ac:dyDescent="0.25">
      <c r="A6" s="107" t="s">
        <v>292</v>
      </c>
      <c r="B6" s="107" t="s">
        <v>293</v>
      </c>
      <c r="C6" s="107">
        <v>108</v>
      </c>
      <c r="D6" s="108">
        <v>2016</v>
      </c>
      <c r="E6" s="109" t="s">
        <v>299</v>
      </c>
      <c r="F6" s="107" t="s">
        <v>300</v>
      </c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 t="s">
        <v>19</v>
      </c>
      <c r="X6" s="110"/>
      <c r="Y6" s="107" t="s">
        <v>296</v>
      </c>
      <c r="Z6" s="107">
        <v>1</v>
      </c>
      <c r="AA6" s="107" t="s">
        <v>301</v>
      </c>
      <c r="AB6" s="110">
        <v>1</v>
      </c>
      <c r="AC6" s="110">
        <v>1</v>
      </c>
      <c r="AD6" s="107">
        <v>3600</v>
      </c>
      <c r="AE6" s="107">
        <v>4</v>
      </c>
      <c r="AF6" s="107">
        <v>0</v>
      </c>
      <c r="AG6" s="107">
        <v>64000</v>
      </c>
      <c r="AH6" s="107">
        <v>4</v>
      </c>
      <c r="AI6" s="107">
        <v>0</v>
      </c>
      <c r="AJ6" s="110">
        <v>8</v>
      </c>
      <c r="AK6" s="110">
        <v>7.2</v>
      </c>
      <c r="AL6" s="107">
        <v>0</v>
      </c>
      <c r="AM6" s="107">
        <v>1</v>
      </c>
      <c r="AN6" s="110">
        <v>1</v>
      </c>
      <c r="AO6" s="110">
        <v>495</v>
      </c>
      <c r="AP6" s="107"/>
      <c r="AQ6" s="107"/>
      <c r="AR6" s="107"/>
      <c r="AS6" s="107"/>
      <c r="AT6" s="107"/>
      <c r="AU6" s="111">
        <v>6.9522679619504455</v>
      </c>
      <c r="AV6" s="111">
        <v>8.3593687221671544</v>
      </c>
      <c r="AW6" s="111">
        <v>9.7485845144765904</v>
      </c>
      <c r="AX6" s="111">
        <v>5.5419133513199581</v>
      </c>
      <c r="AY6" s="111">
        <v>5.9792310766651191</v>
      </c>
      <c r="AZ6" s="111">
        <v>8.9451560243597825</v>
      </c>
      <c r="BA6" s="111"/>
      <c r="BB6" s="111">
        <v>5.0746464372123041</v>
      </c>
      <c r="BC6" s="111">
        <v>90.416234640357658</v>
      </c>
      <c r="BD6" s="111">
        <v>91.318881179911443</v>
      </c>
      <c r="BE6" s="111">
        <v>11.950006565933753</v>
      </c>
      <c r="BF6" s="111">
        <v>36.627786389378393</v>
      </c>
      <c r="BG6" s="107">
        <v>10634.2295376805</v>
      </c>
      <c r="BH6" s="112">
        <v>10642.276326159999</v>
      </c>
      <c r="BI6" s="111">
        <v>1.5369239683091676</v>
      </c>
      <c r="BJ6" s="112">
        <v>158.16071400000001</v>
      </c>
      <c r="BK6" s="112">
        <v>7981.1830826400001</v>
      </c>
      <c r="BL6" s="111">
        <v>1.1526172784125701</v>
      </c>
      <c r="BM6" s="112">
        <v>127.74722199999999</v>
      </c>
      <c r="BN6" s="112">
        <v>5324.58378042</v>
      </c>
      <c r="BO6" s="111">
        <v>0.76895958933914854</v>
      </c>
      <c r="BP6" s="112">
        <v>109.946032</v>
      </c>
      <c r="BQ6" s="112">
        <v>2658.4378043000002</v>
      </c>
      <c r="BR6" s="111">
        <v>0.38392319974293804</v>
      </c>
      <c r="BS6" s="107">
        <v>100.774286</v>
      </c>
      <c r="BT6" s="107">
        <v>111078.523155797</v>
      </c>
      <c r="BU6" s="112">
        <v>111023.10625804</v>
      </c>
      <c r="BV6" s="107">
        <v>1.8814889386906308</v>
      </c>
      <c r="BW6" s="107">
        <v>162.51452399999999</v>
      </c>
      <c r="BX6" s="107">
        <v>83318.015214999992</v>
      </c>
      <c r="BY6" s="107">
        <v>1.4119756625826516</v>
      </c>
      <c r="BZ6" s="107">
        <v>129.84880999999999</v>
      </c>
      <c r="CA6" s="107">
        <v>55567.828183359998</v>
      </c>
      <c r="CB6" s="107">
        <v>0.94169815273459867</v>
      </c>
      <c r="CC6" s="107">
        <v>111.928095</v>
      </c>
      <c r="CD6" s="107">
        <v>27773.590122399997</v>
      </c>
      <c r="CE6" s="107">
        <v>0.47067411788650743</v>
      </c>
      <c r="CF6" s="107">
        <v>102.093413</v>
      </c>
      <c r="CG6" s="107">
        <v>36653.4502751744</v>
      </c>
      <c r="CH6" s="107">
        <v>36494.831040029996</v>
      </c>
      <c r="CI6" s="107">
        <v>2.2885779421346739</v>
      </c>
      <c r="CJ6" s="107">
        <v>169.41722200000001</v>
      </c>
      <c r="CK6" s="107">
        <v>27478.559755409999</v>
      </c>
      <c r="CL6" s="107">
        <v>1.7231707599600161</v>
      </c>
      <c r="CM6" s="107">
        <v>143.61618999999999</v>
      </c>
      <c r="CN6" s="107">
        <v>18335.663224199998</v>
      </c>
      <c r="CO6" s="107">
        <v>1.1498229533734967</v>
      </c>
      <c r="CP6" s="107">
        <v>116.67857100000001</v>
      </c>
      <c r="CQ6" s="107">
        <v>9166.3015758300007</v>
      </c>
      <c r="CR6" s="107">
        <v>0.57481552865360508</v>
      </c>
      <c r="CS6" s="107">
        <v>101.656508</v>
      </c>
      <c r="CT6" s="107">
        <v>17353.538178205599</v>
      </c>
      <c r="CU6" s="107">
        <v>17360.17235932</v>
      </c>
      <c r="CV6" s="107">
        <v>1.1529995529726969</v>
      </c>
      <c r="CW6" s="107">
        <v>139.70746</v>
      </c>
      <c r="CX6" s="112">
        <v>13013.18503128</v>
      </c>
      <c r="CY6" s="107">
        <v>0.86428845366628293</v>
      </c>
      <c r="CZ6" s="107">
        <v>120.813333</v>
      </c>
      <c r="DA6" s="112">
        <v>8688.5867437599991</v>
      </c>
      <c r="DB6" s="107">
        <v>0.57706435305877246</v>
      </c>
      <c r="DC6" s="107">
        <v>105.576587</v>
      </c>
      <c r="DD6" s="112">
        <v>4335.6065552800001</v>
      </c>
      <c r="DE6" s="107">
        <v>0.28795522974284249</v>
      </c>
      <c r="DF6" s="107">
        <v>98.513570999999999</v>
      </c>
      <c r="DG6" s="107">
        <v>27042.923602081199</v>
      </c>
      <c r="DH6" s="112">
        <v>27048.756893940001</v>
      </c>
      <c r="DI6" s="107">
        <v>1.2950000595555049</v>
      </c>
      <c r="DJ6" s="107">
        <v>149.19261900000001</v>
      </c>
      <c r="DK6" s="112">
        <v>20286.496319099999</v>
      </c>
      <c r="DL6" s="107">
        <v>0.97124662861282118</v>
      </c>
      <c r="DM6" s="107">
        <v>127.628095</v>
      </c>
      <c r="DN6" s="112">
        <v>13510.50242244</v>
      </c>
      <c r="DO6" s="107">
        <v>0.64683569416102882</v>
      </c>
      <c r="DP6" s="107">
        <v>108.62944400000001</v>
      </c>
      <c r="DQ6" s="112">
        <v>6762.4298831400001</v>
      </c>
      <c r="DR6" s="107">
        <v>0.32376153683307424</v>
      </c>
      <c r="DS6" s="107">
        <v>99.631349</v>
      </c>
      <c r="DT6" s="107">
        <v>1865.5132363135101</v>
      </c>
      <c r="DU6" s="112">
        <v>1865.570395</v>
      </c>
      <c r="DV6" s="107">
        <v>1.9097818447049189</v>
      </c>
      <c r="DW6" s="107">
        <v>145.02182500000001</v>
      </c>
      <c r="DX6" s="112">
        <v>1399.780483</v>
      </c>
      <c r="DY6" s="107">
        <v>1.43295335312484</v>
      </c>
      <c r="DZ6" s="107">
        <v>125.07127</v>
      </c>
      <c r="EA6" s="112">
        <v>926.96868400000005</v>
      </c>
      <c r="EB6" s="107">
        <v>0.94893656549111949</v>
      </c>
      <c r="EC6" s="107">
        <v>107.423254</v>
      </c>
      <c r="ED6" s="112">
        <v>465.556014</v>
      </c>
      <c r="EE6" s="107">
        <v>0.47658905051952705</v>
      </c>
      <c r="EF6" s="107">
        <v>99.210159000000004</v>
      </c>
      <c r="EG6" s="107">
        <v>443206.04714779498</v>
      </c>
      <c r="EH6" s="111">
        <v>444855.47380600002</v>
      </c>
      <c r="EI6" s="107">
        <v>1.2562552149580555</v>
      </c>
      <c r="EJ6" s="107">
        <v>154.13288600000001</v>
      </c>
      <c r="EK6" s="112">
        <v>386502.456298</v>
      </c>
      <c r="EL6" s="107">
        <v>1.0914684766365386</v>
      </c>
      <c r="EM6" s="107">
        <v>137.030407</v>
      </c>
      <c r="EN6" s="112">
        <v>332862.44967900001</v>
      </c>
      <c r="EO6" s="107">
        <v>0.93999110474094183</v>
      </c>
      <c r="EP6" s="107">
        <v>124.00963400000001</v>
      </c>
      <c r="EQ6" s="112">
        <v>276131.87922800001</v>
      </c>
      <c r="ER6" s="107">
        <v>0.7797860962089036</v>
      </c>
      <c r="ES6" s="107">
        <v>114.45691100000001</v>
      </c>
      <c r="ET6" s="112">
        <v>222506.388244</v>
      </c>
      <c r="EU6" s="107">
        <v>0.62834971592348343</v>
      </c>
      <c r="EV6" s="107">
        <v>108.61024399999999</v>
      </c>
      <c r="EW6" s="112">
        <v>167223.68511399999</v>
      </c>
      <c r="EX6" s="107">
        <v>0.47223343053789085</v>
      </c>
      <c r="EY6" s="107">
        <v>103.92833299999999</v>
      </c>
      <c r="EZ6" s="112">
        <v>110609.180379</v>
      </c>
      <c r="FA6" s="107">
        <v>0.31235618724555037</v>
      </c>
      <c r="FB6" s="107">
        <v>100.11394300000001</v>
      </c>
      <c r="FC6" s="112">
        <v>54797.695671000001</v>
      </c>
      <c r="FD6" s="107">
        <v>0.15474664246662514</v>
      </c>
      <c r="FE6" s="107">
        <v>96.752561</v>
      </c>
      <c r="FF6" s="107">
        <v>4903.9729995041098</v>
      </c>
      <c r="FG6" s="112">
        <v>4908.2744670000002</v>
      </c>
      <c r="FH6" s="107">
        <v>14.501785933345152</v>
      </c>
      <c r="FI6" s="107">
        <v>115.303254</v>
      </c>
      <c r="FJ6" s="112">
        <v>2455.233448</v>
      </c>
      <c r="FK6" s="107">
        <v>7.2541317969627137</v>
      </c>
      <c r="FL6" s="107">
        <v>111.602143</v>
      </c>
      <c r="FM6" s="107">
        <v>1911.39094450118</v>
      </c>
      <c r="FN6" s="112">
        <v>1886.8595560000001</v>
      </c>
      <c r="FO6" s="107">
        <v>13.814038772970203</v>
      </c>
      <c r="FP6" s="107">
        <v>106.143968</v>
      </c>
      <c r="FQ6" s="112">
        <v>957.20728699999995</v>
      </c>
      <c r="FR6" s="107">
        <v>7.0078870122263703</v>
      </c>
      <c r="FS6" s="107">
        <v>109.36825399999999</v>
      </c>
      <c r="FT6" s="107">
        <v>17.908942251764351</v>
      </c>
      <c r="FU6" s="107">
        <v>1.5545956815767668</v>
      </c>
      <c r="FV6" s="107">
        <v>130.79624999999999</v>
      </c>
      <c r="FW6" s="107">
        <v>18.124250100463428</v>
      </c>
      <c r="FX6" s="107">
        <v>1.5732855989985615</v>
      </c>
      <c r="FY6" s="107">
        <v>130.94636399999999</v>
      </c>
      <c r="FZ6" s="107">
        <v>915063.37440860365</v>
      </c>
      <c r="GA6" s="107">
        <v>6.1788861111542008</v>
      </c>
      <c r="GB6" s="107">
        <v>165.550556</v>
      </c>
      <c r="GC6" s="107">
        <v>891060.99345292931</v>
      </c>
      <c r="GD6" s="107">
        <v>6.0168121144569797</v>
      </c>
      <c r="GE6" s="113">
        <v>167.41246000000001</v>
      </c>
      <c r="GF6" s="113">
        <v>93.604241999999999</v>
      </c>
      <c r="GG6" s="113"/>
      <c r="GH6" s="113"/>
      <c r="GI6" s="113"/>
      <c r="GJ6" s="113"/>
      <c r="GK6" s="113"/>
      <c r="GL6" s="107"/>
      <c r="GM6" s="107"/>
      <c r="GN6" s="107"/>
      <c r="GO6" s="114"/>
      <c r="GP6" s="114"/>
      <c r="GQ6" s="114"/>
      <c r="GR6" s="114"/>
      <c r="GS6" s="114"/>
      <c r="GT6" s="114"/>
      <c r="GU6" s="114"/>
      <c r="GV6" s="114"/>
      <c r="GW6" s="114"/>
      <c r="GX6" s="114"/>
      <c r="GY6" s="114"/>
      <c r="GZ6" s="114"/>
      <c r="HA6" s="107"/>
      <c r="HB6" s="114"/>
      <c r="HC6" s="53" t="str">
        <f t="shared" si="0"/>
        <v>0</v>
      </c>
      <c r="HD6" s="56">
        <f t="shared" ref="HD6:HD69" si="2">IF(OR(VALUE(D6)=0,VALUE(D6)=""),"",VALUE(D6))</f>
        <v>2016</v>
      </c>
      <c r="HF6" s="56" t="e">
        <f>MATCH(ROUND(#REF!,1),#REF!,0)</f>
        <v>#REF!</v>
      </c>
      <c r="HG6" s="56" t="e">
        <f>MATCH(ROUND(#REF!,1),#REF!,0)</f>
        <v>#REF!</v>
      </c>
      <c r="HH6" s="56" t="e">
        <f>MATCH(ROUND(#REF!,1),#REF!,0)</f>
        <v>#REF!</v>
      </c>
      <c r="HI6" s="56" t="e">
        <f>MATCH(ROUND(#REF!,1),#REF!,0)</f>
        <v>#REF!</v>
      </c>
      <c r="HK6" s="115">
        <f t="shared" ref="HK6:HK69" si="3">IF(VALUE(AC6)=0,"",VALUE(AC6))</f>
        <v>1</v>
      </c>
      <c r="HL6" s="115" t="str" cm="1">
        <f t="array" ref="HL6">IFERROR(INDEX(#REF!,'5. Data Set'!HH6),"")</f>
        <v/>
      </c>
      <c r="HN6" s="116" t="str" cm="1">
        <f t="array" ref="HN6">IF(IFERROR(INDEX($E$5:$E$900,SMALL(IF(ROUND($EH$5:$EH$900,1)=ROUND($EH6,1),ROW($EH$5:$EH$900)-4,""),1)),"")=$E6,"",IFERROR(INDEX($E$5:$E$900,SMALL(IF(ROUND($EH$5:$EH$900,1)=ROUND($EH6,1),ROW($EH$5:$EH$900)-4,""),1)),""))</f>
        <v/>
      </c>
      <c r="HO6" s="116" t="str" cm="1">
        <f t="array" ref="HO6">IF(IFERROR(INDEX($E$5:$E$900,SMALL(IF(ROUND($EH$5:$EH$900,1)=ROUND($EH6,1),ROW($EH$5:$EH$900)-4,""),2)),"")=$E6,"",IFERROR(INDEX($E$5:$E$900,SMALL(IF(ROUND($EH$5:$EH$900,1)=ROUND($EH6,1),ROW($EH$5:$EH$900)-4,""),2)),""))</f>
        <v/>
      </c>
      <c r="HP6" s="116" t="str" cm="1">
        <f t="array" ref="HP6">IF(IFERROR(INDEX($E$5:$E$900,SMALL(IF(ROUND($EH$5:$EH$900,1)=ROUND($EH6,1),ROW($EH$5:$EH$900)-4,""),3)),"")=$E6,"",IFERROR(INDEX($E$5:$E$900,SMALL(IF(ROUND($EH$5:$EH$900,1)=ROUND($EH6,1),ROW($EH$5:$EH$900)-4,""),3)),""))</f>
        <v/>
      </c>
      <c r="HQ6" s="117" t="str" cm="1">
        <f t="array" ref="HQ6">IF(IFERROR(INDEX($E$5:$E$900,SMALL(IF(ROUND($EH$5:$EH$900,1)=ROUND($EH6,1),ROW($EH$5:$EH$900)-4,""),4)),"")=$E6,"",IFERROR(INDEX($E$5:$E$900,SMALL(IF(ROUND($EH$5:$EH$900,1)=ROUND($EH6,1),ROW($EH$5:$EH$900)-4,""),4)),""))</f>
        <v/>
      </c>
      <c r="HR6" s="118"/>
      <c r="HS6" s="105" t="str">
        <f t="shared" ref="HS6:HS69" si="4">B6</f>
        <v>drs</v>
      </c>
      <c r="HT6" s="119" t="str">
        <f t="shared" ref="HT6:HW69" si="5">IFERROR(INDEX($B$5:$B$900,MATCH(HN6,$E$5:$E$900,0)),"")</f>
        <v/>
      </c>
      <c r="HU6" s="119" t="str">
        <f t="shared" si="5"/>
        <v/>
      </c>
      <c r="HV6" s="119" t="str">
        <f t="shared" si="5"/>
        <v/>
      </c>
      <c r="HW6" s="119" t="str">
        <f t="shared" si="5"/>
        <v/>
      </c>
      <c r="HZ6" s="120" t="s">
        <v>19</v>
      </c>
      <c r="IA6" s="121">
        <f t="shared" si="1"/>
        <v>3</v>
      </c>
      <c r="IB6" s="121">
        <f t="shared" si="1"/>
        <v>3</v>
      </c>
      <c r="IC6" s="121">
        <f t="shared" si="1"/>
        <v>0</v>
      </c>
      <c r="ID6" s="56">
        <f t="shared" ref="ID6:ID7" si="6">SUM(IA6:IC6)</f>
        <v>6</v>
      </c>
    </row>
    <row r="7" spans="1:243" ht="13.9" hidden="1" customHeight="1" x14ac:dyDescent="0.25">
      <c r="A7" s="107" t="s">
        <v>292</v>
      </c>
      <c r="B7" s="107" t="s">
        <v>293</v>
      </c>
      <c r="C7" s="107">
        <v>111</v>
      </c>
      <c r="D7" s="108">
        <v>2016</v>
      </c>
      <c r="E7" s="109" t="s">
        <v>302</v>
      </c>
      <c r="F7" s="107" t="s">
        <v>303</v>
      </c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 t="s">
        <v>19</v>
      </c>
      <c r="X7" s="110"/>
      <c r="Y7" s="107" t="s">
        <v>296</v>
      </c>
      <c r="Z7" s="107">
        <v>1</v>
      </c>
      <c r="AA7" s="107" t="s">
        <v>304</v>
      </c>
      <c r="AB7" s="110">
        <v>1</v>
      </c>
      <c r="AC7" s="110">
        <v>1</v>
      </c>
      <c r="AD7" s="107">
        <v>2100</v>
      </c>
      <c r="AE7" s="107">
        <v>4</v>
      </c>
      <c r="AF7" s="107">
        <v>0</v>
      </c>
      <c r="AG7" s="107">
        <v>16000</v>
      </c>
      <c r="AH7" s="107">
        <v>4</v>
      </c>
      <c r="AI7" s="107">
        <v>0</v>
      </c>
      <c r="AJ7" s="110">
        <v>2</v>
      </c>
      <c r="AK7" s="110">
        <v>7.2</v>
      </c>
      <c r="AL7" s="107">
        <v>0</v>
      </c>
      <c r="AM7" s="107">
        <v>1</v>
      </c>
      <c r="AN7" s="110">
        <v>1</v>
      </c>
      <c r="AO7" s="110">
        <v>495</v>
      </c>
      <c r="AP7" s="107"/>
      <c r="AQ7" s="107"/>
      <c r="AR7" s="107"/>
      <c r="AS7" s="107"/>
      <c r="AT7" s="107"/>
      <c r="AU7" s="111">
        <v>9.4507160830317662</v>
      </c>
      <c r="AV7" s="111">
        <v>11.413209900055616</v>
      </c>
      <c r="AW7" s="111">
        <v>11.931947610291397</v>
      </c>
      <c r="AX7" s="111">
        <v>7.7008236321649806</v>
      </c>
      <c r="AY7" s="111">
        <v>8.0133304716283433</v>
      </c>
      <c r="AZ7" s="111">
        <v>12.373454169031451</v>
      </c>
      <c r="BA7" s="111"/>
      <c r="BB7" s="111">
        <v>7.5318152206343036</v>
      </c>
      <c r="BC7" s="111">
        <v>48.299200494723465</v>
      </c>
      <c r="BD7" s="111">
        <v>47.288745460592772</v>
      </c>
      <c r="BE7" s="111">
        <v>21.69489791316505</v>
      </c>
      <c r="BF7" s="111">
        <v>25.496372530890216</v>
      </c>
      <c r="BG7" s="107">
        <v>7960.6815560069099</v>
      </c>
      <c r="BH7" s="112">
        <v>7948.6724473999993</v>
      </c>
      <c r="BI7" s="111">
        <v>1.1479221950493905</v>
      </c>
      <c r="BJ7" s="112">
        <v>80.006529</v>
      </c>
      <c r="BK7" s="112">
        <v>5978.0437709999997</v>
      </c>
      <c r="BL7" s="111">
        <v>0.86333021936918719</v>
      </c>
      <c r="BM7" s="112">
        <v>74.586281</v>
      </c>
      <c r="BN7" s="112">
        <v>3973.6782666200002</v>
      </c>
      <c r="BO7" s="111">
        <v>0.57386607743920059</v>
      </c>
      <c r="BP7" s="112">
        <v>61.671982999999997</v>
      </c>
      <c r="BQ7" s="112">
        <v>1992.8575517199999</v>
      </c>
      <c r="BR7" s="111">
        <v>0.28780219971694299</v>
      </c>
      <c r="BS7" s="107">
        <v>55.752313999999998</v>
      </c>
      <c r="BT7" s="107">
        <v>84135.076180869393</v>
      </c>
      <c r="BU7" s="112">
        <v>84069.203893480008</v>
      </c>
      <c r="BV7" s="107">
        <v>1.4247059242107569</v>
      </c>
      <c r="BW7" s="107">
        <v>81.707189999999997</v>
      </c>
      <c r="BX7" s="107">
        <v>63107.172272520002</v>
      </c>
      <c r="BY7" s="107">
        <v>1.0694660830946796</v>
      </c>
      <c r="BZ7" s="107">
        <v>77.986115999999996</v>
      </c>
      <c r="CA7" s="107">
        <v>42058.763061240003</v>
      </c>
      <c r="CB7" s="107">
        <v>0.71276241623803915</v>
      </c>
      <c r="CC7" s="107">
        <v>63.116612000000003</v>
      </c>
      <c r="CD7" s="107">
        <v>21009.531586919999</v>
      </c>
      <c r="CE7" s="107">
        <v>0.35604481463514082</v>
      </c>
      <c r="CF7" s="107">
        <v>56.661653000000001</v>
      </c>
      <c r="CG7" s="107">
        <v>22051.5989934264</v>
      </c>
      <c r="CH7" s="107">
        <v>22450.47893049</v>
      </c>
      <c r="CI7" s="107">
        <v>1.4078615904351486</v>
      </c>
      <c r="CJ7" s="107">
        <v>76.235455000000002</v>
      </c>
      <c r="CK7" s="107">
        <v>16534.602366209998</v>
      </c>
      <c r="CL7" s="107">
        <v>1.0368790642096608</v>
      </c>
      <c r="CM7" s="107">
        <v>67.898759999999996</v>
      </c>
      <c r="CN7" s="107">
        <v>11019.439178519999</v>
      </c>
      <c r="CO7" s="107">
        <v>0.6910251320520916</v>
      </c>
      <c r="CP7" s="107">
        <v>60.205207000000001</v>
      </c>
      <c r="CQ7" s="107">
        <v>5500.563657929999</v>
      </c>
      <c r="CR7" s="107">
        <v>0.34493840081183902</v>
      </c>
      <c r="CS7" s="107">
        <v>55.083967000000001</v>
      </c>
      <c r="CT7" s="107">
        <v>13245.5039038062</v>
      </c>
      <c r="CU7" s="107">
        <v>13246.462562479999</v>
      </c>
      <c r="CV7" s="107">
        <v>0.87978189944695084</v>
      </c>
      <c r="CW7" s="107">
        <v>72.906777000000005</v>
      </c>
      <c r="CX7" s="112">
        <v>9941.9409070800011</v>
      </c>
      <c r="CY7" s="107">
        <v>0.66030758130060518</v>
      </c>
      <c r="CZ7" s="107">
        <v>69.114298000000005</v>
      </c>
      <c r="DA7" s="112">
        <v>6626.7209080799994</v>
      </c>
      <c r="DB7" s="107">
        <v>0.44012271805522252</v>
      </c>
      <c r="DC7" s="107">
        <v>58.659669000000001</v>
      </c>
      <c r="DD7" s="112">
        <v>3305.2815655999998</v>
      </c>
      <c r="DE7" s="107">
        <v>0.21952478861995425</v>
      </c>
      <c r="DF7" s="107">
        <v>53.995123999999997</v>
      </c>
      <c r="DG7" s="107">
        <v>19772.2246102354</v>
      </c>
      <c r="DH7" s="112">
        <v>19762.3661961</v>
      </c>
      <c r="DI7" s="107">
        <v>0.94615310793232366</v>
      </c>
      <c r="DJ7" s="107">
        <v>75.977024999999998</v>
      </c>
      <c r="DK7" s="112">
        <v>14824.107473579999</v>
      </c>
      <c r="DL7" s="107">
        <v>0.70972651853898128</v>
      </c>
      <c r="DM7" s="107">
        <v>73.225454999999997</v>
      </c>
      <c r="DN7" s="112">
        <v>9901.7347069800016</v>
      </c>
      <c r="DO7" s="107">
        <v>0.47406049326114202</v>
      </c>
      <c r="DP7" s="107">
        <v>60.153967000000002</v>
      </c>
      <c r="DQ7" s="112">
        <v>4943.1154520399996</v>
      </c>
      <c r="DR7" s="107">
        <v>0.23665911264911735</v>
      </c>
      <c r="DS7" s="107">
        <v>54.594462999999998</v>
      </c>
      <c r="DT7" s="107">
        <v>1404.27121903497</v>
      </c>
      <c r="DU7" s="112">
        <v>1404.244428</v>
      </c>
      <c r="DV7" s="107">
        <v>1.4375230874750473</v>
      </c>
      <c r="DW7" s="107">
        <v>75.533553999999995</v>
      </c>
      <c r="DX7" s="112">
        <v>1058.183861</v>
      </c>
      <c r="DY7" s="107">
        <v>1.0832613615191686</v>
      </c>
      <c r="DZ7" s="107">
        <v>70.087603000000001</v>
      </c>
      <c r="EA7" s="112">
        <v>700.03603599999997</v>
      </c>
      <c r="EB7" s="107">
        <v>0.71662592619132925</v>
      </c>
      <c r="EC7" s="107">
        <v>59.806198000000002</v>
      </c>
      <c r="ED7" s="112">
        <v>353.04475100000002</v>
      </c>
      <c r="EE7" s="107">
        <v>0.36141142550033273</v>
      </c>
      <c r="EF7" s="107">
        <v>54.343966999999999</v>
      </c>
      <c r="EG7" s="107">
        <v>369257.16609642602</v>
      </c>
      <c r="EH7" s="111">
        <v>372188.13592600002</v>
      </c>
      <c r="EI7" s="107">
        <v>1.0510453714377759</v>
      </c>
      <c r="EJ7" s="107">
        <v>81.356348999999994</v>
      </c>
      <c r="EK7" s="112">
        <v>321065.38810099999</v>
      </c>
      <c r="EL7" s="107">
        <v>0.90667664419997329</v>
      </c>
      <c r="EM7" s="107">
        <v>77.274024999999995</v>
      </c>
      <c r="EN7" s="112">
        <v>276419.45387700002</v>
      </c>
      <c r="EO7" s="107">
        <v>0.7805981962588483</v>
      </c>
      <c r="EP7" s="107">
        <v>71.683610000000002</v>
      </c>
      <c r="EQ7" s="112">
        <v>231163.627355</v>
      </c>
      <c r="ER7" s="107">
        <v>0.65279743528564971</v>
      </c>
      <c r="ES7" s="107">
        <v>66.385934000000006</v>
      </c>
      <c r="ET7" s="112">
        <v>184579.775601</v>
      </c>
      <c r="EU7" s="107">
        <v>0.52124638074177243</v>
      </c>
      <c r="EV7" s="107">
        <v>61.898091000000001</v>
      </c>
      <c r="EW7" s="112">
        <v>137752.18797699999</v>
      </c>
      <c r="EX7" s="107">
        <v>0.38900702521973674</v>
      </c>
      <c r="EY7" s="107">
        <v>58.413319999999999</v>
      </c>
      <c r="EZ7" s="112">
        <v>91852.458627</v>
      </c>
      <c r="FA7" s="107">
        <v>0.25938790675015727</v>
      </c>
      <c r="FB7" s="107">
        <v>55.457343999999999</v>
      </c>
      <c r="FC7" s="112">
        <v>45577.039169000003</v>
      </c>
      <c r="FD7" s="107">
        <v>0.12870785347101996</v>
      </c>
      <c r="FE7" s="107">
        <v>52.913775999999999</v>
      </c>
      <c r="FF7" s="107">
        <v>1230.897472079</v>
      </c>
      <c r="FG7" s="112">
        <v>1228.953953</v>
      </c>
      <c r="FH7" s="107">
        <v>3.6310168203037287</v>
      </c>
      <c r="FI7" s="107">
        <v>53.796776999999999</v>
      </c>
      <c r="FJ7" s="112">
        <v>617.63149899999996</v>
      </c>
      <c r="FK7" s="107">
        <v>1.8248286326301484</v>
      </c>
      <c r="FL7" s="107">
        <v>52.797603000000002</v>
      </c>
      <c r="FM7" s="107">
        <v>475.94081533306701</v>
      </c>
      <c r="FN7" s="112">
        <v>471.74828000000002</v>
      </c>
      <c r="FO7" s="107">
        <v>3.453754154769749</v>
      </c>
      <c r="FP7" s="107">
        <v>51.369008000000001</v>
      </c>
      <c r="FQ7" s="112">
        <v>237.23290600000001</v>
      </c>
      <c r="FR7" s="107">
        <v>1.7368248480855115</v>
      </c>
      <c r="FS7" s="107">
        <v>52.219256000000001</v>
      </c>
      <c r="FT7" s="107">
        <v>17.711384647045122</v>
      </c>
      <c r="FU7" s="107">
        <v>1.5374465839448892</v>
      </c>
      <c r="FV7" s="107">
        <v>70.589642999999995</v>
      </c>
      <c r="FW7" s="107">
        <v>17.895271598948337</v>
      </c>
      <c r="FX7" s="107">
        <v>1.5534089929642654</v>
      </c>
      <c r="FY7" s="107">
        <v>71.883571000000003</v>
      </c>
      <c r="FZ7" s="107">
        <v>304355.3656459144</v>
      </c>
      <c r="GA7" s="107">
        <v>2.0551332227237236</v>
      </c>
      <c r="GB7" s="107">
        <v>78.039586999999997</v>
      </c>
      <c r="GC7" s="107">
        <v>283655.30725955515</v>
      </c>
      <c r="GD7" s="107">
        <v>1.9153578729057736</v>
      </c>
      <c r="GE7" s="113">
        <v>77.688098999999994</v>
      </c>
      <c r="GF7" s="113">
        <v>50.285246000000001</v>
      </c>
      <c r="GG7" s="113"/>
      <c r="GH7" s="113"/>
      <c r="GI7" s="113"/>
      <c r="GJ7" s="113"/>
      <c r="GK7" s="113"/>
      <c r="GL7" s="107"/>
      <c r="GM7" s="107"/>
      <c r="GN7" s="107"/>
      <c r="GO7" s="114"/>
      <c r="GP7" s="114"/>
      <c r="GQ7" s="114"/>
      <c r="GR7" s="114"/>
      <c r="GS7" s="114"/>
      <c r="GT7" s="114"/>
      <c r="GU7" s="114"/>
      <c r="GV7" s="114"/>
      <c r="GW7" s="114"/>
      <c r="GX7" s="114"/>
      <c r="GY7" s="114"/>
      <c r="GZ7" s="114"/>
      <c r="HA7" s="107"/>
      <c r="HB7" s="114"/>
      <c r="HC7" s="53" t="str">
        <f t="shared" si="0"/>
        <v>0</v>
      </c>
      <c r="HD7" s="56">
        <f t="shared" si="2"/>
        <v>2016</v>
      </c>
      <c r="HF7" s="56" t="e">
        <f>MATCH(ROUND(#REF!,1),#REF!,0)</f>
        <v>#REF!</v>
      </c>
      <c r="HG7" s="56" t="e">
        <f>MATCH(ROUND(#REF!,1),#REF!,0)</f>
        <v>#REF!</v>
      </c>
      <c r="HH7" s="56" t="e">
        <f>MATCH(ROUND(#REF!,1),#REF!,0)</f>
        <v>#REF!</v>
      </c>
      <c r="HI7" s="56" t="e">
        <f>MATCH(ROUND(#REF!,1),#REF!,0)</f>
        <v>#REF!</v>
      </c>
      <c r="HK7" s="115">
        <f t="shared" si="3"/>
        <v>1</v>
      </c>
      <c r="HL7" s="115" t="str" cm="1">
        <f t="array" ref="HL7">IFERROR(INDEX(#REF!,'5. Data Set'!HH7),"")</f>
        <v/>
      </c>
      <c r="HN7" s="116" t="str" cm="1">
        <f t="array" ref="HN7">IF(IFERROR(INDEX($E$5:$E$900,SMALL(IF(ROUND($EH$5:$EH$900,1)=ROUND($EH7,1),ROW($EH$5:$EH$900)-4,""),1)),"")=$E7,"",IFERROR(INDEX($E$5:$E$900,SMALL(IF(ROUND($EH$5:$EH$900,1)=ROUND($EH7,1),ROW($EH$5:$EH$900)-4,""),1)),""))</f>
        <v/>
      </c>
      <c r="HO7" s="116" t="str" cm="1">
        <f t="array" ref="HO7">IF(IFERROR(INDEX($E$5:$E$900,SMALL(IF(ROUND($EH$5:$EH$900,1)=ROUND($EH7,1),ROW($EH$5:$EH$900)-4,""),2)),"")=$E7,"",IFERROR(INDEX($E$5:$E$900,SMALL(IF(ROUND($EH$5:$EH$900,1)=ROUND($EH7,1),ROW($EH$5:$EH$900)-4,""),2)),""))</f>
        <v/>
      </c>
      <c r="HP7" s="116" t="str" cm="1">
        <f t="array" ref="HP7">IF(IFERROR(INDEX($E$5:$E$900,SMALL(IF(ROUND($EH$5:$EH$900,1)=ROUND($EH7,1),ROW($EH$5:$EH$900)-4,""),3)),"")=$E7,"",IFERROR(INDEX($E$5:$E$900,SMALL(IF(ROUND($EH$5:$EH$900,1)=ROUND($EH7,1),ROW($EH$5:$EH$900)-4,""),3)),""))</f>
        <v/>
      </c>
      <c r="HQ7" s="117" t="str" cm="1">
        <f t="array" ref="HQ7">IF(IFERROR(INDEX($E$5:$E$900,SMALL(IF(ROUND($EH$5:$EH$900,1)=ROUND($EH7,1),ROW($EH$5:$EH$900)-4,""),4)),"")=$E7,"",IFERROR(INDEX($E$5:$E$900,SMALL(IF(ROUND($EH$5:$EH$900,1)=ROUND($EH7,1),ROW($EH$5:$EH$900)-4,""),4)),""))</f>
        <v/>
      </c>
      <c r="HR7" s="118"/>
      <c r="HS7" s="105" t="str">
        <f t="shared" si="4"/>
        <v>drs</v>
      </c>
      <c r="HT7" s="119" t="str">
        <f t="shared" si="5"/>
        <v/>
      </c>
      <c r="HU7" s="119" t="str">
        <f t="shared" si="5"/>
        <v/>
      </c>
      <c r="HV7" s="119" t="str">
        <f t="shared" si="5"/>
        <v/>
      </c>
      <c r="HW7" s="119" t="str">
        <f t="shared" si="5"/>
        <v/>
      </c>
      <c r="HZ7" s="120" t="s">
        <v>305</v>
      </c>
      <c r="IA7" s="121">
        <f t="shared" si="1"/>
        <v>2</v>
      </c>
      <c r="IB7" s="121">
        <f t="shared" si="1"/>
        <v>18</v>
      </c>
      <c r="IC7" s="121">
        <f t="shared" si="1"/>
        <v>4</v>
      </c>
      <c r="ID7" s="56">
        <f t="shared" si="6"/>
        <v>24</v>
      </c>
    </row>
    <row r="8" spans="1:243" ht="13.9" hidden="1" customHeight="1" x14ac:dyDescent="0.25">
      <c r="A8" s="107" t="s">
        <v>292</v>
      </c>
      <c r="B8" s="107" t="s">
        <v>293</v>
      </c>
      <c r="C8" s="107">
        <v>112</v>
      </c>
      <c r="D8" s="108">
        <v>2016</v>
      </c>
      <c r="E8" s="109" t="s">
        <v>306</v>
      </c>
      <c r="F8" s="107" t="s">
        <v>49</v>
      </c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 t="s">
        <v>19</v>
      </c>
      <c r="X8" s="110"/>
      <c r="Y8" s="107" t="s">
        <v>296</v>
      </c>
      <c r="Z8" s="107">
        <v>1</v>
      </c>
      <c r="AA8" s="107" t="s">
        <v>307</v>
      </c>
      <c r="AB8" s="110">
        <v>1</v>
      </c>
      <c r="AC8" s="110">
        <v>1</v>
      </c>
      <c r="AD8" s="107">
        <v>3400</v>
      </c>
      <c r="AE8" s="107">
        <v>4</v>
      </c>
      <c r="AF8" s="107">
        <v>0</v>
      </c>
      <c r="AG8" s="107">
        <v>32000</v>
      </c>
      <c r="AH8" s="107">
        <v>4</v>
      </c>
      <c r="AI8" s="107">
        <v>0</v>
      </c>
      <c r="AJ8" s="110">
        <v>8</v>
      </c>
      <c r="AK8" s="110">
        <v>7.2</v>
      </c>
      <c r="AL8" s="107">
        <v>0</v>
      </c>
      <c r="AM8" s="107">
        <v>1</v>
      </c>
      <c r="AN8" s="110">
        <v>1</v>
      </c>
      <c r="AO8" s="110">
        <v>495</v>
      </c>
      <c r="AP8" s="107"/>
      <c r="AQ8" s="107"/>
      <c r="AR8" s="107"/>
      <c r="AS8" s="107"/>
      <c r="AT8" s="107"/>
      <c r="AU8" s="111">
        <v>7.9955644860851445</v>
      </c>
      <c r="AV8" s="111">
        <v>9.638217329014326</v>
      </c>
      <c r="AW8" s="111">
        <v>11.075191931269535</v>
      </c>
      <c r="AX8" s="111">
        <v>6.3489173301263513</v>
      </c>
      <c r="AY8" s="111">
        <v>6.7190355343622468</v>
      </c>
      <c r="AZ8" s="111">
        <v>10.133198564071222</v>
      </c>
      <c r="BA8" s="111"/>
      <c r="BB8" s="111">
        <v>6.0037409720409363</v>
      </c>
      <c r="BC8" s="111">
        <v>60.597558321685568</v>
      </c>
      <c r="BD8" s="111">
        <v>58.912957848739389</v>
      </c>
      <c r="BE8" s="111">
        <v>13.959500068993604</v>
      </c>
      <c r="BF8" s="111">
        <v>27.77031050809471</v>
      </c>
      <c r="BG8" s="107">
        <v>10276.1559769746</v>
      </c>
      <c r="BH8" s="112">
        <v>10385.35195672</v>
      </c>
      <c r="BI8" s="111">
        <v>1.4998197615273527</v>
      </c>
      <c r="BJ8" s="112">
        <v>139.56769800000001</v>
      </c>
      <c r="BK8" s="112">
        <v>7704.8552755799992</v>
      </c>
      <c r="BL8" s="111">
        <v>1.112710888391774</v>
      </c>
      <c r="BM8" s="112">
        <v>108.54698399999999</v>
      </c>
      <c r="BN8" s="112">
        <v>5141.6465272200003</v>
      </c>
      <c r="BO8" s="111">
        <v>0.74254036843914284</v>
      </c>
      <c r="BP8" s="112">
        <v>91.057381000000007</v>
      </c>
      <c r="BQ8" s="112">
        <v>2572.3933884600001</v>
      </c>
      <c r="BR8" s="111">
        <v>0.37149693669632028</v>
      </c>
      <c r="BS8" s="107">
        <v>81.654921000000002</v>
      </c>
      <c r="BT8" s="107">
        <v>108343.34710804099</v>
      </c>
      <c r="BU8" s="112">
        <v>108240.35970984001</v>
      </c>
      <c r="BV8" s="107">
        <v>1.8343302252832705</v>
      </c>
      <c r="BW8" s="107">
        <v>143.25976199999999</v>
      </c>
      <c r="BX8" s="107">
        <v>81319.641940119996</v>
      </c>
      <c r="BY8" s="107">
        <v>1.3781095842608753</v>
      </c>
      <c r="BZ8" s="107">
        <v>111.525397</v>
      </c>
      <c r="CA8" s="107">
        <v>54158.85762368</v>
      </c>
      <c r="CB8" s="107">
        <v>0.91782057794564165</v>
      </c>
      <c r="CC8" s="107">
        <v>93.059206000000003</v>
      </c>
      <c r="CD8" s="107">
        <v>27084.262462279999</v>
      </c>
      <c r="CE8" s="107">
        <v>0.45899220399162077</v>
      </c>
      <c r="CF8" s="107">
        <v>83.000397000000007</v>
      </c>
      <c r="CG8" s="107">
        <v>36579.190877892201</v>
      </c>
      <c r="CH8" s="107">
        <v>36398.442224489998</v>
      </c>
      <c r="CI8" s="107">
        <v>2.2825334336158818</v>
      </c>
      <c r="CJ8" s="107">
        <v>158.42936499999999</v>
      </c>
      <c r="CK8" s="107">
        <v>27428.752044089997</v>
      </c>
      <c r="CL8" s="107">
        <v>1.7200473360058093</v>
      </c>
      <c r="CM8" s="107">
        <v>131.99603200000001</v>
      </c>
      <c r="CN8" s="107">
        <v>18300.097687229998</v>
      </c>
      <c r="CO8" s="107">
        <v>1.1475926511336962</v>
      </c>
      <c r="CP8" s="107">
        <v>98.781429000000003</v>
      </c>
      <c r="CQ8" s="107">
        <v>9147.21602136</v>
      </c>
      <c r="CR8" s="107">
        <v>0.57361868028552954</v>
      </c>
      <c r="CS8" s="107">
        <v>83.155635000000004</v>
      </c>
      <c r="CT8" s="107">
        <v>16440.7650925126</v>
      </c>
      <c r="CU8" s="107">
        <v>16445.270278920001</v>
      </c>
      <c r="CV8" s="107">
        <v>1.0922350819823692</v>
      </c>
      <c r="CW8" s="107">
        <v>118.528651</v>
      </c>
      <c r="CX8" s="112">
        <v>12338.143390439998</v>
      </c>
      <c r="CY8" s="107">
        <v>0.81945464130447043</v>
      </c>
      <c r="CZ8" s="107">
        <v>101.199524</v>
      </c>
      <c r="DA8" s="112">
        <v>8230.5575757999995</v>
      </c>
      <c r="DB8" s="107">
        <v>0.54664372041898091</v>
      </c>
      <c r="DC8" s="107">
        <v>86.214286000000001</v>
      </c>
      <c r="DD8" s="112">
        <v>4113.0571680799994</v>
      </c>
      <c r="DE8" s="107">
        <v>0.2731743082954704</v>
      </c>
      <c r="DF8" s="107">
        <v>79.543650999999997</v>
      </c>
      <c r="DG8" s="107">
        <v>25431.932639635801</v>
      </c>
      <c r="DH8" s="112">
        <v>25438.3060191</v>
      </c>
      <c r="DI8" s="107">
        <v>1.2178972933542138</v>
      </c>
      <c r="DJ8" s="107">
        <v>129.74880999999999</v>
      </c>
      <c r="DK8" s="112">
        <v>19070.374149719999</v>
      </c>
      <c r="DL8" s="107">
        <v>0.91302294432488618</v>
      </c>
      <c r="DM8" s="107">
        <v>108.079365</v>
      </c>
      <c r="DN8" s="112">
        <v>12747.44442648</v>
      </c>
      <c r="DO8" s="107">
        <v>0.61030314096136995</v>
      </c>
      <c r="DP8" s="107">
        <v>89.556190000000001</v>
      </c>
      <c r="DQ8" s="112">
        <v>6345.5783363999999</v>
      </c>
      <c r="DR8" s="107">
        <v>0.30380413990090521</v>
      </c>
      <c r="DS8" s="107">
        <v>80.549364999999995</v>
      </c>
      <c r="DT8" s="107">
        <v>1765.3118478756501</v>
      </c>
      <c r="DU8" s="112">
        <v>1764.620772</v>
      </c>
      <c r="DV8" s="107">
        <v>1.8064398546347955</v>
      </c>
      <c r="DW8" s="107">
        <v>125.50627</v>
      </c>
      <c r="DX8" s="112">
        <v>1324.5601119999999</v>
      </c>
      <c r="DY8" s="107">
        <v>1.3559503629011618</v>
      </c>
      <c r="DZ8" s="107">
        <v>105.992619</v>
      </c>
      <c r="EA8" s="112">
        <v>885.76239999999996</v>
      </c>
      <c r="EB8" s="107">
        <v>0.90675374929620711</v>
      </c>
      <c r="EC8" s="107">
        <v>88.520078999999996</v>
      </c>
      <c r="ED8" s="112">
        <v>438.56886500000002</v>
      </c>
      <c r="EE8" s="107">
        <v>0.44896234324614837</v>
      </c>
      <c r="EF8" s="107">
        <v>80.315158999999994</v>
      </c>
      <c r="EG8" s="107">
        <v>441941.09045866301</v>
      </c>
      <c r="EH8" s="111">
        <v>443634.90639700001</v>
      </c>
      <c r="EI8" s="107">
        <v>1.2528083782592834</v>
      </c>
      <c r="EJ8" s="107">
        <v>137.44077200000001</v>
      </c>
      <c r="EK8" s="112">
        <v>384841.57565700001</v>
      </c>
      <c r="EL8" s="107">
        <v>1.086778211843733</v>
      </c>
      <c r="EM8" s="107">
        <v>119.729106</v>
      </c>
      <c r="EN8" s="112">
        <v>332689.34219499998</v>
      </c>
      <c r="EO8" s="107">
        <v>0.93950225568247625</v>
      </c>
      <c r="EP8" s="107">
        <v>106.631789</v>
      </c>
      <c r="EQ8" s="112">
        <v>274925.25788799999</v>
      </c>
      <c r="ER8" s="107">
        <v>0.776378642687233</v>
      </c>
      <c r="ES8" s="107">
        <v>96.653942999999998</v>
      </c>
      <c r="ET8" s="112">
        <v>222102.25602</v>
      </c>
      <c r="EU8" s="107">
        <v>0.62720846164242672</v>
      </c>
      <c r="EV8" s="107">
        <v>90.554796999999994</v>
      </c>
      <c r="EW8" s="112">
        <v>166345.915389</v>
      </c>
      <c r="EX8" s="107">
        <v>0.46975464167388231</v>
      </c>
      <c r="EY8" s="107">
        <v>85.744592999999995</v>
      </c>
      <c r="EZ8" s="112">
        <v>110067.242507</v>
      </c>
      <c r="FA8" s="107">
        <v>0.31082577497016906</v>
      </c>
      <c r="FB8" s="107">
        <v>81.813901999999999</v>
      </c>
      <c r="FC8" s="112">
        <v>55738.037474999997</v>
      </c>
      <c r="FD8" s="107">
        <v>0.15740213254076374</v>
      </c>
      <c r="FE8" s="107">
        <v>78.716381999999996</v>
      </c>
      <c r="FF8" s="107">
        <v>2481.13425346548</v>
      </c>
      <c r="FG8" s="112">
        <v>2483.5193960000001</v>
      </c>
      <c r="FH8" s="107">
        <v>7.3377042959286189</v>
      </c>
      <c r="FI8" s="107">
        <v>86.621110999999999</v>
      </c>
      <c r="FJ8" s="112">
        <v>1239.894575</v>
      </c>
      <c r="FK8" s="107">
        <v>3.6633415322342375</v>
      </c>
      <c r="FL8" s="107">
        <v>84.509127000000007</v>
      </c>
      <c r="FM8" s="107">
        <v>944.89709855774902</v>
      </c>
      <c r="FN8" s="112">
        <v>934.664264</v>
      </c>
      <c r="FO8" s="107">
        <v>6.8428454791712419</v>
      </c>
      <c r="FP8" s="107">
        <v>81.670635000000004</v>
      </c>
      <c r="FQ8" s="112">
        <v>471.90391799999998</v>
      </c>
      <c r="FR8" s="107">
        <v>3.4548936086097077</v>
      </c>
      <c r="FS8" s="107">
        <v>83.403413</v>
      </c>
      <c r="FT8" s="107">
        <v>18.099313798703065</v>
      </c>
      <c r="FU8" s="107">
        <v>1.5711209894707523</v>
      </c>
      <c r="FV8" s="107">
        <v>112.577742</v>
      </c>
      <c r="FW8" s="107">
        <v>18.116819885456191</v>
      </c>
      <c r="FX8" s="107">
        <v>1.5726406150569612</v>
      </c>
      <c r="FY8" s="107">
        <v>112.628125</v>
      </c>
      <c r="FZ8" s="107">
        <v>605246.79587145487</v>
      </c>
      <c r="GA8" s="107">
        <v>4.0868765218012122</v>
      </c>
      <c r="GB8" s="107">
        <v>144.87619000000001</v>
      </c>
      <c r="GC8" s="107">
        <v>588725.25801741902</v>
      </c>
      <c r="GD8" s="107">
        <v>3.9753162696523519</v>
      </c>
      <c r="GE8" s="113">
        <v>145.44079400000001</v>
      </c>
      <c r="GF8" s="113">
        <v>75.698787999999993</v>
      </c>
      <c r="GG8" s="113"/>
      <c r="GH8" s="113"/>
      <c r="GI8" s="113"/>
      <c r="GJ8" s="113"/>
      <c r="GK8" s="113"/>
      <c r="GL8" s="107"/>
      <c r="GM8" s="107"/>
      <c r="GN8" s="107"/>
      <c r="GO8" s="114"/>
      <c r="GP8" s="114"/>
      <c r="GQ8" s="114"/>
      <c r="GR8" s="114"/>
      <c r="GS8" s="114"/>
      <c r="GT8" s="114"/>
      <c r="GU8" s="114"/>
      <c r="GV8" s="114"/>
      <c r="GW8" s="114"/>
      <c r="GX8" s="114"/>
      <c r="GY8" s="114"/>
      <c r="GZ8" s="114"/>
      <c r="HA8" s="107"/>
      <c r="HB8" s="114"/>
      <c r="HC8" s="53" t="str">
        <f t="shared" si="0"/>
        <v>0</v>
      </c>
      <c r="HD8" s="56">
        <f t="shared" si="2"/>
        <v>2016</v>
      </c>
      <c r="HF8" s="56" t="e">
        <f>MATCH(ROUND(#REF!,1),#REF!,0)</f>
        <v>#REF!</v>
      </c>
      <c r="HG8" s="56" t="e">
        <f>MATCH(ROUND(#REF!,1),#REF!,0)</f>
        <v>#REF!</v>
      </c>
      <c r="HH8" s="56" t="e">
        <f>MATCH(ROUND(#REF!,1),#REF!,0)</f>
        <v>#REF!</v>
      </c>
      <c r="HI8" s="56" t="e">
        <f>MATCH(ROUND(#REF!,1),#REF!,0)</f>
        <v>#REF!</v>
      </c>
      <c r="HK8" s="115">
        <f t="shared" si="3"/>
        <v>1</v>
      </c>
      <c r="HL8" s="115" t="str" cm="1">
        <f t="array" ref="HL8">IFERROR(INDEX(#REF!,'5. Data Set'!HH8),"")</f>
        <v/>
      </c>
      <c r="HN8" s="116" t="str" cm="1">
        <f t="array" ref="HN8">IF(IFERROR(INDEX($E$5:$E$900,SMALL(IF(ROUND($EH$5:$EH$900,1)=ROUND($EH8,1),ROW($EH$5:$EH$900)-4,""),1)),"")=$E8,"",IFERROR(INDEX($E$5:$E$900,SMALL(IF(ROUND($EH$5:$EH$900,1)=ROUND($EH8,1),ROW($EH$5:$EH$900)-4,""),1)),""))</f>
        <v/>
      </c>
      <c r="HO8" s="116" t="str" cm="1">
        <f t="array" ref="HO8">IF(IFERROR(INDEX($E$5:$E$900,SMALL(IF(ROUND($EH$5:$EH$900,1)=ROUND($EH8,1),ROW($EH$5:$EH$900)-4,""),2)),"")=$E8,"",IFERROR(INDEX($E$5:$E$900,SMALL(IF(ROUND($EH$5:$EH$900,1)=ROUND($EH8,1),ROW($EH$5:$EH$900)-4,""),2)),""))</f>
        <v/>
      </c>
      <c r="HP8" s="116" t="str" cm="1">
        <f t="array" ref="HP8">IF(IFERROR(INDEX($E$5:$E$900,SMALL(IF(ROUND($EH$5:$EH$900,1)=ROUND($EH8,1),ROW($EH$5:$EH$900)-4,""),3)),"")=$E8,"",IFERROR(INDEX($E$5:$E$900,SMALL(IF(ROUND($EH$5:$EH$900,1)=ROUND($EH8,1),ROW($EH$5:$EH$900)-4,""),3)),""))</f>
        <v/>
      </c>
      <c r="HQ8" s="117" t="str" cm="1">
        <f t="array" ref="HQ8">IF(IFERROR(INDEX($E$5:$E$900,SMALL(IF(ROUND($EH$5:$EH$900,1)=ROUND($EH8,1),ROW($EH$5:$EH$900)-4,""),4)),"")=$E8,"",IFERROR(INDEX($E$5:$E$900,SMALL(IF(ROUND($EH$5:$EH$900,1)=ROUND($EH8,1),ROW($EH$5:$EH$900)-4,""),4)),""))</f>
        <v/>
      </c>
      <c r="HR8" s="118"/>
      <c r="HS8" s="105" t="str">
        <f t="shared" si="4"/>
        <v>drs</v>
      </c>
      <c r="HT8" s="119" t="str">
        <f t="shared" si="5"/>
        <v/>
      </c>
      <c r="HU8" s="119" t="str">
        <f t="shared" si="5"/>
        <v/>
      </c>
      <c r="HV8" s="119" t="str">
        <f t="shared" si="5"/>
        <v/>
      </c>
      <c r="HW8" s="119" t="str">
        <f t="shared" si="5"/>
        <v/>
      </c>
      <c r="ID8" s="56">
        <f>SUM(ID5:ID7)</f>
        <v>129</v>
      </c>
    </row>
    <row r="9" spans="1:243" ht="13.9" hidden="1" customHeight="1" x14ac:dyDescent="0.25">
      <c r="A9" s="107" t="s">
        <v>292</v>
      </c>
      <c r="B9" s="107" t="s">
        <v>293</v>
      </c>
      <c r="C9" s="107">
        <v>109</v>
      </c>
      <c r="D9" s="108">
        <v>2016</v>
      </c>
      <c r="E9" s="109" t="s">
        <v>308</v>
      </c>
      <c r="F9" s="107" t="s">
        <v>309</v>
      </c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 t="s">
        <v>19</v>
      </c>
      <c r="X9" s="110"/>
      <c r="Y9" s="107" t="s">
        <v>296</v>
      </c>
      <c r="Z9" s="107">
        <v>1</v>
      </c>
      <c r="AA9" s="107" t="s">
        <v>310</v>
      </c>
      <c r="AB9" s="110">
        <v>1</v>
      </c>
      <c r="AC9" s="110">
        <v>1</v>
      </c>
      <c r="AD9" s="107">
        <v>2900</v>
      </c>
      <c r="AE9" s="107">
        <v>4</v>
      </c>
      <c r="AF9" s="107">
        <v>0</v>
      </c>
      <c r="AG9" s="107">
        <v>16000</v>
      </c>
      <c r="AH9" s="107">
        <v>4</v>
      </c>
      <c r="AI9" s="107">
        <v>0</v>
      </c>
      <c r="AJ9" s="110">
        <v>2</v>
      </c>
      <c r="AK9" s="110">
        <v>7.2</v>
      </c>
      <c r="AL9" s="107">
        <v>0</v>
      </c>
      <c r="AM9" s="107">
        <v>1</v>
      </c>
      <c r="AN9" s="110">
        <v>1</v>
      </c>
      <c r="AO9" s="110">
        <v>495</v>
      </c>
      <c r="AP9" s="107">
        <v>0</v>
      </c>
      <c r="AQ9" s="107">
        <v>0</v>
      </c>
      <c r="AR9" s="107">
        <v>0</v>
      </c>
      <c r="AS9" s="107">
        <v>0</v>
      </c>
      <c r="AT9" s="107">
        <v>0</v>
      </c>
      <c r="AU9" s="111">
        <v>10.453771465251702</v>
      </c>
      <c r="AV9" s="111">
        <v>12.790599691801749</v>
      </c>
      <c r="AW9" s="111">
        <v>14.676953634311975</v>
      </c>
      <c r="AX9" s="111">
        <v>8.725122209610241</v>
      </c>
      <c r="AY9" s="111">
        <v>9.2159685894817898</v>
      </c>
      <c r="AZ9" s="111">
        <v>14.032512532752706</v>
      </c>
      <c r="BA9" s="111"/>
      <c r="BB9" s="111">
        <v>8.2283926788821873</v>
      </c>
      <c r="BC9" s="111">
        <v>47.817775825077845</v>
      </c>
      <c r="BD9" s="111">
        <v>46.293157855425044</v>
      </c>
      <c r="BE9" s="107">
        <v>35.774233000000002</v>
      </c>
      <c r="BF9" s="107">
        <v>26.86685066610708</v>
      </c>
      <c r="BG9" s="107">
        <v>10223.159273095</v>
      </c>
      <c r="BH9" s="112">
        <v>10197.24549048</v>
      </c>
      <c r="BI9" s="111">
        <v>1.4726540191901103</v>
      </c>
      <c r="BJ9" s="112">
        <v>106.117619</v>
      </c>
      <c r="BK9" s="112">
        <v>7678.2914390199994</v>
      </c>
      <c r="BL9" s="111">
        <v>1.1088746229305066</v>
      </c>
      <c r="BM9" s="112">
        <v>90.448492000000002</v>
      </c>
      <c r="BN9" s="112">
        <v>5113.0096536399997</v>
      </c>
      <c r="BO9" s="111">
        <v>0.73840472151233316</v>
      </c>
      <c r="BP9" s="112">
        <v>67.424920999999998</v>
      </c>
      <c r="BQ9" s="112">
        <v>2561.76848346</v>
      </c>
      <c r="BR9" s="111">
        <v>0.36996252144012481</v>
      </c>
      <c r="BS9" s="107">
        <v>57.721032000000001</v>
      </c>
      <c r="BT9" s="107">
        <v>107722.948709626</v>
      </c>
      <c r="BU9" s="112">
        <v>107759.03890311999</v>
      </c>
      <c r="BV9" s="107">
        <v>1.8261733667307762</v>
      </c>
      <c r="BW9" s="107">
        <v>106.57380999999999</v>
      </c>
      <c r="BX9" s="107">
        <v>80783.997526239997</v>
      </c>
      <c r="BY9" s="107">
        <v>1.3690321131491925</v>
      </c>
      <c r="BZ9" s="107">
        <v>92.267222000000004</v>
      </c>
      <c r="CA9" s="107">
        <v>53878.177563959995</v>
      </c>
      <c r="CB9" s="107">
        <v>0.9130639426336481</v>
      </c>
      <c r="CC9" s="107">
        <v>67.463729999999998</v>
      </c>
      <c r="CD9" s="107">
        <v>26932.003900959997</v>
      </c>
      <c r="CE9" s="107">
        <v>0.45641190509168988</v>
      </c>
      <c r="CF9" s="107">
        <v>58.678888999999998</v>
      </c>
      <c r="CG9" s="107">
        <v>32328.681998830001</v>
      </c>
      <c r="CH9" s="112">
        <v>31651.391939040001</v>
      </c>
      <c r="CI9" s="107">
        <v>1.984847589788612</v>
      </c>
      <c r="CJ9" s="107">
        <v>101.333968</v>
      </c>
      <c r="CK9" s="107">
        <v>24242.696109449997</v>
      </c>
      <c r="CL9" s="107">
        <v>1.5202508956160312</v>
      </c>
      <c r="CM9" s="107">
        <v>83.569761999999997</v>
      </c>
      <c r="CN9" s="107">
        <v>16157.81098527</v>
      </c>
      <c r="CO9" s="107">
        <v>1.0132506100250149</v>
      </c>
      <c r="CP9" s="107">
        <v>68.507221999999999</v>
      </c>
      <c r="CQ9" s="107">
        <v>8086.3631183999996</v>
      </c>
      <c r="CR9" s="107">
        <v>0.50709297008561749</v>
      </c>
      <c r="CS9" s="107">
        <v>57.592063000000003</v>
      </c>
      <c r="CT9" s="107">
        <v>16444.464897500198</v>
      </c>
      <c r="CU9" s="107">
        <v>16450.196285040001</v>
      </c>
      <c r="CV9" s="107">
        <v>1.0925622494054075</v>
      </c>
      <c r="CW9" s="107">
        <v>86.174999999999997</v>
      </c>
      <c r="CX9" s="112">
        <v>12323.81237808</v>
      </c>
      <c r="CY9" s="107">
        <v>0.81850282754924275</v>
      </c>
      <c r="CZ9" s="107">
        <v>78.569444000000004</v>
      </c>
      <c r="DA9" s="112">
        <v>8214.3640384399987</v>
      </c>
      <c r="DB9" s="107">
        <v>0.54556820452255583</v>
      </c>
      <c r="DC9" s="107">
        <v>61.536904999999997</v>
      </c>
      <c r="DD9" s="112">
        <v>4118.7043438800001</v>
      </c>
      <c r="DE9" s="107">
        <v>0.27354937318758038</v>
      </c>
      <c r="DF9" s="107">
        <v>55.270634999999999</v>
      </c>
      <c r="DG9" s="107">
        <v>25625.560202619501</v>
      </c>
      <c r="DH9" s="112">
        <v>25632.54133824</v>
      </c>
      <c r="DI9" s="107">
        <v>1.2271966024071352</v>
      </c>
      <c r="DJ9" s="107">
        <v>94.28</v>
      </c>
      <c r="DK9" s="112">
        <v>19203.039296220002</v>
      </c>
      <c r="DL9" s="107">
        <v>0.91937448843806246</v>
      </c>
      <c r="DM9" s="107">
        <v>86.477380999999994</v>
      </c>
      <c r="DN9" s="112">
        <v>12795.56184534</v>
      </c>
      <c r="DO9" s="107">
        <v>0.61260683501036772</v>
      </c>
      <c r="DP9" s="107">
        <v>64.113412999999994</v>
      </c>
      <c r="DQ9" s="112">
        <v>6403.5543357000006</v>
      </c>
      <c r="DR9" s="107">
        <v>0.30657982836750203</v>
      </c>
      <c r="DS9" s="107">
        <v>56.194921000000001</v>
      </c>
      <c r="DT9" s="107">
        <v>1766.9057735900601</v>
      </c>
      <c r="DU9" s="112">
        <v>1767.9844660000001</v>
      </c>
      <c r="DV9" s="107">
        <v>1.8098832635512105</v>
      </c>
      <c r="DW9" s="107">
        <v>91.594127</v>
      </c>
      <c r="DX9" s="112">
        <v>1326.626996</v>
      </c>
      <c r="DY9" s="107">
        <v>1.3580662292061216</v>
      </c>
      <c r="DZ9" s="107">
        <v>79.891904999999994</v>
      </c>
      <c r="EA9" s="112">
        <v>884.68069500000001</v>
      </c>
      <c r="EB9" s="107">
        <v>0.90564640937707941</v>
      </c>
      <c r="EC9" s="107">
        <v>63.478175</v>
      </c>
      <c r="ED9" s="112">
        <v>441.56041199999999</v>
      </c>
      <c r="EE9" s="107">
        <v>0.45202478579106309</v>
      </c>
      <c r="EF9" s="107">
        <v>55.867063000000002</v>
      </c>
      <c r="EG9" s="107">
        <v>437000.04284132703</v>
      </c>
      <c r="EH9" s="111">
        <v>436607.177861</v>
      </c>
      <c r="EI9" s="107">
        <v>1.2329623357971653</v>
      </c>
      <c r="EJ9" s="107">
        <v>101.20939</v>
      </c>
      <c r="EK9" s="112">
        <v>384668.91158800002</v>
      </c>
      <c r="EL9" s="107">
        <v>1.0862906149726383</v>
      </c>
      <c r="EM9" s="107">
        <v>90.719065000000001</v>
      </c>
      <c r="EN9" s="112">
        <v>326563.81014900003</v>
      </c>
      <c r="EO9" s="107">
        <v>0.92220398235486511</v>
      </c>
      <c r="EP9" s="107">
        <v>78.916625999999994</v>
      </c>
      <c r="EQ9" s="112">
        <v>271146.95492300001</v>
      </c>
      <c r="ER9" s="107">
        <v>0.76570885646910802</v>
      </c>
      <c r="ES9" s="107">
        <v>70.471789000000001</v>
      </c>
      <c r="ET9" s="112">
        <v>220193.32763300001</v>
      </c>
      <c r="EU9" s="107">
        <v>0.62181771929495588</v>
      </c>
      <c r="EV9" s="107">
        <v>64.908415000000005</v>
      </c>
      <c r="EW9" s="112">
        <v>164610.46096</v>
      </c>
      <c r="EX9" s="107">
        <v>0.46485378329374227</v>
      </c>
      <c r="EY9" s="107">
        <v>60.652886000000002</v>
      </c>
      <c r="EZ9" s="112">
        <v>110051.86435800001</v>
      </c>
      <c r="FA9" s="107">
        <v>0.31078234765272511</v>
      </c>
      <c r="FB9" s="107">
        <v>57.004634000000003</v>
      </c>
      <c r="FC9" s="112">
        <v>54021.957281000003</v>
      </c>
      <c r="FD9" s="107">
        <v>0.15255598627542885</v>
      </c>
      <c r="FE9" s="107">
        <v>53.822724000000001</v>
      </c>
      <c r="FF9" s="107">
        <v>1228.6584424580101</v>
      </c>
      <c r="FG9" s="112">
        <v>1230.1714219999999</v>
      </c>
      <c r="FH9" s="107">
        <v>3.6346139041541097</v>
      </c>
      <c r="FI9" s="107">
        <v>54.284841</v>
      </c>
      <c r="FJ9" s="112">
        <v>615.40992100000005</v>
      </c>
      <c r="FK9" s="107">
        <v>1.818264849612953</v>
      </c>
      <c r="FL9" s="107">
        <v>53.242460000000001</v>
      </c>
      <c r="FM9" s="107">
        <v>466.67387825350602</v>
      </c>
      <c r="FN9" s="112">
        <v>464.77333199999998</v>
      </c>
      <c r="FO9" s="107">
        <v>3.4026893037557651</v>
      </c>
      <c r="FP9" s="107">
        <v>51.820475999999999</v>
      </c>
      <c r="FQ9" s="112">
        <v>234.83013800000001</v>
      </c>
      <c r="FR9" s="107">
        <v>1.7192337506406032</v>
      </c>
      <c r="FS9" s="107">
        <v>52.677143000000001</v>
      </c>
      <c r="FT9" s="107">
        <v>17.904445239949379</v>
      </c>
      <c r="FU9" s="107">
        <v>1.554205315967828</v>
      </c>
      <c r="FV9" s="107">
        <v>74.721289999999996</v>
      </c>
      <c r="FW9" s="107">
        <v>17.970197340917302</v>
      </c>
      <c r="FX9" s="107">
        <v>1.5599129636212936</v>
      </c>
      <c r="FY9" s="107">
        <v>75.033749999999998</v>
      </c>
      <c r="FZ9" s="107">
        <v>424111.65434768226</v>
      </c>
      <c r="GA9" s="107">
        <v>2.8637771808112769</v>
      </c>
      <c r="GB9" s="107">
        <v>103.49420600000001</v>
      </c>
      <c r="GC9" s="107">
        <v>398673.49312026566</v>
      </c>
      <c r="GD9" s="107">
        <v>2.6920082022932927</v>
      </c>
      <c r="GE9" s="113">
        <v>103.29539699999999</v>
      </c>
      <c r="GF9" s="113">
        <v>50.733787999999997</v>
      </c>
      <c r="GG9" s="113"/>
      <c r="GH9" s="113"/>
      <c r="GI9" s="113"/>
      <c r="GJ9" s="113"/>
      <c r="GK9" s="113"/>
      <c r="GL9" s="107"/>
      <c r="GM9" s="107"/>
      <c r="GN9" s="107"/>
      <c r="GO9" s="114"/>
      <c r="GP9" s="114"/>
      <c r="GQ9" s="114"/>
      <c r="GR9" s="114"/>
      <c r="GS9" s="114"/>
      <c r="GT9" s="114"/>
      <c r="GU9" s="114"/>
      <c r="GV9" s="114"/>
      <c r="GW9" s="114"/>
      <c r="GX9" s="114"/>
      <c r="GY9" s="114"/>
      <c r="GZ9" s="114"/>
      <c r="HA9" s="107"/>
      <c r="HB9" s="114"/>
      <c r="HC9" s="53" t="str">
        <f t="shared" si="0"/>
        <v>0</v>
      </c>
      <c r="HD9" s="56">
        <f t="shared" si="2"/>
        <v>2016</v>
      </c>
      <c r="HF9" s="56" t="e">
        <f>MATCH(ROUND(#REF!,1),#REF!,0)</f>
        <v>#REF!</v>
      </c>
      <c r="HG9" s="56" t="e">
        <f>MATCH(ROUND(#REF!,1),#REF!,0)</f>
        <v>#REF!</v>
      </c>
      <c r="HH9" s="56" t="e">
        <f>MATCH(ROUND(#REF!,1),#REF!,0)</f>
        <v>#REF!</v>
      </c>
      <c r="HI9" s="56" t="e">
        <f>MATCH(ROUND(#REF!,1),#REF!,0)</f>
        <v>#REF!</v>
      </c>
      <c r="HK9" s="115">
        <f t="shared" si="3"/>
        <v>1</v>
      </c>
      <c r="HL9" s="115" t="str" cm="1">
        <f t="array" ref="HL9">IFERROR(INDEX(#REF!,'5. Data Set'!HH9),"")</f>
        <v/>
      </c>
      <c r="HN9" s="116" t="str" cm="1">
        <f t="array" ref="HN9">IF(IFERROR(INDEX($E$5:$E$900,SMALL(IF(ROUND($EH$5:$EH$900,1)=ROUND($EH9,1),ROW($EH$5:$EH$900)-4,""),1)),"")=$E9,"",IFERROR(INDEX($E$5:$E$900,SMALL(IF(ROUND($EH$5:$EH$900,1)=ROUND($EH9,1),ROW($EH$5:$EH$900)-4,""),1)),""))</f>
        <v/>
      </c>
      <c r="HO9" s="116" t="str" cm="1">
        <f t="array" ref="HO9">IF(IFERROR(INDEX($E$5:$E$900,SMALL(IF(ROUND($EH$5:$EH$900,1)=ROUND($EH9,1),ROW($EH$5:$EH$900)-4,""),2)),"")=$E9,"",IFERROR(INDEX($E$5:$E$900,SMALL(IF(ROUND($EH$5:$EH$900,1)=ROUND($EH9,1),ROW($EH$5:$EH$900)-4,""),2)),""))</f>
        <v/>
      </c>
      <c r="HP9" s="116" t="str" cm="1">
        <f t="array" ref="HP9">IF(IFERROR(INDEX($E$5:$E$900,SMALL(IF(ROUND($EH$5:$EH$900,1)=ROUND($EH9,1),ROW($EH$5:$EH$900)-4,""),3)),"")=$E9,"",IFERROR(INDEX($E$5:$E$900,SMALL(IF(ROUND($EH$5:$EH$900,1)=ROUND($EH9,1),ROW($EH$5:$EH$900)-4,""),3)),""))</f>
        <v/>
      </c>
      <c r="HQ9" s="117" t="str" cm="1">
        <f t="array" ref="HQ9">IF(IFERROR(INDEX($E$5:$E$900,SMALL(IF(ROUND($EH$5:$EH$900,1)=ROUND($EH9,1),ROW($EH$5:$EH$900)-4,""),4)),"")=$E9,"",IFERROR(INDEX($E$5:$E$900,SMALL(IF(ROUND($EH$5:$EH$900,1)=ROUND($EH9,1),ROW($EH$5:$EH$900)-4,""),4)),""))</f>
        <v/>
      </c>
      <c r="HR9" s="118"/>
      <c r="HS9" s="105" t="str">
        <f t="shared" si="4"/>
        <v>drs</v>
      </c>
      <c r="HT9" s="119" t="str">
        <f t="shared" si="5"/>
        <v/>
      </c>
      <c r="HU9" s="119" t="str">
        <f t="shared" si="5"/>
        <v/>
      </c>
      <c r="HV9" s="119" t="str">
        <f t="shared" si="5"/>
        <v/>
      </c>
      <c r="HW9" s="119" t="str">
        <f t="shared" si="5"/>
        <v/>
      </c>
    </row>
    <row r="10" spans="1:243" ht="13.9" hidden="1" customHeight="1" x14ac:dyDescent="0.25">
      <c r="A10" s="107" t="s">
        <v>292</v>
      </c>
      <c r="B10" s="107" t="s">
        <v>311</v>
      </c>
      <c r="C10" s="107">
        <v>123</v>
      </c>
      <c r="D10" s="108">
        <v>2016</v>
      </c>
      <c r="E10" s="109" t="s">
        <v>312</v>
      </c>
      <c r="F10" s="107" t="s">
        <v>300</v>
      </c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 t="s">
        <v>18</v>
      </c>
      <c r="X10" s="110"/>
      <c r="Y10" s="107" t="s">
        <v>296</v>
      </c>
      <c r="Z10" s="107">
        <v>1</v>
      </c>
      <c r="AA10" s="107" t="s">
        <v>313</v>
      </c>
      <c r="AB10" s="110">
        <v>4</v>
      </c>
      <c r="AC10" s="110">
        <v>4</v>
      </c>
      <c r="AD10" s="107">
        <v>2500</v>
      </c>
      <c r="AE10" s="107">
        <v>18</v>
      </c>
      <c r="AF10" s="107">
        <v>2</v>
      </c>
      <c r="AG10" s="107">
        <v>6291456</v>
      </c>
      <c r="AH10" s="107">
        <v>96</v>
      </c>
      <c r="AI10" s="107" t="s">
        <v>314</v>
      </c>
      <c r="AJ10" s="110">
        <v>12</v>
      </c>
      <c r="AK10" s="110" t="s">
        <v>315</v>
      </c>
      <c r="AL10" s="107" t="s">
        <v>316</v>
      </c>
      <c r="AM10" s="107">
        <v>4</v>
      </c>
      <c r="AN10" s="110">
        <v>1</v>
      </c>
      <c r="AO10" s="110">
        <v>1400</v>
      </c>
      <c r="AP10" s="107" t="s">
        <v>317</v>
      </c>
      <c r="AQ10" s="107" t="s">
        <v>318</v>
      </c>
      <c r="AR10" s="107" t="s">
        <v>319</v>
      </c>
      <c r="AS10" s="107" t="s">
        <v>320</v>
      </c>
      <c r="AT10" s="107" t="s">
        <v>321</v>
      </c>
      <c r="AU10" s="111">
        <v>9.0628848676953648</v>
      </c>
      <c r="AV10" s="111">
        <v>1.0580435747914196</v>
      </c>
      <c r="AW10" s="111">
        <v>11.870115942764688</v>
      </c>
      <c r="AX10" s="111">
        <v>8.755387323575329</v>
      </c>
      <c r="AY10" s="111">
        <v>9.7837311839511418</v>
      </c>
      <c r="AZ10" s="111">
        <v>9.7837311839511418</v>
      </c>
      <c r="BA10" s="111"/>
      <c r="BB10" s="111">
        <v>5.7597067416009242</v>
      </c>
      <c r="BC10" s="111">
        <v>85.779414446406179</v>
      </c>
      <c r="BD10" s="111">
        <v>1062.1725022734679</v>
      </c>
      <c r="BE10" s="111">
        <v>9.9306395469777247</v>
      </c>
      <c r="BF10" s="111">
        <v>381.06398326045843</v>
      </c>
      <c r="BG10" s="107">
        <v>118371.58225721</v>
      </c>
      <c r="BH10" s="112">
        <v>118553.209647</v>
      </c>
      <c r="BI10" s="111">
        <v>17.121080475853503</v>
      </c>
      <c r="BJ10" s="112">
        <v>1371.320661</v>
      </c>
      <c r="BK10" s="112">
        <v>88823.210785999996</v>
      </c>
      <c r="BL10" s="111">
        <v>12.827567845011842</v>
      </c>
      <c r="BM10" s="112">
        <v>1153.4867770000001</v>
      </c>
      <c r="BN10" s="112">
        <v>59171.363941000003</v>
      </c>
      <c r="BO10" s="111">
        <v>8.5453416817341576</v>
      </c>
      <c r="BP10" s="112">
        <v>947.29421500000001</v>
      </c>
      <c r="BQ10" s="112">
        <v>29615.285683999999</v>
      </c>
      <c r="BR10" s="111">
        <v>4.2769461157645425</v>
      </c>
      <c r="BS10" s="107">
        <v>794.02892599999996</v>
      </c>
      <c r="BT10" s="107">
        <v>93018.651637133895</v>
      </c>
      <c r="BU10" s="112">
        <v>93268.678052000003</v>
      </c>
      <c r="BV10" s="107">
        <v>1.5806077851332638</v>
      </c>
      <c r="BW10" s="107">
        <v>1105.3809920000001</v>
      </c>
      <c r="BX10" s="107">
        <v>69743.571775999997</v>
      </c>
      <c r="BY10" s="107">
        <v>1.181931971317163</v>
      </c>
      <c r="BZ10" s="107">
        <v>867.42561999999998</v>
      </c>
      <c r="CA10" s="107">
        <v>46522.736991999998</v>
      </c>
      <c r="CB10" s="107">
        <v>0.78841259264192665</v>
      </c>
      <c r="CC10" s="107">
        <v>706.15289299999995</v>
      </c>
      <c r="CD10" s="107">
        <v>23273.087183</v>
      </c>
      <c r="CE10" s="107">
        <v>0.39440489083619185</v>
      </c>
      <c r="CF10" s="107">
        <v>684.62892599999998</v>
      </c>
      <c r="CG10" s="107">
        <v>346969.65378852701</v>
      </c>
      <c r="CH10" s="112">
        <v>340850.46111500001</v>
      </c>
      <c r="CI10" s="107">
        <v>21.374611818824306</v>
      </c>
      <c r="CJ10" s="107">
        <v>1280.8314049999999</v>
      </c>
      <c r="CK10" s="107">
        <v>260241.07495899999</v>
      </c>
      <c r="CL10" s="107">
        <v>16.319625733718539</v>
      </c>
      <c r="CM10" s="107">
        <v>1110.4578509999999</v>
      </c>
      <c r="CN10" s="107">
        <v>173448.00808199999</v>
      </c>
      <c r="CO10" s="107">
        <v>10.876863218472254</v>
      </c>
      <c r="CP10" s="107">
        <v>944.22231399999998</v>
      </c>
      <c r="CQ10" s="107">
        <v>86762.109140999994</v>
      </c>
      <c r="CR10" s="107">
        <v>5.4408211665750059</v>
      </c>
      <c r="CS10" s="107">
        <v>774.26280999999994</v>
      </c>
      <c r="CT10" s="107">
        <v>228812.35639812</v>
      </c>
      <c r="CU10" s="107">
        <v>229282.744791</v>
      </c>
      <c r="CV10" s="107">
        <v>15.228126586338286</v>
      </c>
      <c r="CW10" s="107">
        <v>1249.9867770000001</v>
      </c>
      <c r="CX10" s="112">
        <v>171608.706401</v>
      </c>
      <c r="CY10" s="107">
        <v>11.397626571394603</v>
      </c>
      <c r="CZ10" s="107">
        <v>1000.928099</v>
      </c>
      <c r="DA10" s="112">
        <v>114409.493617</v>
      </c>
      <c r="DB10" s="107">
        <v>7.598662747459076</v>
      </c>
      <c r="DC10" s="107">
        <v>892.08429799999999</v>
      </c>
      <c r="DD10" s="112">
        <v>57206.665526999997</v>
      </c>
      <c r="DE10" s="107">
        <v>3.799458808038771</v>
      </c>
      <c r="DF10" s="107">
        <v>764.01900799999999</v>
      </c>
      <c r="DG10" s="107">
        <v>369261.98050299502</v>
      </c>
      <c r="DH10" s="112">
        <v>371404.551301</v>
      </c>
      <c r="DI10" s="107">
        <v>17.781553434780466</v>
      </c>
      <c r="DJ10" s="107">
        <v>1298.3330579999999</v>
      </c>
      <c r="DK10" s="112">
        <v>276974.66871699999</v>
      </c>
      <c r="DL10" s="107">
        <v>13.260580288044229</v>
      </c>
      <c r="DM10" s="107">
        <v>1073.260331</v>
      </c>
      <c r="DN10" s="112">
        <v>184685.11723999999</v>
      </c>
      <c r="DO10" s="107">
        <v>8.8420787233441551</v>
      </c>
      <c r="DP10" s="107">
        <v>930.32396700000004</v>
      </c>
      <c r="DQ10" s="112">
        <v>92292.542958999999</v>
      </c>
      <c r="DR10" s="107">
        <v>4.4186447864157108</v>
      </c>
      <c r="DS10" s="107">
        <v>775.59008300000005</v>
      </c>
      <c r="DT10" s="107">
        <v>23670.839268159099</v>
      </c>
      <c r="DU10" s="112">
        <v>23721.263143</v>
      </c>
      <c r="DV10" s="107">
        <v>24.283424418283257</v>
      </c>
      <c r="DW10" s="107">
        <v>1266.9677690000001</v>
      </c>
      <c r="DX10" s="112">
        <v>17728.600348</v>
      </c>
      <c r="DY10" s="107">
        <v>18.148743766187234</v>
      </c>
      <c r="DZ10" s="107">
        <v>1113.1289260000001</v>
      </c>
      <c r="EA10" s="112">
        <v>11845.925334</v>
      </c>
      <c r="EB10" s="107">
        <v>12.126657454061524</v>
      </c>
      <c r="EC10" s="107">
        <v>891.37272700000005</v>
      </c>
      <c r="ED10" s="112">
        <v>5917.543678</v>
      </c>
      <c r="EE10" s="107">
        <v>6.0577813154527309</v>
      </c>
      <c r="EF10" s="107">
        <v>786.60495900000001</v>
      </c>
      <c r="EG10" s="107">
        <v>4483177.8014401002</v>
      </c>
      <c r="EH10" s="111">
        <v>4482321.4648510003</v>
      </c>
      <c r="EI10" s="107">
        <v>12.657908122747148</v>
      </c>
      <c r="EJ10" s="107">
        <v>1383.532365</v>
      </c>
      <c r="EK10" s="112">
        <v>3926145.088405</v>
      </c>
      <c r="EL10" s="107">
        <v>11.08728684350565</v>
      </c>
      <c r="EM10" s="107">
        <v>1283.321162</v>
      </c>
      <c r="EN10" s="112">
        <v>3362205.8880739999</v>
      </c>
      <c r="EO10" s="107">
        <v>9.494743640038072</v>
      </c>
      <c r="EP10" s="107">
        <v>1194.051037</v>
      </c>
      <c r="EQ10" s="112">
        <v>2801307.9588759998</v>
      </c>
      <c r="ER10" s="107">
        <v>7.910788872469114</v>
      </c>
      <c r="ES10" s="107">
        <v>1117.8817429999999</v>
      </c>
      <c r="ET10" s="112">
        <v>2244770.6292039999</v>
      </c>
      <c r="EU10" s="107">
        <v>6.3391482748214862</v>
      </c>
      <c r="EV10" s="107">
        <v>1001.3580909999999</v>
      </c>
      <c r="EW10" s="112">
        <v>1680285.1615240001</v>
      </c>
      <c r="EX10" s="107">
        <v>4.7450624327974564</v>
      </c>
      <c r="EY10" s="107">
        <v>902.68132800000001</v>
      </c>
      <c r="EZ10" s="112">
        <v>1123647.2123789999</v>
      </c>
      <c r="FA10" s="107">
        <v>3.1731376895224828</v>
      </c>
      <c r="FB10" s="107">
        <v>820.50539400000002</v>
      </c>
      <c r="FC10" s="112">
        <v>563506.71555600001</v>
      </c>
      <c r="FD10" s="107">
        <v>1.5913218826432312</v>
      </c>
      <c r="FE10" s="107">
        <v>752.07012399999996</v>
      </c>
      <c r="FF10" s="107">
        <v>29792.460970261702</v>
      </c>
      <c r="FG10" s="112">
        <v>30050.009719999998</v>
      </c>
      <c r="FH10" s="107">
        <v>88.784523193287242</v>
      </c>
      <c r="FI10" s="107">
        <v>754.69173599999999</v>
      </c>
      <c r="FJ10" s="112">
        <v>14898.965515</v>
      </c>
      <c r="FK10" s="107">
        <v>44.019870930095138</v>
      </c>
      <c r="FL10" s="107">
        <v>703.80165299999999</v>
      </c>
      <c r="FM10" s="107">
        <v>156237.08815577201</v>
      </c>
      <c r="FN10" s="112">
        <v>158341.59307</v>
      </c>
      <c r="FO10" s="107">
        <v>1159.2473319423091</v>
      </c>
      <c r="FP10" s="107">
        <v>810.19090900000003</v>
      </c>
      <c r="FQ10" s="112">
        <v>78118.124322999996</v>
      </c>
      <c r="FR10" s="107">
        <v>571.91686304268239</v>
      </c>
      <c r="FS10" s="107">
        <v>725.32313999999997</v>
      </c>
      <c r="FT10" s="107">
        <v>165.39554040280439</v>
      </c>
      <c r="FU10" s="107">
        <v>14.35725177107677</v>
      </c>
      <c r="FV10" s="107">
        <v>1457.9120809999999</v>
      </c>
      <c r="FW10" s="107">
        <v>166.7074237412497</v>
      </c>
      <c r="FX10" s="107">
        <v>14.471130533094593</v>
      </c>
      <c r="FY10" s="107">
        <v>1445.0670729999999</v>
      </c>
      <c r="FZ10" s="107">
        <v>80468391.484397203</v>
      </c>
      <c r="GA10" s="107">
        <v>543.3558378961452</v>
      </c>
      <c r="GB10" s="107">
        <v>1397.01405</v>
      </c>
      <c r="GC10" s="107">
        <v>78965829.715409279</v>
      </c>
      <c r="GD10" s="107">
        <v>533.20991980435065</v>
      </c>
      <c r="GE10" s="113">
        <v>1399.266116</v>
      </c>
      <c r="GF10" s="113">
        <v>508.54479600000002</v>
      </c>
      <c r="GG10" s="113"/>
      <c r="GH10" s="113"/>
      <c r="GI10" s="113"/>
      <c r="GJ10" s="113"/>
      <c r="GK10" s="113"/>
      <c r="GL10" s="107">
        <v>8</v>
      </c>
      <c r="GM10" s="107">
        <v>0</v>
      </c>
      <c r="GN10" s="107">
        <v>0</v>
      </c>
      <c r="GO10" s="114"/>
      <c r="GP10" s="114"/>
      <c r="GQ10" s="114"/>
      <c r="GR10" s="114"/>
      <c r="GS10" s="114"/>
      <c r="GT10" s="114"/>
      <c r="GU10" s="114"/>
      <c r="GV10" s="114"/>
      <c r="GW10" s="114"/>
      <c r="GX10" s="114"/>
      <c r="GY10" s="114"/>
      <c r="GZ10" s="114"/>
      <c r="HA10" s="107"/>
      <c r="HB10" s="114"/>
      <c r="HC10" s="53" t="str">
        <f t="shared" si="0"/>
        <v>0</v>
      </c>
      <c r="HD10" s="56">
        <f t="shared" si="2"/>
        <v>2016</v>
      </c>
      <c r="HF10" s="56" t="e">
        <f>MATCH(ROUND(#REF!,1),#REF!,0)</f>
        <v>#REF!</v>
      </c>
      <c r="HG10" s="56" t="e">
        <f>MATCH(ROUND(#REF!,1),#REF!,0)</f>
        <v>#REF!</v>
      </c>
      <c r="HH10" s="56" t="e">
        <f>MATCH(ROUND(#REF!,1),#REF!,0)</f>
        <v>#REF!</v>
      </c>
      <c r="HI10" s="56" t="e">
        <f>MATCH(ROUND(#REF!,1),#REF!,0)</f>
        <v>#REF!</v>
      </c>
      <c r="HK10" s="115">
        <f t="shared" si="3"/>
        <v>4</v>
      </c>
      <c r="HL10" s="115" t="str" cm="1">
        <f t="array" ref="HL10">IFERROR(INDEX(#REF!,'5. Data Set'!HH10),"")</f>
        <v/>
      </c>
      <c r="HN10" s="116" t="str" cm="1">
        <f t="array" ref="HN10">IF(IFERROR(INDEX($E$5:$E$900,SMALL(IF(ROUND($EH$5:$EH$900,1)=ROUND($EH10,1),ROW($EH$5:$EH$900)-4,""),1)),"")=$E10,"",IFERROR(INDEX($E$5:$E$900,SMALL(IF(ROUND($EH$5:$EH$900,1)=ROUND($EH10,1),ROW($EH$5:$EH$900)-4,""),1)),""))</f>
        <v/>
      </c>
      <c r="HO10" s="116" t="str" cm="1">
        <f t="array" ref="HO10">IF(IFERROR(INDEX($E$5:$E$900,SMALL(IF(ROUND($EH$5:$EH$900,1)=ROUND($EH10,1),ROW($EH$5:$EH$900)-4,""),2)),"")=$E10,"",IFERROR(INDEX($E$5:$E$900,SMALL(IF(ROUND($EH$5:$EH$900,1)=ROUND($EH10,1),ROW($EH$5:$EH$900)-4,""),2)),""))</f>
        <v/>
      </c>
      <c r="HP10" s="116" t="str" cm="1">
        <f t="array" ref="HP10">IF(IFERROR(INDEX($E$5:$E$900,SMALL(IF(ROUND($EH$5:$EH$900,1)=ROUND($EH10,1),ROW($EH$5:$EH$900)-4,""),3)),"")=$E10,"",IFERROR(INDEX($E$5:$E$900,SMALL(IF(ROUND($EH$5:$EH$900,1)=ROUND($EH10,1),ROW($EH$5:$EH$900)-4,""),3)),""))</f>
        <v/>
      </c>
      <c r="HQ10" s="117" t="str" cm="1">
        <f t="array" ref="HQ10">IF(IFERROR(INDEX($E$5:$E$900,SMALL(IF(ROUND($EH$5:$EH$900,1)=ROUND($EH10,1),ROW($EH$5:$EH$900)-4,""),4)),"")=$E10,"",IFERROR(INDEX($E$5:$E$900,SMALL(IF(ROUND($EH$5:$EH$900,1)=ROUND($EH10,1),ROW($EH$5:$EH$900)-4,""),4)),""))</f>
        <v/>
      </c>
      <c r="HR10" s="118"/>
      <c r="HS10" s="105" t="str">
        <f t="shared" si="4"/>
        <v>edx</v>
      </c>
      <c r="HT10" s="119" t="str">
        <f t="shared" si="5"/>
        <v/>
      </c>
      <c r="HU10" s="119" t="str">
        <f t="shared" si="5"/>
        <v/>
      </c>
      <c r="HV10" s="119" t="str">
        <f t="shared" si="5"/>
        <v/>
      </c>
      <c r="HW10" s="119" t="str">
        <f t="shared" si="5"/>
        <v/>
      </c>
      <c r="HZ10" s="73" t="s">
        <v>322</v>
      </c>
      <c r="IA10" s="73">
        <v>2016</v>
      </c>
      <c r="IB10" s="73">
        <v>2017</v>
      </c>
      <c r="IC10" s="73">
        <v>2018</v>
      </c>
      <c r="ID10" s="73">
        <v>2019</v>
      </c>
      <c r="IE10" s="73">
        <v>2020</v>
      </c>
      <c r="IF10" s="73">
        <v>2021</v>
      </c>
      <c r="IG10" s="73">
        <v>2022</v>
      </c>
    </row>
    <row r="11" spans="1:243" ht="13.9" hidden="1" customHeight="1" x14ac:dyDescent="0.25">
      <c r="A11" s="107" t="s">
        <v>292</v>
      </c>
      <c r="B11" s="107" t="s">
        <v>311</v>
      </c>
      <c r="C11" s="107">
        <v>124</v>
      </c>
      <c r="D11" s="108">
        <v>2016</v>
      </c>
      <c r="E11" s="109" t="s">
        <v>323</v>
      </c>
      <c r="F11" s="107" t="s">
        <v>309</v>
      </c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 t="s">
        <v>18</v>
      </c>
      <c r="X11" s="110"/>
      <c r="Y11" s="107" t="s">
        <v>296</v>
      </c>
      <c r="Z11" s="107">
        <v>1</v>
      </c>
      <c r="AA11" s="107" t="s">
        <v>324</v>
      </c>
      <c r="AB11" s="110">
        <v>4</v>
      </c>
      <c r="AC11" s="110">
        <v>4</v>
      </c>
      <c r="AD11" s="107">
        <v>2000</v>
      </c>
      <c r="AE11" s="107">
        <v>8</v>
      </c>
      <c r="AF11" s="107">
        <v>2</v>
      </c>
      <c r="AG11" s="107">
        <v>262144</v>
      </c>
      <c r="AH11" s="107">
        <v>32</v>
      </c>
      <c r="AI11" s="107" t="s">
        <v>325</v>
      </c>
      <c r="AJ11" s="110">
        <v>2</v>
      </c>
      <c r="AK11" s="110" t="s">
        <v>326</v>
      </c>
      <c r="AL11" s="107" t="s">
        <v>327</v>
      </c>
      <c r="AM11" s="107">
        <v>2</v>
      </c>
      <c r="AN11" s="110">
        <v>1</v>
      </c>
      <c r="AO11" s="110">
        <v>900</v>
      </c>
      <c r="AP11" s="107" t="s">
        <v>317</v>
      </c>
      <c r="AQ11" s="107" t="s">
        <v>318</v>
      </c>
      <c r="AR11" s="107" t="s">
        <v>319</v>
      </c>
      <c r="AS11" s="107" t="s">
        <v>320</v>
      </c>
      <c r="AT11" s="107" t="s">
        <v>321</v>
      </c>
      <c r="AU11" s="111">
        <v>6.4009570769486785</v>
      </c>
      <c r="AV11" s="111">
        <v>2.0616047128080566</v>
      </c>
      <c r="AW11" s="111">
        <v>10.242633407027977</v>
      </c>
      <c r="AX11" s="111">
        <v>6.5450780807569089</v>
      </c>
      <c r="AY11" s="111">
        <v>7.4264612559488912</v>
      </c>
      <c r="AZ11" s="111">
        <v>7.4264612559488912</v>
      </c>
      <c r="BA11" s="111"/>
      <c r="BB11" s="111">
        <v>4.1368455117578247</v>
      </c>
      <c r="BC11" s="111">
        <v>48.667682646313516</v>
      </c>
      <c r="BD11" s="111">
        <v>413.1185026724425</v>
      </c>
      <c r="BE11" s="111">
        <v>10.503191988581371</v>
      </c>
      <c r="BF11" s="111">
        <v>72.874380913235285</v>
      </c>
      <c r="BG11" s="107">
        <v>31953.535578610001</v>
      </c>
      <c r="BH11" s="112">
        <v>31955.981101000001</v>
      </c>
      <c r="BI11" s="111">
        <v>4.6149819624805044</v>
      </c>
      <c r="BJ11" s="112">
        <v>472.10872999999998</v>
      </c>
      <c r="BK11" s="112">
        <v>23945.555509000002</v>
      </c>
      <c r="BL11" s="111">
        <v>3.4581415731326905</v>
      </c>
      <c r="BM11" s="112">
        <v>421.63809500000002</v>
      </c>
      <c r="BN11" s="112">
        <v>15972.153772</v>
      </c>
      <c r="BO11" s="111">
        <v>2.3066480521055976</v>
      </c>
      <c r="BP11" s="112">
        <v>380.12936500000001</v>
      </c>
      <c r="BQ11" s="112">
        <v>7982.2339169999996</v>
      </c>
      <c r="BR11" s="111">
        <v>1.1527690365952286</v>
      </c>
      <c r="BS11" s="107">
        <v>334.07460300000002</v>
      </c>
      <c r="BT11" s="107">
        <v>78438.082385654401</v>
      </c>
      <c r="BU11" s="112">
        <v>78800.980563000005</v>
      </c>
      <c r="BV11" s="107">
        <v>1.3354262755238222</v>
      </c>
      <c r="BW11" s="107">
        <v>424.74285700000001</v>
      </c>
      <c r="BX11" s="107">
        <v>58814.806494999997</v>
      </c>
      <c r="BY11" s="107">
        <v>0.9967241197015122</v>
      </c>
      <c r="BZ11" s="107">
        <v>371.43174599999998</v>
      </c>
      <c r="CA11" s="107">
        <v>39218.988160000001</v>
      </c>
      <c r="CB11" s="107">
        <v>0.66463725342160596</v>
      </c>
      <c r="CC11" s="107">
        <v>328.42539699999998</v>
      </c>
      <c r="CD11" s="107">
        <v>19633.691964000001</v>
      </c>
      <c r="CE11" s="107">
        <v>0.33272870396967469</v>
      </c>
      <c r="CF11" s="107">
        <v>314.48968300000001</v>
      </c>
      <c r="CG11" s="107">
        <v>129269.013167258</v>
      </c>
      <c r="CH11" s="112">
        <v>128679.669866</v>
      </c>
      <c r="CI11" s="107">
        <v>8.0694565686159532</v>
      </c>
      <c r="CJ11" s="107">
        <v>528.18888900000002</v>
      </c>
      <c r="CK11" s="107">
        <v>96983.377156999995</v>
      </c>
      <c r="CL11" s="107">
        <v>6.0817932674296751</v>
      </c>
      <c r="CM11" s="107">
        <v>469.64682499999998</v>
      </c>
      <c r="CN11" s="107">
        <v>64616.488135</v>
      </c>
      <c r="CO11" s="107">
        <v>4.052077108721595</v>
      </c>
      <c r="CP11" s="107">
        <v>407.75238100000001</v>
      </c>
      <c r="CQ11" s="107">
        <v>32341.22191</v>
      </c>
      <c r="CR11" s="107">
        <v>2.0281065831959468</v>
      </c>
      <c r="CS11" s="107">
        <v>362.27698400000003</v>
      </c>
      <c r="CT11" s="107">
        <v>70315.163088778296</v>
      </c>
      <c r="CU11" s="107">
        <v>70349.381930000003</v>
      </c>
      <c r="CV11" s="107">
        <v>4.672350264636008</v>
      </c>
      <c r="CW11" s="107">
        <v>444.87380999999999</v>
      </c>
      <c r="CX11" s="112">
        <v>52720.389966000002</v>
      </c>
      <c r="CY11" s="107">
        <v>3.5014966905389224</v>
      </c>
      <c r="CZ11" s="107">
        <v>414.88174600000002</v>
      </c>
      <c r="DA11" s="112">
        <v>35163.610266999996</v>
      </c>
      <c r="DB11" s="107">
        <v>2.3354391926293769</v>
      </c>
      <c r="DC11" s="107">
        <v>385.96587299999999</v>
      </c>
      <c r="DD11" s="112">
        <v>17576.422613999999</v>
      </c>
      <c r="DE11" s="107">
        <v>1.1673621089321375</v>
      </c>
      <c r="DF11" s="107">
        <v>341.18809499999998</v>
      </c>
      <c r="DG11" s="107">
        <v>113745.212001202</v>
      </c>
      <c r="DH11" s="112">
        <v>114121.127263</v>
      </c>
      <c r="DI11" s="107">
        <v>5.4637212046974515</v>
      </c>
      <c r="DJ11" s="107">
        <v>460.10396800000001</v>
      </c>
      <c r="DK11" s="112">
        <v>85316.172015999997</v>
      </c>
      <c r="DL11" s="107">
        <v>4.0846404984519129</v>
      </c>
      <c r="DM11" s="107">
        <v>430.52698400000003</v>
      </c>
      <c r="DN11" s="112">
        <v>56881.926790999998</v>
      </c>
      <c r="DO11" s="107">
        <v>2.7233080940026531</v>
      </c>
      <c r="DP11" s="107">
        <v>395.18492099999997</v>
      </c>
      <c r="DQ11" s="112">
        <v>28446.011548999999</v>
      </c>
      <c r="DR11" s="107">
        <v>1.3618957349690501</v>
      </c>
      <c r="DS11" s="107">
        <v>347.61507899999998</v>
      </c>
      <c r="DT11" s="107">
        <v>7252.0615833015299</v>
      </c>
      <c r="DU11" s="112">
        <v>7282.2670699999999</v>
      </c>
      <c r="DV11" s="107">
        <v>7.4548467727900904</v>
      </c>
      <c r="DW11" s="107">
        <v>449.26190500000001</v>
      </c>
      <c r="DX11" s="112">
        <v>5432.5425699999996</v>
      </c>
      <c r="DY11" s="107">
        <v>5.56128634897886</v>
      </c>
      <c r="DZ11" s="107">
        <v>421.977778</v>
      </c>
      <c r="EA11" s="112">
        <v>3621.7575040000002</v>
      </c>
      <c r="EB11" s="107">
        <v>3.7075881701387114</v>
      </c>
      <c r="EC11" s="107">
        <v>386.59444400000001</v>
      </c>
      <c r="ED11" s="112">
        <v>1813.0534640000001</v>
      </c>
      <c r="EE11" s="107">
        <v>1.8560203347494497</v>
      </c>
      <c r="EF11" s="107">
        <v>357.33333299999998</v>
      </c>
      <c r="EG11" s="107">
        <v>1262879.9597475999</v>
      </c>
      <c r="EH11" s="111">
        <v>1264275.8502700001</v>
      </c>
      <c r="EI11" s="107">
        <v>3.5702677016847253</v>
      </c>
      <c r="EJ11" s="107">
        <v>468.21951200000001</v>
      </c>
      <c r="EK11" s="112">
        <v>1105402.5215380001</v>
      </c>
      <c r="EL11" s="107">
        <v>3.1216153651634957</v>
      </c>
      <c r="EM11" s="107">
        <v>450.34756099999998</v>
      </c>
      <c r="EN11" s="112">
        <v>948037.49875699996</v>
      </c>
      <c r="EO11" s="107">
        <v>2.6772224282186832</v>
      </c>
      <c r="EP11" s="107">
        <v>433.41504099999997</v>
      </c>
      <c r="EQ11" s="112">
        <v>789474.378364</v>
      </c>
      <c r="ER11" s="107">
        <v>2.2294461084411799</v>
      </c>
      <c r="ES11" s="107">
        <v>416.99146300000001</v>
      </c>
      <c r="ET11" s="112">
        <v>629973.52954799996</v>
      </c>
      <c r="EU11" s="107">
        <v>1.7790216786797091</v>
      </c>
      <c r="EV11" s="107">
        <v>400.17195099999998</v>
      </c>
      <c r="EW11" s="112">
        <v>473662.110759</v>
      </c>
      <c r="EX11" s="107">
        <v>1.3376040799905475</v>
      </c>
      <c r="EY11" s="107">
        <v>383.06138199999998</v>
      </c>
      <c r="EZ11" s="112">
        <v>313946.241713</v>
      </c>
      <c r="FA11" s="107">
        <v>0.88657244114396005</v>
      </c>
      <c r="FB11" s="107">
        <v>364.43374</v>
      </c>
      <c r="FC11" s="112">
        <v>157465.91991900001</v>
      </c>
      <c r="FD11" s="107">
        <v>0.44467786668772963</v>
      </c>
      <c r="FE11" s="107">
        <v>341.75406500000003</v>
      </c>
      <c r="FF11" s="107">
        <v>7518.4118537337599</v>
      </c>
      <c r="FG11" s="112">
        <v>7503.2213519999996</v>
      </c>
      <c r="FH11" s="107">
        <v>22.168709306860485</v>
      </c>
      <c r="FI11" s="107">
        <v>324.797619</v>
      </c>
      <c r="FJ11" s="112">
        <v>3757.304834</v>
      </c>
      <c r="FK11" s="107">
        <v>11.101178378538085</v>
      </c>
      <c r="FL11" s="107">
        <v>319.90079400000002</v>
      </c>
      <c r="FM11" s="107">
        <v>25994.853035248201</v>
      </c>
      <c r="FN11" s="112">
        <v>26088.627869</v>
      </c>
      <c r="FO11" s="107">
        <v>190.9995451277546</v>
      </c>
      <c r="FP11" s="107">
        <v>329.44206300000002</v>
      </c>
      <c r="FQ11" s="112">
        <v>12989.171722999999</v>
      </c>
      <c r="FR11" s="107">
        <v>95.096066498279512</v>
      </c>
      <c r="FS11" s="107">
        <v>323.047619</v>
      </c>
      <c r="FT11" s="107">
        <v>60.564117875000001</v>
      </c>
      <c r="FU11" s="107">
        <v>5.2573018988715283</v>
      </c>
      <c r="FV11" s="107">
        <v>505.241758</v>
      </c>
      <c r="FW11" s="107">
        <v>61.074503249999999</v>
      </c>
      <c r="FX11" s="107">
        <v>5.3016061848958334</v>
      </c>
      <c r="FY11" s="107">
        <v>500.06739099999999</v>
      </c>
      <c r="FZ11" s="107">
        <v>5485376.9422390852</v>
      </c>
      <c r="GA11" s="107">
        <v>37.039532288953893</v>
      </c>
      <c r="GB11" s="107">
        <v>482.23253999999997</v>
      </c>
      <c r="GC11" s="107">
        <v>5225568.2822042461</v>
      </c>
      <c r="GD11" s="107">
        <v>35.285196834227214</v>
      </c>
      <c r="GE11" s="113">
        <v>484.19206300000002</v>
      </c>
      <c r="GF11" s="113">
        <v>265.90878900000001</v>
      </c>
      <c r="GG11" s="113"/>
      <c r="GH11" s="113"/>
      <c r="GI11" s="113"/>
      <c r="GJ11" s="113"/>
      <c r="GK11" s="113"/>
      <c r="GL11" s="107">
        <v>2</v>
      </c>
      <c r="GM11" s="107">
        <v>0</v>
      </c>
      <c r="GN11" s="107">
        <v>0</v>
      </c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07"/>
      <c r="HB11" s="114"/>
      <c r="HC11" s="53" t="str">
        <f t="shared" si="0"/>
        <v>0</v>
      </c>
      <c r="HD11" s="56">
        <f t="shared" si="2"/>
        <v>2016</v>
      </c>
      <c r="HF11" s="56" t="e">
        <f>MATCH(ROUND(#REF!,1),#REF!,0)</f>
        <v>#REF!</v>
      </c>
      <c r="HG11" s="56" t="e">
        <f>MATCH(ROUND(#REF!,1),#REF!,0)</f>
        <v>#REF!</v>
      </c>
      <c r="HH11" s="56" t="e">
        <f>MATCH(ROUND(#REF!,1),#REF!,0)</f>
        <v>#REF!</v>
      </c>
      <c r="HI11" s="56" t="e">
        <f>MATCH(ROUND(#REF!,1),#REF!,0)</f>
        <v>#REF!</v>
      </c>
      <c r="HK11" s="115">
        <f t="shared" si="3"/>
        <v>4</v>
      </c>
      <c r="HL11" s="115" t="str" cm="1">
        <f t="array" ref="HL11">IFERROR(INDEX(#REF!,'5. Data Set'!HH11),"")</f>
        <v/>
      </c>
      <c r="HN11" s="116" t="str" cm="1">
        <f t="array" ref="HN11">IF(IFERROR(INDEX($E$5:$E$900,SMALL(IF(ROUND($EH$5:$EH$900,1)=ROUND($EH11,1),ROW($EH$5:$EH$900)-4,""),1)),"")=$E11,"",IFERROR(INDEX($E$5:$E$900,SMALL(IF(ROUND($EH$5:$EH$900,1)=ROUND($EH11,1),ROW($EH$5:$EH$900)-4,""),1)),""))</f>
        <v/>
      </c>
      <c r="HO11" s="116" t="str" cm="1">
        <f t="array" ref="HO11">IF(IFERROR(INDEX($E$5:$E$900,SMALL(IF(ROUND($EH$5:$EH$900,1)=ROUND($EH11,1),ROW($EH$5:$EH$900)-4,""),2)),"")=$E11,"",IFERROR(INDEX($E$5:$E$900,SMALL(IF(ROUND($EH$5:$EH$900,1)=ROUND($EH11,1),ROW($EH$5:$EH$900)-4,""),2)),""))</f>
        <v/>
      </c>
      <c r="HP11" s="116" t="str" cm="1">
        <f t="array" ref="HP11">IF(IFERROR(INDEX($E$5:$E$900,SMALL(IF(ROUND($EH$5:$EH$900,1)=ROUND($EH11,1),ROW($EH$5:$EH$900)-4,""),3)),"")=$E11,"",IFERROR(INDEX($E$5:$E$900,SMALL(IF(ROUND($EH$5:$EH$900,1)=ROUND($EH11,1),ROW($EH$5:$EH$900)-4,""),3)),""))</f>
        <v/>
      </c>
      <c r="HQ11" s="117" t="str" cm="1">
        <f t="array" ref="HQ11">IF(IFERROR(INDEX($E$5:$E$900,SMALL(IF(ROUND($EH$5:$EH$900,1)=ROUND($EH11,1),ROW($EH$5:$EH$900)-4,""),4)),"")=$E11,"",IFERROR(INDEX($E$5:$E$900,SMALL(IF(ROUND($EH$5:$EH$900,1)=ROUND($EH11,1),ROW($EH$5:$EH$900)-4,""),4)),""))</f>
        <v/>
      </c>
      <c r="HR11" s="118"/>
      <c r="HS11" s="105" t="str">
        <f t="shared" si="4"/>
        <v>edx</v>
      </c>
      <c r="HT11" s="119" t="str">
        <f t="shared" si="5"/>
        <v/>
      </c>
      <c r="HU11" s="119" t="str">
        <f t="shared" si="5"/>
        <v/>
      </c>
      <c r="HV11" s="119" t="str">
        <f t="shared" si="5"/>
        <v/>
      </c>
      <c r="HW11" s="119" t="str">
        <f t="shared" si="5"/>
        <v/>
      </c>
      <c r="HY11" s="326" t="s">
        <v>328</v>
      </c>
      <c r="HZ11" s="123" t="s">
        <v>18</v>
      </c>
      <c r="IA11" s="121">
        <f t="shared" ref="IA11:IG13" si="7">COUNTIFS($HD$5:$HD$900,"="&amp;IA$10,$W$5:$W$900,$HZ11,$AC$5:$AC$900,1,$F$5:$F$900,$IA$2)</f>
        <v>3</v>
      </c>
      <c r="IB11" s="121">
        <f t="shared" si="7"/>
        <v>5</v>
      </c>
      <c r="IC11" s="121">
        <f t="shared" si="7"/>
        <v>5</v>
      </c>
      <c r="ID11" s="121">
        <f t="shared" si="7"/>
        <v>12</v>
      </c>
      <c r="IE11" s="121">
        <f t="shared" si="7"/>
        <v>1</v>
      </c>
      <c r="IF11" s="121">
        <f t="shared" si="7"/>
        <v>14</v>
      </c>
      <c r="IG11" s="121">
        <f t="shared" si="7"/>
        <v>0</v>
      </c>
    </row>
    <row r="12" spans="1:243" ht="13.9" hidden="1" customHeight="1" x14ac:dyDescent="0.25">
      <c r="A12" s="107" t="s">
        <v>292</v>
      </c>
      <c r="B12" s="107" t="s">
        <v>311</v>
      </c>
      <c r="C12" s="107">
        <v>125</v>
      </c>
      <c r="D12" s="108">
        <v>2016</v>
      </c>
      <c r="E12" s="109" t="s">
        <v>329</v>
      </c>
      <c r="F12" s="107" t="s">
        <v>295</v>
      </c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 t="s">
        <v>18</v>
      </c>
      <c r="X12" s="110"/>
      <c r="Y12" s="107" t="s">
        <v>296</v>
      </c>
      <c r="Z12" s="107">
        <v>1</v>
      </c>
      <c r="AA12" s="107" t="s">
        <v>330</v>
      </c>
      <c r="AB12" s="110">
        <v>4</v>
      </c>
      <c r="AC12" s="110">
        <v>4</v>
      </c>
      <c r="AD12" s="107">
        <v>2800</v>
      </c>
      <c r="AE12" s="107">
        <v>10</v>
      </c>
      <c r="AF12" s="107">
        <v>2</v>
      </c>
      <c r="AG12" s="107">
        <v>6291456</v>
      </c>
      <c r="AH12" s="107">
        <v>96</v>
      </c>
      <c r="AI12" s="107" t="s">
        <v>314</v>
      </c>
      <c r="AJ12" s="110">
        <v>8</v>
      </c>
      <c r="AK12" s="110" t="s">
        <v>331</v>
      </c>
      <c r="AL12" s="107" t="s">
        <v>327</v>
      </c>
      <c r="AM12" s="107">
        <v>4</v>
      </c>
      <c r="AN12" s="110">
        <v>1</v>
      </c>
      <c r="AO12" s="110">
        <v>1400</v>
      </c>
      <c r="AP12" s="107" t="s">
        <v>317</v>
      </c>
      <c r="AQ12" s="107" t="s">
        <v>318</v>
      </c>
      <c r="AR12" s="107" t="s">
        <v>319</v>
      </c>
      <c r="AS12" s="107" t="s">
        <v>320</v>
      </c>
      <c r="AT12" s="107" t="s">
        <v>321</v>
      </c>
      <c r="AU12" s="111">
        <v>5.4887594532260593</v>
      </c>
      <c r="AV12" s="111">
        <v>1.017555165278508</v>
      </c>
      <c r="AW12" s="111">
        <v>7.3734675168283621</v>
      </c>
      <c r="AX12" s="111">
        <v>4.9860181076016383</v>
      </c>
      <c r="AY12" s="111">
        <v>5.6908664214625926</v>
      </c>
      <c r="AZ12" s="111">
        <v>5.6908664214625926</v>
      </c>
      <c r="BA12" s="111"/>
      <c r="BB12" s="111">
        <v>3.7522786161191148</v>
      </c>
      <c r="BC12" s="111">
        <v>10.887793828138475</v>
      </c>
      <c r="BD12" s="111">
        <v>18.574587191897024</v>
      </c>
      <c r="BE12" s="111">
        <v>9.6827466541753946</v>
      </c>
      <c r="BF12" s="111">
        <v>246.28575751370596</v>
      </c>
      <c r="BG12" s="107">
        <v>75486.960750552404</v>
      </c>
      <c r="BH12" s="112">
        <v>75361.281153000004</v>
      </c>
      <c r="BI12" s="111">
        <v>10.883438442753164</v>
      </c>
      <c r="BJ12" s="112">
        <v>1369.9904759999999</v>
      </c>
      <c r="BK12" s="112">
        <v>56651.163349000002</v>
      </c>
      <c r="BL12" s="111">
        <v>8.1813822640228757</v>
      </c>
      <c r="BM12" s="112">
        <v>1133.320635</v>
      </c>
      <c r="BN12" s="112">
        <v>37735.486643999997</v>
      </c>
      <c r="BO12" s="111">
        <v>5.449639917393565</v>
      </c>
      <c r="BP12" s="112">
        <v>1026.2444439999999</v>
      </c>
      <c r="BQ12" s="112">
        <v>18870.771231999999</v>
      </c>
      <c r="BR12" s="111">
        <v>2.7252572399052624</v>
      </c>
      <c r="BS12" s="107">
        <v>914.42936499999996</v>
      </c>
      <c r="BT12" s="107">
        <v>104584.88456762899</v>
      </c>
      <c r="BU12" s="112">
        <v>103987.678493</v>
      </c>
      <c r="BV12" s="107">
        <v>1.7622607891186481</v>
      </c>
      <c r="BW12" s="107">
        <v>1175.8984129999999</v>
      </c>
      <c r="BX12" s="107">
        <v>78442.828920999993</v>
      </c>
      <c r="BY12" s="107">
        <v>1.3293567430137991</v>
      </c>
      <c r="BZ12" s="107">
        <v>985.15952400000003</v>
      </c>
      <c r="CA12" s="107">
        <v>52292.860728</v>
      </c>
      <c r="CB12" s="107">
        <v>0.88619785870111756</v>
      </c>
      <c r="CC12" s="107">
        <v>872.36825399999998</v>
      </c>
      <c r="CD12" s="107">
        <v>26146.787466999998</v>
      </c>
      <c r="CE12" s="107">
        <v>0.44310498111191832</v>
      </c>
      <c r="CF12" s="107">
        <v>849.06507899999997</v>
      </c>
      <c r="CG12" s="107">
        <v>239822.76245126399</v>
      </c>
      <c r="CH12" s="112">
        <v>237814.35443800001</v>
      </c>
      <c r="CI12" s="107">
        <v>14.913254024736448</v>
      </c>
      <c r="CJ12" s="107">
        <v>1411.9150790000001</v>
      </c>
      <c r="CK12" s="107">
        <v>179820.98073899999</v>
      </c>
      <c r="CL12" s="107">
        <v>11.276510078945172</v>
      </c>
      <c r="CM12" s="107">
        <v>1188.484921</v>
      </c>
      <c r="CN12" s="107">
        <v>119917.737912</v>
      </c>
      <c r="CO12" s="107">
        <v>7.5199989158756368</v>
      </c>
      <c r="CP12" s="107">
        <v>1055.184921</v>
      </c>
      <c r="CQ12" s="107">
        <v>59933.940054999999</v>
      </c>
      <c r="CR12" s="107">
        <v>3.7584361753763047</v>
      </c>
      <c r="CS12" s="107">
        <v>908.14285700000005</v>
      </c>
      <c r="CT12" s="107">
        <v>140411.86540092301</v>
      </c>
      <c r="CU12" s="107">
        <v>140889.87198500001</v>
      </c>
      <c r="CV12" s="107">
        <v>9.3573932363565842</v>
      </c>
      <c r="CW12" s="107">
        <v>1243.3349209999999</v>
      </c>
      <c r="CX12" s="112">
        <v>105333.279946</v>
      </c>
      <c r="CY12" s="107">
        <v>6.9958536227138648</v>
      </c>
      <c r="CZ12" s="107">
        <v>1055.2619050000001</v>
      </c>
      <c r="DA12" s="112">
        <v>70205.111541000006</v>
      </c>
      <c r="DB12" s="107">
        <v>4.6627683497459245</v>
      </c>
      <c r="DC12" s="107">
        <v>984.81428600000004</v>
      </c>
      <c r="DD12" s="112">
        <v>35097.819833000001</v>
      </c>
      <c r="DE12" s="107">
        <v>2.3310696311168644</v>
      </c>
      <c r="DF12" s="107">
        <v>890.99761899999999</v>
      </c>
      <c r="DG12" s="107">
        <v>228675.20052376701</v>
      </c>
      <c r="DH12" s="112">
        <v>229554.02057399999</v>
      </c>
      <c r="DI12" s="107">
        <v>10.990245188722017</v>
      </c>
      <c r="DJ12" s="107">
        <v>1292.6412700000001</v>
      </c>
      <c r="DK12" s="112">
        <v>171533.83970099999</v>
      </c>
      <c r="DL12" s="107">
        <v>8.2124414626369333</v>
      </c>
      <c r="DM12" s="107">
        <v>1097.6150789999999</v>
      </c>
      <c r="DN12" s="112">
        <v>114388.56479800001</v>
      </c>
      <c r="DO12" s="107">
        <v>5.4765251803149031</v>
      </c>
      <c r="DP12" s="107">
        <v>1010.654762</v>
      </c>
      <c r="DQ12" s="112">
        <v>57198.511712</v>
      </c>
      <c r="DR12" s="107">
        <v>2.7384650749004047</v>
      </c>
      <c r="DS12" s="107">
        <v>900.01031699999999</v>
      </c>
      <c r="DT12" s="107">
        <v>14537.6719139249</v>
      </c>
      <c r="DU12" s="112">
        <v>14556.744704999999</v>
      </c>
      <c r="DV12" s="107">
        <v>14.901719511695756</v>
      </c>
      <c r="DW12" s="107">
        <v>1259.2920630000001</v>
      </c>
      <c r="DX12" s="112">
        <v>10904.622963</v>
      </c>
      <c r="DY12" s="107">
        <v>11.163047512924194</v>
      </c>
      <c r="DZ12" s="107">
        <v>1155.6460320000001</v>
      </c>
      <c r="EA12" s="112">
        <v>7275.4473719999996</v>
      </c>
      <c r="EB12" s="107">
        <v>7.4478654573373593</v>
      </c>
      <c r="EC12" s="107">
        <v>985.53095199999996</v>
      </c>
      <c r="ED12" s="112">
        <v>3636.509321</v>
      </c>
      <c r="EE12" s="107">
        <v>3.7226895848902082</v>
      </c>
      <c r="EF12" s="107">
        <v>913.98571400000003</v>
      </c>
      <c r="EG12" s="107">
        <v>3142824.1409325898</v>
      </c>
      <c r="EH12" s="111">
        <v>3142496.1611799998</v>
      </c>
      <c r="EI12" s="107">
        <v>8.8742915911374336</v>
      </c>
      <c r="EJ12" s="107">
        <v>1347.2662600000001</v>
      </c>
      <c r="EK12" s="112">
        <v>2750102.5566170001</v>
      </c>
      <c r="EL12" s="107">
        <v>7.76618673220199</v>
      </c>
      <c r="EM12" s="107">
        <v>1295.6796750000001</v>
      </c>
      <c r="EN12" s="112">
        <v>2357154.5767060001</v>
      </c>
      <c r="EO12" s="107">
        <v>6.6565163380242556</v>
      </c>
      <c r="EP12" s="107">
        <v>1237.3097560000001</v>
      </c>
      <c r="EQ12" s="112">
        <v>1962666.8522399999</v>
      </c>
      <c r="ER12" s="107">
        <v>5.5424977628285976</v>
      </c>
      <c r="ES12" s="107">
        <v>1178.2597559999999</v>
      </c>
      <c r="ET12" s="112">
        <v>1573510.648145</v>
      </c>
      <c r="EU12" s="107">
        <v>4.4435352016961618</v>
      </c>
      <c r="EV12" s="107">
        <v>1091.6223580000001</v>
      </c>
      <c r="EW12" s="112">
        <v>1183132.2472020001</v>
      </c>
      <c r="EX12" s="107">
        <v>3.3411212023901795</v>
      </c>
      <c r="EY12" s="107">
        <v>1008.010569</v>
      </c>
      <c r="EZ12" s="112">
        <v>782920.249954</v>
      </c>
      <c r="FA12" s="107">
        <v>2.2109374950164118</v>
      </c>
      <c r="FB12" s="107">
        <v>944.16747999999995</v>
      </c>
      <c r="FC12" s="112">
        <v>393845.61797000002</v>
      </c>
      <c r="FD12" s="107">
        <v>1.112205290473639</v>
      </c>
      <c r="FE12" s="107">
        <v>893.426016</v>
      </c>
      <c r="FF12" s="107">
        <v>4386.4238851295904</v>
      </c>
      <c r="FG12" s="112">
        <v>4353.662088</v>
      </c>
      <c r="FH12" s="107">
        <v>12.863151001595464</v>
      </c>
      <c r="FI12" s="107">
        <v>842.18888900000002</v>
      </c>
      <c r="FJ12" s="112">
        <v>2191.0844820000002</v>
      </c>
      <c r="FK12" s="107">
        <v>6.4736881226732859</v>
      </c>
      <c r="FL12" s="107">
        <v>834.08412699999997</v>
      </c>
      <c r="FM12" s="107">
        <v>2990.4105848719701</v>
      </c>
      <c r="FN12" s="112">
        <v>2989.515347</v>
      </c>
      <c r="FO12" s="107">
        <v>21.886780489054836</v>
      </c>
      <c r="FP12" s="107">
        <v>834.22777799999994</v>
      </c>
      <c r="FQ12" s="112">
        <v>1491.2448870000001</v>
      </c>
      <c r="FR12" s="107">
        <v>10.917672501647266</v>
      </c>
      <c r="FS12" s="107">
        <v>830.211905</v>
      </c>
      <c r="FT12" s="107">
        <v>165.80484092772139</v>
      </c>
      <c r="FU12" s="107">
        <v>14.392781330531371</v>
      </c>
      <c r="FV12" s="107">
        <v>1501.3757760000001</v>
      </c>
      <c r="FW12" s="107">
        <v>167.64992010985131</v>
      </c>
      <c r="FX12" s="107">
        <v>14.55294445398015</v>
      </c>
      <c r="FY12" s="107">
        <v>1488.020988</v>
      </c>
      <c r="FZ12" s="107">
        <v>51234029.524252795</v>
      </c>
      <c r="GA12" s="107">
        <v>345.95334301349936</v>
      </c>
      <c r="GB12" s="107">
        <v>1381.062698</v>
      </c>
      <c r="GC12" s="107">
        <v>50589104.282039821</v>
      </c>
      <c r="GD12" s="107">
        <v>341.59854122240165</v>
      </c>
      <c r="GE12" s="113">
        <v>1387.000794</v>
      </c>
      <c r="GF12" s="113">
        <v>749.08134299999995</v>
      </c>
      <c r="GG12" s="113"/>
      <c r="GH12" s="113"/>
      <c r="GI12" s="113"/>
      <c r="GJ12" s="113"/>
      <c r="GK12" s="113"/>
      <c r="GL12" s="107">
        <v>8</v>
      </c>
      <c r="GM12" s="107">
        <v>0</v>
      </c>
      <c r="GN12" s="107">
        <v>0</v>
      </c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07"/>
      <c r="HB12" s="114"/>
      <c r="HC12" s="53" t="str">
        <f t="shared" si="0"/>
        <v>0</v>
      </c>
      <c r="HD12" s="56">
        <f t="shared" si="2"/>
        <v>2016</v>
      </c>
      <c r="HF12" s="56" t="e">
        <f>MATCH(ROUND(#REF!,1),#REF!,0)</f>
        <v>#REF!</v>
      </c>
      <c r="HG12" s="56" t="e">
        <f>MATCH(ROUND(#REF!,1),#REF!,0)</f>
        <v>#REF!</v>
      </c>
      <c r="HH12" s="56" t="e">
        <f>MATCH(ROUND(#REF!,1),#REF!,0)</f>
        <v>#REF!</v>
      </c>
      <c r="HI12" s="56" t="e">
        <f>MATCH(ROUND(#REF!,1),#REF!,0)</f>
        <v>#REF!</v>
      </c>
      <c r="HK12" s="115">
        <f t="shared" si="3"/>
        <v>4</v>
      </c>
      <c r="HL12" s="115" t="str" cm="1">
        <f t="array" ref="HL12">IFERROR(INDEX(#REF!,'5. Data Set'!HH12),"")</f>
        <v/>
      </c>
      <c r="HN12" s="116" t="str" cm="1">
        <f t="array" ref="HN12">IF(IFERROR(INDEX($E$5:$E$900,SMALL(IF(ROUND($EH$5:$EH$900,1)=ROUND($EH12,1),ROW($EH$5:$EH$900)-4,""),1)),"")=$E12,"",IFERROR(INDEX($E$5:$E$900,SMALL(IF(ROUND($EH$5:$EH$900,1)=ROUND($EH12,1),ROW($EH$5:$EH$900)-4,""),1)),""))</f>
        <v/>
      </c>
      <c r="HO12" s="116" t="str" cm="1">
        <f t="array" ref="HO12">IF(IFERROR(INDEX($E$5:$E$900,SMALL(IF(ROUND($EH$5:$EH$900,1)=ROUND($EH12,1),ROW($EH$5:$EH$900)-4,""),2)),"")=$E12,"",IFERROR(INDEX($E$5:$E$900,SMALL(IF(ROUND($EH$5:$EH$900,1)=ROUND($EH12,1),ROW($EH$5:$EH$900)-4,""),2)),""))</f>
        <v/>
      </c>
      <c r="HP12" s="116" t="str" cm="1">
        <f t="array" ref="HP12">IF(IFERROR(INDEX($E$5:$E$900,SMALL(IF(ROUND($EH$5:$EH$900,1)=ROUND($EH12,1),ROW($EH$5:$EH$900)-4,""),3)),"")=$E12,"",IFERROR(INDEX($E$5:$E$900,SMALL(IF(ROUND($EH$5:$EH$900,1)=ROUND($EH12,1),ROW($EH$5:$EH$900)-4,""),3)),""))</f>
        <v/>
      </c>
      <c r="HQ12" s="117" t="str" cm="1">
        <f t="array" ref="HQ12">IF(IFERROR(INDEX($E$5:$E$900,SMALL(IF(ROUND($EH$5:$EH$900,1)=ROUND($EH12,1),ROW($EH$5:$EH$900)-4,""),4)),"")=$E12,"",IFERROR(INDEX($E$5:$E$900,SMALL(IF(ROUND($EH$5:$EH$900,1)=ROUND($EH12,1),ROW($EH$5:$EH$900)-4,""),4)),""))</f>
        <v/>
      </c>
      <c r="HR12" s="118"/>
      <c r="HS12" s="105" t="str">
        <f t="shared" si="4"/>
        <v>edx</v>
      </c>
      <c r="HT12" s="119" t="str">
        <f t="shared" si="5"/>
        <v/>
      </c>
      <c r="HU12" s="119" t="str">
        <f t="shared" si="5"/>
        <v/>
      </c>
      <c r="HV12" s="119" t="str">
        <f t="shared" si="5"/>
        <v/>
      </c>
      <c r="HW12" s="119" t="str">
        <f t="shared" si="5"/>
        <v/>
      </c>
      <c r="HY12" s="326"/>
      <c r="HZ12" s="123" t="s">
        <v>19</v>
      </c>
      <c r="IA12" s="121">
        <f t="shared" si="7"/>
        <v>3</v>
      </c>
      <c r="IB12" s="121">
        <f t="shared" si="7"/>
        <v>0</v>
      </c>
      <c r="IC12" s="121">
        <f t="shared" si="7"/>
        <v>0</v>
      </c>
      <c r="ID12" s="121">
        <f t="shared" si="7"/>
        <v>1</v>
      </c>
      <c r="IE12" s="121">
        <f t="shared" si="7"/>
        <v>0</v>
      </c>
      <c r="IF12" s="121">
        <f t="shared" si="7"/>
        <v>2</v>
      </c>
      <c r="IG12" s="121">
        <f t="shared" si="7"/>
        <v>0</v>
      </c>
    </row>
    <row r="13" spans="1:243" ht="13.9" hidden="1" customHeight="1" x14ac:dyDescent="0.25">
      <c r="A13" s="107" t="s">
        <v>292</v>
      </c>
      <c r="B13" s="107" t="s">
        <v>311</v>
      </c>
      <c r="C13" s="107">
        <v>126</v>
      </c>
      <c r="D13" s="108">
        <v>2016</v>
      </c>
      <c r="E13" s="109" t="s">
        <v>332</v>
      </c>
      <c r="F13" s="107" t="s">
        <v>303</v>
      </c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 t="s">
        <v>18</v>
      </c>
      <c r="X13" s="110"/>
      <c r="Y13" s="107" t="s">
        <v>296</v>
      </c>
      <c r="Z13" s="107">
        <v>1</v>
      </c>
      <c r="AA13" s="107" t="s">
        <v>333</v>
      </c>
      <c r="AB13" s="110">
        <v>4</v>
      </c>
      <c r="AC13" s="110">
        <v>4</v>
      </c>
      <c r="AD13" s="107">
        <v>1900</v>
      </c>
      <c r="AE13" s="107">
        <v>10</v>
      </c>
      <c r="AF13" s="107">
        <v>2</v>
      </c>
      <c r="AG13" s="107">
        <v>131072</v>
      </c>
      <c r="AH13" s="107">
        <v>16</v>
      </c>
      <c r="AI13" s="107" t="s">
        <v>325</v>
      </c>
      <c r="AJ13" s="110">
        <v>1</v>
      </c>
      <c r="AK13" s="110" t="s">
        <v>326</v>
      </c>
      <c r="AL13" s="107" t="s">
        <v>327</v>
      </c>
      <c r="AM13" s="107">
        <v>2</v>
      </c>
      <c r="AN13" s="110">
        <v>1</v>
      </c>
      <c r="AO13" s="110">
        <v>900</v>
      </c>
      <c r="AP13" s="107" t="s">
        <v>317</v>
      </c>
      <c r="AQ13" s="107" t="s">
        <v>318</v>
      </c>
      <c r="AR13" s="107" t="s">
        <v>319</v>
      </c>
      <c r="AS13" s="107" t="s">
        <v>320</v>
      </c>
      <c r="AT13" s="107" t="s">
        <v>321</v>
      </c>
      <c r="AU13" s="111">
        <v>9.7672888053417015</v>
      </c>
      <c r="AV13" s="111">
        <v>2.1665260300738871</v>
      </c>
      <c r="AW13" s="111">
        <v>12.731000265372103</v>
      </c>
      <c r="AX13" s="111">
        <v>8.1440686408087828</v>
      </c>
      <c r="AY13" s="111">
        <v>9.2893710575986432</v>
      </c>
      <c r="AZ13" s="111">
        <v>9.2893710575986432</v>
      </c>
      <c r="BA13" s="111"/>
      <c r="BB13" s="111">
        <v>6.5649894703686416</v>
      </c>
      <c r="BC13" s="111">
        <v>26.866348286940827</v>
      </c>
      <c r="BD13" s="111">
        <v>234.47238463477643</v>
      </c>
      <c r="BE13" s="111">
        <v>16.466597586301649</v>
      </c>
      <c r="BF13" s="111">
        <v>64.076877466666701</v>
      </c>
      <c r="BG13" s="107">
        <v>46367.729330159498</v>
      </c>
      <c r="BH13" s="112">
        <v>46420.096895000002</v>
      </c>
      <c r="BI13" s="111">
        <v>6.7038439279937618</v>
      </c>
      <c r="BJ13" s="112">
        <v>455.407937</v>
      </c>
      <c r="BK13" s="112">
        <v>34761.175490000001</v>
      </c>
      <c r="BL13" s="111">
        <v>5.0200992851366184</v>
      </c>
      <c r="BM13" s="112">
        <v>404.18571400000002</v>
      </c>
      <c r="BN13" s="112">
        <v>23189.409143000001</v>
      </c>
      <c r="BO13" s="111">
        <v>3.3489413007625211</v>
      </c>
      <c r="BP13" s="112">
        <v>361.721429</v>
      </c>
      <c r="BQ13" s="112">
        <v>11593.822260000001</v>
      </c>
      <c r="BR13" s="111">
        <v>1.674343229738317</v>
      </c>
      <c r="BS13" s="107">
        <v>311.41269799999998</v>
      </c>
      <c r="BT13" s="107">
        <v>73937.443549033604</v>
      </c>
      <c r="BU13" s="112">
        <v>73952.059756000002</v>
      </c>
      <c r="BV13" s="107">
        <v>1.2532524725160661</v>
      </c>
      <c r="BW13" s="107">
        <v>396.44444399999998</v>
      </c>
      <c r="BX13" s="107">
        <v>55467.197312999997</v>
      </c>
      <c r="BY13" s="107">
        <v>0.93999277917899748</v>
      </c>
      <c r="BZ13" s="107">
        <v>317.42381</v>
      </c>
      <c r="CA13" s="107">
        <v>36950.055250999998</v>
      </c>
      <c r="CB13" s="107">
        <v>0.62618604884989537</v>
      </c>
      <c r="CC13" s="107">
        <v>294.97857099999999</v>
      </c>
      <c r="CD13" s="107">
        <v>18481.729568999999</v>
      </c>
      <c r="CE13" s="107">
        <v>0.31320660107568266</v>
      </c>
      <c r="CF13" s="107">
        <v>282.50714299999999</v>
      </c>
      <c r="CG13" s="107">
        <v>152719.16531518701</v>
      </c>
      <c r="CH13" s="112">
        <v>152652.57694699999</v>
      </c>
      <c r="CI13" s="107">
        <v>9.5727890897130461</v>
      </c>
      <c r="CJ13" s="107">
        <v>517.05238099999997</v>
      </c>
      <c r="CK13" s="107">
        <v>114618.158387</v>
      </c>
      <c r="CL13" s="107">
        <v>7.1876641589288193</v>
      </c>
      <c r="CM13" s="107">
        <v>445.26984099999999</v>
      </c>
      <c r="CN13" s="107">
        <v>76328.178862000001</v>
      </c>
      <c r="CO13" s="107">
        <v>4.7865130904505122</v>
      </c>
      <c r="CP13" s="107">
        <v>387.19523800000002</v>
      </c>
      <c r="CQ13" s="107">
        <v>38180.095906000002</v>
      </c>
      <c r="CR13" s="107">
        <v>2.39426030560919</v>
      </c>
      <c r="CS13" s="107">
        <v>336.727778</v>
      </c>
      <c r="CT13" s="107">
        <v>83475.1683567367</v>
      </c>
      <c r="CU13" s="107">
        <v>83516.259554999997</v>
      </c>
      <c r="CV13" s="107">
        <v>5.5468464217850988</v>
      </c>
      <c r="CW13" s="107">
        <v>430.51428600000003</v>
      </c>
      <c r="CX13" s="112">
        <v>62599.816710999999</v>
      </c>
      <c r="CY13" s="107">
        <v>4.157652308400408</v>
      </c>
      <c r="CZ13" s="107">
        <v>397.21269799999999</v>
      </c>
      <c r="DA13" s="112">
        <v>41769.115732999999</v>
      </c>
      <c r="DB13" s="107">
        <v>2.7741528581286654</v>
      </c>
      <c r="DC13" s="107">
        <v>365.64523800000001</v>
      </c>
      <c r="DD13" s="112">
        <v>20873.827945000001</v>
      </c>
      <c r="DE13" s="107">
        <v>1.3863637866759473</v>
      </c>
      <c r="DF13" s="107">
        <v>322.452381</v>
      </c>
      <c r="DG13" s="107">
        <v>136357.88839239901</v>
      </c>
      <c r="DH13" s="112">
        <v>136638.88204699999</v>
      </c>
      <c r="DI13" s="107">
        <v>6.541792699837746</v>
      </c>
      <c r="DJ13" s="107">
        <v>446.33253999999999</v>
      </c>
      <c r="DK13" s="112">
        <v>102277.004577</v>
      </c>
      <c r="DL13" s="107">
        <v>4.8966659553972862</v>
      </c>
      <c r="DM13" s="107">
        <v>414.33730200000002</v>
      </c>
      <c r="DN13" s="112">
        <v>68214.186253000007</v>
      </c>
      <c r="DO13" s="107">
        <v>3.2658571189257279</v>
      </c>
      <c r="DP13" s="107">
        <v>375.65714300000002</v>
      </c>
      <c r="DQ13" s="112">
        <v>34081.386807000003</v>
      </c>
      <c r="DR13" s="107">
        <v>1.631697830619613</v>
      </c>
      <c r="DS13" s="107">
        <v>329.977778</v>
      </c>
      <c r="DT13" s="107">
        <v>8619.3470542527102</v>
      </c>
      <c r="DU13" s="112">
        <v>8651.7092940000002</v>
      </c>
      <c r="DV13" s="107">
        <v>8.8567428919486098</v>
      </c>
      <c r="DW13" s="107">
        <v>435.08650799999998</v>
      </c>
      <c r="DX13" s="112">
        <v>6459.3918290000001</v>
      </c>
      <c r="DY13" s="107">
        <v>6.6124705215744486</v>
      </c>
      <c r="DZ13" s="107">
        <v>404.33968299999998</v>
      </c>
      <c r="EA13" s="112">
        <v>4318.9545029999999</v>
      </c>
      <c r="EB13" s="107">
        <v>4.4213077780621379</v>
      </c>
      <c r="EC13" s="107">
        <v>365.65317499999998</v>
      </c>
      <c r="ED13" s="112">
        <v>2154.4336830000002</v>
      </c>
      <c r="EE13" s="107">
        <v>2.2054907949019809</v>
      </c>
      <c r="EF13" s="107">
        <v>332.97063500000002</v>
      </c>
      <c r="EG13" s="107">
        <v>1956533.5171596501</v>
      </c>
      <c r="EH13" s="111">
        <v>1965080.016385</v>
      </c>
      <c r="EI13" s="107">
        <v>5.5493124480920368</v>
      </c>
      <c r="EJ13" s="107">
        <v>473.21666699999997</v>
      </c>
      <c r="EK13" s="112">
        <v>1711891.4666480001</v>
      </c>
      <c r="EL13" s="107">
        <v>4.8343174560028039</v>
      </c>
      <c r="EM13" s="107">
        <v>453.02845500000001</v>
      </c>
      <c r="EN13" s="112">
        <v>1466462.39035</v>
      </c>
      <c r="EO13" s="107">
        <v>4.1412349266054944</v>
      </c>
      <c r="EP13" s="107">
        <v>431.76829300000003</v>
      </c>
      <c r="EQ13" s="112">
        <v>1225318.8167300001</v>
      </c>
      <c r="ER13" s="107">
        <v>3.4602544964403106</v>
      </c>
      <c r="ES13" s="107">
        <v>411.587805</v>
      </c>
      <c r="ET13" s="112">
        <v>978907.72318099998</v>
      </c>
      <c r="EU13" s="107">
        <v>2.764398787065709</v>
      </c>
      <c r="EV13" s="107">
        <v>391.00609800000001</v>
      </c>
      <c r="EW13" s="112">
        <v>733165.60765799996</v>
      </c>
      <c r="EX13" s="107">
        <v>2.0704322466085197</v>
      </c>
      <c r="EY13" s="107">
        <v>369.45284600000002</v>
      </c>
      <c r="EZ13" s="112">
        <v>490577.26350300002</v>
      </c>
      <c r="FA13" s="107">
        <v>1.385371838504696</v>
      </c>
      <c r="FB13" s="107">
        <v>345.57804900000002</v>
      </c>
      <c r="FC13" s="112">
        <v>244616.42402400001</v>
      </c>
      <c r="FD13" s="107">
        <v>0.69078762977873065</v>
      </c>
      <c r="FE13" s="107">
        <v>320.867073</v>
      </c>
      <c r="FF13" s="107">
        <v>3741.0117513012901</v>
      </c>
      <c r="FG13" s="112">
        <v>3772.5190929999999</v>
      </c>
      <c r="FH13" s="107">
        <v>11.146129802635468</v>
      </c>
      <c r="FI13" s="107">
        <v>292.81111099999998</v>
      </c>
      <c r="FJ13" s="112">
        <v>1865.5149449999999</v>
      </c>
      <c r="FK13" s="107">
        <v>5.5117737546534302</v>
      </c>
      <c r="FL13" s="107">
        <v>290.676984</v>
      </c>
      <c r="FM13" s="107">
        <v>13380.129940623299</v>
      </c>
      <c r="FN13" s="112">
        <v>13223.172662999999</v>
      </c>
      <c r="FO13" s="107">
        <v>96.809229540961994</v>
      </c>
      <c r="FP13" s="107">
        <v>295.45952399999999</v>
      </c>
      <c r="FQ13" s="112">
        <v>6699.3094510000001</v>
      </c>
      <c r="FR13" s="107">
        <v>49.046851533787247</v>
      </c>
      <c r="FS13" s="107">
        <v>292.31190500000002</v>
      </c>
      <c r="FT13" s="107">
        <v>96.550588173455395</v>
      </c>
      <c r="FU13" s="107">
        <v>8.3811274456124476</v>
      </c>
      <c r="FV13" s="107">
        <v>509.241176</v>
      </c>
      <c r="FW13" s="107">
        <v>96.7370073303737</v>
      </c>
      <c r="FX13" s="107">
        <v>8.397309664094939</v>
      </c>
      <c r="FY13" s="107">
        <v>509.69615399999998</v>
      </c>
      <c r="FZ13" s="107">
        <v>4660447.7997664204</v>
      </c>
      <c r="GA13" s="107">
        <v>31.469269765437502</v>
      </c>
      <c r="GB13" s="107">
        <v>466.01428600000003</v>
      </c>
      <c r="GC13" s="107">
        <v>4446995.3276801771</v>
      </c>
      <c r="GD13" s="107">
        <v>30.027950451332497</v>
      </c>
      <c r="GE13" s="113">
        <v>468.62380999999999</v>
      </c>
      <c r="GF13" s="113">
        <v>253.92471</v>
      </c>
      <c r="GG13" s="113"/>
      <c r="GH13" s="113"/>
      <c r="GI13" s="113"/>
      <c r="GJ13" s="113"/>
      <c r="GK13" s="113"/>
      <c r="GL13" s="107">
        <v>2</v>
      </c>
      <c r="GM13" s="107">
        <v>0</v>
      </c>
      <c r="GN13" s="107">
        <v>0</v>
      </c>
      <c r="GO13" s="114"/>
      <c r="GP13" s="114"/>
      <c r="GQ13" s="114"/>
      <c r="GR13" s="114"/>
      <c r="GS13" s="114"/>
      <c r="GT13" s="114"/>
      <c r="GU13" s="114"/>
      <c r="GV13" s="114"/>
      <c r="GW13" s="114"/>
      <c r="GX13" s="114"/>
      <c r="GY13" s="114"/>
      <c r="GZ13" s="114"/>
      <c r="HA13" s="107"/>
      <c r="HB13" s="114"/>
      <c r="HC13" s="53" t="str">
        <f t="shared" si="0"/>
        <v>0</v>
      </c>
      <c r="HD13" s="56">
        <f t="shared" si="2"/>
        <v>2016</v>
      </c>
      <c r="HF13" s="56" t="e">
        <f>MATCH(ROUND(#REF!,1),#REF!,0)</f>
        <v>#REF!</v>
      </c>
      <c r="HG13" s="56" t="e">
        <f>MATCH(ROUND(#REF!,1),#REF!,0)</f>
        <v>#REF!</v>
      </c>
      <c r="HH13" s="56" t="e">
        <f>MATCH(ROUND(#REF!,1),#REF!,0)</f>
        <v>#REF!</v>
      </c>
      <c r="HI13" s="56" t="e">
        <f>MATCH(ROUND(#REF!,1),#REF!,0)</f>
        <v>#REF!</v>
      </c>
      <c r="HK13" s="115">
        <f t="shared" si="3"/>
        <v>4</v>
      </c>
      <c r="HL13" s="115" t="str" cm="1">
        <f t="array" ref="HL13">IFERROR(INDEX(#REF!,'5. Data Set'!HH13),"")</f>
        <v/>
      </c>
      <c r="HN13" s="116" t="str" cm="1">
        <f t="array" ref="HN13">IF(IFERROR(INDEX($E$5:$E$900,SMALL(IF(ROUND($EH$5:$EH$900,1)=ROUND($EH13,1),ROW($EH$5:$EH$900)-4,""),1)),"")=$E13,"",IFERROR(INDEX($E$5:$E$900,SMALL(IF(ROUND($EH$5:$EH$900,1)=ROUND($EH13,1),ROW($EH$5:$EH$900)-4,""),1)),""))</f>
        <v/>
      </c>
      <c r="HO13" s="116" t="str" cm="1">
        <f t="array" ref="HO13">IF(IFERROR(INDEX($E$5:$E$900,SMALL(IF(ROUND($EH$5:$EH$900,1)=ROUND($EH13,1),ROW($EH$5:$EH$900)-4,""),2)),"")=$E13,"",IFERROR(INDEX($E$5:$E$900,SMALL(IF(ROUND($EH$5:$EH$900,1)=ROUND($EH13,1),ROW($EH$5:$EH$900)-4,""),2)),""))</f>
        <v/>
      </c>
      <c r="HP13" s="116" t="str" cm="1">
        <f t="array" ref="HP13">IF(IFERROR(INDEX($E$5:$E$900,SMALL(IF(ROUND($EH$5:$EH$900,1)=ROUND($EH13,1),ROW($EH$5:$EH$900)-4,""),3)),"")=$E13,"",IFERROR(INDEX($E$5:$E$900,SMALL(IF(ROUND($EH$5:$EH$900,1)=ROUND($EH13,1),ROW($EH$5:$EH$900)-4,""),3)),""))</f>
        <v/>
      </c>
      <c r="HQ13" s="117" t="str" cm="1">
        <f t="array" ref="HQ13">IF(IFERROR(INDEX($E$5:$E$900,SMALL(IF(ROUND($EH$5:$EH$900,1)=ROUND($EH13,1),ROW($EH$5:$EH$900)-4,""),4)),"")=$E13,"",IFERROR(INDEX($E$5:$E$900,SMALL(IF(ROUND($EH$5:$EH$900,1)=ROUND($EH13,1),ROW($EH$5:$EH$900)-4,""),4)),""))</f>
        <v/>
      </c>
      <c r="HR13" s="118"/>
      <c r="HS13" s="105" t="str">
        <f t="shared" si="4"/>
        <v>edx</v>
      </c>
      <c r="HT13" s="119" t="str">
        <f t="shared" si="5"/>
        <v/>
      </c>
      <c r="HU13" s="119" t="str">
        <f t="shared" si="5"/>
        <v/>
      </c>
      <c r="HV13" s="119" t="str">
        <f t="shared" si="5"/>
        <v/>
      </c>
      <c r="HW13" s="119" t="str">
        <f t="shared" si="5"/>
        <v/>
      </c>
      <c r="HY13" s="326"/>
      <c r="HZ13" s="123" t="s">
        <v>305</v>
      </c>
      <c r="IA13" s="121">
        <f t="shared" si="7"/>
        <v>0</v>
      </c>
      <c r="IB13" s="121">
        <f t="shared" si="7"/>
        <v>0</v>
      </c>
      <c r="IC13" s="121">
        <f t="shared" si="7"/>
        <v>0</v>
      </c>
      <c r="ID13" s="121">
        <f t="shared" si="7"/>
        <v>0</v>
      </c>
      <c r="IE13" s="121">
        <f t="shared" si="7"/>
        <v>1</v>
      </c>
      <c r="IF13" s="121">
        <f t="shared" si="7"/>
        <v>1</v>
      </c>
      <c r="IG13" s="121">
        <f t="shared" si="7"/>
        <v>0</v>
      </c>
    </row>
    <row r="14" spans="1:243" ht="13.9" hidden="1" customHeight="1" x14ac:dyDescent="0.25">
      <c r="A14" s="107" t="s">
        <v>292</v>
      </c>
      <c r="B14" s="107" t="s">
        <v>311</v>
      </c>
      <c r="C14" s="107">
        <v>127</v>
      </c>
      <c r="D14" s="108">
        <v>2016</v>
      </c>
      <c r="E14" s="109" t="s">
        <v>334</v>
      </c>
      <c r="F14" s="107" t="s">
        <v>49</v>
      </c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 t="s">
        <v>18</v>
      </c>
      <c r="X14" s="110"/>
      <c r="Y14" s="107" t="s">
        <v>296</v>
      </c>
      <c r="Z14" s="107">
        <v>1</v>
      </c>
      <c r="AA14" s="107" t="s">
        <v>333</v>
      </c>
      <c r="AB14" s="110">
        <v>4</v>
      </c>
      <c r="AC14" s="110">
        <v>4</v>
      </c>
      <c r="AD14" s="107">
        <v>1900</v>
      </c>
      <c r="AE14" s="107">
        <v>10</v>
      </c>
      <c r="AF14" s="107">
        <v>2</v>
      </c>
      <c r="AG14" s="107">
        <v>524288</v>
      </c>
      <c r="AH14" s="107">
        <v>32</v>
      </c>
      <c r="AI14" s="107" t="s">
        <v>335</v>
      </c>
      <c r="AJ14" s="110">
        <v>2</v>
      </c>
      <c r="AK14" s="110" t="s">
        <v>326</v>
      </c>
      <c r="AL14" s="107" t="s">
        <v>327</v>
      </c>
      <c r="AM14" s="107">
        <v>2</v>
      </c>
      <c r="AN14" s="110">
        <v>1</v>
      </c>
      <c r="AO14" s="110">
        <v>900</v>
      </c>
      <c r="AP14" s="107" t="s">
        <v>317</v>
      </c>
      <c r="AQ14" s="107" t="s">
        <v>318</v>
      </c>
      <c r="AR14" s="107" t="s">
        <v>319</v>
      </c>
      <c r="AS14" s="107" t="s">
        <v>320</v>
      </c>
      <c r="AT14" s="107" t="s">
        <v>321</v>
      </c>
      <c r="AU14" s="111">
        <v>8.6109453717545232</v>
      </c>
      <c r="AV14" s="111">
        <v>1.8791894505445033</v>
      </c>
      <c r="AW14" s="111">
        <v>11.4445485090961</v>
      </c>
      <c r="AX14" s="111">
        <v>7.2465714596541924</v>
      </c>
      <c r="AY14" s="111">
        <v>8.3095037256559507</v>
      </c>
      <c r="AZ14" s="111">
        <v>8.3095037256559507</v>
      </c>
      <c r="BA14" s="111"/>
      <c r="BB14" s="111">
        <v>5.863366189406312</v>
      </c>
      <c r="BC14" s="111">
        <v>46.312624979452352</v>
      </c>
      <c r="BD14" s="111">
        <v>411.78482562408766</v>
      </c>
      <c r="BE14" s="111">
        <v>17.783239438426133</v>
      </c>
      <c r="BF14" s="111">
        <v>117.57286378753152</v>
      </c>
      <c r="BG14" s="107">
        <v>46304.851058467</v>
      </c>
      <c r="BH14" s="112">
        <v>46373.871073000002</v>
      </c>
      <c r="BI14" s="111">
        <v>6.6971681406331243</v>
      </c>
      <c r="BJ14" s="112">
        <v>508.70743800000002</v>
      </c>
      <c r="BK14" s="112">
        <v>34731.780228000003</v>
      </c>
      <c r="BL14" s="111">
        <v>5.0158541141470749</v>
      </c>
      <c r="BM14" s="112">
        <v>455.42892599999999</v>
      </c>
      <c r="BN14" s="112">
        <v>23164.101804999998</v>
      </c>
      <c r="BO14" s="111">
        <v>3.3452864948587604</v>
      </c>
      <c r="BP14" s="112">
        <v>410.886777</v>
      </c>
      <c r="BQ14" s="112">
        <v>11585.69814</v>
      </c>
      <c r="BR14" s="111">
        <v>1.6731699699612965</v>
      </c>
      <c r="BS14" s="107">
        <v>359.24876</v>
      </c>
      <c r="BT14" s="107">
        <v>73269.360901585198</v>
      </c>
      <c r="BU14" s="112">
        <v>73772.575742000001</v>
      </c>
      <c r="BV14" s="107">
        <v>1.2502107886865044</v>
      </c>
      <c r="BW14" s="107">
        <v>444.64380199999999</v>
      </c>
      <c r="BX14" s="107">
        <v>54916.907103999998</v>
      </c>
      <c r="BY14" s="107">
        <v>0.93066710836866318</v>
      </c>
      <c r="BZ14" s="107">
        <v>360.12313999999998</v>
      </c>
      <c r="CA14" s="107">
        <v>36631.114118999998</v>
      </c>
      <c r="CB14" s="107">
        <v>0.62078100991541663</v>
      </c>
      <c r="CC14" s="107">
        <v>341.70743800000002</v>
      </c>
      <c r="CD14" s="107">
        <v>18325.804101000002</v>
      </c>
      <c r="CE14" s="107">
        <v>0.31056415975702323</v>
      </c>
      <c r="CF14" s="107">
        <v>328.75124</v>
      </c>
      <c r="CG14" s="107">
        <v>152844.26284928501</v>
      </c>
      <c r="CH14" s="112">
        <v>152852.83605099999</v>
      </c>
      <c r="CI14" s="107">
        <v>9.585347267270393</v>
      </c>
      <c r="CJ14" s="107">
        <v>564.21983499999999</v>
      </c>
      <c r="CK14" s="107">
        <v>114589.207054</v>
      </c>
      <c r="CL14" s="107">
        <v>7.1858486310797787</v>
      </c>
      <c r="CM14" s="107">
        <v>492.69008300000002</v>
      </c>
      <c r="CN14" s="107">
        <v>76393.593758999996</v>
      </c>
      <c r="CO14" s="107">
        <v>4.7906152354966691</v>
      </c>
      <c r="CP14" s="107">
        <v>433.52892600000001</v>
      </c>
      <c r="CQ14" s="107">
        <v>38252.182545000003</v>
      </c>
      <c r="CR14" s="107">
        <v>2.3987808332356111</v>
      </c>
      <c r="CS14" s="107">
        <v>382.85371900000001</v>
      </c>
      <c r="CT14" s="107">
        <v>83456.142485293996</v>
      </c>
      <c r="CU14" s="107">
        <v>83503.767277000006</v>
      </c>
      <c r="CV14" s="107">
        <v>5.5460167300832266</v>
      </c>
      <c r="CW14" s="107">
        <v>476.93471099999999</v>
      </c>
      <c r="CX14" s="112">
        <v>62636.484355000001</v>
      </c>
      <c r="CY14" s="107">
        <v>4.1600876400472089</v>
      </c>
      <c r="CZ14" s="107">
        <v>443.70495899999997</v>
      </c>
      <c r="DA14" s="112">
        <v>41742.837166999998</v>
      </c>
      <c r="DB14" s="107">
        <v>2.7724075312837684</v>
      </c>
      <c r="DC14" s="107">
        <v>411.75041299999998</v>
      </c>
      <c r="DD14" s="112">
        <v>20840.590215</v>
      </c>
      <c r="DE14" s="107">
        <v>1.3841562574510859</v>
      </c>
      <c r="DF14" s="107">
        <v>368.47520700000001</v>
      </c>
      <c r="DG14" s="107">
        <v>136372.72065047501</v>
      </c>
      <c r="DH14" s="112">
        <v>136725.718758</v>
      </c>
      <c r="DI14" s="107">
        <v>6.545950138434927</v>
      </c>
      <c r="DJ14" s="107">
        <v>493.07520699999998</v>
      </c>
      <c r="DK14" s="112">
        <v>102254.16016299999</v>
      </c>
      <c r="DL14" s="107">
        <v>4.8955722445991707</v>
      </c>
      <c r="DM14" s="107">
        <v>460.17190099999999</v>
      </c>
      <c r="DN14" s="112">
        <v>68242.179439</v>
      </c>
      <c r="DO14" s="107">
        <v>3.2671973349541128</v>
      </c>
      <c r="DP14" s="107">
        <v>421.56859500000002</v>
      </c>
      <c r="DQ14" s="112">
        <v>34113.373493999999</v>
      </c>
      <c r="DR14" s="107">
        <v>1.6332292415355529</v>
      </c>
      <c r="DS14" s="107">
        <v>374.97024800000003</v>
      </c>
      <c r="DT14" s="107">
        <v>8620.1329341534001</v>
      </c>
      <c r="DU14" s="112">
        <v>8655.3632309999994</v>
      </c>
      <c r="DV14" s="107">
        <v>8.8604834222244957</v>
      </c>
      <c r="DW14" s="107">
        <v>480.242975</v>
      </c>
      <c r="DX14" s="112">
        <v>6465.0838489999996</v>
      </c>
      <c r="DY14" s="107">
        <v>6.6182974346112502</v>
      </c>
      <c r="DZ14" s="107">
        <v>449.432231</v>
      </c>
      <c r="EA14" s="112">
        <v>4310.0734579999998</v>
      </c>
      <c r="EB14" s="107">
        <v>4.4122162645237237</v>
      </c>
      <c r="EC14" s="107">
        <v>410.37107400000002</v>
      </c>
      <c r="ED14" s="112">
        <v>2155.8509760000002</v>
      </c>
      <c r="EE14" s="107">
        <v>2.2069416757946461</v>
      </c>
      <c r="EF14" s="107">
        <v>377.76776899999999</v>
      </c>
      <c r="EG14" s="107">
        <v>1963565.2940100301</v>
      </c>
      <c r="EH14" s="111">
        <v>1975114.088028</v>
      </c>
      <c r="EI14" s="107">
        <v>5.5776482910140883</v>
      </c>
      <c r="EJ14" s="107">
        <v>528.339834</v>
      </c>
      <c r="EK14" s="112">
        <v>1719206.632791</v>
      </c>
      <c r="EL14" s="107">
        <v>4.8549752115133851</v>
      </c>
      <c r="EM14" s="107">
        <v>505.99833999999998</v>
      </c>
      <c r="EN14" s="112">
        <v>1477592.0344090001</v>
      </c>
      <c r="EO14" s="107">
        <v>4.1726646250424366</v>
      </c>
      <c r="EP14" s="107">
        <v>483.13983400000001</v>
      </c>
      <c r="EQ14" s="112">
        <v>1227580.795314</v>
      </c>
      <c r="ER14" s="107">
        <v>3.4666422393356862</v>
      </c>
      <c r="ES14" s="107">
        <v>460.68506200000002</v>
      </c>
      <c r="ET14" s="112">
        <v>984671.24784500001</v>
      </c>
      <c r="EU14" s="107">
        <v>2.780674765090084</v>
      </c>
      <c r="EV14" s="107">
        <v>439.21369299999998</v>
      </c>
      <c r="EW14" s="112">
        <v>735567.25290199998</v>
      </c>
      <c r="EX14" s="107">
        <v>2.0772144029264834</v>
      </c>
      <c r="EY14" s="107">
        <v>416.52323699999999</v>
      </c>
      <c r="EZ14" s="112">
        <v>491899.93901999999</v>
      </c>
      <c r="FA14" s="107">
        <v>1.3891070246803598</v>
      </c>
      <c r="FB14" s="107">
        <v>391.43444</v>
      </c>
      <c r="FC14" s="112">
        <v>245694.482208</v>
      </c>
      <c r="FD14" s="107">
        <v>0.69383202575770164</v>
      </c>
      <c r="FE14" s="107">
        <v>366.34688799999998</v>
      </c>
      <c r="FF14" s="107">
        <v>7578.6007735325602</v>
      </c>
      <c r="FG14" s="112">
        <v>7577.7042840000004</v>
      </c>
      <c r="FH14" s="107">
        <v>22.388773515334162</v>
      </c>
      <c r="FI14" s="107">
        <v>343.98264499999999</v>
      </c>
      <c r="FJ14" s="112">
        <v>3793.0024429999999</v>
      </c>
      <c r="FK14" s="107">
        <v>11.206649066359393</v>
      </c>
      <c r="FL14" s="107">
        <v>340.07190100000003</v>
      </c>
      <c r="FM14" s="107">
        <v>27815.8849801951</v>
      </c>
      <c r="FN14" s="112">
        <v>27270.523832999999</v>
      </c>
      <c r="FO14" s="107">
        <v>199.65241842741048</v>
      </c>
      <c r="FP14" s="107">
        <v>348.033884</v>
      </c>
      <c r="FQ14" s="112">
        <v>13900.319842000001</v>
      </c>
      <c r="FR14" s="107">
        <v>101.76674604290211</v>
      </c>
      <c r="FS14" s="107">
        <v>344.285124</v>
      </c>
      <c r="FT14" s="107">
        <v>125.99622441464849</v>
      </c>
      <c r="FU14" s="107">
        <v>10.937172258216016</v>
      </c>
      <c r="FV14" s="107">
        <v>616.44242399999996</v>
      </c>
      <c r="FW14" s="107">
        <v>126.67320270171392</v>
      </c>
      <c r="FX14" s="107">
        <v>10.995937734523778</v>
      </c>
      <c r="FY14" s="107">
        <v>616.91176499999995</v>
      </c>
      <c r="FZ14" s="107">
        <v>9405679.6493712571</v>
      </c>
      <c r="GA14" s="107">
        <v>63.511036477693111</v>
      </c>
      <c r="GB14" s="107">
        <v>516.51239699999996</v>
      </c>
      <c r="GC14" s="107">
        <v>9033204.0417214707</v>
      </c>
      <c r="GD14" s="107">
        <v>60.995927226010501</v>
      </c>
      <c r="GE14" s="113">
        <v>518.79256199999998</v>
      </c>
      <c r="GF14" s="113">
        <v>271.96069899999998</v>
      </c>
      <c r="GG14" s="113"/>
      <c r="GH14" s="113"/>
      <c r="GI14" s="113"/>
      <c r="GJ14" s="113"/>
      <c r="GK14" s="113"/>
      <c r="GL14" s="107">
        <v>4</v>
      </c>
      <c r="GM14" s="107">
        <v>0</v>
      </c>
      <c r="GN14" s="107">
        <v>0</v>
      </c>
      <c r="GO14" s="114"/>
      <c r="GP14" s="114"/>
      <c r="GQ14" s="114"/>
      <c r="GR14" s="114"/>
      <c r="GS14" s="114"/>
      <c r="GT14" s="114"/>
      <c r="GU14" s="114"/>
      <c r="GV14" s="114"/>
      <c r="GW14" s="114"/>
      <c r="GX14" s="114"/>
      <c r="GY14" s="114"/>
      <c r="GZ14" s="114"/>
      <c r="HA14" s="107"/>
      <c r="HB14" s="114"/>
      <c r="HC14" s="53" t="str">
        <f t="shared" si="0"/>
        <v>0</v>
      </c>
      <c r="HD14" s="56">
        <f t="shared" si="2"/>
        <v>2016</v>
      </c>
      <c r="HF14" s="56" t="e">
        <f>MATCH(ROUND(#REF!,1),#REF!,0)</f>
        <v>#REF!</v>
      </c>
      <c r="HG14" s="56" t="e">
        <f>MATCH(ROUND(#REF!,1),#REF!,0)</f>
        <v>#REF!</v>
      </c>
      <c r="HH14" s="56" t="e">
        <f>MATCH(ROUND(#REF!,1),#REF!,0)</f>
        <v>#REF!</v>
      </c>
      <c r="HI14" s="56" t="e">
        <f>MATCH(ROUND(#REF!,1),#REF!,0)</f>
        <v>#REF!</v>
      </c>
      <c r="HK14" s="115">
        <f t="shared" si="3"/>
        <v>4</v>
      </c>
      <c r="HL14" s="115" t="str" cm="1">
        <f t="array" ref="HL14">IFERROR(INDEX(#REF!,'5. Data Set'!HH14),"")</f>
        <v/>
      </c>
      <c r="HN14" s="116" t="str" cm="1">
        <f t="array" ref="HN14">IF(IFERROR(INDEX($E$5:$E$900,SMALL(IF(ROUND($EH$5:$EH$900,1)=ROUND($EH14,1),ROW($EH$5:$EH$900)-4,""),1)),"")=$E14,"",IFERROR(INDEX($E$5:$E$900,SMALL(IF(ROUND($EH$5:$EH$900,1)=ROUND($EH14,1),ROW($EH$5:$EH$900)-4,""),1)),""))</f>
        <v/>
      </c>
      <c r="HO14" s="116" t="str" cm="1">
        <f t="array" ref="HO14">IF(IFERROR(INDEX($E$5:$E$900,SMALL(IF(ROUND($EH$5:$EH$900,1)=ROUND($EH14,1),ROW($EH$5:$EH$900)-4,""),2)),"")=$E14,"",IFERROR(INDEX($E$5:$E$900,SMALL(IF(ROUND($EH$5:$EH$900,1)=ROUND($EH14,1),ROW($EH$5:$EH$900)-4,""),2)),""))</f>
        <v/>
      </c>
      <c r="HP14" s="116" t="str" cm="1">
        <f t="array" ref="HP14">IF(IFERROR(INDEX($E$5:$E$900,SMALL(IF(ROUND($EH$5:$EH$900,1)=ROUND($EH14,1),ROW($EH$5:$EH$900)-4,""),3)),"")=$E14,"",IFERROR(INDEX($E$5:$E$900,SMALL(IF(ROUND($EH$5:$EH$900,1)=ROUND($EH14,1),ROW($EH$5:$EH$900)-4,""),3)),""))</f>
        <v/>
      </c>
      <c r="HQ14" s="117" t="str" cm="1">
        <f t="array" ref="HQ14">IF(IFERROR(INDEX($E$5:$E$900,SMALL(IF(ROUND($EH$5:$EH$900,1)=ROUND($EH14,1),ROW($EH$5:$EH$900)-4,""),4)),"")=$E14,"",IFERROR(INDEX($E$5:$E$900,SMALL(IF(ROUND($EH$5:$EH$900,1)=ROUND($EH14,1),ROW($EH$5:$EH$900)-4,""),4)),""))</f>
        <v/>
      </c>
      <c r="HR14" s="118"/>
      <c r="HS14" s="105" t="str">
        <f t="shared" si="4"/>
        <v>edx</v>
      </c>
      <c r="HT14" s="119" t="str">
        <f t="shared" si="5"/>
        <v/>
      </c>
      <c r="HU14" s="119" t="str">
        <f t="shared" si="5"/>
        <v/>
      </c>
      <c r="HV14" s="119" t="str">
        <f t="shared" si="5"/>
        <v/>
      </c>
      <c r="HW14" s="119" t="str">
        <f t="shared" si="5"/>
        <v/>
      </c>
      <c r="HZ14" s="53"/>
    </row>
    <row r="15" spans="1:243" ht="13.9" hidden="1" customHeight="1" x14ac:dyDescent="0.25">
      <c r="A15" s="107" t="s">
        <v>292</v>
      </c>
      <c r="B15" s="107" t="s">
        <v>336</v>
      </c>
      <c r="C15" s="107">
        <v>988</v>
      </c>
      <c r="D15" s="107">
        <v>2016</v>
      </c>
      <c r="E15" s="109" t="s">
        <v>337</v>
      </c>
      <c r="F15" s="107" t="s">
        <v>300</v>
      </c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 t="s">
        <v>19</v>
      </c>
      <c r="X15" s="110"/>
      <c r="Y15" s="107" t="s">
        <v>296</v>
      </c>
      <c r="Z15" s="107">
        <v>1</v>
      </c>
      <c r="AA15" s="107" t="s">
        <v>301</v>
      </c>
      <c r="AB15" s="110">
        <v>1</v>
      </c>
      <c r="AC15" s="110">
        <v>1</v>
      </c>
      <c r="AD15" s="107">
        <v>3600</v>
      </c>
      <c r="AE15" s="107">
        <v>4</v>
      </c>
      <c r="AF15" s="107">
        <v>2</v>
      </c>
      <c r="AG15" s="107">
        <v>65536</v>
      </c>
      <c r="AH15" s="107">
        <v>4</v>
      </c>
      <c r="AI15" s="107" t="s">
        <v>338</v>
      </c>
      <c r="AJ15" s="110">
        <v>4</v>
      </c>
      <c r="AK15" s="110" t="s">
        <v>339</v>
      </c>
      <c r="AL15" s="107" t="s">
        <v>327</v>
      </c>
      <c r="AM15" s="107">
        <v>2</v>
      </c>
      <c r="AN15" s="110" t="s">
        <v>340</v>
      </c>
      <c r="AO15" s="110">
        <v>460</v>
      </c>
      <c r="AP15" s="107" t="s">
        <v>341</v>
      </c>
      <c r="AQ15" s="107" t="s">
        <v>342</v>
      </c>
      <c r="AR15" s="107" t="s">
        <v>319</v>
      </c>
      <c r="AS15" s="107" t="s">
        <v>343</v>
      </c>
      <c r="AT15" s="107" t="s">
        <v>344</v>
      </c>
      <c r="AU15" s="111">
        <v>7.5657831649340039</v>
      </c>
      <c r="AV15" s="111">
        <v>10.399920092086298</v>
      </c>
      <c r="AW15" s="111">
        <v>9.7706860805926876</v>
      </c>
      <c r="AX15" s="111">
        <v>5.2087038089972904</v>
      </c>
      <c r="AY15" s="111">
        <v>6.0042140957839889</v>
      </c>
      <c r="AZ15" s="111">
        <v>6.0042140957839889</v>
      </c>
      <c r="BA15" s="111"/>
      <c r="BB15" s="111">
        <v>4.3061248480519811</v>
      </c>
      <c r="BC15" s="111">
        <v>61.828711035109635</v>
      </c>
      <c r="BD15" s="111">
        <v>102.40001983973289</v>
      </c>
      <c r="BE15" s="111">
        <v>11.94958572500026</v>
      </c>
      <c r="BF15" s="111">
        <v>23.081244426968368</v>
      </c>
      <c r="BG15" s="107">
        <v>11746.019535236401</v>
      </c>
      <c r="BH15" s="112">
        <v>11730.322753</v>
      </c>
      <c r="BI15" s="111">
        <v>1.6940562002483972</v>
      </c>
      <c r="BJ15" s="112">
        <v>158.474762</v>
      </c>
      <c r="BK15" s="112">
        <v>8814.1375349999998</v>
      </c>
      <c r="BL15" s="111">
        <v>1.2729099322684998</v>
      </c>
      <c r="BM15" s="112">
        <v>131.11817500000001</v>
      </c>
      <c r="BN15" s="112">
        <v>5864.9373340000002</v>
      </c>
      <c r="BO15" s="111">
        <v>0.84699574461325178</v>
      </c>
      <c r="BP15" s="112">
        <v>112.038571</v>
      </c>
      <c r="BQ15" s="112">
        <v>2934.796398</v>
      </c>
      <c r="BR15" s="111">
        <v>0.42383403587314428</v>
      </c>
      <c r="BS15" s="107">
        <v>101.48372999999999</v>
      </c>
      <c r="BT15" s="107">
        <v>139288.946749411</v>
      </c>
      <c r="BU15" s="112">
        <v>139262.993414</v>
      </c>
      <c r="BV15" s="107">
        <v>2.3600653099040114</v>
      </c>
      <c r="BW15" s="107">
        <v>160.96960300000001</v>
      </c>
      <c r="BX15" s="107">
        <v>104448.47040799999</v>
      </c>
      <c r="BY15" s="107">
        <v>1.7700697481752932</v>
      </c>
      <c r="BZ15" s="107">
        <v>132.419365</v>
      </c>
      <c r="CA15" s="107">
        <v>69616.098173999999</v>
      </c>
      <c r="CB15" s="107">
        <v>1.1797716987376821</v>
      </c>
      <c r="CC15" s="107">
        <v>113.59777800000001</v>
      </c>
      <c r="CD15" s="107">
        <v>34828.318593000004</v>
      </c>
      <c r="CE15" s="107">
        <v>0.59022935310078573</v>
      </c>
      <c r="CF15" s="107">
        <v>102.694683</v>
      </c>
      <c r="CG15" s="107">
        <v>37593.017077063603</v>
      </c>
      <c r="CH15" s="112">
        <v>36706.484875000002</v>
      </c>
      <c r="CI15" s="107">
        <v>2.3018506792395326</v>
      </c>
      <c r="CJ15" s="107">
        <v>180.131111</v>
      </c>
      <c r="CK15" s="107">
        <v>28187.686400999999</v>
      </c>
      <c r="CL15" s="107">
        <v>1.7676398410059631</v>
      </c>
      <c r="CM15" s="107">
        <v>140.31849199999999</v>
      </c>
      <c r="CN15" s="107">
        <v>18802.052079000001</v>
      </c>
      <c r="CO15" s="107">
        <v>1.1790700334430544</v>
      </c>
      <c r="CP15" s="107">
        <v>118.01</v>
      </c>
      <c r="CQ15" s="107">
        <v>9403.9428970000008</v>
      </c>
      <c r="CR15" s="107">
        <v>0.58971793182332688</v>
      </c>
      <c r="CS15" s="107">
        <v>104.07158699999999</v>
      </c>
      <c r="CT15" s="107">
        <v>16486.547497676202</v>
      </c>
      <c r="CU15" s="107">
        <v>16486.829046999999</v>
      </c>
      <c r="CV15" s="107">
        <v>1.0949952643138889</v>
      </c>
      <c r="CW15" s="107">
        <v>142.20381</v>
      </c>
      <c r="CX15" s="112">
        <v>12374.918357</v>
      </c>
      <c r="CY15" s="107">
        <v>0.82189710092564483</v>
      </c>
      <c r="CZ15" s="107">
        <v>122.017698</v>
      </c>
      <c r="DA15" s="112">
        <v>8230.8780200000001</v>
      </c>
      <c r="DB15" s="107">
        <v>0.54666500315809818</v>
      </c>
      <c r="DC15" s="107">
        <v>106.846825</v>
      </c>
      <c r="DD15" s="112">
        <v>4125.2138610000002</v>
      </c>
      <c r="DE15" s="107">
        <v>0.27398171165600571</v>
      </c>
      <c r="DF15" s="107">
        <v>98.777540000000002</v>
      </c>
      <c r="DG15" s="107">
        <v>27148.140837137798</v>
      </c>
      <c r="DH15" s="112">
        <v>27150.708513000001</v>
      </c>
      <c r="DI15" s="107">
        <v>1.2998811471881888</v>
      </c>
      <c r="DJ15" s="107">
        <v>147.324286</v>
      </c>
      <c r="DK15" s="112">
        <v>20356.148023999998</v>
      </c>
      <c r="DL15" s="107">
        <v>0.97458130910654284</v>
      </c>
      <c r="DM15" s="107">
        <v>127.68484100000001</v>
      </c>
      <c r="DN15" s="112">
        <v>13580.211058000001</v>
      </c>
      <c r="DO15" s="107">
        <v>0.65017310029602049</v>
      </c>
      <c r="DP15" s="107">
        <v>109.53515899999999</v>
      </c>
      <c r="DQ15" s="112">
        <v>6789.6009700000004</v>
      </c>
      <c r="DR15" s="107">
        <v>0.32506239362438105</v>
      </c>
      <c r="DS15" s="107">
        <v>99.982856999999996</v>
      </c>
      <c r="DT15" s="107">
        <v>1915.8695368660301</v>
      </c>
      <c r="DU15" s="112">
        <v>1916.189263</v>
      </c>
      <c r="DV15" s="107">
        <v>1.9616003101806827</v>
      </c>
      <c r="DW15" s="107">
        <v>147.267302</v>
      </c>
      <c r="DX15" s="112">
        <v>1438.356354</v>
      </c>
      <c r="DY15" s="107">
        <v>1.4724434191534013</v>
      </c>
      <c r="DZ15" s="107">
        <v>126.737937</v>
      </c>
      <c r="EA15" s="112">
        <v>959.30363199999999</v>
      </c>
      <c r="EB15" s="107">
        <v>0.98203780723754919</v>
      </c>
      <c r="EC15" s="107">
        <v>109.154365</v>
      </c>
      <c r="ED15" s="112">
        <v>482.35958399999998</v>
      </c>
      <c r="EE15" s="107">
        <v>0.49379084199211748</v>
      </c>
      <c r="EF15" s="107">
        <v>99.905873</v>
      </c>
      <c r="EG15" s="107">
        <v>373513.187438394</v>
      </c>
      <c r="EH15" s="111">
        <v>380215.65153500001</v>
      </c>
      <c r="EI15" s="107">
        <v>1.0737147751897038</v>
      </c>
      <c r="EJ15" s="107">
        <v>149.12662599999999</v>
      </c>
      <c r="EK15" s="112">
        <v>327203.44975600002</v>
      </c>
      <c r="EL15" s="107">
        <v>0.92401030067463896</v>
      </c>
      <c r="EM15" s="107">
        <v>134.49113800000001</v>
      </c>
      <c r="EN15" s="112">
        <v>279432.50794400001</v>
      </c>
      <c r="EO15" s="107">
        <v>0.78910694821874883</v>
      </c>
      <c r="EP15" s="107">
        <v>122.485285</v>
      </c>
      <c r="EQ15" s="112">
        <v>231629.027592</v>
      </c>
      <c r="ER15" s="107">
        <v>0.6541117081432406</v>
      </c>
      <c r="ES15" s="107">
        <v>114.68178899999999</v>
      </c>
      <c r="ET15" s="112">
        <v>187372.13084599999</v>
      </c>
      <c r="EU15" s="107">
        <v>0.52913188748519746</v>
      </c>
      <c r="EV15" s="107">
        <v>109.272683</v>
      </c>
      <c r="EW15" s="112">
        <v>139359.06356800001</v>
      </c>
      <c r="EX15" s="107">
        <v>0.39354478177179592</v>
      </c>
      <c r="EY15" s="107">
        <v>104.634024</v>
      </c>
      <c r="EZ15" s="112">
        <v>94100.852146999998</v>
      </c>
      <c r="FA15" s="107">
        <v>0.26573728593304596</v>
      </c>
      <c r="FB15" s="107">
        <v>100.658821</v>
      </c>
      <c r="FC15" s="112">
        <v>46410.230181999999</v>
      </c>
      <c r="FD15" s="107">
        <v>0.13106075372013298</v>
      </c>
      <c r="FE15" s="107">
        <v>96.890285000000006</v>
      </c>
      <c r="FF15" s="107">
        <v>3001.5004577751702</v>
      </c>
      <c r="FG15" s="112">
        <v>2987.478443</v>
      </c>
      <c r="FH15" s="107">
        <v>8.8266809755953446</v>
      </c>
      <c r="FI15" s="107">
        <v>103.171746</v>
      </c>
      <c r="FJ15" s="112">
        <v>1499.4523819999999</v>
      </c>
      <c r="FK15" s="107">
        <v>4.4302203569107137</v>
      </c>
      <c r="FL15" s="107">
        <v>99.147459999999995</v>
      </c>
      <c r="FM15" s="107">
        <v>1952.3508870041401</v>
      </c>
      <c r="FN15" s="112">
        <v>1941.1242380000001</v>
      </c>
      <c r="FO15" s="107">
        <v>14.211320286990263</v>
      </c>
      <c r="FP15" s="107">
        <v>99.692459999999997</v>
      </c>
      <c r="FQ15" s="112">
        <v>981.87551599999995</v>
      </c>
      <c r="FR15" s="107">
        <v>7.1884875613148838</v>
      </c>
      <c r="FS15" s="107">
        <v>97.725873000000007</v>
      </c>
      <c r="FT15" s="107">
        <v>18.062998374999999</v>
      </c>
      <c r="FU15" s="107">
        <v>1.5679686089409721</v>
      </c>
      <c r="FV15" s="107">
        <v>131.15437499999999</v>
      </c>
      <c r="FW15" s="107">
        <v>18.137312000000001</v>
      </c>
      <c r="FX15" s="107">
        <v>1.5744194444444446</v>
      </c>
      <c r="FY15" s="107">
        <v>131.81636399999999</v>
      </c>
      <c r="FZ15" s="107">
        <v>1089957.9961932406</v>
      </c>
      <c r="GA15" s="107">
        <v>7.3598468835805653</v>
      </c>
      <c r="GB15" s="107">
        <v>164.61007900000001</v>
      </c>
      <c r="GC15" s="107">
        <v>390100.99876721541</v>
      </c>
      <c r="GD15" s="107">
        <v>2.6341231773022717</v>
      </c>
      <c r="GE15" s="113">
        <v>114.12396699999999</v>
      </c>
      <c r="GF15" s="113">
        <v>93.593788000000004</v>
      </c>
      <c r="GG15" s="113"/>
      <c r="GH15" s="113"/>
      <c r="GI15" s="113"/>
      <c r="GJ15" s="113"/>
      <c r="GK15" s="113"/>
      <c r="GL15" s="107">
        <v>8</v>
      </c>
      <c r="GM15" s="107">
        <v>0</v>
      </c>
      <c r="GN15" s="107">
        <v>0</v>
      </c>
      <c r="GO15" s="114"/>
      <c r="GP15" s="114"/>
      <c r="GQ15" s="114"/>
      <c r="GR15" s="114"/>
      <c r="GS15" s="114"/>
      <c r="GT15" s="114"/>
      <c r="GU15" s="114"/>
      <c r="GV15" s="114"/>
      <c r="GW15" s="114"/>
      <c r="GX15" s="114"/>
      <c r="GY15" s="114"/>
      <c r="GZ15" s="114"/>
      <c r="HA15" s="107"/>
      <c r="HB15" s="114"/>
      <c r="HC15" s="53" t="str">
        <f t="shared" si="0"/>
        <v>0</v>
      </c>
      <c r="HD15" s="56">
        <f t="shared" si="2"/>
        <v>2016</v>
      </c>
      <c r="HF15" s="56" t="e">
        <f>MATCH(ROUND(#REF!,1),#REF!,0)</f>
        <v>#REF!</v>
      </c>
      <c r="HG15" s="56" t="e">
        <f>MATCH(ROUND(#REF!,1),#REF!,0)</f>
        <v>#REF!</v>
      </c>
      <c r="HH15" s="56" t="e">
        <f>MATCH(ROUND(#REF!,1),#REF!,0)</f>
        <v>#REF!</v>
      </c>
      <c r="HI15" s="56" t="e">
        <f>MATCH(ROUND(#REF!,1),#REF!,0)</f>
        <v>#REF!</v>
      </c>
      <c r="HK15" s="115">
        <f t="shared" si="3"/>
        <v>1</v>
      </c>
      <c r="HL15" s="115" t="str" cm="1">
        <f t="array" ref="HL15">IFERROR(INDEX(#REF!,'5. Data Set'!HH15),"")</f>
        <v/>
      </c>
      <c r="HN15" s="116" t="str" cm="1">
        <f t="array" ref="HN15">IF(IFERROR(INDEX($E$5:$E$900,SMALL(IF(ROUND($EH$5:$EH$900,1)=ROUND($EH15,1),ROW($EH$5:$EH$900)-4,""),1)),"")=$E15,"",IFERROR(INDEX($E$5:$E$900,SMALL(IF(ROUND($EH$5:$EH$900,1)=ROUND($EH15,1),ROW($EH$5:$EH$900)-4,""),1)),""))</f>
        <v/>
      </c>
      <c r="HO15" s="116" t="str" cm="1">
        <f t="array" ref="HO15">IF(IFERROR(INDEX($E$5:$E$900,SMALL(IF(ROUND($EH$5:$EH$900,1)=ROUND($EH15,1),ROW($EH$5:$EH$900)-4,""),2)),"")=$E15,"",IFERROR(INDEX($E$5:$E$900,SMALL(IF(ROUND($EH$5:$EH$900,1)=ROUND($EH15,1),ROW($EH$5:$EH$900)-4,""),2)),""))</f>
        <v/>
      </c>
      <c r="HP15" s="116" t="str" cm="1">
        <f t="array" ref="HP15">IF(IFERROR(INDEX($E$5:$E$900,SMALL(IF(ROUND($EH$5:$EH$900,1)=ROUND($EH15,1),ROW($EH$5:$EH$900)-4,""),3)),"")=$E15,"",IFERROR(INDEX($E$5:$E$900,SMALL(IF(ROUND($EH$5:$EH$900,1)=ROUND($EH15,1),ROW($EH$5:$EH$900)-4,""),3)),""))</f>
        <v/>
      </c>
      <c r="HQ15" s="117" t="str" cm="1">
        <f t="array" ref="HQ15">IF(IFERROR(INDEX($E$5:$E$900,SMALL(IF(ROUND($EH$5:$EH$900,1)=ROUND($EH15,1),ROW($EH$5:$EH$900)-4,""),4)),"")=$E15,"",IFERROR(INDEX($E$5:$E$900,SMALL(IF(ROUND($EH$5:$EH$900,1)=ROUND($EH15,1),ROW($EH$5:$EH$900)-4,""),4)),""))</f>
        <v/>
      </c>
      <c r="HR15" s="118"/>
      <c r="HS15" s="105" t="str">
        <f t="shared" si="4"/>
        <v>hdx</v>
      </c>
      <c r="HT15" s="119" t="str">
        <f t="shared" si="5"/>
        <v/>
      </c>
      <c r="HU15" s="119" t="str">
        <f t="shared" si="5"/>
        <v/>
      </c>
      <c r="HV15" s="119" t="str">
        <f t="shared" si="5"/>
        <v/>
      </c>
      <c r="HW15" s="119" t="str">
        <f t="shared" si="5"/>
        <v/>
      </c>
      <c r="HZ15" s="73" t="s">
        <v>322</v>
      </c>
      <c r="IA15" s="73">
        <v>2016</v>
      </c>
      <c r="IB15" s="73">
        <v>2017</v>
      </c>
      <c r="IC15" s="73">
        <v>2018</v>
      </c>
      <c r="ID15" s="73">
        <v>2019</v>
      </c>
      <c r="IE15" s="73">
        <v>2020</v>
      </c>
      <c r="IF15" s="73">
        <v>2021</v>
      </c>
      <c r="IG15" s="73">
        <v>2022</v>
      </c>
    </row>
    <row r="16" spans="1:243" ht="13.9" hidden="1" customHeight="1" x14ac:dyDescent="0.25">
      <c r="A16" s="107" t="s">
        <v>292</v>
      </c>
      <c r="B16" s="107" t="s">
        <v>336</v>
      </c>
      <c r="C16" s="107">
        <v>989</v>
      </c>
      <c r="D16" s="107">
        <v>2016</v>
      </c>
      <c r="E16" s="109" t="s">
        <v>345</v>
      </c>
      <c r="F16" s="107" t="s">
        <v>303</v>
      </c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 t="s">
        <v>19</v>
      </c>
      <c r="X16" s="110"/>
      <c r="Y16" s="107" t="s">
        <v>296</v>
      </c>
      <c r="Z16" s="107">
        <v>1</v>
      </c>
      <c r="AA16" s="107" t="s">
        <v>346</v>
      </c>
      <c r="AB16" s="110">
        <v>1</v>
      </c>
      <c r="AC16" s="110">
        <v>1</v>
      </c>
      <c r="AD16" s="107">
        <v>3000</v>
      </c>
      <c r="AE16" s="107">
        <v>4</v>
      </c>
      <c r="AF16" s="107">
        <v>1</v>
      </c>
      <c r="AG16" s="107">
        <v>8192</v>
      </c>
      <c r="AH16" s="107">
        <v>1</v>
      </c>
      <c r="AI16" s="107" t="s">
        <v>347</v>
      </c>
      <c r="AJ16" s="110">
        <v>1</v>
      </c>
      <c r="AK16" s="110" t="s">
        <v>348</v>
      </c>
      <c r="AL16" s="107" t="s">
        <v>316</v>
      </c>
      <c r="AM16" s="107">
        <v>2</v>
      </c>
      <c r="AN16" s="110" t="s">
        <v>340</v>
      </c>
      <c r="AO16" s="110">
        <v>460</v>
      </c>
      <c r="AP16" s="107" t="s">
        <v>341</v>
      </c>
      <c r="AQ16" s="107" t="s">
        <v>342</v>
      </c>
      <c r="AR16" s="107" t="s">
        <v>319</v>
      </c>
      <c r="AS16" s="107" t="s">
        <v>349</v>
      </c>
      <c r="AT16" s="107" t="s">
        <v>344</v>
      </c>
      <c r="AU16" s="111">
        <v>12.647452060925685</v>
      </c>
      <c r="AV16" s="111">
        <v>12.684140045983014</v>
      </c>
      <c r="AW16" s="111">
        <v>17.313887296427271</v>
      </c>
      <c r="AX16" s="111">
        <v>9.7937410761193249</v>
      </c>
      <c r="AY16" s="111">
        <v>9.5865842426010737</v>
      </c>
      <c r="AZ16" s="111">
        <v>9.5865842426010737</v>
      </c>
      <c r="BA16" s="111"/>
      <c r="BB16" s="111">
        <v>10.918757886159026</v>
      </c>
      <c r="BC16" s="111">
        <v>17.692050157000104</v>
      </c>
      <c r="BD16" s="111">
        <v>50.314170055651751</v>
      </c>
      <c r="BE16" s="111">
        <v>17.157866974332848</v>
      </c>
      <c r="BF16" s="111">
        <v>44.710791272875611</v>
      </c>
      <c r="BG16" s="107">
        <v>7049.2193066682003</v>
      </c>
      <c r="BH16" s="112">
        <v>7048.9687819999999</v>
      </c>
      <c r="BI16" s="111">
        <v>1.0179898304546242</v>
      </c>
      <c r="BJ16" s="112">
        <v>65.917769000000007</v>
      </c>
      <c r="BK16" s="112">
        <v>5288.0512049999998</v>
      </c>
      <c r="BL16" s="111">
        <v>0.76368367006527638</v>
      </c>
      <c r="BM16" s="112">
        <v>48.892479000000002</v>
      </c>
      <c r="BN16" s="112">
        <v>3523.331592</v>
      </c>
      <c r="BO16" s="111">
        <v>0.50882843163306568</v>
      </c>
      <c r="BP16" s="112">
        <v>37.691851</v>
      </c>
      <c r="BQ16" s="112">
        <v>1764.3732729999999</v>
      </c>
      <c r="BR16" s="111">
        <v>0.25480522110218934</v>
      </c>
      <c r="BS16" s="107">
        <v>32.428916999999998</v>
      </c>
      <c r="BT16" s="107">
        <v>59590.539890413202</v>
      </c>
      <c r="BU16" s="112">
        <v>59593.919029999997</v>
      </c>
      <c r="BV16" s="107">
        <v>1.0099276019855574</v>
      </c>
      <c r="BW16" s="107">
        <v>65.254215000000002</v>
      </c>
      <c r="BX16" s="107">
        <v>44729.819882999996</v>
      </c>
      <c r="BY16" s="107">
        <v>0.75802834361242877</v>
      </c>
      <c r="BZ16" s="107">
        <v>47.007354999999997</v>
      </c>
      <c r="CA16" s="107">
        <v>29815.652124</v>
      </c>
      <c r="CB16" s="107">
        <v>0.50528058133026121</v>
      </c>
      <c r="CC16" s="107">
        <v>37.659612000000003</v>
      </c>
      <c r="CD16" s="107">
        <v>14907.583559000001</v>
      </c>
      <c r="CE16" s="107">
        <v>0.25263618100969509</v>
      </c>
      <c r="CF16" s="107">
        <v>32.682065999999999</v>
      </c>
      <c r="CG16" s="107">
        <v>27499.0068261573</v>
      </c>
      <c r="CH16" s="112">
        <v>28044.276730000001</v>
      </c>
      <c r="CI16" s="107">
        <v>1.7586466712779161</v>
      </c>
      <c r="CJ16" s="107">
        <v>84.301817999999997</v>
      </c>
      <c r="CK16" s="107">
        <v>20625.002443000001</v>
      </c>
      <c r="CL16" s="107">
        <v>1.2933866057839616</v>
      </c>
      <c r="CM16" s="107">
        <v>67.386032999999998</v>
      </c>
      <c r="CN16" s="107">
        <v>13749.385757</v>
      </c>
      <c r="CO16" s="107">
        <v>0.86221911609499502</v>
      </c>
      <c r="CP16" s="107">
        <v>47.314810000000001</v>
      </c>
      <c r="CQ16" s="107">
        <v>6879.3672989999995</v>
      </c>
      <c r="CR16" s="107">
        <v>0.43140268930317666</v>
      </c>
      <c r="CS16" s="107">
        <v>35.028793</v>
      </c>
      <c r="CT16" s="107">
        <v>11109.351380518599</v>
      </c>
      <c r="CU16" s="107">
        <v>11118.893835000001</v>
      </c>
      <c r="CV16" s="107">
        <v>0.73847651716564178</v>
      </c>
      <c r="CW16" s="107">
        <v>56.102148999999997</v>
      </c>
      <c r="CX16" s="112">
        <v>8337.2196820000008</v>
      </c>
      <c r="CY16" s="107">
        <v>0.55372782985189817</v>
      </c>
      <c r="CZ16" s="107">
        <v>46.862479</v>
      </c>
      <c r="DA16" s="112">
        <v>5555.1910630000002</v>
      </c>
      <c r="DB16" s="107">
        <v>0.36895560019473278</v>
      </c>
      <c r="DC16" s="107">
        <v>36.569471</v>
      </c>
      <c r="DD16" s="112">
        <v>2780.4077040000002</v>
      </c>
      <c r="DE16" s="107">
        <v>0.18466457437404235</v>
      </c>
      <c r="DF16" s="107">
        <v>31.497264000000001</v>
      </c>
      <c r="DG16" s="107">
        <v>16455.2997136165</v>
      </c>
      <c r="DH16" s="112">
        <v>16454.776430999998</v>
      </c>
      <c r="DI16" s="107">
        <v>0.78779725595787242</v>
      </c>
      <c r="DJ16" s="107">
        <v>65.105372000000003</v>
      </c>
      <c r="DK16" s="112">
        <v>12352.542793000001</v>
      </c>
      <c r="DL16" s="107">
        <v>0.59139662925436653</v>
      </c>
      <c r="DM16" s="107">
        <v>52.214793</v>
      </c>
      <c r="DN16" s="112">
        <v>8222.2042230000006</v>
      </c>
      <c r="DO16" s="107">
        <v>0.39365043651407311</v>
      </c>
      <c r="DP16" s="107">
        <v>38.801099000000001</v>
      </c>
      <c r="DQ16" s="112">
        <v>4115.0291150000003</v>
      </c>
      <c r="DR16" s="107">
        <v>0.19701322947641772</v>
      </c>
      <c r="DS16" s="107">
        <v>32.433174000000001</v>
      </c>
      <c r="DT16" s="107">
        <v>1375.34531778367</v>
      </c>
      <c r="DU16" s="112">
        <v>1375.763571</v>
      </c>
      <c r="DV16" s="107">
        <v>1.4083672733787171</v>
      </c>
      <c r="DW16" s="107">
        <v>60.736528999999997</v>
      </c>
      <c r="DX16" s="112">
        <v>1034.9686549999999</v>
      </c>
      <c r="DY16" s="107">
        <v>1.0594959871013971</v>
      </c>
      <c r="DZ16" s="107">
        <v>50.938263999999997</v>
      </c>
      <c r="EA16" s="112">
        <v>691.65914199999997</v>
      </c>
      <c r="EB16" s="107">
        <v>0.70805051133746222</v>
      </c>
      <c r="EC16" s="107">
        <v>38.323231</v>
      </c>
      <c r="ED16" s="112">
        <v>345.57178099999999</v>
      </c>
      <c r="EE16" s="107">
        <v>0.35376135640067563</v>
      </c>
      <c r="EF16" s="107">
        <v>32.205471000000003</v>
      </c>
      <c r="EG16" s="107">
        <v>361478.38164639199</v>
      </c>
      <c r="EH16" s="111">
        <v>360262.878119</v>
      </c>
      <c r="EI16" s="107">
        <v>1.0173688895422281</v>
      </c>
      <c r="EJ16" s="107">
        <v>67.912987999999999</v>
      </c>
      <c r="EK16" s="112">
        <v>315194.151717</v>
      </c>
      <c r="EL16" s="107">
        <v>0.89009649230806243</v>
      </c>
      <c r="EM16" s="107">
        <v>61.438713999999997</v>
      </c>
      <c r="EN16" s="112">
        <v>271758.18510599999</v>
      </c>
      <c r="EO16" s="107">
        <v>0.76743494763836806</v>
      </c>
      <c r="EP16" s="107">
        <v>52.029128999999998</v>
      </c>
      <c r="EQ16" s="112">
        <v>224421.803296</v>
      </c>
      <c r="ER16" s="107">
        <v>0.63375877637023315</v>
      </c>
      <c r="ES16" s="107">
        <v>44.122821999999999</v>
      </c>
      <c r="ET16" s="112">
        <v>180522.175258</v>
      </c>
      <c r="EU16" s="107">
        <v>0.5097878691773351</v>
      </c>
      <c r="EV16" s="107">
        <v>39.453631000000001</v>
      </c>
      <c r="EW16" s="112">
        <v>135133.561743</v>
      </c>
      <c r="EX16" s="107">
        <v>0.38161212270377243</v>
      </c>
      <c r="EY16" s="107">
        <v>35.916676000000002</v>
      </c>
      <c r="EZ16" s="112">
        <v>90661.281185999993</v>
      </c>
      <c r="FA16" s="107">
        <v>0.25602406622147084</v>
      </c>
      <c r="FB16" s="107">
        <v>33.171120000000002</v>
      </c>
      <c r="FC16" s="112">
        <v>45224.990237999998</v>
      </c>
      <c r="FD16" s="107">
        <v>0.12771368046083906</v>
      </c>
      <c r="FE16" s="107">
        <v>30.801867000000001</v>
      </c>
      <c r="FF16" s="107">
        <v>255.81733842177101</v>
      </c>
      <c r="FG16" s="112">
        <v>254.304723</v>
      </c>
      <c r="FH16" s="107">
        <v>0.75135827867399396</v>
      </c>
      <c r="FI16" s="107">
        <v>30.411602999999999</v>
      </c>
      <c r="FJ16" s="112">
        <v>127.130883</v>
      </c>
      <c r="FK16" s="107">
        <v>0.37561567984399929</v>
      </c>
      <c r="FL16" s="107">
        <v>29.647983</v>
      </c>
      <c r="FM16" s="107">
        <v>292.03993868094898</v>
      </c>
      <c r="FN16" s="112">
        <v>286.97393099999999</v>
      </c>
      <c r="FO16" s="107">
        <v>2.1009878541620908</v>
      </c>
      <c r="FP16" s="107">
        <v>29.925388000000002</v>
      </c>
      <c r="FQ16" s="112">
        <v>145.17252999999999</v>
      </c>
      <c r="FR16" s="107">
        <v>1.0628342484808551</v>
      </c>
      <c r="FS16" s="107">
        <v>29.476008</v>
      </c>
      <c r="FT16" s="107">
        <v>9.7826999882427401</v>
      </c>
      <c r="FU16" s="107">
        <v>0.84919270731273788</v>
      </c>
      <c r="FV16" s="107">
        <v>49.272691999999999</v>
      </c>
      <c r="FW16" s="107">
        <v>9.8548517499814512</v>
      </c>
      <c r="FX16" s="107">
        <v>0.85545588107477877</v>
      </c>
      <c r="FY16" s="107">
        <v>50.080768999999997</v>
      </c>
      <c r="FZ16" s="107">
        <v>205152.9892499636</v>
      </c>
      <c r="GA16" s="107">
        <v>1.3852777757142944</v>
      </c>
      <c r="GB16" s="107">
        <v>71.935455000000005</v>
      </c>
      <c r="GC16" s="107">
        <v>1089957.9961932406</v>
      </c>
      <c r="GD16" s="107">
        <v>7.3598468835805653</v>
      </c>
      <c r="GE16" s="113">
        <v>164.61007900000001</v>
      </c>
      <c r="GF16" s="113">
        <v>28.540458999999998</v>
      </c>
      <c r="GG16" s="113"/>
      <c r="GH16" s="113"/>
      <c r="GI16" s="113"/>
      <c r="GJ16" s="113"/>
      <c r="GK16" s="113"/>
      <c r="GL16" s="107">
        <v>2</v>
      </c>
      <c r="GM16" s="107">
        <v>0</v>
      </c>
      <c r="GN16" s="107">
        <v>0</v>
      </c>
      <c r="GO16" s="114"/>
      <c r="GP16" s="114"/>
      <c r="GQ16" s="114"/>
      <c r="GR16" s="114"/>
      <c r="GS16" s="114"/>
      <c r="GT16" s="114"/>
      <c r="GU16" s="114"/>
      <c r="GV16" s="114"/>
      <c r="GW16" s="114"/>
      <c r="GX16" s="114"/>
      <c r="GY16" s="114"/>
      <c r="GZ16" s="114"/>
      <c r="HA16" s="107"/>
      <c r="HB16" s="114"/>
      <c r="HC16" s="53" t="str">
        <f t="shared" si="0"/>
        <v>0</v>
      </c>
      <c r="HD16" s="56">
        <f t="shared" si="2"/>
        <v>2016</v>
      </c>
      <c r="HF16" s="56" t="e">
        <f>MATCH(ROUND(#REF!,1),#REF!,0)</f>
        <v>#REF!</v>
      </c>
      <c r="HG16" s="56" t="e">
        <f>MATCH(ROUND(#REF!,1),#REF!,0)</f>
        <v>#REF!</v>
      </c>
      <c r="HH16" s="56" t="e">
        <f>MATCH(ROUND(#REF!,1),#REF!,0)</f>
        <v>#REF!</v>
      </c>
      <c r="HI16" s="56" t="e">
        <f>MATCH(ROUND(#REF!,1),#REF!,0)</f>
        <v>#REF!</v>
      </c>
      <c r="HK16" s="115">
        <f t="shared" si="3"/>
        <v>1</v>
      </c>
      <c r="HL16" s="115" t="str" cm="1">
        <f t="array" ref="HL16">IFERROR(INDEX(#REF!,'5. Data Set'!HH16),"")</f>
        <v/>
      </c>
      <c r="HN16" s="116" t="str" cm="1">
        <f t="array" ref="HN16">IF(IFERROR(INDEX($E$5:$E$900,SMALL(IF(ROUND($EH$5:$EH$900,1)=ROUND($EH16,1),ROW($EH$5:$EH$900)-4,""),1)),"")=$E16,"",IFERROR(INDEX($E$5:$E$900,SMALL(IF(ROUND($EH$5:$EH$900,1)=ROUND($EH16,1),ROW($EH$5:$EH$900)-4,""),1)),""))</f>
        <v/>
      </c>
      <c r="HO16" s="116" t="str" cm="1">
        <f t="array" ref="HO16">IF(IFERROR(INDEX($E$5:$E$900,SMALL(IF(ROUND($EH$5:$EH$900,1)=ROUND($EH16,1),ROW($EH$5:$EH$900)-4,""),2)),"")=$E16,"",IFERROR(INDEX($E$5:$E$900,SMALL(IF(ROUND($EH$5:$EH$900,1)=ROUND($EH16,1),ROW($EH$5:$EH$900)-4,""),2)),""))</f>
        <v/>
      </c>
      <c r="HP16" s="116" t="str" cm="1">
        <f t="array" ref="HP16">IF(IFERROR(INDEX($E$5:$E$900,SMALL(IF(ROUND($EH$5:$EH$900,1)=ROUND($EH16,1),ROW($EH$5:$EH$900)-4,""),3)),"")=$E16,"",IFERROR(INDEX($E$5:$E$900,SMALL(IF(ROUND($EH$5:$EH$900,1)=ROUND($EH16,1),ROW($EH$5:$EH$900)-4,""),3)),""))</f>
        <v/>
      </c>
      <c r="HQ16" s="117" t="str" cm="1">
        <f t="array" ref="HQ16">IF(IFERROR(INDEX($E$5:$E$900,SMALL(IF(ROUND($EH$5:$EH$900,1)=ROUND($EH16,1),ROW($EH$5:$EH$900)-4,""),4)),"")=$E16,"",IFERROR(INDEX($E$5:$E$900,SMALL(IF(ROUND($EH$5:$EH$900,1)=ROUND($EH16,1),ROW($EH$5:$EH$900)-4,""),4)),""))</f>
        <v/>
      </c>
      <c r="HR16" s="118"/>
      <c r="HS16" s="105" t="str">
        <f t="shared" si="4"/>
        <v>hdx</v>
      </c>
      <c r="HT16" s="119" t="str">
        <f t="shared" si="5"/>
        <v/>
      </c>
      <c r="HU16" s="119" t="str">
        <f t="shared" si="5"/>
        <v/>
      </c>
      <c r="HV16" s="119" t="str">
        <f t="shared" si="5"/>
        <v/>
      </c>
      <c r="HW16" s="119" t="str">
        <f t="shared" si="5"/>
        <v/>
      </c>
      <c r="HY16" s="326" t="s">
        <v>350</v>
      </c>
      <c r="HZ16" s="123" t="s">
        <v>18</v>
      </c>
      <c r="IA16" s="121">
        <f t="shared" ref="IA16:IG18" si="8">COUNTIFS($HD$5:$HD$900,"="&amp;IA$15,$W$5:$W$900,$HZ16,$AC$5:$AC$900,2,$F$5:$F$900,$IA$2)</f>
        <v>3</v>
      </c>
      <c r="IB16" s="121">
        <f t="shared" si="8"/>
        <v>13</v>
      </c>
      <c r="IC16" s="121">
        <f t="shared" si="8"/>
        <v>15</v>
      </c>
      <c r="ID16" s="121">
        <f t="shared" si="8"/>
        <v>13</v>
      </c>
      <c r="IE16" s="121">
        <f t="shared" si="8"/>
        <v>10</v>
      </c>
      <c r="IF16" s="121">
        <f t="shared" si="8"/>
        <v>17</v>
      </c>
      <c r="IG16" s="121">
        <f t="shared" si="8"/>
        <v>0</v>
      </c>
    </row>
    <row r="17" spans="1:241" ht="13.9" hidden="1" customHeight="1" x14ac:dyDescent="0.25">
      <c r="A17" s="107" t="s">
        <v>292</v>
      </c>
      <c r="B17" s="107" t="s">
        <v>336</v>
      </c>
      <c r="C17" s="107">
        <v>990</v>
      </c>
      <c r="D17" s="107">
        <v>2016</v>
      </c>
      <c r="E17" s="109" t="s">
        <v>351</v>
      </c>
      <c r="F17" s="107" t="s">
        <v>49</v>
      </c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 t="s">
        <v>19</v>
      </c>
      <c r="X17" s="110"/>
      <c r="Y17" s="107" t="s">
        <v>296</v>
      </c>
      <c r="Z17" s="107">
        <v>1</v>
      </c>
      <c r="AA17" s="107" t="s">
        <v>346</v>
      </c>
      <c r="AB17" s="110">
        <v>1</v>
      </c>
      <c r="AC17" s="110">
        <v>1</v>
      </c>
      <c r="AD17" s="107">
        <v>3000</v>
      </c>
      <c r="AE17" s="107">
        <v>4</v>
      </c>
      <c r="AF17" s="107">
        <v>1</v>
      </c>
      <c r="AG17" s="107">
        <v>32768</v>
      </c>
      <c r="AH17" s="107">
        <v>2</v>
      </c>
      <c r="AI17" s="107" t="s">
        <v>338</v>
      </c>
      <c r="AJ17" s="110">
        <v>1</v>
      </c>
      <c r="AK17" s="110" t="s">
        <v>348</v>
      </c>
      <c r="AL17" s="107" t="s">
        <v>316</v>
      </c>
      <c r="AM17" s="107">
        <v>2</v>
      </c>
      <c r="AN17" s="110" t="s">
        <v>340</v>
      </c>
      <c r="AO17" s="110">
        <v>460</v>
      </c>
      <c r="AP17" s="107" t="s">
        <v>341</v>
      </c>
      <c r="AQ17" s="107" t="s">
        <v>342</v>
      </c>
      <c r="AR17" s="107" t="s">
        <v>319</v>
      </c>
      <c r="AS17" s="107" t="s">
        <v>349</v>
      </c>
      <c r="AT17" s="107" t="s">
        <v>344</v>
      </c>
      <c r="AU17" s="111">
        <v>8.7518812452802042</v>
      </c>
      <c r="AV17" s="111">
        <v>9.9486115881363677</v>
      </c>
      <c r="AW17" s="111">
        <v>11.412824930670219</v>
      </c>
      <c r="AX17" s="111">
        <v>5.1425790342562534</v>
      </c>
      <c r="AY17" s="111">
        <v>5.5644593350314464</v>
      </c>
      <c r="AZ17" s="111">
        <v>5.5644593350314464</v>
      </c>
      <c r="BA17" s="111"/>
      <c r="BB17" s="111">
        <v>5.6901504561966609</v>
      </c>
      <c r="BC17" s="111">
        <v>73.635497871443079</v>
      </c>
      <c r="BD17" s="111">
        <v>118.92425660226502</v>
      </c>
      <c r="BE17" s="111">
        <v>18.132724498349425</v>
      </c>
      <c r="BF17" s="111">
        <v>12.578538292636969</v>
      </c>
      <c r="BG17" s="107">
        <v>9301.4144669708494</v>
      </c>
      <c r="BH17" s="112">
        <v>9302.6310859999994</v>
      </c>
      <c r="BI17" s="111">
        <v>1.3434566295996766</v>
      </c>
      <c r="BJ17" s="112">
        <v>103.08968299999999</v>
      </c>
      <c r="BK17" s="112">
        <v>6973.1377540000003</v>
      </c>
      <c r="BL17" s="111">
        <v>1.0070385526543817</v>
      </c>
      <c r="BM17" s="112">
        <v>91.808175000000006</v>
      </c>
      <c r="BN17" s="112">
        <v>4648.2469289999999</v>
      </c>
      <c r="BO17" s="111">
        <v>0.67128515524810817</v>
      </c>
      <c r="BP17" s="112">
        <v>77.893889000000001</v>
      </c>
      <c r="BQ17" s="112">
        <v>2328.1569129999998</v>
      </c>
      <c r="BR17" s="111">
        <v>0.3362250755300098</v>
      </c>
      <c r="BS17" s="107">
        <v>70.599444000000005</v>
      </c>
      <c r="BT17" s="107">
        <v>88974.314600420897</v>
      </c>
      <c r="BU17" s="112">
        <v>88968.287972999999</v>
      </c>
      <c r="BV17" s="107">
        <v>1.507729835322636</v>
      </c>
      <c r="BW17" s="107">
        <v>105.41801599999999</v>
      </c>
      <c r="BX17" s="107">
        <v>66746.014739999999</v>
      </c>
      <c r="BY17" s="107">
        <v>1.1311329025789845</v>
      </c>
      <c r="BZ17" s="107">
        <v>93.267539999999997</v>
      </c>
      <c r="CA17" s="107">
        <v>44471.867029000001</v>
      </c>
      <c r="CB17" s="107">
        <v>0.75365686223469963</v>
      </c>
      <c r="CC17" s="107">
        <v>75.432381000000007</v>
      </c>
      <c r="CD17" s="107">
        <v>22227.626380000002</v>
      </c>
      <c r="CE17" s="107">
        <v>0.37668765157874062</v>
      </c>
      <c r="CF17" s="107">
        <v>66.640635000000003</v>
      </c>
      <c r="CG17" s="107">
        <v>29077.273374200999</v>
      </c>
      <c r="CH17" s="112">
        <v>28199.131939999999</v>
      </c>
      <c r="CI17" s="107">
        <v>1.76835758670706</v>
      </c>
      <c r="CJ17" s="107">
        <v>115.688413</v>
      </c>
      <c r="CK17" s="107">
        <v>21810.983507000001</v>
      </c>
      <c r="CL17" s="107">
        <v>1.367759058690585</v>
      </c>
      <c r="CM17" s="107">
        <v>97.942539999999994</v>
      </c>
      <c r="CN17" s="107">
        <v>14539.840002999999</v>
      </c>
      <c r="CO17" s="107">
        <v>0.91178822218780153</v>
      </c>
      <c r="CP17" s="107">
        <v>78.484762000000003</v>
      </c>
      <c r="CQ17" s="107">
        <v>7264.551426</v>
      </c>
      <c r="CR17" s="107">
        <v>0.45555744962377348</v>
      </c>
      <c r="CS17" s="107">
        <v>66.588254000000006</v>
      </c>
      <c r="CT17" s="107">
        <v>10381.3895741591</v>
      </c>
      <c r="CU17" s="107">
        <v>10371.038764999999</v>
      </c>
      <c r="CV17" s="107">
        <v>0.68880670147769762</v>
      </c>
      <c r="CW17" s="107">
        <v>88.819920999999994</v>
      </c>
      <c r="CX17" s="112">
        <v>7786.6853499999997</v>
      </c>
      <c r="CY17" s="107">
        <v>0.51716334042438727</v>
      </c>
      <c r="CZ17" s="107">
        <v>78.823254000000006</v>
      </c>
      <c r="DA17" s="112">
        <v>5183.9697159999996</v>
      </c>
      <c r="DB17" s="107">
        <v>0.34430042752214485</v>
      </c>
      <c r="DC17" s="107">
        <v>68.333253999999997</v>
      </c>
      <c r="DD17" s="112">
        <v>2597.044848</v>
      </c>
      <c r="DE17" s="107">
        <v>0.17248627990645918</v>
      </c>
      <c r="DF17" s="107">
        <v>63.226111000000003</v>
      </c>
      <c r="DG17" s="107">
        <v>16217.475196502301</v>
      </c>
      <c r="DH17" s="112">
        <v>16218.086450999999</v>
      </c>
      <c r="DI17" s="107">
        <v>0.77646536594170457</v>
      </c>
      <c r="DJ17" s="107">
        <v>95.088492000000002</v>
      </c>
      <c r="DK17" s="112">
        <v>12163.019795</v>
      </c>
      <c r="DL17" s="107">
        <v>0.58232292968807975</v>
      </c>
      <c r="DM17" s="107">
        <v>83.077697999999998</v>
      </c>
      <c r="DN17" s="112">
        <v>8115.0450190000001</v>
      </c>
      <c r="DO17" s="107">
        <v>0.38852002789285428</v>
      </c>
      <c r="DP17" s="107">
        <v>70.285634999999999</v>
      </c>
      <c r="DQ17" s="112">
        <v>4051.041424</v>
      </c>
      <c r="DR17" s="107">
        <v>0.1939497221965551</v>
      </c>
      <c r="DS17" s="107">
        <v>64.005555999999999</v>
      </c>
      <c r="DT17" s="107">
        <v>1335.12466861029</v>
      </c>
      <c r="DU17" s="112">
        <v>1335.2074600000001</v>
      </c>
      <c r="DV17" s="107">
        <v>1.3668500383886983</v>
      </c>
      <c r="DW17" s="107">
        <v>91.641349000000005</v>
      </c>
      <c r="DX17" s="112">
        <v>1001.2306139999999</v>
      </c>
      <c r="DY17" s="107">
        <v>1.0249584009827506</v>
      </c>
      <c r="DZ17" s="107">
        <v>82.03246</v>
      </c>
      <c r="EA17" s="112">
        <v>671.09388899999999</v>
      </c>
      <c r="EB17" s="107">
        <v>0.68699789015713775</v>
      </c>
      <c r="EC17" s="107">
        <v>69.761269999999996</v>
      </c>
      <c r="ED17" s="112">
        <v>334.65071</v>
      </c>
      <c r="EE17" s="107">
        <v>0.34258147105492143</v>
      </c>
      <c r="EF17" s="107">
        <v>63.817301999999998</v>
      </c>
      <c r="EG17" s="107">
        <v>335179.76970673498</v>
      </c>
      <c r="EH17" s="111">
        <v>337183.09101600002</v>
      </c>
      <c r="EI17" s="107">
        <v>0.95219243423146449</v>
      </c>
      <c r="EJ17" s="107">
        <v>101.01491900000001</v>
      </c>
      <c r="EK17" s="112">
        <v>293177.76755699998</v>
      </c>
      <c r="EL17" s="107">
        <v>0.82792304712397191</v>
      </c>
      <c r="EM17" s="107">
        <v>95.719919000000004</v>
      </c>
      <c r="EN17" s="112">
        <v>252668.55256400001</v>
      </c>
      <c r="EO17" s="107">
        <v>0.71352653952697609</v>
      </c>
      <c r="EP17" s="107">
        <v>87.774064999999993</v>
      </c>
      <c r="EQ17" s="112">
        <v>208004.44432400001</v>
      </c>
      <c r="ER17" s="107">
        <v>0.5873967688445989</v>
      </c>
      <c r="ES17" s="107">
        <v>79.121626000000006</v>
      </c>
      <c r="ET17" s="112">
        <v>168975.84388</v>
      </c>
      <c r="EU17" s="107">
        <v>0.47718146134077111</v>
      </c>
      <c r="EV17" s="107">
        <v>73.458780000000004</v>
      </c>
      <c r="EW17" s="112">
        <v>124892.987438</v>
      </c>
      <c r="EX17" s="107">
        <v>0.35269312398997443</v>
      </c>
      <c r="EY17" s="107">
        <v>68.799145999999993</v>
      </c>
      <c r="EZ17" s="112">
        <v>84111.561864000003</v>
      </c>
      <c r="FA17" s="107">
        <v>0.23752790389626072</v>
      </c>
      <c r="FB17" s="107">
        <v>65.621504000000002</v>
      </c>
      <c r="FC17" s="112">
        <v>41198.667202999997</v>
      </c>
      <c r="FD17" s="107">
        <v>0.11634349484403733</v>
      </c>
      <c r="FE17" s="107">
        <v>62.788699000000001</v>
      </c>
      <c r="FF17" s="107">
        <v>2324.8720270004201</v>
      </c>
      <c r="FG17" s="112">
        <v>2331.5228160000001</v>
      </c>
      <c r="FH17" s="107">
        <v>6.8886214500975012</v>
      </c>
      <c r="FI17" s="107">
        <v>67.685079000000002</v>
      </c>
      <c r="FJ17" s="112">
        <v>1169.4384930000001</v>
      </c>
      <c r="FK17" s="107">
        <v>3.4551748892040424</v>
      </c>
      <c r="FL17" s="107">
        <v>64.853729999999999</v>
      </c>
      <c r="FM17" s="107">
        <v>1488.08833269048</v>
      </c>
      <c r="FN17" s="112">
        <v>1484.9685360000001</v>
      </c>
      <c r="FO17" s="107">
        <v>10.871722205139468</v>
      </c>
      <c r="FP17" s="107">
        <v>65.505634999999998</v>
      </c>
      <c r="FQ17" s="112">
        <v>744.84092999999996</v>
      </c>
      <c r="FR17" s="107">
        <v>5.4531146496815284</v>
      </c>
      <c r="FS17" s="107">
        <v>63.991667</v>
      </c>
      <c r="FT17" s="107">
        <v>18.409534417356614</v>
      </c>
      <c r="FU17" s="107">
        <v>1.5980498626177617</v>
      </c>
      <c r="FV17" s="107">
        <v>87.903125000000003</v>
      </c>
      <c r="FW17" s="107">
        <v>18.435716283366915</v>
      </c>
      <c r="FX17" s="107">
        <v>1.600322594042267</v>
      </c>
      <c r="FY17" s="107">
        <v>88.484544999999997</v>
      </c>
      <c r="FZ17" s="107">
        <v>603805.77452645893</v>
      </c>
      <c r="GA17" s="107">
        <v>4.0771461500876391</v>
      </c>
      <c r="GB17" s="107">
        <v>106.79373</v>
      </c>
      <c r="GC17" s="107">
        <v>131301.79592943727</v>
      </c>
      <c r="GD17" s="107">
        <v>0.88660399479143992</v>
      </c>
      <c r="GE17" s="113">
        <v>70.485455000000002</v>
      </c>
      <c r="GF17" s="113">
        <v>60.323030000000003</v>
      </c>
      <c r="GG17" s="113"/>
      <c r="GH17" s="113"/>
      <c r="GI17" s="113"/>
      <c r="GJ17" s="113"/>
      <c r="GK17" s="113"/>
      <c r="GL17" s="107">
        <v>8</v>
      </c>
      <c r="GM17" s="107">
        <v>0</v>
      </c>
      <c r="GN17" s="107">
        <v>0</v>
      </c>
      <c r="GO17" s="114"/>
      <c r="GP17" s="114"/>
      <c r="GQ17" s="114"/>
      <c r="GR17" s="114"/>
      <c r="GS17" s="114"/>
      <c r="GT17" s="114"/>
      <c r="GU17" s="114"/>
      <c r="GV17" s="114"/>
      <c r="GW17" s="114"/>
      <c r="GX17" s="114"/>
      <c r="GY17" s="114"/>
      <c r="GZ17" s="114"/>
      <c r="HA17" s="107"/>
      <c r="HB17" s="114"/>
      <c r="HC17" s="53" t="str">
        <f t="shared" si="0"/>
        <v>0</v>
      </c>
      <c r="HD17" s="56">
        <f t="shared" si="2"/>
        <v>2016</v>
      </c>
      <c r="HF17" s="56" t="e">
        <f>MATCH(ROUND(#REF!,1),#REF!,0)</f>
        <v>#REF!</v>
      </c>
      <c r="HG17" s="56" t="e">
        <f>MATCH(ROUND(#REF!,1),#REF!,0)</f>
        <v>#REF!</v>
      </c>
      <c r="HH17" s="56" t="e">
        <f>MATCH(ROUND(#REF!,1),#REF!,0)</f>
        <v>#REF!</v>
      </c>
      <c r="HI17" s="56" t="e">
        <f>MATCH(ROUND(#REF!,1),#REF!,0)</f>
        <v>#REF!</v>
      </c>
      <c r="HK17" s="115">
        <f t="shared" si="3"/>
        <v>1</v>
      </c>
      <c r="HL17" s="115" t="str" cm="1">
        <f t="array" ref="HL17">IFERROR(INDEX(#REF!,'5. Data Set'!HH17),"")</f>
        <v/>
      </c>
      <c r="HN17" s="116" t="str" cm="1">
        <f t="array" ref="HN17">IF(IFERROR(INDEX($E$5:$E$900,SMALL(IF(ROUND($EH$5:$EH$900,1)=ROUND($EH17,1),ROW($EH$5:$EH$900)-4,""),1)),"")=$E17,"",IFERROR(INDEX($E$5:$E$900,SMALL(IF(ROUND($EH$5:$EH$900,1)=ROUND($EH17,1),ROW($EH$5:$EH$900)-4,""),1)),""))</f>
        <v/>
      </c>
      <c r="HO17" s="116" t="str" cm="1">
        <f t="array" ref="HO17">IF(IFERROR(INDEX($E$5:$E$900,SMALL(IF(ROUND($EH$5:$EH$900,1)=ROUND($EH17,1),ROW($EH$5:$EH$900)-4,""),2)),"")=$E17,"",IFERROR(INDEX($E$5:$E$900,SMALL(IF(ROUND($EH$5:$EH$900,1)=ROUND($EH17,1),ROW($EH$5:$EH$900)-4,""),2)),""))</f>
        <v/>
      </c>
      <c r="HP17" s="116" t="str" cm="1">
        <f t="array" ref="HP17">IF(IFERROR(INDEX($E$5:$E$900,SMALL(IF(ROUND($EH$5:$EH$900,1)=ROUND($EH17,1),ROW($EH$5:$EH$900)-4,""),3)),"")=$E17,"",IFERROR(INDEX($E$5:$E$900,SMALL(IF(ROUND($EH$5:$EH$900,1)=ROUND($EH17,1),ROW($EH$5:$EH$900)-4,""),3)),""))</f>
        <v/>
      </c>
      <c r="HQ17" s="117" t="str" cm="1">
        <f t="array" ref="HQ17">IF(IFERROR(INDEX($E$5:$E$900,SMALL(IF(ROUND($EH$5:$EH$900,1)=ROUND($EH17,1),ROW($EH$5:$EH$900)-4,""),4)),"")=$E17,"",IFERROR(INDEX($E$5:$E$900,SMALL(IF(ROUND($EH$5:$EH$900,1)=ROUND($EH17,1),ROW($EH$5:$EH$900)-4,""),4)),""))</f>
        <v/>
      </c>
      <c r="HR17" s="118"/>
      <c r="HS17" s="105" t="str">
        <f t="shared" si="4"/>
        <v>hdx</v>
      </c>
      <c r="HT17" s="119" t="str">
        <f t="shared" si="5"/>
        <v/>
      </c>
      <c r="HU17" s="119" t="str">
        <f t="shared" si="5"/>
        <v/>
      </c>
      <c r="HV17" s="119" t="str">
        <f t="shared" si="5"/>
        <v/>
      </c>
      <c r="HW17" s="119" t="str">
        <f t="shared" si="5"/>
        <v/>
      </c>
      <c r="HY17" s="326"/>
      <c r="HZ17" s="123" t="s">
        <v>19</v>
      </c>
      <c r="IA17" s="121">
        <f t="shared" si="8"/>
        <v>1</v>
      </c>
      <c r="IB17" s="121">
        <f t="shared" si="8"/>
        <v>2</v>
      </c>
      <c r="IC17" s="121">
        <f t="shared" si="8"/>
        <v>1</v>
      </c>
      <c r="ID17" s="121">
        <f t="shared" si="8"/>
        <v>1</v>
      </c>
      <c r="IE17" s="121">
        <f t="shared" si="8"/>
        <v>0</v>
      </c>
      <c r="IF17" s="121">
        <f t="shared" si="8"/>
        <v>1</v>
      </c>
      <c r="IG17" s="121">
        <f t="shared" si="8"/>
        <v>0</v>
      </c>
    </row>
    <row r="18" spans="1:241" hidden="1" x14ac:dyDescent="0.25">
      <c r="A18" s="107" t="s">
        <v>292</v>
      </c>
      <c r="B18" s="107" t="s">
        <v>352</v>
      </c>
      <c r="C18" s="107">
        <v>985</v>
      </c>
      <c r="D18" s="107">
        <v>2016</v>
      </c>
      <c r="E18" s="109" t="s">
        <v>353</v>
      </c>
      <c r="F18" s="107" t="s">
        <v>300</v>
      </c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 t="s">
        <v>19</v>
      </c>
      <c r="X18" s="110"/>
      <c r="Y18" s="107" t="s">
        <v>296</v>
      </c>
      <c r="Z18" s="107">
        <v>1</v>
      </c>
      <c r="AA18" s="107" t="s">
        <v>301</v>
      </c>
      <c r="AB18" s="110">
        <v>1</v>
      </c>
      <c r="AC18" s="110">
        <v>1</v>
      </c>
      <c r="AD18" s="107">
        <v>3600</v>
      </c>
      <c r="AE18" s="107">
        <v>4</v>
      </c>
      <c r="AF18" s="107">
        <v>2</v>
      </c>
      <c r="AG18" s="107">
        <v>65536</v>
      </c>
      <c r="AH18" s="107">
        <v>4</v>
      </c>
      <c r="AI18" s="107" t="s">
        <v>338</v>
      </c>
      <c r="AJ18" s="110">
        <v>3</v>
      </c>
      <c r="AK18" s="110" t="s">
        <v>339</v>
      </c>
      <c r="AL18" s="107" t="s">
        <v>327</v>
      </c>
      <c r="AM18" s="107">
        <v>2</v>
      </c>
      <c r="AN18" s="110" t="s">
        <v>340</v>
      </c>
      <c r="AO18" s="110">
        <v>460</v>
      </c>
      <c r="AP18" s="107" t="s">
        <v>341</v>
      </c>
      <c r="AQ18" s="107" t="s">
        <v>342</v>
      </c>
      <c r="AR18" s="107" t="s">
        <v>319</v>
      </c>
      <c r="AS18" s="107" t="s">
        <v>349</v>
      </c>
      <c r="AT18" s="107" t="s">
        <v>344</v>
      </c>
      <c r="AU18" s="111">
        <v>6.3065093535916814</v>
      </c>
      <c r="AV18" s="111">
        <v>8.4225133428234251</v>
      </c>
      <c r="AW18" s="111">
        <v>8.096532873162996</v>
      </c>
      <c r="AX18" s="111">
        <v>4.3074892856412159</v>
      </c>
      <c r="AY18" s="111">
        <v>4.9448610813813803</v>
      </c>
      <c r="AZ18" s="111">
        <v>4.9448610813813803</v>
      </c>
      <c r="BA18" s="111"/>
      <c r="BB18" s="111">
        <v>3.5028372119491693</v>
      </c>
      <c r="BC18" s="111">
        <v>89.76017906035942</v>
      </c>
      <c r="BD18" s="111">
        <v>155.65889114673891</v>
      </c>
      <c r="BE18" s="111">
        <v>10.106555529457369</v>
      </c>
      <c r="BF18" s="111">
        <v>139.53066202654963</v>
      </c>
      <c r="BG18" s="107">
        <v>11696.008084319001</v>
      </c>
      <c r="BH18" s="112">
        <v>11724.955058</v>
      </c>
      <c r="BI18" s="111">
        <v>1.6932810146727515</v>
      </c>
      <c r="BJ18" s="112">
        <v>184.49642900000001</v>
      </c>
      <c r="BK18" s="112">
        <v>8766.9552949999998</v>
      </c>
      <c r="BL18" s="111">
        <v>1.2660960220380106</v>
      </c>
      <c r="BM18" s="112">
        <v>154.150159</v>
      </c>
      <c r="BN18" s="112">
        <v>5837.1871110000002</v>
      </c>
      <c r="BO18" s="111">
        <v>0.8429881449656289</v>
      </c>
      <c r="BP18" s="112">
        <v>134.962063</v>
      </c>
      <c r="BQ18" s="112">
        <v>2916.5242790000002</v>
      </c>
      <c r="BR18" s="111">
        <v>0.42119523409970544</v>
      </c>
      <c r="BS18" s="107">
        <v>125.372063</v>
      </c>
      <c r="BT18" s="107">
        <v>134482.170308509</v>
      </c>
      <c r="BU18" s="112">
        <v>134445.95557699999</v>
      </c>
      <c r="BV18" s="107">
        <v>2.2784318219478643</v>
      </c>
      <c r="BW18" s="107">
        <v>186.74492100000001</v>
      </c>
      <c r="BX18" s="107">
        <v>100850.00786899999</v>
      </c>
      <c r="BY18" s="107">
        <v>1.7090872401946104</v>
      </c>
      <c r="BZ18" s="107">
        <v>156.175714</v>
      </c>
      <c r="CA18" s="107">
        <v>67211.115806999995</v>
      </c>
      <c r="CB18" s="107">
        <v>1.1390148880721649</v>
      </c>
      <c r="CC18" s="107">
        <v>136.35404800000001</v>
      </c>
      <c r="CD18" s="107">
        <v>33646.917170000001</v>
      </c>
      <c r="CE18" s="107">
        <v>0.57020835220785748</v>
      </c>
      <c r="CF18" s="107">
        <v>126.376429</v>
      </c>
      <c r="CG18" s="107">
        <v>37563.045737893503</v>
      </c>
      <c r="CH18" s="112">
        <v>37008.574768999999</v>
      </c>
      <c r="CI18" s="107">
        <v>2.3207946296086104</v>
      </c>
      <c r="CJ18" s="107">
        <v>213.77142900000001</v>
      </c>
      <c r="CK18" s="107">
        <v>28150.104238</v>
      </c>
      <c r="CL18" s="107">
        <v>1.7652830768613319</v>
      </c>
      <c r="CM18" s="107">
        <v>172.61500000000001</v>
      </c>
      <c r="CN18" s="107">
        <v>18808.428360000002</v>
      </c>
      <c r="CO18" s="107">
        <v>1.1794698877685463</v>
      </c>
      <c r="CP18" s="107">
        <v>140.64246</v>
      </c>
      <c r="CQ18" s="107">
        <v>9389.3755930000007</v>
      </c>
      <c r="CR18" s="107">
        <v>0.58880442134360433</v>
      </c>
      <c r="CS18" s="107">
        <v>127.575714</v>
      </c>
      <c r="CT18" s="107">
        <v>16486.1376548402</v>
      </c>
      <c r="CU18" s="107">
        <v>16484.379181</v>
      </c>
      <c r="CV18" s="107">
        <v>1.0948325531181486</v>
      </c>
      <c r="CW18" s="107">
        <v>167.148492</v>
      </c>
      <c r="CX18" s="112">
        <v>12353.598362000001</v>
      </c>
      <c r="CY18" s="107">
        <v>0.8204811043447594</v>
      </c>
      <c r="CZ18" s="107">
        <v>145.76785699999999</v>
      </c>
      <c r="DA18" s="112">
        <v>8257.0540650000003</v>
      </c>
      <c r="DB18" s="107">
        <v>0.54840352093078548</v>
      </c>
      <c r="DC18" s="107">
        <v>130.36952400000001</v>
      </c>
      <c r="DD18" s="112">
        <v>4119.9770280000002</v>
      </c>
      <c r="DE18" s="107">
        <v>0.27363390024129064</v>
      </c>
      <c r="DF18" s="107">
        <v>123.267698</v>
      </c>
      <c r="DG18" s="107">
        <v>27059.778249909599</v>
      </c>
      <c r="DH18" s="112">
        <v>27062.959161999999</v>
      </c>
      <c r="DI18" s="107">
        <v>1.2956800145736094</v>
      </c>
      <c r="DJ18" s="107">
        <v>174.995079</v>
      </c>
      <c r="DK18" s="112">
        <v>20271.503139</v>
      </c>
      <c r="DL18" s="107">
        <v>0.97052880748712</v>
      </c>
      <c r="DM18" s="107">
        <v>152.25746000000001</v>
      </c>
      <c r="DN18" s="112">
        <v>13519.429394000001</v>
      </c>
      <c r="DO18" s="107">
        <v>0.64726308639746988</v>
      </c>
      <c r="DP18" s="107">
        <v>132.92936499999999</v>
      </c>
      <c r="DQ18" s="112">
        <v>6756.1327330000004</v>
      </c>
      <c r="DR18" s="107">
        <v>0.32346005126616612</v>
      </c>
      <c r="DS18" s="107">
        <v>124.32714300000001</v>
      </c>
      <c r="DT18" s="107">
        <v>1916.43047656763</v>
      </c>
      <c r="DU18" s="112">
        <v>1915.424023</v>
      </c>
      <c r="DV18" s="107">
        <v>1.9608169350463223</v>
      </c>
      <c r="DW18" s="107">
        <v>174.08944399999999</v>
      </c>
      <c r="DX18" s="112">
        <v>1439.7381190000001</v>
      </c>
      <c r="DY18" s="107">
        <v>1.4738579300813841</v>
      </c>
      <c r="DZ18" s="107">
        <v>151.319603</v>
      </c>
      <c r="EA18" s="112">
        <v>958.10446999999999</v>
      </c>
      <c r="EB18" s="107">
        <v>0.98081022674924501</v>
      </c>
      <c r="EC18" s="107">
        <v>132.57619</v>
      </c>
      <c r="ED18" s="112">
        <v>483.60101600000002</v>
      </c>
      <c r="EE18" s="107">
        <v>0.49506169422122126</v>
      </c>
      <c r="EF18" s="107">
        <v>124.17769800000001</v>
      </c>
      <c r="EG18" s="107">
        <v>367238.102415859</v>
      </c>
      <c r="EH18" s="111">
        <v>373301.94277099997</v>
      </c>
      <c r="EI18" s="107">
        <v>1.0541907202979708</v>
      </c>
      <c r="EJ18" s="107">
        <v>172.01821100000001</v>
      </c>
      <c r="EK18" s="112">
        <v>322097.60654900002</v>
      </c>
      <c r="EL18" s="107">
        <v>0.90959159047945071</v>
      </c>
      <c r="EM18" s="107">
        <v>158.02739800000001</v>
      </c>
      <c r="EN18" s="112">
        <v>275062.04797000001</v>
      </c>
      <c r="EO18" s="107">
        <v>0.77676493276116843</v>
      </c>
      <c r="EP18" s="107">
        <v>145.68723600000001</v>
      </c>
      <c r="EQ18" s="112">
        <v>230965.58835199999</v>
      </c>
      <c r="ER18" s="107">
        <v>0.65223818055027394</v>
      </c>
      <c r="ES18" s="107">
        <v>137.99646300000001</v>
      </c>
      <c r="ET18" s="112">
        <v>183721.838747</v>
      </c>
      <c r="EU18" s="107">
        <v>0.51882359916347442</v>
      </c>
      <c r="EV18" s="107">
        <v>132.61983699999999</v>
      </c>
      <c r="EW18" s="112">
        <v>137842.821322</v>
      </c>
      <c r="EX18" s="107">
        <v>0.38926297039521413</v>
      </c>
      <c r="EY18" s="107">
        <v>128.44447199999999</v>
      </c>
      <c r="EZ18" s="112">
        <v>90307.554548</v>
      </c>
      <c r="FA18" s="107">
        <v>0.25502515542948884</v>
      </c>
      <c r="FB18" s="107">
        <v>124.902276</v>
      </c>
      <c r="FC18" s="112">
        <v>45566.616666000002</v>
      </c>
      <c r="FD18" s="107">
        <v>0.12867842071247784</v>
      </c>
      <c r="FE18" s="107">
        <v>122.169512</v>
      </c>
      <c r="FF18" s="107">
        <v>5643.2478937817796</v>
      </c>
      <c r="FG18" s="112">
        <v>5637.7479510000003</v>
      </c>
      <c r="FH18" s="107">
        <v>16.657058296401349</v>
      </c>
      <c r="FI18" s="107">
        <v>134.25261900000001</v>
      </c>
      <c r="FJ18" s="112">
        <v>2816.7983840000002</v>
      </c>
      <c r="FK18" s="107">
        <v>8.3223966908940508</v>
      </c>
      <c r="FL18" s="107">
        <v>128.16119</v>
      </c>
      <c r="FM18" s="107">
        <v>3832.88739932715</v>
      </c>
      <c r="FN18" s="112">
        <v>3817.911994</v>
      </c>
      <c r="FO18" s="107">
        <v>27.951621597481513</v>
      </c>
      <c r="FP18" s="107">
        <v>128.645794</v>
      </c>
      <c r="FQ18" s="112">
        <v>1917.9000920000001</v>
      </c>
      <c r="FR18" s="107">
        <v>14.041292129731312</v>
      </c>
      <c r="FS18" s="107">
        <v>125.913016</v>
      </c>
      <c r="FT18" s="107">
        <v>18.04228625</v>
      </c>
      <c r="FU18" s="107">
        <v>1.5661706814236112</v>
      </c>
      <c r="FV18" s="107">
        <v>155.33812499999999</v>
      </c>
      <c r="FW18" s="107">
        <v>18.176196999999998</v>
      </c>
      <c r="FX18" s="107">
        <v>1.5777948784722222</v>
      </c>
      <c r="FY18" s="107">
        <v>155.74181799999999</v>
      </c>
      <c r="FZ18" s="107">
        <v>1092184.692078047</v>
      </c>
      <c r="GA18" s="107">
        <v>7.3748824545160607</v>
      </c>
      <c r="GB18" s="107">
        <v>192.014365</v>
      </c>
      <c r="GC18" s="107">
        <v>5649897.101570609</v>
      </c>
      <c r="GD18" s="107">
        <v>38.150440403001639</v>
      </c>
      <c r="GE18" s="113">
        <v>273.41976199999999</v>
      </c>
      <c r="GF18" s="113">
        <v>119.61469700000001</v>
      </c>
      <c r="GG18" s="113"/>
      <c r="GH18" s="113"/>
      <c r="GI18" s="113"/>
      <c r="GJ18" s="113"/>
      <c r="GK18" s="113"/>
      <c r="GL18" s="107">
        <v>8</v>
      </c>
      <c r="GM18" s="107">
        <v>0</v>
      </c>
      <c r="GN18" s="107">
        <v>0</v>
      </c>
      <c r="GO18" s="114"/>
      <c r="GP18" s="114"/>
      <c r="GQ18" s="114"/>
      <c r="GR18" s="114"/>
      <c r="GS18" s="114"/>
      <c r="GT18" s="114"/>
      <c r="GU18" s="114"/>
      <c r="GV18" s="114"/>
      <c r="GW18" s="114"/>
      <c r="GX18" s="114"/>
      <c r="GY18" s="114"/>
      <c r="GZ18" s="114"/>
      <c r="HA18" s="107"/>
      <c r="HB18" s="114"/>
      <c r="HC18" s="53" t="str">
        <f t="shared" si="0"/>
        <v>0</v>
      </c>
      <c r="HD18" s="56">
        <f t="shared" si="2"/>
        <v>2016</v>
      </c>
      <c r="HF18" s="56" t="e">
        <f>MATCH(ROUND(#REF!,1),#REF!,0)</f>
        <v>#REF!</v>
      </c>
      <c r="HG18" s="56" t="e">
        <f>MATCH(ROUND(#REF!,1),#REF!,0)</f>
        <v>#REF!</v>
      </c>
      <c r="HH18" s="56" t="e">
        <f>MATCH(ROUND(#REF!,1),#REF!,0)</f>
        <v>#REF!</v>
      </c>
      <c r="HI18" s="56" t="e">
        <f>MATCH(ROUND(#REF!,1),#REF!,0)</f>
        <v>#REF!</v>
      </c>
      <c r="HK18" s="115">
        <f t="shared" si="3"/>
        <v>1</v>
      </c>
      <c r="HL18" s="115" t="str" cm="1">
        <f t="array" ref="HL18">IFERROR(INDEX(#REF!,'5. Data Set'!HH18),"")</f>
        <v/>
      </c>
      <c r="HN18" s="116" t="str" cm="1">
        <f t="array" ref="HN18">IF(IFERROR(INDEX($E$5:$E$900,SMALL(IF(ROUND($EH$5:$EH$900,1)=ROUND($EH18,1),ROW($EH$5:$EH$900)-4,""),1)),"")=$E18,"",IFERROR(INDEX($E$5:$E$900,SMALL(IF(ROUND($EH$5:$EH$900,1)=ROUND($EH18,1),ROW($EH$5:$EH$900)-4,""),1)),""))</f>
        <v/>
      </c>
      <c r="HO18" s="116" t="str" cm="1">
        <f t="array" ref="HO18">IF(IFERROR(INDEX($E$5:$E$900,SMALL(IF(ROUND($EH$5:$EH$900,1)=ROUND($EH18,1),ROW($EH$5:$EH$900)-4,""),2)),"")=$E18,"",IFERROR(INDEX($E$5:$E$900,SMALL(IF(ROUND($EH$5:$EH$900,1)=ROUND($EH18,1),ROW($EH$5:$EH$900)-4,""),2)),""))</f>
        <v/>
      </c>
      <c r="HP18" s="116" t="str" cm="1">
        <f t="array" ref="HP18">IF(IFERROR(INDEX($E$5:$E$900,SMALL(IF(ROUND($EH$5:$EH$900,1)=ROUND($EH18,1),ROW($EH$5:$EH$900)-4,""),3)),"")=$E18,"",IFERROR(INDEX($E$5:$E$900,SMALL(IF(ROUND($EH$5:$EH$900,1)=ROUND($EH18,1),ROW($EH$5:$EH$900)-4,""),3)),""))</f>
        <v/>
      </c>
      <c r="HQ18" s="117" t="str" cm="1">
        <f t="array" ref="HQ18">IF(IFERROR(INDEX($E$5:$E$900,SMALL(IF(ROUND($EH$5:$EH$900,1)=ROUND($EH18,1),ROW($EH$5:$EH$900)-4,""),4)),"")=$E18,"",IFERROR(INDEX($E$5:$E$900,SMALL(IF(ROUND($EH$5:$EH$900,1)=ROUND($EH18,1),ROW($EH$5:$EH$900)-4,""),4)),""))</f>
        <v/>
      </c>
      <c r="HR18" s="118"/>
      <c r="HS18" s="105" t="str">
        <f t="shared" si="4"/>
        <v>jpj</v>
      </c>
      <c r="HT18" s="119" t="str">
        <f t="shared" si="5"/>
        <v/>
      </c>
      <c r="HU18" s="119" t="str">
        <f t="shared" si="5"/>
        <v/>
      </c>
      <c r="HV18" s="119" t="str">
        <f t="shared" si="5"/>
        <v/>
      </c>
      <c r="HW18" s="119" t="str">
        <f t="shared" si="5"/>
        <v/>
      </c>
      <c r="HY18" s="326"/>
      <c r="HZ18" s="123" t="s">
        <v>305</v>
      </c>
      <c r="IA18" s="121">
        <f t="shared" si="8"/>
        <v>0</v>
      </c>
      <c r="IB18" s="121">
        <f t="shared" si="8"/>
        <v>3</v>
      </c>
      <c r="IC18" s="121">
        <f t="shared" si="8"/>
        <v>4</v>
      </c>
      <c r="ID18" s="121">
        <f t="shared" si="8"/>
        <v>9</v>
      </c>
      <c r="IE18" s="121">
        <f t="shared" si="8"/>
        <v>4</v>
      </c>
      <c r="IF18" s="121">
        <f t="shared" si="8"/>
        <v>1</v>
      </c>
      <c r="IG18" s="121">
        <f t="shared" si="8"/>
        <v>0</v>
      </c>
    </row>
    <row r="19" spans="1:241" ht="13.9" hidden="1" customHeight="1" x14ac:dyDescent="0.25">
      <c r="A19" s="107" t="s">
        <v>292</v>
      </c>
      <c r="B19" s="107" t="s">
        <v>352</v>
      </c>
      <c r="C19" s="107">
        <v>986</v>
      </c>
      <c r="D19" s="107">
        <v>2016</v>
      </c>
      <c r="E19" s="109" t="s">
        <v>354</v>
      </c>
      <c r="F19" s="107" t="s">
        <v>303</v>
      </c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 t="s">
        <v>19</v>
      </c>
      <c r="X19" s="110"/>
      <c r="Y19" s="107" t="s">
        <v>296</v>
      </c>
      <c r="Z19" s="107">
        <v>1</v>
      </c>
      <c r="AA19" s="107" t="s">
        <v>346</v>
      </c>
      <c r="AB19" s="110">
        <v>1</v>
      </c>
      <c r="AC19" s="110">
        <v>1</v>
      </c>
      <c r="AD19" s="107">
        <v>3000</v>
      </c>
      <c r="AE19" s="107">
        <v>4</v>
      </c>
      <c r="AF19" s="107">
        <v>1</v>
      </c>
      <c r="AG19" s="107">
        <v>8192</v>
      </c>
      <c r="AH19" s="107">
        <v>1</v>
      </c>
      <c r="AI19" s="107" t="s">
        <v>347</v>
      </c>
      <c r="AJ19" s="110">
        <v>1</v>
      </c>
      <c r="AK19" s="110" t="s">
        <v>348</v>
      </c>
      <c r="AL19" s="107" t="s">
        <v>316</v>
      </c>
      <c r="AM19" s="107">
        <v>2</v>
      </c>
      <c r="AN19" s="110" t="s">
        <v>340</v>
      </c>
      <c r="AO19" s="110">
        <v>460</v>
      </c>
      <c r="AP19" s="107" t="s">
        <v>341</v>
      </c>
      <c r="AQ19" s="107" t="s">
        <v>342</v>
      </c>
      <c r="AR19" s="107" t="s">
        <v>319</v>
      </c>
      <c r="AS19" s="107" t="s">
        <v>349</v>
      </c>
      <c r="AT19" s="107" t="s">
        <v>344</v>
      </c>
      <c r="AU19" s="111">
        <v>11.596281909504945</v>
      </c>
      <c r="AV19" s="111">
        <v>11.599958593690515</v>
      </c>
      <c r="AW19" s="111">
        <v>16.45567216096984</v>
      </c>
      <c r="AX19" s="111">
        <v>8.9545383754362096</v>
      </c>
      <c r="AY19" s="111">
        <v>8.6841935533287131</v>
      </c>
      <c r="AZ19" s="111">
        <v>8.6841935533287131</v>
      </c>
      <c r="BA19" s="111"/>
      <c r="BB19" s="111">
        <v>9.9414682454670373</v>
      </c>
      <c r="BC19" s="111">
        <v>22.844035301231624</v>
      </c>
      <c r="BD19" s="111">
        <v>41.698383200358613</v>
      </c>
      <c r="BE19" s="111">
        <v>15.57066192186209</v>
      </c>
      <c r="BF19" s="111">
        <v>38.407972520785414</v>
      </c>
      <c r="BG19" s="107">
        <v>7061.52211178793</v>
      </c>
      <c r="BH19" s="112">
        <v>7064.5184129999998</v>
      </c>
      <c r="BI19" s="111">
        <v>1.0202354591011495</v>
      </c>
      <c r="BJ19" s="112">
        <v>70.339127000000005</v>
      </c>
      <c r="BK19" s="112">
        <v>5301.2271710000005</v>
      </c>
      <c r="BL19" s="111">
        <v>0.7655865015019353</v>
      </c>
      <c r="BM19" s="112">
        <v>52.935310000000001</v>
      </c>
      <c r="BN19" s="112">
        <v>3536.9220380000002</v>
      </c>
      <c r="BO19" s="111">
        <v>0.51079112096354928</v>
      </c>
      <c r="BP19" s="112">
        <v>41.164118999999999</v>
      </c>
      <c r="BQ19" s="112">
        <v>1764.316904</v>
      </c>
      <c r="BR19" s="111">
        <v>0.25479708046906591</v>
      </c>
      <c r="BS19" s="107">
        <v>36.677197999999997</v>
      </c>
      <c r="BT19" s="107">
        <v>59655.469921434502</v>
      </c>
      <c r="BU19" s="112">
        <v>59672.481958999997</v>
      </c>
      <c r="BV19" s="107">
        <v>1.0112589940433612</v>
      </c>
      <c r="BW19" s="107">
        <v>69.917619000000002</v>
      </c>
      <c r="BX19" s="107">
        <v>44751.554924999997</v>
      </c>
      <c r="BY19" s="107">
        <v>0.75839668352367151</v>
      </c>
      <c r="BZ19" s="107">
        <v>51.155675000000002</v>
      </c>
      <c r="CA19" s="107">
        <v>29826.731876000002</v>
      </c>
      <c r="CB19" s="107">
        <v>0.50546834792709006</v>
      </c>
      <c r="CC19" s="107">
        <v>41.212364999999998</v>
      </c>
      <c r="CD19" s="107">
        <v>14906.290621</v>
      </c>
      <c r="CE19" s="107">
        <v>0.25261426981816565</v>
      </c>
      <c r="CF19" s="107">
        <v>36.692467999999998</v>
      </c>
      <c r="CG19" s="107">
        <v>27914.032013644599</v>
      </c>
      <c r="CH19" s="112">
        <v>27192.779268999999</v>
      </c>
      <c r="CI19" s="107">
        <v>1.7052495667704093</v>
      </c>
      <c r="CJ19" s="107">
        <v>90.204762000000002</v>
      </c>
      <c r="CK19" s="107">
        <v>20957.874110000001</v>
      </c>
      <c r="CL19" s="107">
        <v>1.3142608702468439</v>
      </c>
      <c r="CM19" s="107">
        <v>70.634127000000007</v>
      </c>
      <c r="CN19" s="107">
        <v>13960.155256</v>
      </c>
      <c r="CO19" s="107">
        <v>0.8754363968040656</v>
      </c>
      <c r="CP19" s="107">
        <v>46.111825000000003</v>
      </c>
      <c r="CQ19" s="107">
        <v>6978.5604869999997</v>
      </c>
      <c r="CR19" s="107">
        <v>0.43762305902670862</v>
      </c>
      <c r="CS19" s="107">
        <v>39.854325000000003</v>
      </c>
      <c r="CT19" s="107">
        <v>11112.644317701899</v>
      </c>
      <c r="CU19" s="107">
        <v>11103.877343</v>
      </c>
      <c r="CV19" s="107">
        <v>0.73747917634408455</v>
      </c>
      <c r="CW19" s="107">
        <v>60.018016000000003</v>
      </c>
      <c r="CX19" s="112">
        <v>8336.8683700000001</v>
      </c>
      <c r="CY19" s="107">
        <v>0.55370449698569324</v>
      </c>
      <c r="CZ19" s="107">
        <v>50.692008000000001</v>
      </c>
      <c r="DA19" s="112">
        <v>5562.825527</v>
      </c>
      <c r="DB19" s="107">
        <v>0.36946265354633501</v>
      </c>
      <c r="DC19" s="107">
        <v>39.935532000000002</v>
      </c>
      <c r="DD19" s="112">
        <v>2769.0443140000002</v>
      </c>
      <c r="DE19" s="107">
        <v>0.18390985931021292</v>
      </c>
      <c r="DF19" s="107">
        <v>35.518118999999999</v>
      </c>
      <c r="DG19" s="107">
        <v>16356.2101802407</v>
      </c>
      <c r="DH19" s="112">
        <v>16364.038119000001</v>
      </c>
      <c r="DI19" s="107">
        <v>0.78345302232433756</v>
      </c>
      <c r="DJ19" s="107">
        <v>69.690237999999994</v>
      </c>
      <c r="DK19" s="112">
        <v>12247.794852000001</v>
      </c>
      <c r="DL19" s="107">
        <v>0.58638166348846443</v>
      </c>
      <c r="DM19" s="107">
        <v>56.550508000000001</v>
      </c>
      <c r="DN19" s="112">
        <v>8172.1935299999996</v>
      </c>
      <c r="DO19" s="107">
        <v>0.39125609910820425</v>
      </c>
      <c r="DP19" s="107">
        <v>42.607388999999998</v>
      </c>
      <c r="DQ19" s="112">
        <v>4094.5610120000001</v>
      </c>
      <c r="DR19" s="107">
        <v>0.19603328815386745</v>
      </c>
      <c r="DS19" s="107">
        <v>36.89546</v>
      </c>
      <c r="DT19" s="107">
        <v>1375.5802782211099</v>
      </c>
      <c r="DU19" s="112">
        <v>1374.172231</v>
      </c>
      <c r="DV19" s="107">
        <v>1.4067382208117929</v>
      </c>
      <c r="DW19" s="107">
        <v>65.005476000000002</v>
      </c>
      <c r="DX19" s="112">
        <v>1026.556613</v>
      </c>
      <c r="DY19" s="107">
        <v>1.0508845912883247</v>
      </c>
      <c r="DZ19" s="107">
        <v>54.836897</v>
      </c>
      <c r="EA19" s="112">
        <v>685.19238199999995</v>
      </c>
      <c r="EB19" s="107">
        <v>0.70143049802938007</v>
      </c>
      <c r="EC19" s="107">
        <v>41.963794</v>
      </c>
      <c r="ED19" s="112">
        <v>345.19703500000003</v>
      </c>
      <c r="EE19" s="107">
        <v>0.3533777294364539</v>
      </c>
      <c r="EF19" s="107">
        <v>36.547713999999999</v>
      </c>
      <c r="EG19" s="107">
        <v>360350.13099342998</v>
      </c>
      <c r="EH19" s="111">
        <v>359983.16366199998</v>
      </c>
      <c r="EI19" s="107">
        <v>1.0165789863804238</v>
      </c>
      <c r="EJ19" s="107">
        <v>72.433048999999997</v>
      </c>
      <c r="EK19" s="112">
        <v>316770.79827700002</v>
      </c>
      <c r="EL19" s="107">
        <v>0.89454888320751547</v>
      </c>
      <c r="EM19" s="107">
        <v>66.121707000000001</v>
      </c>
      <c r="EN19" s="112">
        <v>269878.16622700001</v>
      </c>
      <c r="EO19" s="107">
        <v>0.76212584465991773</v>
      </c>
      <c r="EP19" s="107">
        <v>55.817723999999998</v>
      </c>
      <c r="EQ19" s="112">
        <v>223791.513741</v>
      </c>
      <c r="ER19" s="107">
        <v>0.63197886224750033</v>
      </c>
      <c r="ES19" s="107">
        <v>47.920771999999999</v>
      </c>
      <c r="ET19" s="112">
        <v>179159.01596399999</v>
      </c>
      <c r="EU19" s="107">
        <v>0.50593835833001466</v>
      </c>
      <c r="EV19" s="107">
        <v>43.020732000000002</v>
      </c>
      <c r="EW19" s="112">
        <v>134237.194712</v>
      </c>
      <c r="EX19" s="107">
        <v>0.37908081574338809</v>
      </c>
      <c r="EY19" s="107">
        <v>39.880488</v>
      </c>
      <c r="EZ19" s="112">
        <v>90910.774577999997</v>
      </c>
      <c r="FA19" s="107">
        <v>0.25672862622635517</v>
      </c>
      <c r="FB19" s="107">
        <v>37.379227999999998</v>
      </c>
      <c r="FC19" s="112">
        <v>44911.177061000002</v>
      </c>
      <c r="FD19" s="107">
        <v>0.12682748378946634</v>
      </c>
      <c r="FE19" s="107">
        <v>34.893293</v>
      </c>
      <c r="FF19" s="107">
        <v>379.14510811315603</v>
      </c>
      <c r="FG19" s="112">
        <v>376.80260099999998</v>
      </c>
      <c r="FH19" s="107">
        <v>1.1132854724339656</v>
      </c>
      <c r="FI19" s="107">
        <v>34.958213999999998</v>
      </c>
      <c r="FJ19" s="112">
        <v>189.69032200000001</v>
      </c>
      <c r="FK19" s="107">
        <v>0.5604512261419371</v>
      </c>
      <c r="FL19" s="107">
        <v>34.201841000000002</v>
      </c>
      <c r="FM19" s="107">
        <v>277.48602569091798</v>
      </c>
      <c r="FN19" s="112">
        <v>270.34412700000001</v>
      </c>
      <c r="FO19" s="107">
        <v>1.979238062815726</v>
      </c>
      <c r="FP19" s="107">
        <v>34.090356999999997</v>
      </c>
      <c r="FQ19" s="112">
        <v>137.80739600000001</v>
      </c>
      <c r="FR19" s="107">
        <v>1.0089127754594041</v>
      </c>
      <c r="FS19" s="107">
        <v>33.688499999999998</v>
      </c>
      <c r="FT19" s="107">
        <v>9.792004806376374</v>
      </c>
      <c r="FU19" s="107">
        <v>0.85000041722017139</v>
      </c>
      <c r="FV19" s="107">
        <v>53.805768999999998</v>
      </c>
      <c r="FW19" s="107">
        <v>9.8675153253257228</v>
      </c>
      <c r="FX19" s="107">
        <v>0.85655514976785796</v>
      </c>
      <c r="FY19" s="107">
        <v>55.8125</v>
      </c>
      <c r="FZ19" s="107">
        <v>204982.78854359154</v>
      </c>
      <c r="GA19" s="107">
        <v>1.3841285101987879</v>
      </c>
      <c r="GB19" s="107">
        <v>76.182936999999995</v>
      </c>
      <c r="GC19" s="107">
        <v>1092184.692078047</v>
      </c>
      <c r="GD19" s="107">
        <v>7.3748824545160607</v>
      </c>
      <c r="GE19" s="113">
        <v>192.014365</v>
      </c>
      <c r="GF19" s="113">
        <v>32.298121000000002</v>
      </c>
      <c r="GG19" s="113"/>
      <c r="GH19" s="113"/>
      <c r="GI19" s="113"/>
      <c r="GJ19" s="113"/>
      <c r="GK19" s="113"/>
      <c r="GL19" s="107">
        <v>2</v>
      </c>
      <c r="GM19" s="107">
        <v>0</v>
      </c>
      <c r="GN19" s="107">
        <v>0</v>
      </c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4"/>
      <c r="GZ19" s="114"/>
      <c r="HA19" s="107"/>
      <c r="HB19" s="114"/>
      <c r="HC19" s="53" t="str">
        <f t="shared" si="0"/>
        <v>0</v>
      </c>
      <c r="HD19" s="56">
        <f t="shared" si="2"/>
        <v>2016</v>
      </c>
      <c r="HF19" s="56" t="e">
        <f>MATCH(ROUND(#REF!,1),#REF!,0)</f>
        <v>#REF!</v>
      </c>
      <c r="HG19" s="56" t="e">
        <f>MATCH(ROUND(#REF!,1),#REF!,0)</f>
        <v>#REF!</v>
      </c>
      <c r="HH19" s="56" t="e">
        <f>MATCH(ROUND(#REF!,1),#REF!,0)</f>
        <v>#REF!</v>
      </c>
      <c r="HI19" s="56" t="e">
        <f>MATCH(ROUND(#REF!,1),#REF!,0)</f>
        <v>#REF!</v>
      </c>
      <c r="HK19" s="115">
        <f t="shared" si="3"/>
        <v>1</v>
      </c>
      <c r="HL19" s="115" t="str" cm="1">
        <f t="array" ref="HL19">IFERROR(INDEX(#REF!,'5. Data Set'!HH19),"")</f>
        <v/>
      </c>
      <c r="HN19" s="116" t="str" cm="1">
        <f t="array" ref="HN19">IF(IFERROR(INDEX($E$5:$E$900,SMALL(IF(ROUND($EH$5:$EH$900,1)=ROUND($EH19,1),ROW($EH$5:$EH$900)-4,""),1)),"")=$E19,"",IFERROR(INDEX($E$5:$E$900,SMALL(IF(ROUND($EH$5:$EH$900,1)=ROUND($EH19,1),ROW($EH$5:$EH$900)-4,""),1)),""))</f>
        <v/>
      </c>
      <c r="HO19" s="116" t="str" cm="1">
        <f t="array" ref="HO19">IF(IFERROR(INDEX($E$5:$E$900,SMALL(IF(ROUND($EH$5:$EH$900,1)=ROUND($EH19,1),ROW($EH$5:$EH$900)-4,""),2)),"")=$E19,"",IFERROR(INDEX($E$5:$E$900,SMALL(IF(ROUND($EH$5:$EH$900,1)=ROUND($EH19,1),ROW($EH$5:$EH$900)-4,""),2)),""))</f>
        <v/>
      </c>
      <c r="HP19" s="116" t="str" cm="1">
        <f t="array" ref="HP19">IF(IFERROR(INDEX($E$5:$E$900,SMALL(IF(ROUND($EH$5:$EH$900,1)=ROUND($EH19,1),ROW($EH$5:$EH$900)-4,""),3)),"")=$E19,"",IFERROR(INDEX($E$5:$E$900,SMALL(IF(ROUND($EH$5:$EH$900,1)=ROUND($EH19,1),ROW($EH$5:$EH$900)-4,""),3)),""))</f>
        <v/>
      </c>
      <c r="HQ19" s="117" t="str" cm="1">
        <f t="array" ref="HQ19">IF(IFERROR(INDEX($E$5:$E$900,SMALL(IF(ROUND($EH$5:$EH$900,1)=ROUND($EH19,1),ROW($EH$5:$EH$900)-4,""),4)),"")=$E19,"",IFERROR(INDEX($E$5:$E$900,SMALL(IF(ROUND($EH$5:$EH$900,1)=ROUND($EH19,1),ROW($EH$5:$EH$900)-4,""),4)),""))</f>
        <v/>
      </c>
      <c r="HR19" s="118"/>
      <c r="HS19" s="105" t="str">
        <f t="shared" si="4"/>
        <v>jpj</v>
      </c>
      <c r="HT19" s="119" t="str">
        <f t="shared" si="5"/>
        <v/>
      </c>
      <c r="HU19" s="119" t="str">
        <f t="shared" si="5"/>
        <v/>
      </c>
      <c r="HV19" s="119" t="str">
        <f t="shared" si="5"/>
        <v/>
      </c>
      <c r="HW19" s="119" t="str">
        <f t="shared" si="5"/>
        <v/>
      </c>
      <c r="HZ19" s="53"/>
    </row>
    <row r="20" spans="1:241" ht="13.9" hidden="1" customHeight="1" x14ac:dyDescent="0.25">
      <c r="A20" s="107" t="s">
        <v>292</v>
      </c>
      <c r="B20" s="107" t="s">
        <v>352</v>
      </c>
      <c r="C20" s="107">
        <v>987</v>
      </c>
      <c r="D20" s="107">
        <v>2016</v>
      </c>
      <c r="E20" s="109" t="s">
        <v>355</v>
      </c>
      <c r="F20" s="107" t="s">
        <v>49</v>
      </c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 t="s">
        <v>19</v>
      </c>
      <c r="X20" s="110"/>
      <c r="Y20" s="107" t="s">
        <v>296</v>
      </c>
      <c r="Z20" s="107">
        <v>1</v>
      </c>
      <c r="AA20" s="107" t="s">
        <v>346</v>
      </c>
      <c r="AB20" s="110">
        <v>1</v>
      </c>
      <c r="AC20" s="110">
        <v>1</v>
      </c>
      <c r="AD20" s="107">
        <v>3000</v>
      </c>
      <c r="AE20" s="107">
        <v>4</v>
      </c>
      <c r="AF20" s="107">
        <v>1</v>
      </c>
      <c r="AG20" s="107">
        <v>32768</v>
      </c>
      <c r="AH20" s="107">
        <v>2</v>
      </c>
      <c r="AI20" s="107" t="s">
        <v>338</v>
      </c>
      <c r="AJ20" s="110">
        <v>3</v>
      </c>
      <c r="AK20" s="110" t="s">
        <v>339</v>
      </c>
      <c r="AL20" s="107" t="s">
        <v>327</v>
      </c>
      <c r="AM20" s="107">
        <v>2</v>
      </c>
      <c r="AN20" s="110" t="s">
        <v>340</v>
      </c>
      <c r="AO20" s="110">
        <v>460</v>
      </c>
      <c r="AP20" s="107" t="s">
        <v>341</v>
      </c>
      <c r="AQ20" s="107" t="s">
        <v>342</v>
      </c>
      <c r="AR20" s="107" t="s">
        <v>319</v>
      </c>
      <c r="AS20" s="107" t="s">
        <v>343</v>
      </c>
      <c r="AT20" s="107" t="s">
        <v>344</v>
      </c>
      <c r="AU20" s="111">
        <v>8.1838617783976115</v>
      </c>
      <c r="AV20" s="111">
        <v>9.1532944790193138</v>
      </c>
      <c r="AW20" s="111">
        <v>10.143299737249311</v>
      </c>
      <c r="AX20" s="111">
        <v>4.5176784085144845</v>
      </c>
      <c r="AY20" s="111">
        <v>4.9096221770642758</v>
      </c>
      <c r="AZ20" s="111">
        <v>4.9096221770642758</v>
      </c>
      <c r="BA20" s="111"/>
      <c r="BB20" s="111">
        <v>5.069870454714466</v>
      </c>
      <c r="BC20" s="111">
        <v>63.972360952979933</v>
      </c>
      <c r="BD20" s="111">
        <v>101.42405961447807</v>
      </c>
      <c r="BE20" s="111">
        <v>16.185968949968004</v>
      </c>
      <c r="BF20" s="111">
        <v>11.758073109871924</v>
      </c>
      <c r="BG20" s="107">
        <v>9305.4536204834203</v>
      </c>
      <c r="BH20" s="112">
        <v>9305.1582390000003</v>
      </c>
      <c r="BI20" s="111">
        <v>1.3438215930622148</v>
      </c>
      <c r="BJ20" s="112">
        <v>111.40785099999999</v>
      </c>
      <c r="BK20" s="112">
        <v>6981.8269929999997</v>
      </c>
      <c r="BL20" s="111">
        <v>1.0082934251343076</v>
      </c>
      <c r="BM20" s="112">
        <v>97.475537000000003</v>
      </c>
      <c r="BN20" s="112">
        <v>4648.1476240000002</v>
      </c>
      <c r="BO20" s="111">
        <v>0.67127081393333721</v>
      </c>
      <c r="BP20" s="112">
        <v>83.025372000000004</v>
      </c>
      <c r="BQ20" s="112">
        <v>2330.1191869999998</v>
      </c>
      <c r="BR20" s="111">
        <v>0.33650846094968517</v>
      </c>
      <c r="BS20" s="107">
        <v>75.677520999999999</v>
      </c>
      <c r="BT20" s="107">
        <v>88638.259795981401</v>
      </c>
      <c r="BU20" s="112">
        <v>88622.031470000002</v>
      </c>
      <c r="BV20" s="107">
        <v>1.5018618876286667</v>
      </c>
      <c r="BW20" s="107">
        <v>109.729752</v>
      </c>
      <c r="BX20" s="107">
        <v>66439.105421999993</v>
      </c>
      <c r="BY20" s="107">
        <v>1.1259317646676024</v>
      </c>
      <c r="BZ20" s="107">
        <v>98.193883999999997</v>
      </c>
      <c r="CA20" s="107">
        <v>44306.151358000003</v>
      </c>
      <c r="CB20" s="107">
        <v>0.75084850807795744</v>
      </c>
      <c r="CC20" s="107">
        <v>82.934792999999999</v>
      </c>
      <c r="CD20" s="107">
        <v>22147.692415000001</v>
      </c>
      <c r="CE20" s="107">
        <v>0.37533302481641934</v>
      </c>
      <c r="CF20" s="107">
        <v>75.972397000000001</v>
      </c>
      <c r="CG20" s="107">
        <v>28870.0253823805</v>
      </c>
      <c r="CH20" s="112">
        <v>28372.173352999998</v>
      </c>
      <c r="CI20" s="107">
        <v>1.7792089524917991</v>
      </c>
      <c r="CJ20" s="107">
        <v>124.109504</v>
      </c>
      <c r="CK20" s="107">
        <v>21651.711407999999</v>
      </c>
      <c r="CL20" s="107">
        <v>1.3577711617150083</v>
      </c>
      <c r="CM20" s="107">
        <v>110.45396700000001</v>
      </c>
      <c r="CN20" s="107">
        <v>14418.228757000001</v>
      </c>
      <c r="CO20" s="107">
        <v>0.90416202397891454</v>
      </c>
      <c r="CP20" s="107">
        <v>88.181652999999997</v>
      </c>
      <c r="CQ20" s="107">
        <v>7220.3191379999998</v>
      </c>
      <c r="CR20" s="107">
        <v>0.45278365849330038</v>
      </c>
      <c r="CS20" s="107">
        <v>77.287437999999995</v>
      </c>
      <c r="CT20" s="107">
        <v>10383.947251883999</v>
      </c>
      <c r="CU20" s="107">
        <v>10377.221082</v>
      </c>
      <c r="CV20" s="107">
        <v>0.68921730850335372</v>
      </c>
      <c r="CW20" s="107">
        <v>98.010248000000004</v>
      </c>
      <c r="CX20" s="112">
        <v>7787.3182660000002</v>
      </c>
      <c r="CY20" s="107">
        <v>0.51720537640478914</v>
      </c>
      <c r="CZ20" s="107">
        <v>89.267437999999999</v>
      </c>
      <c r="DA20" s="112">
        <v>5191.7615729999998</v>
      </c>
      <c r="DB20" s="107">
        <v>0.34481793434476599</v>
      </c>
      <c r="DC20" s="107">
        <v>78.905124000000001</v>
      </c>
      <c r="DD20" s="112">
        <v>2600.5816249999998</v>
      </c>
      <c r="DE20" s="107">
        <v>0.17272117978046733</v>
      </c>
      <c r="DF20" s="107">
        <v>73.828429999999997</v>
      </c>
      <c r="DG20" s="107">
        <v>16244.852273922301</v>
      </c>
      <c r="DH20" s="112">
        <v>16244.393722999999</v>
      </c>
      <c r="DI20" s="107">
        <v>0.77772486629287874</v>
      </c>
      <c r="DJ20" s="107">
        <v>104.85644600000001</v>
      </c>
      <c r="DK20" s="112">
        <v>12167.046307000001</v>
      </c>
      <c r="DL20" s="107">
        <v>0.58251570502708139</v>
      </c>
      <c r="DM20" s="107">
        <v>93.507851000000002</v>
      </c>
      <c r="DN20" s="112">
        <v>8127.8147170000002</v>
      </c>
      <c r="DO20" s="107">
        <v>0.3891313964572341</v>
      </c>
      <c r="DP20" s="107">
        <v>80.854710999999995</v>
      </c>
      <c r="DQ20" s="112">
        <v>4067.9709360000002</v>
      </c>
      <c r="DR20" s="107">
        <v>0.19476024813437215</v>
      </c>
      <c r="DS20" s="107">
        <v>74.540000000000006</v>
      </c>
      <c r="DT20" s="107">
        <v>1334.8279910578201</v>
      </c>
      <c r="DU20" s="112">
        <v>1334.947705</v>
      </c>
      <c r="DV20" s="107">
        <v>1.3665841275528485</v>
      </c>
      <c r="DW20" s="107">
        <v>101.321074</v>
      </c>
      <c r="DX20" s="112">
        <v>1002.66837</v>
      </c>
      <c r="DY20" s="107">
        <v>1.0264302298203409</v>
      </c>
      <c r="DZ20" s="107">
        <v>92.187521000000004</v>
      </c>
      <c r="EA20" s="112">
        <v>660.35653600000001</v>
      </c>
      <c r="EB20" s="107">
        <v>0.67600607667502688</v>
      </c>
      <c r="EC20" s="107">
        <v>80.076198000000005</v>
      </c>
      <c r="ED20" s="112">
        <v>335.32400799999999</v>
      </c>
      <c r="EE20" s="107">
        <v>0.34327072529047448</v>
      </c>
      <c r="EF20" s="107">
        <v>74.359587000000005</v>
      </c>
      <c r="EG20" s="107">
        <v>337317.25027780398</v>
      </c>
      <c r="EH20" s="111">
        <v>338556.97138800001</v>
      </c>
      <c r="EI20" s="107">
        <v>0.95607222100195655</v>
      </c>
      <c r="EJ20" s="107">
        <v>110.317925</v>
      </c>
      <c r="EK20" s="112">
        <v>295053.75148500002</v>
      </c>
      <c r="EL20" s="107">
        <v>0.83322075555175512</v>
      </c>
      <c r="EM20" s="107">
        <v>105.64527</v>
      </c>
      <c r="EN20" s="112">
        <v>252649.65007500001</v>
      </c>
      <c r="EO20" s="107">
        <v>0.71347315960522584</v>
      </c>
      <c r="EP20" s="107">
        <v>97.740787999999995</v>
      </c>
      <c r="EQ20" s="112">
        <v>209597.575216</v>
      </c>
      <c r="ER20" s="107">
        <v>0.59189571088090287</v>
      </c>
      <c r="ES20" s="107">
        <v>89.823899999999995</v>
      </c>
      <c r="ET20" s="112">
        <v>168120.472691</v>
      </c>
      <c r="EU20" s="107">
        <v>0.47476592510444565</v>
      </c>
      <c r="EV20" s="107">
        <v>83.851119999999995</v>
      </c>
      <c r="EW20" s="112">
        <v>127030.321136</v>
      </c>
      <c r="EX20" s="107">
        <v>0.35872887439053941</v>
      </c>
      <c r="EY20" s="107">
        <v>79.454772000000006</v>
      </c>
      <c r="EZ20" s="112">
        <v>84414.702040000004</v>
      </c>
      <c r="FA20" s="107">
        <v>0.23838396041211102</v>
      </c>
      <c r="FB20" s="107">
        <v>76.125435999999993</v>
      </c>
      <c r="FC20" s="112">
        <v>43066.797682999997</v>
      </c>
      <c r="FD20" s="107">
        <v>0.12161902542848406</v>
      </c>
      <c r="FE20" s="107">
        <v>73.333195000000003</v>
      </c>
      <c r="FF20" s="107">
        <v>2335.5508491140099</v>
      </c>
      <c r="FG20" s="112">
        <v>2341.3292710000001</v>
      </c>
      <c r="FH20" s="107">
        <v>6.9175951988418136</v>
      </c>
      <c r="FI20" s="107">
        <v>77.974627999999996</v>
      </c>
      <c r="FJ20" s="112">
        <v>1172.275905</v>
      </c>
      <c r="FK20" s="107">
        <v>3.4635581900372276</v>
      </c>
      <c r="FL20" s="107">
        <v>75.082644999999999</v>
      </c>
      <c r="FM20" s="107">
        <v>1469.0435619007601</v>
      </c>
      <c r="FN20" s="112">
        <v>1467.674673</v>
      </c>
      <c r="FO20" s="107">
        <v>10.745110718207775</v>
      </c>
      <c r="FP20" s="107">
        <v>75.630744000000007</v>
      </c>
      <c r="FQ20" s="112">
        <v>733.69873399999994</v>
      </c>
      <c r="FR20" s="107">
        <v>5.3715406252287865</v>
      </c>
      <c r="FS20" s="107">
        <v>74.187273000000005</v>
      </c>
      <c r="FT20" s="107">
        <v>18.462934237588346</v>
      </c>
      <c r="FU20" s="107">
        <v>1.6026852636795439</v>
      </c>
      <c r="FV20" s="107">
        <v>98.837857</v>
      </c>
      <c r="FW20" s="107">
        <v>18.497910920966348</v>
      </c>
      <c r="FX20" s="107">
        <v>1.6057214341116621</v>
      </c>
      <c r="FY20" s="107">
        <v>99.384286000000003</v>
      </c>
      <c r="FZ20" s="107">
        <v>601511.05187831237</v>
      </c>
      <c r="GA20" s="107">
        <v>4.0616512343297577</v>
      </c>
      <c r="GB20" s="107">
        <v>115.598843</v>
      </c>
      <c r="GC20" s="107">
        <v>130807.24499528535</v>
      </c>
      <c r="GD20" s="107">
        <v>0.88326458247995443</v>
      </c>
      <c r="GE20" s="113">
        <v>75.119840999999994</v>
      </c>
      <c r="GF20" s="113">
        <v>70.919507999999993</v>
      </c>
      <c r="GG20" s="113"/>
      <c r="GH20" s="113"/>
      <c r="GI20" s="113"/>
      <c r="GJ20" s="113"/>
      <c r="GK20" s="113"/>
      <c r="GL20" s="107">
        <v>4</v>
      </c>
      <c r="GM20" s="107">
        <v>0</v>
      </c>
      <c r="GN20" s="107">
        <v>0</v>
      </c>
      <c r="GO20" s="114"/>
      <c r="GP20" s="114"/>
      <c r="GQ20" s="114"/>
      <c r="GR20" s="114"/>
      <c r="GS20" s="114"/>
      <c r="GT20" s="114"/>
      <c r="GU20" s="114"/>
      <c r="GV20" s="114"/>
      <c r="GW20" s="114"/>
      <c r="GX20" s="114"/>
      <c r="GY20" s="114"/>
      <c r="GZ20" s="114"/>
      <c r="HA20" s="107"/>
      <c r="HB20" s="114"/>
      <c r="HC20" s="53" t="str">
        <f t="shared" si="0"/>
        <v>0</v>
      </c>
      <c r="HD20" s="56">
        <f t="shared" si="2"/>
        <v>2016</v>
      </c>
      <c r="HF20" s="56" t="e">
        <f>MATCH(ROUND(#REF!,1),#REF!,0)</f>
        <v>#REF!</v>
      </c>
      <c r="HG20" s="56" t="e">
        <f>MATCH(ROUND(#REF!,1),#REF!,0)</f>
        <v>#REF!</v>
      </c>
      <c r="HH20" s="56" t="e">
        <f>MATCH(ROUND(#REF!,1),#REF!,0)</f>
        <v>#REF!</v>
      </c>
      <c r="HI20" s="56" t="e">
        <f>MATCH(ROUND(#REF!,1),#REF!,0)</f>
        <v>#REF!</v>
      </c>
      <c r="HK20" s="115">
        <f t="shared" si="3"/>
        <v>1</v>
      </c>
      <c r="HL20" s="115" t="str" cm="1">
        <f t="array" ref="HL20">IFERROR(INDEX(#REF!,'5. Data Set'!HH20),"")</f>
        <v/>
      </c>
      <c r="HN20" s="116" t="str" cm="1">
        <f t="array" ref="HN20">IF(IFERROR(INDEX($E$5:$E$900,SMALL(IF(ROUND($EH$5:$EH$900,1)=ROUND($EH20,1),ROW($EH$5:$EH$900)-4,""),1)),"")=$E20,"",IFERROR(INDEX($E$5:$E$900,SMALL(IF(ROUND($EH$5:$EH$900,1)=ROUND($EH20,1),ROW($EH$5:$EH$900)-4,""),1)),""))</f>
        <v/>
      </c>
      <c r="HO20" s="116" t="str" cm="1">
        <f t="array" ref="HO20">IF(IFERROR(INDEX($E$5:$E$900,SMALL(IF(ROUND($EH$5:$EH$900,1)=ROUND($EH20,1),ROW($EH$5:$EH$900)-4,""),2)),"")=$E20,"",IFERROR(INDEX($E$5:$E$900,SMALL(IF(ROUND($EH$5:$EH$900,1)=ROUND($EH20,1),ROW($EH$5:$EH$900)-4,""),2)),""))</f>
        <v/>
      </c>
      <c r="HP20" s="116" t="str" cm="1">
        <f t="array" ref="HP20">IF(IFERROR(INDEX($E$5:$E$900,SMALL(IF(ROUND($EH$5:$EH$900,1)=ROUND($EH20,1),ROW($EH$5:$EH$900)-4,""),3)),"")=$E20,"",IFERROR(INDEX($E$5:$E$900,SMALL(IF(ROUND($EH$5:$EH$900,1)=ROUND($EH20,1),ROW($EH$5:$EH$900)-4,""),3)),""))</f>
        <v/>
      </c>
      <c r="HQ20" s="117" t="str" cm="1">
        <f t="array" ref="HQ20">IF(IFERROR(INDEX($E$5:$E$900,SMALL(IF(ROUND($EH$5:$EH$900,1)=ROUND($EH20,1),ROW($EH$5:$EH$900)-4,""),4)),"")=$E20,"",IFERROR(INDEX($E$5:$E$900,SMALL(IF(ROUND($EH$5:$EH$900,1)=ROUND($EH20,1),ROW($EH$5:$EH$900)-4,""),4)),""))</f>
        <v/>
      </c>
      <c r="HR20" s="118"/>
      <c r="HS20" s="105" t="str">
        <f t="shared" si="4"/>
        <v>jpj</v>
      </c>
      <c r="HT20" s="119" t="str">
        <f t="shared" si="5"/>
        <v/>
      </c>
      <c r="HU20" s="119" t="str">
        <f t="shared" si="5"/>
        <v/>
      </c>
      <c r="HV20" s="119" t="str">
        <f t="shared" si="5"/>
        <v/>
      </c>
      <c r="HW20" s="119" t="str">
        <f t="shared" si="5"/>
        <v/>
      </c>
      <c r="HZ20" s="73" t="s">
        <v>322</v>
      </c>
      <c r="IA20" s="73">
        <v>2016</v>
      </c>
      <c r="IB20" s="73">
        <v>2017</v>
      </c>
      <c r="IC20" s="73">
        <v>2018</v>
      </c>
      <c r="ID20" s="73">
        <v>2019</v>
      </c>
      <c r="IE20" s="73">
        <v>2020</v>
      </c>
      <c r="IF20" s="73">
        <v>2021</v>
      </c>
      <c r="IG20" s="73">
        <v>2022</v>
      </c>
    </row>
    <row r="21" spans="1:241" ht="13.9" hidden="1" customHeight="1" x14ac:dyDescent="0.25">
      <c r="A21" s="107" t="s">
        <v>292</v>
      </c>
      <c r="B21" s="107" t="s">
        <v>356</v>
      </c>
      <c r="C21" s="107">
        <v>976</v>
      </c>
      <c r="D21" s="107">
        <v>2016</v>
      </c>
      <c r="E21" s="109" t="s">
        <v>357</v>
      </c>
      <c r="F21" s="107" t="s">
        <v>300</v>
      </c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 t="s">
        <v>18</v>
      </c>
      <c r="X21" s="110"/>
      <c r="Y21" s="107" t="s">
        <v>296</v>
      </c>
      <c r="Z21" s="107">
        <v>1</v>
      </c>
      <c r="AA21" s="107" t="s">
        <v>301</v>
      </c>
      <c r="AB21" s="110">
        <v>1</v>
      </c>
      <c r="AC21" s="110">
        <v>1</v>
      </c>
      <c r="AD21" s="107">
        <v>3600</v>
      </c>
      <c r="AE21" s="107">
        <v>4</v>
      </c>
      <c r="AF21" s="107">
        <v>2</v>
      </c>
      <c r="AG21" s="107">
        <v>65536</v>
      </c>
      <c r="AH21" s="107">
        <v>4</v>
      </c>
      <c r="AI21" s="107" t="s">
        <v>338</v>
      </c>
      <c r="AJ21" s="110">
        <v>8</v>
      </c>
      <c r="AK21" s="110" t="s">
        <v>339</v>
      </c>
      <c r="AL21" s="107" t="s">
        <v>327</v>
      </c>
      <c r="AM21" s="107">
        <v>2</v>
      </c>
      <c r="AN21" s="110" t="s">
        <v>340</v>
      </c>
      <c r="AO21" s="110">
        <v>500</v>
      </c>
      <c r="AP21" s="107" t="s">
        <v>341</v>
      </c>
      <c r="AQ21" s="107" t="s">
        <v>342</v>
      </c>
      <c r="AR21" s="107" t="s">
        <v>319</v>
      </c>
      <c r="AS21" s="107" t="s">
        <v>349</v>
      </c>
      <c r="AT21" s="107" t="s">
        <v>344</v>
      </c>
      <c r="AU21" s="111">
        <v>6.5525718356224818</v>
      </c>
      <c r="AV21" s="111">
        <v>9.0259469043664335</v>
      </c>
      <c r="AW21" s="111">
        <v>8.3588529413817785</v>
      </c>
      <c r="AX21" s="111">
        <v>4.4866576892924748</v>
      </c>
      <c r="AY21" s="111">
        <v>5.1668732306001326</v>
      </c>
      <c r="AZ21" s="111">
        <v>5.1668732306001326</v>
      </c>
      <c r="BA21" s="111"/>
      <c r="BB21" s="111">
        <v>3.6994225297906644</v>
      </c>
      <c r="BC21" s="111">
        <v>95.268680835413406</v>
      </c>
      <c r="BD21" s="111">
        <v>170.35094133539158</v>
      </c>
      <c r="BE21" s="111">
        <v>10.395581040247913</v>
      </c>
      <c r="BF21" s="111">
        <v>56.320230599653648</v>
      </c>
      <c r="BG21" s="107">
        <v>11750.2517158015</v>
      </c>
      <c r="BH21" s="112">
        <v>11812.587755</v>
      </c>
      <c r="BI21" s="111">
        <v>1.7059366522731212</v>
      </c>
      <c r="BJ21" s="112">
        <v>183.11349200000001</v>
      </c>
      <c r="BK21" s="112">
        <v>8806.3628019999996</v>
      </c>
      <c r="BL21" s="111">
        <v>1.2717871298596268</v>
      </c>
      <c r="BM21" s="112">
        <v>150.914444</v>
      </c>
      <c r="BN21" s="112">
        <v>5889.6019470000001</v>
      </c>
      <c r="BO21" s="111">
        <v>0.85055773020045067</v>
      </c>
      <c r="BP21" s="112">
        <v>130.48190500000001</v>
      </c>
      <c r="BQ21" s="112">
        <v>2938.5174699999998</v>
      </c>
      <c r="BR21" s="111">
        <v>0.42437142135058631</v>
      </c>
      <c r="BS21" s="107">
        <v>117.809048</v>
      </c>
      <c r="BT21" s="107">
        <v>140169.97382336701</v>
      </c>
      <c r="BU21" s="112">
        <v>140190.731027</v>
      </c>
      <c r="BV21" s="107">
        <v>2.3757875150890277</v>
      </c>
      <c r="BW21" s="107">
        <v>185.836825</v>
      </c>
      <c r="BX21" s="107">
        <v>105177.68011099999</v>
      </c>
      <c r="BY21" s="107">
        <v>1.7824275359946284</v>
      </c>
      <c r="BZ21" s="107">
        <v>154.11968300000001</v>
      </c>
      <c r="CA21" s="107">
        <v>70086.583738000001</v>
      </c>
      <c r="CB21" s="107">
        <v>1.1877449343488549</v>
      </c>
      <c r="CC21" s="107">
        <v>132.01881</v>
      </c>
      <c r="CD21" s="107">
        <v>35052.077424000003</v>
      </c>
      <c r="CE21" s="107">
        <v>0.59402135442060422</v>
      </c>
      <c r="CF21" s="107">
        <v>119.05507900000001</v>
      </c>
      <c r="CG21" s="107">
        <v>37546.870862445998</v>
      </c>
      <c r="CH21" s="112">
        <v>36484.231243000002</v>
      </c>
      <c r="CI21" s="107">
        <v>2.2879132326132803</v>
      </c>
      <c r="CJ21" s="107">
        <v>208.188333</v>
      </c>
      <c r="CK21" s="107">
        <v>28165.526425</v>
      </c>
      <c r="CL21" s="107">
        <v>1.766250196751515</v>
      </c>
      <c r="CM21" s="107">
        <v>168.14626999999999</v>
      </c>
      <c r="CN21" s="107">
        <v>18769.08078</v>
      </c>
      <c r="CO21" s="107">
        <v>1.1770024149484746</v>
      </c>
      <c r="CP21" s="107">
        <v>136.47849199999999</v>
      </c>
      <c r="CQ21" s="107">
        <v>9402.0071129999997</v>
      </c>
      <c r="CR21" s="107">
        <v>0.58959653949359447</v>
      </c>
      <c r="CS21" s="107">
        <v>120.23460300000001</v>
      </c>
      <c r="CT21" s="107">
        <v>16494.772834847099</v>
      </c>
      <c r="CU21" s="107">
        <v>16493.234231999999</v>
      </c>
      <c r="CV21" s="107">
        <v>1.0954206734220964</v>
      </c>
      <c r="CW21" s="107">
        <v>164.59579400000001</v>
      </c>
      <c r="CX21" s="112">
        <v>12375.982394000001</v>
      </c>
      <c r="CY21" s="107">
        <v>0.82196777039596769</v>
      </c>
      <c r="CZ21" s="107">
        <v>141.544048</v>
      </c>
      <c r="DA21" s="112">
        <v>8256.5620670000008</v>
      </c>
      <c r="DB21" s="107">
        <v>0.54837084421178062</v>
      </c>
      <c r="DC21" s="107">
        <v>124.342778</v>
      </c>
      <c r="DD21" s="112">
        <v>4122.9063610000003</v>
      </c>
      <c r="DE21" s="107">
        <v>0.27382845589255961</v>
      </c>
      <c r="DF21" s="107">
        <v>115.177063</v>
      </c>
      <c r="DG21" s="107">
        <v>27189.0320292285</v>
      </c>
      <c r="DH21" s="112">
        <v>27192.189719999998</v>
      </c>
      <c r="DI21" s="107">
        <v>1.3018671225787053</v>
      </c>
      <c r="DJ21" s="107">
        <v>171.50341299999999</v>
      </c>
      <c r="DK21" s="112">
        <v>20384.421365999999</v>
      </c>
      <c r="DL21" s="107">
        <v>0.97593493802625253</v>
      </c>
      <c r="DM21" s="107">
        <v>148.11000000000001</v>
      </c>
      <c r="DN21" s="112">
        <v>13578.321289</v>
      </c>
      <c r="DO21" s="107">
        <v>0.65008262475301704</v>
      </c>
      <c r="DP21" s="107">
        <v>127.651111</v>
      </c>
      <c r="DQ21" s="112">
        <v>6800.4920679999996</v>
      </c>
      <c r="DR21" s="107">
        <v>0.32558382137848918</v>
      </c>
      <c r="DS21" s="107">
        <v>116.36595199999999</v>
      </c>
      <c r="DT21" s="107">
        <v>1913.1546810807899</v>
      </c>
      <c r="DU21" s="112">
        <v>1911.7357099999999</v>
      </c>
      <c r="DV21" s="107">
        <v>1.957041214106567</v>
      </c>
      <c r="DW21" s="107">
        <v>171.39801600000001</v>
      </c>
      <c r="DX21" s="112">
        <v>1434.599234</v>
      </c>
      <c r="DY21" s="107">
        <v>1.4685972605824844</v>
      </c>
      <c r="DZ21" s="107">
        <v>147.118571</v>
      </c>
      <c r="EA21" s="112">
        <v>954.23178099999996</v>
      </c>
      <c r="EB21" s="107">
        <v>0.9768457603521522</v>
      </c>
      <c r="EC21" s="107">
        <v>127.098968</v>
      </c>
      <c r="ED21" s="112">
        <v>479.456684</v>
      </c>
      <c r="EE21" s="107">
        <v>0.49081914725904691</v>
      </c>
      <c r="EF21" s="107">
        <v>116.144683</v>
      </c>
      <c r="EG21" s="107">
        <v>371679.89151510701</v>
      </c>
      <c r="EH21" s="111">
        <v>378345.31130100001</v>
      </c>
      <c r="EI21" s="107">
        <v>1.0684330043426331</v>
      </c>
      <c r="EJ21" s="107">
        <v>171.80191099999999</v>
      </c>
      <c r="EK21" s="112">
        <v>326511.30553499999</v>
      </c>
      <c r="EL21" s="107">
        <v>0.92205571128924779</v>
      </c>
      <c r="EM21" s="107">
        <v>156.28268299999999</v>
      </c>
      <c r="EN21" s="112">
        <v>278291.12767700001</v>
      </c>
      <c r="EO21" s="107">
        <v>0.78588373304641113</v>
      </c>
      <c r="EP21" s="107">
        <v>142.05272400000001</v>
      </c>
      <c r="EQ21" s="112">
        <v>232246.56626399999</v>
      </c>
      <c r="ER21" s="107">
        <v>0.65585561424942151</v>
      </c>
      <c r="ES21" s="107">
        <v>133.343537</v>
      </c>
      <c r="ET21" s="112">
        <v>186254.340318</v>
      </c>
      <c r="EU21" s="107">
        <v>0.52597528885324918</v>
      </c>
      <c r="EV21" s="107">
        <v>126.953374</v>
      </c>
      <c r="EW21" s="112">
        <v>139511.46055399999</v>
      </c>
      <c r="EX21" s="107">
        <v>0.39397514515873688</v>
      </c>
      <c r="EY21" s="107">
        <v>121.567398</v>
      </c>
      <c r="EZ21" s="112">
        <v>92833.573378000001</v>
      </c>
      <c r="FA21" s="107">
        <v>0.26215853810121387</v>
      </c>
      <c r="FB21" s="107">
        <v>116.961789</v>
      </c>
      <c r="FC21" s="112">
        <v>46933.498536999999</v>
      </c>
      <c r="FD21" s="107">
        <v>0.13253844397797601</v>
      </c>
      <c r="FE21" s="107">
        <v>113.520366</v>
      </c>
      <c r="FF21" s="107">
        <v>5691.15118778943</v>
      </c>
      <c r="FG21" s="112">
        <v>5681.8754499999995</v>
      </c>
      <c r="FH21" s="107">
        <v>16.787435590616322</v>
      </c>
      <c r="FI21" s="107">
        <v>128.86039700000001</v>
      </c>
      <c r="FJ21" s="112">
        <v>2839.1992340000002</v>
      </c>
      <c r="FK21" s="107">
        <v>8.3885813212787337</v>
      </c>
      <c r="FL21" s="107">
        <v>120.407381</v>
      </c>
      <c r="FM21" s="107">
        <v>3935.4682800006299</v>
      </c>
      <c r="FN21" s="112">
        <v>3920.7527920000002</v>
      </c>
      <c r="FO21" s="107">
        <v>28.704537608902555</v>
      </c>
      <c r="FP21" s="107">
        <v>121.17134900000001</v>
      </c>
      <c r="FQ21" s="112">
        <v>1970.4393339999999</v>
      </c>
      <c r="FR21" s="107">
        <v>14.425941386631525</v>
      </c>
      <c r="FS21" s="107">
        <v>117.76214299999999</v>
      </c>
      <c r="FT21" s="107">
        <v>18.111390374999999</v>
      </c>
      <c r="FU21" s="107">
        <v>1.5721693033854167</v>
      </c>
      <c r="FV21" s="107">
        <v>151.520625</v>
      </c>
      <c r="FW21" s="107">
        <v>18.279743499999999</v>
      </c>
      <c r="FX21" s="107">
        <v>1.5867832899305554</v>
      </c>
      <c r="FY21" s="107">
        <v>152.35181800000001</v>
      </c>
      <c r="FZ21" s="107">
        <v>1091820.6870450776</v>
      </c>
      <c r="GA21" s="107">
        <v>7.3724245420856143</v>
      </c>
      <c r="GB21" s="107">
        <v>190.57626999999999</v>
      </c>
      <c r="GC21" s="107">
        <v>5220336.6626978489</v>
      </c>
      <c r="GD21" s="107">
        <v>35.249870777026189</v>
      </c>
      <c r="GE21" s="113">
        <v>625.882927</v>
      </c>
      <c r="GF21" s="113">
        <v>111.80878800000001</v>
      </c>
      <c r="GG21" s="113"/>
      <c r="GH21" s="113"/>
      <c r="GI21" s="113"/>
      <c r="GJ21" s="113"/>
      <c r="GK21" s="113"/>
      <c r="GL21" s="107">
        <v>4</v>
      </c>
      <c r="GM21" s="107">
        <v>0</v>
      </c>
      <c r="GN21" s="107">
        <v>0</v>
      </c>
      <c r="GO21" s="114"/>
      <c r="GP21" s="114"/>
      <c r="GQ21" s="114"/>
      <c r="GR21" s="114"/>
      <c r="GS21" s="114"/>
      <c r="GT21" s="114"/>
      <c r="GU21" s="114"/>
      <c r="GV21" s="114"/>
      <c r="GW21" s="114"/>
      <c r="GX21" s="114"/>
      <c r="GY21" s="114"/>
      <c r="GZ21" s="114"/>
      <c r="HA21" s="107"/>
      <c r="HB21" s="114"/>
      <c r="HC21" s="53" t="str">
        <f t="shared" si="0"/>
        <v>0</v>
      </c>
      <c r="HD21" s="56">
        <f t="shared" si="2"/>
        <v>2016</v>
      </c>
      <c r="HF21" s="56" t="e">
        <f>MATCH(ROUND(#REF!,1),#REF!,0)</f>
        <v>#REF!</v>
      </c>
      <c r="HG21" s="56" t="e">
        <f>MATCH(ROUND(#REF!,1),#REF!,0)</f>
        <v>#REF!</v>
      </c>
      <c r="HH21" s="56" t="e">
        <f>MATCH(ROUND(#REF!,1),#REF!,0)</f>
        <v>#REF!</v>
      </c>
      <c r="HI21" s="56" t="e">
        <f>MATCH(ROUND(#REF!,1),#REF!,0)</f>
        <v>#REF!</v>
      </c>
      <c r="HK21" s="115">
        <f t="shared" si="3"/>
        <v>1</v>
      </c>
      <c r="HL21" s="115" t="str" cm="1">
        <f t="array" ref="HL21">IFERROR(INDEX(#REF!,'5. Data Set'!HH21),"")</f>
        <v/>
      </c>
      <c r="HN21" s="116" t="str" cm="1">
        <f t="array" ref="HN21">IF(IFERROR(INDEX($E$5:$E$900,SMALL(IF(ROUND($EH$5:$EH$900,1)=ROUND($EH21,1),ROW($EH$5:$EH$900)-4,""),1)),"")=$E21,"",IFERROR(INDEX($E$5:$E$900,SMALL(IF(ROUND($EH$5:$EH$900,1)=ROUND($EH21,1),ROW($EH$5:$EH$900)-4,""),1)),""))</f>
        <v/>
      </c>
      <c r="HO21" s="116" t="str" cm="1">
        <f t="array" ref="HO21">IF(IFERROR(INDEX($E$5:$E$900,SMALL(IF(ROUND($EH$5:$EH$900,1)=ROUND($EH21,1),ROW($EH$5:$EH$900)-4,""),2)),"")=$E21,"",IFERROR(INDEX($E$5:$E$900,SMALL(IF(ROUND($EH$5:$EH$900,1)=ROUND($EH21,1),ROW($EH$5:$EH$900)-4,""),2)),""))</f>
        <v/>
      </c>
      <c r="HP21" s="116" t="str" cm="1">
        <f t="array" ref="HP21">IF(IFERROR(INDEX($E$5:$E$900,SMALL(IF(ROUND($EH$5:$EH$900,1)=ROUND($EH21,1),ROW($EH$5:$EH$900)-4,""),3)),"")=$E21,"",IFERROR(INDEX($E$5:$E$900,SMALL(IF(ROUND($EH$5:$EH$900,1)=ROUND($EH21,1),ROW($EH$5:$EH$900)-4,""),3)),""))</f>
        <v/>
      </c>
      <c r="HQ21" s="117" t="str" cm="1">
        <f t="array" ref="HQ21">IF(IFERROR(INDEX($E$5:$E$900,SMALL(IF(ROUND($EH$5:$EH$900,1)=ROUND($EH21,1),ROW($EH$5:$EH$900)-4,""),4)),"")=$E21,"",IFERROR(INDEX($E$5:$E$900,SMALL(IF(ROUND($EH$5:$EH$900,1)=ROUND($EH21,1),ROW($EH$5:$EH$900)-4,""),4)),""))</f>
        <v/>
      </c>
      <c r="HR21" s="118"/>
      <c r="HS21" s="105" t="str">
        <f t="shared" si="4"/>
        <v>mnq</v>
      </c>
      <c r="HT21" s="119" t="str">
        <f t="shared" si="5"/>
        <v/>
      </c>
      <c r="HU21" s="119" t="str">
        <f t="shared" si="5"/>
        <v/>
      </c>
      <c r="HV21" s="119" t="str">
        <f t="shared" si="5"/>
        <v/>
      </c>
      <c r="HW21" s="119" t="str">
        <f t="shared" si="5"/>
        <v/>
      </c>
      <c r="HY21" s="326" t="s">
        <v>358</v>
      </c>
      <c r="HZ21" s="123" t="s">
        <v>18</v>
      </c>
      <c r="IA21" s="121">
        <f t="shared" ref="IA21:IG23" si="9">COUNTIFS($HD$5:$HD$900,"="&amp;IA$15,$W$5:$W$900,$HZ21,$AC$5:$AC$900,4,$F$5:$F$900,$IA$2)</f>
        <v>2</v>
      </c>
      <c r="IB21" s="121">
        <f t="shared" si="9"/>
        <v>4</v>
      </c>
      <c r="IC21" s="121">
        <f t="shared" si="9"/>
        <v>4</v>
      </c>
      <c r="ID21" s="121">
        <f t="shared" si="9"/>
        <v>6</v>
      </c>
      <c r="IE21" s="121">
        <f t="shared" si="9"/>
        <v>2</v>
      </c>
      <c r="IF21" s="121">
        <f t="shared" si="9"/>
        <v>0</v>
      </c>
      <c r="IG21" s="121">
        <f t="shared" si="9"/>
        <v>0</v>
      </c>
    </row>
    <row r="22" spans="1:241" ht="13.9" hidden="1" customHeight="1" x14ac:dyDescent="0.25">
      <c r="A22" s="107" t="s">
        <v>292</v>
      </c>
      <c r="B22" s="107" t="s">
        <v>356</v>
      </c>
      <c r="C22" s="107">
        <v>977</v>
      </c>
      <c r="D22" s="107">
        <v>2016</v>
      </c>
      <c r="E22" s="109" t="s">
        <v>359</v>
      </c>
      <c r="F22" s="107" t="s">
        <v>303</v>
      </c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 t="s">
        <v>18</v>
      </c>
      <c r="X22" s="110"/>
      <c r="Y22" s="107" t="s">
        <v>296</v>
      </c>
      <c r="Z22" s="107">
        <v>1</v>
      </c>
      <c r="AA22" s="107" t="s">
        <v>346</v>
      </c>
      <c r="AB22" s="110">
        <v>1</v>
      </c>
      <c r="AC22" s="110">
        <v>1</v>
      </c>
      <c r="AD22" s="107">
        <v>3000</v>
      </c>
      <c r="AE22" s="107">
        <v>4</v>
      </c>
      <c r="AF22" s="107">
        <v>1</v>
      </c>
      <c r="AG22" s="107">
        <v>8192</v>
      </c>
      <c r="AH22" s="107">
        <v>2</v>
      </c>
      <c r="AI22" s="107" t="s">
        <v>347</v>
      </c>
      <c r="AJ22" s="110">
        <v>1</v>
      </c>
      <c r="AK22" s="110" t="s">
        <v>348</v>
      </c>
      <c r="AL22" s="107" t="s">
        <v>316</v>
      </c>
      <c r="AM22" s="107">
        <v>2</v>
      </c>
      <c r="AN22" s="110" t="s">
        <v>340</v>
      </c>
      <c r="AO22" s="110">
        <v>500</v>
      </c>
      <c r="AP22" s="107" t="s">
        <v>341</v>
      </c>
      <c r="AQ22" s="107" t="s">
        <v>342</v>
      </c>
      <c r="AR22" s="107" t="s">
        <v>319</v>
      </c>
      <c r="AS22" s="107" t="s">
        <v>349</v>
      </c>
      <c r="AT22" s="107" t="s">
        <v>344</v>
      </c>
      <c r="AU22" s="111">
        <v>7.4555866911301685</v>
      </c>
      <c r="AV22" s="111">
        <v>7.3840661083370334</v>
      </c>
      <c r="AW22" s="111">
        <v>10.278056538318129</v>
      </c>
      <c r="AX22" s="111">
        <v>5.4915865670218951</v>
      </c>
      <c r="AY22" s="111">
        <v>5.4550298880274521</v>
      </c>
      <c r="AZ22" s="111">
        <v>5.4550298880274521</v>
      </c>
      <c r="BA22" s="111"/>
      <c r="BB22" s="111">
        <v>6.0326194259213031</v>
      </c>
      <c r="BC22" s="111">
        <v>11.834208842636476</v>
      </c>
      <c r="BD22" s="111">
        <v>17.669593047275708</v>
      </c>
      <c r="BE22" s="111">
        <v>14.458186391968541</v>
      </c>
      <c r="BF22" s="111">
        <v>38.684903120863972</v>
      </c>
      <c r="BG22" s="107">
        <v>6855.0835267536604</v>
      </c>
      <c r="BH22" s="112">
        <v>6909.3746250000004</v>
      </c>
      <c r="BI22" s="111">
        <v>0.99783008275085217</v>
      </c>
      <c r="BJ22" s="112">
        <v>71.433729999999997</v>
      </c>
      <c r="BK22" s="112">
        <v>5137.8080110000001</v>
      </c>
      <c r="BL22" s="111">
        <v>0.74198602203801056</v>
      </c>
      <c r="BM22" s="112">
        <v>73.634840999999994</v>
      </c>
      <c r="BN22" s="112">
        <v>3431.4576590000001</v>
      </c>
      <c r="BO22" s="111">
        <v>0.49556028811160541</v>
      </c>
      <c r="BP22" s="112">
        <v>74.485158999999996</v>
      </c>
      <c r="BQ22" s="112">
        <v>1708.2080120000001</v>
      </c>
      <c r="BR22" s="111">
        <v>0.24669401132228067</v>
      </c>
      <c r="BS22" s="107">
        <v>74.769364999999993</v>
      </c>
      <c r="BT22" s="107">
        <v>57287.228676707302</v>
      </c>
      <c r="BU22" s="112">
        <v>57187.774625999999</v>
      </c>
      <c r="BV22" s="107">
        <v>0.96915109848459813</v>
      </c>
      <c r="BW22" s="107">
        <v>70.866190000000003</v>
      </c>
      <c r="BX22" s="107">
        <v>42934.665953000003</v>
      </c>
      <c r="BY22" s="107">
        <v>0.72760618757319973</v>
      </c>
      <c r="BZ22" s="107">
        <v>72.343650999999994</v>
      </c>
      <c r="CA22" s="107">
        <v>28649.340939000002</v>
      </c>
      <c r="CB22" s="107">
        <v>0.48551531203083781</v>
      </c>
      <c r="CC22" s="107">
        <v>73.574602999999996</v>
      </c>
      <c r="CD22" s="107">
        <v>14330.423124999999</v>
      </c>
      <c r="CE22" s="107">
        <v>0.24285514525037319</v>
      </c>
      <c r="CF22" s="107">
        <v>74.146111000000005</v>
      </c>
      <c r="CG22" s="107">
        <v>26026.323215350101</v>
      </c>
      <c r="CH22" s="112">
        <v>25161.438943000001</v>
      </c>
      <c r="CI22" s="107">
        <v>1.577864933643788</v>
      </c>
      <c r="CJ22" s="107">
        <v>88.786270000000002</v>
      </c>
      <c r="CK22" s="107">
        <v>19540.197287999999</v>
      </c>
      <c r="CL22" s="107">
        <v>1.2253588583332653</v>
      </c>
      <c r="CM22" s="107">
        <v>90.137619000000001</v>
      </c>
      <c r="CN22" s="107">
        <v>13022.093255</v>
      </c>
      <c r="CO22" s="107">
        <v>0.81661086062091326</v>
      </c>
      <c r="CP22" s="107">
        <v>86.975397000000001</v>
      </c>
      <c r="CQ22" s="107">
        <v>6511.9249589999999</v>
      </c>
      <c r="CR22" s="107">
        <v>0.40836051016805558</v>
      </c>
      <c r="CS22" s="107">
        <v>83.004126999999997</v>
      </c>
      <c r="CT22" s="107">
        <v>10720.259994738801</v>
      </c>
      <c r="CU22" s="107">
        <v>10741.503860000001</v>
      </c>
      <c r="CV22" s="107">
        <v>0.71341164664102552</v>
      </c>
      <c r="CW22" s="107">
        <v>62.674126999999999</v>
      </c>
      <c r="CX22" s="112">
        <v>8032.7207090000002</v>
      </c>
      <c r="CY22" s="107">
        <v>0.53350411475950965</v>
      </c>
      <c r="CZ22" s="107">
        <v>71.534999999999997</v>
      </c>
      <c r="DA22" s="112">
        <v>5356.5284389999997</v>
      </c>
      <c r="DB22" s="107">
        <v>0.35576115074323228</v>
      </c>
      <c r="DC22" s="107">
        <v>74.989524000000003</v>
      </c>
      <c r="DD22" s="112">
        <v>2684.8666859999998</v>
      </c>
      <c r="DE22" s="107">
        <v>0.17831908720003878</v>
      </c>
      <c r="DF22" s="107">
        <v>78.965159</v>
      </c>
      <c r="DG22" s="107">
        <v>15807.198642199801</v>
      </c>
      <c r="DH22" s="112">
        <v>15827.068552999999</v>
      </c>
      <c r="DI22" s="107">
        <v>0.75774479393232275</v>
      </c>
      <c r="DJ22" s="107">
        <v>70.740159000000006</v>
      </c>
      <c r="DK22" s="112">
        <v>11855.141856</v>
      </c>
      <c r="DL22" s="107">
        <v>0.56758280869456557</v>
      </c>
      <c r="DM22" s="107">
        <v>76.622698</v>
      </c>
      <c r="DN22" s="112">
        <v>7890.494291</v>
      </c>
      <c r="DO22" s="107">
        <v>0.37776932288731735</v>
      </c>
      <c r="DP22" s="107">
        <v>79.152619000000001</v>
      </c>
      <c r="DQ22" s="112">
        <v>3951.5384610000001</v>
      </c>
      <c r="DR22" s="107">
        <v>0.18918586766837092</v>
      </c>
      <c r="DS22" s="107">
        <v>80.907777999999993</v>
      </c>
      <c r="DT22" s="107">
        <v>1326.1150623907899</v>
      </c>
      <c r="DU22" s="112">
        <v>1328.7861339999999</v>
      </c>
      <c r="DV22" s="107">
        <v>1.3602765358038593</v>
      </c>
      <c r="DW22" s="107">
        <v>66.513175000000004</v>
      </c>
      <c r="DX22" s="112">
        <v>993.95730700000001</v>
      </c>
      <c r="DY22" s="107">
        <v>1.0175127266212827</v>
      </c>
      <c r="DZ22" s="107">
        <v>74.907697999999996</v>
      </c>
      <c r="EA22" s="112">
        <v>663.181016</v>
      </c>
      <c r="EB22" s="107">
        <v>0.67889749296207191</v>
      </c>
      <c r="EC22" s="107">
        <v>78.657539999999997</v>
      </c>
      <c r="ED22" s="112">
        <v>330.71435100000002</v>
      </c>
      <c r="EE22" s="107">
        <v>0.33855182576649434</v>
      </c>
      <c r="EF22" s="107">
        <v>80.850952000000007</v>
      </c>
      <c r="EG22" s="107">
        <v>341807.19873106899</v>
      </c>
      <c r="EH22" s="111">
        <v>341476.04197000002</v>
      </c>
      <c r="EI22" s="107">
        <v>0.96431556711635635</v>
      </c>
      <c r="EJ22" s="107">
        <v>72.690691000000001</v>
      </c>
      <c r="EK22" s="112">
        <v>299301.83733499999</v>
      </c>
      <c r="EL22" s="107">
        <v>0.84521719106145798</v>
      </c>
      <c r="EM22" s="107">
        <v>72.867073000000005</v>
      </c>
      <c r="EN22" s="112">
        <v>256233.35202799999</v>
      </c>
      <c r="EO22" s="107">
        <v>0.72359339984593585</v>
      </c>
      <c r="EP22" s="107">
        <v>73.593373999999997</v>
      </c>
      <c r="EQ22" s="112">
        <v>213242.92105899999</v>
      </c>
      <c r="ER22" s="107">
        <v>0.60219003116073266</v>
      </c>
      <c r="ES22" s="107">
        <v>75.901950999999997</v>
      </c>
      <c r="ET22" s="112">
        <v>169219.11851</v>
      </c>
      <c r="EU22" s="107">
        <v>0.47786845979442566</v>
      </c>
      <c r="EV22" s="107">
        <v>74.390163000000001</v>
      </c>
      <c r="EW22" s="112">
        <v>127076.431017</v>
      </c>
      <c r="EX22" s="107">
        <v>0.35885908696940633</v>
      </c>
      <c r="EY22" s="107">
        <v>75.246463000000006</v>
      </c>
      <c r="EZ22" s="112">
        <v>83610.119733</v>
      </c>
      <c r="FA22" s="107">
        <v>0.23611185007842425</v>
      </c>
      <c r="FB22" s="107">
        <v>76.683251999999996</v>
      </c>
      <c r="FC22" s="112">
        <v>42460.437717000001</v>
      </c>
      <c r="FD22" s="107">
        <v>0.119906687569826</v>
      </c>
      <c r="FE22" s="107">
        <v>77.403008</v>
      </c>
      <c r="FF22" s="107">
        <v>444.85178888925799</v>
      </c>
      <c r="FG22" s="112">
        <v>438.22760699999998</v>
      </c>
      <c r="FH22" s="107">
        <v>1.2947692696330437</v>
      </c>
      <c r="FI22" s="107">
        <v>79.429047999999995</v>
      </c>
      <c r="FJ22" s="112">
        <v>224.829598</v>
      </c>
      <c r="FK22" s="107">
        <v>0.66427228623766477</v>
      </c>
      <c r="FL22" s="107">
        <v>77.318016</v>
      </c>
      <c r="FM22" s="107">
        <v>270.44501493217399</v>
      </c>
      <c r="FN22" s="112">
        <v>266.97994499999999</v>
      </c>
      <c r="FO22" s="107">
        <v>1.9546082802547768</v>
      </c>
      <c r="FP22" s="107">
        <v>78.629285999999993</v>
      </c>
      <c r="FQ22" s="112">
        <v>135.16403199999999</v>
      </c>
      <c r="FR22" s="107">
        <v>0.98956023134929338</v>
      </c>
      <c r="FS22" s="107">
        <v>78.788809999999998</v>
      </c>
      <c r="FT22" s="107">
        <v>9.5528425546493807</v>
      </c>
      <c r="FU22" s="107">
        <v>0.82923980509109207</v>
      </c>
      <c r="FV22" s="107">
        <v>56.997096999999997</v>
      </c>
      <c r="FW22" s="107">
        <v>9.5403115618265844</v>
      </c>
      <c r="FX22" s="107">
        <v>0.82815204529744657</v>
      </c>
      <c r="FY22" s="107">
        <v>57.638125000000002</v>
      </c>
      <c r="FZ22" s="107">
        <v>90248.627426423336</v>
      </c>
      <c r="GA22" s="107">
        <v>0.6093960332706484</v>
      </c>
      <c r="GB22" s="107">
        <v>79.752539999999996</v>
      </c>
      <c r="GC22" s="107">
        <v>1091820.6870450776</v>
      </c>
      <c r="GD22" s="107">
        <v>7.3724245420856143</v>
      </c>
      <c r="GE22" s="113">
        <v>190.57626999999999</v>
      </c>
      <c r="GF22" s="113">
        <v>76.934848000000002</v>
      </c>
      <c r="GG22" s="113"/>
      <c r="GH22" s="113"/>
      <c r="GI22" s="113"/>
      <c r="GJ22" s="113"/>
      <c r="GK22" s="113"/>
      <c r="GL22" s="107">
        <v>4</v>
      </c>
      <c r="GM22" s="107">
        <v>0</v>
      </c>
      <c r="GN22" s="107">
        <v>0</v>
      </c>
      <c r="GO22" s="114"/>
      <c r="GP22" s="114"/>
      <c r="GQ22" s="114"/>
      <c r="GR22" s="114"/>
      <c r="GS22" s="114"/>
      <c r="GT22" s="114"/>
      <c r="GU22" s="114"/>
      <c r="GV22" s="114"/>
      <c r="GW22" s="114"/>
      <c r="GX22" s="114"/>
      <c r="GY22" s="114"/>
      <c r="GZ22" s="114"/>
      <c r="HA22" s="107"/>
      <c r="HB22" s="114"/>
      <c r="HC22" s="53" t="str">
        <f t="shared" si="0"/>
        <v>0</v>
      </c>
      <c r="HD22" s="56">
        <f t="shared" si="2"/>
        <v>2016</v>
      </c>
      <c r="HF22" s="56" t="e">
        <f>MATCH(ROUND(#REF!,1),#REF!,0)</f>
        <v>#REF!</v>
      </c>
      <c r="HG22" s="56" t="e">
        <f>MATCH(ROUND(#REF!,1),#REF!,0)</f>
        <v>#REF!</v>
      </c>
      <c r="HH22" s="56" t="e">
        <f>MATCH(ROUND(#REF!,1),#REF!,0)</f>
        <v>#REF!</v>
      </c>
      <c r="HI22" s="56" t="e">
        <f>MATCH(ROUND(#REF!,1),#REF!,0)</f>
        <v>#REF!</v>
      </c>
      <c r="HK22" s="115">
        <f t="shared" si="3"/>
        <v>1</v>
      </c>
      <c r="HL22" s="115" t="str" cm="1">
        <f t="array" ref="HL22">IFERROR(INDEX(#REF!,'5. Data Set'!HH22),"")</f>
        <v/>
      </c>
      <c r="HN22" s="116" t="str" cm="1">
        <f t="array" ref="HN22">IF(IFERROR(INDEX($E$5:$E$900,SMALL(IF(ROUND($EH$5:$EH$900,1)=ROUND($EH22,1),ROW($EH$5:$EH$900)-4,""),1)),"")=$E22,"",IFERROR(INDEX($E$5:$E$900,SMALL(IF(ROUND($EH$5:$EH$900,1)=ROUND($EH22,1),ROW($EH$5:$EH$900)-4,""),1)),""))</f>
        <v/>
      </c>
      <c r="HO22" s="116" t="str" cm="1">
        <f t="array" ref="HO22">IF(IFERROR(INDEX($E$5:$E$900,SMALL(IF(ROUND($EH$5:$EH$900,1)=ROUND($EH22,1),ROW($EH$5:$EH$900)-4,""),2)),"")=$E22,"",IFERROR(INDEX($E$5:$E$900,SMALL(IF(ROUND($EH$5:$EH$900,1)=ROUND($EH22,1),ROW($EH$5:$EH$900)-4,""),2)),""))</f>
        <v/>
      </c>
      <c r="HP22" s="116" t="str" cm="1">
        <f t="array" ref="HP22">IF(IFERROR(INDEX($E$5:$E$900,SMALL(IF(ROUND($EH$5:$EH$900,1)=ROUND($EH22,1),ROW($EH$5:$EH$900)-4,""),3)),"")=$E22,"",IFERROR(INDEX($E$5:$E$900,SMALL(IF(ROUND($EH$5:$EH$900,1)=ROUND($EH22,1),ROW($EH$5:$EH$900)-4,""),3)),""))</f>
        <v/>
      </c>
      <c r="HQ22" s="117" t="str" cm="1">
        <f t="array" ref="HQ22">IF(IFERROR(INDEX($E$5:$E$900,SMALL(IF(ROUND($EH$5:$EH$900,1)=ROUND($EH22,1),ROW($EH$5:$EH$900)-4,""),4)),"")=$E22,"",IFERROR(INDEX($E$5:$E$900,SMALL(IF(ROUND($EH$5:$EH$900,1)=ROUND($EH22,1),ROW($EH$5:$EH$900)-4,""),4)),""))</f>
        <v/>
      </c>
      <c r="HR22" s="118"/>
      <c r="HS22" s="105" t="str">
        <f t="shared" si="4"/>
        <v>mnq</v>
      </c>
      <c r="HT22" s="119" t="str">
        <f t="shared" si="5"/>
        <v/>
      </c>
      <c r="HU22" s="119" t="str">
        <f t="shared" si="5"/>
        <v/>
      </c>
      <c r="HV22" s="119" t="str">
        <f t="shared" si="5"/>
        <v/>
      </c>
      <c r="HW22" s="119" t="str">
        <f t="shared" si="5"/>
        <v/>
      </c>
      <c r="HY22" s="326"/>
      <c r="HZ22" s="123" t="s">
        <v>19</v>
      </c>
      <c r="IA22" s="121">
        <f t="shared" si="9"/>
        <v>0</v>
      </c>
      <c r="IB22" s="121">
        <f t="shared" si="9"/>
        <v>0</v>
      </c>
      <c r="IC22" s="121">
        <f t="shared" si="9"/>
        <v>0</v>
      </c>
      <c r="ID22" s="121">
        <f t="shared" si="9"/>
        <v>0</v>
      </c>
      <c r="IE22" s="121">
        <f t="shared" si="9"/>
        <v>0</v>
      </c>
      <c r="IF22" s="121">
        <f t="shared" si="9"/>
        <v>0</v>
      </c>
      <c r="IG22" s="121">
        <f t="shared" si="9"/>
        <v>0</v>
      </c>
    </row>
    <row r="23" spans="1:241" ht="13.9" hidden="1" customHeight="1" x14ac:dyDescent="0.25">
      <c r="A23" s="107" t="s">
        <v>292</v>
      </c>
      <c r="B23" s="107" t="s">
        <v>356</v>
      </c>
      <c r="C23" s="107">
        <v>978</v>
      </c>
      <c r="D23" s="107">
        <v>2016</v>
      </c>
      <c r="E23" s="109" t="s">
        <v>360</v>
      </c>
      <c r="F23" s="107" t="s">
        <v>49</v>
      </c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 t="s">
        <v>18</v>
      </c>
      <c r="X23" s="110"/>
      <c r="Y23" s="107" t="s">
        <v>296</v>
      </c>
      <c r="Z23" s="107">
        <v>1</v>
      </c>
      <c r="AA23" s="107" t="s">
        <v>346</v>
      </c>
      <c r="AB23" s="110">
        <v>1</v>
      </c>
      <c r="AC23" s="110">
        <v>1</v>
      </c>
      <c r="AD23" s="107">
        <v>3000</v>
      </c>
      <c r="AE23" s="107">
        <v>4</v>
      </c>
      <c r="AF23" s="107">
        <v>1</v>
      </c>
      <c r="AG23" s="107">
        <v>32768</v>
      </c>
      <c r="AH23" s="107">
        <v>2</v>
      </c>
      <c r="AI23" s="107" t="s">
        <v>338</v>
      </c>
      <c r="AJ23" s="110">
        <v>3</v>
      </c>
      <c r="AK23" s="110" t="s">
        <v>339</v>
      </c>
      <c r="AL23" s="107" t="s">
        <v>327</v>
      </c>
      <c r="AM23" s="107">
        <v>2</v>
      </c>
      <c r="AN23" s="110" t="s">
        <v>340</v>
      </c>
      <c r="AO23" s="110">
        <v>500</v>
      </c>
      <c r="AP23" s="107" t="s">
        <v>341</v>
      </c>
      <c r="AQ23" s="107" t="s">
        <v>342</v>
      </c>
      <c r="AR23" s="107" t="s">
        <v>319</v>
      </c>
      <c r="AS23" s="107" t="s">
        <v>349</v>
      </c>
      <c r="AT23" s="107" t="s">
        <v>344</v>
      </c>
      <c r="AU23" s="111">
        <v>8.8773373032490266</v>
      </c>
      <c r="AV23" s="111">
        <v>9.4844076870887957</v>
      </c>
      <c r="AW23" s="111">
        <v>10.647726697045812</v>
      </c>
      <c r="AX23" s="111">
        <v>4.8994122701596261</v>
      </c>
      <c r="AY23" s="111">
        <v>5.3647243320856832</v>
      </c>
      <c r="AZ23" s="111">
        <v>5.3647243320856832</v>
      </c>
      <c r="BA23" s="111"/>
      <c r="BB23" s="111">
        <v>5.4193157787209874</v>
      </c>
      <c r="BC23" s="111">
        <v>69.650873177073322</v>
      </c>
      <c r="BD23" s="111">
        <v>108.29904666683115</v>
      </c>
      <c r="BE23" s="111">
        <v>17.762652961877748</v>
      </c>
      <c r="BF23" s="111">
        <v>7.5190711542163795</v>
      </c>
      <c r="BG23" s="107">
        <v>9312.5829487659194</v>
      </c>
      <c r="BH23" s="112">
        <v>9319.3758870000001</v>
      </c>
      <c r="BI23" s="111">
        <v>1.3458748609265785</v>
      </c>
      <c r="BJ23" s="112">
        <v>103.22090900000001</v>
      </c>
      <c r="BK23" s="112">
        <v>6986.7720529999997</v>
      </c>
      <c r="BL23" s="111">
        <v>1.0090075750967593</v>
      </c>
      <c r="BM23" s="112">
        <v>90.220826000000002</v>
      </c>
      <c r="BN23" s="112">
        <v>4657.9022569999997</v>
      </c>
      <c r="BO23" s="111">
        <v>0.67267954725319157</v>
      </c>
      <c r="BP23" s="112">
        <v>76.597685999999996</v>
      </c>
      <c r="BQ23" s="112">
        <v>2332.1096080000002</v>
      </c>
      <c r="BR23" s="111">
        <v>0.33679591127029063</v>
      </c>
      <c r="BS23" s="107">
        <v>69.446942000000007</v>
      </c>
      <c r="BT23" s="107">
        <v>84641.077443550195</v>
      </c>
      <c r="BU23" s="112">
        <v>84540.533452000003</v>
      </c>
      <c r="BV23" s="107">
        <v>1.4326934628477341</v>
      </c>
      <c r="BW23" s="107">
        <v>101.288347</v>
      </c>
      <c r="BX23" s="107">
        <v>63490.727759000001</v>
      </c>
      <c r="BY23" s="107">
        <v>1.075966130062461</v>
      </c>
      <c r="BZ23" s="107">
        <v>90.906032999999994</v>
      </c>
      <c r="CA23" s="107">
        <v>42353.142070000002</v>
      </c>
      <c r="CB23" s="107">
        <v>0.71775120521568991</v>
      </c>
      <c r="CC23" s="107">
        <v>76.520247999999995</v>
      </c>
      <c r="CD23" s="107">
        <v>21187.787128</v>
      </c>
      <c r="CE23" s="107">
        <v>0.35906567975147824</v>
      </c>
      <c r="CF23" s="107">
        <v>69.683554000000001</v>
      </c>
      <c r="CG23" s="107">
        <v>28997.8667883333</v>
      </c>
      <c r="CH23" s="112">
        <v>28283.047331000002</v>
      </c>
      <c r="CI23" s="107">
        <v>1.773619891186222</v>
      </c>
      <c r="CJ23" s="107">
        <v>116.645702</v>
      </c>
      <c r="CK23" s="107">
        <v>21853.160972999998</v>
      </c>
      <c r="CL23" s="107">
        <v>1.370403992660463</v>
      </c>
      <c r="CM23" s="107">
        <v>109.131405</v>
      </c>
      <c r="CN23" s="107">
        <v>14509.225404999999</v>
      </c>
      <c r="CO23" s="107">
        <v>0.90986839157909782</v>
      </c>
      <c r="CP23" s="107">
        <v>85.313140000000004</v>
      </c>
      <c r="CQ23" s="107">
        <v>7244.0664299999999</v>
      </c>
      <c r="CR23" s="107">
        <v>0.4542728427724938</v>
      </c>
      <c r="CS23" s="107">
        <v>71.968512000000004</v>
      </c>
      <c r="CT23" s="107">
        <v>10385.5637375108</v>
      </c>
      <c r="CU23" s="107">
        <v>10383.541117999999</v>
      </c>
      <c r="CV23" s="107">
        <v>0.68963706232445321</v>
      </c>
      <c r="CW23" s="107">
        <v>90.437190000000001</v>
      </c>
      <c r="CX23" s="112">
        <v>7777.086671</v>
      </c>
      <c r="CY23" s="107">
        <v>0.51652583105137773</v>
      </c>
      <c r="CZ23" s="107">
        <v>82.472892999999999</v>
      </c>
      <c r="DA23" s="112">
        <v>5185.387753</v>
      </c>
      <c r="DB23" s="107">
        <v>0.34439460838586311</v>
      </c>
      <c r="DC23" s="107">
        <v>72.664958999999996</v>
      </c>
      <c r="DD23" s="112">
        <v>2592.2593179999999</v>
      </c>
      <c r="DE23" s="107">
        <v>0.17216844239675408</v>
      </c>
      <c r="DF23" s="107">
        <v>67.633718999999999</v>
      </c>
      <c r="DG23" s="107">
        <v>16353.8062069649</v>
      </c>
      <c r="DH23" s="112">
        <v>16354.90438</v>
      </c>
      <c r="DI23" s="107">
        <v>0.78301573078464337</v>
      </c>
      <c r="DJ23" s="107">
        <v>96.558098999999999</v>
      </c>
      <c r="DK23" s="112">
        <v>12281.259028</v>
      </c>
      <c r="DL23" s="107">
        <v>0.58798381142017531</v>
      </c>
      <c r="DM23" s="107">
        <v>86.531239999999997</v>
      </c>
      <c r="DN23" s="112">
        <v>8171.6458819999998</v>
      </c>
      <c r="DO23" s="107">
        <v>0.39122987963366812</v>
      </c>
      <c r="DP23" s="107">
        <v>74.363388</v>
      </c>
      <c r="DQ23" s="112">
        <v>4077.1225890000001</v>
      </c>
      <c r="DR23" s="107">
        <v>0.19519839733385297</v>
      </c>
      <c r="DS23" s="107">
        <v>68.317768999999998</v>
      </c>
      <c r="DT23" s="107">
        <v>1335.0657882195801</v>
      </c>
      <c r="DU23" s="112">
        <v>1335.175295</v>
      </c>
      <c r="DV23" s="107">
        <v>1.3668171111224856</v>
      </c>
      <c r="DW23" s="107">
        <v>93.421818000000002</v>
      </c>
      <c r="DX23" s="112">
        <v>998.36625100000003</v>
      </c>
      <c r="DY23" s="107">
        <v>1.0220261565235196</v>
      </c>
      <c r="DZ23" s="107">
        <v>85.144959</v>
      </c>
      <c r="EA23" s="112">
        <v>672.46053400000005</v>
      </c>
      <c r="EB23" s="107">
        <v>0.68839692276193887</v>
      </c>
      <c r="EC23" s="107">
        <v>74.130082999999999</v>
      </c>
      <c r="ED23" s="112">
        <v>335.839067</v>
      </c>
      <c r="EE23" s="107">
        <v>0.3437979904796028</v>
      </c>
      <c r="EF23" s="107">
        <v>68.214214999999996</v>
      </c>
      <c r="EG23" s="107">
        <v>333414.65450973401</v>
      </c>
      <c r="EH23" s="111">
        <v>334477.83008099999</v>
      </c>
      <c r="EI23" s="107">
        <v>0.94455287856108028</v>
      </c>
      <c r="EJ23" s="107">
        <v>102.16722</v>
      </c>
      <c r="EK23" s="112">
        <v>291346.66143199999</v>
      </c>
      <c r="EL23" s="107">
        <v>0.82275207193287858</v>
      </c>
      <c r="EM23" s="107">
        <v>98.342656000000005</v>
      </c>
      <c r="EN23" s="112">
        <v>250978.502423</v>
      </c>
      <c r="EO23" s="107">
        <v>0.70875390115746884</v>
      </c>
      <c r="EP23" s="107">
        <v>91.038049999999998</v>
      </c>
      <c r="EQ23" s="112">
        <v>210478.930868</v>
      </c>
      <c r="ER23" s="107">
        <v>0.59438462626860156</v>
      </c>
      <c r="ES23" s="107">
        <v>83.360455999999999</v>
      </c>
      <c r="ET23" s="112">
        <v>166632.03797800001</v>
      </c>
      <c r="EU23" s="107">
        <v>0.47056264116071189</v>
      </c>
      <c r="EV23" s="107">
        <v>77.092281999999997</v>
      </c>
      <c r="EW23" s="112">
        <v>125058.26340500001</v>
      </c>
      <c r="EX23" s="107">
        <v>0.35315985713742704</v>
      </c>
      <c r="EY23" s="107">
        <v>73.081036999999995</v>
      </c>
      <c r="EZ23" s="112">
        <v>82473.317548000006</v>
      </c>
      <c r="FA23" s="107">
        <v>0.23290156323837796</v>
      </c>
      <c r="FB23" s="107">
        <v>69.743983</v>
      </c>
      <c r="FC23" s="112">
        <v>41954.887935999999</v>
      </c>
      <c r="FD23" s="107">
        <v>0.11847903390206621</v>
      </c>
      <c r="FE23" s="107">
        <v>67.351369000000005</v>
      </c>
      <c r="FF23" s="107">
        <v>2341.5250091718599</v>
      </c>
      <c r="FG23" s="112">
        <v>2351.3606949999999</v>
      </c>
      <c r="FH23" s="107">
        <v>6.9472336317437806</v>
      </c>
      <c r="FI23" s="107">
        <v>71.662313999999995</v>
      </c>
      <c r="FJ23" s="112">
        <v>1172.517192</v>
      </c>
      <c r="FK23" s="107">
        <v>3.4642710866867579</v>
      </c>
      <c r="FL23" s="107">
        <v>69.227686000000006</v>
      </c>
      <c r="FM23" s="107">
        <v>1448.5572140269601</v>
      </c>
      <c r="FN23" s="112">
        <v>1434.7128359999999</v>
      </c>
      <c r="FO23" s="107">
        <v>10.50379117065671</v>
      </c>
      <c r="FP23" s="107">
        <v>69.410578999999998</v>
      </c>
      <c r="FQ23" s="112">
        <v>722.62414200000001</v>
      </c>
      <c r="FR23" s="107">
        <v>5.2904615418405445</v>
      </c>
      <c r="FS23" s="107">
        <v>68.259752000000006</v>
      </c>
      <c r="FT23" s="107">
        <v>18.439895991550507</v>
      </c>
      <c r="FU23" s="107">
        <v>1.6006854159332038</v>
      </c>
      <c r="FV23" s="107">
        <v>89.842142999999993</v>
      </c>
      <c r="FW23" s="107">
        <v>18.49544630028052</v>
      </c>
      <c r="FX23" s="107">
        <v>1.6055074913437952</v>
      </c>
      <c r="FY23" s="107">
        <v>90.661428999999998</v>
      </c>
      <c r="FZ23" s="107">
        <v>600410.11939275614</v>
      </c>
      <c r="GA23" s="107">
        <v>4.0542172831581045</v>
      </c>
      <c r="GB23" s="107">
        <v>107.696529</v>
      </c>
      <c r="GC23" s="107">
        <v>89251.070582768545</v>
      </c>
      <c r="GD23" s="107">
        <v>0.60266011715956047</v>
      </c>
      <c r="GE23" s="113">
        <v>80.150873000000004</v>
      </c>
      <c r="GF23" s="113">
        <v>64.906229999999994</v>
      </c>
      <c r="GG23" s="113"/>
      <c r="GH23" s="113"/>
      <c r="GI23" s="113"/>
      <c r="GJ23" s="113"/>
      <c r="GK23" s="113"/>
      <c r="GL23" s="107">
        <v>5</v>
      </c>
      <c r="GM23" s="107">
        <v>0</v>
      </c>
      <c r="GN23" s="107">
        <v>0</v>
      </c>
      <c r="GO23" s="114"/>
      <c r="GP23" s="114"/>
      <c r="GQ23" s="114"/>
      <c r="GR23" s="114"/>
      <c r="GS23" s="114"/>
      <c r="GT23" s="114"/>
      <c r="GU23" s="114"/>
      <c r="GV23" s="114"/>
      <c r="GW23" s="114"/>
      <c r="GX23" s="114"/>
      <c r="GY23" s="114"/>
      <c r="GZ23" s="114"/>
      <c r="HA23" s="107"/>
      <c r="HB23" s="114"/>
      <c r="HC23" s="53" t="str">
        <f t="shared" si="0"/>
        <v>0</v>
      </c>
      <c r="HD23" s="56">
        <f t="shared" si="2"/>
        <v>2016</v>
      </c>
      <c r="HF23" s="56" t="e">
        <f>MATCH(ROUND(#REF!,1),#REF!,0)</f>
        <v>#REF!</v>
      </c>
      <c r="HG23" s="56" t="e">
        <f>MATCH(ROUND(#REF!,1),#REF!,0)</f>
        <v>#REF!</v>
      </c>
      <c r="HH23" s="56" t="e">
        <f>MATCH(ROUND(#REF!,1),#REF!,0)</f>
        <v>#REF!</v>
      </c>
      <c r="HI23" s="56" t="e">
        <f>MATCH(ROUND(#REF!,1),#REF!,0)</f>
        <v>#REF!</v>
      </c>
      <c r="HK23" s="115">
        <f t="shared" si="3"/>
        <v>1</v>
      </c>
      <c r="HL23" s="115" t="str" cm="1">
        <f t="array" ref="HL23">IFERROR(INDEX(#REF!,'5. Data Set'!HH23),"")</f>
        <v/>
      </c>
      <c r="HN23" s="116" t="str" cm="1">
        <f t="array" ref="HN23">IF(IFERROR(INDEX($E$5:$E$900,SMALL(IF(ROUND($EH$5:$EH$900,1)=ROUND($EH23,1),ROW($EH$5:$EH$900)-4,""),1)),"")=$E23,"",IFERROR(INDEX($E$5:$E$900,SMALL(IF(ROUND($EH$5:$EH$900,1)=ROUND($EH23,1),ROW($EH$5:$EH$900)-4,""),1)),""))</f>
        <v/>
      </c>
      <c r="HO23" s="116" t="str" cm="1">
        <f t="array" ref="HO23">IF(IFERROR(INDEX($E$5:$E$900,SMALL(IF(ROUND($EH$5:$EH$900,1)=ROUND($EH23,1),ROW($EH$5:$EH$900)-4,""),2)),"")=$E23,"",IFERROR(INDEX($E$5:$E$900,SMALL(IF(ROUND($EH$5:$EH$900,1)=ROUND($EH23,1),ROW($EH$5:$EH$900)-4,""),2)),""))</f>
        <v/>
      </c>
      <c r="HP23" s="116" t="str" cm="1">
        <f t="array" ref="HP23">IF(IFERROR(INDEX($E$5:$E$900,SMALL(IF(ROUND($EH$5:$EH$900,1)=ROUND($EH23,1),ROW($EH$5:$EH$900)-4,""),3)),"")=$E23,"",IFERROR(INDEX($E$5:$E$900,SMALL(IF(ROUND($EH$5:$EH$900,1)=ROUND($EH23,1),ROW($EH$5:$EH$900)-4,""),3)),""))</f>
        <v/>
      </c>
      <c r="HQ23" s="117" t="str" cm="1">
        <f t="array" ref="HQ23">IF(IFERROR(INDEX($E$5:$E$900,SMALL(IF(ROUND($EH$5:$EH$900,1)=ROUND($EH23,1),ROW($EH$5:$EH$900)-4,""),4)),"")=$E23,"",IFERROR(INDEX($E$5:$E$900,SMALL(IF(ROUND($EH$5:$EH$900,1)=ROUND($EH23,1),ROW($EH$5:$EH$900)-4,""),4)),""))</f>
        <v/>
      </c>
      <c r="HR23" s="118"/>
      <c r="HS23" s="105" t="str">
        <f t="shared" si="4"/>
        <v>mnq</v>
      </c>
      <c r="HT23" s="119" t="str">
        <f t="shared" si="5"/>
        <v/>
      </c>
      <c r="HU23" s="119" t="str">
        <f t="shared" si="5"/>
        <v/>
      </c>
      <c r="HV23" s="119" t="str">
        <f t="shared" si="5"/>
        <v/>
      </c>
      <c r="HW23" s="119" t="str">
        <f t="shared" si="5"/>
        <v/>
      </c>
      <c r="HY23" s="326"/>
      <c r="HZ23" s="123" t="s">
        <v>305</v>
      </c>
      <c r="IA23" s="121">
        <f t="shared" si="9"/>
        <v>1</v>
      </c>
      <c r="IB23" s="121">
        <f t="shared" si="9"/>
        <v>1</v>
      </c>
      <c r="IC23" s="121">
        <f t="shared" si="9"/>
        <v>2</v>
      </c>
      <c r="ID23" s="121">
        <f t="shared" si="9"/>
        <v>1</v>
      </c>
      <c r="IE23" s="121">
        <f t="shared" si="9"/>
        <v>1</v>
      </c>
      <c r="IF23" s="121">
        <f t="shared" si="9"/>
        <v>0</v>
      </c>
      <c r="IG23" s="121">
        <f t="shared" si="9"/>
        <v>0</v>
      </c>
    </row>
    <row r="24" spans="1:241" ht="13.9" hidden="1" customHeight="1" x14ac:dyDescent="0.25">
      <c r="A24" s="107" t="s">
        <v>292</v>
      </c>
      <c r="B24" s="107" t="s">
        <v>361</v>
      </c>
      <c r="C24" s="107">
        <v>979</v>
      </c>
      <c r="D24" s="107">
        <v>2016</v>
      </c>
      <c r="E24" s="109" t="s">
        <v>362</v>
      </c>
      <c r="F24" s="107" t="s">
        <v>300</v>
      </c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 t="s">
        <v>18</v>
      </c>
      <c r="X24" s="110"/>
      <c r="Y24" s="107" t="s">
        <v>296</v>
      </c>
      <c r="Z24" s="107">
        <v>1</v>
      </c>
      <c r="AA24" s="107" t="s">
        <v>363</v>
      </c>
      <c r="AB24" s="110">
        <v>2</v>
      </c>
      <c r="AC24" s="110">
        <v>2</v>
      </c>
      <c r="AD24" s="107">
        <v>2100</v>
      </c>
      <c r="AE24" s="107">
        <v>8</v>
      </c>
      <c r="AF24" s="107">
        <v>16</v>
      </c>
      <c r="AG24" s="107">
        <v>1572864</v>
      </c>
      <c r="AH24" s="107">
        <v>24</v>
      </c>
      <c r="AI24" s="107" t="s">
        <v>364</v>
      </c>
      <c r="AJ24" s="110">
        <v>8</v>
      </c>
      <c r="AK24" s="110" t="s">
        <v>339</v>
      </c>
      <c r="AL24" s="107" t="s">
        <v>327</v>
      </c>
      <c r="AM24" s="107">
        <v>2</v>
      </c>
      <c r="AN24" s="110" t="s">
        <v>340</v>
      </c>
      <c r="AO24" s="110">
        <v>800</v>
      </c>
      <c r="AP24" s="107" t="s">
        <v>341</v>
      </c>
      <c r="AQ24" s="107" t="s">
        <v>342</v>
      </c>
      <c r="AR24" s="107" t="s">
        <v>319</v>
      </c>
      <c r="AS24" s="107" t="s">
        <v>349</v>
      </c>
      <c r="AT24" s="107" t="s">
        <v>344</v>
      </c>
      <c r="AU24" s="111">
        <v>6.8351420275950465</v>
      </c>
      <c r="AV24" s="111">
        <v>6.9937962197208572</v>
      </c>
      <c r="AW24" s="111">
        <v>9.5186173141263168</v>
      </c>
      <c r="AX24" s="111">
        <v>6.999701340491546</v>
      </c>
      <c r="AY24" s="111">
        <v>6.7011270392906743</v>
      </c>
      <c r="AZ24" s="111">
        <v>6.7011270392906743</v>
      </c>
      <c r="BA24" s="111"/>
      <c r="BB24" s="111">
        <v>5.5492824351885952</v>
      </c>
      <c r="BC24" s="111">
        <v>55.219732597747068</v>
      </c>
      <c r="BD24" s="111">
        <v>88.416312243626081</v>
      </c>
      <c r="BE24" s="111">
        <v>12.215050278403835</v>
      </c>
      <c r="BF24" s="111">
        <v>19.579751093418931</v>
      </c>
      <c r="BG24" s="107">
        <v>25317.293811305899</v>
      </c>
      <c r="BH24" s="112">
        <v>25338.480523999999</v>
      </c>
      <c r="BI24" s="111">
        <v>3.6593034088152043</v>
      </c>
      <c r="BJ24" s="112">
        <v>352.67281000000003</v>
      </c>
      <c r="BK24" s="112">
        <v>18959.355994000001</v>
      </c>
      <c r="BL24" s="111">
        <v>2.7380503717289586</v>
      </c>
      <c r="BM24" s="112">
        <v>310.91735499999999</v>
      </c>
      <c r="BN24" s="112">
        <v>12653.288519</v>
      </c>
      <c r="BO24" s="111">
        <v>1.8273480040147883</v>
      </c>
      <c r="BP24" s="112">
        <v>273.325041</v>
      </c>
      <c r="BQ24" s="112">
        <v>6317.0277729999998</v>
      </c>
      <c r="BR24" s="111">
        <v>0.91228521936918727</v>
      </c>
      <c r="BS24" s="107">
        <v>255.33198300000001</v>
      </c>
      <c r="BT24" s="107">
        <v>227196.701295329</v>
      </c>
      <c r="BU24" s="112">
        <v>227310.63374799999</v>
      </c>
      <c r="BV24" s="107">
        <v>3.8521930925765964</v>
      </c>
      <c r="BW24" s="107">
        <v>357.13107400000001</v>
      </c>
      <c r="BX24" s="107">
        <v>170427.779205</v>
      </c>
      <c r="BY24" s="107">
        <v>2.8882094207897864</v>
      </c>
      <c r="BZ24" s="107">
        <v>324.82611600000001</v>
      </c>
      <c r="CA24" s="107">
        <v>113608.931759</v>
      </c>
      <c r="CB24" s="107">
        <v>1.9253104659512057</v>
      </c>
      <c r="CC24" s="107">
        <v>286.94041299999998</v>
      </c>
      <c r="CD24" s="107">
        <v>56797.56237</v>
      </c>
      <c r="CE24" s="107">
        <v>0.96253824042152847</v>
      </c>
      <c r="CF24" s="107">
        <v>258.90074399999997</v>
      </c>
      <c r="CG24" s="107">
        <v>76152.547335090305</v>
      </c>
      <c r="CH24" s="112">
        <v>76425.119386999999</v>
      </c>
      <c r="CI24" s="107">
        <v>4.7925921964743381</v>
      </c>
      <c r="CJ24" s="107">
        <v>330.15330599999999</v>
      </c>
      <c r="CK24" s="107">
        <v>57067.355811000001</v>
      </c>
      <c r="CL24" s="107">
        <v>3.5786736916729742</v>
      </c>
      <c r="CM24" s="107">
        <v>289.95396699999998</v>
      </c>
      <c r="CN24" s="107">
        <v>38078.574215000001</v>
      </c>
      <c r="CO24" s="107">
        <v>2.387893916286385</v>
      </c>
      <c r="CP24" s="107">
        <v>257.99586799999997</v>
      </c>
      <c r="CQ24" s="107">
        <v>19039.010366999999</v>
      </c>
      <c r="CR24" s="107">
        <v>1.1939296038443521</v>
      </c>
      <c r="CS24" s="107">
        <v>241.17562000000001</v>
      </c>
      <c r="CT24" s="107">
        <v>49644.866084760499</v>
      </c>
      <c r="CU24" s="107">
        <v>49646.790571999998</v>
      </c>
      <c r="CV24" s="107">
        <v>3.2973593897133</v>
      </c>
      <c r="CW24" s="107">
        <v>293.80685999999997</v>
      </c>
      <c r="CX24" s="112">
        <v>37253.110524999996</v>
      </c>
      <c r="CY24" s="107">
        <v>2.4742162055267709</v>
      </c>
      <c r="CZ24" s="107">
        <v>269.26875999999999</v>
      </c>
      <c r="DA24" s="112">
        <v>24836.900372</v>
      </c>
      <c r="DB24" s="107">
        <v>1.6495766535848564</v>
      </c>
      <c r="DC24" s="107">
        <v>247.27099200000001</v>
      </c>
      <c r="DD24" s="112">
        <v>12426.789314</v>
      </c>
      <c r="DE24" s="107">
        <v>0.82534218136582593</v>
      </c>
      <c r="DF24" s="107">
        <v>236.52190100000001</v>
      </c>
      <c r="DG24" s="107">
        <v>67608.961428858805</v>
      </c>
      <c r="DH24" s="112">
        <v>67614.271013000005</v>
      </c>
      <c r="DI24" s="107">
        <v>3.2371352713903869</v>
      </c>
      <c r="DJ24" s="107">
        <v>304.83</v>
      </c>
      <c r="DK24" s="112">
        <v>50742.689385999998</v>
      </c>
      <c r="DL24" s="107">
        <v>2.429382837611977</v>
      </c>
      <c r="DM24" s="107">
        <v>277.28743800000001</v>
      </c>
      <c r="DN24" s="112">
        <v>33830.434374999997</v>
      </c>
      <c r="DO24" s="107">
        <v>1.6196831041883806</v>
      </c>
      <c r="DP24" s="107">
        <v>252.886033</v>
      </c>
      <c r="DQ24" s="112">
        <v>16895.426034</v>
      </c>
      <c r="DR24" s="107">
        <v>0.80889402075063666</v>
      </c>
      <c r="DS24" s="107">
        <v>239.04206600000001</v>
      </c>
      <c r="DT24" s="107">
        <v>4244.5779926533596</v>
      </c>
      <c r="DU24" s="112">
        <v>4253.5454049999998</v>
      </c>
      <c r="DV24" s="107">
        <v>4.3543485744996673</v>
      </c>
      <c r="DW24" s="107">
        <v>296.28256199999998</v>
      </c>
      <c r="DX24" s="112">
        <v>3197.1717680000002</v>
      </c>
      <c r="DY24" s="107">
        <v>3.272940336796847</v>
      </c>
      <c r="DZ24" s="107">
        <v>270.62066099999998</v>
      </c>
      <c r="EA24" s="112">
        <v>2120.6408510000001</v>
      </c>
      <c r="EB24" s="107">
        <v>2.1708971193120745</v>
      </c>
      <c r="EC24" s="107">
        <v>248.898347</v>
      </c>
      <c r="ED24" s="112">
        <v>1061.609156</v>
      </c>
      <c r="EE24" s="107">
        <v>1.0867678312944669</v>
      </c>
      <c r="EF24" s="107">
        <v>236.635537</v>
      </c>
      <c r="EG24" s="107">
        <v>1200588.2492481801</v>
      </c>
      <c r="EH24" s="111">
        <v>1202852.568059</v>
      </c>
      <c r="EI24" s="107">
        <v>3.3968106507076254</v>
      </c>
      <c r="EJ24" s="107">
        <v>348.88605799999999</v>
      </c>
      <c r="EK24" s="112">
        <v>1051589.1323490001</v>
      </c>
      <c r="EL24" s="107">
        <v>2.9696483673768612</v>
      </c>
      <c r="EM24" s="107">
        <v>331.14278000000002</v>
      </c>
      <c r="EN24" s="112">
        <v>903520.10371399997</v>
      </c>
      <c r="EO24" s="107">
        <v>2.5515069701157547</v>
      </c>
      <c r="EP24" s="107">
        <v>309.34215799999998</v>
      </c>
      <c r="EQ24" s="112">
        <v>747415.88221399998</v>
      </c>
      <c r="ER24" s="107">
        <v>2.1106744888189999</v>
      </c>
      <c r="ES24" s="107">
        <v>291.45730300000002</v>
      </c>
      <c r="ET24" s="112">
        <v>602385.41246699996</v>
      </c>
      <c r="EU24" s="107">
        <v>1.7011138681781039</v>
      </c>
      <c r="EV24" s="107">
        <v>277.83311200000003</v>
      </c>
      <c r="EW24" s="112">
        <v>448495.077712</v>
      </c>
      <c r="EX24" s="107">
        <v>1.2665333202226163</v>
      </c>
      <c r="EY24" s="107">
        <v>265.12614100000002</v>
      </c>
      <c r="EZ24" s="112">
        <v>297776.701214</v>
      </c>
      <c r="FA24" s="107">
        <v>0.84091026371461663</v>
      </c>
      <c r="FB24" s="107">
        <v>252.60962699999999</v>
      </c>
      <c r="FC24" s="112">
        <v>150726.10793699999</v>
      </c>
      <c r="FD24" s="107">
        <v>0.42564488980248466</v>
      </c>
      <c r="FE24" s="107">
        <v>240.35182599999999</v>
      </c>
      <c r="FF24" s="107">
        <v>6308.29959712869</v>
      </c>
      <c r="FG24" s="112">
        <v>6279.741712</v>
      </c>
      <c r="FH24" s="107">
        <v>18.553866666666668</v>
      </c>
      <c r="FI24" s="107">
        <v>242.43718999999999</v>
      </c>
      <c r="FJ24" s="112">
        <v>3163.0628830000001</v>
      </c>
      <c r="FK24" s="107">
        <v>9.3454555427524681</v>
      </c>
      <c r="FL24" s="107">
        <v>234.55628100000001</v>
      </c>
      <c r="FM24" s="107">
        <v>4000.70033851683</v>
      </c>
      <c r="FN24" s="112">
        <v>4000.7343310000001</v>
      </c>
      <c r="FO24" s="107">
        <v>29.290096866534885</v>
      </c>
      <c r="FP24" s="107">
        <v>236.06140500000001</v>
      </c>
      <c r="FQ24" s="112">
        <v>1997.0400480000001</v>
      </c>
      <c r="FR24" s="107">
        <v>14.620690006589061</v>
      </c>
      <c r="FS24" s="107">
        <v>232.059256</v>
      </c>
      <c r="FT24" s="107">
        <v>52.981018116060525</v>
      </c>
      <c r="FU24" s="107">
        <v>4.5990467114635871</v>
      </c>
      <c r="FV24" s="107">
        <v>379.37733300000002</v>
      </c>
      <c r="FW24" s="107">
        <v>54.424793017718912</v>
      </c>
      <c r="FX24" s="107">
        <v>4.7243743938992111</v>
      </c>
      <c r="FY24" s="107">
        <v>383.84</v>
      </c>
      <c r="FZ24" s="107">
        <v>9580499.0918049756</v>
      </c>
      <c r="GA24" s="107">
        <v>64.691489608069503</v>
      </c>
      <c r="GB24" s="107">
        <v>350.98842999999999</v>
      </c>
      <c r="GC24" s="107">
        <v>306606.01172791055</v>
      </c>
      <c r="GD24" s="107">
        <v>2.0703305152895606</v>
      </c>
      <c r="GE24" s="124">
        <v>105.738347</v>
      </c>
      <c r="GF24" s="113">
        <v>219.89819700000001</v>
      </c>
      <c r="GG24" s="113"/>
      <c r="GH24" s="113"/>
      <c r="GI24" s="113"/>
      <c r="GJ24" s="113"/>
      <c r="GK24" s="113"/>
      <c r="GL24" s="107">
        <v>5</v>
      </c>
      <c r="GM24" s="107">
        <v>0</v>
      </c>
      <c r="GN24" s="107">
        <v>0</v>
      </c>
      <c r="GO24" s="114"/>
      <c r="GP24" s="114"/>
      <c r="GQ24" s="114"/>
      <c r="GR24" s="114"/>
      <c r="GS24" s="114"/>
      <c r="GT24" s="114"/>
      <c r="GU24" s="114"/>
      <c r="GV24" s="114"/>
      <c r="GW24" s="114"/>
      <c r="GX24" s="114"/>
      <c r="GY24" s="114"/>
      <c r="GZ24" s="114"/>
      <c r="HA24" s="107"/>
      <c r="HB24" s="114"/>
      <c r="HC24" s="53" t="str">
        <f t="shared" si="0"/>
        <v>0</v>
      </c>
      <c r="HD24" s="56">
        <f t="shared" si="2"/>
        <v>2016</v>
      </c>
      <c r="HF24" s="56" t="e">
        <f>MATCH(ROUND(#REF!,1),#REF!,0)</f>
        <v>#REF!</v>
      </c>
      <c r="HG24" s="56" t="e">
        <f>MATCH(ROUND(#REF!,1),#REF!,0)</f>
        <v>#REF!</v>
      </c>
      <c r="HH24" s="56" t="e">
        <f>MATCH(ROUND(#REF!,1),#REF!,0)</f>
        <v>#REF!</v>
      </c>
      <c r="HI24" s="56" t="e">
        <f>MATCH(ROUND(#REF!,1),#REF!,0)</f>
        <v>#REF!</v>
      </c>
      <c r="HK24" s="115">
        <f t="shared" si="3"/>
        <v>2</v>
      </c>
      <c r="HL24" s="115" t="str" cm="1">
        <f t="array" ref="HL24">IFERROR(INDEX(#REF!,'5. Data Set'!HH24),"")</f>
        <v/>
      </c>
      <c r="HN24" s="116" t="str" cm="1">
        <f t="array" ref="HN24">IF(IFERROR(INDEX($E$5:$E$900,SMALL(IF(ROUND($EH$5:$EH$900,1)=ROUND($EH24,1),ROW($EH$5:$EH$900)-4,""),1)),"")=$E24,"",IFERROR(INDEX($E$5:$E$900,SMALL(IF(ROUND($EH$5:$EH$900,1)=ROUND($EH24,1),ROW($EH$5:$EH$900)-4,""),1)),""))</f>
        <v/>
      </c>
      <c r="HO24" s="116" t="str" cm="1">
        <f t="array" ref="HO24">IF(IFERROR(INDEX($E$5:$E$900,SMALL(IF(ROUND($EH$5:$EH$900,1)=ROUND($EH24,1),ROW($EH$5:$EH$900)-4,""),2)),"")=$E24,"",IFERROR(INDEX($E$5:$E$900,SMALL(IF(ROUND($EH$5:$EH$900,1)=ROUND($EH24,1),ROW($EH$5:$EH$900)-4,""),2)),""))</f>
        <v/>
      </c>
      <c r="HP24" s="116" t="str" cm="1">
        <f t="array" ref="HP24">IF(IFERROR(INDEX($E$5:$E$900,SMALL(IF(ROUND($EH$5:$EH$900,1)=ROUND($EH24,1),ROW($EH$5:$EH$900)-4,""),3)),"")=$E24,"",IFERROR(INDEX($E$5:$E$900,SMALL(IF(ROUND($EH$5:$EH$900,1)=ROUND($EH24,1),ROW($EH$5:$EH$900)-4,""),3)),""))</f>
        <v/>
      </c>
      <c r="HQ24" s="117" t="str" cm="1">
        <f t="array" ref="HQ24">IF(IFERROR(INDEX($E$5:$E$900,SMALL(IF(ROUND($EH$5:$EH$900,1)=ROUND($EH24,1),ROW($EH$5:$EH$900)-4,""),4)),"")=$E24,"",IFERROR(INDEX($E$5:$E$900,SMALL(IF(ROUND($EH$5:$EH$900,1)=ROUND($EH24,1),ROW($EH$5:$EH$900)-4,""),4)),""))</f>
        <v/>
      </c>
      <c r="HR24" s="118"/>
      <c r="HS24" s="105" t="str">
        <f t="shared" si="4"/>
        <v>NN3</v>
      </c>
      <c r="HT24" s="119" t="str">
        <f t="shared" si="5"/>
        <v/>
      </c>
      <c r="HU24" s="119" t="str">
        <f t="shared" si="5"/>
        <v/>
      </c>
      <c r="HV24" s="119" t="str">
        <f t="shared" si="5"/>
        <v/>
      </c>
      <c r="HW24" s="119" t="str">
        <f t="shared" si="5"/>
        <v/>
      </c>
    </row>
    <row r="25" spans="1:241" ht="13.9" hidden="1" customHeight="1" x14ac:dyDescent="0.25">
      <c r="A25" s="107" t="s">
        <v>292</v>
      </c>
      <c r="B25" s="107" t="s">
        <v>361</v>
      </c>
      <c r="C25" s="107">
        <v>980</v>
      </c>
      <c r="D25" s="107">
        <v>2016</v>
      </c>
      <c r="E25" s="109" t="s">
        <v>365</v>
      </c>
      <c r="F25" s="107" t="s">
        <v>303</v>
      </c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 t="s">
        <v>18</v>
      </c>
      <c r="X25" s="110"/>
      <c r="Y25" s="107" t="s">
        <v>296</v>
      </c>
      <c r="Z25" s="107">
        <v>1</v>
      </c>
      <c r="AA25" s="107" t="s">
        <v>363</v>
      </c>
      <c r="AB25" s="110">
        <v>2</v>
      </c>
      <c r="AC25" s="110">
        <v>2</v>
      </c>
      <c r="AD25" s="107">
        <v>2100</v>
      </c>
      <c r="AE25" s="107">
        <v>8</v>
      </c>
      <c r="AF25" s="107">
        <v>16</v>
      </c>
      <c r="AG25" s="107">
        <v>16384</v>
      </c>
      <c r="AH25" s="107">
        <v>4</v>
      </c>
      <c r="AI25" s="107" t="s">
        <v>366</v>
      </c>
      <c r="AJ25" s="110">
        <v>1</v>
      </c>
      <c r="AK25" s="110" t="s">
        <v>348</v>
      </c>
      <c r="AL25" s="107" t="s">
        <v>316</v>
      </c>
      <c r="AM25" s="107">
        <v>1</v>
      </c>
      <c r="AN25" s="110" t="s">
        <v>367</v>
      </c>
      <c r="AO25" s="110">
        <v>800</v>
      </c>
      <c r="AP25" s="107" t="s">
        <v>341</v>
      </c>
      <c r="AQ25" s="107" t="s">
        <v>342</v>
      </c>
      <c r="AR25" s="107" t="s">
        <v>319</v>
      </c>
      <c r="AS25" s="107" t="s">
        <v>349</v>
      </c>
      <c r="AT25" s="107" t="s">
        <v>344</v>
      </c>
      <c r="AU25" s="111">
        <v>14.84889415981025</v>
      </c>
      <c r="AV25" s="111">
        <v>14.214834694812961</v>
      </c>
      <c r="AW25" s="111">
        <v>19.717037923489869</v>
      </c>
      <c r="AX25" s="111">
        <v>15.408045717601309</v>
      </c>
      <c r="AY25" s="111">
        <v>14.65495889813981</v>
      </c>
      <c r="AZ25" s="111">
        <v>14.65495889813981</v>
      </c>
      <c r="BA25" s="111"/>
      <c r="BB25" s="111">
        <v>12.560158076164901</v>
      </c>
      <c r="BC25" s="111">
        <v>11.021855009169796</v>
      </c>
      <c r="BD25" s="111">
        <v>15.555555787585307</v>
      </c>
      <c r="BE25" s="111">
        <v>18.00802965835739</v>
      </c>
      <c r="BF25" s="111">
        <v>186.88775608677921</v>
      </c>
      <c r="BG25" s="107">
        <v>24464.5378540282</v>
      </c>
      <c r="BH25" s="112">
        <v>24473.671903999999</v>
      </c>
      <c r="BI25" s="111">
        <v>3.5344104765755877</v>
      </c>
      <c r="BJ25" s="112">
        <v>176.86357100000001</v>
      </c>
      <c r="BK25" s="112">
        <v>18366.540427</v>
      </c>
      <c r="BL25" s="111">
        <v>2.6524378180058923</v>
      </c>
      <c r="BM25" s="112">
        <v>140.39198400000001</v>
      </c>
      <c r="BN25" s="112">
        <v>12240.435965000001</v>
      </c>
      <c r="BO25" s="111">
        <v>1.7677251408064238</v>
      </c>
      <c r="BP25" s="112">
        <v>117.51373</v>
      </c>
      <c r="BQ25" s="112">
        <v>6112.6468489999997</v>
      </c>
      <c r="BR25" s="111">
        <v>0.88276917119172782</v>
      </c>
      <c r="BS25" s="107">
        <v>103.12841299999999</v>
      </c>
      <c r="BT25" s="107">
        <v>197161.42257185699</v>
      </c>
      <c r="BU25" s="112">
        <v>197121.302463</v>
      </c>
      <c r="BV25" s="107">
        <v>3.3405798366190682</v>
      </c>
      <c r="BW25" s="107">
        <v>174.596667</v>
      </c>
      <c r="BX25" s="107">
        <v>147875.267185</v>
      </c>
      <c r="BY25" s="107">
        <v>2.5060159897512393</v>
      </c>
      <c r="BZ25" s="107">
        <v>137.614127</v>
      </c>
      <c r="CA25" s="107">
        <v>98543.647622999997</v>
      </c>
      <c r="CB25" s="107">
        <v>1.670001761164694</v>
      </c>
      <c r="CC25" s="107">
        <v>117.805952</v>
      </c>
      <c r="CD25" s="107">
        <v>49277.925944000002</v>
      </c>
      <c r="CE25" s="107">
        <v>0.8351042923421883</v>
      </c>
      <c r="CF25" s="107">
        <v>101.025238</v>
      </c>
      <c r="CG25" s="107">
        <v>76084.174259688196</v>
      </c>
      <c r="CH25" s="112">
        <v>76293.071261000005</v>
      </c>
      <c r="CI25" s="107">
        <v>4.7843115052133669</v>
      </c>
      <c r="CJ25" s="107">
        <v>189.538095</v>
      </c>
      <c r="CK25" s="107">
        <v>57064.567426000001</v>
      </c>
      <c r="CL25" s="107">
        <v>3.578498833036194</v>
      </c>
      <c r="CM25" s="107">
        <v>147.21428599999999</v>
      </c>
      <c r="CN25" s="107">
        <v>38050.85052</v>
      </c>
      <c r="CO25" s="107">
        <v>2.3861553731819689</v>
      </c>
      <c r="CP25" s="107">
        <v>116.090952</v>
      </c>
      <c r="CQ25" s="107">
        <v>19034.934290000001</v>
      </c>
      <c r="CR25" s="107">
        <v>1.1936739944978556</v>
      </c>
      <c r="CS25" s="107">
        <v>99.607777999999996</v>
      </c>
      <c r="CT25" s="107">
        <v>49649.834733631396</v>
      </c>
      <c r="CU25" s="107">
        <v>49645.88983</v>
      </c>
      <c r="CV25" s="107">
        <v>3.2972995657033857</v>
      </c>
      <c r="CW25" s="107">
        <v>153.77142900000001</v>
      </c>
      <c r="CX25" s="112">
        <v>37257.945177000001</v>
      </c>
      <c r="CY25" s="107">
        <v>2.4745373055411837</v>
      </c>
      <c r="CZ25" s="107">
        <v>126.89047600000001</v>
      </c>
      <c r="DA25" s="112">
        <v>24812.748457999998</v>
      </c>
      <c r="DB25" s="107">
        <v>1.647972571236533</v>
      </c>
      <c r="DC25" s="107">
        <v>105.76873000000001</v>
      </c>
      <c r="DD25" s="112">
        <v>12399.506839</v>
      </c>
      <c r="DE25" s="107">
        <v>0.82353017853383215</v>
      </c>
      <c r="DF25" s="107">
        <v>95.198413000000002</v>
      </c>
      <c r="DG25" s="107">
        <v>67526.147510632101</v>
      </c>
      <c r="DH25" s="112">
        <v>67528.468741000004</v>
      </c>
      <c r="DI25" s="107">
        <v>3.2330273581215558</v>
      </c>
      <c r="DJ25" s="107">
        <v>160.27611099999999</v>
      </c>
      <c r="DK25" s="112">
        <v>50653.390484000003</v>
      </c>
      <c r="DL25" s="107">
        <v>2.4251075179046175</v>
      </c>
      <c r="DM25" s="107">
        <v>131.97127</v>
      </c>
      <c r="DN25" s="112">
        <v>33765.458343999999</v>
      </c>
      <c r="DO25" s="107">
        <v>1.6165722786393688</v>
      </c>
      <c r="DP25" s="107">
        <v>108.574365</v>
      </c>
      <c r="DQ25" s="112">
        <v>16868.569393999998</v>
      </c>
      <c r="DR25" s="107">
        <v>0.80760821857733034</v>
      </c>
      <c r="DS25" s="107">
        <v>96.632301999999996</v>
      </c>
      <c r="DT25" s="107">
        <v>4259.3543821874</v>
      </c>
      <c r="DU25" s="112">
        <v>4258.4375049999999</v>
      </c>
      <c r="DV25" s="107">
        <v>4.359356610533859</v>
      </c>
      <c r="DW25" s="107">
        <v>156.15452400000001</v>
      </c>
      <c r="DX25" s="112">
        <v>3190.6497770000001</v>
      </c>
      <c r="DY25" s="107">
        <v>3.2662637835901109</v>
      </c>
      <c r="DZ25" s="107">
        <v>127.758095</v>
      </c>
      <c r="EA25" s="112">
        <v>2128.9203269999998</v>
      </c>
      <c r="EB25" s="107">
        <v>2.1793728074934737</v>
      </c>
      <c r="EC25" s="107">
        <v>107.382222</v>
      </c>
      <c r="ED25" s="112">
        <v>1066.3210349999999</v>
      </c>
      <c r="EE25" s="107">
        <v>1.0915913753391</v>
      </c>
      <c r="EF25" s="107">
        <v>95.391904999999994</v>
      </c>
      <c r="EG25" s="107">
        <v>1172067.8907357401</v>
      </c>
      <c r="EH25" s="111">
        <v>1175404.0273219999</v>
      </c>
      <c r="EI25" s="107">
        <v>3.3192969985796026</v>
      </c>
      <c r="EJ25" s="107">
        <v>175.305081</v>
      </c>
      <c r="EK25" s="112">
        <v>1027750.5725060001</v>
      </c>
      <c r="EL25" s="107">
        <v>2.9023291662357771</v>
      </c>
      <c r="EM25" s="107">
        <v>158.62142299999999</v>
      </c>
      <c r="EN25" s="112">
        <v>882218.02052999998</v>
      </c>
      <c r="EO25" s="107">
        <v>2.4913506841642397</v>
      </c>
      <c r="EP25" s="107">
        <v>138.86666700000001</v>
      </c>
      <c r="EQ25" s="112">
        <v>731200.70314500004</v>
      </c>
      <c r="ER25" s="107">
        <v>2.0648834297754211</v>
      </c>
      <c r="ES25" s="107">
        <v>125.819106</v>
      </c>
      <c r="ET25" s="112">
        <v>586991.72730300005</v>
      </c>
      <c r="EU25" s="107">
        <v>1.6576426771882617</v>
      </c>
      <c r="EV25" s="107">
        <v>116.09727599999999</v>
      </c>
      <c r="EW25" s="112">
        <v>436997.48123999999</v>
      </c>
      <c r="EX25" s="107">
        <v>1.234064537937311</v>
      </c>
      <c r="EY25" s="107">
        <v>107.399959</v>
      </c>
      <c r="EZ25" s="112">
        <v>294230.55909400003</v>
      </c>
      <c r="FA25" s="107">
        <v>0.83089609103709861</v>
      </c>
      <c r="FB25" s="107">
        <v>100.047236</v>
      </c>
      <c r="FC25" s="112">
        <v>146481.657179</v>
      </c>
      <c r="FD25" s="107">
        <v>0.41365871965659257</v>
      </c>
      <c r="FE25" s="107">
        <v>92.821341000000004</v>
      </c>
      <c r="FF25" s="107">
        <v>440.77383759922702</v>
      </c>
      <c r="FG25" s="112">
        <v>435.44244300000003</v>
      </c>
      <c r="FH25" s="107">
        <v>1.2865403385924483</v>
      </c>
      <c r="FI25" s="107">
        <v>84.089921000000004</v>
      </c>
      <c r="FJ25" s="112">
        <v>219.37797800000001</v>
      </c>
      <c r="FK25" s="107">
        <v>0.64816515393251795</v>
      </c>
      <c r="FL25" s="107">
        <v>81.631119999999996</v>
      </c>
      <c r="FM25" s="107">
        <v>240.66633189196301</v>
      </c>
      <c r="FN25" s="112">
        <v>240.91049799999999</v>
      </c>
      <c r="FO25" s="107">
        <v>1.76374916172487</v>
      </c>
      <c r="FP25" s="107">
        <v>80.451983999999996</v>
      </c>
      <c r="FQ25" s="112">
        <v>120.285032</v>
      </c>
      <c r="FR25" s="107">
        <v>0.88062839153671568</v>
      </c>
      <c r="FS25" s="107">
        <v>79.785078999999996</v>
      </c>
      <c r="FT25" s="107">
        <v>34.9083635</v>
      </c>
      <c r="FU25" s="107">
        <v>3.0302398871527778</v>
      </c>
      <c r="FV25" s="107">
        <v>168.483115</v>
      </c>
      <c r="FW25" s="107">
        <v>35.066891499999997</v>
      </c>
      <c r="FX25" s="107">
        <v>3.0440009982638889</v>
      </c>
      <c r="FY25" s="107">
        <v>168.82354799999999</v>
      </c>
      <c r="FZ25" s="107">
        <v>983626.33752805972</v>
      </c>
      <c r="GA25" s="107">
        <v>6.6418515760676895</v>
      </c>
      <c r="GB25" s="107">
        <v>179.43388899999999</v>
      </c>
      <c r="GC25" s="107">
        <v>9739041.3962699585</v>
      </c>
      <c r="GD25" s="107">
        <v>65.762032775336124</v>
      </c>
      <c r="GE25" s="113">
        <v>351.87983500000001</v>
      </c>
      <c r="GF25" s="113">
        <v>78.343181999999999</v>
      </c>
      <c r="GG25" s="113"/>
      <c r="GH25" s="113"/>
      <c r="GI25" s="113"/>
      <c r="GJ25" s="113"/>
      <c r="GK25" s="113"/>
      <c r="GL25" s="107">
        <v>5</v>
      </c>
      <c r="GM25" s="107">
        <v>2</v>
      </c>
      <c r="GN25" s="107">
        <v>2</v>
      </c>
      <c r="GO25" s="114"/>
      <c r="GP25" s="114"/>
      <c r="GQ25" s="114"/>
      <c r="GR25" s="114"/>
      <c r="GS25" s="114"/>
      <c r="GT25" s="114"/>
      <c r="GU25" s="114"/>
      <c r="GV25" s="114"/>
      <c r="GW25" s="114"/>
      <c r="GX25" s="114"/>
      <c r="GY25" s="114"/>
      <c r="GZ25" s="114"/>
      <c r="HA25" s="107"/>
      <c r="HB25" s="114"/>
      <c r="HC25" s="53" t="str">
        <f t="shared" si="0"/>
        <v>0</v>
      </c>
      <c r="HD25" s="56">
        <f t="shared" si="2"/>
        <v>2016</v>
      </c>
      <c r="HF25" s="56" t="e">
        <f>MATCH(ROUND(#REF!,1),#REF!,0)</f>
        <v>#REF!</v>
      </c>
      <c r="HG25" s="56" t="e">
        <f>MATCH(ROUND(#REF!,1),#REF!,0)</f>
        <v>#REF!</v>
      </c>
      <c r="HH25" s="56" t="e">
        <f>MATCH(ROUND(#REF!,1),#REF!,0)</f>
        <v>#REF!</v>
      </c>
      <c r="HI25" s="56" t="e">
        <f>MATCH(ROUND(#REF!,1),#REF!,0)</f>
        <v>#REF!</v>
      </c>
      <c r="HK25" s="115">
        <f t="shared" si="3"/>
        <v>2</v>
      </c>
      <c r="HL25" s="115" t="str" cm="1">
        <f t="array" ref="HL25">IFERROR(INDEX(#REF!,'5. Data Set'!HH25),"")</f>
        <v/>
      </c>
      <c r="HN25" s="116" t="str" cm="1">
        <f t="array" ref="HN25">IF(IFERROR(INDEX($E$5:$E$900,SMALL(IF(ROUND($EH$5:$EH$900,1)=ROUND($EH25,1),ROW($EH$5:$EH$900)-4,""),1)),"")=$E25,"",IFERROR(INDEX($E$5:$E$900,SMALL(IF(ROUND($EH$5:$EH$900,1)=ROUND($EH25,1),ROW($EH$5:$EH$900)-4,""),1)),""))</f>
        <v/>
      </c>
      <c r="HO25" s="116" t="str" cm="1">
        <f t="array" ref="HO25">IF(IFERROR(INDEX($E$5:$E$900,SMALL(IF(ROUND($EH$5:$EH$900,1)=ROUND($EH25,1),ROW($EH$5:$EH$900)-4,""),2)),"")=$E25,"",IFERROR(INDEX($E$5:$E$900,SMALL(IF(ROUND($EH$5:$EH$900,1)=ROUND($EH25,1),ROW($EH$5:$EH$900)-4,""),2)),""))</f>
        <v/>
      </c>
      <c r="HP25" s="116" t="str" cm="1">
        <f t="array" ref="HP25">IF(IFERROR(INDEX($E$5:$E$900,SMALL(IF(ROUND($EH$5:$EH$900,1)=ROUND($EH25,1),ROW($EH$5:$EH$900)-4,""),3)),"")=$E25,"",IFERROR(INDEX($E$5:$E$900,SMALL(IF(ROUND($EH$5:$EH$900,1)=ROUND($EH25,1),ROW($EH$5:$EH$900)-4,""),3)),""))</f>
        <v/>
      </c>
      <c r="HQ25" s="117" t="str" cm="1">
        <f t="array" ref="HQ25">IF(IFERROR(INDEX($E$5:$E$900,SMALL(IF(ROUND($EH$5:$EH$900,1)=ROUND($EH25,1),ROW($EH$5:$EH$900)-4,""),4)),"")=$E25,"",IFERROR(INDEX($E$5:$E$900,SMALL(IF(ROUND($EH$5:$EH$900,1)=ROUND($EH25,1),ROW($EH$5:$EH$900)-4,""),4)),""))</f>
        <v/>
      </c>
      <c r="HR25" s="118"/>
      <c r="HS25" s="105" t="str">
        <f t="shared" si="4"/>
        <v>NN3</v>
      </c>
      <c r="HT25" s="119" t="str">
        <f t="shared" si="5"/>
        <v/>
      </c>
      <c r="HU25" s="119" t="str">
        <f t="shared" si="5"/>
        <v/>
      </c>
      <c r="HV25" s="119" t="str">
        <f t="shared" si="5"/>
        <v/>
      </c>
      <c r="HW25" s="119" t="str">
        <f t="shared" si="5"/>
        <v/>
      </c>
    </row>
    <row r="26" spans="1:241" ht="13.9" hidden="1" customHeight="1" x14ac:dyDescent="0.25">
      <c r="A26" s="107" t="s">
        <v>292</v>
      </c>
      <c r="B26" s="107" t="s">
        <v>361</v>
      </c>
      <c r="C26" s="107">
        <v>981</v>
      </c>
      <c r="D26" s="107">
        <v>2016</v>
      </c>
      <c r="E26" s="109" t="s">
        <v>368</v>
      </c>
      <c r="F26" s="107" t="s">
        <v>49</v>
      </c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 t="s">
        <v>18</v>
      </c>
      <c r="X26" s="110"/>
      <c r="Y26" s="107" t="s">
        <v>296</v>
      </c>
      <c r="Z26" s="107">
        <v>1</v>
      </c>
      <c r="AA26" s="107" t="s">
        <v>363</v>
      </c>
      <c r="AB26" s="110">
        <v>2</v>
      </c>
      <c r="AC26" s="110">
        <v>2</v>
      </c>
      <c r="AD26" s="107">
        <v>2100</v>
      </c>
      <c r="AE26" s="107">
        <v>8</v>
      </c>
      <c r="AF26" s="107">
        <v>16</v>
      </c>
      <c r="AG26" s="107">
        <v>524288</v>
      </c>
      <c r="AH26" s="107">
        <v>8</v>
      </c>
      <c r="AI26" s="107" t="s">
        <v>364</v>
      </c>
      <c r="AJ26" s="110">
        <v>3</v>
      </c>
      <c r="AK26" s="110" t="s">
        <v>339</v>
      </c>
      <c r="AL26" s="107" t="s">
        <v>327</v>
      </c>
      <c r="AM26" s="107">
        <v>2</v>
      </c>
      <c r="AN26" s="110" t="s">
        <v>340</v>
      </c>
      <c r="AO26" s="110">
        <v>800</v>
      </c>
      <c r="AP26" s="107" t="s">
        <v>341</v>
      </c>
      <c r="AQ26" s="107" t="s">
        <v>342</v>
      </c>
      <c r="AR26" s="107" t="s">
        <v>319</v>
      </c>
      <c r="AS26" s="107" t="s">
        <v>349</v>
      </c>
      <c r="AT26" s="107" t="s">
        <v>344</v>
      </c>
      <c r="AU26" s="111">
        <v>9.9067858286502304</v>
      </c>
      <c r="AV26" s="111">
        <v>9.9770157976104681</v>
      </c>
      <c r="AW26" s="111">
        <v>13.3714486109051</v>
      </c>
      <c r="AX26" s="111">
        <v>10.079878882237242</v>
      </c>
      <c r="AY26" s="111">
        <v>9.6705478459029397</v>
      </c>
      <c r="AZ26" s="111">
        <v>9.6705478459029397</v>
      </c>
      <c r="BA26" s="111"/>
      <c r="BB26" s="111">
        <v>8.0629256784379706</v>
      </c>
      <c r="BC26" s="111">
        <v>37.08269569767954</v>
      </c>
      <c r="BD26" s="111">
        <v>53.242343609425546</v>
      </c>
      <c r="BE26" s="111">
        <v>19.461362455119183</v>
      </c>
      <c r="BF26" s="111">
        <v>19.513570564227585</v>
      </c>
      <c r="BG26" s="107">
        <v>25400.589568970699</v>
      </c>
      <c r="BH26" s="112">
        <v>25445.511417000002</v>
      </c>
      <c r="BI26" s="111">
        <v>3.6747604726763332</v>
      </c>
      <c r="BJ26" s="112">
        <v>256.30132200000003</v>
      </c>
      <c r="BK26" s="112">
        <v>19019.911927000001</v>
      </c>
      <c r="BL26" s="111">
        <v>2.746795668505575</v>
      </c>
      <c r="BM26" s="112">
        <v>216.975537</v>
      </c>
      <c r="BN26" s="112">
        <v>12695.183934999999</v>
      </c>
      <c r="BO26" s="111">
        <v>1.8333984078042862</v>
      </c>
      <c r="BP26" s="112">
        <v>187.86016499999999</v>
      </c>
      <c r="BQ26" s="112">
        <v>6349.6879310000004</v>
      </c>
      <c r="BR26" s="111">
        <v>0.91700189633758888</v>
      </c>
      <c r="BS26" s="107">
        <v>168.63785100000001</v>
      </c>
      <c r="BT26" s="107">
        <v>229475.95766719399</v>
      </c>
      <c r="BU26" s="112">
        <v>229630.14371500001</v>
      </c>
      <c r="BV26" s="107">
        <v>3.8915014176017504</v>
      </c>
      <c r="BW26" s="107">
        <v>265.39214900000002</v>
      </c>
      <c r="BX26" s="107">
        <v>172060.054493</v>
      </c>
      <c r="BY26" s="107">
        <v>2.9158713013007875</v>
      </c>
      <c r="BZ26" s="107">
        <v>235.47305800000001</v>
      </c>
      <c r="CA26" s="107">
        <v>114694.712657</v>
      </c>
      <c r="CB26" s="107">
        <v>1.9437110027248796</v>
      </c>
      <c r="CC26" s="107">
        <v>198.69495900000001</v>
      </c>
      <c r="CD26" s="107">
        <v>57388.314190999998</v>
      </c>
      <c r="CE26" s="107">
        <v>0.97254960701164628</v>
      </c>
      <c r="CF26" s="107">
        <v>174.34528900000001</v>
      </c>
      <c r="CG26" s="107">
        <v>75924.763903873696</v>
      </c>
      <c r="CH26" s="112">
        <v>76334.710741000003</v>
      </c>
      <c r="CI26" s="107">
        <v>4.7869227022715313</v>
      </c>
      <c r="CJ26" s="107">
        <v>249.16272699999999</v>
      </c>
      <c r="CK26" s="107">
        <v>56948.091200000003</v>
      </c>
      <c r="CL26" s="107">
        <v>3.5711946501146645</v>
      </c>
      <c r="CM26" s="107">
        <v>210.26487599999999</v>
      </c>
      <c r="CN26" s="107">
        <v>37924.138071000001</v>
      </c>
      <c r="CO26" s="107">
        <v>2.3782092803378294</v>
      </c>
      <c r="CP26" s="107">
        <v>178.48917399999999</v>
      </c>
      <c r="CQ26" s="107">
        <v>18965.279359</v>
      </c>
      <c r="CR26" s="107">
        <v>1.1893059584197421</v>
      </c>
      <c r="CS26" s="107">
        <v>161.74768599999999</v>
      </c>
      <c r="CT26" s="107">
        <v>49650.725013166797</v>
      </c>
      <c r="CU26" s="107">
        <v>49648.937966999998</v>
      </c>
      <c r="CV26" s="107">
        <v>3.2975020118845442</v>
      </c>
      <c r="CW26" s="107">
        <v>214.08</v>
      </c>
      <c r="CX26" s="112">
        <v>37216.417411000002</v>
      </c>
      <c r="CY26" s="107">
        <v>2.4717791822551414</v>
      </c>
      <c r="CZ26" s="107">
        <v>189.21115699999999</v>
      </c>
      <c r="DA26" s="112">
        <v>24813.361902000001</v>
      </c>
      <c r="DB26" s="107">
        <v>1.6480133139574655</v>
      </c>
      <c r="DC26" s="107">
        <v>168.08380199999999</v>
      </c>
      <c r="DD26" s="112">
        <v>12407.744216999999</v>
      </c>
      <c r="DE26" s="107">
        <v>0.82407727524203778</v>
      </c>
      <c r="DF26" s="107">
        <v>157.49016499999999</v>
      </c>
      <c r="DG26" s="107">
        <v>67984.147190621094</v>
      </c>
      <c r="DH26" s="112">
        <v>67985.638816999999</v>
      </c>
      <c r="DI26" s="107">
        <v>3.2549150654926708</v>
      </c>
      <c r="DJ26" s="107">
        <v>223.21041299999999</v>
      </c>
      <c r="DK26" s="112">
        <v>50948.649803</v>
      </c>
      <c r="DL26" s="107">
        <v>2.4392435034210158</v>
      </c>
      <c r="DM26" s="107">
        <v>196.21016499999999</v>
      </c>
      <c r="DN26" s="112">
        <v>33982.467560999998</v>
      </c>
      <c r="DO26" s="107">
        <v>1.626961922423777</v>
      </c>
      <c r="DP26" s="107">
        <v>172.27314000000001</v>
      </c>
      <c r="DQ26" s="112">
        <v>17022.656717999998</v>
      </c>
      <c r="DR26" s="107">
        <v>0.8149853817696785</v>
      </c>
      <c r="DS26" s="107">
        <v>159.538017</v>
      </c>
      <c r="DT26" s="107">
        <v>4246.6933298762096</v>
      </c>
      <c r="DU26" s="112">
        <v>4248.8044040000004</v>
      </c>
      <c r="DV26" s="107">
        <v>4.3494952183037316</v>
      </c>
      <c r="DW26" s="107">
        <v>216.468017</v>
      </c>
      <c r="DX26" s="112">
        <v>3183.6134400000001</v>
      </c>
      <c r="DY26" s="107">
        <v>3.2590606950913652</v>
      </c>
      <c r="DZ26" s="107">
        <v>190.335702</v>
      </c>
      <c r="EA26" s="112">
        <v>2123.964669</v>
      </c>
      <c r="EB26" s="107">
        <v>2.1742997072221937</v>
      </c>
      <c r="EC26" s="107">
        <v>169.96355399999999</v>
      </c>
      <c r="ED26" s="112">
        <v>1057.3069840000001</v>
      </c>
      <c r="EE26" s="107">
        <v>1.0823637037416185</v>
      </c>
      <c r="EF26" s="107">
        <v>157.667025</v>
      </c>
      <c r="EG26" s="107">
        <v>1212924.3351954201</v>
      </c>
      <c r="EH26" s="111">
        <v>1214926.5679580001</v>
      </c>
      <c r="EI26" s="107">
        <v>3.4309071747061965</v>
      </c>
      <c r="EJ26" s="107">
        <v>257.737054</v>
      </c>
      <c r="EK26" s="112">
        <v>1062523.2522809999</v>
      </c>
      <c r="EL26" s="107">
        <v>3.0005259129941639</v>
      </c>
      <c r="EM26" s="107">
        <v>241.78398300000001</v>
      </c>
      <c r="EN26" s="112">
        <v>906622.19112800003</v>
      </c>
      <c r="EO26" s="107">
        <v>2.5602671489166404</v>
      </c>
      <c r="EP26" s="107">
        <v>219.46199200000001</v>
      </c>
      <c r="EQ26" s="112">
        <v>758151.46789500001</v>
      </c>
      <c r="ER26" s="107">
        <v>2.1409913811391039</v>
      </c>
      <c r="ES26" s="107">
        <v>203.61066400000001</v>
      </c>
      <c r="ET26" s="112">
        <v>607090.16501700005</v>
      </c>
      <c r="EU26" s="107">
        <v>1.7143999133636518</v>
      </c>
      <c r="EV26" s="107">
        <v>190.330456</v>
      </c>
      <c r="EW26" s="112">
        <v>455156.23376600002</v>
      </c>
      <c r="EX26" s="107">
        <v>1.2853441757098891</v>
      </c>
      <c r="EY26" s="107">
        <v>178.867054</v>
      </c>
      <c r="EZ26" s="112">
        <v>304417.47368699999</v>
      </c>
      <c r="FA26" s="107">
        <v>0.85966355673174211</v>
      </c>
      <c r="FB26" s="107">
        <v>168.46253100000001</v>
      </c>
      <c r="FC26" s="112">
        <v>149597.83838999999</v>
      </c>
      <c r="FD26" s="107">
        <v>0.42245869881292469</v>
      </c>
      <c r="FE26" s="107">
        <v>158.30821599999999</v>
      </c>
      <c r="FF26" s="107">
        <v>2664.8153728123898</v>
      </c>
      <c r="FG26" s="112">
        <v>2648.0668649999998</v>
      </c>
      <c r="FH26" s="107">
        <v>7.8238694823612835</v>
      </c>
      <c r="FI26" s="107">
        <v>152.24884299999999</v>
      </c>
      <c r="FJ26" s="112">
        <v>1336.9739050000001</v>
      </c>
      <c r="FK26" s="107">
        <v>3.9501681291733148</v>
      </c>
      <c r="FL26" s="107">
        <v>147.61842999999999</v>
      </c>
      <c r="FM26" s="107">
        <v>1521.6340747025999</v>
      </c>
      <c r="FN26" s="112">
        <v>1517.7543820000001</v>
      </c>
      <c r="FO26" s="107">
        <v>11.111753290870489</v>
      </c>
      <c r="FP26" s="107">
        <v>149.20338799999999</v>
      </c>
      <c r="FQ26" s="112">
        <v>763.16245400000003</v>
      </c>
      <c r="FR26" s="107">
        <v>5.5872498279522658</v>
      </c>
      <c r="FS26" s="107">
        <v>146.787025</v>
      </c>
      <c r="FT26" s="107">
        <v>64.9268804358815</v>
      </c>
      <c r="FU26" s="107">
        <v>5.6360139267258251</v>
      </c>
      <c r="FV26" s="107">
        <v>289.549688</v>
      </c>
      <c r="FW26" s="107">
        <v>64.917105656903431</v>
      </c>
      <c r="FX26" s="107">
        <v>5.6351654216062004</v>
      </c>
      <c r="FY26" s="107">
        <v>289.60705899999999</v>
      </c>
      <c r="FZ26" s="107">
        <v>5632707.9408510718</v>
      </c>
      <c r="GA26" s="107">
        <v>38.03437208532803</v>
      </c>
      <c r="GB26" s="107">
        <v>253.63801699999999</v>
      </c>
      <c r="GC26" s="107">
        <v>522006.15196535754</v>
      </c>
      <c r="GD26" s="107">
        <v>3.5248012897471188</v>
      </c>
      <c r="GE26" s="113">
        <v>180.63333299999999</v>
      </c>
      <c r="GF26" s="113">
        <v>141.268361</v>
      </c>
      <c r="GG26" s="113"/>
      <c r="GH26" s="113"/>
      <c r="GI26" s="113"/>
      <c r="GJ26" s="113"/>
      <c r="GK26" s="113"/>
      <c r="GL26" s="107">
        <v>5</v>
      </c>
      <c r="GM26" s="107">
        <v>0</v>
      </c>
      <c r="GN26" s="107">
        <v>0</v>
      </c>
      <c r="GO26" s="114"/>
      <c r="GP26" s="114"/>
      <c r="GQ26" s="114"/>
      <c r="GR26" s="114"/>
      <c r="GS26" s="114"/>
      <c r="GT26" s="114"/>
      <c r="GU26" s="114"/>
      <c r="GV26" s="114"/>
      <c r="GW26" s="114"/>
      <c r="GX26" s="114"/>
      <c r="GY26" s="114"/>
      <c r="GZ26" s="114"/>
      <c r="HA26" s="107"/>
      <c r="HB26" s="114"/>
      <c r="HC26" s="53" t="str">
        <f t="shared" si="0"/>
        <v>0</v>
      </c>
      <c r="HD26" s="56">
        <f t="shared" si="2"/>
        <v>2016</v>
      </c>
      <c r="HF26" s="56" t="e">
        <f>MATCH(ROUND(#REF!,1),#REF!,0)</f>
        <v>#REF!</v>
      </c>
      <c r="HG26" s="56" t="e">
        <f>MATCH(ROUND(#REF!,1),#REF!,0)</f>
        <v>#REF!</v>
      </c>
      <c r="HH26" s="56" t="e">
        <f>MATCH(ROUND(#REF!,1),#REF!,0)</f>
        <v>#REF!</v>
      </c>
      <c r="HI26" s="56" t="e">
        <f>MATCH(ROUND(#REF!,1),#REF!,0)</f>
        <v>#REF!</v>
      </c>
      <c r="HK26" s="115">
        <f t="shared" si="3"/>
        <v>2</v>
      </c>
      <c r="HL26" s="115" t="str" cm="1">
        <f t="array" ref="HL26">IFERROR(INDEX(#REF!,'5. Data Set'!HH26),"")</f>
        <v/>
      </c>
      <c r="HN26" s="116" t="str" cm="1">
        <f t="array" ref="HN26">IF(IFERROR(INDEX($E$5:$E$900,SMALL(IF(ROUND($EH$5:$EH$900,1)=ROUND($EH26,1),ROW($EH$5:$EH$900)-4,""),1)),"")=$E26,"",IFERROR(INDEX($E$5:$E$900,SMALL(IF(ROUND($EH$5:$EH$900,1)=ROUND($EH26,1),ROW($EH$5:$EH$900)-4,""),1)),""))</f>
        <v/>
      </c>
      <c r="HO26" s="116" t="str" cm="1">
        <f t="array" ref="HO26">IF(IFERROR(INDEX($E$5:$E$900,SMALL(IF(ROUND($EH$5:$EH$900,1)=ROUND($EH26,1),ROW($EH$5:$EH$900)-4,""),2)),"")=$E26,"",IFERROR(INDEX($E$5:$E$900,SMALL(IF(ROUND($EH$5:$EH$900,1)=ROUND($EH26,1),ROW($EH$5:$EH$900)-4,""),2)),""))</f>
        <v/>
      </c>
      <c r="HP26" s="116" t="str" cm="1">
        <f t="array" ref="HP26">IF(IFERROR(INDEX($E$5:$E$900,SMALL(IF(ROUND($EH$5:$EH$900,1)=ROUND($EH26,1),ROW($EH$5:$EH$900)-4,""),3)),"")=$E26,"",IFERROR(INDEX($E$5:$E$900,SMALL(IF(ROUND($EH$5:$EH$900,1)=ROUND($EH26,1),ROW($EH$5:$EH$900)-4,""),3)),""))</f>
        <v/>
      </c>
      <c r="HQ26" s="117" t="str" cm="1">
        <f t="array" ref="HQ26">IF(IFERROR(INDEX($E$5:$E$900,SMALL(IF(ROUND($EH$5:$EH$900,1)=ROUND($EH26,1),ROW($EH$5:$EH$900)-4,""),4)),"")=$E26,"",IFERROR(INDEX($E$5:$E$900,SMALL(IF(ROUND($EH$5:$EH$900,1)=ROUND($EH26,1),ROW($EH$5:$EH$900)-4,""),4)),""))</f>
        <v/>
      </c>
      <c r="HR26" s="118"/>
      <c r="HS26" s="105" t="str">
        <f t="shared" si="4"/>
        <v>NN3</v>
      </c>
      <c r="HT26" s="119" t="str">
        <f t="shared" si="5"/>
        <v/>
      </c>
      <c r="HU26" s="119" t="str">
        <f t="shared" si="5"/>
        <v/>
      </c>
      <c r="HV26" s="119" t="str">
        <f t="shared" si="5"/>
        <v/>
      </c>
      <c r="HW26" s="119" t="str">
        <f t="shared" si="5"/>
        <v/>
      </c>
    </row>
    <row r="27" spans="1:241" ht="13.9" hidden="1" customHeight="1" x14ac:dyDescent="0.25">
      <c r="A27" s="107" t="s">
        <v>292</v>
      </c>
      <c r="B27" s="125" t="s">
        <v>369</v>
      </c>
      <c r="C27" s="107">
        <v>602</v>
      </c>
      <c r="D27" s="108">
        <v>2016</v>
      </c>
      <c r="E27" s="109" t="s">
        <v>370</v>
      </c>
      <c r="F27" s="107" t="s">
        <v>300</v>
      </c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 t="s">
        <v>305</v>
      </c>
      <c r="X27" s="110"/>
      <c r="Y27" s="107" t="s">
        <v>296</v>
      </c>
      <c r="Z27" s="107">
        <v>2</v>
      </c>
      <c r="AA27" s="107" t="s">
        <v>371</v>
      </c>
      <c r="AB27" s="110">
        <v>4</v>
      </c>
      <c r="AC27" s="110">
        <v>4</v>
      </c>
      <c r="AD27" s="107">
        <v>2500</v>
      </c>
      <c r="AE27" s="107">
        <v>18</v>
      </c>
      <c r="AF27" s="107">
        <v>0</v>
      </c>
      <c r="AG27" s="107">
        <v>1536000</v>
      </c>
      <c r="AH27" s="107">
        <v>96</v>
      </c>
      <c r="AI27" s="107">
        <v>0</v>
      </c>
      <c r="AJ27" s="110">
        <v>4</v>
      </c>
      <c r="AK27" s="110" t="s">
        <v>372</v>
      </c>
      <c r="AL27" s="107">
        <v>0</v>
      </c>
      <c r="AM27" s="107">
        <v>3</v>
      </c>
      <c r="AN27" s="110">
        <v>3</v>
      </c>
      <c r="AO27" s="110">
        <v>2500</v>
      </c>
      <c r="AP27" s="107"/>
      <c r="AQ27" s="107"/>
      <c r="AR27" s="107"/>
      <c r="AS27" s="107"/>
      <c r="AT27" s="107"/>
      <c r="AU27" s="111">
        <v>11.857553029449287</v>
      </c>
      <c r="AV27" s="111">
        <v>1.0725596244102329</v>
      </c>
      <c r="AW27" s="111">
        <v>12.680920652420468</v>
      </c>
      <c r="AX27" s="111">
        <v>8.895791196644673</v>
      </c>
      <c r="AY27" s="111">
        <v>9.860993173421269</v>
      </c>
      <c r="AZ27" s="111">
        <v>12.595357993489051</v>
      </c>
      <c r="BA27" s="111"/>
      <c r="BB27" s="111">
        <v>6.2650261051588814</v>
      </c>
      <c r="BC27" s="111">
        <v>36.064570413237853</v>
      </c>
      <c r="BD27" s="111">
        <v>495.26881358135938</v>
      </c>
      <c r="BE27" s="111">
        <v>10.171575919289001</v>
      </c>
      <c r="BF27" s="111">
        <v>364.7191613931173</v>
      </c>
      <c r="BG27" s="107">
        <v>228374.80600000001</v>
      </c>
      <c r="BH27" s="112">
        <v>228177.31166000001</v>
      </c>
      <c r="BI27" s="111">
        <v>32.952647400496794</v>
      </c>
      <c r="BJ27" s="112">
        <v>2233.1</v>
      </c>
      <c r="BK27" s="112">
        <v>171347.41500000001</v>
      </c>
      <c r="BL27" s="111">
        <v>24.745453035642079</v>
      </c>
      <c r="BM27" s="112">
        <v>1762.2</v>
      </c>
      <c r="BN27" s="112">
        <v>114200.15300000001</v>
      </c>
      <c r="BO27" s="111">
        <v>16.492425769741786</v>
      </c>
      <c r="BP27" s="112">
        <v>1420.2</v>
      </c>
      <c r="BQ27" s="112">
        <v>57067.991999999998</v>
      </c>
      <c r="BR27" s="111">
        <v>8.2415793426145232</v>
      </c>
      <c r="BS27" s="107">
        <v>1003.2</v>
      </c>
      <c r="BT27" s="107">
        <v>158399.94</v>
      </c>
      <c r="BU27" s="112">
        <v>159167.85492000001</v>
      </c>
      <c r="BV27" s="107">
        <v>2.6973894761245534</v>
      </c>
      <c r="BW27" s="107">
        <v>1762</v>
      </c>
      <c r="BX27" s="107">
        <v>118807.398</v>
      </c>
      <c r="BY27" s="107">
        <v>2.0134079535846854</v>
      </c>
      <c r="BZ27" s="107">
        <v>1420.8</v>
      </c>
      <c r="CA27" s="107">
        <v>79216.152000000002</v>
      </c>
      <c r="CB27" s="107">
        <v>1.3424621124113278</v>
      </c>
      <c r="CC27" s="107">
        <v>1236.9000000000001</v>
      </c>
      <c r="CD27" s="107">
        <v>39583.652999999998</v>
      </c>
      <c r="CE27" s="107">
        <v>0.6708171639457694</v>
      </c>
      <c r="CF27" s="107">
        <v>1193.5</v>
      </c>
      <c r="CG27" s="107">
        <v>687012.21100000001</v>
      </c>
      <c r="CH27" s="107">
        <v>676727.65099999995</v>
      </c>
      <c r="CI27" s="107">
        <v>42.437351558428766</v>
      </c>
      <c r="CJ27" s="107">
        <v>2426.4</v>
      </c>
      <c r="CK27" s="107">
        <v>515418.96500000003</v>
      </c>
      <c r="CL27" s="107">
        <v>32.321740932655487</v>
      </c>
      <c r="CM27" s="107">
        <v>2128.8000000000002</v>
      </c>
      <c r="CN27" s="107">
        <v>343487.50900000002</v>
      </c>
      <c r="CO27" s="107">
        <v>21.539980158667948</v>
      </c>
      <c r="CP27" s="107">
        <v>1737.7</v>
      </c>
      <c r="CQ27" s="107">
        <v>171697.21900000001</v>
      </c>
      <c r="CR27" s="107">
        <v>10.76707185459389</v>
      </c>
      <c r="CS27" s="107">
        <v>1370.6</v>
      </c>
      <c r="CT27" s="107">
        <v>395301.902</v>
      </c>
      <c r="CU27" s="107">
        <v>395316.08500000002</v>
      </c>
      <c r="CV27" s="107">
        <v>26.255457598796003</v>
      </c>
      <c r="CW27" s="107">
        <v>1947.9</v>
      </c>
      <c r="CX27" s="112">
        <v>296505.30099999998</v>
      </c>
      <c r="CY27" s="107">
        <v>19.692804450959148</v>
      </c>
      <c r="CZ27" s="107">
        <v>1768.2</v>
      </c>
      <c r="DA27" s="112">
        <v>197648.92199999999</v>
      </c>
      <c r="DB27" s="107">
        <v>13.127123048936241</v>
      </c>
      <c r="DC27" s="107">
        <v>1564.2</v>
      </c>
      <c r="DD27" s="112">
        <v>98823.98</v>
      </c>
      <c r="DE27" s="107">
        <v>6.5635295781963032</v>
      </c>
      <c r="DF27" s="107">
        <v>1320.4</v>
      </c>
      <c r="DG27" s="107">
        <v>642011.61399999994</v>
      </c>
      <c r="DH27" s="112">
        <v>645180.0199807887</v>
      </c>
      <c r="DI27" s="107">
        <v>30.888967192659798</v>
      </c>
      <c r="DJ27" s="107">
        <v>2088.5</v>
      </c>
      <c r="DK27" s="112">
        <v>481553.16569574596</v>
      </c>
      <c r="DL27" s="107">
        <v>23.055084590406697</v>
      </c>
      <c r="DM27" s="107">
        <v>1897.5</v>
      </c>
      <c r="DN27" s="112">
        <v>320987.05366524868</v>
      </c>
      <c r="DO27" s="107">
        <v>15.367739643006352</v>
      </c>
      <c r="DP27" s="107">
        <v>1649.3</v>
      </c>
      <c r="DQ27" s="112">
        <v>160529.22223341189</v>
      </c>
      <c r="DR27" s="107">
        <v>7.6855787926890597</v>
      </c>
      <c r="DS27" s="107">
        <v>1361</v>
      </c>
      <c r="DT27" s="107">
        <v>40795.006000000001</v>
      </c>
      <c r="DU27" s="112">
        <v>40934.341999999997</v>
      </c>
      <c r="DV27" s="107">
        <v>41.904429543942257</v>
      </c>
      <c r="DW27" s="107">
        <v>1984.1</v>
      </c>
      <c r="DX27" s="112">
        <v>20377.163</v>
      </c>
      <c r="DY27" s="107">
        <v>20.860073706300867</v>
      </c>
      <c r="DZ27" s="107">
        <v>1773.1</v>
      </c>
      <c r="EA27" s="112">
        <v>20377.163</v>
      </c>
      <c r="EB27" s="107">
        <v>20.860073706300867</v>
      </c>
      <c r="EC27" s="107">
        <v>1562.4</v>
      </c>
      <c r="ED27" s="112">
        <v>10207.689</v>
      </c>
      <c r="EE27" s="107">
        <v>10.449597174591799</v>
      </c>
      <c r="EF27" s="107">
        <v>1377.4</v>
      </c>
      <c r="EG27" s="107">
        <v>8500472.0150000006</v>
      </c>
      <c r="EH27" s="111">
        <v>8516865.3599999994</v>
      </c>
      <c r="EI27" s="107">
        <v>24.051309141048286</v>
      </c>
      <c r="EJ27" s="107">
        <v>2417</v>
      </c>
      <c r="EK27" s="112">
        <v>7431536.2079999996</v>
      </c>
      <c r="EL27" s="107">
        <v>20.986380220469016</v>
      </c>
      <c r="EM27" s="107">
        <v>2220.5</v>
      </c>
      <c r="EN27" s="112">
        <v>6375141.7960000001</v>
      </c>
      <c r="EO27" s="107">
        <v>18.003161923134336</v>
      </c>
      <c r="EP27" s="107">
        <v>2050.3000000000002</v>
      </c>
      <c r="EQ27" s="112">
        <v>5313459.1040000003</v>
      </c>
      <c r="ER27" s="107">
        <v>15.005009720926415</v>
      </c>
      <c r="ES27" s="107">
        <v>1894.7</v>
      </c>
      <c r="ET27" s="112">
        <v>4256191.6509999996</v>
      </c>
      <c r="EU27" s="107">
        <v>12.019325988470211</v>
      </c>
      <c r="EV27" s="107">
        <v>1738.9</v>
      </c>
      <c r="EW27" s="112">
        <v>3184959.108</v>
      </c>
      <c r="EX27" s="107">
        <v>8.9942053643202602</v>
      </c>
      <c r="EY27" s="107">
        <v>1593.7</v>
      </c>
      <c r="EZ27" s="112">
        <v>2124759.3879999998</v>
      </c>
      <c r="FA27" s="107">
        <v>6.0002410195589331</v>
      </c>
      <c r="FB27" s="107">
        <v>1458.5</v>
      </c>
      <c r="FC27" s="112">
        <v>1062821.8799999999</v>
      </c>
      <c r="FD27" s="107">
        <v>3.0013692265002678</v>
      </c>
      <c r="FE27" s="107">
        <v>1327.2</v>
      </c>
      <c r="FF27" s="107">
        <v>20640.263999999999</v>
      </c>
      <c r="FG27" s="112">
        <v>20652.144</v>
      </c>
      <c r="FH27" s="107">
        <v>61.017975536252443</v>
      </c>
      <c r="FI27" s="107">
        <v>1205.4000000000001</v>
      </c>
      <c r="FJ27" s="112">
        <v>10313.995999999999</v>
      </c>
      <c r="FK27" s="107">
        <v>30.473308515038703</v>
      </c>
      <c r="FL27" s="107">
        <v>1186</v>
      </c>
      <c r="FM27" s="107">
        <v>115689.98</v>
      </c>
      <c r="FN27" s="112">
        <v>117217.31</v>
      </c>
      <c r="FO27" s="107">
        <v>858.1690460502233</v>
      </c>
      <c r="FP27" s="107">
        <v>1234.7</v>
      </c>
      <c r="FQ27" s="112">
        <v>57860.112999999998</v>
      </c>
      <c r="FR27" s="107">
        <v>423.60431217512263</v>
      </c>
      <c r="FS27" s="107">
        <v>1200.3</v>
      </c>
      <c r="FT27" s="107">
        <v>323.57962531060264</v>
      </c>
      <c r="FU27" s="107">
        <v>28.088509141545369</v>
      </c>
      <c r="FV27" s="107">
        <v>2749</v>
      </c>
      <c r="FW27" s="107">
        <v>323.57985562401228</v>
      </c>
      <c r="FX27" s="107">
        <v>28.088529134028846</v>
      </c>
      <c r="FY27" s="107">
        <v>2774</v>
      </c>
      <c r="FZ27" s="107">
        <v>124862199.81419913</v>
      </c>
      <c r="GA27" s="107">
        <v>843.12118025566747</v>
      </c>
      <c r="GB27" s="107">
        <v>2292.6999999999998</v>
      </c>
      <c r="GC27" s="107">
        <v>123565915.18310219</v>
      </c>
      <c r="GD27" s="107">
        <v>834.36813065583613</v>
      </c>
      <c r="GE27" s="113">
        <v>2306.6999999999998</v>
      </c>
      <c r="GF27" s="113">
        <v>573</v>
      </c>
      <c r="GG27" s="113"/>
      <c r="GH27" s="113"/>
      <c r="GI27" s="113"/>
      <c r="GJ27" s="113"/>
      <c r="GK27" s="113"/>
      <c r="GL27" s="107">
        <v>0</v>
      </c>
      <c r="GM27" s="107">
        <v>1</v>
      </c>
      <c r="GN27" s="107">
        <v>0</v>
      </c>
      <c r="GO27" s="114"/>
      <c r="GP27" s="114"/>
      <c r="GQ27" s="114"/>
      <c r="GR27" s="114"/>
      <c r="GS27" s="114"/>
      <c r="GT27" s="114"/>
      <c r="GU27" s="114"/>
      <c r="GV27" s="114"/>
      <c r="GW27" s="114"/>
      <c r="GX27" s="114"/>
      <c r="GY27" s="114"/>
      <c r="GZ27" s="114"/>
      <c r="HA27" s="107"/>
      <c r="HB27" s="114"/>
      <c r="HC27" s="53" t="str">
        <f t="shared" si="0"/>
        <v>0</v>
      </c>
      <c r="HD27" s="56">
        <f t="shared" si="2"/>
        <v>2016</v>
      </c>
      <c r="HF27" s="56" t="e">
        <f>MATCH(ROUND(#REF!,1),#REF!,0)</f>
        <v>#REF!</v>
      </c>
      <c r="HG27" s="56" t="e">
        <f>MATCH(ROUND(#REF!,1),#REF!,0)</f>
        <v>#REF!</v>
      </c>
      <c r="HH27" s="56" t="e">
        <f>MATCH(ROUND(#REF!,1),#REF!,0)</f>
        <v>#REF!</v>
      </c>
      <c r="HI27" s="56" t="e">
        <f>MATCH(ROUND(#REF!,1),#REF!,0)</f>
        <v>#REF!</v>
      </c>
      <c r="HK27" s="115">
        <f t="shared" si="3"/>
        <v>4</v>
      </c>
      <c r="HL27" s="115" t="str" cm="1">
        <f t="array" ref="HL27">IFERROR(INDEX(#REF!,'5. Data Set'!HH27),"")</f>
        <v/>
      </c>
      <c r="HN27" s="116" t="str" cm="1">
        <f t="array" ref="HN27">IF(IFERROR(INDEX($E$5:$E$900,SMALL(IF(ROUND($EH$5:$EH$900,1)=ROUND($EH27,1),ROW($EH$5:$EH$900)-4,""),1)),"")=$E27,"",IFERROR(INDEX($E$5:$E$900,SMALL(IF(ROUND($EH$5:$EH$900,1)=ROUND($EH27,1),ROW($EH$5:$EH$900)-4,""),1)),""))</f>
        <v/>
      </c>
      <c r="HO27" s="116" t="str" cm="1">
        <f t="array" ref="HO27">IF(IFERROR(INDEX($E$5:$E$900,SMALL(IF(ROUND($EH$5:$EH$900,1)=ROUND($EH27,1),ROW($EH$5:$EH$900)-4,""),2)),"")=$E27,"",IFERROR(INDEX($E$5:$E$900,SMALL(IF(ROUND($EH$5:$EH$900,1)=ROUND($EH27,1),ROW($EH$5:$EH$900)-4,""),2)),""))</f>
        <v/>
      </c>
      <c r="HP27" s="116" t="str" cm="1">
        <f t="array" ref="HP27">IF(IFERROR(INDEX($E$5:$E$900,SMALL(IF(ROUND($EH$5:$EH$900,1)=ROUND($EH27,1),ROW($EH$5:$EH$900)-4,""),3)),"")=$E27,"",IFERROR(INDEX($E$5:$E$900,SMALL(IF(ROUND($EH$5:$EH$900,1)=ROUND($EH27,1),ROW($EH$5:$EH$900)-4,""),3)),""))</f>
        <v/>
      </c>
      <c r="HQ27" s="117" t="str" cm="1">
        <f t="array" ref="HQ27">IF(IFERROR(INDEX($E$5:$E$900,SMALL(IF(ROUND($EH$5:$EH$900,1)=ROUND($EH27,1),ROW($EH$5:$EH$900)-4,""),4)),"")=$E27,"",IFERROR(INDEX($E$5:$E$900,SMALL(IF(ROUND($EH$5:$EH$900,1)=ROUND($EH27,1),ROW($EH$5:$EH$900)-4,""),4)),""))</f>
        <v/>
      </c>
      <c r="HR27" s="118"/>
      <c r="HS27" s="105" t="str">
        <f t="shared" si="4"/>
        <v>OA</v>
      </c>
      <c r="HT27" s="119" t="str">
        <f t="shared" si="5"/>
        <v/>
      </c>
      <c r="HU27" s="119" t="str">
        <f t="shared" si="5"/>
        <v/>
      </c>
      <c r="HV27" s="119" t="str">
        <f t="shared" si="5"/>
        <v/>
      </c>
      <c r="HW27" s="119" t="str">
        <f t="shared" si="5"/>
        <v/>
      </c>
    </row>
    <row r="28" spans="1:241" ht="13.9" hidden="1" customHeight="1" x14ac:dyDescent="0.25">
      <c r="A28" s="107" t="s">
        <v>292</v>
      </c>
      <c r="B28" s="125" t="s">
        <v>369</v>
      </c>
      <c r="C28" s="107">
        <v>603</v>
      </c>
      <c r="D28" s="108">
        <v>2016</v>
      </c>
      <c r="E28" s="109" t="s">
        <v>373</v>
      </c>
      <c r="F28" s="107" t="s">
        <v>309</v>
      </c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 t="s">
        <v>305</v>
      </c>
      <c r="X28" s="110"/>
      <c r="Y28" s="107" t="s">
        <v>296</v>
      </c>
      <c r="Z28" s="107">
        <v>2</v>
      </c>
      <c r="AA28" s="107" t="s">
        <v>374</v>
      </c>
      <c r="AB28" s="110">
        <v>4</v>
      </c>
      <c r="AC28" s="110">
        <v>4</v>
      </c>
      <c r="AD28" s="107">
        <v>1900</v>
      </c>
      <c r="AE28" s="107">
        <v>10</v>
      </c>
      <c r="AF28" s="107">
        <v>0</v>
      </c>
      <c r="AG28" s="107">
        <v>128000</v>
      </c>
      <c r="AH28" s="107">
        <v>16</v>
      </c>
      <c r="AI28" s="107">
        <v>0</v>
      </c>
      <c r="AJ28" s="110">
        <v>4</v>
      </c>
      <c r="AK28" s="110">
        <v>10000</v>
      </c>
      <c r="AL28" s="107">
        <v>0</v>
      </c>
      <c r="AM28" s="107">
        <v>3</v>
      </c>
      <c r="AN28" s="110">
        <v>3</v>
      </c>
      <c r="AO28" s="110">
        <v>2500</v>
      </c>
      <c r="AP28" s="107"/>
      <c r="AQ28" s="107"/>
      <c r="AR28" s="107"/>
      <c r="AS28" s="107"/>
      <c r="AT28" s="107"/>
      <c r="AU28" s="111">
        <v>6.3043607670246979</v>
      </c>
      <c r="AV28" s="111">
        <v>1.3533040290114378</v>
      </c>
      <c r="AW28" s="111">
        <v>8.8894016161250313</v>
      </c>
      <c r="AX28" s="111">
        <v>5.5189014153505003</v>
      </c>
      <c r="AY28" s="111">
        <v>6.332460644976635</v>
      </c>
      <c r="AZ28" s="111">
        <v>7.8821719857237245</v>
      </c>
      <c r="BA28" s="111"/>
      <c r="BB28" s="111">
        <v>4.3667985744745037</v>
      </c>
      <c r="BC28" s="111">
        <v>4.5435544765965012</v>
      </c>
      <c r="BD28" s="111">
        <v>8.1897596900881116</v>
      </c>
      <c r="BE28" s="107">
        <v>43.84</v>
      </c>
      <c r="BF28" s="107">
        <v>79.107470061950949</v>
      </c>
      <c r="BG28" s="107">
        <v>92908.546000000002</v>
      </c>
      <c r="BH28" s="112">
        <v>93160.741099999999</v>
      </c>
      <c r="BI28" s="111">
        <v>13.453980287100688</v>
      </c>
      <c r="BJ28" s="112">
        <v>1343.4</v>
      </c>
      <c r="BK28" s="112">
        <v>69730.838000000003</v>
      </c>
      <c r="BL28" s="111">
        <v>10.070307607879384</v>
      </c>
      <c r="BM28" s="112">
        <v>1232</v>
      </c>
      <c r="BN28" s="112">
        <v>46466.06</v>
      </c>
      <c r="BO28" s="111">
        <v>6.7104817745941885</v>
      </c>
      <c r="BP28" s="112">
        <v>1135.8</v>
      </c>
      <c r="BQ28" s="112">
        <v>23244.793000000001</v>
      </c>
      <c r="BR28" s="111">
        <v>3.356939662642251</v>
      </c>
      <c r="BS28" s="107">
        <v>1027.8</v>
      </c>
      <c r="BT28" s="107">
        <v>151303.022</v>
      </c>
      <c r="BU28" s="112">
        <v>151139.36995999998</v>
      </c>
      <c r="BV28" s="107">
        <v>2.5613321619689224</v>
      </c>
      <c r="BW28" s="107">
        <v>1198.4000000000001</v>
      </c>
      <c r="BX28" s="107">
        <v>113498.308</v>
      </c>
      <c r="BY28" s="107">
        <v>1.9234357446798416</v>
      </c>
      <c r="BZ28" s="107">
        <v>1054.7</v>
      </c>
      <c r="CA28" s="107">
        <v>75611.377999999997</v>
      </c>
      <c r="CB28" s="107">
        <v>1.2813726452177505</v>
      </c>
      <c r="CC28" s="107">
        <v>993.2</v>
      </c>
      <c r="CD28" s="107">
        <v>37839.531000000003</v>
      </c>
      <c r="CE28" s="107">
        <v>0.64125983699528766</v>
      </c>
      <c r="CF28" s="107">
        <v>961.4</v>
      </c>
      <c r="CG28" s="107">
        <v>305694.875</v>
      </c>
      <c r="CH28" s="112">
        <v>306117.52399999998</v>
      </c>
      <c r="CI28" s="107">
        <v>19.196521621345358</v>
      </c>
      <c r="CJ28" s="107">
        <v>1379.2</v>
      </c>
      <c r="CK28" s="107">
        <v>229288.05100000001</v>
      </c>
      <c r="CL28" s="107">
        <v>14.378572552865799</v>
      </c>
      <c r="CM28" s="107">
        <v>1253.2</v>
      </c>
      <c r="CN28" s="107">
        <v>152826.36199999999</v>
      </c>
      <c r="CO28" s="107">
        <v>9.5836870888990759</v>
      </c>
      <c r="CP28" s="107">
        <v>1136.9000000000001</v>
      </c>
      <c r="CQ28" s="107">
        <v>76410.851999999999</v>
      </c>
      <c r="CR28" s="107">
        <v>4.7916974936835706</v>
      </c>
      <c r="CS28" s="107">
        <v>1033</v>
      </c>
      <c r="CT28" s="107">
        <v>166875.23800000001</v>
      </c>
      <c r="CU28" s="107">
        <v>166989.38699999999</v>
      </c>
      <c r="CV28" s="107">
        <v>11.090828165586625</v>
      </c>
      <c r="CW28" s="107">
        <v>1215.9000000000001</v>
      </c>
      <c r="CX28" s="112">
        <v>125189.57</v>
      </c>
      <c r="CY28" s="107">
        <v>8.3146362408868448</v>
      </c>
      <c r="CZ28" s="107">
        <v>1150</v>
      </c>
      <c r="DA28" s="112">
        <v>83449.403999999995</v>
      </c>
      <c r="DB28" s="107">
        <v>5.5424061188069222</v>
      </c>
      <c r="DC28" s="107">
        <v>1087.0999999999999</v>
      </c>
      <c r="DD28" s="112">
        <v>41704.749000000003</v>
      </c>
      <c r="DE28" s="107">
        <v>2.7698778536621651</v>
      </c>
      <c r="DF28" s="107">
        <v>1003.9</v>
      </c>
      <c r="DG28" s="107">
        <v>272866.53499999997</v>
      </c>
      <c r="DH28" s="112">
        <v>273328.23658767209</v>
      </c>
      <c r="DI28" s="107">
        <v>13.086001846485509</v>
      </c>
      <c r="DJ28" s="107">
        <v>1256.5</v>
      </c>
      <c r="DK28" s="112">
        <v>204662.45841552771</v>
      </c>
      <c r="DL28" s="107">
        <v>9.7985240828669458</v>
      </c>
      <c r="DM28" s="107">
        <v>1190.3</v>
      </c>
      <c r="DN28" s="112">
        <v>136432.65339051222</v>
      </c>
      <c r="DO28" s="107">
        <v>6.5319191916583907</v>
      </c>
      <c r="DP28" s="107">
        <v>1112.0999999999999</v>
      </c>
      <c r="DQ28" s="112">
        <v>68180.113339439413</v>
      </c>
      <c r="DR28" s="107">
        <v>3.2642258267645685</v>
      </c>
      <c r="DS28" s="107">
        <v>1022.2</v>
      </c>
      <c r="DT28" s="107">
        <v>17227.312999999998</v>
      </c>
      <c r="DU28" s="112">
        <v>17298.201000000001</v>
      </c>
      <c r="DV28" s="107">
        <v>17.708144546245585</v>
      </c>
      <c r="DW28" s="107">
        <v>1225.0999999999999</v>
      </c>
      <c r="DX28" s="112">
        <v>8617.5609999999997</v>
      </c>
      <c r="DY28" s="107">
        <v>8.8217853303987308</v>
      </c>
      <c r="DZ28" s="107">
        <v>1162.4000000000001</v>
      </c>
      <c r="EA28" s="112">
        <v>8617.5609999999997</v>
      </c>
      <c r="EB28" s="107">
        <v>8.8217853303987308</v>
      </c>
      <c r="EC28" s="107">
        <v>1084.4000000000001</v>
      </c>
      <c r="ED28" s="112">
        <v>4310.4979999999996</v>
      </c>
      <c r="EE28" s="107">
        <v>4.4126508675845821</v>
      </c>
      <c r="EF28" s="107">
        <v>1020.2</v>
      </c>
      <c r="EG28" s="107">
        <v>3867110.7179999999</v>
      </c>
      <c r="EH28" s="111">
        <v>3883725.108</v>
      </c>
      <c r="EI28" s="107">
        <v>10.967494405871312</v>
      </c>
      <c r="EJ28" s="107">
        <v>1365.4</v>
      </c>
      <c r="EK28" s="112">
        <v>3381785.9840000002</v>
      </c>
      <c r="EL28" s="107">
        <v>9.5500370983965137</v>
      </c>
      <c r="EM28" s="107">
        <v>1312.5</v>
      </c>
      <c r="EN28" s="112">
        <v>2900841.4470000002</v>
      </c>
      <c r="EO28" s="107">
        <v>8.1918677191537572</v>
      </c>
      <c r="EP28" s="107">
        <v>1259.7</v>
      </c>
      <c r="EQ28" s="112">
        <v>2416653.7549999999</v>
      </c>
      <c r="ER28" s="107">
        <v>6.8245397915249146</v>
      </c>
      <c r="ES28" s="107">
        <v>1209.0999999999999</v>
      </c>
      <c r="ET28" s="112">
        <v>1934243.4909999999</v>
      </c>
      <c r="EU28" s="107">
        <v>5.4622312540703888</v>
      </c>
      <c r="EV28" s="107">
        <v>1159.2</v>
      </c>
      <c r="EW28" s="112">
        <v>1445847.166</v>
      </c>
      <c r="EX28" s="107">
        <v>4.083018304304221</v>
      </c>
      <c r="EY28" s="107">
        <v>1108.7</v>
      </c>
      <c r="EZ28" s="112">
        <v>969565.924</v>
      </c>
      <c r="FA28" s="107">
        <v>2.7380178956768351</v>
      </c>
      <c r="FB28" s="107">
        <v>1054.5999999999999</v>
      </c>
      <c r="FC28" s="112">
        <v>482500.70600000001</v>
      </c>
      <c r="FD28" s="107">
        <v>1.3625639422788824</v>
      </c>
      <c r="FE28" s="107">
        <v>996</v>
      </c>
      <c r="FF28" s="107">
        <v>2034.3720000000001</v>
      </c>
      <c r="FG28" s="112">
        <v>2029.6410000000001</v>
      </c>
      <c r="FH28" s="107">
        <v>5.9966938486084036</v>
      </c>
      <c r="FI28" s="107">
        <v>936.4</v>
      </c>
      <c r="FJ28" s="112">
        <v>1015.558</v>
      </c>
      <c r="FK28" s="107">
        <v>3.0005259114814158</v>
      </c>
      <c r="FL28" s="107">
        <v>930.8</v>
      </c>
      <c r="FM28" s="107">
        <v>1471.711</v>
      </c>
      <c r="FN28" s="112">
        <v>1473.252</v>
      </c>
      <c r="FO28" s="107">
        <v>10.78594333406545</v>
      </c>
      <c r="FP28" s="107">
        <v>931.4</v>
      </c>
      <c r="FQ28" s="112">
        <v>735.42</v>
      </c>
      <c r="FR28" s="107">
        <v>5.3841423237425872</v>
      </c>
      <c r="FS28" s="107">
        <v>929.6</v>
      </c>
      <c r="FT28" s="107">
        <v>149.7841762281717</v>
      </c>
      <c r="FU28" s="107">
        <v>13.002098630917683</v>
      </c>
      <c r="FV28" s="107">
        <v>1447.3</v>
      </c>
      <c r="FW28" s="107">
        <v>149.7838971668881</v>
      </c>
      <c r="FX28" s="107">
        <v>13.002074406847925</v>
      </c>
      <c r="FY28" s="107">
        <v>1452.5</v>
      </c>
      <c r="FZ28" s="107">
        <v>15957907.205570333</v>
      </c>
      <c r="GA28" s="107">
        <v>107.75438505481833</v>
      </c>
      <c r="GB28" s="107">
        <v>1324.5</v>
      </c>
      <c r="GC28" s="107">
        <v>15202811.063957181</v>
      </c>
      <c r="GD28" s="107">
        <v>102.65566381595879</v>
      </c>
      <c r="GE28" s="113">
        <v>1335.3</v>
      </c>
      <c r="GF28" s="113">
        <v>461.1</v>
      </c>
      <c r="GG28" s="113"/>
      <c r="GH28" s="113"/>
      <c r="GI28" s="113"/>
      <c r="GJ28" s="113"/>
      <c r="GK28" s="113"/>
      <c r="GL28" s="107">
        <v>0</v>
      </c>
      <c r="GM28" s="107">
        <v>1</v>
      </c>
      <c r="GN28" s="107">
        <v>0</v>
      </c>
      <c r="GO28" s="114"/>
      <c r="GP28" s="114"/>
      <c r="GQ28" s="114"/>
      <c r="GR28" s="114"/>
      <c r="GS28" s="114"/>
      <c r="GT28" s="114"/>
      <c r="GU28" s="114"/>
      <c r="GV28" s="114"/>
      <c r="GW28" s="114"/>
      <c r="GX28" s="114"/>
      <c r="GY28" s="114"/>
      <c r="GZ28" s="114"/>
      <c r="HA28" s="107"/>
      <c r="HB28" s="114"/>
      <c r="HC28" s="53" t="str">
        <f t="shared" si="0"/>
        <v>0</v>
      </c>
      <c r="HD28" s="56">
        <f t="shared" si="2"/>
        <v>2016</v>
      </c>
      <c r="HF28" s="56" t="e">
        <f>MATCH(ROUND(#REF!,1),#REF!,0)</f>
        <v>#REF!</v>
      </c>
      <c r="HG28" s="56" t="e">
        <f>MATCH(ROUND(#REF!,1),#REF!,0)</f>
        <v>#REF!</v>
      </c>
      <c r="HH28" s="56" t="e">
        <f>MATCH(ROUND(#REF!,1),#REF!,0)</f>
        <v>#REF!</v>
      </c>
      <c r="HI28" s="56" t="e">
        <f>MATCH(ROUND(#REF!,1),#REF!,0)</f>
        <v>#REF!</v>
      </c>
      <c r="HK28" s="115">
        <f t="shared" si="3"/>
        <v>4</v>
      </c>
      <c r="HL28" s="115" t="str" cm="1">
        <f t="array" ref="HL28">IFERROR(INDEX(#REF!,'5. Data Set'!HH28),"")</f>
        <v/>
      </c>
      <c r="HN28" s="116" t="str" cm="1">
        <f t="array" ref="HN28">IF(IFERROR(INDEX($E$5:$E$900,SMALL(IF(ROUND($EH$5:$EH$900,1)=ROUND($EH28,1),ROW($EH$5:$EH$900)-4,""),1)),"")=$E28,"",IFERROR(INDEX($E$5:$E$900,SMALL(IF(ROUND($EH$5:$EH$900,1)=ROUND($EH28,1),ROW($EH$5:$EH$900)-4,""),1)),""))</f>
        <v/>
      </c>
      <c r="HO28" s="116" t="str" cm="1">
        <f t="array" ref="HO28">IF(IFERROR(INDEX($E$5:$E$900,SMALL(IF(ROUND($EH$5:$EH$900,1)=ROUND($EH28,1),ROW($EH$5:$EH$900)-4,""),2)),"")=$E28,"",IFERROR(INDEX($E$5:$E$900,SMALL(IF(ROUND($EH$5:$EH$900,1)=ROUND($EH28,1),ROW($EH$5:$EH$900)-4,""),2)),""))</f>
        <v/>
      </c>
      <c r="HP28" s="116" t="str" cm="1">
        <f t="array" ref="HP28">IF(IFERROR(INDEX($E$5:$E$900,SMALL(IF(ROUND($EH$5:$EH$900,1)=ROUND($EH28,1),ROW($EH$5:$EH$900)-4,""),3)),"")=$E28,"",IFERROR(INDEX($E$5:$E$900,SMALL(IF(ROUND($EH$5:$EH$900,1)=ROUND($EH28,1),ROW($EH$5:$EH$900)-4,""),3)),""))</f>
        <v/>
      </c>
      <c r="HQ28" s="117" t="str" cm="1">
        <f t="array" ref="HQ28">IF(IFERROR(INDEX($E$5:$E$900,SMALL(IF(ROUND($EH$5:$EH$900,1)=ROUND($EH28,1),ROW($EH$5:$EH$900)-4,""),4)),"")=$E28,"",IFERROR(INDEX($E$5:$E$900,SMALL(IF(ROUND($EH$5:$EH$900,1)=ROUND($EH28,1),ROW($EH$5:$EH$900)-4,""),4)),""))</f>
        <v/>
      </c>
      <c r="HR28" s="118"/>
      <c r="HS28" s="105" t="str">
        <f t="shared" si="4"/>
        <v>OA</v>
      </c>
      <c r="HT28" s="119" t="str">
        <f t="shared" si="5"/>
        <v/>
      </c>
      <c r="HU28" s="119" t="str">
        <f t="shared" si="5"/>
        <v/>
      </c>
      <c r="HV28" s="119" t="str">
        <f t="shared" si="5"/>
        <v/>
      </c>
      <c r="HW28" s="119" t="str">
        <f t="shared" si="5"/>
        <v/>
      </c>
    </row>
    <row r="29" spans="1:241" ht="13.9" hidden="1" customHeight="1" x14ac:dyDescent="0.25">
      <c r="A29" s="107" t="s">
        <v>292</v>
      </c>
      <c r="B29" s="125" t="s">
        <v>369</v>
      </c>
      <c r="C29" s="107">
        <v>604</v>
      </c>
      <c r="D29" s="108">
        <v>2016</v>
      </c>
      <c r="E29" s="109" t="s">
        <v>375</v>
      </c>
      <c r="F29" s="107" t="s">
        <v>49</v>
      </c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 t="s">
        <v>305</v>
      </c>
      <c r="X29" s="110"/>
      <c r="Y29" s="107" t="s">
        <v>296</v>
      </c>
      <c r="Z29" s="107">
        <v>2</v>
      </c>
      <c r="AA29" s="107" t="s">
        <v>374</v>
      </c>
      <c r="AB29" s="110">
        <v>4</v>
      </c>
      <c r="AC29" s="110">
        <v>4</v>
      </c>
      <c r="AD29" s="107">
        <v>1900</v>
      </c>
      <c r="AE29" s="107">
        <v>10</v>
      </c>
      <c r="AF29" s="107">
        <v>0</v>
      </c>
      <c r="AG29" s="107">
        <v>96000</v>
      </c>
      <c r="AH29" s="107">
        <v>32</v>
      </c>
      <c r="AI29" s="107">
        <v>0</v>
      </c>
      <c r="AJ29" s="110">
        <v>2</v>
      </c>
      <c r="AK29" s="110" t="s">
        <v>372</v>
      </c>
      <c r="AL29" s="107">
        <v>0</v>
      </c>
      <c r="AM29" s="107">
        <v>3</v>
      </c>
      <c r="AN29" s="110">
        <v>3</v>
      </c>
      <c r="AO29" s="110">
        <v>2500</v>
      </c>
      <c r="AP29" s="107">
        <v>0</v>
      </c>
      <c r="AQ29" s="107">
        <v>0</v>
      </c>
      <c r="AR29" s="107">
        <v>0</v>
      </c>
      <c r="AS29" s="107">
        <v>0</v>
      </c>
      <c r="AT29" s="107">
        <v>0</v>
      </c>
      <c r="AU29" s="111">
        <v>6.7776483265900431</v>
      </c>
      <c r="AV29" s="111">
        <v>1.4632098893934706</v>
      </c>
      <c r="AW29" s="111">
        <v>9.4032887244921834</v>
      </c>
      <c r="AX29" s="111">
        <v>5.9308281763724979</v>
      </c>
      <c r="AY29" s="111">
        <v>6.7791476583248782</v>
      </c>
      <c r="AZ29" s="111">
        <v>8.4666913066753917</v>
      </c>
      <c r="BA29" s="111"/>
      <c r="BB29" s="111">
        <v>4.8087934683258258</v>
      </c>
      <c r="BC29" s="111">
        <v>24.070011840132313</v>
      </c>
      <c r="BD29" s="111">
        <v>318.5323120523708</v>
      </c>
      <c r="BE29" s="107">
        <v>141.21100000000001</v>
      </c>
      <c r="BF29" s="107">
        <v>171.27811092126396</v>
      </c>
      <c r="BG29" s="107">
        <v>92901.255999999994</v>
      </c>
      <c r="BH29" s="112">
        <v>93026.945999999996</v>
      </c>
      <c r="BI29" s="111">
        <v>13.434658020911559</v>
      </c>
      <c r="BJ29" s="112">
        <v>1269</v>
      </c>
      <c r="BK29" s="112">
        <v>69643.73</v>
      </c>
      <c r="BL29" s="111">
        <v>10.05772774536422</v>
      </c>
      <c r="BM29" s="112">
        <v>1151.8</v>
      </c>
      <c r="BN29" s="112">
        <v>46439.803999999996</v>
      </c>
      <c r="BO29" s="111">
        <v>6.7066899659176249</v>
      </c>
      <c r="BP29" s="112">
        <v>1048.4000000000001</v>
      </c>
      <c r="BQ29" s="112">
        <v>23227.544999999998</v>
      </c>
      <c r="BR29" s="111">
        <v>3.3544487609034719</v>
      </c>
      <c r="BS29" s="107">
        <v>940.1</v>
      </c>
      <c r="BT29" s="107">
        <v>149977.40400000001</v>
      </c>
      <c r="BU29" s="112">
        <v>149786.06203999999</v>
      </c>
      <c r="BV29" s="107">
        <v>2.5383978920863588</v>
      </c>
      <c r="BW29" s="107">
        <v>1118.0999999999999</v>
      </c>
      <c r="BX29" s="107">
        <v>112507.98299999999</v>
      </c>
      <c r="BY29" s="107">
        <v>1.9066528821207795</v>
      </c>
      <c r="BZ29" s="107">
        <v>964.7</v>
      </c>
      <c r="CA29" s="107">
        <v>74958.019</v>
      </c>
      <c r="CB29" s="107">
        <v>1.2703002858420647</v>
      </c>
      <c r="CC29" s="107">
        <v>905.5</v>
      </c>
      <c r="CD29" s="107">
        <v>37499.618000000002</v>
      </c>
      <c r="CE29" s="107">
        <v>0.63549939152431767</v>
      </c>
      <c r="CF29" s="107">
        <v>872.7</v>
      </c>
      <c r="CG29" s="107">
        <v>305292.84000000003</v>
      </c>
      <c r="CH29" s="112">
        <v>306491.34499999997</v>
      </c>
      <c r="CI29" s="107">
        <v>19.219963803992218</v>
      </c>
      <c r="CJ29" s="107">
        <v>1335.6</v>
      </c>
      <c r="CK29" s="107">
        <v>228911.85399999999</v>
      </c>
      <c r="CL29" s="107">
        <v>14.3549813720996</v>
      </c>
      <c r="CM29" s="107">
        <v>1199.3</v>
      </c>
      <c r="CN29" s="107">
        <v>152653.954</v>
      </c>
      <c r="CO29" s="107">
        <v>9.5728754442194557</v>
      </c>
      <c r="CP29" s="107">
        <v>1062.2</v>
      </c>
      <c r="CQ29" s="107">
        <v>76291.395000000004</v>
      </c>
      <c r="CR29" s="107">
        <v>4.7842063874791414</v>
      </c>
      <c r="CS29" s="107">
        <v>949.9</v>
      </c>
      <c r="CT29" s="107">
        <v>166903.815</v>
      </c>
      <c r="CU29" s="107">
        <v>166971.15599999999</v>
      </c>
      <c r="CV29" s="107">
        <v>11.08961732882676</v>
      </c>
      <c r="CW29" s="107">
        <v>1141.2</v>
      </c>
      <c r="CX29" s="112">
        <v>125198.962</v>
      </c>
      <c r="CY29" s="107">
        <v>8.3152600233918434</v>
      </c>
      <c r="CZ29" s="107">
        <v>1080.9000000000001</v>
      </c>
      <c r="DA29" s="112">
        <v>83497.476999999999</v>
      </c>
      <c r="DB29" s="107">
        <v>5.5455989527467482</v>
      </c>
      <c r="DC29" s="107">
        <v>1007.8</v>
      </c>
      <c r="DD29" s="112">
        <v>41731.345000000001</v>
      </c>
      <c r="DE29" s="107">
        <v>2.7716442633196361</v>
      </c>
      <c r="DF29" s="107">
        <v>921.5</v>
      </c>
      <c r="DG29" s="107">
        <v>273007.62699999998</v>
      </c>
      <c r="DH29" s="112">
        <v>273346.28802037705</v>
      </c>
      <c r="DI29" s="107">
        <v>13.086866086070332</v>
      </c>
      <c r="DJ29" s="107">
        <v>1188.2</v>
      </c>
      <c r="DK29" s="112">
        <v>204694.85760250528</v>
      </c>
      <c r="DL29" s="107">
        <v>9.800075242841876</v>
      </c>
      <c r="DM29" s="107">
        <v>1121</v>
      </c>
      <c r="DN29" s="112">
        <v>136500.4135073174</v>
      </c>
      <c r="DO29" s="107">
        <v>6.5351633095171993</v>
      </c>
      <c r="DP29" s="107">
        <v>1033.5</v>
      </c>
      <c r="DQ29" s="112">
        <v>68229.878018677904</v>
      </c>
      <c r="DR29" s="107">
        <v>3.2666083858903092</v>
      </c>
      <c r="DS29" s="107">
        <v>941.7</v>
      </c>
      <c r="DT29" s="107">
        <v>17214.692999999999</v>
      </c>
      <c r="DU29" s="112">
        <v>17286.46</v>
      </c>
      <c r="DV29" s="107">
        <v>17.696125300711468</v>
      </c>
      <c r="DW29" s="107">
        <v>1159.5999999999999</v>
      </c>
      <c r="DX29" s="112">
        <v>8607.8160000000007</v>
      </c>
      <c r="DY29" s="107">
        <v>8.8118093873163748</v>
      </c>
      <c r="DZ29" s="107">
        <v>1086.4000000000001</v>
      </c>
      <c r="EA29" s="112">
        <v>8607.8160000000007</v>
      </c>
      <c r="EB29" s="107">
        <v>8.8118093873163748</v>
      </c>
      <c r="EC29" s="107">
        <v>1002.9</v>
      </c>
      <c r="ED29" s="112">
        <v>4302.2190000000001</v>
      </c>
      <c r="EE29" s="107">
        <v>4.4041756666837282</v>
      </c>
      <c r="EF29" s="107">
        <v>932.1</v>
      </c>
      <c r="EG29" s="107">
        <v>3956366.8859999999</v>
      </c>
      <c r="EH29" s="111">
        <v>3969463.4410000001</v>
      </c>
      <c r="EI29" s="107">
        <v>11.209616250594372</v>
      </c>
      <c r="EJ29" s="107">
        <v>1291.3</v>
      </c>
      <c r="EK29" s="112">
        <v>3461771.9709999999</v>
      </c>
      <c r="EL29" s="107">
        <v>9.7759145332241157</v>
      </c>
      <c r="EM29" s="107">
        <v>1237</v>
      </c>
      <c r="EN29" s="112">
        <v>2963192.7969999998</v>
      </c>
      <c r="EO29" s="107">
        <v>8.367945598845834</v>
      </c>
      <c r="EP29" s="107">
        <v>1178.8</v>
      </c>
      <c r="EQ29" s="112">
        <v>2468580.7609999999</v>
      </c>
      <c r="ER29" s="107">
        <v>6.9711797137597626</v>
      </c>
      <c r="ES29" s="107">
        <v>1125.5999999999999</v>
      </c>
      <c r="ET29" s="112">
        <v>1978444.727</v>
      </c>
      <c r="EU29" s="107">
        <v>5.5870538908641247</v>
      </c>
      <c r="EV29" s="107">
        <v>1076.5</v>
      </c>
      <c r="EW29" s="112">
        <v>1479565.719</v>
      </c>
      <c r="EX29" s="107">
        <v>4.1782382364873243</v>
      </c>
      <c r="EY29" s="107">
        <v>1020.8</v>
      </c>
      <c r="EZ29" s="112">
        <v>993006.26300000004</v>
      </c>
      <c r="FA29" s="107">
        <v>2.804212536055648</v>
      </c>
      <c r="FB29" s="107">
        <v>965.1</v>
      </c>
      <c r="FC29" s="112">
        <v>495165.217</v>
      </c>
      <c r="FD29" s="107">
        <v>1.3983280475342936</v>
      </c>
      <c r="FE29" s="107">
        <v>910.4</v>
      </c>
      <c r="FF29" s="107">
        <v>9739.0769999999993</v>
      </c>
      <c r="FG29" s="112">
        <v>9906.1440000000002</v>
      </c>
      <c r="FH29" s="107">
        <v>29.268285764935296</v>
      </c>
      <c r="FI29" s="107">
        <v>856.3</v>
      </c>
      <c r="FJ29" s="112">
        <v>4867.3130000000001</v>
      </c>
      <c r="FK29" s="107">
        <v>14.380762867103943</v>
      </c>
      <c r="FL29" s="107">
        <v>848.4</v>
      </c>
      <c r="FM29" s="107">
        <v>53897.85</v>
      </c>
      <c r="FN29" s="112">
        <v>53120.292999999998</v>
      </c>
      <c r="FO29" s="107">
        <v>388.90323596163699</v>
      </c>
      <c r="FP29" s="107">
        <v>879</v>
      </c>
      <c r="FQ29" s="112">
        <v>26941.524000000001</v>
      </c>
      <c r="FR29" s="107">
        <v>197.24375137272128</v>
      </c>
      <c r="FS29" s="107">
        <v>860.1</v>
      </c>
      <c r="FT29" s="107">
        <v>589.12930834942063</v>
      </c>
      <c r="FU29" s="107">
        <v>51.139696905331654</v>
      </c>
      <c r="FV29" s="107">
        <v>1523.4</v>
      </c>
      <c r="FW29" s="107">
        <v>588.61456304282058</v>
      </c>
      <c r="FX29" s="107">
        <v>51.095014153022625</v>
      </c>
      <c r="FY29" s="107">
        <v>1529.8</v>
      </c>
      <c r="FZ29" s="107">
        <v>31789463.925996602</v>
      </c>
      <c r="GA29" s="107">
        <v>214.65559941170679</v>
      </c>
      <c r="GB29" s="107">
        <v>1251.3</v>
      </c>
      <c r="GC29" s="107">
        <v>31745955.542514369</v>
      </c>
      <c r="GD29" s="107">
        <v>214.36181282387523</v>
      </c>
      <c r="GE29" s="113">
        <v>1253.5</v>
      </c>
      <c r="GF29" s="113">
        <v>416.8</v>
      </c>
      <c r="GG29" s="113"/>
      <c r="GH29" s="113"/>
      <c r="GI29" s="113"/>
      <c r="GJ29" s="113"/>
      <c r="GK29" s="113"/>
      <c r="GL29" s="107">
        <v>0</v>
      </c>
      <c r="GM29" s="107">
        <v>3</v>
      </c>
      <c r="GN29" s="107">
        <v>2</v>
      </c>
      <c r="GO29" s="114"/>
      <c r="GP29" s="114"/>
      <c r="GQ29" s="114"/>
      <c r="GR29" s="114"/>
      <c r="GS29" s="114"/>
      <c r="GT29" s="114"/>
      <c r="GU29" s="114"/>
      <c r="GV29" s="114"/>
      <c r="GW29" s="114"/>
      <c r="GX29" s="114"/>
      <c r="GY29" s="114"/>
      <c r="GZ29" s="114"/>
      <c r="HA29" s="107"/>
      <c r="HB29" s="114"/>
      <c r="HC29" s="53" t="str">
        <f t="shared" si="0"/>
        <v>0</v>
      </c>
      <c r="HD29" s="56">
        <f t="shared" si="2"/>
        <v>2016</v>
      </c>
      <c r="HF29" s="56" t="e">
        <f>MATCH(ROUND(#REF!,1),#REF!,0)</f>
        <v>#REF!</v>
      </c>
      <c r="HG29" s="56" t="e">
        <f>MATCH(ROUND(#REF!,1),#REF!,0)</f>
        <v>#REF!</v>
      </c>
      <c r="HH29" s="56" t="e">
        <f>MATCH(ROUND(#REF!,1),#REF!,0)</f>
        <v>#REF!</v>
      </c>
      <c r="HI29" s="56" t="e">
        <f>MATCH(ROUND(#REF!,1),#REF!,0)</f>
        <v>#REF!</v>
      </c>
      <c r="HK29" s="115">
        <f t="shared" si="3"/>
        <v>4</v>
      </c>
      <c r="HL29" s="115" t="str" cm="1">
        <f t="array" ref="HL29">IFERROR(INDEX(#REF!,'5. Data Set'!HH29),"")</f>
        <v/>
      </c>
      <c r="HN29" s="116" t="str" cm="1">
        <f t="array" ref="HN29">IF(IFERROR(INDEX($E$5:$E$900,SMALL(IF(ROUND($EH$5:$EH$900,1)=ROUND($EH29,1),ROW($EH$5:$EH$900)-4,""),1)),"")=$E29,"",IFERROR(INDEX($E$5:$E$900,SMALL(IF(ROUND($EH$5:$EH$900,1)=ROUND($EH29,1),ROW($EH$5:$EH$900)-4,""),1)),""))</f>
        <v/>
      </c>
      <c r="HO29" s="116" t="str" cm="1">
        <f t="array" ref="HO29">IF(IFERROR(INDEX($E$5:$E$900,SMALL(IF(ROUND($EH$5:$EH$900,1)=ROUND($EH29,1),ROW($EH$5:$EH$900)-4,""),2)),"")=$E29,"",IFERROR(INDEX($E$5:$E$900,SMALL(IF(ROUND($EH$5:$EH$900,1)=ROUND($EH29,1),ROW($EH$5:$EH$900)-4,""),2)),""))</f>
        <v/>
      </c>
      <c r="HP29" s="116" t="str" cm="1">
        <f t="array" ref="HP29">IF(IFERROR(INDEX($E$5:$E$900,SMALL(IF(ROUND($EH$5:$EH$900,1)=ROUND($EH29,1),ROW($EH$5:$EH$900)-4,""),3)),"")=$E29,"",IFERROR(INDEX($E$5:$E$900,SMALL(IF(ROUND($EH$5:$EH$900,1)=ROUND($EH29,1),ROW($EH$5:$EH$900)-4,""),3)),""))</f>
        <v/>
      </c>
      <c r="HQ29" s="117" t="str" cm="1">
        <f t="array" ref="HQ29">IF(IFERROR(INDEX($E$5:$E$900,SMALL(IF(ROUND($EH$5:$EH$900,1)=ROUND($EH29,1),ROW($EH$5:$EH$900)-4,""),4)),"")=$E29,"",IFERROR(INDEX($E$5:$E$900,SMALL(IF(ROUND($EH$5:$EH$900,1)=ROUND($EH29,1),ROW($EH$5:$EH$900)-4,""),4)),""))</f>
        <v/>
      </c>
      <c r="HR29" s="118"/>
      <c r="HS29" s="105" t="str">
        <f t="shared" si="4"/>
        <v>OA</v>
      </c>
      <c r="HT29" s="119" t="str">
        <f t="shared" si="5"/>
        <v/>
      </c>
      <c r="HU29" s="119" t="str">
        <f t="shared" si="5"/>
        <v/>
      </c>
      <c r="HV29" s="119" t="str">
        <f t="shared" si="5"/>
        <v/>
      </c>
      <c r="HW29" s="119" t="str">
        <f t="shared" si="5"/>
        <v/>
      </c>
    </row>
    <row r="30" spans="1:241" ht="13.9" hidden="1" customHeight="1" x14ac:dyDescent="0.25">
      <c r="A30" s="107" t="s">
        <v>292</v>
      </c>
      <c r="B30" s="107" t="s">
        <v>376</v>
      </c>
      <c r="C30" s="107">
        <v>982</v>
      </c>
      <c r="D30" s="107">
        <v>2016</v>
      </c>
      <c r="E30" s="109" t="s">
        <v>377</v>
      </c>
      <c r="F30" s="107" t="s">
        <v>300</v>
      </c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 t="s">
        <v>18</v>
      </c>
      <c r="X30" s="110"/>
      <c r="Y30" s="107" t="s">
        <v>296</v>
      </c>
      <c r="Z30" s="107">
        <v>1</v>
      </c>
      <c r="AA30" s="107" t="s">
        <v>363</v>
      </c>
      <c r="AB30" s="110">
        <v>2</v>
      </c>
      <c r="AC30" s="110">
        <v>2</v>
      </c>
      <c r="AD30" s="107">
        <v>2100</v>
      </c>
      <c r="AE30" s="107">
        <v>8</v>
      </c>
      <c r="AF30" s="107">
        <v>16</v>
      </c>
      <c r="AG30" s="107">
        <v>1572864</v>
      </c>
      <c r="AH30" s="107">
        <v>24</v>
      </c>
      <c r="AI30" s="107" t="s">
        <v>364</v>
      </c>
      <c r="AJ30" s="110">
        <v>16</v>
      </c>
      <c r="AK30" s="110" t="s">
        <v>339</v>
      </c>
      <c r="AL30" s="107" t="s">
        <v>327</v>
      </c>
      <c r="AM30" s="107">
        <v>2</v>
      </c>
      <c r="AN30" s="110" t="s">
        <v>340</v>
      </c>
      <c r="AO30" s="110">
        <v>800</v>
      </c>
      <c r="AP30" s="107" t="s">
        <v>341</v>
      </c>
      <c r="AQ30" s="107" t="s">
        <v>342</v>
      </c>
      <c r="AR30" s="107" t="s">
        <v>319</v>
      </c>
      <c r="AS30" s="107" t="s">
        <v>349</v>
      </c>
      <c r="AT30" s="107" t="s">
        <v>344</v>
      </c>
      <c r="AU30" s="111">
        <v>5.273340894055174</v>
      </c>
      <c r="AV30" s="111">
        <v>5.4568634871239183</v>
      </c>
      <c r="AW30" s="111">
        <v>7.2138550618875206</v>
      </c>
      <c r="AX30" s="111">
        <v>5.2637621641010952</v>
      </c>
      <c r="AY30" s="111">
        <v>5.0800222511906954</v>
      </c>
      <c r="AZ30" s="111">
        <v>5.0800222511906954</v>
      </c>
      <c r="BA30" s="111"/>
      <c r="BB30" s="111">
        <v>4.2465338469631009</v>
      </c>
      <c r="BC30" s="111">
        <v>72.181038553871133</v>
      </c>
      <c r="BD30" s="111">
        <v>125.17761434660105</v>
      </c>
      <c r="BE30" s="111">
        <v>9.9334333561038815</v>
      </c>
      <c r="BF30" s="111">
        <v>102.00940494257875</v>
      </c>
      <c r="BG30" s="107">
        <v>25326.703794197299</v>
      </c>
      <c r="BH30" s="112">
        <v>25316.086134000001</v>
      </c>
      <c r="BI30" s="111">
        <v>3.6560692816706144</v>
      </c>
      <c r="BJ30" s="112">
        <v>448.699524</v>
      </c>
      <c r="BK30" s="112">
        <v>18975.166195999998</v>
      </c>
      <c r="BL30" s="111">
        <v>2.7403336312171449</v>
      </c>
      <c r="BM30" s="112">
        <v>390.29174599999999</v>
      </c>
      <c r="BN30" s="112">
        <v>12651.432687</v>
      </c>
      <c r="BO30" s="111">
        <v>1.8270799906129052</v>
      </c>
      <c r="BP30" s="112">
        <v>367.51627000000002</v>
      </c>
      <c r="BQ30" s="112">
        <v>6336.1979179999998</v>
      </c>
      <c r="BR30" s="111">
        <v>0.91505371122407719</v>
      </c>
      <c r="BS30" s="107">
        <v>336.55579399999999</v>
      </c>
      <c r="BT30" s="107">
        <v>227666.87623062701</v>
      </c>
      <c r="BU30" s="112">
        <v>227830.21773</v>
      </c>
      <c r="BV30" s="107">
        <v>3.8609983903907446</v>
      </c>
      <c r="BW30" s="107">
        <v>443.04992099999998</v>
      </c>
      <c r="BX30" s="107">
        <v>170829.30983700001</v>
      </c>
      <c r="BY30" s="107">
        <v>2.8950140893683938</v>
      </c>
      <c r="BZ30" s="107">
        <v>410.54531700000001</v>
      </c>
      <c r="CA30" s="107">
        <v>113836.420918</v>
      </c>
      <c r="CB30" s="107">
        <v>1.9291656844796419</v>
      </c>
      <c r="CC30" s="107">
        <v>373.66857099999999</v>
      </c>
      <c r="CD30" s="107">
        <v>56914.013871000003</v>
      </c>
      <c r="CE30" s="107">
        <v>0.96451172340547764</v>
      </c>
      <c r="CF30" s="107">
        <v>345.10769800000003</v>
      </c>
      <c r="CG30" s="107">
        <v>75637.2329540059</v>
      </c>
      <c r="CH30" s="112">
        <v>75810.226722000007</v>
      </c>
      <c r="CI30" s="107">
        <v>4.7540324950098807</v>
      </c>
      <c r="CJ30" s="107">
        <v>416.59547600000002</v>
      </c>
      <c r="CK30" s="107">
        <v>56723.168079000003</v>
      </c>
      <c r="CL30" s="107">
        <v>3.557089800777725</v>
      </c>
      <c r="CM30" s="107">
        <v>375.20857100000001</v>
      </c>
      <c r="CN30" s="107">
        <v>37840.370504999999</v>
      </c>
      <c r="CO30" s="107">
        <v>2.372956245912115</v>
      </c>
      <c r="CP30" s="107">
        <v>343.94968299999999</v>
      </c>
      <c r="CQ30" s="107">
        <v>18906.015541000001</v>
      </c>
      <c r="CR30" s="107">
        <v>1.1855895453613361</v>
      </c>
      <c r="CS30" s="107">
        <v>326.76023800000002</v>
      </c>
      <c r="CT30" s="107">
        <v>49625.6004525635</v>
      </c>
      <c r="CU30" s="107">
        <v>49648.523571999998</v>
      </c>
      <c r="CV30" s="107">
        <v>3.297474489274753</v>
      </c>
      <c r="CW30" s="107">
        <v>379.34127000000001</v>
      </c>
      <c r="CX30" s="112">
        <v>37204.471705999997</v>
      </c>
      <c r="CY30" s="107">
        <v>2.4709857919454215</v>
      </c>
      <c r="CZ30" s="107">
        <v>354.788095</v>
      </c>
      <c r="DA30" s="112">
        <v>24817.979955999999</v>
      </c>
      <c r="DB30" s="107">
        <v>1.6483200283199382</v>
      </c>
      <c r="DC30" s="107">
        <v>332.95</v>
      </c>
      <c r="DD30" s="112">
        <v>12425.193523</v>
      </c>
      <c r="DE30" s="107">
        <v>0.82523619472747034</v>
      </c>
      <c r="DF30" s="107">
        <v>322.18722200000002</v>
      </c>
      <c r="DG30" s="107">
        <v>67775.845184365695</v>
      </c>
      <c r="DH30" s="112">
        <v>67813.480045000004</v>
      </c>
      <c r="DI30" s="107">
        <v>3.2466727044530423</v>
      </c>
      <c r="DJ30" s="107">
        <v>389.97603199999998</v>
      </c>
      <c r="DK30" s="112">
        <v>50842.957052999998</v>
      </c>
      <c r="DL30" s="107">
        <v>2.4341833034982887</v>
      </c>
      <c r="DM30" s="107">
        <v>362.92738100000003</v>
      </c>
      <c r="DN30" s="112">
        <v>33916.833014999997</v>
      </c>
      <c r="DO30" s="107">
        <v>1.6238195694752782</v>
      </c>
      <c r="DP30" s="107">
        <v>340.03103199999998</v>
      </c>
      <c r="DQ30" s="112">
        <v>16933.346105000001</v>
      </c>
      <c r="DR30" s="107">
        <v>0.81070950138051923</v>
      </c>
      <c r="DS30" s="107">
        <v>324.60571399999998</v>
      </c>
      <c r="DT30" s="107">
        <v>4117.0178317333803</v>
      </c>
      <c r="DU30" s="112">
        <v>4248.1984629999997</v>
      </c>
      <c r="DV30" s="107">
        <v>4.3488749173363361</v>
      </c>
      <c r="DW30" s="107">
        <v>381.37873000000002</v>
      </c>
      <c r="DX30" s="112">
        <v>3085.6766069999999</v>
      </c>
      <c r="DY30" s="107">
        <v>3.1588028939960076</v>
      </c>
      <c r="DZ30" s="107">
        <v>353.444365</v>
      </c>
      <c r="EA30" s="112">
        <v>2057.50173</v>
      </c>
      <c r="EB30" s="107">
        <v>2.1062616880790292</v>
      </c>
      <c r="EC30" s="107">
        <v>333.44531699999999</v>
      </c>
      <c r="ED30" s="112">
        <v>1030.1338599999999</v>
      </c>
      <c r="EE30" s="107">
        <v>1.0545466141168038</v>
      </c>
      <c r="EF30" s="107">
        <v>322.165952</v>
      </c>
      <c r="EG30" s="107">
        <v>1197050.1773286299</v>
      </c>
      <c r="EH30" s="111">
        <v>1203128.3936719999</v>
      </c>
      <c r="EI30" s="107">
        <v>3.3975895719194642</v>
      </c>
      <c r="EJ30" s="107">
        <v>434.25995899999998</v>
      </c>
      <c r="EK30" s="112">
        <v>1046896.617544</v>
      </c>
      <c r="EL30" s="107">
        <v>2.9563968811253512</v>
      </c>
      <c r="EM30" s="107">
        <v>418.10069099999998</v>
      </c>
      <c r="EN30" s="112">
        <v>897944.25725899998</v>
      </c>
      <c r="EO30" s="107">
        <v>2.5357609883321204</v>
      </c>
      <c r="EP30" s="107">
        <v>395.40178900000001</v>
      </c>
      <c r="EQ30" s="112">
        <v>746575.698737</v>
      </c>
      <c r="ER30" s="107">
        <v>2.1083018421131552</v>
      </c>
      <c r="ES30" s="107">
        <v>378.54170699999997</v>
      </c>
      <c r="ET30" s="112">
        <v>599460.99993699999</v>
      </c>
      <c r="EU30" s="107">
        <v>1.6928554366024069</v>
      </c>
      <c r="EV30" s="107">
        <v>364.33727599999997</v>
      </c>
      <c r="EW30" s="112">
        <v>448994.37172</v>
      </c>
      <c r="EX30" s="107">
        <v>1.267943307821467</v>
      </c>
      <c r="EY30" s="107">
        <v>351.39536600000002</v>
      </c>
      <c r="EZ30" s="112">
        <v>297941.47934299998</v>
      </c>
      <c r="FA30" s="107">
        <v>0.84137559098618242</v>
      </c>
      <c r="FB30" s="107">
        <v>339.11548800000003</v>
      </c>
      <c r="FC30" s="112">
        <v>148965.170232</v>
      </c>
      <c r="FD30" s="107">
        <v>0.42067206760430881</v>
      </c>
      <c r="FE30" s="107">
        <v>326.97987799999999</v>
      </c>
      <c r="FF30" s="107">
        <v>11752.646952770199</v>
      </c>
      <c r="FG30" s="112">
        <v>11763.812435</v>
      </c>
      <c r="FH30" s="107">
        <v>34.756876543757016</v>
      </c>
      <c r="FI30" s="107">
        <v>346.61825399999998</v>
      </c>
      <c r="FJ30" s="112">
        <v>5876.8547010000002</v>
      </c>
      <c r="FK30" s="107">
        <v>17.363513268923953</v>
      </c>
      <c r="FL30" s="107">
        <v>334.180159</v>
      </c>
      <c r="FM30" s="107">
        <v>7989.4305521617898</v>
      </c>
      <c r="FN30" s="112">
        <v>7964.2196329999997</v>
      </c>
      <c r="FO30" s="107">
        <v>58.307486880445126</v>
      </c>
      <c r="FP30" s="107">
        <v>332.73674599999998</v>
      </c>
      <c r="FQ30" s="112">
        <v>3994.296386</v>
      </c>
      <c r="FR30" s="107">
        <v>29.24296351123801</v>
      </c>
      <c r="FS30" s="107">
        <v>327.03301599999998</v>
      </c>
      <c r="FT30" s="107">
        <v>52.877024773875497</v>
      </c>
      <c r="FU30" s="107">
        <v>4.5900195116211373</v>
      </c>
      <c r="FV30" s="107">
        <v>466.08917400000001</v>
      </c>
      <c r="FW30" s="107">
        <v>54.249912411967415</v>
      </c>
      <c r="FX30" s="107">
        <v>4.7091937857610606</v>
      </c>
      <c r="FY30" s="107">
        <v>469.99508200000002</v>
      </c>
      <c r="FZ30" s="107">
        <v>9698449.3791114818</v>
      </c>
      <c r="GA30" s="107">
        <v>65.487938698293263</v>
      </c>
      <c r="GB30" s="107">
        <v>435.72333300000003</v>
      </c>
      <c r="GC30" s="107">
        <v>3918020.9826504826</v>
      </c>
      <c r="GD30" s="107">
        <v>26.456097041973557</v>
      </c>
      <c r="GE30" s="113">
        <v>259.34958699999999</v>
      </c>
      <c r="GF30" s="113">
        <v>305.90924200000001</v>
      </c>
      <c r="GG30" s="113"/>
      <c r="GH30" s="113"/>
      <c r="GI30" s="113"/>
      <c r="GJ30" s="113"/>
      <c r="GK30" s="113"/>
      <c r="GL30" s="107">
        <v>9</v>
      </c>
      <c r="GM30" s="107">
        <v>0</v>
      </c>
      <c r="GN30" s="107">
        <v>0</v>
      </c>
      <c r="GO30" s="114"/>
      <c r="GP30" s="114"/>
      <c r="GQ30" s="114"/>
      <c r="GR30" s="114"/>
      <c r="GS30" s="114"/>
      <c r="GT30" s="114"/>
      <c r="GU30" s="114"/>
      <c r="GV30" s="114"/>
      <c r="GW30" s="114"/>
      <c r="GX30" s="114"/>
      <c r="GY30" s="114"/>
      <c r="GZ30" s="114"/>
      <c r="HA30" s="107"/>
      <c r="HB30" s="114"/>
      <c r="HC30" s="53" t="str">
        <f t="shared" si="0"/>
        <v>0</v>
      </c>
      <c r="HD30" s="56">
        <f t="shared" si="2"/>
        <v>2016</v>
      </c>
      <c r="HF30" s="56" t="e">
        <f>MATCH(ROUND(#REF!,1),#REF!,0)</f>
        <v>#REF!</v>
      </c>
      <c r="HG30" s="56" t="e">
        <f>MATCH(ROUND(#REF!,1),#REF!,0)</f>
        <v>#REF!</v>
      </c>
      <c r="HH30" s="56" t="e">
        <f>MATCH(ROUND(#REF!,1),#REF!,0)</f>
        <v>#REF!</v>
      </c>
      <c r="HI30" s="56" t="e">
        <f>MATCH(ROUND(#REF!,1),#REF!,0)</f>
        <v>#REF!</v>
      </c>
      <c r="HK30" s="115">
        <f t="shared" si="3"/>
        <v>2</v>
      </c>
      <c r="HL30" s="115" t="str" cm="1">
        <f t="array" ref="HL30">IFERROR(INDEX(#REF!,'5. Data Set'!HH30),"")</f>
        <v/>
      </c>
      <c r="HN30" s="116" t="str" cm="1">
        <f t="array" ref="HN30">IF(IFERROR(INDEX($E$5:$E$900,SMALL(IF(ROUND($EH$5:$EH$900,1)=ROUND($EH30,1),ROW($EH$5:$EH$900)-4,""),1)),"")=$E30,"",IFERROR(INDEX($E$5:$E$900,SMALL(IF(ROUND($EH$5:$EH$900,1)=ROUND($EH30,1),ROW($EH$5:$EH$900)-4,""),1)),""))</f>
        <v/>
      </c>
      <c r="HO30" s="116" t="str" cm="1">
        <f t="array" ref="HO30">IF(IFERROR(INDEX($E$5:$E$900,SMALL(IF(ROUND($EH$5:$EH$900,1)=ROUND($EH30,1),ROW($EH$5:$EH$900)-4,""),2)),"")=$E30,"",IFERROR(INDEX($E$5:$E$900,SMALL(IF(ROUND($EH$5:$EH$900,1)=ROUND($EH30,1),ROW($EH$5:$EH$900)-4,""),2)),""))</f>
        <v/>
      </c>
      <c r="HP30" s="116" t="str" cm="1">
        <f t="array" ref="HP30">IF(IFERROR(INDEX($E$5:$E$900,SMALL(IF(ROUND($EH$5:$EH$900,1)=ROUND($EH30,1),ROW($EH$5:$EH$900)-4,""),3)),"")=$E30,"",IFERROR(INDEX($E$5:$E$900,SMALL(IF(ROUND($EH$5:$EH$900,1)=ROUND($EH30,1),ROW($EH$5:$EH$900)-4,""),3)),""))</f>
        <v/>
      </c>
      <c r="HQ30" s="117" t="str" cm="1">
        <f t="array" ref="HQ30">IF(IFERROR(INDEX($E$5:$E$900,SMALL(IF(ROUND($EH$5:$EH$900,1)=ROUND($EH30,1),ROW($EH$5:$EH$900)-4,""),4)),"")=$E30,"",IFERROR(INDEX($E$5:$E$900,SMALL(IF(ROUND($EH$5:$EH$900,1)=ROUND($EH30,1),ROW($EH$5:$EH$900)-4,""),4)),""))</f>
        <v/>
      </c>
      <c r="HR30" s="118"/>
      <c r="HS30" s="105" t="str">
        <f t="shared" si="4"/>
        <v>rfn</v>
      </c>
      <c r="HT30" s="119" t="str">
        <f t="shared" si="5"/>
        <v/>
      </c>
      <c r="HU30" s="119" t="str">
        <f t="shared" si="5"/>
        <v/>
      </c>
      <c r="HV30" s="119" t="str">
        <f t="shared" si="5"/>
        <v/>
      </c>
      <c r="HW30" s="119" t="str">
        <f t="shared" si="5"/>
        <v/>
      </c>
    </row>
    <row r="31" spans="1:241" ht="13.9" hidden="1" customHeight="1" x14ac:dyDescent="0.25">
      <c r="A31" s="107" t="s">
        <v>292</v>
      </c>
      <c r="B31" s="107" t="s">
        <v>376</v>
      </c>
      <c r="C31" s="107">
        <v>983</v>
      </c>
      <c r="D31" s="107">
        <v>2016</v>
      </c>
      <c r="E31" s="109" t="s">
        <v>378</v>
      </c>
      <c r="F31" s="107" t="s">
        <v>303</v>
      </c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 t="s">
        <v>18</v>
      </c>
      <c r="X31" s="110"/>
      <c r="Y31" s="107" t="s">
        <v>296</v>
      </c>
      <c r="Z31" s="107">
        <v>1</v>
      </c>
      <c r="AA31" s="107" t="s">
        <v>363</v>
      </c>
      <c r="AB31" s="110">
        <v>2</v>
      </c>
      <c r="AC31" s="110">
        <v>2</v>
      </c>
      <c r="AD31" s="107">
        <v>2100</v>
      </c>
      <c r="AE31" s="107">
        <v>8</v>
      </c>
      <c r="AF31" s="107">
        <v>16</v>
      </c>
      <c r="AG31" s="107">
        <v>16384</v>
      </c>
      <c r="AH31" s="107">
        <v>4</v>
      </c>
      <c r="AI31" s="107" t="s">
        <v>366</v>
      </c>
      <c r="AJ31" s="110">
        <v>1</v>
      </c>
      <c r="AK31" s="110" t="s">
        <v>348</v>
      </c>
      <c r="AL31" s="107" t="s">
        <v>316</v>
      </c>
      <c r="AM31" s="107">
        <v>1</v>
      </c>
      <c r="AN31" s="110" t="s">
        <v>367</v>
      </c>
      <c r="AO31" s="110">
        <v>800</v>
      </c>
      <c r="AP31" s="107" t="s">
        <v>341</v>
      </c>
      <c r="AQ31" s="107" t="s">
        <v>342</v>
      </c>
      <c r="AR31" s="107" t="s">
        <v>319</v>
      </c>
      <c r="AS31" s="107" t="s">
        <v>349</v>
      </c>
      <c r="AT31" s="107" t="s">
        <v>344</v>
      </c>
      <c r="AU31" s="111">
        <v>12.473778259610254</v>
      </c>
      <c r="AV31" s="111">
        <v>11.926712023480578</v>
      </c>
      <c r="AW31" s="111">
        <v>16.569411915718884</v>
      </c>
      <c r="AX31" s="111">
        <v>12.773549576390817</v>
      </c>
      <c r="AY31" s="111">
        <v>12.253910810081885</v>
      </c>
      <c r="AZ31" s="111">
        <v>12.253910810081885</v>
      </c>
      <c r="BA31" s="111"/>
      <c r="BB31" s="111">
        <v>10.448865809609156</v>
      </c>
      <c r="BC31" s="111">
        <v>8.6979928699547244</v>
      </c>
      <c r="BD31" s="111">
        <v>11.969413869328486</v>
      </c>
      <c r="BE31" s="111">
        <v>15.746859936079503</v>
      </c>
      <c r="BF31" s="111">
        <v>148.88546928310095</v>
      </c>
      <c r="BG31" s="107">
        <v>24437.072594847301</v>
      </c>
      <c r="BH31" s="112">
        <v>24425.679278</v>
      </c>
      <c r="BI31" s="111">
        <v>3.5274795329559243</v>
      </c>
      <c r="BJ31" s="112">
        <v>200.38381000000001</v>
      </c>
      <c r="BK31" s="112">
        <v>18321.353019999999</v>
      </c>
      <c r="BL31" s="111">
        <v>2.6459119952631274</v>
      </c>
      <c r="BM31" s="112">
        <v>164.63627</v>
      </c>
      <c r="BN31" s="112">
        <v>12233.456203</v>
      </c>
      <c r="BO31" s="111">
        <v>1.7667171456010629</v>
      </c>
      <c r="BP31" s="112">
        <v>142.31523799999999</v>
      </c>
      <c r="BQ31" s="112">
        <v>6105.4103500000001</v>
      </c>
      <c r="BR31" s="111">
        <v>0.88172409883888858</v>
      </c>
      <c r="BS31" s="107">
        <v>127.91103200000001</v>
      </c>
      <c r="BT31" s="107">
        <v>196838.09153435301</v>
      </c>
      <c r="BU31" s="112">
        <v>196752.306988</v>
      </c>
      <c r="BV31" s="107">
        <v>3.3343265355897689</v>
      </c>
      <c r="BW31" s="107">
        <v>198.07396800000001</v>
      </c>
      <c r="BX31" s="107">
        <v>147593.55030900001</v>
      </c>
      <c r="BY31" s="107">
        <v>2.5012417836971901</v>
      </c>
      <c r="BZ31" s="107">
        <v>161.549127</v>
      </c>
      <c r="CA31" s="107">
        <v>98478.15638</v>
      </c>
      <c r="CB31" s="107">
        <v>1.6688918926567891</v>
      </c>
      <c r="CC31" s="107">
        <v>142.621667</v>
      </c>
      <c r="CD31" s="107">
        <v>49200.260597</v>
      </c>
      <c r="CE31" s="107">
        <v>0.83378811144773146</v>
      </c>
      <c r="CF31" s="107">
        <v>125.67452400000001</v>
      </c>
      <c r="CG31" s="107">
        <v>76155.888136099107</v>
      </c>
      <c r="CH31" s="112">
        <v>76148.714995999995</v>
      </c>
      <c r="CI31" s="107">
        <v>4.7752589749104972</v>
      </c>
      <c r="CJ31" s="107">
        <v>213.555635</v>
      </c>
      <c r="CK31" s="107">
        <v>57157.683190000003</v>
      </c>
      <c r="CL31" s="107">
        <v>3.5843380896509647</v>
      </c>
      <c r="CM31" s="107">
        <v>172.57015899999999</v>
      </c>
      <c r="CN31" s="107">
        <v>38036.982930999999</v>
      </c>
      <c r="CO31" s="107">
        <v>2.3852857415823272</v>
      </c>
      <c r="CP31" s="107">
        <v>141.03674599999999</v>
      </c>
      <c r="CQ31" s="107">
        <v>19034.398309</v>
      </c>
      <c r="CR31" s="107">
        <v>1.1936403833189833</v>
      </c>
      <c r="CS31" s="107">
        <v>124.389127</v>
      </c>
      <c r="CT31" s="107">
        <v>49646.144090890397</v>
      </c>
      <c r="CU31" s="107">
        <v>49649.012921000001</v>
      </c>
      <c r="CV31" s="107">
        <v>3.2975069900568057</v>
      </c>
      <c r="CW31" s="107">
        <v>177.10484099999999</v>
      </c>
      <c r="CX31" s="112">
        <v>37240.983074000003</v>
      </c>
      <c r="CY31" s="107">
        <v>2.4734107443082838</v>
      </c>
      <c r="CZ31" s="107">
        <v>150.83603199999999</v>
      </c>
      <c r="DA31" s="112">
        <v>24818.838498000001</v>
      </c>
      <c r="DB31" s="107">
        <v>1.6483770495592278</v>
      </c>
      <c r="DC31" s="107">
        <v>130.24634900000001</v>
      </c>
      <c r="DD31" s="112">
        <v>12420.954377</v>
      </c>
      <c r="DE31" s="107">
        <v>0.82495464605722568</v>
      </c>
      <c r="DF31" s="107">
        <v>119.735</v>
      </c>
      <c r="DG31" s="107">
        <v>67874.472291253405</v>
      </c>
      <c r="DH31" s="112">
        <v>67880.105318999995</v>
      </c>
      <c r="DI31" s="107">
        <v>3.2498624899997939</v>
      </c>
      <c r="DJ31" s="107">
        <v>183.82325399999999</v>
      </c>
      <c r="DK31" s="112">
        <v>50953.980759999999</v>
      </c>
      <c r="DL31" s="107">
        <v>2.4394987310331224</v>
      </c>
      <c r="DM31" s="107">
        <v>156.23246</v>
      </c>
      <c r="DN31" s="112">
        <v>33939.264170000002</v>
      </c>
      <c r="DO31" s="107">
        <v>1.6248934948750593</v>
      </c>
      <c r="DP31" s="107">
        <v>133.22896800000001</v>
      </c>
      <c r="DQ31" s="112">
        <v>16961.930162000001</v>
      </c>
      <c r="DR31" s="107">
        <v>0.81207800624979953</v>
      </c>
      <c r="DS31" s="107">
        <v>121.260397</v>
      </c>
      <c r="DT31" s="107">
        <v>4225.5129858657401</v>
      </c>
      <c r="DU31" s="112">
        <v>4224.0753670000004</v>
      </c>
      <c r="DV31" s="107">
        <v>4.3241801371756159</v>
      </c>
      <c r="DW31" s="107">
        <v>179.57238100000001</v>
      </c>
      <c r="DX31" s="112">
        <v>3168.5673860000002</v>
      </c>
      <c r="DY31" s="107">
        <v>3.2436580703280957</v>
      </c>
      <c r="DZ31" s="107">
        <v>152.20317499999999</v>
      </c>
      <c r="EA31" s="112">
        <v>2115.0911599999999</v>
      </c>
      <c r="EB31" s="107">
        <v>2.1652159082766032</v>
      </c>
      <c r="EC31" s="107">
        <v>131.830635</v>
      </c>
      <c r="ED31" s="112">
        <v>1054.5519549999999</v>
      </c>
      <c r="EE31" s="107">
        <v>1.0795433843476478</v>
      </c>
      <c r="EF31" s="107">
        <v>119.72031699999999</v>
      </c>
      <c r="EG31" s="107">
        <v>1168619.20222724</v>
      </c>
      <c r="EH31" s="111">
        <v>1169540.76464</v>
      </c>
      <c r="EI31" s="107">
        <v>3.3027393641238256</v>
      </c>
      <c r="EJ31" s="107">
        <v>198.598049</v>
      </c>
      <c r="EK31" s="112">
        <v>1020559.564521</v>
      </c>
      <c r="EL31" s="107">
        <v>2.8820220287183438</v>
      </c>
      <c r="EM31" s="107">
        <v>181.76857699999999</v>
      </c>
      <c r="EN31" s="112">
        <v>876473.002737</v>
      </c>
      <c r="EO31" s="107">
        <v>2.4751269688511841</v>
      </c>
      <c r="EP31" s="107">
        <v>162.698984</v>
      </c>
      <c r="EQ31" s="112">
        <v>730563.702009</v>
      </c>
      <c r="ER31" s="107">
        <v>2.0630845623990397</v>
      </c>
      <c r="ES31" s="107">
        <v>150.42760200000001</v>
      </c>
      <c r="ET31" s="112">
        <v>582808.30370399996</v>
      </c>
      <c r="EU31" s="107">
        <v>1.6458288454562187</v>
      </c>
      <c r="EV31" s="107">
        <v>140.57687000000001</v>
      </c>
      <c r="EW31" s="112">
        <v>437869.97193900001</v>
      </c>
      <c r="EX31" s="107">
        <v>1.2365284190293961</v>
      </c>
      <c r="EY31" s="107">
        <v>132.06032500000001</v>
      </c>
      <c r="EZ31" s="112">
        <v>292777.90321000002</v>
      </c>
      <c r="FA31" s="107">
        <v>0.82679384516789223</v>
      </c>
      <c r="FB31" s="107">
        <v>124.550122</v>
      </c>
      <c r="FC31" s="112">
        <v>147435.63651000001</v>
      </c>
      <c r="FD31" s="107">
        <v>0.41635272159676784</v>
      </c>
      <c r="FE31" s="107">
        <v>117.312358</v>
      </c>
      <c r="FF31" s="107">
        <v>445.47985141268299</v>
      </c>
      <c r="FG31" s="112">
        <v>445.53009300000002</v>
      </c>
      <c r="FH31" s="107">
        <v>1.316344894522248</v>
      </c>
      <c r="FI31" s="107">
        <v>108.44896799999999</v>
      </c>
      <c r="FJ31" s="112">
        <v>222.782005</v>
      </c>
      <c r="FK31" s="107">
        <v>0.65822255214796432</v>
      </c>
      <c r="FL31" s="107">
        <v>105.603651</v>
      </c>
      <c r="FM31" s="107">
        <v>240.81917024951699</v>
      </c>
      <c r="FN31" s="112">
        <v>244.758915</v>
      </c>
      <c r="FO31" s="107">
        <v>1.7919241159674939</v>
      </c>
      <c r="FP31" s="107">
        <v>104.524603</v>
      </c>
      <c r="FQ31" s="112">
        <v>118.33630700000001</v>
      </c>
      <c r="FR31" s="107">
        <v>0.86636142470166189</v>
      </c>
      <c r="FS31" s="107">
        <v>103.670317</v>
      </c>
      <c r="FT31" s="107">
        <v>34.885751749999997</v>
      </c>
      <c r="FU31" s="107">
        <v>3.0282770616319441</v>
      </c>
      <c r="FV31" s="107">
        <v>192.518361</v>
      </c>
      <c r="FW31" s="107">
        <v>34.969337000000003</v>
      </c>
      <c r="FX31" s="107">
        <v>3.0355327256944449</v>
      </c>
      <c r="FY31" s="107">
        <v>192.56193500000001</v>
      </c>
      <c r="FZ31" s="107">
        <v>988947.09299576306</v>
      </c>
      <c r="GA31" s="107">
        <v>6.6777795161204612</v>
      </c>
      <c r="GB31" s="107">
        <v>202.86246</v>
      </c>
      <c r="GC31" s="107">
        <v>9633050.1975151207</v>
      </c>
      <c r="GD31" s="107">
        <v>65.046336393854219</v>
      </c>
      <c r="GE31" s="113">
        <v>436.88841300000001</v>
      </c>
      <c r="GF31" s="113">
        <v>102.96196999999999</v>
      </c>
      <c r="GG31" s="113"/>
      <c r="GH31" s="113"/>
      <c r="GI31" s="113"/>
      <c r="GJ31" s="113"/>
      <c r="GK31" s="113"/>
      <c r="GL31" s="107">
        <v>8</v>
      </c>
      <c r="GM31" s="107">
        <v>0</v>
      </c>
      <c r="GN31" s="107">
        <v>0</v>
      </c>
      <c r="GO31" s="114"/>
      <c r="GP31" s="114"/>
      <c r="GQ31" s="114"/>
      <c r="GR31" s="114"/>
      <c r="GS31" s="114"/>
      <c r="GT31" s="114"/>
      <c r="GU31" s="114"/>
      <c r="GV31" s="114"/>
      <c r="GW31" s="114"/>
      <c r="GX31" s="114"/>
      <c r="GY31" s="114"/>
      <c r="GZ31" s="114"/>
      <c r="HA31" s="107"/>
      <c r="HB31" s="114"/>
      <c r="HC31" s="53" t="str">
        <f t="shared" si="0"/>
        <v>0</v>
      </c>
      <c r="HD31" s="56">
        <f t="shared" si="2"/>
        <v>2016</v>
      </c>
      <c r="HF31" s="56" t="e">
        <f>MATCH(ROUND(#REF!,1),#REF!,0)</f>
        <v>#REF!</v>
      </c>
      <c r="HG31" s="56" t="e">
        <f>MATCH(ROUND(#REF!,1),#REF!,0)</f>
        <v>#REF!</v>
      </c>
      <c r="HH31" s="56" t="e">
        <f>MATCH(ROUND(#REF!,1),#REF!,0)</f>
        <v>#REF!</v>
      </c>
      <c r="HI31" s="56" t="e">
        <f>MATCH(ROUND(#REF!,1),#REF!,0)</f>
        <v>#REF!</v>
      </c>
      <c r="HK31" s="115">
        <f t="shared" si="3"/>
        <v>2</v>
      </c>
      <c r="HL31" s="115" t="str" cm="1">
        <f t="array" ref="HL31">IFERROR(INDEX(#REF!,'5. Data Set'!HH31),"")</f>
        <v/>
      </c>
      <c r="HN31" s="116" t="str" cm="1">
        <f t="array" ref="HN31">IF(IFERROR(INDEX($E$5:$E$900,SMALL(IF(ROUND($EH$5:$EH$900,1)=ROUND($EH31,1),ROW($EH$5:$EH$900)-4,""),1)),"")=$E31,"",IFERROR(INDEX($E$5:$E$900,SMALL(IF(ROUND($EH$5:$EH$900,1)=ROUND($EH31,1),ROW($EH$5:$EH$900)-4,""),1)),""))</f>
        <v/>
      </c>
      <c r="HO31" s="116" t="str" cm="1">
        <f t="array" ref="HO31">IF(IFERROR(INDEX($E$5:$E$900,SMALL(IF(ROUND($EH$5:$EH$900,1)=ROUND($EH31,1),ROW($EH$5:$EH$900)-4,""),2)),"")=$E31,"",IFERROR(INDEX($E$5:$E$900,SMALL(IF(ROUND($EH$5:$EH$900,1)=ROUND($EH31,1),ROW($EH$5:$EH$900)-4,""),2)),""))</f>
        <v/>
      </c>
      <c r="HP31" s="116" t="str" cm="1">
        <f t="array" ref="HP31">IF(IFERROR(INDEX($E$5:$E$900,SMALL(IF(ROUND($EH$5:$EH$900,1)=ROUND($EH31,1),ROW($EH$5:$EH$900)-4,""),3)),"")=$E31,"",IFERROR(INDEX($E$5:$E$900,SMALL(IF(ROUND($EH$5:$EH$900,1)=ROUND($EH31,1),ROW($EH$5:$EH$900)-4,""),3)),""))</f>
        <v/>
      </c>
      <c r="HQ31" s="117" t="str" cm="1">
        <f t="array" ref="HQ31">IF(IFERROR(INDEX($E$5:$E$900,SMALL(IF(ROUND($EH$5:$EH$900,1)=ROUND($EH31,1),ROW($EH$5:$EH$900)-4,""),4)),"")=$E31,"",IFERROR(INDEX($E$5:$E$900,SMALL(IF(ROUND($EH$5:$EH$900,1)=ROUND($EH31,1),ROW($EH$5:$EH$900)-4,""),4)),""))</f>
        <v/>
      </c>
      <c r="HR31" s="118"/>
      <c r="HS31" s="105" t="str">
        <f t="shared" si="4"/>
        <v>rfn</v>
      </c>
      <c r="HT31" s="119" t="str">
        <f t="shared" si="5"/>
        <v/>
      </c>
      <c r="HU31" s="119" t="str">
        <f t="shared" si="5"/>
        <v/>
      </c>
      <c r="HV31" s="119" t="str">
        <f t="shared" si="5"/>
        <v/>
      </c>
      <c r="HW31" s="119" t="str">
        <f t="shared" si="5"/>
        <v/>
      </c>
    </row>
    <row r="32" spans="1:241" ht="13.9" hidden="1" customHeight="1" x14ac:dyDescent="0.25">
      <c r="A32" s="107" t="s">
        <v>292</v>
      </c>
      <c r="B32" s="107" t="s">
        <v>376</v>
      </c>
      <c r="C32" s="107">
        <v>984</v>
      </c>
      <c r="D32" s="107">
        <v>2016</v>
      </c>
      <c r="E32" s="109" t="s">
        <v>379</v>
      </c>
      <c r="F32" s="107" t="s">
        <v>49</v>
      </c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 t="s">
        <v>18</v>
      </c>
      <c r="X32" s="110"/>
      <c r="Y32" s="107" t="s">
        <v>296</v>
      </c>
      <c r="Z32" s="107">
        <v>1</v>
      </c>
      <c r="AA32" s="107" t="s">
        <v>363</v>
      </c>
      <c r="AB32" s="110">
        <v>2</v>
      </c>
      <c r="AC32" s="110">
        <v>2</v>
      </c>
      <c r="AD32" s="107">
        <v>2100</v>
      </c>
      <c r="AE32" s="107">
        <v>8</v>
      </c>
      <c r="AF32" s="107">
        <v>16</v>
      </c>
      <c r="AG32" s="107">
        <v>524288</v>
      </c>
      <c r="AH32" s="107">
        <v>8</v>
      </c>
      <c r="AI32" s="107" t="s">
        <v>364</v>
      </c>
      <c r="AJ32" s="110">
        <v>3</v>
      </c>
      <c r="AK32" s="110" t="s">
        <v>339</v>
      </c>
      <c r="AL32" s="107" t="s">
        <v>327</v>
      </c>
      <c r="AM32" s="107">
        <v>2</v>
      </c>
      <c r="AN32" s="110" t="s">
        <v>340</v>
      </c>
      <c r="AO32" s="110">
        <v>800</v>
      </c>
      <c r="AP32" s="107" t="s">
        <v>341</v>
      </c>
      <c r="AQ32" s="107" t="s">
        <v>342</v>
      </c>
      <c r="AR32" s="107" t="s">
        <v>319</v>
      </c>
      <c r="AS32" s="107" t="s">
        <v>349</v>
      </c>
      <c r="AT32" s="107" t="s">
        <v>344</v>
      </c>
      <c r="AU32" s="111">
        <v>8.9986341887404606</v>
      </c>
      <c r="AV32" s="111">
        <v>9.089506076051121</v>
      </c>
      <c r="AW32" s="111">
        <v>12.073269103023485</v>
      </c>
      <c r="AX32" s="111">
        <v>9.0010941377212887</v>
      </c>
      <c r="AY32" s="111">
        <v>8.6303675921136662</v>
      </c>
      <c r="AZ32" s="111">
        <v>8.6303675921136662</v>
      </c>
      <c r="BA32" s="111"/>
      <c r="BB32" s="111">
        <v>7.3030048070958866</v>
      </c>
      <c r="BC32" s="111">
        <v>28.303462035093045</v>
      </c>
      <c r="BD32" s="111">
        <v>46.172391471217161</v>
      </c>
      <c r="BE32" s="111">
        <v>18.134066643013625</v>
      </c>
      <c r="BF32" s="111">
        <v>17.356490231635583</v>
      </c>
      <c r="BG32" s="107">
        <v>25485.0246817519</v>
      </c>
      <c r="BH32" s="112">
        <v>25473.401458</v>
      </c>
      <c r="BI32" s="111">
        <v>3.6787882643983596</v>
      </c>
      <c r="BJ32" s="112">
        <v>275.44309500000003</v>
      </c>
      <c r="BK32" s="112">
        <v>19112.797171999999</v>
      </c>
      <c r="BL32" s="111">
        <v>2.7602098625151639</v>
      </c>
      <c r="BM32" s="112">
        <v>238.221746</v>
      </c>
      <c r="BN32" s="112">
        <v>12742.619348</v>
      </c>
      <c r="BO32" s="111">
        <v>1.8402488804806194</v>
      </c>
      <c r="BP32" s="112">
        <v>209.56428600000001</v>
      </c>
      <c r="BQ32" s="112">
        <v>6370.2556119999999</v>
      </c>
      <c r="BR32" s="111">
        <v>0.91997221593206635</v>
      </c>
      <c r="BS32" s="107">
        <v>190.66071400000001</v>
      </c>
      <c r="BT32" s="107">
        <v>229381.86224692001</v>
      </c>
      <c r="BU32" s="112">
        <v>229425.93431499999</v>
      </c>
      <c r="BV32" s="107">
        <v>3.8880407170302522</v>
      </c>
      <c r="BW32" s="107">
        <v>284.96627000000001</v>
      </c>
      <c r="BX32" s="107">
        <v>172082.81471599999</v>
      </c>
      <c r="BY32" s="107">
        <v>2.9162570147730538</v>
      </c>
      <c r="BZ32" s="107">
        <v>255.11333300000001</v>
      </c>
      <c r="CA32" s="107">
        <v>114732.646678</v>
      </c>
      <c r="CB32" s="107">
        <v>1.9443538638671871</v>
      </c>
      <c r="CC32" s="107">
        <v>220.12420599999999</v>
      </c>
      <c r="CD32" s="107">
        <v>57386.186020000001</v>
      </c>
      <c r="CE32" s="107">
        <v>0.97251354127424183</v>
      </c>
      <c r="CF32" s="107">
        <v>196.278175</v>
      </c>
      <c r="CG32" s="107">
        <v>76046.5199659918</v>
      </c>
      <c r="CH32" s="112">
        <v>76441.633155999996</v>
      </c>
      <c r="CI32" s="107">
        <v>4.793627769085524</v>
      </c>
      <c r="CJ32" s="107">
        <v>270.01698399999998</v>
      </c>
      <c r="CK32" s="107">
        <v>57034.845574999999</v>
      </c>
      <c r="CL32" s="107">
        <v>3.5766349862759936</v>
      </c>
      <c r="CM32" s="107">
        <v>230.18</v>
      </c>
      <c r="CN32" s="107">
        <v>38033.439714</v>
      </c>
      <c r="CO32" s="107">
        <v>2.3850635476978974</v>
      </c>
      <c r="CP32" s="107">
        <v>200.56047599999999</v>
      </c>
      <c r="CQ32" s="107">
        <v>19014.677522999998</v>
      </c>
      <c r="CR32" s="107">
        <v>1.1924036998064151</v>
      </c>
      <c r="CS32" s="107">
        <v>184.10206299999999</v>
      </c>
      <c r="CT32" s="107">
        <v>49650.346496913102</v>
      </c>
      <c r="CU32" s="107">
        <v>49649.323363000003</v>
      </c>
      <c r="CV32" s="107">
        <v>3.2975276084861518</v>
      </c>
      <c r="CW32" s="107">
        <v>234.60222200000001</v>
      </c>
      <c r="CX32" s="112">
        <v>37222.652434000003</v>
      </c>
      <c r="CY32" s="107">
        <v>2.4721932898217585</v>
      </c>
      <c r="CZ32" s="107">
        <v>210.70674600000001</v>
      </c>
      <c r="DA32" s="112">
        <v>24836.412957</v>
      </c>
      <c r="DB32" s="107">
        <v>1.6495442812520547</v>
      </c>
      <c r="DC32" s="107">
        <v>190.131508</v>
      </c>
      <c r="DD32" s="112">
        <v>12413.952633000001</v>
      </c>
      <c r="DE32" s="107">
        <v>0.82448961566841761</v>
      </c>
      <c r="DF32" s="107">
        <v>179.71079399999999</v>
      </c>
      <c r="DG32" s="107">
        <v>67694.202321334102</v>
      </c>
      <c r="DH32" s="112">
        <v>67696.973337000003</v>
      </c>
      <c r="DI32" s="107">
        <v>3.2410947699701302</v>
      </c>
      <c r="DJ32" s="107">
        <v>243.28412700000001</v>
      </c>
      <c r="DK32" s="112">
        <v>50761.905369</v>
      </c>
      <c r="DL32" s="107">
        <v>2.4303028317997688</v>
      </c>
      <c r="DM32" s="107">
        <v>217.32658699999999</v>
      </c>
      <c r="DN32" s="112">
        <v>33835.036296999999</v>
      </c>
      <c r="DO32" s="107">
        <v>1.6199034281495681</v>
      </c>
      <c r="DP32" s="107">
        <v>194.19523799999999</v>
      </c>
      <c r="DQ32" s="112">
        <v>16917.852726000001</v>
      </c>
      <c r="DR32" s="107">
        <v>0.80996773247755671</v>
      </c>
      <c r="DS32" s="107">
        <v>181.43730199999999</v>
      </c>
      <c r="DT32" s="107">
        <v>4252.2176717751499</v>
      </c>
      <c r="DU32" s="112">
        <v>4251.889126</v>
      </c>
      <c r="DV32" s="107">
        <v>4.3526530439678561</v>
      </c>
      <c r="DW32" s="107">
        <v>236.52285699999999</v>
      </c>
      <c r="DX32" s="112">
        <v>3183.1002429999999</v>
      </c>
      <c r="DY32" s="107">
        <v>3.2585353360290727</v>
      </c>
      <c r="DZ32" s="107">
        <v>211.36960300000001</v>
      </c>
      <c r="EA32" s="112">
        <v>2124.8615709999999</v>
      </c>
      <c r="EB32" s="107">
        <v>2.1752178645646718</v>
      </c>
      <c r="EC32" s="107">
        <v>191.45760000000001</v>
      </c>
      <c r="ED32" s="112">
        <v>1061.26377</v>
      </c>
      <c r="EE32" s="107">
        <v>1.0864142601218201</v>
      </c>
      <c r="EF32" s="107">
        <v>179.54055600000001</v>
      </c>
      <c r="EG32" s="107">
        <v>1217306.1655556499</v>
      </c>
      <c r="EH32" s="111">
        <v>1220995.117695</v>
      </c>
      <c r="EI32" s="107">
        <v>3.448044532125031</v>
      </c>
      <c r="EJ32" s="107">
        <v>277.43304899999998</v>
      </c>
      <c r="EK32" s="112">
        <v>1062583.6510630001</v>
      </c>
      <c r="EL32" s="107">
        <v>3.0006964768948747</v>
      </c>
      <c r="EM32" s="107">
        <v>261.56349599999999</v>
      </c>
      <c r="EN32" s="112">
        <v>912652.81635099999</v>
      </c>
      <c r="EO32" s="107">
        <v>2.5772974089267828</v>
      </c>
      <c r="EP32" s="107">
        <v>241.28776400000001</v>
      </c>
      <c r="EQ32" s="112">
        <v>765063.9547</v>
      </c>
      <c r="ER32" s="107">
        <v>2.1605119852643373</v>
      </c>
      <c r="ES32" s="107">
        <v>225.412082</v>
      </c>
      <c r="ET32" s="112">
        <v>607507.48551899998</v>
      </c>
      <c r="EU32" s="107">
        <v>1.7155784108483763</v>
      </c>
      <c r="EV32" s="107">
        <v>211.90585400000001</v>
      </c>
      <c r="EW32" s="112">
        <v>455632.31546700001</v>
      </c>
      <c r="EX32" s="107">
        <v>1.2866886126221977</v>
      </c>
      <c r="EY32" s="107">
        <v>200.57093499999999</v>
      </c>
      <c r="EZ32" s="112">
        <v>303272.75134900003</v>
      </c>
      <c r="FA32" s="107">
        <v>0.85643090367593522</v>
      </c>
      <c r="FB32" s="107">
        <v>190.191382</v>
      </c>
      <c r="FC32" s="112">
        <v>151314.90266699999</v>
      </c>
      <c r="FD32" s="107">
        <v>0.42730762409183476</v>
      </c>
      <c r="FE32" s="107">
        <v>180.28967499999999</v>
      </c>
      <c r="FF32" s="107">
        <v>2333.1284385505801</v>
      </c>
      <c r="FG32" s="112">
        <v>2317.2983129999998</v>
      </c>
      <c r="FH32" s="107">
        <v>6.8465943183832652</v>
      </c>
      <c r="FI32" s="107">
        <v>173.85230200000001</v>
      </c>
      <c r="FJ32" s="112">
        <v>1160.898506</v>
      </c>
      <c r="FK32" s="107">
        <v>3.4299429947408853</v>
      </c>
      <c r="FL32" s="107">
        <v>168.617222</v>
      </c>
      <c r="FM32" s="107">
        <v>1521.05857931427</v>
      </c>
      <c r="FN32" s="112">
        <v>1512.4349400000001</v>
      </c>
      <c r="FO32" s="107">
        <v>11.072808697562047</v>
      </c>
      <c r="FP32" s="107">
        <v>170.91039699999999</v>
      </c>
      <c r="FQ32" s="112">
        <v>754.95902899999999</v>
      </c>
      <c r="FR32" s="107">
        <v>5.5271910754813671</v>
      </c>
      <c r="FS32" s="107">
        <v>167.96896799999999</v>
      </c>
      <c r="FT32" s="107">
        <v>64.886597358052441</v>
      </c>
      <c r="FU32" s="107">
        <v>5.6325171317753862</v>
      </c>
      <c r="FV32" s="107">
        <v>310.64083299999999</v>
      </c>
      <c r="FW32" s="107">
        <v>64.925013585590833</v>
      </c>
      <c r="FX32" s="107">
        <v>5.6358518737492043</v>
      </c>
      <c r="FY32" s="107">
        <v>310.75142899999997</v>
      </c>
      <c r="FZ32" s="107">
        <v>5673143.1003488014</v>
      </c>
      <c r="GA32" s="107">
        <v>38.307406994614283</v>
      </c>
      <c r="GB32" s="107">
        <v>273.04539699999998</v>
      </c>
      <c r="GC32" s="107">
        <v>523613.09880286158</v>
      </c>
      <c r="GD32" s="107">
        <v>3.5356520589651894</v>
      </c>
      <c r="GE32" s="113">
        <v>203.70777799999999</v>
      </c>
      <c r="GF32" s="113">
        <v>162.81984800000001</v>
      </c>
      <c r="GG32" s="113"/>
      <c r="GH32" s="113"/>
      <c r="GI32" s="113"/>
      <c r="GJ32" s="113"/>
      <c r="GK32" s="113"/>
      <c r="GL32" s="107">
        <v>2</v>
      </c>
      <c r="GM32" s="107">
        <v>0</v>
      </c>
      <c r="GN32" s="107">
        <v>0</v>
      </c>
      <c r="GO32" s="114"/>
      <c r="GP32" s="114"/>
      <c r="GQ32" s="114"/>
      <c r="GR32" s="114"/>
      <c r="GS32" s="114"/>
      <c r="GT32" s="114"/>
      <c r="GU32" s="114"/>
      <c r="GV32" s="114"/>
      <c r="GW32" s="114"/>
      <c r="GX32" s="114"/>
      <c r="GY32" s="114"/>
      <c r="GZ32" s="114"/>
      <c r="HA32" s="107"/>
      <c r="HB32" s="114"/>
      <c r="HC32" s="53" t="str">
        <f t="shared" si="0"/>
        <v>0</v>
      </c>
      <c r="HD32" s="56">
        <f t="shared" si="2"/>
        <v>2016</v>
      </c>
      <c r="HF32" s="56" t="e">
        <f>MATCH(ROUND(#REF!,1),#REF!,0)</f>
        <v>#REF!</v>
      </c>
      <c r="HG32" s="56" t="e">
        <f>MATCH(ROUND(#REF!,1),#REF!,0)</f>
        <v>#REF!</v>
      </c>
      <c r="HH32" s="56" t="e">
        <f>MATCH(ROUND(#REF!,1),#REF!,0)</f>
        <v>#REF!</v>
      </c>
      <c r="HI32" s="56" t="e">
        <f>MATCH(ROUND(#REF!,1),#REF!,0)</f>
        <v>#REF!</v>
      </c>
      <c r="HK32" s="115">
        <f t="shared" si="3"/>
        <v>2</v>
      </c>
      <c r="HL32" s="115" t="str" cm="1">
        <f t="array" ref="HL32">IFERROR(INDEX(#REF!,'5. Data Set'!HH32),"")</f>
        <v/>
      </c>
      <c r="HN32" s="116" t="str" cm="1">
        <f t="array" ref="HN32">IF(IFERROR(INDEX($E$5:$E$900,SMALL(IF(ROUND($EH$5:$EH$900,1)=ROUND($EH32,1),ROW($EH$5:$EH$900)-4,""),1)),"")=$E32,"",IFERROR(INDEX($E$5:$E$900,SMALL(IF(ROUND($EH$5:$EH$900,1)=ROUND($EH32,1),ROW($EH$5:$EH$900)-4,""),1)),""))</f>
        <v/>
      </c>
      <c r="HO32" s="116" t="str" cm="1">
        <f t="array" ref="HO32">IF(IFERROR(INDEX($E$5:$E$900,SMALL(IF(ROUND($EH$5:$EH$900,1)=ROUND($EH32,1),ROW($EH$5:$EH$900)-4,""),2)),"")=$E32,"",IFERROR(INDEX($E$5:$E$900,SMALL(IF(ROUND($EH$5:$EH$900,1)=ROUND($EH32,1),ROW($EH$5:$EH$900)-4,""),2)),""))</f>
        <v/>
      </c>
      <c r="HP32" s="116" t="str" cm="1">
        <f t="array" ref="HP32">IF(IFERROR(INDEX($E$5:$E$900,SMALL(IF(ROUND($EH$5:$EH$900,1)=ROUND($EH32,1),ROW($EH$5:$EH$900)-4,""),3)),"")=$E32,"",IFERROR(INDEX($E$5:$E$900,SMALL(IF(ROUND($EH$5:$EH$900,1)=ROUND($EH32,1),ROW($EH$5:$EH$900)-4,""),3)),""))</f>
        <v/>
      </c>
      <c r="HQ32" s="117" t="str" cm="1">
        <f t="array" ref="HQ32">IF(IFERROR(INDEX($E$5:$E$900,SMALL(IF(ROUND($EH$5:$EH$900,1)=ROUND($EH32,1),ROW($EH$5:$EH$900)-4,""),4)),"")=$E32,"",IFERROR(INDEX($E$5:$E$900,SMALL(IF(ROUND($EH$5:$EH$900,1)=ROUND($EH32,1),ROW($EH$5:$EH$900)-4,""),4)),""))</f>
        <v/>
      </c>
      <c r="HR32" s="118"/>
      <c r="HS32" s="105" t="str">
        <f t="shared" si="4"/>
        <v>rfn</v>
      </c>
      <c r="HT32" s="119" t="str">
        <f t="shared" si="5"/>
        <v/>
      </c>
      <c r="HU32" s="119" t="str">
        <f t="shared" si="5"/>
        <v/>
      </c>
      <c r="HV32" s="119" t="str">
        <f t="shared" si="5"/>
        <v/>
      </c>
      <c r="HW32" s="119" t="str">
        <f t="shared" si="5"/>
        <v/>
      </c>
    </row>
    <row r="33" spans="1:231" ht="13.9" hidden="1" customHeight="1" x14ac:dyDescent="0.25">
      <c r="A33" s="107" t="s">
        <v>292</v>
      </c>
      <c r="B33" s="126" t="s">
        <v>380</v>
      </c>
      <c r="C33" s="107">
        <v>549</v>
      </c>
      <c r="D33" s="108">
        <v>2016</v>
      </c>
      <c r="E33" s="109" t="s">
        <v>381</v>
      </c>
      <c r="F33" s="107" t="s">
        <v>300</v>
      </c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 t="s">
        <v>18</v>
      </c>
      <c r="X33" s="110"/>
      <c r="Y33" s="107" t="s">
        <v>296</v>
      </c>
      <c r="Z33" s="107">
        <v>1</v>
      </c>
      <c r="AA33" s="107" t="s">
        <v>382</v>
      </c>
      <c r="AB33" s="110">
        <v>4</v>
      </c>
      <c r="AC33" s="110">
        <v>4</v>
      </c>
      <c r="AD33" s="107">
        <v>2200</v>
      </c>
      <c r="AE33" s="107">
        <v>24</v>
      </c>
      <c r="AF33" s="107">
        <v>2</v>
      </c>
      <c r="AG33" s="107">
        <v>1572864</v>
      </c>
      <c r="AH33" s="107">
        <v>96</v>
      </c>
      <c r="AI33" s="107" t="s">
        <v>383</v>
      </c>
      <c r="AJ33" s="110">
        <v>12</v>
      </c>
      <c r="AK33" s="110" t="s">
        <v>326</v>
      </c>
      <c r="AL33" s="107" t="s">
        <v>316</v>
      </c>
      <c r="AM33" s="107">
        <v>4</v>
      </c>
      <c r="AN33" s="110">
        <v>0</v>
      </c>
      <c r="AO33" s="110">
        <v>1400</v>
      </c>
      <c r="AP33" s="107" t="s">
        <v>317</v>
      </c>
      <c r="AQ33" s="107" t="s">
        <v>318</v>
      </c>
      <c r="AR33" s="107" t="s">
        <v>319</v>
      </c>
      <c r="AS33" s="107" t="s">
        <v>384</v>
      </c>
      <c r="AT33" s="107" t="s">
        <v>321</v>
      </c>
      <c r="AU33" s="111">
        <v>11.631923041838684</v>
      </c>
      <c r="AV33" s="111">
        <v>1.0425112773717773</v>
      </c>
      <c r="AW33" s="111">
        <v>15.573587284468761</v>
      </c>
      <c r="AX33" s="111">
        <v>11.367604227231235</v>
      </c>
      <c r="AY33" s="111">
        <v>11.633012422782956</v>
      </c>
      <c r="AZ33" s="111">
        <v>11.633012422782956</v>
      </c>
      <c r="BA33" s="111"/>
      <c r="BB33" s="111">
        <v>7.7678466054948636</v>
      </c>
      <c r="BC33" s="111">
        <v>96.993761105944287</v>
      </c>
      <c r="BD33" s="111">
        <v>1346.28705777138</v>
      </c>
      <c r="BE33" s="111">
        <v>12.428558452079601</v>
      </c>
      <c r="BF33" s="111">
        <v>339.6757004470025</v>
      </c>
      <c r="BG33" s="107">
        <v>139108.99814748499</v>
      </c>
      <c r="BH33" s="112">
        <v>139195.48297800001</v>
      </c>
      <c r="BI33" s="111">
        <v>20.10217245941887</v>
      </c>
      <c r="BJ33" s="112">
        <v>1121.4285709999999</v>
      </c>
      <c r="BK33" s="112">
        <v>104439.183674</v>
      </c>
      <c r="BL33" s="111">
        <v>15.082777377678934</v>
      </c>
      <c r="BM33" s="112">
        <v>1014.305556</v>
      </c>
      <c r="BN33" s="112">
        <v>69526.940937000007</v>
      </c>
      <c r="BO33" s="111">
        <v>10.040861437380858</v>
      </c>
      <c r="BP33" s="112">
        <v>909.78095199999996</v>
      </c>
      <c r="BQ33" s="112">
        <v>34790.532758000001</v>
      </c>
      <c r="BR33" s="111">
        <v>5.024338969152562</v>
      </c>
      <c r="BS33" s="107">
        <v>807.40396799999996</v>
      </c>
      <c r="BT33" s="107">
        <v>82582.333477227206</v>
      </c>
      <c r="BU33" s="112">
        <v>82389.806886999999</v>
      </c>
      <c r="BV33" s="107">
        <v>1.3962454802738131</v>
      </c>
      <c r="BW33" s="107">
        <v>836.95952399999999</v>
      </c>
      <c r="BX33" s="107">
        <v>61945.132855000003</v>
      </c>
      <c r="BY33" s="107">
        <v>1.0497732066829459</v>
      </c>
      <c r="BZ33" s="107">
        <v>730.49761899999999</v>
      </c>
      <c r="CA33" s="107">
        <v>41298.167011999998</v>
      </c>
      <c r="CB33" s="107">
        <v>0.69987272956208901</v>
      </c>
      <c r="CC33" s="107">
        <v>715.37777800000003</v>
      </c>
      <c r="CD33" s="107">
        <v>20639.718206000001</v>
      </c>
      <c r="CE33" s="107">
        <v>0.34977765269892563</v>
      </c>
      <c r="CF33" s="107">
        <v>694.52301599999998</v>
      </c>
      <c r="CG33" s="107">
        <v>429392.54958958999</v>
      </c>
      <c r="CH33" s="112">
        <v>425374.871423</v>
      </c>
      <c r="CI33" s="107">
        <v>26.675107683311271</v>
      </c>
      <c r="CJ33" s="107">
        <v>1091.0841270000001</v>
      </c>
      <c r="CK33" s="107">
        <v>322017.82529800001</v>
      </c>
      <c r="CL33" s="107">
        <v>20.193623889992232</v>
      </c>
      <c r="CM33" s="107">
        <v>1025.6325400000001</v>
      </c>
      <c r="CN33" s="107">
        <v>214659.28599800001</v>
      </c>
      <c r="CO33" s="107">
        <v>13.461207875453626</v>
      </c>
      <c r="CP33" s="107">
        <v>914.96745999999996</v>
      </c>
      <c r="CQ33" s="107">
        <v>107349.03612</v>
      </c>
      <c r="CR33" s="107">
        <v>6.7318200734831635</v>
      </c>
      <c r="CS33" s="107">
        <v>810.45079399999997</v>
      </c>
      <c r="CT33" s="107">
        <v>259403.63117214499</v>
      </c>
      <c r="CU33" s="107">
        <v>259436.76664099999</v>
      </c>
      <c r="CV33" s="107">
        <v>17.230847123540418</v>
      </c>
      <c r="CW33" s="107">
        <v>914.61666700000001</v>
      </c>
      <c r="CX33" s="112">
        <v>194537.02864900001</v>
      </c>
      <c r="CY33" s="107">
        <v>12.920442402665156</v>
      </c>
      <c r="CZ33" s="107">
        <v>868.63095199999998</v>
      </c>
      <c r="DA33" s="112">
        <v>129723.234637</v>
      </c>
      <c r="DB33" s="107">
        <v>8.615745768580144</v>
      </c>
      <c r="DC33" s="107">
        <v>817.25158699999997</v>
      </c>
      <c r="DD33" s="112">
        <v>64837.484173999997</v>
      </c>
      <c r="DE33" s="107">
        <v>4.3062700485437215</v>
      </c>
      <c r="DF33" s="107">
        <v>761.85476200000005</v>
      </c>
      <c r="DG33" s="107">
        <v>385495.077645974</v>
      </c>
      <c r="DH33" s="112">
        <v>386529.82231000002</v>
      </c>
      <c r="DI33" s="107">
        <v>18.505698612107874</v>
      </c>
      <c r="DJ33" s="107">
        <v>964.58730200000002</v>
      </c>
      <c r="DK33" s="112">
        <v>289099.70303999999</v>
      </c>
      <c r="DL33" s="107">
        <v>13.841084605930845</v>
      </c>
      <c r="DM33" s="107">
        <v>919.10158699999999</v>
      </c>
      <c r="DN33" s="112">
        <v>192744.10133100001</v>
      </c>
      <c r="DO33" s="107">
        <v>9.2279147496992167</v>
      </c>
      <c r="DP33" s="107">
        <v>856.19444399999998</v>
      </c>
      <c r="DQ33" s="112">
        <v>96386.585367000007</v>
      </c>
      <c r="DR33" s="107">
        <v>4.614653245620377</v>
      </c>
      <c r="DS33" s="107">
        <v>784.64285700000005</v>
      </c>
      <c r="DT33" s="107">
        <v>24192.672418962498</v>
      </c>
      <c r="DU33" s="112">
        <v>24269.185459</v>
      </c>
      <c r="DV33" s="107">
        <v>24.844331738752111</v>
      </c>
      <c r="DW33" s="107">
        <v>920.60158699999999</v>
      </c>
      <c r="DX33" s="112">
        <v>18162.049729999999</v>
      </c>
      <c r="DY33" s="107">
        <v>18.592465301735167</v>
      </c>
      <c r="DZ33" s="107">
        <v>865.00079400000004</v>
      </c>
      <c r="EA33" s="112">
        <v>12099.398103</v>
      </c>
      <c r="EB33" s="107">
        <v>12.386137178686594</v>
      </c>
      <c r="EC33" s="107">
        <v>811.13412700000003</v>
      </c>
      <c r="ED33" s="112">
        <v>6045.0620920000001</v>
      </c>
      <c r="EE33" s="107">
        <v>6.1883217402876589</v>
      </c>
      <c r="EF33" s="107">
        <v>757.04127000000005</v>
      </c>
      <c r="EG33" s="107">
        <v>5306487.6697577704</v>
      </c>
      <c r="EH33" s="111">
        <v>5324637.4912130004</v>
      </c>
      <c r="EI33" s="107">
        <v>15.036577068206659</v>
      </c>
      <c r="EJ33" s="107">
        <v>1093</v>
      </c>
      <c r="EK33" s="112">
        <v>4647397.9706349997</v>
      </c>
      <c r="EL33" s="107">
        <v>13.124077999188053</v>
      </c>
      <c r="EM33" s="107">
        <v>1037.708537</v>
      </c>
      <c r="EN33" s="112">
        <v>3980505.3022500002</v>
      </c>
      <c r="EO33" s="107">
        <v>11.240798053662857</v>
      </c>
      <c r="EP33" s="107">
        <v>984.44796699999995</v>
      </c>
      <c r="EQ33" s="112">
        <v>3313770.3906330001</v>
      </c>
      <c r="ER33" s="107">
        <v>9.3579636073484469</v>
      </c>
      <c r="ES33" s="107">
        <v>935.95365900000002</v>
      </c>
      <c r="ET33" s="112">
        <v>2651814.4167189999</v>
      </c>
      <c r="EU33" s="107">
        <v>7.4886247023162191</v>
      </c>
      <c r="EV33" s="107">
        <v>887.15</v>
      </c>
      <c r="EW33" s="112">
        <v>1987656.7579719999</v>
      </c>
      <c r="EX33" s="107">
        <v>5.6130683216857111</v>
      </c>
      <c r="EY33" s="107">
        <v>840.13333299999999</v>
      </c>
      <c r="EZ33" s="112">
        <v>1326693.657013</v>
      </c>
      <c r="FA33" s="107">
        <v>3.7465332527327342</v>
      </c>
      <c r="FB33" s="107">
        <v>793.76138200000003</v>
      </c>
      <c r="FC33" s="112">
        <v>661908.45820200001</v>
      </c>
      <c r="FD33" s="107">
        <v>1.8692047224392123</v>
      </c>
      <c r="FE33" s="107">
        <v>745.59349599999996</v>
      </c>
      <c r="FF33" s="107">
        <v>32745.221714322601</v>
      </c>
      <c r="FG33" s="112">
        <v>32883.593438999997</v>
      </c>
      <c r="FH33" s="107">
        <v>97.156513144832473</v>
      </c>
      <c r="FI33" s="107">
        <v>709.80317500000001</v>
      </c>
      <c r="FJ33" s="112">
        <v>16355.500898</v>
      </c>
      <c r="FK33" s="107">
        <v>48.323290486320396</v>
      </c>
      <c r="FL33" s="107">
        <v>703.07698400000004</v>
      </c>
      <c r="FM33" s="107">
        <v>190386.057780954</v>
      </c>
      <c r="FN33" s="112">
        <v>191708.17578699999</v>
      </c>
      <c r="FO33" s="107">
        <v>1403.5300958122848</v>
      </c>
      <c r="FP33" s="107">
        <v>742.42222200000003</v>
      </c>
      <c r="FQ33" s="112">
        <v>95125.289911</v>
      </c>
      <c r="FR33" s="107">
        <v>696.42938656563433</v>
      </c>
      <c r="FS33" s="107">
        <v>726.39444400000002</v>
      </c>
      <c r="FT33" s="107">
        <v>156.32678111969344</v>
      </c>
      <c r="FU33" s="107">
        <v>13.570033083306722</v>
      </c>
      <c r="FV33" s="107">
        <v>1094.029268</v>
      </c>
      <c r="FW33" s="107">
        <v>157.06201077530071</v>
      </c>
      <c r="FX33" s="107">
        <v>13.633855102022631</v>
      </c>
      <c r="FY33" s="107">
        <v>1094.7857140000001</v>
      </c>
      <c r="FZ33" s="107">
        <v>56613500.046956569</v>
      </c>
      <c r="GA33" s="107">
        <v>382.27775138530194</v>
      </c>
      <c r="GB33" s="107">
        <v>1116.864286</v>
      </c>
      <c r="GC33" s="107">
        <v>56225560.969708934</v>
      </c>
      <c r="GD33" s="107">
        <v>379.65822639564908</v>
      </c>
      <c r="GE33" s="113">
        <v>1117.7079369999999</v>
      </c>
      <c r="GF33" s="113">
        <v>531.18374800000004</v>
      </c>
      <c r="GG33" s="113"/>
      <c r="GH33" s="113"/>
      <c r="GI33" s="113"/>
      <c r="GJ33" s="113"/>
      <c r="GK33" s="113"/>
      <c r="GL33" s="107">
        <v>8</v>
      </c>
      <c r="GM33" s="107">
        <v>0</v>
      </c>
      <c r="GN33" s="107">
        <v>0</v>
      </c>
      <c r="GO33" s="114"/>
      <c r="GP33" s="114"/>
      <c r="GQ33" s="114"/>
      <c r="GR33" s="114"/>
      <c r="GS33" s="114"/>
      <c r="GT33" s="114"/>
      <c r="GU33" s="114"/>
      <c r="GV33" s="114"/>
      <c r="GW33" s="114"/>
      <c r="GX33" s="114"/>
      <c r="GY33" s="114"/>
      <c r="GZ33" s="114"/>
      <c r="HA33" s="107"/>
      <c r="HB33" s="114"/>
      <c r="HC33" s="53" t="str">
        <f t="shared" si="0"/>
        <v>0</v>
      </c>
      <c r="HD33" s="56">
        <f t="shared" si="2"/>
        <v>2016</v>
      </c>
      <c r="HF33" s="56" t="e">
        <f>MATCH(ROUND(#REF!,1),#REF!,0)</f>
        <v>#REF!</v>
      </c>
      <c r="HG33" s="56" t="e">
        <f>MATCH(ROUND(#REF!,1),#REF!,0)</f>
        <v>#REF!</v>
      </c>
      <c r="HH33" s="56" t="e">
        <f>MATCH(ROUND(#REF!,1),#REF!,0)</f>
        <v>#REF!</v>
      </c>
      <c r="HI33" s="56" t="e">
        <f>MATCH(ROUND(#REF!,1),#REF!,0)</f>
        <v>#REF!</v>
      </c>
      <c r="HK33" s="115">
        <f t="shared" si="3"/>
        <v>4</v>
      </c>
      <c r="HL33" s="115" t="str" cm="1">
        <f t="array" ref="HL33">IFERROR(INDEX(#REF!,'5. Data Set'!HH33),"")</f>
        <v/>
      </c>
      <c r="HN33" s="116" t="str" cm="1">
        <f t="array" ref="HN33">IF(IFERROR(INDEX($E$5:$E$900,SMALL(IF(ROUND($EH$5:$EH$900,1)=ROUND($EH33,1),ROW($EH$5:$EH$900)-4,""),1)),"")=$E33,"",IFERROR(INDEX($E$5:$E$900,SMALL(IF(ROUND($EH$5:$EH$900,1)=ROUND($EH33,1),ROW($EH$5:$EH$900)-4,""),1)),""))</f>
        <v/>
      </c>
      <c r="HO33" s="116" t="str" cm="1">
        <f t="array" ref="HO33">IF(IFERROR(INDEX($E$5:$E$900,SMALL(IF(ROUND($EH$5:$EH$900,1)=ROUND($EH33,1),ROW($EH$5:$EH$900)-4,""),2)),"")=$E33,"",IFERROR(INDEX($E$5:$E$900,SMALL(IF(ROUND($EH$5:$EH$900,1)=ROUND($EH33,1),ROW($EH$5:$EH$900)-4,""),2)),""))</f>
        <v/>
      </c>
      <c r="HP33" s="116" t="str" cm="1">
        <f t="array" ref="HP33">IF(IFERROR(INDEX($E$5:$E$900,SMALL(IF(ROUND($EH$5:$EH$900,1)=ROUND($EH33,1),ROW($EH$5:$EH$900)-4,""),3)),"")=$E33,"",IFERROR(INDEX($E$5:$E$900,SMALL(IF(ROUND($EH$5:$EH$900,1)=ROUND($EH33,1),ROW($EH$5:$EH$900)-4,""),3)),""))</f>
        <v/>
      </c>
      <c r="HQ33" s="117" t="str" cm="1">
        <f t="array" ref="HQ33">IF(IFERROR(INDEX($E$5:$E$900,SMALL(IF(ROUND($EH$5:$EH$900,1)=ROUND($EH33,1),ROW($EH$5:$EH$900)-4,""),4)),"")=$E33,"",IFERROR(INDEX($E$5:$E$900,SMALL(IF(ROUND($EH$5:$EH$900,1)=ROUND($EH33,1),ROW($EH$5:$EH$900)-4,""),4)),""))</f>
        <v/>
      </c>
      <c r="HR33" s="118"/>
      <c r="HS33" s="105" t="str">
        <f t="shared" si="4"/>
        <v>vvr1</v>
      </c>
      <c r="HT33" s="119" t="str">
        <f t="shared" si="5"/>
        <v/>
      </c>
      <c r="HU33" s="119" t="str">
        <f t="shared" si="5"/>
        <v/>
      </c>
      <c r="HV33" s="119" t="str">
        <f t="shared" si="5"/>
        <v/>
      </c>
      <c r="HW33" s="119" t="str">
        <f t="shared" si="5"/>
        <v/>
      </c>
    </row>
    <row r="34" spans="1:231" ht="13.9" hidden="1" customHeight="1" x14ac:dyDescent="0.25">
      <c r="A34" s="107" t="s">
        <v>292</v>
      </c>
      <c r="B34" s="107" t="s">
        <v>380</v>
      </c>
      <c r="C34" s="107">
        <v>562</v>
      </c>
      <c r="D34" s="108">
        <v>2016</v>
      </c>
      <c r="E34" s="109" t="s">
        <v>385</v>
      </c>
      <c r="F34" s="107" t="s">
        <v>309</v>
      </c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 t="s">
        <v>18</v>
      </c>
      <c r="X34" s="110"/>
      <c r="Y34" s="107" t="s">
        <v>296</v>
      </c>
      <c r="Z34" s="107">
        <v>1</v>
      </c>
      <c r="AA34" s="107" t="s">
        <v>386</v>
      </c>
      <c r="AB34" s="110">
        <v>4</v>
      </c>
      <c r="AC34" s="110">
        <v>4</v>
      </c>
      <c r="AD34" s="107">
        <v>2100</v>
      </c>
      <c r="AE34" s="107">
        <v>8</v>
      </c>
      <c r="AF34" s="107">
        <v>2</v>
      </c>
      <c r="AG34" s="107">
        <v>262144</v>
      </c>
      <c r="AH34" s="107">
        <v>32</v>
      </c>
      <c r="AI34" s="107" t="s">
        <v>387</v>
      </c>
      <c r="AJ34" s="110">
        <v>1</v>
      </c>
      <c r="AK34" s="110" t="s">
        <v>388</v>
      </c>
      <c r="AL34" s="107" t="s">
        <v>327</v>
      </c>
      <c r="AM34" s="107">
        <v>2</v>
      </c>
      <c r="AN34" s="110">
        <v>0</v>
      </c>
      <c r="AO34" s="110">
        <v>900</v>
      </c>
      <c r="AP34" s="107" t="s">
        <v>317</v>
      </c>
      <c r="AQ34" s="107" t="s">
        <v>318</v>
      </c>
      <c r="AR34" s="107" t="s">
        <v>319</v>
      </c>
      <c r="AS34" s="107" t="s">
        <v>384</v>
      </c>
      <c r="AT34" s="107" t="s">
        <v>321</v>
      </c>
      <c r="AU34" s="111">
        <v>6.9915938624903307</v>
      </c>
      <c r="AV34" s="111">
        <v>1.7332576192383995</v>
      </c>
      <c r="AW34" s="111">
        <v>9.0844942490020344</v>
      </c>
      <c r="AX34" s="111">
        <v>6.2783922295329084</v>
      </c>
      <c r="AY34" s="111">
        <v>6.565418218583531</v>
      </c>
      <c r="AZ34" s="111">
        <v>6.565418218583531</v>
      </c>
      <c r="BA34" s="111"/>
      <c r="BB34" s="111">
        <v>4.8628369181833078</v>
      </c>
      <c r="BC34" s="111">
        <v>3.1117572469640002</v>
      </c>
      <c r="BD34" s="111">
        <v>5.8717739547280905</v>
      </c>
      <c r="BE34" s="111">
        <v>16.201324522670323</v>
      </c>
      <c r="BF34" s="111">
        <v>86.095605617723777</v>
      </c>
      <c r="BG34" s="107">
        <v>45853.571695290397</v>
      </c>
      <c r="BH34" s="112">
        <v>45960.078302000002</v>
      </c>
      <c r="BI34" s="111">
        <v>6.6374094942522106</v>
      </c>
      <c r="BJ34" s="112">
        <v>570.94380200000001</v>
      </c>
      <c r="BK34" s="112">
        <v>34378.046863000003</v>
      </c>
      <c r="BL34" s="111">
        <v>4.9647690576800887</v>
      </c>
      <c r="BM34" s="112">
        <v>540.87685999999997</v>
      </c>
      <c r="BN34" s="112">
        <v>22932.429448999999</v>
      </c>
      <c r="BO34" s="111">
        <v>3.311829104182312</v>
      </c>
      <c r="BP34" s="112">
        <v>510.78760299999999</v>
      </c>
      <c r="BQ34" s="112">
        <v>11457.229667</v>
      </c>
      <c r="BR34" s="111">
        <v>1.6546169584368322</v>
      </c>
      <c r="BS34" s="107">
        <v>479.1</v>
      </c>
      <c r="BT34" s="107">
        <v>87471.3564505369</v>
      </c>
      <c r="BU34" s="112">
        <v>87354.082980000007</v>
      </c>
      <c r="BV34" s="107">
        <v>1.4803741889038644</v>
      </c>
      <c r="BW34" s="107">
        <v>509.99586799999997</v>
      </c>
      <c r="BX34" s="107">
        <v>65629.315900000001</v>
      </c>
      <c r="BY34" s="107">
        <v>1.1122084049124772</v>
      </c>
      <c r="BZ34" s="107">
        <v>472.71404999999999</v>
      </c>
      <c r="CA34" s="107">
        <v>43745.507831000003</v>
      </c>
      <c r="CB34" s="107">
        <v>0.74134738141926593</v>
      </c>
      <c r="CC34" s="107">
        <v>462.08016500000002</v>
      </c>
      <c r="CD34" s="107">
        <v>21882.886908</v>
      </c>
      <c r="CE34" s="107">
        <v>0.37084541274072325</v>
      </c>
      <c r="CF34" s="107">
        <v>450.23305800000003</v>
      </c>
      <c r="CG34" s="107">
        <v>138205.82442647501</v>
      </c>
      <c r="CH34" s="112">
        <v>137055.645368</v>
      </c>
      <c r="CI34" s="107">
        <v>8.5947110288081845</v>
      </c>
      <c r="CJ34" s="107">
        <v>575.96280999999999</v>
      </c>
      <c r="CK34" s="107">
        <v>103656.763718</v>
      </c>
      <c r="CL34" s="107">
        <v>6.5002789775317611</v>
      </c>
      <c r="CM34" s="107">
        <v>543.61157000000003</v>
      </c>
      <c r="CN34" s="107">
        <v>69104.300673000005</v>
      </c>
      <c r="CO34" s="107">
        <v>4.3335062451282447</v>
      </c>
      <c r="CP34" s="107">
        <v>512.892562</v>
      </c>
      <c r="CQ34" s="107">
        <v>34558.088064000003</v>
      </c>
      <c r="CR34" s="107">
        <v>2.1671254753547955</v>
      </c>
      <c r="CS34" s="107">
        <v>479.70495899999997</v>
      </c>
      <c r="CT34" s="107">
        <v>83020.118227762607</v>
      </c>
      <c r="CU34" s="107">
        <v>83060.899483999994</v>
      </c>
      <c r="CV34" s="107">
        <v>5.5166030608646208</v>
      </c>
      <c r="CW34" s="107">
        <v>507.54628100000002</v>
      </c>
      <c r="CX34" s="112">
        <v>62285.592294000002</v>
      </c>
      <c r="CY34" s="107">
        <v>4.1367826646644348</v>
      </c>
      <c r="CZ34" s="107">
        <v>494.757025</v>
      </c>
      <c r="DA34" s="112">
        <v>41489.967399000001</v>
      </c>
      <c r="DB34" s="107">
        <v>2.755612840342363</v>
      </c>
      <c r="DC34" s="107">
        <v>479.89504099999999</v>
      </c>
      <c r="DD34" s="112">
        <v>20761.751617999998</v>
      </c>
      <c r="DE34" s="107">
        <v>1.3789200843753506</v>
      </c>
      <c r="DF34" s="107">
        <v>463.109917</v>
      </c>
      <c r="DG34" s="107">
        <v>123279.526123081</v>
      </c>
      <c r="DH34" s="112">
        <v>123467.403475</v>
      </c>
      <c r="DI34" s="107">
        <v>5.9111882841872987</v>
      </c>
      <c r="DJ34" s="107">
        <v>521.62562000000003</v>
      </c>
      <c r="DK34" s="112">
        <v>92446.435322000005</v>
      </c>
      <c r="DL34" s="107">
        <v>4.4260126155559396</v>
      </c>
      <c r="DM34" s="107">
        <v>508.93140499999998</v>
      </c>
      <c r="DN34" s="112">
        <v>61627.893423000001</v>
      </c>
      <c r="DO34" s="107">
        <v>2.9505284093460693</v>
      </c>
      <c r="DP34" s="107">
        <v>491.32809900000001</v>
      </c>
      <c r="DQ34" s="112">
        <v>30819.147201</v>
      </c>
      <c r="DR34" s="107">
        <v>1.4755131859566708</v>
      </c>
      <c r="DS34" s="107">
        <v>469.99256200000002</v>
      </c>
      <c r="DT34" s="107">
        <v>7708.3777455992204</v>
      </c>
      <c r="DU34" s="112">
        <v>7734.8434889999999</v>
      </c>
      <c r="DV34" s="107">
        <v>7.9181486297793926</v>
      </c>
      <c r="DW34" s="107">
        <v>509.107438</v>
      </c>
      <c r="DX34" s="112">
        <v>5774.8766839999998</v>
      </c>
      <c r="DY34" s="107">
        <v>5.911733310129498</v>
      </c>
      <c r="DZ34" s="107">
        <v>493.70661200000001</v>
      </c>
      <c r="EA34" s="112">
        <v>3861.9880659999999</v>
      </c>
      <c r="EB34" s="107">
        <v>3.9535118656907406</v>
      </c>
      <c r="EC34" s="107">
        <v>478.31322299999999</v>
      </c>
      <c r="ED34" s="112">
        <v>1926.4436679999999</v>
      </c>
      <c r="EE34" s="107">
        <v>1.9720977304601524</v>
      </c>
      <c r="EF34" s="107">
        <v>461.23719</v>
      </c>
      <c r="EG34" s="107">
        <v>1880258.53261053</v>
      </c>
      <c r="EH34" s="111">
        <v>1882084.9184960001</v>
      </c>
      <c r="EI34" s="107">
        <v>5.3149373966916826</v>
      </c>
      <c r="EJ34" s="107">
        <v>573.227801</v>
      </c>
      <c r="EK34" s="112">
        <v>1641164.3249880001</v>
      </c>
      <c r="EL34" s="107">
        <v>4.6345866540205858</v>
      </c>
      <c r="EM34" s="107">
        <v>554.84024899999997</v>
      </c>
      <c r="EN34" s="112">
        <v>1409513.884967</v>
      </c>
      <c r="EO34" s="107">
        <v>3.980414477978937</v>
      </c>
      <c r="EP34" s="107">
        <v>538.24605799999995</v>
      </c>
      <c r="EQ34" s="112">
        <v>1174184.7392559999</v>
      </c>
      <c r="ER34" s="107">
        <v>3.3158537746975996</v>
      </c>
      <c r="ES34" s="107">
        <v>522.37344399999995</v>
      </c>
      <c r="ET34" s="112">
        <v>939754.99492500001</v>
      </c>
      <c r="EU34" s="107">
        <v>2.6538329472647013</v>
      </c>
      <c r="EV34" s="107">
        <v>506.452697</v>
      </c>
      <c r="EW34" s="112">
        <v>703895.04561899998</v>
      </c>
      <c r="EX34" s="107">
        <v>1.9877732744896717</v>
      </c>
      <c r="EY34" s="107">
        <v>490.93112000000002</v>
      </c>
      <c r="EZ34" s="112">
        <v>469847.066705</v>
      </c>
      <c r="FA34" s="107">
        <v>1.3268305383116554</v>
      </c>
      <c r="FB34" s="107">
        <v>474.24273899999997</v>
      </c>
      <c r="FC34" s="112">
        <v>232127.50602299999</v>
      </c>
      <c r="FD34" s="107">
        <v>0.65551939258315595</v>
      </c>
      <c r="FE34" s="107">
        <v>452.41742699999998</v>
      </c>
      <c r="FF34" s="107">
        <v>463.52354722988503</v>
      </c>
      <c r="FG34" s="112">
        <v>465.82328200000001</v>
      </c>
      <c r="FH34" s="107">
        <v>1.3763023163741654</v>
      </c>
      <c r="FI34" s="107">
        <v>313.65619800000002</v>
      </c>
      <c r="FJ34" s="112">
        <v>233.33391599999999</v>
      </c>
      <c r="FK34" s="107">
        <v>0.68939879453997521</v>
      </c>
      <c r="FL34" s="107">
        <v>312.40578499999998</v>
      </c>
      <c r="FM34" s="107">
        <v>355.01047386888098</v>
      </c>
      <c r="FN34" s="112">
        <v>357.04599300000001</v>
      </c>
      <c r="FO34" s="107">
        <v>2.6139980452448937</v>
      </c>
      <c r="FP34" s="107">
        <v>312.50743799999998</v>
      </c>
      <c r="FQ34" s="112">
        <v>175.95597900000001</v>
      </c>
      <c r="FR34" s="107">
        <v>1.2882054249945092</v>
      </c>
      <c r="FS34" s="107">
        <v>312.52975199999997</v>
      </c>
      <c r="FT34" s="107">
        <v>128.38787806249999</v>
      </c>
      <c r="FU34" s="107">
        <v>11.144781081814235</v>
      </c>
      <c r="FV34" s="107">
        <v>687.69375000000002</v>
      </c>
      <c r="FW34" s="107">
        <v>128.50818412500001</v>
      </c>
      <c r="FX34" s="107">
        <v>11.155224316406251</v>
      </c>
      <c r="FY34" s="107">
        <v>688.73749999999995</v>
      </c>
      <c r="FZ34" s="107">
        <v>7673025.2840150492</v>
      </c>
      <c r="GA34" s="107">
        <v>51.81143807506961</v>
      </c>
      <c r="GB34" s="107">
        <v>568.16446299999996</v>
      </c>
      <c r="GC34" s="107">
        <v>7280942.7894745767</v>
      </c>
      <c r="GD34" s="107">
        <v>49.163935019329294</v>
      </c>
      <c r="GE34" s="113">
        <v>571.03884300000004</v>
      </c>
      <c r="GF34" s="113">
        <v>311.08759400000002</v>
      </c>
      <c r="GG34" s="113"/>
      <c r="GH34" s="113"/>
      <c r="GI34" s="113"/>
      <c r="GJ34" s="113"/>
      <c r="GK34" s="113"/>
      <c r="GL34" s="107">
        <v>2</v>
      </c>
      <c r="GM34" s="107">
        <v>0</v>
      </c>
      <c r="GN34" s="107">
        <v>0</v>
      </c>
      <c r="GO34" s="114"/>
      <c r="GP34" s="114"/>
      <c r="GQ34" s="114"/>
      <c r="GR34" s="114"/>
      <c r="GS34" s="114"/>
      <c r="GT34" s="114"/>
      <c r="GU34" s="114"/>
      <c r="GV34" s="114"/>
      <c r="GW34" s="114"/>
      <c r="GX34" s="114"/>
      <c r="GY34" s="114"/>
      <c r="GZ34" s="114"/>
      <c r="HA34" s="107"/>
      <c r="HB34" s="114"/>
      <c r="HC34" s="53" t="str">
        <f t="shared" si="0"/>
        <v>0</v>
      </c>
      <c r="HD34" s="56">
        <f t="shared" si="2"/>
        <v>2016</v>
      </c>
      <c r="HF34" s="56" t="e">
        <f>MATCH(ROUND(#REF!,1),#REF!,0)</f>
        <v>#REF!</v>
      </c>
      <c r="HG34" s="56" t="e">
        <f>MATCH(ROUND(#REF!,1),#REF!,0)</f>
        <v>#REF!</v>
      </c>
      <c r="HH34" s="56" t="e">
        <f>MATCH(ROUND(#REF!,1),#REF!,0)</f>
        <v>#REF!</v>
      </c>
      <c r="HI34" s="56" t="e">
        <f>MATCH(ROUND(#REF!,1),#REF!,0)</f>
        <v>#REF!</v>
      </c>
      <c r="HK34" s="115">
        <f t="shared" si="3"/>
        <v>4</v>
      </c>
      <c r="HL34" s="115" t="str" cm="1">
        <f t="array" ref="HL34">IFERROR(INDEX(#REF!,'5. Data Set'!HH34),"")</f>
        <v/>
      </c>
      <c r="HN34" s="116" t="str" cm="1">
        <f t="array" ref="HN34">IF(IFERROR(INDEX($E$5:$E$900,SMALL(IF(ROUND($EH$5:$EH$900,1)=ROUND($EH34,1),ROW($EH$5:$EH$900)-4,""),1)),"")=$E34,"",IFERROR(INDEX($E$5:$E$900,SMALL(IF(ROUND($EH$5:$EH$900,1)=ROUND($EH34,1),ROW($EH$5:$EH$900)-4,""),1)),""))</f>
        <v/>
      </c>
      <c r="HO34" s="116" t="str" cm="1">
        <f t="array" ref="HO34">IF(IFERROR(INDEX($E$5:$E$900,SMALL(IF(ROUND($EH$5:$EH$900,1)=ROUND($EH34,1),ROW($EH$5:$EH$900)-4,""),2)),"")=$E34,"",IFERROR(INDEX($E$5:$E$900,SMALL(IF(ROUND($EH$5:$EH$900,1)=ROUND($EH34,1),ROW($EH$5:$EH$900)-4,""),2)),""))</f>
        <v/>
      </c>
      <c r="HP34" s="116" t="str" cm="1">
        <f t="array" ref="HP34">IF(IFERROR(INDEX($E$5:$E$900,SMALL(IF(ROUND($EH$5:$EH$900,1)=ROUND($EH34,1),ROW($EH$5:$EH$900)-4,""),3)),"")=$E34,"",IFERROR(INDEX($E$5:$E$900,SMALL(IF(ROUND($EH$5:$EH$900,1)=ROUND($EH34,1),ROW($EH$5:$EH$900)-4,""),3)),""))</f>
        <v/>
      </c>
      <c r="HQ34" s="117" t="str" cm="1">
        <f t="array" ref="HQ34">IF(IFERROR(INDEX($E$5:$E$900,SMALL(IF(ROUND($EH$5:$EH$900,1)=ROUND($EH34,1),ROW($EH$5:$EH$900)-4,""),4)),"")=$E34,"",IFERROR(INDEX($E$5:$E$900,SMALL(IF(ROUND($EH$5:$EH$900,1)=ROUND($EH34,1),ROW($EH$5:$EH$900)-4,""),4)),""))</f>
        <v/>
      </c>
      <c r="HR34" s="118"/>
      <c r="HS34" s="105" t="str">
        <f t="shared" si="4"/>
        <v>vvr1</v>
      </c>
      <c r="HT34" s="119" t="str">
        <f t="shared" si="5"/>
        <v/>
      </c>
      <c r="HU34" s="119" t="str">
        <f t="shared" si="5"/>
        <v/>
      </c>
      <c r="HV34" s="119" t="str">
        <f t="shared" si="5"/>
        <v/>
      </c>
      <c r="HW34" s="119" t="str">
        <f t="shared" si="5"/>
        <v/>
      </c>
    </row>
    <row r="35" spans="1:231" ht="13.9" hidden="1" customHeight="1" x14ac:dyDescent="0.25">
      <c r="A35" s="107" t="s">
        <v>292</v>
      </c>
      <c r="B35" s="107" t="s">
        <v>380</v>
      </c>
      <c r="C35" s="107">
        <v>563</v>
      </c>
      <c r="D35" s="108">
        <v>2016</v>
      </c>
      <c r="E35" s="109" t="s">
        <v>389</v>
      </c>
      <c r="F35" s="107" t="s">
        <v>295</v>
      </c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 t="s">
        <v>18</v>
      </c>
      <c r="X35" s="110"/>
      <c r="Y35" s="107" t="s">
        <v>296</v>
      </c>
      <c r="Z35" s="107">
        <v>1</v>
      </c>
      <c r="AA35" s="107" t="s">
        <v>390</v>
      </c>
      <c r="AB35" s="110">
        <v>4</v>
      </c>
      <c r="AC35" s="110">
        <v>4</v>
      </c>
      <c r="AD35" s="107">
        <v>2800</v>
      </c>
      <c r="AE35" s="107">
        <v>10</v>
      </c>
      <c r="AF35" s="107">
        <v>2</v>
      </c>
      <c r="AG35" s="107">
        <v>6291456</v>
      </c>
      <c r="AH35" s="107">
        <v>96</v>
      </c>
      <c r="AI35" s="107" t="s">
        <v>391</v>
      </c>
      <c r="AJ35" s="110">
        <v>8</v>
      </c>
      <c r="AK35" s="110" t="s">
        <v>392</v>
      </c>
      <c r="AL35" s="107" t="s">
        <v>327</v>
      </c>
      <c r="AM35" s="107">
        <v>4</v>
      </c>
      <c r="AN35" s="110">
        <v>0</v>
      </c>
      <c r="AO35" s="110">
        <v>1400</v>
      </c>
      <c r="AP35" s="107" t="s">
        <v>317</v>
      </c>
      <c r="AQ35" s="107" t="s">
        <v>318</v>
      </c>
      <c r="AR35" s="107" t="s">
        <v>319</v>
      </c>
      <c r="AS35" s="107" t="s">
        <v>384</v>
      </c>
      <c r="AT35" s="107" t="s">
        <v>321</v>
      </c>
      <c r="AU35" s="111">
        <v>5.1787566467034978</v>
      </c>
      <c r="AV35" s="111">
        <v>0.98174759879125384</v>
      </c>
      <c r="AW35" s="111">
        <v>7.2917527102006838</v>
      </c>
      <c r="AX35" s="111">
        <v>5.0265661577896426</v>
      </c>
      <c r="AY35" s="111">
        <v>5.2347583688643553</v>
      </c>
      <c r="AZ35" s="111">
        <v>5.2347583688643553</v>
      </c>
      <c r="BA35" s="111"/>
      <c r="BB35" s="111">
        <v>3.7092291696630202</v>
      </c>
      <c r="BC35" s="111">
        <v>10.871251923765128</v>
      </c>
      <c r="BD35" s="111">
        <v>19.469902133187123</v>
      </c>
      <c r="BE35" s="111">
        <v>11.076365354240309</v>
      </c>
      <c r="BF35" s="111">
        <v>306.84641457694306</v>
      </c>
      <c r="BG35" s="107">
        <v>70139.607789344605</v>
      </c>
      <c r="BH35" s="112">
        <v>70285.483359000005</v>
      </c>
      <c r="BI35" s="111">
        <v>10.150407740598464</v>
      </c>
      <c r="BJ35" s="112">
        <v>1179.2528930000001</v>
      </c>
      <c r="BK35" s="112">
        <v>52627.809950000003</v>
      </c>
      <c r="BL35" s="111">
        <v>7.6003422607012894</v>
      </c>
      <c r="BM35" s="112">
        <v>1114.863636</v>
      </c>
      <c r="BN35" s="112">
        <v>35043.827024999999</v>
      </c>
      <c r="BO35" s="111">
        <v>5.060918927993761</v>
      </c>
      <c r="BP35" s="112">
        <v>1054.0595040000001</v>
      </c>
      <c r="BQ35" s="112">
        <v>17537.142918000001</v>
      </c>
      <c r="BR35" s="111">
        <v>2.5326588466870779</v>
      </c>
      <c r="BS35" s="107">
        <v>992.03471100000002</v>
      </c>
      <c r="BT35" s="107">
        <v>101608.668750921</v>
      </c>
      <c r="BU35" s="112">
        <v>101628.603754</v>
      </c>
      <c r="BV35" s="107">
        <v>1.7222819669025156</v>
      </c>
      <c r="BW35" s="107">
        <v>1036.657025</v>
      </c>
      <c r="BX35" s="107">
        <v>76184.010185000006</v>
      </c>
      <c r="BY35" s="107">
        <v>1.2910769415424423</v>
      </c>
      <c r="BZ35" s="107">
        <v>968.48347100000001</v>
      </c>
      <c r="CA35" s="107">
        <v>50807.271496000001</v>
      </c>
      <c r="CB35" s="107">
        <v>0.86102184082832001</v>
      </c>
      <c r="CC35" s="107">
        <v>950.87437999999997</v>
      </c>
      <c r="CD35" s="107">
        <v>25396.910592</v>
      </c>
      <c r="CE35" s="107">
        <v>0.43039695038529452</v>
      </c>
      <c r="CF35" s="107">
        <v>929.15867800000001</v>
      </c>
      <c r="CG35" s="107">
        <v>227747.41722401301</v>
      </c>
      <c r="CH35" s="112">
        <v>227754.32375000001</v>
      </c>
      <c r="CI35" s="107">
        <v>14.282393059672618</v>
      </c>
      <c r="CJ35" s="107">
        <v>1187.4570249999999</v>
      </c>
      <c r="CK35" s="107">
        <v>170794.68218599999</v>
      </c>
      <c r="CL35" s="107">
        <v>10.710474090318193</v>
      </c>
      <c r="CM35" s="107">
        <v>1117.5239670000001</v>
      </c>
      <c r="CN35" s="107">
        <v>113870.826026</v>
      </c>
      <c r="CO35" s="107">
        <v>7.1407992109872316</v>
      </c>
      <c r="CP35" s="107">
        <v>1052.2256199999999</v>
      </c>
      <c r="CQ35" s="107">
        <v>56902.273006000003</v>
      </c>
      <c r="CR35" s="107">
        <v>3.5683214073800475</v>
      </c>
      <c r="CS35" s="107">
        <v>987.43636400000003</v>
      </c>
      <c r="CT35" s="107">
        <v>137837.896518644</v>
      </c>
      <c r="CU35" s="107">
        <v>138338.95359399999</v>
      </c>
      <c r="CV35" s="107">
        <v>9.1879705080785534</v>
      </c>
      <c r="CW35" s="107">
        <v>1056.0991739999999</v>
      </c>
      <c r="CX35" s="112">
        <v>103416.75273399999</v>
      </c>
      <c r="CY35" s="107">
        <v>6.8685648508653712</v>
      </c>
      <c r="CZ35" s="107">
        <v>1027.3330579999999</v>
      </c>
      <c r="DA35" s="112">
        <v>68961.015941000005</v>
      </c>
      <c r="DB35" s="107">
        <v>4.5801400416297779</v>
      </c>
      <c r="DC35" s="107">
        <v>994.88099199999999</v>
      </c>
      <c r="DD35" s="112">
        <v>34466.797677000002</v>
      </c>
      <c r="DE35" s="107">
        <v>2.2891594329503544</v>
      </c>
      <c r="DF35" s="107">
        <v>960.21322299999997</v>
      </c>
      <c r="DG35" s="107">
        <v>204075.09285289</v>
      </c>
      <c r="DH35" s="112">
        <v>204560.264704</v>
      </c>
      <c r="DI35" s="107">
        <v>9.7936314046919932</v>
      </c>
      <c r="DJ35" s="107">
        <v>1086.3355369999999</v>
      </c>
      <c r="DK35" s="112">
        <v>153109.788692</v>
      </c>
      <c r="DL35" s="107">
        <v>7.3303622141353477</v>
      </c>
      <c r="DM35" s="107">
        <v>1057.6884299999999</v>
      </c>
      <c r="DN35" s="112">
        <v>102027.87280300001</v>
      </c>
      <c r="DO35" s="107">
        <v>4.884738395715627</v>
      </c>
      <c r="DP35" s="107">
        <v>1019.056198</v>
      </c>
      <c r="DQ35" s="112">
        <v>51030.81033</v>
      </c>
      <c r="DR35" s="107">
        <v>2.4431770626516789</v>
      </c>
      <c r="DS35" s="107">
        <v>974.44875999999999</v>
      </c>
      <c r="DT35" s="107">
        <v>12887.141467347599</v>
      </c>
      <c r="DU35" s="112">
        <v>12899.570755000001</v>
      </c>
      <c r="DV35" s="107">
        <v>13.205272820801556</v>
      </c>
      <c r="DW35" s="107">
        <v>1058.9528929999999</v>
      </c>
      <c r="DX35" s="112">
        <v>9669.9929329999995</v>
      </c>
      <c r="DY35" s="107">
        <v>9.8991584511439825</v>
      </c>
      <c r="DZ35" s="107">
        <v>1025.287603</v>
      </c>
      <c r="EA35" s="112">
        <v>6452.3247369999999</v>
      </c>
      <c r="EB35" s="107">
        <v>6.6052359492245483</v>
      </c>
      <c r="EC35" s="107">
        <v>991.72066099999995</v>
      </c>
      <c r="ED35" s="112">
        <v>3230.77187</v>
      </c>
      <c r="EE35" s="107">
        <v>3.3073367149511181</v>
      </c>
      <c r="EF35" s="107">
        <v>956.890083</v>
      </c>
      <c r="EG35" s="107">
        <v>2956016.6262660399</v>
      </c>
      <c r="EH35" s="111">
        <v>2949059.2332600001</v>
      </c>
      <c r="EI35" s="107">
        <v>8.3280329436133176</v>
      </c>
      <c r="EJ35" s="107">
        <v>1167.311618</v>
      </c>
      <c r="EK35" s="112">
        <v>2587730.286572</v>
      </c>
      <c r="EL35" s="107">
        <v>7.3076535163163188</v>
      </c>
      <c r="EM35" s="107">
        <v>1138.1821580000001</v>
      </c>
      <c r="EN35" s="112">
        <v>2226373.221562</v>
      </c>
      <c r="EO35" s="107">
        <v>6.2871946839299637</v>
      </c>
      <c r="EP35" s="107">
        <v>1109.718257</v>
      </c>
      <c r="EQ35" s="112">
        <v>1853163.825216</v>
      </c>
      <c r="ER35" s="107">
        <v>5.2332653112738177</v>
      </c>
      <c r="ES35" s="107">
        <v>1080.092116</v>
      </c>
      <c r="ET35" s="112">
        <v>1476435.0669100001</v>
      </c>
      <c r="EU35" s="107">
        <v>4.1693973921100858</v>
      </c>
      <c r="EV35" s="107">
        <v>1048.8580910000001</v>
      </c>
      <c r="EW35" s="112">
        <v>1111463.6060230001</v>
      </c>
      <c r="EX35" s="107">
        <v>3.1387316409899753</v>
      </c>
      <c r="EY35" s="107">
        <v>1018.7</v>
      </c>
      <c r="EZ35" s="112">
        <v>738851.14751299995</v>
      </c>
      <c r="FA35" s="107">
        <v>2.0864879984498703</v>
      </c>
      <c r="FB35" s="107">
        <v>986.89294600000005</v>
      </c>
      <c r="FC35" s="112">
        <v>369622.15072899999</v>
      </c>
      <c r="FD35" s="107">
        <v>1.0437991252408769</v>
      </c>
      <c r="FE35" s="107">
        <v>948.49667999999997</v>
      </c>
      <c r="FF35" s="107">
        <v>4254.4535829094402</v>
      </c>
      <c r="FG35" s="112">
        <v>4238.2005380000001</v>
      </c>
      <c r="FH35" s="107">
        <v>12.522013053241151</v>
      </c>
      <c r="FI35" s="107">
        <v>820.33305800000005</v>
      </c>
      <c r="FJ35" s="112">
        <v>2132.327483</v>
      </c>
      <c r="FK35" s="107">
        <v>6.3000871092595876</v>
      </c>
      <c r="FL35" s="107">
        <v>813.71322299999997</v>
      </c>
      <c r="FM35" s="107">
        <v>3051.3463092951001</v>
      </c>
      <c r="FN35" s="112">
        <v>3043.2142220000001</v>
      </c>
      <c r="FO35" s="107">
        <v>22.279919628084048</v>
      </c>
      <c r="FP35" s="107">
        <v>810.91074400000002</v>
      </c>
      <c r="FQ35" s="112">
        <v>1527.687815</v>
      </c>
      <c r="FR35" s="107">
        <v>11.18447774361227</v>
      </c>
      <c r="FS35" s="107">
        <v>810.64132199999995</v>
      </c>
      <c r="FT35" s="107">
        <v>169.35873092436162</v>
      </c>
      <c r="FU35" s="107">
        <v>14.701278726073058</v>
      </c>
      <c r="FV35" s="107">
        <v>1363.3906039999999</v>
      </c>
      <c r="FW35" s="107">
        <v>177.83814569276163</v>
      </c>
      <c r="FX35" s="107">
        <v>15.437339035830004</v>
      </c>
      <c r="FY35" s="107">
        <v>1356.790244</v>
      </c>
      <c r="FZ35" s="107">
        <v>56201418.7871961</v>
      </c>
      <c r="GA35" s="107">
        <v>379.49520840105617</v>
      </c>
      <c r="GB35" s="107">
        <v>1209.4190080000001</v>
      </c>
      <c r="GC35" s="107">
        <v>55369147.023217916</v>
      </c>
      <c r="GD35" s="107">
        <v>373.87536546233713</v>
      </c>
      <c r="GE35" s="113">
        <v>1218.444628</v>
      </c>
      <c r="GF35" s="113">
        <v>796.40163900000005</v>
      </c>
      <c r="GG35" s="113"/>
      <c r="GH35" s="113"/>
      <c r="GI35" s="113"/>
      <c r="GJ35" s="113"/>
      <c r="GK35" s="113"/>
      <c r="GL35" s="107">
        <v>8</v>
      </c>
      <c r="GM35" s="107">
        <v>0</v>
      </c>
      <c r="GN35" s="107">
        <v>0</v>
      </c>
      <c r="GO35" s="114"/>
      <c r="GP35" s="114"/>
      <c r="GQ35" s="114"/>
      <c r="GR35" s="114"/>
      <c r="GS35" s="114"/>
      <c r="GT35" s="114"/>
      <c r="GU35" s="114"/>
      <c r="GV35" s="114"/>
      <c r="GW35" s="114"/>
      <c r="GX35" s="114"/>
      <c r="GY35" s="114"/>
      <c r="GZ35" s="114"/>
      <c r="HA35" s="107"/>
      <c r="HB35" s="114"/>
      <c r="HC35" s="53" t="str">
        <f t="shared" si="0"/>
        <v>0</v>
      </c>
      <c r="HD35" s="56">
        <f t="shared" si="2"/>
        <v>2016</v>
      </c>
      <c r="HF35" s="56" t="e">
        <f>MATCH(ROUND(#REF!,1),#REF!,0)</f>
        <v>#REF!</v>
      </c>
      <c r="HG35" s="56" t="e">
        <f>MATCH(ROUND(#REF!,1),#REF!,0)</f>
        <v>#REF!</v>
      </c>
      <c r="HH35" s="56" t="e">
        <f>MATCH(ROUND(#REF!,1),#REF!,0)</f>
        <v>#REF!</v>
      </c>
      <c r="HI35" s="56" t="e">
        <f>MATCH(ROUND(#REF!,1),#REF!,0)</f>
        <v>#REF!</v>
      </c>
      <c r="HK35" s="115">
        <f t="shared" si="3"/>
        <v>4</v>
      </c>
      <c r="HL35" s="115" t="str" cm="1">
        <f t="array" ref="HL35">IFERROR(INDEX(#REF!,'5. Data Set'!HH35),"")</f>
        <v/>
      </c>
      <c r="HN35" s="116" t="str" cm="1">
        <f t="array" ref="HN35">IF(IFERROR(INDEX($E$5:$E$900,SMALL(IF(ROUND($EH$5:$EH$900,1)=ROUND($EH35,1),ROW($EH$5:$EH$900)-4,""),1)),"")=$E35,"",IFERROR(INDEX($E$5:$E$900,SMALL(IF(ROUND($EH$5:$EH$900,1)=ROUND($EH35,1),ROW($EH$5:$EH$900)-4,""),1)),""))</f>
        <v/>
      </c>
      <c r="HO35" s="116" t="str" cm="1">
        <f t="array" ref="HO35">IF(IFERROR(INDEX($E$5:$E$900,SMALL(IF(ROUND($EH$5:$EH$900,1)=ROUND($EH35,1),ROW($EH$5:$EH$900)-4,""),2)),"")=$E35,"",IFERROR(INDEX($E$5:$E$900,SMALL(IF(ROUND($EH$5:$EH$900,1)=ROUND($EH35,1),ROW($EH$5:$EH$900)-4,""),2)),""))</f>
        <v/>
      </c>
      <c r="HP35" s="116" t="str" cm="1">
        <f t="array" ref="HP35">IF(IFERROR(INDEX($E$5:$E$900,SMALL(IF(ROUND($EH$5:$EH$900,1)=ROUND($EH35,1),ROW($EH$5:$EH$900)-4,""),3)),"")=$E35,"",IFERROR(INDEX($E$5:$E$900,SMALL(IF(ROUND($EH$5:$EH$900,1)=ROUND($EH35,1),ROW($EH$5:$EH$900)-4,""),3)),""))</f>
        <v/>
      </c>
      <c r="HQ35" s="117" t="str" cm="1">
        <f t="array" ref="HQ35">IF(IFERROR(INDEX($E$5:$E$900,SMALL(IF(ROUND($EH$5:$EH$900,1)=ROUND($EH35,1),ROW($EH$5:$EH$900)-4,""),4)),"")=$E35,"",IFERROR(INDEX($E$5:$E$900,SMALL(IF(ROUND($EH$5:$EH$900,1)=ROUND($EH35,1),ROW($EH$5:$EH$900)-4,""),4)),""))</f>
        <v/>
      </c>
      <c r="HR35" s="118"/>
      <c r="HS35" s="105" t="str">
        <f t="shared" si="4"/>
        <v>vvr1</v>
      </c>
      <c r="HT35" s="119" t="str">
        <f t="shared" si="5"/>
        <v/>
      </c>
      <c r="HU35" s="119" t="str">
        <f t="shared" si="5"/>
        <v/>
      </c>
      <c r="HV35" s="119" t="str">
        <f t="shared" si="5"/>
        <v/>
      </c>
      <c r="HW35" s="119" t="str">
        <f t="shared" si="5"/>
        <v/>
      </c>
    </row>
    <row r="36" spans="1:231" ht="13.9" hidden="1" customHeight="1" x14ac:dyDescent="0.25">
      <c r="A36" s="107" t="s">
        <v>292</v>
      </c>
      <c r="B36" s="107" t="s">
        <v>380</v>
      </c>
      <c r="C36" s="107">
        <v>579</v>
      </c>
      <c r="D36" s="108">
        <v>2016</v>
      </c>
      <c r="E36" s="109" t="s">
        <v>393</v>
      </c>
      <c r="F36" s="107" t="s">
        <v>303</v>
      </c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 t="s">
        <v>18</v>
      </c>
      <c r="X36" s="110"/>
      <c r="Y36" s="107" t="s">
        <v>296</v>
      </c>
      <c r="Z36" s="107">
        <v>1</v>
      </c>
      <c r="AA36" s="107" t="s">
        <v>386</v>
      </c>
      <c r="AB36" s="110">
        <v>4</v>
      </c>
      <c r="AC36" s="110">
        <v>4</v>
      </c>
      <c r="AD36" s="107">
        <v>2100</v>
      </c>
      <c r="AE36" s="107">
        <v>8</v>
      </c>
      <c r="AF36" s="107">
        <v>2</v>
      </c>
      <c r="AG36" s="107">
        <v>65536</v>
      </c>
      <c r="AH36" s="107">
        <v>8</v>
      </c>
      <c r="AI36" s="107" t="s">
        <v>387</v>
      </c>
      <c r="AJ36" s="110">
        <v>1</v>
      </c>
      <c r="AK36" s="110" t="s">
        <v>326</v>
      </c>
      <c r="AL36" s="107" t="s">
        <v>316</v>
      </c>
      <c r="AM36" s="107">
        <v>2</v>
      </c>
      <c r="AN36" s="110">
        <v>0</v>
      </c>
      <c r="AO36" s="110">
        <v>900</v>
      </c>
      <c r="AP36" s="107" t="s">
        <v>317</v>
      </c>
      <c r="AQ36" s="107" t="s">
        <v>318</v>
      </c>
      <c r="AR36" s="107" t="s">
        <v>319</v>
      </c>
      <c r="AS36" s="107" t="s">
        <v>384</v>
      </c>
      <c r="AT36" s="107" t="s">
        <v>321</v>
      </c>
      <c r="AU36" s="111">
        <v>7.6561682372254714</v>
      </c>
      <c r="AV36" s="111">
        <v>1.9047590385729278</v>
      </c>
      <c r="AW36" s="111">
        <v>10.021139851632647</v>
      </c>
      <c r="AX36" s="111">
        <v>6.9850876625689287</v>
      </c>
      <c r="AY36" s="111">
        <v>7.2851905849437051</v>
      </c>
      <c r="AZ36" s="111">
        <v>7.2851905849437051</v>
      </c>
      <c r="BA36" s="111"/>
      <c r="BB36" s="111">
        <v>5.0459062060244797</v>
      </c>
      <c r="BC36" s="111">
        <v>21.254521746802478</v>
      </c>
      <c r="BD36" s="111">
        <v>231.19451899043139</v>
      </c>
      <c r="BE36" s="111">
        <v>7.7225147525857292</v>
      </c>
      <c r="BF36" s="111">
        <v>46.139558795189799</v>
      </c>
      <c r="BG36" s="107">
        <v>45175.378635224799</v>
      </c>
      <c r="BH36" s="112">
        <v>45185.955850999999</v>
      </c>
      <c r="BI36" s="111">
        <v>6.5256131724048299</v>
      </c>
      <c r="BJ36" s="112">
        <v>516.83730200000002</v>
      </c>
      <c r="BK36" s="112">
        <v>33880.923407000002</v>
      </c>
      <c r="BL36" s="111">
        <v>4.8929760566980542</v>
      </c>
      <c r="BM36" s="112">
        <v>487.83730200000002</v>
      </c>
      <c r="BN36" s="112">
        <v>22575.924739999999</v>
      </c>
      <c r="BO36" s="111">
        <v>3.2603438189590435</v>
      </c>
      <c r="BP36" s="112">
        <v>458.46587299999999</v>
      </c>
      <c r="BQ36" s="112">
        <v>11287.312877</v>
      </c>
      <c r="BR36" s="111">
        <v>1.6300781117497547</v>
      </c>
      <c r="BS36" s="107">
        <v>427.25238100000001</v>
      </c>
      <c r="BT36" s="107">
        <v>85855.846094429493</v>
      </c>
      <c r="BU36" s="112">
        <v>86334.006091999996</v>
      </c>
      <c r="BV36" s="107">
        <v>1.4630871263627998</v>
      </c>
      <c r="BW36" s="107">
        <v>458.81745999999998</v>
      </c>
      <c r="BX36" s="107">
        <v>64382.428094000003</v>
      </c>
      <c r="BY36" s="107">
        <v>1.0910776178732042</v>
      </c>
      <c r="BZ36" s="107">
        <v>422.57777800000002</v>
      </c>
      <c r="CA36" s="107">
        <v>42953.207729000002</v>
      </c>
      <c r="CB36" s="107">
        <v>0.72792041177051769</v>
      </c>
      <c r="CC36" s="107">
        <v>412.76507900000001</v>
      </c>
      <c r="CD36" s="107">
        <v>21458.553080999998</v>
      </c>
      <c r="CE36" s="107">
        <v>0.36365430245096814</v>
      </c>
      <c r="CF36" s="107">
        <v>401.13333299999999</v>
      </c>
      <c r="CG36" s="107">
        <v>138323.169242562</v>
      </c>
      <c r="CH36" s="112">
        <v>136806.23207999999</v>
      </c>
      <c r="CI36" s="107">
        <v>8.5790704097636397</v>
      </c>
      <c r="CJ36" s="107">
        <v>526.78730199999995</v>
      </c>
      <c r="CK36" s="107">
        <v>103755.584731</v>
      </c>
      <c r="CL36" s="107">
        <v>6.5064760082927231</v>
      </c>
      <c r="CM36" s="107">
        <v>494.718254</v>
      </c>
      <c r="CN36" s="107">
        <v>69171.408907999998</v>
      </c>
      <c r="CO36" s="107">
        <v>4.337714578801255</v>
      </c>
      <c r="CP36" s="107">
        <v>463.86587300000002</v>
      </c>
      <c r="CQ36" s="107">
        <v>34560.009352000001</v>
      </c>
      <c r="CR36" s="107">
        <v>2.1672459586454966</v>
      </c>
      <c r="CS36" s="107">
        <v>430.42857099999998</v>
      </c>
      <c r="CT36" s="107">
        <v>83016.852553833203</v>
      </c>
      <c r="CU36" s="107">
        <v>83042.992735000007</v>
      </c>
      <c r="CV36" s="107">
        <v>5.5154137596776946</v>
      </c>
      <c r="CW36" s="107">
        <v>458.762698</v>
      </c>
      <c r="CX36" s="112">
        <v>62287.606110000001</v>
      </c>
      <c r="CY36" s="107">
        <v>4.1369164150039879</v>
      </c>
      <c r="CZ36" s="107">
        <v>446.04920600000003</v>
      </c>
      <c r="DA36" s="112">
        <v>41519.030567000002</v>
      </c>
      <c r="DB36" s="107">
        <v>2.7575431103315307</v>
      </c>
      <c r="DC36" s="107">
        <v>430.51190500000001</v>
      </c>
      <c r="DD36" s="112">
        <v>20780.165409000001</v>
      </c>
      <c r="DE36" s="107">
        <v>1.3801430614490855</v>
      </c>
      <c r="DF36" s="107">
        <v>414.05476199999998</v>
      </c>
      <c r="DG36" s="107">
        <v>123165.037274833</v>
      </c>
      <c r="DH36" s="112">
        <v>123535.177473</v>
      </c>
      <c r="DI36" s="107">
        <v>5.9144330666292593</v>
      </c>
      <c r="DJ36" s="107">
        <v>472.42777799999999</v>
      </c>
      <c r="DK36" s="112">
        <v>92332.112924999994</v>
      </c>
      <c r="DL36" s="107">
        <v>4.4205392582588177</v>
      </c>
      <c r="DM36" s="107">
        <v>459.522222</v>
      </c>
      <c r="DN36" s="112">
        <v>61586.972796000002</v>
      </c>
      <c r="DO36" s="107">
        <v>2.9485692725691064</v>
      </c>
      <c r="DP36" s="107">
        <v>441.85317500000002</v>
      </c>
      <c r="DQ36" s="112">
        <v>30780.564839999999</v>
      </c>
      <c r="DR36" s="107">
        <v>1.4736659971934789</v>
      </c>
      <c r="DS36" s="107">
        <v>420.45079399999997</v>
      </c>
      <c r="DT36" s="107">
        <v>7700.2039791589204</v>
      </c>
      <c r="DU36" s="112">
        <v>7728.1200820000004</v>
      </c>
      <c r="DV36" s="107">
        <v>7.9112658872907815</v>
      </c>
      <c r="DW36" s="107">
        <v>460.29127</v>
      </c>
      <c r="DX36" s="112">
        <v>5773.1478939999997</v>
      </c>
      <c r="DY36" s="107">
        <v>5.9099635501868244</v>
      </c>
      <c r="DZ36" s="107">
        <v>444.86349200000001</v>
      </c>
      <c r="EA36" s="112">
        <v>3849.481264</v>
      </c>
      <c r="EB36" s="107">
        <v>3.9407086697036391</v>
      </c>
      <c r="EC36" s="107">
        <v>428.68492099999997</v>
      </c>
      <c r="ED36" s="112">
        <v>1925.3884869999999</v>
      </c>
      <c r="EE36" s="107">
        <v>1.9710175431233043</v>
      </c>
      <c r="EF36" s="107">
        <v>412.27618999999999</v>
      </c>
      <c r="EG36" s="107">
        <v>1733962.36148319</v>
      </c>
      <c r="EH36" s="111">
        <v>1739581.84668</v>
      </c>
      <c r="EI36" s="107">
        <v>4.9125140532521394</v>
      </c>
      <c r="EJ36" s="107">
        <v>512.69512199999997</v>
      </c>
      <c r="EK36" s="112">
        <v>1516295.4092959999</v>
      </c>
      <c r="EL36" s="107">
        <v>4.2819615077407347</v>
      </c>
      <c r="EM36" s="107">
        <v>495.84227600000003</v>
      </c>
      <c r="EN36" s="112">
        <v>1299412.9441229999</v>
      </c>
      <c r="EO36" s="107">
        <v>3.6694935401658122</v>
      </c>
      <c r="EP36" s="107">
        <v>480.43821100000002</v>
      </c>
      <c r="EQ36" s="112">
        <v>1087900.1794710001</v>
      </c>
      <c r="ER36" s="107">
        <v>3.0721894059693033</v>
      </c>
      <c r="ES36" s="107">
        <v>466.50121999999999</v>
      </c>
      <c r="ET36" s="112">
        <v>867418.12916400004</v>
      </c>
      <c r="EU36" s="107">
        <v>2.449556344644753</v>
      </c>
      <c r="EV36" s="107">
        <v>451.79918700000002</v>
      </c>
      <c r="EW36" s="112">
        <v>646866.96418200003</v>
      </c>
      <c r="EX36" s="107">
        <v>1.8267281060637424</v>
      </c>
      <c r="EY36" s="107">
        <v>436.96504099999999</v>
      </c>
      <c r="EZ36" s="112">
        <v>435510.13832500001</v>
      </c>
      <c r="FA36" s="107">
        <v>1.2298643371902824</v>
      </c>
      <c r="FB36" s="107">
        <v>421.90325200000001</v>
      </c>
      <c r="FC36" s="112">
        <v>217372.598398</v>
      </c>
      <c r="FD36" s="107">
        <v>0.61385208546530734</v>
      </c>
      <c r="FE36" s="107">
        <v>401.67195099999998</v>
      </c>
      <c r="FF36" s="107">
        <v>2717.5186226051401</v>
      </c>
      <c r="FG36" s="112">
        <v>2708.2743930000001</v>
      </c>
      <c r="FH36" s="107">
        <v>8.001756169118952</v>
      </c>
      <c r="FI36" s="107">
        <v>267.56745999999998</v>
      </c>
      <c r="FJ36" s="112">
        <v>1358.4846990000001</v>
      </c>
      <c r="FK36" s="107">
        <v>4.0137230366956222</v>
      </c>
      <c r="FL36" s="107">
        <v>265.70317499999999</v>
      </c>
      <c r="FM36" s="107">
        <v>16788.580100695199</v>
      </c>
      <c r="FN36" s="112">
        <v>16814.986463000001</v>
      </c>
      <c r="FO36" s="107">
        <v>123.10554552309833</v>
      </c>
      <c r="FP36" s="107">
        <v>384.256349</v>
      </c>
      <c r="FQ36" s="112">
        <v>8408.7175009999992</v>
      </c>
      <c r="FR36" s="107">
        <v>61.561735859140484</v>
      </c>
      <c r="FS36" s="107">
        <v>368.98809499999999</v>
      </c>
      <c r="FT36" s="107">
        <v>45.023331624999997</v>
      </c>
      <c r="FU36" s="107">
        <v>3.908275314670139</v>
      </c>
      <c r="FV36" s="107">
        <v>506.22093000000001</v>
      </c>
      <c r="FW36" s="107">
        <v>45.09457175</v>
      </c>
      <c r="FX36" s="107">
        <v>3.9144593532986112</v>
      </c>
      <c r="FY36" s="107">
        <v>506.75652200000002</v>
      </c>
      <c r="FZ36" s="107">
        <v>3838616.8298875014</v>
      </c>
      <c r="GA36" s="107">
        <v>25.919927383787599</v>
      </c>
      <c r="GB36" s="107">
        <v>515.28254000000004</v>
      </c>
      <c r="GC36" s="107">
        <v>3538970.7129915161</v>
      </c>
      <c r="GD36" s="107">
        <v>23.896592955014853</v>
      </c>
      <c r="GE36" s="113">
        <v>517.91984100000002</v>
      </c>
      <c r="GF36" s="113">
        <v>263.37354900000003</v>
      </c>
      <c r="GG36" s="113"/>
      <c r="GH36" s="113"/>
      <c r="GI36" s="113"/>
      <c r="GJ36" s="113"/>
      <c r="GK36" s="113"/>
      <c r="GL36" s="107">
        <v>2</v>
      </c>
      <c r="GM36" s="107">
        <v>0</v>
      </c>
      <c r="GN36" s="107">
        <v>0</v>
      </c>
      <c r="GO36" s="114"/>
      <c r="GP36" s="114"/>
      <c r="GQ36" s="114"/>
      <c r="GR36" s="114"/>
      <c r="GS36" s="114"/>
      <c r="GT36" s="114"/>
      <c r="GU36" s="114"/>
      <c r="GV36" s="114"/>
      <c r="GW36" s="114"/>
      <c r="GX36" s="114"/>
      <c r="GY36" s="114"/>
      <c r="GZ36" s="114"/>
      <c r="HA36" s="107"/>
      <c r="HB36" s="114"/>
      <c r="HC36" s="53" t="str">
        <f t="shared" si="0"/>
        <v>0</v>
      </c>
      <c r="HD36" s="56">
        <f t="shared" si="2"/>
        <v>2016</v>
      </c>
      <c r="HF36" s="56" t="e">
        <f>MATCH(ROUND(#REF!,1),#REF!,0)</f>
        <v>#REF!</v>
      </c>
      <c r="HG36" s="56" t="e">
        <f>MATCH(ROUND(#REF!,1),#REF!,0)</f>
        <v>#REF!</v>
      </c>
      <c r="HH36" s="56" t="e">
        <f>MATCH(ROUND(#REF!,1),#REF!,0)</f>
        <v>#REF!</v>
      </c>
      <c r="HI36" s="56" t="e">
        <f>MATCH(ROUND(#REF!,1),#REF!,0)</f>
        <v>#REF!</v>
      </c>
      <c r="HK36" s="115">
        <f t="shared" si="3"/>
        <v>4</v>
      </c>
      <c r="HL36" s="115" t="str" cm="1">
        <f t="array" ref="HL36">IFERROR(INDEX(#REF!,'5. Data Set'!HH36),"")</f>
        <v/>
      </c>
      <c r="HN36" s="116" t="str" cm="1">
        <f t="array" ref="HN36">IF(IFERROR(INDEX($E$5:$E$900,SMALL(IF(ROUND($EH$5:$EH$900,1)=ROUND($EH36,1),ROW($EH$5:$EH$900)-4,""),1)),"")=$E36,"",IFERROR(INDEX($E$5:$E$900,SMALL(IF(ROUND($EH$5:$EH$900,1)=ROUND($EH36,1),ROW($EH$5:$EH$900)-4,""),1)),""))</f>
        <v/>
      </c>
      <c r="HO36" s="116" t="str" cm="1">
        <f t="array" ref="HO36">IF(IFERROR(INDEX($E$5:$E$900,SMALL(IF(ROUND($EH$5:$EH$900,1)=ROUND($EH36,1),ROW($EH$5:$EH$900)-4,""),2)),"")=$E36,"",IFERROR(INDEX($E$5:$E$900,SMALL(IF(ROUND($EH$5:$EH$900,1)=ROUND($EH36,1),ROW($EH$5:$EH$900)-4,""),2)),""))</f>
        <v/>
      </c>
      <c r="HP36" s="116" t="str" cm="1">
        <f t="array" ref="HP36">IF(IFERROR(INDEX($E$5:$E$900,SMALL(IF(ROUND($EH$5:$EH$900,1)=ROUND($EH36,1),ROW($EH$5:$EH$900)-4,""),3)),"")=$E36,"",IFERROR(INDEX($E$5:$E$900,SMALL(IF(ROUND($EH$5:$EH$900,1)=ROUND($EH36,1),ROW($EH$5:$EH$900)-4,""),3)),""))</f>
        <v/>
      </c>
      <c r="HQ36" s="117" t="str" cm="1">
        <f t="array" ref="HQ36">IF(IFERROR(INDEX($E$5:$E$900,SMALL(IF(ROUND($EH$5:$EH$900,1)=ROUND($EH36,1),ROW($EH$5:$EH$900)-4,""),4)),"")=$E36,"",IFERROR(INDEX($E$5:$E$900,SMALL(IF(ROUND($EH$5:$EH$900,1)=ROUND($EH36,1),ROW($EH$5:$EH$900)-4,""),4)),""))</f>
        <v/>
      </c>
      <c r="HR36" s="118"/>
      <c r="HS36" s="105" t="str">
        <f t="shared" si="4"/>
        <v>vvr1</v>
      </c>
      <c r="HT36" s="119" t="str">
        <f t="shared" si="5"/>
        <v/>
      </c>
      <c r="HU36" s="119" t="str">
        <f t="shared" si="5"/>
        <v/>
      </c>
      <c r="HV36" s="119" t="str">
        <f t="shared" si="5"/>
        <v/>
      </c>
      <c r="HW36" s="119" t="str">
        <f t="shared" si="5"/>
        <v/>
      </c>
    </row>
    <row r="37" spans="1:231" ht="13.9" hidden="1" customHeight="1" x14ac:dyDescent="0.25">
      <c r="A37" s="107" t="s">
        <v>292</v>
      </c>
      <c r="B37" s="107" t="s">
        <v>380</v>
      </c>
      <c r="C37" s="107">
        <v>580</v>
      </c>
      <c r="D37" s="108">
        <v>2016</v>
      </c>
      <c r="E37" s="109" t="s">
        <v>394</v>
      </c>
      <c r="F37" s="107" t="s">
        <v>49</v>
      </c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 t="s">
        <v>18</v>
      </c>
      <c r="X37" s="110"/>
      <c r="Y37" s="107" t="s">
        <v>296</v>
      </c>
      <c r="Z37" s="107">
        <v>1</v>
      </c>
      <c r="AA37" s="107" t="s">
        <v>395</v>
      </c>
      <c r="AB37" s="110">
        <v>4</v>
      </c>
      <c r="AC37" s="110">
        <v>4</v>
      </c>
      <c r="AD37" s="107">
        <v>2000</v>
      </c>
      <c r="AE37" s="107">
        <v>10</v>
      </c>
      <c r="AF37" s="107">
        <v>2</v>
      </c>
      <c r="AG37" s="107">
        <v>524288</v>
      </c>
      <c r="AH37" s="107">
        <v>64</v>
      </c>
      <c r="AI37" s="107" t="s">
        <v>387</v>
      </c>
      <c r="AJ37" s="110">
        <v>2</v>
      </c>
      <c r="AK37" s="110" t="s">
        <v>326</v>
      </c>
      <c r="AL37" s="107" t="s">
        <v>316</v>
      </c>
      <c r="AM37" s="107">
        <v>2</v>
      </c>
      <c r="AN37" s="110">
        <v>0</v>
      </c>
      <c r="AO37" s="110">
        <v>900</v>
      </c>
      <c r="AP37" s="107" t="s">
        <v>317</v>
      </c>
      <c r="AQ37" s="107" t="s">
        <v>318</v>
      </c>
      <c r="AR37" s="107" t="s">
        <v>319</v>
      </c>
      <c r="AS37" s="107" t="s">
        <v>384</v>
      </c>
      <c r="AT37" s="107" t="s">
        <v>321</v>
      </c>
      <c r="AU37" s="111">
        <v>7.4115445393465347</v>
      </c>
      <c r="AV37" s="111">
        <v>1.4864141791639072</v>
      </c>
      <c r="AW37" s="111">
        <v>9.7455165694470995</v>
      </c>
      <c r="AX37" s="111">
        <v>6.6759856338820285</v>
      </c>
      <c r="AY37" s="111">
        <v>6.9842944857199614</v>
      </c>
      <c r="AZ37" s="111">
        <v>6.9842944857199614</v>
      </c>
      <c r="BA37" s="111"/>
      <c r="BB37" s="111">
        <v>5.2069958957067417</v>
      </c>
      <c r="BC37" s="111">
        <v>26.996641225161678</v>
      </c>
      <c r="BD37" s="111">
        <v>308.162996634911</v>
      </c>
      <c r="BE37" s="111">
        <v>16.286821043510479</v>
      </c>
      <c r="BF37" s="111">
        <v>129.2429744958508</v>
      </c>
      <c r="BG37" s="107">
        <v>54363.208434312299</v>
      </c>
      <c r="BH37" s="112">
        <v>54354.743581000002</v>
      </c>
      <c r="BI37" s="111">
        <v>7.8497405668361164</v>
      </c>
      <c r="BJ37" s="112">
        <v>641.98925599999995</v>
      </c>
      <c r="BK37" s="112">
        <v>40801.260088000003</v>
      </c>
      <c r="BL37" s="111">
        <v>5.8923892449887365</v>
      </c>
      <c r="BM37" s="112">
        <v>605.70082600000001</v>
      </c>
      <c r="BN37" s="112">
        <v>27206.243586000001</v>
      </c>
      <c r="BO37" s="111">
        <v>3.9290398570273242</v>
      </c>
      <c r="BP37" s="112">
        <v>569.61983499999997</v>
      </c>
      <c r="BQ37" s="112">
        <v>13609.58426</v>
      </c>
      <c r="BR37" s="111">
        <v>1.9654532176073019</v>
      </c>
      <c r="BS37" s="107">
        <v>534.42892600000005</v>
      </c>
      <c r="BT37" s="107">
        <v>82995.353174537406</v>
      </c>
      <c r="BU37" s="112">
        <v>83178.367421000003</v>
      </c>
      <c r="BV37" s="107">
        <v>1.4096090761252988</v>
      </c>
      <c r="BW37" s="107">
        <v>562.83305800000005</v>
      </c>
      <c r="BX37" s="107">
        <v>62256.174440000003</v>
      </c>
      <c r="BY37" s="107">
        <v>1.0550443733920642</v>
      </c>
      <c r="BZ37" s="107">
        <v>522.48264500000005</v>
      </c>
      <c r="CA37" s="107">
        <v>41519.135451000002</v>
      </c>
      <c r="CB37" s="107">
        <v>0.70361744260238124</v>
      </c>
      <c r="CC37" s="107">
        <v>512.00082599999996</v>
      </c>
      <c r="CD37" s="107">
        <v>20729.622855000001</v>
      </c>
      <c r="CE37" s="107">
        <v>0.35130125087890463</v>
      </c>
      <c r="CF37" s="107">
        <v>500.15454499999998</v>
      </c>
      <c r="CG37" s="107">
        <v>165005.05134238899</v>
      </c>
      <c r="CH37" s="112">
        <v>163623.96069499999</v>
      </c>
      <c r="CI37" s="107">
        <v>10.260800682719918</v>
      </c>
      <c r="CJ37" s="107">
        <v>642.45950400000004</v>
      </c>
      <c r="CK37" s="107">
        <v>123787.327364</v>
      </c>
      <c r="CL37" s="107">
        <v>7.7626595012952677</v>
      </c>
      <c r="CM37" s="107">
        <v>603.98595</v>
      </c>
      <c r="CN37" s="107">
        <v>82535.797248000003</v>
      </c>
      <c r="CO37" s="107">
        <v>5.1757906430936931</v>
      </c>
      <c r="CP37" s="107">
        <v>571.36115700000005</v>
      </c>
      <c r="CQ37" s="107">
        <v>41263.211731000003</v>
      </c>
      <c r="CR37" s="107">
        <v>2.5876014081451051</v>
      </c>
      <c r="CS37" s="107">
        <v>533.41239700000006</v>
      </c>
      <c r="CT37" s="107">
        <v>98796.374675731699</v>
      </c>
      <c r="CU37" s="107">
        <v>98827.410994999998</v>
      </c>
      <c r="CV37" s="107">
        <v>6.5637574524143343</v>
      </c>
      <c r="CW37" s="107">
        <v>568.960331</v>
      </c>
      <c r="CX37" s="112">
        <v>74096.378190000003</v>
      </c>
      <c r="CY37" s="107">
        <v>4.9212121378564646</v>
      </c>
      <c r="CZ37" s="107">
        <v>553.23966900000005</v>
      </c>
      <c r="DA37" s="112">
        <v>49393.943561</v>
      </c>
      <c r="DB37" s="107">
        <v>3.2805662102091251</v>
      </c>
      <c r="DC37" s="107">
        <v>536.38181799999995</v>
      </c>
      <c r="DD37" s="112">
        <v>24687.312881000002</v>
      </c>
      <c r="DE37" s="107">
        <v>1.639641596104813</v>
      </c>
      <c r="DF37" s="107">
        <v>518.07355399999994</v>
      </c>
      <c r="DG37" s="107">
        <v>146682.86089704101</v>
      </c>
      <c r="DH37" s="112">
        <v>146941.76658900001</v>
      </c>
      <c r="DI37" s="107">
        <v>7.0350588468846995</v>
      </c>
      <c r="DJ37" s="107">
        <v>584.75619800000004</v>
      </c>
      <c r="DK37" s="112">
        <v>110068.16202600001</v>
      </c>
      <c r="DL37" s="107">
        <v>5.2696793770500125</v>
      </c>
      <c r="DM37" s="107">
        <v>569.61570200000006</v>
      </c>
      <c r="DN37" s="112">
        <v>73328.775114999997</v>
      </c>
      <c r="DO37" s="107">
        <v>3.5107257798724283</v>
      </c>
      <c r="DP37" s="107">
        <v>548.61157000000003</v>
      </c>
      <c r="DQ37" s="112">
        <v>36676.951523999996</v>
      </c>
      <c r="DR37" s="107">
        <v>1.7559644087945316</v>
      </c>
      <c r="DS37" s="107">
        <v>525.59669399999996</v>
      </c>
      <c r="DT37" s="107">
        <v>9149.7296394045097</v>
      </c>
      <c r="DU37" s="112">
        <v>9178.8505819999991</v>
      </c>
      <c r="DV37" s="107">
        <v>9.3963767026667337</v>
      </c>
      <c r="DW37" s="107">
        <v>570.68099199999995</v>
      </c>
      <c r="DX37" s="112">
        <v>6852.5046350000002</v>
      </c>
      <c r="DY37" s="107">
        <v>7.0148995598095922</v>
      </c>
      <c r="DZ37" s="107">
        <v>551.78181800000004</v>
      </c>
      <c r="EA37" s="112">
        <v>4564.6119879999997</v>
      </c>
      <c r="EB37" s="107">
        <v>4.6727870072170745</v>
      </c>
      <c r="EC37" s="107">
        <v>534.17355399999997</v>
      </c>
      <c r="ED37" s="112">
        <v>2288.1506770000001</v>
      </c>
      <c r="EE37" s="107">
        <v>2.3423766975482416</v>
      </c>
      <c r="EF37" s="107">
        <v>515.31156999999996</v>
      </c>
      <c r="EG37" s="107">
        <v>2259285.9150179601</v>
      </c>
      <c r="EH37" s="111">
        <v>2264912.8768480001</v>
      </c>
      <c r="EI37" s="107">
        <v>6.3960292286001668</v>
      </c>
      <c r="EJ37" s="107">
        <v>648.25643200000002</v>
      </c>
      <c r="EK37" s="112">
        <v>1975765.138333</v>
      </c>
      <c r="EL37" s="107">
        <v>5.5794868327181142</v>
      </c>
      <c r="EM37" s="107">
        <v>626.80083000000002</v>
      </c>
      <c r="EN37" s="112">
        <v>1692271.2211829999</v>
      </c>
      <c r="EO37" s="107">
        <v>4.7789106168483135</v>
      </c>
      <c r="EP37" s="107">
        <v>606.30165999999997</v>
      </c>
      <c r="EQ37" s="112">
        <v>1413685.172725</v>
      </c>
      <c r="ER37" s="107">
        <v>3.9921940385500259</v>
      </c>
      <c r="ES37" s="107">
        <v>587.27261399999998</v>
      </c>
      <c r="ET37" s="112">
        <v>1128322.309778</v>
      </c>
      <c r="EU37" s="107">
        <v>3.1863399896710742</v>
      </c>
      <c r="EV37" s="107">
        <v>567.695021</v>
      </c>
      <c r="EW37" s="112">
        <v>847868.73055700003</v>
      </c>
      <c r="EX37" s="107">
        <v>2.3943495743667107</v>
      </c>
      <c r="EY37" s="107">
        <v>550.11825699999997</v>
      </c>
      <c r="EZ37" s="112">
        <v>564185.766282</v>
      </c>
      <c r="FA37" s="107">
        <v>1.5932394964886001</v>
      </c>
      <c r="FB37" s="107">
        <v>531.64522799999997</v>
      </c>
      <c r="FC37" s="112">
        <v>282449.638592</v>
      </c>
      <c r="FD37" s="107">
        <v>0.79762721229087918</v>
      </c>
      <c r="FE37" s="107">
        <v>508.52240699999999</v>
      </c>
      <c r="FF37" s="107">
        <v>4759.6385698119302</v>
      </c>
      <c r="FG37" s="112">
        <v>4810.7014950000003</v>
      </c>
      <c r="FH37" s="107">
        <v>14.213500842049283</v>
      </c>
      <c r="FI37" s="107">
        <v>372.52727299999998</v>
      </c>
      <c r="FJ37" s="112">
        <v>2388.741391</v>
      </c>
      <c r="FK37" s="107">
        <v>7.0576770992140876</v>
      </c>
      <c r="FL37" s="107">
        <v>369.47520700000001</v>
      </c>
      <c r="FM37" s="107">
        <v>28902.305242975501</v>
      </c>
      <c r="FN37" s="112">
        <v>29192.932617999999</v>
      </c>
      <c r="FO37" s="107">
        <v>213.72671951094514</v>
      </c>
      <c r="FP37" s="107">
        <v>489.81818199999998</v>
      </c>
      <c r="FQ37" s="112">
        <v>14449.67095</v>
      </c>
      <c r="FR37" s="107">
        <v>105.78864448349073</v>
      </c>
      <c r="FS37" s="107">
        <v>486.073554</v>
      </c>
      <c r="FT37" s="107">
        <v>145.99327361565113</v>
      </c>
      <c r="FU37" s="107">
        <v>12.673027223580828</v>
      </c>
      <c r="FV37" s="107">
        <v>782.24827600000003</v>
      </c>
      <c r="FW37" s="107">
        <v>147.26023011371598</v>
      </c>
      <c r="FX37" s="107">
        <v>12.783006086260068</v>
      </c>
      <c r="FY37" s="107">
        <v>780.72142899999994</v>
      </c>
      <c r="FZ37" s="107">
        <v>12947504.260803999</v>
      </c>
      <c r="GA37" s="107">
        <v>87.426900134535074</v>
      </c>
      <c r="GB37" s="107">
        <v>641.93884300000002</v>
      </c>
      <c r="GC37" s="107">
        <v>12325475.925114525</v>
      </c>
      <c r="GD37" s="107">
        <v>83.226707719862119</v>
      </c>
      <c r="GE37" s="113">
        <v>643.95537200000001</v>
      </c>
      <c r="GF37" s="113">
        <v>364.36028299999998</v>
      </c>
      <c r="GG37" s="113"/>
      <c r="GH37" s="113"/>
      <c r="GI37" s="113"/>
      <c r="GJ37" s="113"/>
      <c r="GK37" s="113"/>
      <c r="GL37" s="107">
        <v>4</v>
      </c>
      <c r="GM37" s="107">
        <v>0</v>
      </c>
      <c r="GN37" s="107">
        <v>0</v>
      </c>
      <c r="GO37" s="114"/>
      <c r="GP37" s="114"/>
      <c r="GQ37" s="114"/>
      <c r="GR37" s="114"/>
      <c r="GS37" s="114"/>
      <c r="GT37" s="114"/>
      <c r="GU37" s="114"/>
      <c r="GV37" s="114"/>
      <c r="GW37" s="114"/>
      <c r="GX37" s="114"/>
      <c r="GY37" s="114"/>
      <c r="GZ37" s="114"/>
      <c r="HA37" s="107"/>
      <c r="HB37" s="114"/>
      <c r="HC37" s="53" t="str">
        <f t="shared" si="0"/>
        <v>0</v>
      </c>
      <c r="HD37" s="56">
        <f t="shared" si="2"/>
        <v>2016</v>
      </c>
      <c r="HF37" s="56" t="e">
        <f>MATCH(ROUND(#REF!,1),#REF!,0)</f>
        <v>#REF!</v>
      </c>
      <c r="HG37" s="56" t="e">
        <f>MATCH(ROUND(#REF!,1),#REF!,0)</f>
        <v>#REF!</v>
      </c>
      <c r="HH37" s="56" t="e">
        <f>MATCH(ROUND(#REF!,1),#REF!,0)</f>
        <v>#REF!</v>
      </c>
      <c r="HI37" s="56" t="e">
        <f>MATCH(ROUND(#REF!,1),#REF!,0)</f>
        <v>#REF!</v>
      </c>
      <c r="HK37" s="115">
        <f t="shared" si="3"/>
        <v>4</v>
      </c>
      <c r="HL37" s="115" t="str" cm="1">
        <f t="array" ref="HL37">IFERROR(INDEX(#REF!,'5. Data Set'!HH37),"")</f>
        <v/>
      </c>
      <c r="HN37" s="116" t="str" cm="1">
        <f t="array" ref="HN37">IF(IFERROR(INDEX($E$5:$E$900,SMALL(IF(ROUND($EH$5:$EH$900,1)=ROUND($EH37,1),ROW($EH$5:$EH$900)-4,""),1)),"")=$E37,"",IFERROR(INDEX($E$5:$E$900,SMALL(IF(ROUND($EH$5:$EH$900,1)=ROUND($EH37,1),ROW($EH$5:$EH$900)-4,""),1)),""))</f>
        <v/>
      </c>
      <c r="HO37" s="116" t="str" cm="1">
        <f t="array" ref="HO37">IF(IFERROR(INDEX($E$5:$E$900,SMALL(IF(ROUND($EH$5:$EH$900,1)=ROUND($EH37,1),ROW($EH$5:$EH$900)-4,""),2)),"")=$E37,"",IFERROR(INDEX($E$5:$E$900,SMALL(IF(ROUND($EH$5:$EH$900,1)=ROUND($EH37,1),ROW($EH$5:$EH$900)-4,""),2)),""))</f>
        <v/>
      </c>
      <c r="HP37" s="116" t="str" cm="1">
        <f t="array" ref="HP37">IF(IFERROR(INDEX($E$5:$E$900,SMALL(IF(ROUND($EH$5:$EH$900,1)=ROUND($EH37,1),ROW($EH$5:$EH$900)-4,""),3)),"")=$E37,"",IFERROR(INDEX($E$5:$E$900,SMALL(IF(ROUND($EH$5:$EH$900,1)=ROUND($EH37,1),ROW($EH$5:$EH$900)-4,""),3)),""))</f>
        <v/>
      </c>
      <c r="HQ37" s="117" t="str" cm="1">
        <f t="array" ref="HQ37">IF(IFERROR(INDEX($E$5:$E$900,SMALL(IF(ROUND($EH$5:$EH$900,1)=ROUND($EH37,1),ROW($EH$5:$EH$900)-4,""),4)),"")=$E37,"",IFERROR(INDEX($E$5:$E$900,SMALL(IF(ROUND($EH$5:$EH$900,1)=ROUND($EH37,1),ROW($EH$5:$EH$900)-4,""),4)),""))</f>
        <v/>
      </c>
      <c r="HR37" s="118"/>
      <c r="HS37" s="105" t="str">
        <f t="shared" si="4"/>
        <v>vvr1</v>
      </c>
      <c r="HT37" s="119" t="str">
        <f t="shared" si="5"/>
        <v/>
      </c>
      <c r="HU37" s="119" t="str">
        <f t="shared" si="5"/>
        <v/>
      </c>
      <c r="HV37" s="119" t="str">
        <f t="shared" si="5"/>
        <v/>
      </c>
      <c r="HW37" s="119" t="str">
        <f t="shared" si="5"/>
        <v/>
      </c>
    </row>
    <row r="38" spans="1:231" ht="13.9" hidden="1" customHeight="1" x14ac:dyDescent="0.25">
      <c r="A38" s="107" t="s">
        <v>292</v>
      </c>
      <c r="B38" s="107" t="s">
        <v>396</v>
      </c>
      <c r="C38" s="107">
        <v>991</v>
      </c>
      <c r="D38" s="107">
        <v>2016</v>
      </c>
      <c r="E38" s="109" t="s">
        <v>397</v>
      </c>
      <c r="F38" s="107" t="s">
        <v>300</v>
      </c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 t="s">
        <v>19</v>
      </c>
      <c r="X38" s="110"/>
      <c r="Y38" s="107" t="s">
        <v>296</v>
      </c>
      <c r="Z38" s="107">
        <v>1</v>
      </c>
      <c r="AA38" s="107" t="s">
        <v>363</v>
      </c>
      <c r="AB38" s="110">
        <v>2</v>
      </c>
      <c r="AC38" s="110">
        <v>2</v>
      </c>
      <c r="AD38" s="107">
        <v>2100</v>
      </c>
      <c r="AE38" s="107">
        <v>8</v>
      </c>
      <c r="AF38" s="107">
        <v>16</v>
      </c>
      <c r="AG38" s="107">
        <v>1048576</v>
      </c>
      <c r="AH38" s="107">
        <v>16</v>
      </c>
      <c r="AI38" s="107" t="s">
        <v>364</v>
      </c>
      <c r="AJ38" s="110">
        <v>24</v>
      </c>
      <c r="AK38" s="110" t="s">
        <v>339</v>
      </c>
      <c r="AL38" s="107" t="s">
        <v>327</v>
      </c>
      <c r="AM38" s="107">
        <v>2</v>
      </c>
      <c r="AN38" s="110" t="s">
        <v>340</v>
      </c>
      <c r="AO38" s="110">
        <v>800</v>
      </c>
      <c r="AP38" s="107" t="s">
        <v>341</v>
      </c>
      <c r="AQ38" s="107" t="s">
        <v>342</v>
      </c>
      <c r="AR38" s="107" t="s">
        <v>319</v>
      </c>
      <c r="AS38" s="107" t="s">
        <v>349</v>
      </c>
      <c r="AT38" s="107" t="s">
        <v>344</v>
      </c>
      <c r="AU38" s="111">
        <v>4.7640621894942186</v>
      </c>
      <c r="AV38" s="111">
        <v>5.3433382450117186</v>
      </c>
      <c r="AW38" s="111">
        <v>6.8490646771358028</v>
      </c>
      <c r="AX38" s="111">
        <v>5.0201597980694075</v>
      </c>
      <c r="AY38" s="111">
        <v>4.8706459181561126</v>
      </c>
      <c r="AZ38" s="111">
        <v>4.8706459181561126</v>
      </c>
      <c r="BA38" s="111"/>
      <c r="BB38" s="111">
        <v>4.1675300539556206</v>
      </c>
      <c r="BC38" s="111">
        <v>99.558934739789123</v>
      </c>
      <c r="BD38" s="111">
        <v>175.71986699384755</v>
      </c>
      <c r="BE38" s="111">
        <v>11.165921410660205</v>
      </c>
      <c r="BF38" s="111">
        <v>19.773888094013</v>
      </c>
      <c r="BG38" s="107">
        <v>25411.9992187606</v>
      </c>
      <c r="BH38" s="112">
        <v>25432.726284</v>
      </c>
      <c r="BI38" s="111">
        <v>3.6729140841083705</v>
      </c>
      <c r="BJ38" s="112">
        <v>478.640083</v>
      </c>
      <c r="BK38" s="112">
        <v>19087.381468</v>
      </c>
      <c r="BL38" s="111">
        <v>2.7565394067356017</v>
      </c>
      <c r="BM38" s="112">
        <v>440.75438000000003</v>
      </c>
      <c r="BN38" s="112">
        <v>12700.351753999999</v>
      </c>
      <c r="BO38" s="111">
        <v>1.8341447279186645</v>
      </c>
      <c r="BP38" s="112">
        <v>408.84669400000001</v>
      </c>
      <c r="BQ38" s="112">
        <v>6344.0348809999996</v>
      </c>
      <c r="BR38" s="111">
        <v>0.91618550069320082</v>
      </c>
      <c r="BS38" s="107">
        <v>382.92710699999998</v>
      </c>
      <c r="BT38" s="107">
        <v>231445.24984723199</v>
      </c>
      <c r="BU38" s="112">
        <v>231620.529029</v>
      </c>
      <c r="BV38" s="107">
        <v>3.9252321253637845</v>
      </c>
      <c r="BW38" s="107">
        <v>458.90867800000001</v>
      </c>
      <c r="BX38" s="107">
        <v>173630.493659</v>
      </c>
      <c r="BY38" s="107">
        <v>2.9424852559927781</v>
      </c>
      <c r="BZ38" s="107">
        <v>427.33520700000003</v>
      </c>
      <c r="CA38" s="107">
        <v>115696.380812</v>
      </c>
      <c r="CB38" s="107">
        <v>1.960686095724808</v>
      </c>
      <c r="CC38" s="107">
        <v>389.18338799999998</v>
      </c>
      <c r="CD38" s="107">
        <v>57882.946103000002</v>
      </c>
      <c r="CE38" s="107">
        <v>0.98093204651021704</v>
      </c>
      <c r="CF38" s="107">
        <v>357.04809899999998</v>
      </c>
      <c r="CG38" s="107">
        <v>75524.512130401694</v>
      </c>
      <c r="CH38" s="112">
        <v>75826.450370000006</v>
      </c>
      <c r="CI38" s="107">
        <v>4.7550498742358052</v>
      </c>
      <c r="CJ38" s="107">
        <v>434.29727300000002</v>
      </c>
      <c r="CK38" s="107">
        <v>56641.358869000003</v>
      </c>
      <c r="CL38" s="107">
        <v>3.551959574163877</v>
      </c>
      <c r="CM38" s="107">
        <v>394.68553700000001</v>
      </c>
      <c r="CN38" s="107">
        <v>37747.299725999997</v>
      </c>
      <c r="CO38" s="107">
        <v>2.3671198102907782</v>
      </c>
      <c r="CP38" s="107">
        <v>366.96719000000002</v>
      </c>
      <c r="CQ38" s="107">
        <v>18905.109185000001</v>
      </c>
      <c r="CR38" s="107">
        <v>1.1855327080972577</v>
      </c>
      <c r="CS38" s="107">
        <v>342.42561999999998</v>
      </c>
      <c r="CT38" s="107">
        <v>49638.021242935101</v>
      </c>
      <c r="CU38" s="107">
        <v>49658.703523999997</v>
      </c>
      <c r="CV38" s="107">
        <v>3.2981506046877995</v>
      </c>
      <c r="CW38" s="107">
        <v>396.44661200000002</v>
      </c>
      <c r="CX38" s="112">
        <v>37213.801047000001</v>
      </c>
      <c r="CY38" s="107">
        <v>2.4716054128673739</v>
      </c>
      <c r="CZ38" s="107">
        <v>372.41016500000001</v>
      </c>
      <c r="DA38" s="112">
        <v>24843.750690000001</v>
      </c>
      <c r="DB38" s="107">
        <v>1.6500316268090987</v>
      </c>
      <c r="DC38" s="107">
        <v>350.54685999999998</v>
      </c>
      <c r="DD38" s="112">
        <v>12391.988958</v>
      </c>
      <c r="DE38" s="107">
        <v>0.82303086820137172</v>
      </c>
      <c r="DF38" s="107">
        <v>336.77165300000001</v>
      </c>
      <c r="DG38" s="107">
        <v>67874.701757170304</v>
      </c>
      <c r="DH38" s="112">
        <v>67907.389309000006</v>
      </c>
      <c r="DI38" s="107">
        <v>3.2511687521993275</v>
      </c>
      <c r="DJ38" s="107">
        <v>405.83305799999999</v>
      </c>
      <c r="DK38" s="112">
        <v>50902.997497999997</v>
      </c>
      <c r="DL38" s="107">
        <v>2.4370578304185315</v>
      </c>
      <c r="DM38" s="107">
        <v>379.60396700000001</v>
      </c>
      <c r="DN38" s="112">
        <v>33938.886189999997</v>
      </c>
      <c r="DO38" s="107">
        <v>1.6248753985120938</v>
      </c>
      <c r="DP38" s="107">
        <v>355.48165299999999</v>
      </c>
      <c r="DQ38" s="112">
        <v>16964.466906000001</v>
      </c>
      <c r="DR38" s="107">
        <v>0.81219945669737315</v>
      </c>
      <c r="DS38" s="107">
        <v>339.270826</v>
      </c>
      <c r="DT38" s="107">
        <v>4120.4851433542499</v>
      </c>
      <c r="DU38" s="112">
        <v>4245.317043</v>
      </c>
      <c r="DV38" s="107">
        <v>4.34592521164969</v>
      </c>
      <c r="DW38" s="107">
        <v>398.763802</v>
      </c>
      <c r="DX38" s="112">
        <v>3083.353337</v>
      </c>
      <c r="DY38" s="107">
        <v>3.1564245656958589</v>
      </c>
      <c r="DZ38" s="107">
        <v>372.053967</v>
      </c>
      <c r="EA38" s="112">
        <v>2055.853396</v>
      </c>
      <c r="EB38" s="107">
        <v>2.1045742908327787</v>
      </c>
      <c r="EC38" s="107">
        <v>351.60380199999997</v>
      </c>
      <c r="ED38" s="112">
        <v>1029.6033709999999</v>
      </c>
      <c r="EE38" s="107">
        <v>1.0540035532579208</v>
      </c>
      <c r="EF38" s="107">
        <v>336.67256200000003</v>
      </c>
      <c r="EG38" s="107">
        <v>1214558.2097327299</v>
      </c>
      <c r="EH38" s="111">
        <v>1219865.5887740001</v>
      </c>
      <c r="EI38" s="107">
        <v>3.4448547847104112</v>
      </c>
      <c r="EJ38" s="107">
        <v>450.51464700000002</v>
      </c>
      <c r="EK38" s="112">
        <v>1058495.7599869999</v>
      </c>
      <c r="EL38" s="107">
        <v>2.9891524254336912</v>
      </c>
      <c r="EM38" s="107">
        <v>432.45643200000001</v>
      </c>
      <c r="EN38" s="112">
        <v>908093.89726999996</v>
      </c>
      <c r="EO38" s="107">
        <v>2.5644231920017244</v>
      </c>
      <c r="EP38" s="107">
        <v>410.04427399999997</v>
      </c>
      <c r="EQ38" s="112">
        <v>759892.08813100006</v>
      </c>
      <c r="ER38" s="107">
        <v>2.1459068275649473</v>
      </c>
      <c r="ES38" s="107">
        <v>393.48767600000002</v>
      </c>
      <c r="ET38" s="112">
        <v>607440.20877400006</v>
      </c>
      <c r="EU38" s="107">
        <v>1.7153884238374748</v>
      </c>
      <c r="EV38" s="107">
        <v>377.44365099999999</v>
      </c>
      <c r="EW38" s="112">
        <v>459315.962956</v>
      </c>
      <c r="EX38" s="107">
        <v>1.2970910953173787</v>
      </c>
      <c r="EY38" s="107">
        <v>362.86821600000002</v>
      </c>
      <c r="EZ38" s="112">
        <v>302939.96130199998</v>
      </c>
      <c r="FA38" s="107">
        <v>0.85549111703365088</v>
      </c>
      <c r="FB38" s="107">
        <v>349.04763500000001</v>
      </c>
      <c r="FC38" s="112">
        <v>151020.82537000001</v>
      </c>
      <c r="FD38" s="107">
        <v>0.42647716080721726</v>
      </c>
      <c r="FE38" s="107">
        <v>336.38369299999999</v>
      </c>
      <c r="FF38" s="107">
        <v>17491.227953880301</v>
      </c>
      <c r="FG38" s="112">
        <v>17523.295142999999</v>
      </c>
      <c r="FH38" s="107">
        <v>51.773607347987948</v>
      </c>
      <c r="FI38" s="107">
        <v>377.26008300000001</v>
      </c>
      <c r="FJ38" s="112">
        <v>8751.9159889999992</v>
      </c>
      <c r="FK38" s="107">
        <v>25.858051140459729</v>
      </c>
      <c r="FL38" s="107">
        <v>358.01636400000001</v>
      </c>
      <c r="FM38" s="107">
        <v>11940.374458751399</v>
      </c>
      <c r="FN38" s="112">
        <v>11915.303981999999</v>
      </c>
      <c r="FO38" s="107">
        <v>87.234087283110028</v>
      </c>
      <c r="FP38" s="107">
        <v>355.13710700000001</v>
      </c>
      <c r="FQ38" s="112">
        <v>5960.2627759999996</v>
      </c>
      <c r="FR38" s="107">
        <v>43.636157668936228</v>
      </c>
      <c r="FS38" s="107">
        <v>347.13223099999999</v>
      </c>
      <c r="FT38" s="107">
        <v>61.607740843750001</v>
      </c>
      <c r="FU38" s="107">
        <v>5.3478941704644098</v>
      </c>
      <c r="FV38" s="107">
        <v>483.54805599999997</v>
      </c>
      <c r="FW38" s="107">
        <v>63.197385812500002</v>
      </c>
      <c r="FX38" s="107">
        <v>5.4858841851128473</v>
      </c>
      <c r="FY38" s="107">
        <v>486.63200000000001</v>
      </c>
      <c r="FZ38" s="107">
        <v>7982638.3697351683</v>
      </c>
      <c r="GA38" s="107">
        <v>53.902073596815882</v>
      </c>
      <c r="GB38" s="127">
        <v>441.05239699999998</v>
      </c>
      <c r="GC38" s="107">
        <v>305845.59493595501</v>
      </c>
      <c r="GD38" s="107">
        <v>2.0651958668204977</v>
      </c>
      <c r="GE38" s="128">
        <v>104.440556</v>
      </c>
      <c r="GF38" s="113">
        <v>316.10672099999999</v>
      </c>
      <c r="GG38" s="113"/>
      <c r="GH38" s="113"/>
      <c r="GI38" s="113"/>
      <c r="GJ38" s="113"/>
      <c r="GK38" s="113"/>
      <c r="GL38" s="107">
        <v>2</v>
      </c>
      <c r="GM38" s="107">
        <v>0</v>
      </c>
      <c r="GN38" s="107">
        <v>0</v>
      </c>
      <c r="GO38" s="114"/>
      <c r="GP38" s="114"/>
      <c r="GQ38" s="114"/>
      <c r="GR38" s="114"/>
      <c r="GS38" s="114"/>
      <c r="GT38" s="114"/>
      <c r="GU38" s="114"/>
      <c r="GV38" s="114"/>
      <c r="GW38" s="114"/>
      <c r="GX38" s="114"/>
      <c r="GY38" s="114"/>
      <c r="GZ38" s="114"/>
      <c r="HA38" s="107"/>
      <c r="HB38" s="114"/>
      <c r="HC38" s="53" t="str">
        <f t="shared" si="0"/>
        <v>0</v>
      </c>
      <c r="HD38" s="56">
        <f t="shared" si="2"/>
        <v>2016</v>
      </c>
      <c r="HF38" s="56" t="e">
        <f>MATCH(ROUND(#REF!,1),#REF!,0)</f>
        <v>#REF!</v>
      </c>
      <c r="HG38" s="56" t="e">
        <f>MATCH(ROUND(#REF!,1),#REF!,0)</f>
        <v>#REF!</v>
      </c>
      <c r="HH38" s="56" t="e">
        <f>MATCH(ROUND(#REF!,1),#REF!,0)</f>
        <v>#REF!</v>
      </c>
      <c r="HI38" s="56" t="e">
        <f>MATCH(ROUND(#REF!,1),#REF!,0)</f>
        <v>#REF!</v>
      </c>
      <c r="HK38" s="115">
        <f t="shared" si="3"/>
        <v>2</v>
      </c>
      <c r="HL38" s="115" t="str" cm="1">
        <f t="array" ref="HL38">IFERROR(INDEX(#REF!,'5. Data Set'!HH38),"")</f>
        <v/>
      </c>
      <c r="HN38" s="116" t="str" cm="1">
        <f t="array" ref="HN38">IF(IFERROR(INDEX($E$5:$E$900,SMALL(IF(ROUND($EH$5:$EH$900,1)=ROUND($EH38,1),ROW($EH$5:$EH$900)-4,""),1)),"")=$E38,"",IFERROR(INDEX($E$5:$E$900,SMALL(IF(ROUND($EH$5:$EH$900,1)=ROUND($EH38,1),ROW($EH$5:$EH$900)-4,""),1)),""))</f>
        <v/>
      </c>
      <c r="HO38" s="116" t="str" cm="1">
        <f t="array" ref="HO38">IF(IFERROR(INDEX($E$5:$E$900,SMALL(IF(ROUND($EH$5:$EH$900,1)=ROUND($EH38,1),ROW($EH$5:$EH$900)-4,""),2)),"")=$E38,"",IFERROR(INDEX($E$5:$E$900,SMALL(IF(ROUND($EH$5:$EH$900,1)=ROUND($EH38,1),ROW($EH$5:$EH$900)-4,""),2)),""))</f>
        <v/>
      </c>
      <c r="HP38" s="116" t="str" cm="1">
        <f t="array" ref="HP38">IF(IFERROR(INDEX($E$5:$E$900,SMALL(IF(ROUND($EH$5:$EH$900,1)=ROUND($EH38,1),ROW($EH$5:$EH$900)-4,""),3)),"")=$E38,"",IFERROR(INDEX($E$5:$E$900,SMALL(IF(ROUND($EH$5:$EH$900,1)=ROUND($EH38,1),ROW($EH$5:$EH$900)-4,""),3)),""))</f>
        <v/>
      </c>
      <c r="HQ38" s="117" t="str" cm="1">
        <f t="array" ref="HQ38">IF(IFERROR(INDEX($E$5:$E$900,SMALL(IF(ROUND($EH$5:$EH$900,1)=ROUND($EH38,1),ROW($EH$5:$EH$900)-4,""),4)),"")=$E38,"",IFERROR(INDEX($E$5:$E$900,SMALL(IF(ROUND($EH$5:$EH$900,1)=ROUND($EH38,1),ROW($EH$5:$EH$900)-4,""),4)),""))</f>
        <v/>
      </c>
      <c r="HR38" s="118"/>
      <c r="HS38" s="105" t="str">
        <f t="shared" si="4"/>
        <v>wrh</v>
      </c>
      <c r="HT38" s="119" t="str">
        <f t="shared" si="5"/>
        <v/>
      </c>
      <c r="HU38" s="119" t="str">
        <f t="shared" si="5"/>
        <v/>
      </c>
      <c r="HV38" s="119" t="str">
        <f t="shared" si="5"/>
        <v/>
      </c>
      <c r="HW38" s="119" t="str">
        <f t="shared" si="5"/>
        <v/>
      </c>
    </row>
    <row r="39" spans="1:231" ht="13.9" hidden="1" customHeight="1" x14ac:dyDescent="0.25">
      <c r="A39" s="107" t="s">
        <v>292</v>
      </c>
      <c r="B39" s="107" t="s">
        <v>396</v>
      </c>
      <c r="C39" s="107">
        <v>992</v>
      </c>
      <c r="D39" s="107">
        <v>2016</v>
      </c>
      <c r="E39" s="109" t="s">
        <v>398</v>
      </c>
      <c r="F39" s="107" t="s">
        <v>303</v>
      </c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 t="s">
        <v>19</v>
      </c>
      <c r="X39" s="110"/>
      <c r="Y39" s="107" t="s">
        <v>296</v>
      </c>
      <c r="Z39" s="107">
        <v>1</v>
      </c>
      <c r="AA39" s="107" t="s">
        <v>363</v>
      </c>
      <c r="AB39" s="110">
        <v>2</v>
      </c>
      <c r="AC39" s="110">
        <v>2</v>
      </c>
      <c r="AD39" s="107">
        <v>2100</v>
      </c>
      <c r="AE39" s="107">
        <v>8</v>
      </c>
      <c r="AF39" s="107">
        <v>16</v>
      </c>
      <c r="AG39" s="107">
        <v>16384</v>
      </c>
      <c r="AH39" s="107">
        <v>4</v>
      </c>
      <c r="AI39" s="107" t="s">
        <v>399</v>
      </c>
      <c r="AJ39" s="110">
        <v>1</v>
      </c>
      <c r="AK39" s="110" t="s">
        <v>348</v>
      </c>
      <c r="AL39" s="107" t="s">
        <v>316</v>
      </c>
      <c r="AM39" s="107">
        <v>2</v>
      </c>
      <c r="AN39" s="110" t="s">
        <v>340</v>
      </c>
      <c r="AO39" s="110">
        <v>800</v>
      </c>
      <c r="AP39" s="107" t="s">
        <v>341</v>
      </c>
      <c r="AQ39" s="107" t="s">
        <v>342</v>
      </c>
      <c r="AR39" s="107" t="s">
        <v>319</v>
      </c>
      <c r="AS39" s="107" t="s">
        <v>349</v>
      </c>
      <c r="AT39" s="107" t="s">
        <v>344</v>
      </c>
      <c r="AU39" s="111">
        <v>13.285566448818882</v>
      </c>
      <c r="AV39" s="111">
        <v>12.730516654011783</v>
      </c>
      <c r="AW39" s="111">
        <v>17.354001596489024</v>
      </c>
      <c r="AX39" s="111">
        <v>13.523170537216473</v>
      </c>
      <c r="AY39" s="111">
        <v>12.96508432607977</v>
      </c>
      <c r="AZ39" s="111">
        <v>12.96508432607977</v>
      </c>
      <c r="BA39" s="111"/>
      <c r="BB39" s="111">
        <v>11.152335396319517</v>
      </c>
      <c r="BC39" s="111">
        <v>9.8571814261754493</v>
      </c>
      <c r="BD39" s="111">
        <v>15.362414668438189</v>
      </c>
      <c r="BE39" s="111">
        <v>16.914837613601819</v>
      </c>
      <c r="BF39" s="111">
        <v>121.47914989915937</v>
      </c>
      <c r="BG39" s="107">
        <v>24438.142035712201</v>
      </c>
      <c r="BH39" s="112">
        <v>24467.424305</v>
      </c>
      <c r="BI39" s="111">
        <v>3.5335082180405526</v>
      </c>
      <c r="BJ39" s="112">
        <v>186.20925600000001</v>
      </c>
      <c r="BK39" s="112">
        <v>18303.080750000001</v>
      </c>
      <c r="BL39" s="111">
        <v>2.6432731716827456</v>
      </c>
      <c r="BM39" s="112">
        <v>156.91859500000001</v>
      </c>
      <c r="BN39" s="112">
        <v>12217.921503</v>
      </c>
      <c r="BO39" s="111">
        <v>1.7644736732424471</v>
      </c>
      <c r="BP39" s="112">
        <v>134.77074400000001</v>
      </c>
      <c r="BQ39" s="112">
        <v>6103.7320980000004</v>
      </c>
      <c r="BR39" s="111">
        <v>0.88148173098030169</v>
      </c>
      <c r="BS39" s="107">
        <v>118.409091</v>
      </c>
      <c r="BT39" s="107">
        <v>197090.63886346901</v>
      </c>
      <c r="BU39" s="112">
        <v>197143.52295399999</v>
      </c>
      <c r="BV39" s="107">
        <v>3.3409564033486241</v>
      </c>
      <c r="BW39" s="107">
        <v>184.47454500000001</v>
      </c>
      <c r="BX39" s="107">
        <v>147847.21848099999</v>
      </c>
      <c r="BY39" s="107">
        <v>2.5055406533271443</v>
      </c>
      <c r="BZ39" s="107">
        <v>154.76586800000001</v>
      </c>
      <c r="CA39" s="107">
        <v>98573.260840999996</v>
      </c>
      <c r="CB39" s="107">
        <v>1.6705036111307412</v>
      </c>
      <c r="CC39" s="107">
        <v>134.59545499999999</v>
      </c>
      <c r="CD39" s="107">
        <v>49271.770654</v>
      </c>
      <c r="CE39" s="107">
        <v>0.83499997973159956</v>
      </c>
      <c r="CF39" s="107">
        <v>115.685785</v>
      </c>
      <c r="CG39" s="107">
        <v>75606.972910857599</v>
      </c>
      <c r="CH39" s="112">
        <v>75661.200417999993</v>
      </c>
      <c r="CI39" s="107">
        <v>4.7446871082136459</v>
      </c>
      <c r="CJ39" s="107">
        <v>199.74140499999999</v>
      </c>
      <c r="CK39" s="107">
        <v>56716.045016999997</v>
      </c>
      <c r="CL39" s="107">
        <v>3.5566431160799445</v>
      </c>
      <c r="CM39" s="107">
        <v>164.59644599999999</v>
      </c>
      <c r="CN39" s="107">
        <v>37809.552278000003</v>
      </c>
      <c r="CO39" s="107">
        <v>2.371023645800868</v>
      </c>
      <c r="CP39" s="107">
        <v>137.130909</v>
      </c>
      <c r="CQ39" s="107">
        <v>18915.351944999999</v>
      </c>
      <c r="CR39" s="107">
        <v>1.1861750279528247</v>
      </c>
      <c r="CS39" s="107">
        <v>116.06735500000001</v>
      </c>
      <c r="CT39" s="107">
        <v>49626.820224162097</v>
      </c>
      <c r="CU39" s="107">
        <v>49659.937438000001</v>
      </c>
      <c r="CV39" s="107">
        <v>3.2982325567710489</v>
      </c>
      <c r="CW39" s="107">
        <v>167.271322</v>
      </c>
      <c r="CX39" s="112">
        <v>37214.083430999999</v>
      </c>
      <c r="CY39" s="107">
        <v>2.4716241677863358</v>
      </c>
      <c r="CZ39" s="107">
        <v>143.65504100000001</v>
      </c>
      <c r="DA39" s="112">
        <v>24819.524466999999</v>
      </c>
      <c r="DB39" s="107">
        <v>1.6484226091270697</v>
      </c>
      <c r="DC39" s="107">
        <v>123.620413</v>
      </c>
      <c r="DD39" s="112">
        <v>12384.836149000001</v>
      </c>
      <c r="DE39" s="107">
        <v>0.82255580462430589</v>
      </c>
      <c r="DF39" s="107">
        <v>111.263058</v>
      </c>
      <c r="DG39" s="107">
        <v>67769.372270200794</v>
      </c>
      <c r="DH39" s="112">
        <v>67799.466096000004</v>
      </c>
      <c r="DI39" s="107">
        <v>3.2460017654941553</v>
      </c>
      <c r="DJ39" s="107">
        <v>173.74404999999999</v>
      </c>
      <c r="DK39" s="112">
        <v>50818.930524000003</v>
      </c>
      <c r="DL39" s="107">
        <v>2.4330329971604443</v>
      </c>
      <c r="DM39" s="107">
        <v>148.54099199999999</v>
      </c>
      <c r="DN39" s="112">
        <v>33889.733866000002</v>
      </c>
      <c r="DO39" s="107">
        <v>1.6225221568175912</v>
      </c>
      <c r="DP39" s="107">
        <v>126.43876</v>
      </c>
      <c r="DQ39" s="112">
        <v>16941.862243</v>
      </c>
      <c r="DR39" s="107">
        <v>0.81111722434022582</v>
      </c>
      <c r="DS39" s="107">
        <v>112.728347</v>
      </c>
      <c r="DT39" s="107">
        <v>4140.9520774375496</v>
      </c>
      <c r="DU39" s="112">
        <v>4260.0593440000002</v>
      </c>
      <c r="DV39" s="107">
        <v>4.3610168848850899</v>
      </c>
      <c r="DW39" s="107">
        <v>169.29487599999999</v>
      </c>
      <c r="DX39" s="112">
        <v>3112.1454720000002</v>
      </c>
      <c r="DY39" s="107">
        <v>3.1858990346521985</v>
      </c>
      <c r="DZ39" s="107">
        <v>143.01686000000001</v>
      </c>
      <c r="EA39" s="112">
        <v>2066.5507680000001</v>
      </c>
      <c r="EB39" s="107">
        <v>2.1155251758202387</v>
      </c>
      <c r="EC39" s="107">
        <v>123.784711</v>
      </c>
      <c r="ED39" s="112">
        <v>1035.2670069999999</v>
      </c>
      <c r="EE39" s="107">
        <v>1.059801409633004</v>
      </c>
      <c r="EF39" s="107">
        <v>110.920331</v>
      </c>
      <c r="EG39" s="107">
        <v>1171315.0050071101</v>
      </c>
      <c r="EH39" s="111">
        <v>1176573.125362</v>
      </c>
      <c r="EI39" s="107">
        <v>3.3225984877059069</v>
      </c>
      <c r="EJ39" s="107">
        <v>184.94141099999999</v>
      </c>
      <c r="EK39" s="112">
        <v>1028785.958699</v>
      </c>
      <c r="EL39" s="107">
        <v>2.9052530581086216</v>
      </c>
      <c r="EM39" s="107">
        <v>173.578755</v>
      </c>
      <c r="EN39" s="112">
        <v>875650.99781099998</v>
      </c>
      <c r="EO39" s="107">
        <v>2.4728056576932618</v>
      </c>
      <c r="EP39" s="107">
        <v>154.811577</v>
      </c>
      <c r="EQ39" s="112">
        <v>731545.51211200003</v>
      </c>
      <c r="ER39" s="107">
        <v>2.0658571573981295</v>
      </c>
      <c r="ES39" s="107">
        <v>142.75879699999999</v>
      </c>
      <c r="ET39" s="112">
        <v>585096.08114200004</v>
      </c>
      <c r="EU39" s="107">
        <v>1.6522894433500961</v>
      </c>
      <c r="EV39" s="107">
        <v>132.602282</v>
      </c>
      <c r="EW39" s="112">
        <v>439929.36208699999</v>
      </c>
      <c r="EX39" s="107">
        <v>1.2423440597608091</v>
      </c>
      <c r="EY39" s="107">
        <v>123.50995899999999</v>
      </c>
      <c r="EZ39" s="112">
        <v>291730.63859599998</v>
      </c>
      <c r="FA39" s="107">
        <v>0.82383640907854261</v>
      </c>
      <c r="FB39" s="107">
        <v>115.207718</v>
      </c>
      <c r="FC39" s="112">
        <v>146038.94783799999</v>
      </c>
      <c r="FD39" s="107">
        <v>0.41240852504038683</v>
      </c>
      <c r="FE39" s="107">
        <v>107.361992</v>
      </c>
      <c r="FF39" s="107">
        <v>455.61955854344598</v>
      </c>
      <c r="FG39" s="112">
        <v>452.74684000000002</v>
      </c>
      <c r="FH39" s="107">
        <v>1.3376671984872659</v>
      </c>
      <c r="FI39" s="107">
        <v>97.526776999999996</v>
      </c>
      <c r="FJ39" s="112">
        <v>226.69553500000001</v>
      </c>
      <c r="FK39" s="107">
        <v>0.66978530697866812</v>
      </c>
      <c r="FL39" s="107">
        <v>94.548429999999996</v>
      </c>
      <c r="FM39" s="107">
        <v>274.73914735646503</v>
      </c>
      <c r="FN39" s="112">
        <v>276.68947800000001</v>
      </c>
      <c r="FO39" s="107">
        <v>2.0256935207555458</v>
      </c>
      <c r="FP39" s="107">
        <v>93.713635999999994</v>
      </c>
      <c r="FQ39" s="112">
        <v>138.16005999999999</v>
      </c>
      <c r="FR39" s="107">
        <v>1.0114946921443735</v>
      </c>
      <c r="FS39" s="107">
        <v>92.643636000000001</v>
      </c>
      <c r="FT39" s="107">
        <v>34.876948499999997</v>
      </c>
      <c r="FU39" s="107">
        <v>3.0275128906249997</v>
      </c>
      <c r="FV39" s="107">
        <v>180.746724</v>
      </c>
      <c r="FW39" s="107">
        <v>35.073933500000003</v>
      </c>
      <c r="FX39" s="107">
        <v>3.0446122829861113</v>
      </c>
      <c r="FY39" s="107">
        <v>178.24275900000001</v>
      </c>
      <c r="FZ39" s="125">
        <v>7941306.6869984521</v>
      </c>
      <c r="GA39" s="125">
        <v>53.622984992075715</v>
      </c>
      <c r="GB39" s="125">
        <v>441.41719000000001</v>
      </c>
      <c r="GC39" s="125">
        <v>986205.10093788779</v>
      </c>
      <c r="GD39" s="125">
        <v>6.6592644524460463</v>
      </c>
      <c r="GE39" s="124">
        <v>188.536777</v>
      </c>
      <c r="GF39" s="113">
        <v>91.127212999999998</v>
      </c>
      <c r="GG39" s="113"/>
      <c r="GH39" s="113"/>
      <c r="GI39" s="113"/>
      <c r="GJ39" s="113"/>
      <c r="GK39" s="113"/>
      <c r="GL39" s="107">
        <v>4</v>
      </c>
      <c r="GM39" s="107">
        <v>0</v>
      </c>
      <c r="GN39" s="107">
        <v>0</v>
      </c>
      <c r="GO39" s="114"/>
      <c r="GP39" s="114"/>
      <c r="GQ39" s="114"/>
      <c r="GR39" s="114"/>
      <c r="GS39" s="114"/>
      <c r="GT39" s="114"/>
      <c r="GU39" s="114"/>
      <c r="GV39" s="114"/>
      <c r="GW39" s="114"/>
      <c r="GX39" s="114"/>
      <c r="GY39" s="114"/>
      <c r="GZ39" s="114"/>
      <c r="HA39" s="107"/>
      <c r="HB39" s="114"/>
      <c r="HC39" s="53" t="str">
        <f t="shared" si="0"/>
        <v>0</v>
      </c>
      <c r="HD39" s="56">
        <f t="shared" si="2"/>
        <v>2016</v>
      </c>
      <c r="HF39" s="56" t="e">
        <f>MATCH(ROUND(#REF!,1),#REF!,0)</f>
        <v>#REF!</v>
      </c>
      <c r="HG39" s="56" t="e">
        <f>MATCH(ROUND(#REF!,1),#REF!,0)</f>
        <v>#REF!</v>
      </c>
      <c r="HH39" s="56" t="e">
        <f>MATCH(ROUND(#REF!,1),#REF!,0)</f>
        <v>#REF!</v>
      </c>
      <c r="HI39" s="56" t="e">
        <f>MATCH(ROUND(#REF!,1),#REF!,0)</f>
        <v>#REF!</v>
      </c>
      <c r="HK39" s="115">
        <f t="shared" si="3"/>
        <v>2</v>
      </c>
      <c r="HL39" s="115" t="str" cm="1">
        <f t="array" ref="HL39">IFERROR(INDEX(#REF!,'5. Data Set'!HH39),"")</f>
        <v/>
      </c>
      <c r="HN39" s="116" t="str" cm="1">
        <f t="array" ref="HN39">IF(IFERROR(INDEX($E$5:$E$900,SMALL(IF(ROUND($EH$5:$EH$900,1)=ROUND($EH39,1),ROW($EH$5:$EH$900)-4,""),1)),"")=$E39,"",IFERROR(INDEX($E$5:$E$900,SMALL(IF(ROUND($EH$5:$EH$900,1)=ROUND($EH39,1),ROW($EH$5:$EH$900)-4,""),1)),""))</f>
        <v/>
      </c>
      <c r="HO39" s="116" t="str" cm="1">
        <f t="array" ref="HO39">IF(IFERROR(INDEX($E$5:$E$900,SMALL(IF(ROUND($EH$5:$EH$900,1)=ROUND($EH39,1),ROW($EH$5:$EH$900)-4,""),2)),"")=$E39,"",IFERROR(INDEX($E$5:$E$900,SMALL(IF(ROUND($EH$5:$EH$900,1)=ROUND($EH39,1),ROW($EH$5:$EH$900)-4,""),2)),""))</f>
        <v/>
      </c>
      <c r="HP39" s="116" t="str" cm="1">
        <f t="array" ref="HP39">IF(IFERROR(INDEX($E$5:$E$900,SMALL(IF(ROUND($EH$5:$EH$900,1)=ROUND($EH39,1),ROW($EH$5:$EH$900)-4,""),3)),"")=$E39,"",IFERROR(INDEX($E$5:$E$900,SMALL(IF(ROUND($EH$5:$EH$900,1)=ROUND($EH39,1),ROW($EH$5:$EH$900)-4,""),3)),""))</f>
        <v/>
      </c>
      <c r="HQ39" s="117" t="str" cm="1">
        <f t="array" ref="HQ39">IF(IFERROR(INDEX($E$5:$E$900,SMALL(IF(ROUND($EH$5:$EH$900,1)=ROUND($EH39,1),ROW($EH$5:$EH$900)-4,""),4)),"")=$E39,"",IFERROR(INDEX($E$5:$E$900,SMALL(IF(ROUND($EH$5:$EH$900,1)=ROUND($EH39,1),ROW($EH$5:$EH$900)-4,""),4)),""))</f>
        <v/>
      </c>
      <c r="HR39" s="118"/>
      <c r="HS39" s="105" t="str">
        <f t="shared" si="4"/>
        <v>wrh</v>
      </c>
      <c r="HT39" s="119" t="str">
        <f t="shared" si="5"/>
        <v/>
      </c>
      <c r="HU39" s="119" t="str">
        <f t="shared" si="5"/>
        <v/>
      </c>
      <c r="HV39" s="119" t="str">
        <f t="shared" si="5"/>
        <v/>
      </c>
      <c r="HW39" s="119" t="str">
        <f t="shared" si="5"/>
        <v/>
      </c>
    </row>
    <row r="40" spans="1:231" ht="13.9" hidden="1" customHeight="1" x14ac:dyDescent="0.25">
      <c r="A40" s="107" t="s">
        <v>292</v>
      </c>
      <c r="B40" s="107" t="s">
        <v>396</v>
      </c>
      <c r="C40" s="107">
        <v>993</v>
      </c>
      <c r="D40" s="107">
        <v>2016</v>
      </c>
      <c r="E40" s="109" t="s">
        <v>400</v>
      </c>
      <c r="F40" s="107" t="s">
        <v>49</v>
      </c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 t="s">
        <v>19</v>
      </c>
      <c r="X40" s="110"/>
      <c r="Y40" s="107" t="s">
        <v>296</v>
      </c>
      <c r="Z40" s="107">
        <v>1</v>
      </c>
      <c r="AA40" s="107" t="s">
        <v>363</v>
      </c>
      <c r="AB40" s="110">
        <v>2</v>
      </c>
      <c r="AC40" s="110">
        <v>2</v>
      </c>
      <c r="AD40" s="107">
        <v>2100</v>
      </c>
      <c r="AE40" s="107">
        <v>8</v>
      </c>
      <c r="AF40" s="107">
        <v>16</v>
      </c>
      <c r="AG40" s="107">
        <v>524288</v>
      </c>
      <c r="AH40" s="107">
        <v>8</v>
      </c>
      <c r="AI40" s="107" t="s">
        <v>364</v>
      </c>
      <c r="AJ40" s="110">
        <v>3</v>
      </c>
      <c r="AK40" s="110" t="s">
        <v>339</v>
      </c>
      <c r="AL40" s="107" t="s">
        <v>327</v>
      </c>
      <c r="AM40" s="107">
        <v>2</v>
      </c>
      <c r="AN40" s="110" t="s">
        <v>340</v>
      </c>
      <c r="AO40" s="110">
        <v>800</v>
      </c>
      <c r="AP40" s="107" t="s">
        <v>341</v>
      </c>
      <c r="AQ40" s="107" t="s">
        <v>342</v>
      </c>
      <c r="AR40" s="107" t="s">
        <v>319</v>
      </c>
      <c r="AS40" s="107" t="s">
        <v>349</v>
      </c>
      <c r="AT40" s="107" t="s">
        <v>344</v>
      </c>
      <c r="AU40" s="111">
        <v>10.050207134485591</v>
      </c>
      <c r="AV40" s="111">
        <v>10.31628796049517</v>
      </c>
      <c r="AW40" s="111">
        <v>13.666173766434243</v>
      </c>
      <c r="AX40" s="111">
        <v>10.404346456428401</v>
      </c>
      <c r="AY40" s="111">
        <v>9.9784573618625565</v>
      </c>
      <c r="AZ40" s="111">
        <v>9.9784573618625565</v>
      </c>
      <c r="BA40" s="111"/>
      <c r="BB40" s="111">
        <v>8.398199966949921</v>
      </c>
      <c r="BC40" s="111">
        <v>34.316024244291746</v>
      </c>
      <c r="BD40" s="111">
        <v>57.057442941786299</v>
      </c>
      <c r="BE40" s="111">
        <v>20.161637024998829</v>
      </c>
      <c r="BF40" s="111">
        <v>18.617884599927962</v>
      </c>
      <c r="BG40" s="107">
        <v>25435.903451084199</v>
      </c>
      <c r="BH40" s="112">
        <v>25458.512480000001</v>
      </c>
      <c r="BI40" s="111">
        <v>3.6766380451735894</v>
      </c>
      <c r="BJ40" s="112">
        <v>247.937107</v>
      </c>
      <c r="BK40" s="112">
        <v>19089.106914</v>
      </c>
      <c r="BL40" s="111">
        <v>2.7567885902027616</v>
      </c>
      <c r="BM40" s="112">
        <v>216.14603299999999</v>
      </c>
      <c r="BN40" s="112">
        <v>12708.874163</v>
      </c>
      <c r="BO40" s="111">
        <v>1.8353755073363758</v>
      </c>
      <c r="BP40" s="112">
        <v>187.93413200000001</v>
      </c>
      <c r="BQ40" s="112">
        <v>6351.8059119999998</v>
      </c>
      <c r="BR40" s="111">
        <v>0.91730776847091444</v>
      </c>
      <c r="BS40" s="107">
        <v>166.073306</v>
      </c>
      <c r="BT40" s="107">
        <v>230037.14518946101</v>
      </c>
      <c r="BU40" s="112">
        <v>230107.03909400001</v>
      </c>
      <c r="BV40" s="107">
        <v>3.8995832792136538</v>
      </c>
      <c r="BW40" s="107">
        <v>256.83743800000002</v>
      </c>
      <c r="BX40" s="107">
        <v>172507.79295900001</v>
      </c>
      <c r="BY40" s="107">
        <v>2.9234590458667462</v>
      </c>
      <c r="BZ40" s="107">
        <v>228.48099199999999</v>
      </c>
      <c r="CA40" s="107">
        <v>114996.80360699999</v>
      </c>
      <c r="CB40" s="107">
        <v>1.9488304846062685</v>
      </c>
      <c r="CC40" s="107">
        <v>194.60595000000001</v>
      </c>
      <c r="CD40" s="107">
        <v>57514.846174999999</v>
      </c>
      <c r="CE40" s="107">
        <v>0.97469392215747963</v>
      </c>
      <c r="CF40" s="107">
        <v>167.41686000000001</v>
      </c>
      <c r="CG40" s="107">
        <v>75841.354356961005</v>
      </c>
      <c r="CH40" s="112">
        <v>76226.240151000005</v>
      </c>
      <c r="CI40" s="107">
        <v>4.7801205499510555</v>
      </c>
      <c r="CJ40" s="107">
        <v>242.53297499999999</v>
      </c>
      <c r="CK40" s="107">
        <v>56895.068712</v>
      </c>
      <c r="CL40" s="107">
        <v>3.567869628652288</v>
      </c>
      <c r="CM40" s="107">
        <v>206.86876000000001</v>
      </c>
      <c r="CN40" s="107">
        <v>37912.668212999997</v>
      </c>
      <c r="CO40" s="107">
        <v>2.3774900096008467</v>
      </c>
      <c r="CP40" s="107">
        <v>176.56305800000001</v>
      </c>
      <c r="CQ40" s="107">
        <v>18965.980737999998</v>
      </c>
      <c r="CR40" s="107">
        <v>1.1893499416486741</v>
      </c>
      <c r="CS40" s="107">
        <v>156.07123999999999</v>
      </c>
      <c r="CT40" s="107">
        <v>49597.657150138897</v>
      </c>
      <c r="CU40" s="107">
        <v>49599.355636</v>
      </c>
      <c r="CV40" s="107">
        <v>3.2942089336653266</v>
      </c>
      <c r="CW40" s="107">
        <v>206.355289</v>
      </c>
      <c r="CX40" s="112">
        <v>37210.756245999997</v>
      </c>
      <c r="CY40" s="107">
        <v>2.4714031882512102</v>
      </c>
      <c r="CZ40" s="107">
        <v>184.744463</v>
      </c>
      <c r="DA40" s="112">
        <v>24813.326548000001</v>
      </c>
      <c r="DB40" s="107">
        <v>1.6480109658732789</v>
      </c>
      <c r="DC40" s="107">
        <v>163.83272700000001</v>
      </c>
      <c r="DD40" s="112">
        <v>12399.931221999999</v>
      </c>
      <c r="DE40" s="107">
        <v>0.82355836451028219</v>
      </c>
      <c r="DF40" s="107">
        <v>150.97405000000001</v>
      </c>
      <c r="DG40" s="107">
        <v>68023.067516410403</v>
      </c>
      <c r="DH40" s="112">
        <v>68033.983701000005</v>
      </c>
      <c r="DI40" s="107">
        <v>3.2572296497785476</v>
      </c>
      <c r="DJ40" s="107">
        <v>215.53057899999999</v>
      </c>
      <c r="DK40" s="112">
        <v>51046.852289000002</v>
      </c>
      <c r="DL40" s="107">
        <v>2.4439450956500841</v>
      </c>
      <c r="DM40" s="107">
        <v>191.85107400000001</v>
      </c>
      <c r="DN40" s="112">
        <v>34020.294040000001</v>
      </c>
      <c r="DO40" s="107">
        <v>1.6287729221954061</v>
      </c>
      <c r="DP40" s="107">
        <v>168.239339</v>
      </c>
      <c r="DQ40" s="112">
        <v>17013.443176000001</v>
      </c>
      <c r="DR40" s="107">
        <v>0.81454426954091697</v>
      </c>
      <c r="DS40" s="107">
        <v>153.13016500000001</v>
      </c>
      <c r="DT40" s="107">
        <v>4258.8725864725302</v>
      </c>
      <c r="DU40" s="112">
        <v>4258.8639599999997</v>
      </c>
      <c r="DV40" s="107">
        <v>4.3597931719301837</v>
      </c>
      <c r="DW40" s="107">
        <v>208.83743799999999</v>
      </c>
      <c r="DX40" s="112">
        <v>3199.3111690000001</v>
      </c>
      <c r="DY40" s="107">
        <v>3.2751304386548599</v>
      </c>
      <c r="DZ40" s="107">
        <v>185.93553700000001</v>
      </c>
      <c r="EA40" s="112">
        <v>2129.9666120000002</v>
      </c>
      <c r="EB40" s="107">
        <v>2.1804438880073707</v>
      </c>
      <c r="EC40" s="107">
        <v>165.58124000000001</v>
      </c>
      <c r="ED40" s="112">
        <v>1068.011481</v>
      </c>
      <c r="EE40" s="107">
        <v>1.0933218825817679</v>
      </c>
      <c r="EF40" s="107">
        <v>151.116694</v>
      </c>
      <c r="EG40" s="107">
        <v>1221340.6637261501</v>
      </c>
      <c r="EH40" s="111">
        <v>1223896.0403859999</v>
      </c>
      <c r="EI40" s="107">
        <v>3.4562366292742013</v>
      </c>
      <c r="EJ40" s="107">
        <v>249.38062199999999</v>
      </c>
      <c r="EK40" s="112">
        <v>1067595.2099810001</v>
      </c>
      <c r="EL40" s="107">
        <v>3.0148489317853198</v>
      </c>
      <c r="EM40" s="107">
        <v>234.708755</v>
      </c>
      <c r="EN40" s="112">
        <v>915893.75782900001</v>
      </c>
      <c r="EO40" s="107">
        <v>2.5864497064095535</v>
      </c>
      <c r="EP40" s="107">
        <v>215.25452300000001</v>
      </c>
      <c r="EQ40" s="112">
        <v>765402.105614</v>
      </c>
      <c r="ER40" s="107">
        <v>2.1614669107944668</v>
      </c>
      <c r="ES40" s="107">
        <v>199.86307099999999</v>
      </c>
      <c r="ET40" s="112">
        <v>612148.51588600001</v>
      </c>
      <c r="EU40" s="107">
        <v>1.728684506973126</v>
      </c>
      <c r="EV40" s="107">
        <v>185.73722000000001</v>
      </c>
      <c r="EW40" s="112">
        <v>456179.68967499997</v>
      </c>
      <c r="EX40" s="107">
        <v>1.288234376907057</v>
      </c>
      <c r="EY40" s="107">
        <v>172.99136899999999</v>
      </c>
      <c r="EZ40" s="112">
        <v>304896.67260300001</v>
      </c>
      <c r="FA40" s="107">
        <v>0.86101679654258867</v>
      </c>
      <c r="FB40" s="107">
        <v>161.41261399999999</v>
      </c>
      <c r="FC40" s="112">
        <v>153994.67137200001</v>
      </c>
      <c r="FD40" s="107">
        <v>0.43487519065842212</v>
      </c>
      <c r="FE40" s="107">
        <v>150.30767599999999</v>
      </c>
      <c r="FF40" s="107">
        <v>2304.2108343700502</v>
      </c>
      <c r="FG40" s="112">
        <v>2298.1879789999998</v>
      </c>
      <c r="FH40" s="107">
        <v>6.7901317112805053</v>
      </c>
      <c r="FI40" s="107">
        <v>142.468017</v>
      </c>
      <c r="FJ40" s="112">
        <v>1147.988499</v>
      </c>
      <c r="FK40" s="107">
        <v>3.3917996188619042</v>
      </c>
      <c r="FL40" s="107">
        <v>137.27677700000001</v>
      </c>
      <c r="FM40" s="107">
        <v>1523.0868232713999</v>
      </c>
      <c r="FN40" s="112">
        <v>1518.0570279999999</v>
      </c>
      <c r="FO40" s="107">
        <v>11.113969016765502</v>
      </c>
      <c r="FP40" s="107">
        <v>139.43991700000001</v>
      </c>
      <c r="FQ40" s="112">
        <v>761.90390400000001</v>
      </c>
      <c r="FR40" s="107">
        <v>5.5780357566439713</v>
      </c>
      <c r="FS40" s="107">
        <v>136.56479300000001</v>
      </c>
      <c r="FT40" s="107">
        <v>65.008080203409762</v>
      </c>
      <c r="FU40" s="107">
        <v>5.6430625176570972</v>
      </c>
      <c r="FV40" s="107">
        <v>279.63187499999998</v>
      </c>
      <c r="FW40" s="107">
        <v>64.985022909682996</v>
      </c>
      <c r="FX40" s="107">
        <v>5.6410610164655379</v>
      </c>
      <c r="FY40" s="107">
        <v>280.051176</v>
      </c>
      <c r="FZ40" s="107">
        <v>5629567.6068963325</v>
      </c>
      <c r="GA40" s="107">
        <v>38.013167252526294</v>
      </c>
      <c r="GB40" s="107">
        <v>244.55124000000001</v>
      </c>
      <c r="GC40" s="107">
        <v>523931.83225825219</v>
      </c>
      <c r="GD40" s="107">
        <v>3.5378042789925139</v>
      </c>
      <c r="GE40" s="113">
        <v>190.021818</v>
      </c>
      <c r="GF40" s="113">
        <v>131.016066</v>
      </c>
      <c r="GG40" s="113"/>
      <c r="GH40" s="113"/>
      <c r="GI40" s="113"/>
      <c r="GJ40" s="113"/>
      <c r="GK40" s="113"/>
      <c r="GL40" s="107">
        <v>4</v>
      </c>
      <c r="GM40" s="107">
        <v>0</v>
      </c>
      <c r="GN40" s="107">
        <v>2</v>
      </c>
      <c r="GO40" s="114"/>
      <c r="GP40" s="114"/>
      <c r="GQ40" s="114"/>
      <c r="GR40" s="114"/>
      <c r="GS40" s="114"/>
      <c r="GT40" s="114"/>
      <c r="GU40" s="114"/>
      <c r="GV40" s="114"/>
      <c r="GW40" s="114"/>
      <c r="GX40" s="114"/>
      <c r="GY40" s="114"/>
      <c r="GZ40" s="114"/>
      <c r="HA40" s="107"/>
      <c r="HB40" s="114"/>
      <c r="HC40" s="53" t="str">
        <f t="shared" si="0"/>
        <v>0</v>
      </c>
      <c r="HD40" s="56">
        <f t="shared" si="2"/>
        <v>2016</v>
      </c>
      <c r="HF40" s="56" t="e">
        <f>MATCH(ROUND(#REF!,1),#REF!,0)</f>
        <v>#REF!</v>
      </c>
      <c r="HG40" s="56" t="e">
        <f>MATCH(ROUND(#REF!,1),#REF!,0)</f>
        <v>#REF!</v>
      </c>
      <c r="HH40" s="56" t="e">
        <f>MATCH(ROUND(#REF!,1),#REF!,0)</f>
        <v>#REF!</v>
      </c>
      <c r="HI40" s="56" t="e">
        <f>MATCH(ROUND(#REF!,1),#REF!,0)</f>
        <v>#REF!</v>
      </c>
      <c r="HK40" s="115">
        <f t="shared" si="3"/>
        <v>2</v>
      </c>
      <c r="HL40" s="115" t="str" cm="1">
        <f t="array" ref="HL40">IFERROR(INDEX(#REF!,'5. Data Set'!HH40),"")</f>
        <v/>
      </c>
      <c r="HN40" s="116" t="str" cm="1">
        <f t="array" ref="HN40">IF(IFERROR(INDEX($E$5:$E$900,SMALL(IF(ROUND($EH$5:$EH$900,1)=ROUND($EH40,1),ROW($EH$5:$EH$900)-4,""),1)),"")=$E40,"",IFERROR(INDEX($E$5:$E$900,SMALL(IF(ROUND($EH$5:$EH$900,1)=ROUND($EH40,1),ROW($EH$5:$EH$900)-4,""),1)),""))</f>
        <v/>
      </c>
      <c r="HO40" s="116" t="str" cm="1">
        <f t="array" ref="HO40">IF(IFERROR(INDEX($E$5:$E$900,SMALL(IF(ROUND($EH$5:$EH$900,1)=ROUND($EH40,1),ROW($EH$5:$EH$900)-4,""),2)),"")=$E40,"",IFERROR(INDEX($E$5:$E$900,SMALL(IF(ROUND($EH$5:$EH$900,1)=ROUND($EH40,1),ROW($EH$5:$EH$900)-4,""),2)),""))</f>
        <v/>
      </c>
      <c r="HP40" s="116" t="str" cm="1">
        <f t="array" ref="HP40">IF(IFERROR(INDEX($E$5:$E$900,SMALL(IF(ROUND($EH$5:$EH$900,1)=ROUND($EH40,1),ROW($EH$5:$EH$900)-4,""),3)),"")=$E40,"",IFERROR(INDEX($E$5:$E$900,SMALL(IF(ROUND($EH$5:$EH$900,1)=ROUND($EH40,1),ROW($EH$5:$EH$900)-4,""),3)),""))</f>
        <v/>
      </c>
      <c r="HQ40" s="117" t="str" cm="1">
        <f t="array" ref="HQ40">IF(IFERROR(INDEX($E$5:$E$900,SMALL(IF(ROUND($EH$5:$EH$900,1)=ROUND($EH40,1),ROW($EH$5:$EH$900)-4,""),4)),"")=$E40,"",IFERROR(INDEX($E$5:$E$900,SMALL(IF(ROUND($EH$5:$EH$900,1)=ROUND($EH40,1),ROW($EH$5:$EH$900)-4,""),4)),""))</f>
        <v/>
      </c>
      <c r="HR40" s="118"/>
      <c r="HS40" s="105" t="str">
        <f t="shared" si="4"/>
        <v>wrh</v>
      </c>
      <c r="HT40" s="119" t="str">
        <f t="shared" si="5"/>
        <v/>
      </c>
      <c r="HU40" s="119" t="str">
        <f t="shared" si="5"/>
        <v/>
      </c>
      <c r="HV40" s="119" t="str">
        <f t="shared" si="5"/>
        <v/>
      </c>
      <c r="HW40" s="119" t="str">
        <f t="shared" si="5"/>
        <v/>
      </c>
    </row>
    <row r="41" spans="1:231" ht="13.9" hidden="1" customHeight="1" x14ac:dyDescent="0.25">
      <c r="A41" s="107" t="s">
        <v>292</v>
      </c>
      <c r="B41" s="107" t="s">
        <v>401</v>
      </c>
      <c r="C41" s="107">
        <v>628</v>
      </c>
      <c r="D41" s="108">
        <v>2016</v>
      </c>
      <c r="E41" s="109" t="s">
        <v>402</v>
      </c>
      <c r="F41" s="125" t="s">
        <v>300</v>
      </c>
      <c r="G41" s="107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07" t="s">
        <v>18</v>
      </c>
      <c r="X41" s="110"/>
      <c r="Y41" s="107" t="s">
        <v>296</v>
      </c>
      <c r="Z41" s="107">
        <v>1</v>
      </c>
      <c r="AA41" s="107" t="s">
        <v>403</v>
      </c>
      <c r="AB41" s="110">
        <v>2</v>
      </c>
      <c r="AC41" s="110">
        <v>2</v>
      </c>
      <c r="AD41" s="107">
        <v>2200</v>
      </c>
      <c r="AE41" s="107">
        <v>22</v>
      </c>
      <c r="AF41" s="107">
        <v>2</v>
      </c>
      <c r="AG41" s="107">
        <v>256000</v>
      </c>
      <c r="AH41" s="107">
        <v>16</v>
      </c>
      <c r="AI41" s="107" t="s">
        <v>404</v>
      </c>
      <c r="AJ41" s="110">
        <v>2</v>
      </c>
      <c r="AK41" s="110" t="s">
        <v>405</v>
      </c>
      <c r="AL41" s="107" t="s">
        <v>316</v>
      </c>
      <c r="AM41" s="107">
        <v>2</v>
      </c>
      <c r="AN41" s="110">
        <v>1</v>
      </c>
      <c r="AO41" s="110"/>
      <c r="AP41" s="107" t="s">
        <v>406</v>
      </c>
      <c r="AQ41" s="107"/>
      <c r="AR41" s="107" t="s">
        <v>319</v>
      </c>
      <c r="AS41" s="107" t="s">
        <v>407</v>
      </c>
      <c r="AT41" s="107" t="s">
        <v>408</v>
      </c>
      <c r="AU41" s="111">
        <v>15.162609</v>
      </c>
      <c r="AV41" s="111">
        <v>14.329224999999999</v>
      </c>
      <c r="AW41" s="111">
        <v>24.617087999999999</v>
      </c>
      <c r="AX41" s="111">
        <v>19.077621000000001</v>
      </c>
      <c r="AY41" s="111">
        <v>19.194690999999999</v>
      </c>
      <c r="AZ41" s="111">
        <v>27.417826000000002</v>
      </c>
      <c r="BA41" s="111"/>
      <c r="BB41" s="111">
        <v>7.2771330000000001</v>
      </c>
      <c r="BC41" s="111">
        <v>17.748736000000001</v>
      </c>
      <c r="BD41" s="111">
        <v>13.533773</v>
      </c>
      <c r="BE41" s="111">
        <v>11.701000000000001</v>
      </c>
      <c r="BF41" s="111">
        <v>156.977</v>
      </c>
      <c r="BG41" s="107">
        <v>62437.176688</v>
      </c>
      <c r="BH41" s="112">
        <v>62407.906143</v>
      </c>
      <c r="BI41" s="111">
        <v>9.012753</v>
      </c>
      <c r="BJ41" s="112">
        <v>524.46111099999996</v>
      </c>
      <c r="BK41" s="112">
        <v>46812.489287999997</v>
      </c>
      <c r="BL41" s="111">
        <v>6.7605120000000003</v>
      </c>
      <c r="BM41" s="112">
        <v>381.65555599999999</v>
      </c>
      <c r="BN41" s="112">
        <v>31269.355967</v>
      </c>
      <c r="BO41" s="111">
        <v>4.515822</v>
      </c>
      <c r="BP41" s="112">
        <v>267.08333299999998</v>
      </c>
      <c r="BQ41" s="112">
        <v>15617.914462999999</v>
      </c>
      <c r="BR41" s="111">
        <v>2.25549</v>
      </c>
      <c r="BS41" s="107">
        <v>219.62777800000001</v>
      </c>
      <c r="BT41" s="107">
        <v>459090.69746300002</v>
      </c>
      <c r="BU41" s="112">
        <v>459056.334064</v>
      </c>
      <c r="BV41" s="107">
        <v>7.7795459999999999</v>
      </c>
      <c r="BW41" s="107">
        <v>517.80833299999995</v>
      </c>
      <c r="BX41" s="107">
        <v>344319.77194900002</v>
      </c>
      <c r="BY41" s="107">
        <v>5.8351259999999998</v>
      </c>
      <c r="BZ41" s="107">
        <v>323.57222200000001</v>
      </c>
      <c r="CA41" s="107">
        <v>229630.965574</v>
      </c>
      <c r="CB41" s="107">
        <v>3.8915150000000001</v>
      </c>
      <c r="CC41" s="107">
        <v>261.419444</v>
      </c>
      <c r="CD41" s="107">
        <v>114793.342773</v>
      </c>
      <c r="CE41" s="107">
        <v>1.9453819999999999</v>
      </c>
      <c r="CF41" s="107">
        <v>186.10555600000001</v>
      </c>
      <c r="CG41" s="107">
        <v>210057.29256999999</v>
      </c>
      <c r="CH41" s="112">
        <v>207242.27984900001</v>
      </c>
      <c r="CI41" s="107">
        <v>12.996090000000001</v>
      </c>
      <c r="CJ41" s="107">
        <v>485.89714300000003</v>
      </c>
      <c r="CK41" s="107">
        <v>157524.39256199999</v>
      </c>
      <c r="CL41" s="107">
        <v>9.8782990000000002</v>
      </c>
      <c r="CM41" s="107">
        <v>342.83714300000003</v>
      </c>
      <c r="CN41" s="107">
        <v>105028.716335</v>
      </c>
      <c r="CO41" s="107">
        <v>6.5863139999999998</v>
      </c>
      <c r="CP41" s="107">
        <v>240.02500000000001</v>
      </c>
      <c r="CQ41" s="107">
        <v>52499.021835</v>
      </c>
      <c r="CR41" s="107">
        <v>3.292195</v>
      </c>
      <c r="CS41" s="107">
        <v>189.577778</v>
      </c>
      <c r="CT41" s="107">
        <v>154226.477805</v>
      </c>
      <c r="CU41" s="107">
        <v>154111.85448000001</v>
      </c>
      <c r="CV41" s="107">
        <v>10.235549000000001</v>
      </c>
      <c r="CW41" s="107">
        <v>461.56944399999998</v>
      </c>
      <c r="CX41" s="112">
        <v>115686.13291499999</v>
      </c>
      <c r="CY41" s="107">
        <v>7.6834519999999999</v>
      </c>
      <c r="CZ41" s="107">
        <v>404.30277799999999</v>
      </c>
      <c r="DA41" s="112">
        <v>77125.314272999996</v>
      </c>
      <c r="DB41" s="107">
        <v>5.1223830000000001</v>
      </c>
      <c r="DC41" s="107">
        <v>232.14285699999999</v>
      </c>
      <c r="DD41" s="112">
        <v>38514.753352</v>
      </c>
      <c r="DE41" s="107">
        <v>2.5580099999999999</v>
      </c>
      <c r="DF41" s="107">
        <v>179.57499999999999</v>
      </c>
      <c r="DG41" s="107">
        <v>225098.820049</v>
      </c>
      <c r="DH41" s="112">
        <v>225173.42108599999</v>
      </c>
      <c r="DI41" s="107">
        <v>10.780517</v>
      </c>
      <c r="DJ41" s="107">
        <v>477.066667</v>
      </c>
      <c r="DK41" s="112">
        <v>168871.45903999999</v>
      </c>
      <c r="DL41" s="107">
        <v>8.0849759999999993</v>
      </c>
      <c r="DM41" s="107">
        <v>434.82777800000002</v>
      </c>
      <c r="DN41" s="112">
        <v>112524.577737</v>
      </c>
      <c r="DO41" s="107">
        <v>5.3872840000000002</v>
      </c>
      <c r="DP41" s="107">
        <v>241.98611099999999</v>
      </c>
      <c r="DQ41" s="112">
        <v>56237.895817999997</v>
      </c>
      <c r="DR41" s="107">
        <v>2.6924739999999998</v>
      </c>
      <c r="DS41" s="107">
        <v>185.53611100000001</v>
      </c>
      <c r="DT41" s="107">
        <v>14182.838363000001</v>
      </c>
      <c r="DU41" s="112">
        <v>14184.306860000001</v>
      </c>
      <c r="DV41" s="107">
        <v>14.520455</v>
      </c>
      <c r="DW41" s="107">
        <v>464.36111099999999</v>
      </c>
      <c r="DX41" s="112">
        <v>10634.152050000001</v>
      </c>
      <c r="DY41" s="107">
        <v>10.886167</v>
      </c>
      <c r="DZ41" s="107">
        <v>373.61944399999999</v>
      </c>
      <c r="EA41" s="112">
        <v>7107.6514459999999</v>
      </c>
      <c r="EB41" s="107">
        <v>7.2760930000000004</v>
      </c>
      <c r="EC41" s="107">
        <v>238.066667</v>
      </c>
      <c r="ED41" s="112">
        <v>3544.3586449999998</v>
      </c>
      <c r="EE41" s="107">
        <v>3.628355</v>
      </c>
      <c r="EF41" s="107">
        <v>178.79166699999999</v>
      </c>
      <c r="EG41" s="107">
        <v>2977865.0672510001</v>
      </c>
      <c r="EH41" s="111">
        <v>2978489.2812290001</v>
      </c>
      <c r="EI41" s="107">
        <v>8.4111419999999999</v>
      </c>
      <c r="EJ41" s="107">
        <v>532.63599999999997</v>
      </c>
      <c r="EK41" s="112">
        <v>2596144.613622</v>
      </c>
      <c r="EL41" s="107">
        <v>7.3314149999999998</v>
      </c>
      <c r="EM41" s="107">
        <v>436.96984099999997</v>
      </c>
      <c r="EN41" s="112">
        <v>2240320.3970610001</v>
      </c>
      <c r="EO41" s="107">
        <v>6.326581</v>
      </c>
      <c r="EP41" s="107">
        <v>368.59682500000002</v>
      </c>
      <c r="EQ41" s="112">
        <v>1857112.20899</v>
      </c>
      <c r="ER41" s="107">
        <v>5.244415</v>
      </c>
      <c r="ES41" s="107">
        <v>299.95396799999997</v>
      </c>
      <c r="ET41" s="112">
        <v>1481443.22426</v>
      </c>
      <c r="EU41" s="107">
        <v>4.1835399999999998</v>
      </c>
      <c r="EV41" s="107">
        <v>259.95359999999999</v>
      </c>
      <c r="EW41" s="112">
        <v>1120781.2818219999</v>
      </c>
      <c r="EX41" s="107">
        <v>3.165044</v>
      </c>
      <c r="EY41" s="107">
        <v>230.769048</v>
      </c>
      <c r="EZ41" s="112">
        <v>745993.46002400003</v>
      </c>
      <c r="FA41" s="107">
        <v>2.1066579999999999</v>
      </c>
      <c r="FB41" s="107">
        <v>200.07539700000001</v>
      </c>
      <c r="FC41" s="112">
        <v>372252.39102699998</v>
      </c>
      <c r="FD41" s="107">
        <v>1.0512269999999999</v>
      </c>
      <c r="FE41" s="107">
        <v>172.590397</v>
      </c>
      <c r="FF41" s="107">
        <v>410.49919699999998</v>
      </c>
      <c r="FG41" s="112">
        <v>412.45248600000002</v>
      </c>
      <c r="FH41" s="107">
        <v>1.218615</v>
      </c>
      <c r="FI41" s="107">
        <v>125.30697000000001</v>
      </c>
      <c r="FJ41" s="112">
        <v>205.899473</v>
      </c>
      <c r="FK41" s="107">
        <v>0.60834200000000005</v>
      </c>
      <c r="FL41" s="107">
        <v>111.716818</v>
      </c>
      <c r="FM41" s="107">
        <v>382.86162300000001</v>
      </c>
      <c r="FN41" s="112">
        <v>382.22618899999998</v>
      </c>
      <c r="FO41" s="107">
        <v>2.7983470000000001</v>
      </c>
      <c r="FP41" s="107">
        <v>114.50303</v>
      </c>
      <c r="FQ41" s="112">
        <v>192.00145699999999</v>
      </c>
      <c r="FR41" s="107">
        <v>1.4056770000000001</v>
      </c>
      <c r="FS41" s="107">
        <v>109.052424</v>
      </c>
      <c r="FT41" s="107">
        <v>65.920852999999994</v>
      </c>
      <c r="FU41" s="107">
        <v>5.722296</v>
      </c>
      <c r="FV41" s="107">
        <v>488.40921100000003</v>
      </c>
      <c r="FW41" s="107">
        <v>66.025433000000007</v>
      </c>
      <c r="FX41" s="107">
        <v>5.7313739999999997</v>
      </c>
      <c r="FY41" s="107">
        <v>490.465217</v>
      </c>
      <c r="FZ41" s="107">
        <v>2130812.0847919998</v>
      </c>
      <c r="GA41" s="107">
        <v>14.388123999999999</v>
      </c>
      <c r="GB41" s="107">
        <v>515.23611100000005</v>
      </c>
      <c r="GC41" s="107">
        <v>12159531.956125</v>
      </c>
      <c r="GD41" s="107">
        <v>82.106184999999996</v>
      </c>
      <c r="GE41" s="113">
        <v>523.044444</v>
      </c>
      <c r="GF41" s="113">
        <v>102.15954499999999</v>
      </c>
      <c r="GG41" s="113"/>
      <c r="GH41" s="113"/>
      <c r="GI41" s="113"/>
      <c r="GJ41" s="113"/>
      <c r="GK41" s="113"/>
      <c r="GL41" s="107">
        <v>1</v>
      </c>
      <c r="GM41" s="107"/>
      <c r="GN41" s="107">
        <v>1</v>
      </c>
      <c r="GO41" s="114"/>
      <c r="GP41" s="114"/>
      <c r="GQ41" s="114"/>
      <c r="GR41" s="114"/>
      <c r="GS41" s="114"/>
      <c r="GT41" s="114"/>
      <c r="GU41" s="114"/>
      <c r="GV41" s="114"/>
      <c r="GW41" s="114"/>
      <c r="GX41" s="114"/>
      <c r="GY41" s="114"/>
      <c r="GZ41" s="114"/>
      <c r="HA41" s="107"/>
      <c r="HB41" s="114"/>
      <c r="HC41" s="53" t="str">
        <f t="shared" si="0"/>
        <v>0</v>
      </c>
      <c r="HD41" s="56">
        <f t="shared" si="2"/>
        <v>2016</v>
      </c>
      <c r="HF41" s="56" t="e">
        <f>MATCH(ROUND(#REF!,1),#REF!,0)</f>
        <v>#REF!</v>
      </c>
      <c r="HG41" s="56" t="e">
        <f>MATCH(ROUND(#REF!,1),#REF!,0)</f>
        <v>#REF!</v>
      </c>
      <c r="HH41" s="56" t="e">
        <f>MATCH(ROUND(#REF!,1),#REF!,0)</f>
        <v>#REF!</v>
      </c>
      <c r="HI41" s="56" t="e">
        <f>MATCH(ROUND(#REF!,1),#REF!,0)</f>
        <v>#REF!</v>
      </c>
      <c r="HK41" s="115">
        <f t="shared" si="3"/>
        <v>2</v>
      </c>
      <c r="HL41" s="115" t="str" cm="1">
        <f t="array" ref="HL41">IFERROR(INDEX(#REF!,'5. Data Set'!HH41),"")</f>
        <v/>
      </c>
      <c r="HN41" s="116" t="str" cm="1">
        <f t="array" ref="HN41">IF(IFERROR(INDEX($E$5:$E$900,SMALL(IF(ROUND($EH$5:$EH$900,1)=ROUND($EH41,1),ROW($EH$5:$EH$900)-4,""),1)),"")=$E41,"",IFERROR(INDEX($E$5:$E$900,SMALL(IF(ROUND($EH$5:$EH$900,1)=ROUND($EH41,1),ROW($EH$5:$EH$900)-4,""),1)),""))</f>
        <v/>
      </c>
      <c r="HO41" s="116" t="str" cm="1">
        <f t="array" ref="HO41">IF(IFERROR(INDEX($E$5:$E$900,SMALL(IF(ROUND($EH$5:$EH$900,1)=ROUND($EH41,1),ROW($EH$5:$EH$900)-4,""),2)),"")=$E41,"",IFERROR(INDEX($E$5:$E$900,SMALL(IF(ROUND($EH$5:$EH$900,1)=ROUND($EH41,1),ROW($EH$5:$EH$900)-4,""),2)),""))</f>
        <v/>
      </c>
      <c r="HP41" s="116" t="str" cm="1">
        <f t="array" ref="HP41">IF(IFERROR(INDEX($E$5:$E$900,SMALL(IF(ROUND($EH$5:$EH$900,1)=ROUND($EH41,1),ROW($EH$5:$EH$900)-4,""),3)),"")=$E41,"",IFERROR(INDEX($E$5:$E$900,SMALL(IF(ROUND($EH$5:$EH$900,1)=ROUND($EH41,1),ROW($EH$5:$EH$900)-4,""),3)),""))</f>
        <v/>
      </c>
      <c r="HQ41" s="117" t="str" cm="1">
        <f t="array" ref="HQ41">IF(IFERROR(INDEX($E$5:$E$900,SMALL(IF(ROUND($EH$5:$EH$900,1)=ROUND($EH41,1),ROW($EH$5:$EH$900)-4,""),4)),"")=$E41,"",IFERROR(INDEX($E$5:$E$900,SMALL(IF(ROUND($EH$5:$EH$900,1)=ROUND($EH41,1),ROW($EH$5:$EH$900)-4,""),4)),""))</f>
        <v/>
      </c>
      <c r="HR41" s="118"/>
      <c r="HS41" s="105" t="str">
        <f t="shared" si="4"/>
        <v>WTb</v>
      </c>
      <c r="HT41" s="119" t="str">
        <f t="shared" si="5"/>
        <v/>
      </c>
      <c r="HU41" s="119" t="str">
        <f t="shared" si="5"/>
        <v/>
      </c>
      <c r="HV41" s="119" t="str">
        <f t="shared" si="5"/>
        <v/>
      </c>
      <c r="HW41" s="119" t="str">
        <f t="shared" si="5"/>
        <v/>
      </c>
    </row>
    <row r="42" spans="1:231" ht="13.9" hidden="1" customHeight="1" x14ac:dyDescent="0.25">
      <c r="A42" s="107" t="s">
        <v>292</v>
      </c>
      <c r="B42" s="107" t="s">
        <v>401</v>
      </c>
      <c r="C42" s="107">
        <v>629</v>
      </c>
      <c r="D42" s="108">
        <v>2016</v>
      </c>
      <c r="E42" s="109" t="s">
        <v>409</v>
      </c>
      <c r="F42" s="125" t="s">
        <v>49</v>
      </c>
      <c r="G42" s="107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07" t="s">
        <v>18</v>
      </c>
      <c r="X42" s="110"/>
      <c r="Y42" s="107" t="s">
        <v>296</v>
      </c>
      <c r="Z42" s="107">
        <v>1</v>
      </c>
      <c r="AA42" s="107" t="s">
        <v>410</v>
      </c>
      <c r="AB42" s="110">
        <v>2</v>
      </c>
      <c r="AC42" s="110">
        <v>2</v>
      </c>
      <c r="AD42" s="107">
        <v>1700</v>
      </c>
      <c r="AE42" s="107">
        <v>14</v>
      </c>
      <c r="AF42" s="107">
        <v>2</v>
      </c>
      <c r="AG42" s="107">
        <v>64000</v>
      </c>
      <c r="AH42" s="107">
        <v>8</v>
      </c>
      <c r="AI42" s="107" t="s">
        <v>411</v>
      </c>
      <c r="AJ42" s="110">
        <v>2</v>
      </c>
      <c r="AK42" s="110" t="s">
        <v>405</v>
      </c>
      <c r="AL42" s="107" t="s">
        <v>316</v>
      </c>
      <c r="AM42" s="107">
        <v>2</v>
      </c>
      <c r="AN42" s="110">
        <v>1</v>
      </c>
      <c r="AO42" s="110"/>
      <c r="AP42" s="107" t="s">
        <v>406</v>
      </c>
      <c r="AQ42" s="107"/>
      <c r="AR42" s="107" t="s">
        <v>319</v>
      </c>
      <c r="AS42" s="107" t="s">
        <v>407</v>
      </c>
      <c r="AT42" s="107" t="s">
        <v>408</v>
      </c>
      <c r="AU42" s="111">
        <v>14.128026999999999</v>
      </c>
      <c r="AV42" s="111">
        <v>16.321442999999999</v>
      </c>
      <c r="AW42" s="111">
        <v>18.806069000000001</v>
      </c>
      <c r="AX42" s="111">
        <v>14.32306</v>
      </c>
      <c r="AY42" s="111">
        <v>14.951779999999999</v>
      </c>
      <c r="AZ42" s="111">
        <v>20.486166999999998</v>
      </c>
      <c r="BA42" s="111"/>
      <c r="BB42" s="111">
        <v>11.976386</v>
      </c>
      <c r="BC42" s="111">
        <v>8.1496139999999997</v>
      </c>
      <c r="BD42" s="111">
        <v>19.845029</v>
      </c>
      <c r="BE42" s="111">
        <v>19.178000000000001</v>
      </c>
      <c r="BF42" s="111">
        <v>83.668000000000006</v>
      </c>
      <c r="BG42" s="107">
        <v>35135.138666999999</v>
      </c>
      <c r="BH42" s="112">
        <v>35096.322228999998</v>
      </c>
      <c r="BI42" s="111">
        <v>5.0685000000000002</v>
      </c>
      <c r="BJ42" s="112">
        <v>251.803226</v>
      </c>
      <c r="BK42" s="112">
        <v>26361.697807</v>
      </c>
      <c r="BL42" s="111">
        <v>3.8070729999999999</v>
      </c>
      <c r="BM42" s="112">
        <v>218.23548400000001</v>
      </c>
      <c r="BN42" s="112">
        <v>17585.225793000001</v>
      </c>
      <c r="BO42" s="111">
        <v>2.5396030000000001</v>
      </c>
      <c r="BP42" s="112">
        <v>183.254839</v>
      </c>
      <c r="BQ42" s="112">
        <v>8785.9282600000006</v>
      </c>
      <c r="BR42" s="111">
        <v>1.2688360000000001</v>
      </c>
      <c r="BS42" s="107">
        <v>154.979355</v>
      </c>
      <c r="BT42" s="107">
        <v>347030.00261099997</v>
      </c>
      <c r="BU42" s="112">
        <v>346447.395051</v>
      </c>
      <c r="BV42" s="107">
        <v>5.8711830000000003</v>
      </c>
      <c r="BW42" s="107">
        <v>258.49677400000002</v>
      </c>
      <c r="BX42" s="107">
        <v>260155.903273</v>
      </c>
      <c r="BY42" s="107">
        <v>4.4088159999999998</v>
      </c>
      <c r="BZ42" s="107">
        <v>220.98387099999999</v>
      </c>
      <c r="CA42" s="107">
        <v>173573.31814300001</v>
      </c>
      <c r="CB42" s="107">
        <v>2.941516</v>
      </c>
      <c r="CC42" s="107">
        <v>188.85161299999999</v>
      </c>
      <c r="CD42" s="107">
        <v>86765.846365999998</v>
      </c>
      <c r="CE42" s="107">
        <v>1.470405</v>
      </c>
      <c r="CF42" s="107">
        <v>146.24645200000001</v>
      </c>
      <c r="CG42" s="107">
        <v>97052.015390999994</v>
      </c>
      <c r="CH42" s="112">
        <v>98435.365044000006</v>
      </c>
      <c r="CI42" s="107">
        <v>6.172847</v>
      </c>
      <c r="CJ42" s="107">
        <v>234.15806499999999</v>
      </c>
      <c r="CK42" s="107">
        <v>72740.438194999995</v>
      </c>
      <c r="CL42" s="107">
        <v>4.5615269999999999</v>
      </c>
      <c r="CM42" s="107">
        <v>193.703226</v>
      </c>
      <c r="CN42" s="107">
        <v>48532.954937000002</v>
      </c>
      <c r="CO42" s="107">
        <v>3.0434839999999999</v>
      </c>
      <c r="CP42" s="107">
        <v>165.28064499999999</v>
      </c>
      <c r="CQ42" s="107">
        <v>24256.832817999999</v>
      </c>
      <c r="CR42" s="107">
        <v>1.521137</v>
      </c>
      <c r="CS42" s="107">
        <v>139.01935499999999</v>
      </c>
      <c r="CT42" s="107">
        <v>70170.512891000006</v>
      </c>
      <c r="CU42" s="107">
        <v>70178.881804000004</v>
      </c>
      <c r="CV42" s="107">
        <v>4.6610259999999997</v>
      </c>
      <c r="CW42" s="107">
        <v>225.90322599999999</v>
      </c>
      <c r="CX42" s="112">
        <v>52599.542763999998</v>
      </c>
      <c r="CY42" s="107">
        <v>3.4934699999999999</v>
      </c>
      <c r="CZ42" s="107">
        <v>205.26129</v>
      </c>
      <c r="DA42" s="112">
        <v>35109.421014</v>
      </c>
      <c r="DB42" s="107">
        <v>2.3318400000000001</v>
      </c>
      <c r="DC42" s="107">
        <v>158.325806</v>
      </c>
      <c r="DD42" s="112">
        <v>17547.433966000001</v>
      </c>
      <c r="DE42" s="107">
        <v>1.1654370000000001</v>
      </c>
      <c r="DF42" s="107">
        <v>143.21935500000001</v>
      </c>
      <c r="DG42" s="107">
        <v>104564.228086</v>
      </c>
      <c r="DH42" s="112">
        <v>104579.29323700001</v>
      </c>
      <c r="DI42" s="107">
        <v>5.0068910000000004</v>
      </c>
      <c r="DJ42" s="107">
        <v>233.51935499999999</v>
      </c>
      <c r="DK42" s="112">
        <v>78448.551852999997</v>
      </c>
      <c r="DL42" s="107">
        <v>3.755843</v>
      </c>
      <c r="DM42" s="107">
        <v>214.90967699999999</v>
      </c>
      <c r="DN42" s="112">
        <v>52307.241838000002</v>
      </c>
      <c r="DO42" s="107">
        <v>2.5042879999999998</v>
      </c>
      <c r="DP42" s="107">
        <v>163.12580600000001</v>
      </c>
      <c r="DQ42" s="112">
        <v>26175.144161</v>
      </c>
      <c r="DR42" s="107">
        <v>1.2531749999999999</v>
      </c>
      <c r="DS42" s="107">
        <v>144.24419399999999</v>
      </c>
      <c r="DT42" s="107">
        <v>6505.9283130000003</v>
      </c>
      <c r="DU42" s="112">
        <v>6499.7054559999997</v>
      </c>
      <c r="DV42" s="107">
        <v>6.65374</v>
      </c>
      <c r="DW42" s="107">
        <v>227.57741899999999</v>
      </c>
      <c r="DX42" s="112">
        <v>4870.3478329999998</v>
      </c>
      <c r="DY42" s="107">
        <v>4.9857680000000002</v>
      </c>
      <c r="DZ42" s="107">
        <v>203.17096799999999</v>
      </c>
      <c r="EA42" s="112">
        <v>3252.4797330000001</v>
      </c>
      <c r="EB42" s="107">
        <v>3.3295590000000002</v>
      </c>
      <c r="EC42" s="107">
        <v>160.45161300000001</v>
      </c>
      <c r="ED42" s="112">
        <v>1633.905176</v>
      </c>
      <c r="EE42" s="107">
        <v>1.6726259999999999</v>
      </c>
      <c r="EF42" s="107">
        <v>141.385806</v>
      </c>
      <c r="EG42" s="107">
        <v>1708710.7977380001</v>
      </c>
      <c r="EH42" s="111">
        <v>1708326.678512</v>
      </c>
      <c r="EI42" s="107">
        <v>4.8242510000000003</v>
      </c>
      <c r="EJ42" s="107">
        <v>253.547934</v>
      </c>
      <c r="EK42" s="112">
        <v>1496060.4352810001</v>
      </c>
      <c r="EL42" s="107">
        <v>4.2248190000000001</v>
      </c>
      <c r="EM42" s="107">
        <v>246.10082600000001</v>
      </c>
      <c r="EN42" s="112">
        <v>1283710.973148</v>
      </c>
      <c r="EO42" s="107">
        <v>3.6251519999999999</v>
      </c>
      <c r="EP42" s="107">
        <v>218.28925599999999</v>
      </c>
      <c r="EQ42" s="112">
        <v>1070412.2653699999</v>
      </c>
      <c r="ER42" s="107">
        <v>3.0228039999999998</v>
      </c>
      <c r="ES42" s="107">
        <v>198.13636399999999</v>
      </c>
      <c r="ET42" s="112">
        <v>855522.92170800001</v>
      </c>
      <c r="EU42" s="107">
        <v>2.4159649999999999</v>
      </c>
      <c r="EV42" s="107">
        <v>179.72148799999999</v>
      </c>
      <c r="EW42" s="112">
        <v>639433.626513</v>
      </c>
      <c r="EX42" s="107">
        <v>1.8057369999999999</v>
      </c>
      <c r="EY42" s="107">
        <v>163.562397</v>
      </c>
      <c r="EZ42" s="112">
        <v>428583.51820799999</v>
      </c>
      <c r="FA42" s="107">
        <v>1.210304</v>
      </c>
      <c r="FB42" s="107">
        <v>151.00537199999999</v>
      </c>
      <c r="FC42" s="112">
        <v>214854.98064699999</v>
      </c>
      <c r="FD42" s="107">
        <v>0.606742</v>
      </c>
      <c r="FE42" s="107">
        <v>141.11264499999999</v>
      </c>
      <c r="FF42" s="107">
        <v>404.75181800000001</v>
      </c>
      <c r="FG42" s="112">
        <v>397.95469700000001</v>
      </c>
      <c r="FH42" s="107">
        <v>1.175781</v>
      </c>
      <c r="FI42" s="107">
        <v>108.543443</v>
      </c>
      <c r="FJ42" s="112">
        <v>203.451716</v>
      </c>
      <c r="FK42" s="107">
        <v>0.60111000000000003</v>
      </c>
      <c r="FL42" s="107">
        <v>98.039835999999994</v>
      </c>
      <c r="FM42" s="107">
        <v>375.54237599999999</v>
      </c>
      <c r="FN42" s="112">
        <v>376.42282</v>
      </c>
      <c r="FO42" s="107">
        <v>2.7558590000000001</v>
      </c>
      <c r="FP42" s="107">
        <v>99.610656000000006</v>
      </c>
      <c r="FQ42" s="112">
        <v>187.199962</v>
      </c>
      <c r="FR42" s="107">
        <v>1.370525</v>
      </c>
      <c r="FS42" s="107">
        <v>96.279672000000005</v>
      </c>
      <c r="FT42" s="107">
        <v>58.297248000000003</v>
      </c>
      <c r="FU42" s="107">
        <v>5.0605250000000002</v>
      </c>
      <c r="FV42" s="107">
        <v>264.129032</v>
      </c>
      <c r="FW42" s="107">
        <v>58.602359999999997</v>
      </c>
      <c r="FX42" s="107">
        <v>5.0870100000000003</v>
      </c>
      <c r="FY42" s="107">
        <v>265.00344799999999</v>
      </c>
      <c r="FZ42" s="107">
        <v>1130520</v>
      </c>
      <c r="GA42" s="107">
        <v>7.6337400000000004</v>
      </c>
      <c r="GB42" s="107">
        <v>247.54519999999999</v>
      </c>
      <c r="GC42" s="107">
        <v>3084655</v>
      </c>
      <c r="GD42" s="107">
        <v>20.828859999999999</v>
      </c>
      <c r="GE42" s="113">
        <v>248.9452</v>
      </c>
      <c r="GF42" s="113">
        <v>90.930983999999995</v>
      </c>
      <c r="GG42" s="113"/>
      <c r="GH42" s="113"/>
      <c r="GI42" s="113"/>
      <c r="GJ42" s="113"/>
      <c r="GK42" s="113"/>
      <c r="GL42" s="107">
        <v>2</v>
      </c>
      <c r="GM42" s="107">
        <v>2</v>
      </c>
      <c r="GN42" s="107"/>
      <c r="GO42" s="114"/>
      <c r="GP42" s="114"/>
      <c r="GQ42" s="114"/>
      <c r="GR42" s="114"/>
      <c r="GS42" s="114"/>
      <c r="GT42" s="114"/>
      <c r="GU42" s="114"/>
      <c r="GV42" s="114"/>
      <c r="GW42" s="114"/>
      <c r="GX42" s="114"/>
      <c r="GY42" s="114"/>
      <c r="GZ42" s="114"/>
      <c r="HA42" s="107"/>
      <c r="HB42" s="114"/>
      <c r="HC42" s="53" t="str">
        <f t="shared" si="0"/>
        <v>0</v>
      </c>
      <c r="HD42" s="56">
        <f t="shared" si="2"/>
        <v>2016</v>
      </c>
      <c r="HF42" s="56" t="e">
        <f>MATCH(ROUND(#REF!,1),#REF!,0)</f>
        <v>#REF!</v>
      </c>
      <c r="HG42" s="56" t="e">
        <f>MATCH(ROUND(#REF!,1),#REF!,0)</f>
        <v>#REF!</v>
      </c>
      <c r="HH42" s="56" t="e">
        <f>MATCH(ROUND(#REF!,1),#REF!,0)</f>
        <v>#REF!</v>
      </c>
      <c r="HI42" s="56" t="e">
        <f>MATCH(ROUND(#REF!,1),#REF!,0)</f>
        <v>#REF!</v>
      </c>
      <c r="HK42" s="115">
        <f t="shared" si="3"/>
        <v>2</v>
      </c>
      <c r="HL42" s="115" t="str" cm="1">
        <f t="array" ref="HL42">IFERROR(INDEX(#REF!,'5. Data Set'!HH42),"")</f>
        <v/>
      </c>
      <c r="HN42" s="116" t="str" cm="1">
        <f t="array" ref="HN42">IF(IFERROR(INDEX($E$5:$E$900,SMALL(IF(ROUND($EH$5:$EH$900,1)=ROUND($EH42,1),ROW($EH$5:$EH$900)-4,""),1)),"")=$E42,"",IFERROR(INDEX($E$5:$E$900,SMALL(IF(ROUND($EH$5:$EH$900,1)=ROUND($EH42,1),ROW($EH$5:$EH$900)-4,""),1)),""))</f>
        <v/>
      </c>
      <c r="HO42" s="116" t="str" cm="1">
        <f t="array" ref="HO42">IF(IFERROR(INDEX($E$5:$E$900,SMALL(IF(ROUND($EH$5:$EH$900,1)=ROUND($EH42,1),ROW($EH$5:$EH$900)-4,""),2)),"")=$E42,"",IFERROR(INDEX($E$5:$E$900,SMALL(IF(ROUND($EH$5:$EH$900,1)=ROUND($EH42,1),ROW($EH$5:$EH$900)-4,""),2)),""))</f>
        <v/>
      </c>
      <c r="HP42" s="116" t="str" cm="1">
        <f t="array" ref="HP42">IF(IFERROR(INDEX($E$5:$E$900,SMALL(IF(ROUND($EH$5:$EH$900,1)=ROUND($EH42,1),ROW($EH$5:$EH$900)-4,""),3)),"")=$E42,"",IFERROR(INDEX($E$5:$E$900,SMALL(IF(ROUND($EH$5:$EH$900,1)=ROUND($EH42,1),ROW($EH$5:$EH$900)-4,""),3)),""))</f>
        <v/>
      </c>
      <c r="HQ42" s="117" t="str" cm="1">
        <f t="array" ref="HQ42">IF(IFERROR(INDEX($E$5:$E$900,SMALL(IF(ROUND($EH$5:$EH$900,1)=ROUND($EH42,1),ROW($EH$5:$EH$900)-4,""),4)),"")=$E42,"",IFERROR(INDEX($E$5:$E$900,SMALL(IF(ROUND($EH$5:$EH$900,1)=ROUND($EH42,1),ROW($EH$5:$EH$900)-4,""),4)),""))</f>
        <v/>
      </c>
      <c r="HR42" s="118"/>
      <c r="HS42" s="105" t="str">
        <f t="shared" si="4"/>
        <v>WTb</v>
      </c>
      <c r="HT42" s="119" t="str">
        <f t="shared" si="5"/>
        <v/>
      </c>
      <c r="HU42" s="119" t="str">
        <f t="shared" si="5"/>
        <v/>
      </c>
      <c r="HV42" s="119" t="str">
        <f t="shared" si="5"/>
        <v/>
      </c>
      <c r="HW42" s="119" t="str">
        <f t="shared" si="5"/>
        <v/>
      </c>
    </row>
    <row r="43" spans="1:231" ht="13.9" hidden="1" customHeight="1" x14ac:dyDescent="0.25">
      <c r="A43" s="107" t="s">
        <v>292</v>
      </c>
      <c r="B43" s="107" t="s">
        <v>401</v>
      </c>
      <c r="C43" s="107">
        <v>630</v>
      </c>
      <c r="D43" s="108">
        <v>2016</v>
      </c>
      <c r="E43" s="109" t="s">
        <v>412</v>
      </c>
      <c r="F43" s="125" t="s">
        <v>413</v>
      </c>
      <c r="G43" s="107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07" t="s">
        <v>18</v>
      </c>
      <c r="X43" s="110"/>
      <c r="Y43" s="107" t="s">
        <v>296</v>
      </c>
      <c r="Z43" s="107">
        <v>1</v>
      </c>
      <c r="AA43" s="107" t="s">
        <v>414</v>
      </c>
      <c r="AB43" s="110">
        <v>2</v>
      </c>
      <c r="AC43" s="110">
        <v>2</v>
      </c>
      <c r="AD43" s="107">
        <v>1700</v>
      </c>
      <c r="AE43" s="107">
        <v>14</v>
      </c>
      <c r="AF43" s="107">
        <v>2</v>
      </c>
      <c r="AG43" s="107">
        <v>64000</v>
      </c>
      <c r="AH43" s="107">
        <v>8</v>
      </c>
      <c r="AI43" s="107" t="s">
        <v>411</v>
      </c>
      <c r="AJ43" s="110">
        <v>2</v>
      </c>
      <c r="AK43" s="110" t="s">
        <v>405</v>
      </c>
      <c r="AL43" s="107" t="s">
        <v>316</v>
      </c>
      <c r="AM43" s="107">
        <v>2</v>
      </c>
      <c r="AN43" s="110">
        <v>1</v>
      </c>
      <c r="AO43" s="110"/>
      <c r="AP43" s="107" t="s">
        <v>406</v>
      </c>
      <c r="AQ43" s="107"/>
      <c r="AR43" s="107" t="s">
        <v>319</v>
      </c>
      <c r="AS43" s="107" t="s">
        <v>407</v>
      </c>
      <c r="AT43" s="107" t="s">
        <v>408</v>
      </c>
      <c r="AU43" s="111">
        <v>13.97893</v>
      </c>
      <c r="AV43" s="111">
        <v>16.111346000000001</v>
      </c>
      <c r="AW43" s="111">
        <v>18.654147999999999</v>
      </c>
      <c r="AX43" s="111">
        <v>14.238768</v>
      </c>
      <c r="AY43" s="111">
        <v>20.283930999999999</v>
      </c>
      <c r="AZ43" s="111">
        <v>11.975973</v>
      </c>
      <c r="BA43" s="111"/>
      <c r="BB43" s="111">
        <v>8.3070900000000005</v>
      </c>
      <c r="BC43" s="111">
        <v>20.495628</v>
      </c>
      <c r="BD43" s="111">
        <v>11.976000000000001</v>
      </c>
      <c r="BE43" s="111">
        <v>19.058</v>
      </c>
      <c r="BF43" s="111">
        <v>84.197000000000003</v>
      </c>
      <c r="BG43" s="107">
        <v>35090.429272000001</v>
      </c>
      <c r="BH43" s="112">
        <v>35059.690599000001</v>
      </c>
      <c r="BI43" s="111">
        <v>5.0632099999999998</v>
      </c>
      <c r="BJ43" s="112">
        <v>254.545714</v>
      </c>
      <c r="BK43" s="112">
        <v>26324.585784999999</v>
      </c>
      <c r="BL43" s="111">
        <v>3.801714</v>
      </c>
      <c r="BM43" s="112">
        <v>218.96388899999999</v>
      </c>
      <c r="BN43" s="112">
        <v>17534.506518999999</v>
      </c>
      <c r="BO43" s="111">
        <v>2.5322779999999998</v>
      </c>
      <c r="BP43" s="112">
        <v>184.993056</v>
      </c>
      <c r="BQ43" s="112">
        <v>8764.6973600000001</v>
      </c>
      <c r="BR43" s="111">
        <v>1.2657700000000001</v>
      </c>
      <c r="BS43" s="107">
        <v>156.704722</v>
      </c>
      <c r="BT43" s="107">
        <v>347084.25066399999</v>
      </c>
      <c r="BU43" s="112">
        <v>346727.43454500003</v>
      </c>
      <c r="BV43" s="107">
        <v>5.875928</v>
      </c>
      <c r="BW43" s="107">
        <v>261.25</v>
      </c>
      <c r="BX43" s="107">
        <v>260402.44328100001</v>
      </c>
      <c r="BY43" s="107">
        <v>4.4129940000000003</v>
      </c>
      <c r="BZ43" s="107">
        <v>221.41388900000001</v>
      </c>
      <c r="CA43" s="107">
        <v>173754.42689500001</v>
      </c>
      <c r="CB43" s="107">
        <v>2.9445860000000001</v>
      </c>
      <c r="CC43" s="107">
        <v>190.7775</v>
      </c>
      <c r="CD43" s="107">
        <v>86819.126552000002</v>
      </c>
      <c r="CE43" s="107">
        <v>1.4713080000000001</v>
      </c>
      <c r="CF43" s="107">
        <v>151.08527799999999</v>
      </c>
      <c r="CG43" s="107">
        <v>97493.205736000004</v>
      </c>
      <c r="CH43" s="112">
        <v>98285.061950000003</v>
      </c>
      <c r="CI43" s="107">
        <v>6.1634209999999996</v>
      </c>
      <c r="CJ43" s="107">
        <v>236.95833300000001</v>
      </c>
      <c r="CK43" s="107">
        <v>73060.974598000001</v>
      </c>
      <c r="CL43" s="107">
        <v>4.5816280000000003</v>
      </c>
      <c r="CM43" s="107">
        <v>194.944444</v>
      </c>
      <c r="CN43" s="107">
        <v>48797.325849000001</v>
      </c>
      <c r="CO43" s="107">
        <v>3.060063</v>
      </c>
      <c r="CP43" s="107">
        <v>167.35333299999999</v>
      </c>
      <c r="CQ43" s="107">
        <v>24377.926094999999</v>
      </c>
      <c r="CR43" s="107">
        <v>1.5287310000000001</v>
      </c>
      <c r="CS43" s="107">
        <v>141.11861099999999</v>
      </c>
      <c r="CT43" s="107">
        <v>69926.231828000004</v>
      </c>
      <c r="CU43" s="107">
        <v>69980.612672000003</v>
      </c>
      <c r="CV43" s="107">
        <v>4.6478580000000003</v>
      </c>
      <c r="CW43" s="107">
        <v>226.683333</v>
      </c>
      <c r="CX43" s="112">
        <v>52452.707854</v>
      </c>
      <c r="CY43" s="107">
        <v>3.4837180000000001</v>
      </c>
      <c r="CZ43" s="107">
        <v>204.397222</v>
      </c>
      <c r="DA43" s="112">
        <v>34921.904154999997</v>
      </c>
      <c r="DB43" s="107">
        <v>2.3193860000000002</v>
      </c>
      <c r="DC43" s="107">
        <v>159.70916700000001</v>
      </c>
      <c r="DD43" s="112">
        <v>17531.500040999999</v>
      </c>
      <c r="DE43" s="107">
        <v>1.1643790000000001</v>
      </c>
      <c r="DF43" s="107">
        <v>143.763611</v>
      </c>
      <c r="DG43" s="107">
        <v>69926.231828000004</v>
      </c>
      <c r="DH43" s="129">
        <v>97080.13539606001</v>
      </c>
      <c r="DI43" s="107">
        <v>4.6478580000000003</v>
      </c>
      <c r="DJ43" s="107">
        <v>226.683333</v>
      </c>
      <c r="DK43" s="129">
        <v>72764.661726260005</v>
      </c>
      <c r="DL43" s="107">
        <v>3.4837180000000001</v>
      </c>
      <c r="DM43" s="107">
        <v>204.397222</v>
      </c>
      <c r="DN43" s="129">
        <v>48445.17773902</v>
      </c>
      <c r="DO43" s="107">
        <v>2.3193860000000002</v>
      </c>
      <c r="DP43" s="107">
        <v>159.70916700000001</v>
      </c>
      <c r="DQ43" s="129">
        <v>24320.46567953</v>
      </c>
      <c r="DR43" s="107">
        <v>1.1643790000000001</v>
      </c>
      <c r="DS43" s="107">
        <v>143.763611</v>
      </c>
      <c r="DT43" s="107">
        <v>6509.6220960000001</v>
      </c>
      <c r="DU43" s="112">
        <v>6507.9558880000004</v>
      </c>
      <c r="DV43" s="107">
        <v>6.662185</v>
      </c>
      <c r="DW43" s="107">
        <v>228.38888900000001</v>
      </c>
      <c r="DX43" s="112">
        <v>4885.1176690000002</v>
      </c>
      <c r="DY43" s="107">
        <v>5.0008879999999998</v>
      </c>
      <c r="DZ43" s="107">
        <v>204.58333300000001</v>
      </c>
      <c r="EA43" s="112">
        <v>3263.4219069999999</v>
      </c>
      <c r="EB43" s="107">
        <v>3.3407610000000001</v>
      </c>
      <c r="EC43" s="107">
        <v>162.124167</v>
      </c>
      <c r="ED43" s="112">
        <v>1636.790886</v>
      </c>
      <c r="EE43" s="107">
        <v>1.675581</v>
      </c>
      <c r="EF43" s="107">
        <v>145.43638899999999</v>
      </c>
      <c r="EG43" s="107">
        <v>1716205.732633</v>
      </c>
      <c r="EH43" s="111">
        <v>1713472.5462780001</v>
      </c>
      <c r="EI43" s="107">
        <v>4.8387820000000001</v>
      </c>
      <c r="EJ43" s="107">
        <v>254.36269799999999</v>
      </c>
      <c r="EK43" s="112">
        <v>1498628.51091</v>
      </c>
      <c r="EL43" s="107">
        <v>4.2320710000000004</v>
      </c>
      <c r="EM43" s="107">
        <v>246.29841300000001</v>
      </c>
      <c r="EN43" s="112">
        <v>1286592.7432319999</v>
      </c>
      <c r="EO43" s="107">
        <v>3.6332900000000001</v>
      </c>
      <c r="EP43" s="107">
        <v>218.39206300000001</v>
      </c>
      <c r="EQ43" s="112">
        <v>1076583.1088380001</v>
      </c>
      <c r="ER43" s="107">
        <v>3.0402300000000002</v>
      </c>
      <c r="ES43" s="107">
        <v>198.82381000000001</v>
      </c>
      <c r="ET43" s="112">
        <v>856551.72986600001</v>
      </c>
      <c r="EU43" s="107">
        <v>2.4188700000000001</v>
      </c>
      <c r="EV43" s="107">
        <v>179.55603199999999</v>
      </c>
      <c r="EW43" s="112">
        <v>640444.09537200001</v>
      </c>
      <c r="EX43" s="107">
        <v>1.8085899999999999</v>
      </c>
      <c r="EY43" s="107">
        <v>163.718254</v>
      </c>
      <c r="EZ43" s="112">
        <v>429254.52068900003</v>
      </c>
      <c r="FA43" s="107">
        <v>1.212199</v>
      </c>
      <c r="FB43" s="107">
        <v>151.08888899999999</v>
      </c>
      <c r="FC43" s="112">
        <v>214106.58512500001</v>
      </c>
      <c r="FD43" s="107">
        <v>0.60462899999999997</v>
      </c>
      <c r="FE43" s="107">
        <v>141.86484100000001</v>
      </c>
      <c r="FF43" s="107">
        <v>403.96097900000001</v>
      </c>
      <c r="FG43" s="112">
        <v>417.94853000000001</v>
      </c>
      <c r="FH43" s="107">
        <v>1.2348539999999999</v>
      </c>
      <c r="FI43" s="107">
        <v>109.07333300000001</v>
      </c>
      <c r="FJ43" s="112">
        <v>202.43787800000001</v>
      </c>
      <c r="FK43" s="107">
        <v>0.59811499999999995</v>
      </c>
      <c r="FL43" s="107">
        <v>98.125845999999996</v>
      </c>
      <c r="FM43" s="107">
        <v>388.78530699999999</v>
      </c>
      <c r="FN43" s="112">
        <v>387.14642700000002</v>
      </c>
      <c r="FO43" s="107">
        <v>2.8343690000000001</v>
      </c>
      <c r="FP43" s="107">
        <v>99.923636000000002</v>
      </c>
      <c r="FQ43" s="112">
        <v>193.65319099999999</v>
      </c>
      <c r="FR43" s="107">
        <v>1.41777</v>
      </c>
      <c r="FS43" s="107">
        <v>95.735151999999999</v>
      </c>
      <c r="FT43" s="107">
        <v>58.235035000000003</v>
      </c>
      <c r="FU43" s="107">
        <v>5.0551250000000003</v>
      </c>
      <c r="FV43" s="107">
        <v>265.88181800000001</v>
      </c>
      <c r="FW43" s="107">
        <v>58.470537999999998</v>
      </c>
      <c r="FX43" s="107">
        <v>5.0755679999999996</v>
      </c>
      <c r="FY43" s="107">
        <v>265.683333</v>
      </c>
      <c r="FZ43" s="107">
        <v>856843.54110499995</v>
      </c>
      <c r="GA43" s="107">
        <v>5.7857620000000001</v>
      </c>
      <c r="GB43" s="107">
        <v>240.72499999999999</v>
      </c>
      <c r="GC43" s="107">
        <v>2366723.0211760001</v>
      </c>
      <c r="GD43" s="107">
        <v>15.981092</v>
      </c>
      <c r="GE43" s="113">
        <v>246.12777800000001</v>
      </c>
      <c r="GF43" s="113">
        <v>90.234696999999997</v>
      </c>
      <c r="GG43" s="113"/>
      <c r="GH43" s="113"/>
      <c r="GI43" s="113"/>
      <c r="GJ43" s="113"/>
      <c r="GK43" s="113"/>
      <c r="GL43" s="107">
        <v>2</v>
      </c>
      <c r="GM43" s="107">
        <v>2</v>
      </c>
      <c r="GN43" s="107"/>
      <c r="GO43" s="114"/>
      <c r="GP43" s="114"/>
      <c r="GQ43" s="114"/>
      <c r="GR43" s="114"/>
      <c r="GS43" s="114"/>
      <c r="GT43" s="114"/>
      <c r="GU43" s="114"/>
      <c r="GV43" s="114"/>
      <c r="GW43" s="114"/>
      <c r="GX43" s="114"/>
      <c r="GY43" s="114"/>
      <c r="GZ43" s="114"/>
      <c r="HA43" s="107"/>
      <c r="HB43" s="114"/>
      <c r="HC43" s="53" t="str">
        <f t="shared" si="0"/>
        <v>0</v>
      </c>
      <c r="HD43" s="56">
        <f t="shared" si="2"/>
        <v>2016</v>
      </c>
      <c r="HF43" s="56" t="e">
        <f>MATCH(ROUND(#REF!,1),#REF!,0)</f>
        <v>#REF!</v>
      </c>
      <c r="HG43" s="56" t="e">
        <f>MATCH(ROUND(#REF!,1),#REF!,0)</f>
        <v>#REF!</v>
      </c>
      <c r="HH43" s="56" t="e">
        <f>MATCH(ROUND(#REF!,1),#REF!,0)</f>
        <v>#REF!</v>
      </c>
      <c r="HI43" s="56" t="e">
        <f>MATCH(ROUND(#REF!,1),#REF!,0)</f>
        <v>#REF!</v>
      </c>
      <c r="HK43" s="115">
        <f t="shared" si="3"/>
        <v>2</v>
      </c>
      <c r="HL43" s="115" t="str" cm="1">
        <f t="array" ref="HL43">IFERROR(INDEX(#REF!,'5. Data Set'!HH43),"")</f>
        <v/>
      </c>
      <c r="HN43" s="116" t="str" cm="1">
        <f t="array" ref="HN43">IF(IFERROR(INDEX($E$5:$E$900,SMALL(IF(ROUND($EH$5:$EH$900,1)=ROUND($EH43,1),ROW($EH$5:$EH$900)-4,""),1)),"")=$E43,"",IFERROR(INDEX($E$5:$E$900,SMALL(IF(ROUND($EH$5:$EH$900,1)=ROUND($EH43,1),ROW($EH$5:$EH$900)-4,""),1)),""))</f>
        <v/>
      </c>
      <c r="HO43" s="116" t="str" cm="1">
        <f t="array" ref="HO43">IF(IFERROR(INDEX($E$5:$E$900,SMALL(IF(ROUND($EH$5:$EH$900,1)=ROUND($EH43,1),ROW($EH$5:$EH$900)-4,""),2)),"")=$E43,"",IFERROR(INDEX($E$5:$E$900,SMALL(IF(ROUND($EH$5:$EH$900,1)=ROUND($EH43,1),ROW($EH$5:$EH$900)-4,""),2)),""))</f>
        <v/>
      </c>
      <c r="HP43" s="116" t="str" cm="1">
        <f t="array" ref="HP43">IF(IFERROR(INDEX($E$5:$E$900,SMALL(IF(ROUND($EH$5:$EH$900,1)=ROUND($EH43,1),ROW($EH$5:$EH$900)-4,""),3)),"")=$E43,"",IFERROR(INDEX($E$5:$E$900,SMALL(IF(ROUND($EH$5:$EH$900,1)=ROUND($EH43,1),ROW($EH$5:$EH$900)-4,""),3)),""))</f>
        <v/>
      </c>
      <c r="HQ43" s="117" t="str" cm="1">
        <f t="array" ref="HQ43">IF(IFERROR(INDEX($E$5:$E$900,SMALL(IF(ROUND($EH$5:$EH$900,1)=ROUND($EH43,1),ROW($EH$5:$EH$900)-4,""),4)),"")=$E43,"",IFERROR(INDEX($E$5:$E$900,SMALL(IF(ROUND($EH$5:$EH$900,1)=ROUND($EH43,1),ROW($EH$5:$EH$900)-4,""),4)),""))</f>
        <v/>
      </c>
      <c r="HR43" s="118"/>
      <c r="HS43" s="105" t="str">
        <f t="shared" si="4"/>
        <v>WTb</v>
      </c>
      <c r="HT43" s="119" t="str">
        <f t="shared" si="5"/>
        <v/>
      </c>
      <c r="HU43" s="119" t="str">
        <f t="shared" si="5"/>
        <v/>
      </c>
      <c r="HV43" s="119" t="str">
        <f t="shared" si="5"/>
        <v/>
      </c>
      <c r="HW43" s="119" t="str">
        <f t="shared" si="5"/>
        <v/>
      </c>
    </row>
    <row r="44" spans="1:231" ht="13.9" hidden="1" customHeight="1" x14ac:dyDescent="0.25">
      <c r="A44" s="107" t="s">
        <v>292</v>
      </c>
      <c r="B44" s="107" t="s">
        <v>401</v>
      </c>
      <c r="C44" s="107">
        <v>631</v>
      </c>
      <c r="D44" s="108">
        <v>2016</v>
      </c>
      <c r="E44" s="109" t="s">
        <v>415</v>
      </c>
      <c r="F44" s="125" t="s">
        <v>309</v>
      </c>
      <c r="G44" s="107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07" t="s">
        <v>18</v>
      </c>
      <c r="X44" s="110"/>
      <c r="Y44" s="107" t="s">
        <v>296</v>
      </c>
      <c r="Z44" s="107">
        <v>1</v>
      </c>
      <c r="AA44" s="107" t="s">
        <v>416</v>
      </c>
      <c r="AB44" s="110">
        <v>2</v>
      </c>
      <c r="AC44" s="110">
        <v>2</v>
      </c>
      <c r="AD44" s="107">
        <v>2100</v>
      </c>
      <c r="AE44" s="107">
        <v>8</v>
      </c>
      <c r="AF44" s="107">
        <v>2</v>
      </c>
      <c r="AG44" s="107">
        <v>64000</v>
      </c>
      <c r="AH44" s="107">
        <v>8</v>
      </c>
      <c r="AI44" s="107" t="s">
        <v>411</v>
      </c>
      <c r="AJ44" s="110">
        <v>2</v>
      </c>
      <c r="AK44" s="110" t="s">
        <v>405</v>
      </c>
      <c r="AL44" s="107" t="s">
        <v>316</v>
      </c>
      <c r="AM44" s="107">
        <v>2</v>
      </c>
      <c r="AN44" s="110">
        <v>1</v>
      </c>
      <c r="AO44" s="110"/>
      <c r="AP44" s="107" t="s">
        <v>406</v>
      </c>
      <c r="AQ44" s="107"/>
      <c r="AR44" s="107" t="s">
        <v>319</v>
      </c>
      <c r="AS44" s="107" t="s">
        <v>407</v>
      </c>
      <c r="AT44" s="107" t="s">
        <v>417</v>
      </c>
      <c r="AU44" s="111">
        <v>11.198</v>
      </c>
      <c r="AV44" s="111">
        <v>13.548</v>
      </c>
      <c r="AW44" s="111">
        <v>15.619</v>
      </c>
      <c r="AX44" s="111">
        <v>10.956</v>
      </c>
      <c r="AY44" s="111">
        <v>11.657</v>
      </c>
      <c r="AZ44" s="111">
        <v>15.865</v>
      </c>
      <c r="BA44" s="111"/>
      <c r="BB44" s="111">
        <v>7.7229999999999999</v>
      </c>
      <c r="BC44" s="111">
        <v>18.234999999999999</v>
      </c>
      <c r="BD44" s="111">
        <v>9.5760000000000005</v>
      </c>
      <c r="BE44" s="111">
        <v>19.030999999999999</v>
      </c>
      <c r="BF44" s="111">
        <v>68.608999999999995</v>
      </c>
      <c r="BG44" s="107">
        <v>24046.681341</v>
      </c>
      <c r="BH44" s="112">
        <v>24052.233952999999</v>
      </c>
      <c r="BI44" s="111">
        <v>3.4740000000000002</v>
      </c>
      <c r="BJ44" s="112">
        <v>217.816667</v>
      </c>
      <c r="BK44" s="112">
        <v>18046.246663000002</v>
      </c>
      <c r="BL44" s="111">
        <v>2.606182</v>
      </c>
      <c r="BM44" s="112">
        <v>184.75805600000001</v>
      </c>
      <c r="BN44" s="112">
        <v>12019.854266</v>
      </c>
      <c r="BO44" s="111">
        <v>1.7358690000000001</v>
      </c>
      <c r="BP44" s="112">
        <v>156.47555600000001</v>
      </c>
      <c r="BQ44" s="112">
        <v>6019.6744239999998</v>
      </c>
      <c r="BR44" s="111">
        <v>0.86934199999999995</v>
      </c>
      <c r="BS44" s="107">
        <v>137.97111100000001</v>
      </c>
      <c r="BT44" s="107">
        <v>258503.881077</v>
      </c>
      <c r="BU44" s="112">
        <v>258408.568046</v>
      </c>
      <c r="BV44" s="107">
        <v>4.3789999999999996</v>
      </c>
      <c r="BW44" s="107">
        <v>223.738889</v>
      </c>
      <c r="BX44" s="107">
        <v>193987.70355000001</v>
      </c>
      <c r="BY44" s="107">
        <v>3.2874750000000001</v>
      </c>
      <c r="BZ44" s="107">
        <v>196.030833</v>
      </c>
      <c r="CA44" s="107">
        <v>129145.255372</v>
      </c>
      <c r="CB44" s="107">
        <v>2.1886019999999999</v>
      </c>
      <c r="CC44" s="107">
        <v>165.56111100000001</v>
      </c>
      <c r="CD44" s="107">
        <v>64565.288122999998</v>
      </c>
      <c r="CE44" s="107">
        <v>1.094177</v>
      </c>
      <c r="CF44" s="107">
        <v>140.9425</v>
      </c>
      <c r="CG44" s="107">
        <v>76188.772614000001</v>
      </c>
      <c r="CH44" s="112">
        <v>74810.336592000007</v>
      </c>
      <c r="CI44" s="107">
        <v>4.6909999999999998</v>
      </c>
      <c r="CJ44" s="107">
        <v>221.419444</v>
      </c>
      <c r="CK44" s="107">
        <v>57071.766432999997</v>
      </c>
      <c r="CL44" s="107">
        <v>3.5789499999999999</v>
      </c>
      <c r="CM44" s="107">
        <v>180.36166700000001</v>
      </c>
      <c r="CN44" s="107">
        <v>38065.654478999997</v>
      </c>
      <c r="CO44" s="107">
        <v>2.3870840000000002</v>
      </c>
      <c r="CP44" s="107">
        <v>151.023889</v>
      </c>
      <c r="CQ44" s="107">
        <v>19062.160492999999</v>
      </c>
      <c r="CR44" s="107">
        <v>1.195381</v>
      </c>
      <c r="CS44" s="107">
        <v>133.47277800000001</v>
      </c>
      <c r="CT44" s="107">
        <v>45620.936708000001</v>
      </c>
      <c r="CU44" s="107">
        <v>45636.226747000001</v>
      </c>
      <c r="CV44" s="107">
        <v>3.0310000000000001</v>
      </c>
      <c r="CW44" s="107">
        <v>189.08285699999999</v>
      </c>
      <c r="CX44" s="112">
        <v>34283.487139999997</v>
      </c>
      <c r="CY44" s="107">
        <v>2.2769849999999998</v>
      </c>
      <c r="CZ44" s="107">
        <v>161.350278</v>
      </c>
      <c r="DA44" s="112">
        <v>22819.482269</v>
      </c>
      <c r="DB44" s="107">
        <v>1.515587</v>
      </c>
      <c r="DC44" s="107">
        <v>140.36000000000001</v>
      </c>
      <c r="DD44" s="112">
        <v>11384.185691000001</v>
      </c>
      <c r="DE44" s="107">
        <v>0.75609599999999999</v>
      </c>
      <c r="DF44" s="107">
        <v>128.20257100000001</v>
      </c>
      <c r="DG44" s="107">
        <v>69022.092843000006</v>
      </c>
      <c r="DH44" s="112">
        <v>69047.336507</v>
      </c>
      <c r="DI44" s="107">
        <v>3.3057449999999999</v>
      </c>
      <c r="DJ44" s="107">
        <v>193.761111</v>
      </c>
      <c r="DK44" s="112">
        <v>51728.930810999998</v>
      </c>
      <c r="DL44" s="107">
        <v>2.4766010000000001</v>
      </c>
      <c r="DM44" s="107">
        <v>166.21166700000001</v>
      </c>
      <c r="DN44" s="112">
        <v>34433.093958999998</v>
      </c>
      <c r="DO44" s="107">
        <v>1.648536</v>
      </c>
      <c r="DP44" s="107">
        <v>143.58611099999999</v>
      </c>
      <c r="DQ44" s="112">
        <v>17229.342318999999</v>
      </c>
      <c r="DR44" s="107">
        <v>0.82488099999999998</v>
      </c>
      <c r="DS44" s="107">
        <v>130.37388899999999</v>
      </c>
      <c r="DT44" s="107">
        <v>4277.1696899999997</v>
      </c>
      <c r="DU44" s="112">
        <v>4280.9881539999997</v>
      </c>
      <c r="DV44" s="107">
        <v>4.3819999999999997</v>
      </c>
      <c r="DW44" s="107">
        <v>189.73055600000001</v>
      </c>
      <c r="DX44" s="112">
        <v>3203.5942439999999</v>
      </c>
      <c r="DY44" s="107">
        <v>3.279515</v>
      </c>
      <c r="DZ44" s="107">
        <v>160.40638899999999</v>
      </c>
      <c r="EA44" s="112">
        <v>2120.0092869999999</v>
      </c>
      <c r="EB44" s="107">
        <v>2.1702509999999999</v>
      </c>
      <c r="EC44" s="107">
        <v>139.83361099999999</v>
      </c>
      <c r="ED44" s="112">
        <v>1072.0058329999999</v>
      </c>
      <c r="EE44" s="107">
        <v>1.0974109999999999</v>
      </c>
      <c r="EF44" s="107">
        <v>126.97277800000001</v>
      </c>
      <c r="EG44" s="107">
        <v>1191936.3869489999</v>
      </c>
      <c r="EH44" s="111">
        <v>1190653.5676150001</v>
      </c>
      <c r="EI44" s="107">
        <v>3.3620000000000001</v>
      </c>
      <c r="EJ44" s="107">
        <v>219.53730200000001</v>
      </c>
      <c r="EK44" s="112">
        <v>1041370.0058479999</v>
      </c>
      <c r="EL44" s="107">
        <v>2.9407899999999998</v>
      </c>
      <c r="EM44" s="107">
        <v>206.88560000000001</v>
      </c>
      <c r="EN44" s="112">
        <v>891772.35930000001</v>
      </c>
      <c r="EO44" s="107">
        <v>2.518332</v>
      </c>
      <c r="EP44" s="107">
        <v>186.428968</v>
      </c>
      <c r="EQ44" s="112">
        <v>742087.90031099995</v>
      </c>
      <c r="ER44" s="107">
        <v>2.095628</v>
      </c>
      <c r="ES44" s="107">
        <v>169.81816000000001</v>
      </c>
      <c r="ET44" s="112">
        <v>599658.11462500005</v>
      </c>
      <c r="EU44" s="107">
        <v>1.6934119999999999</v>
      </c>
      <c r="EV44" s="107">
        <v>156.72968</v>
      </c>
      <c r="EW44" s="112">
        <v>448841.10927100002</v>
      </c>
      <c r="EX44" s="107">
        <v>1.2675110000000001</v>
      </c>
      <c r="EY44" s="107">
        <v>145.99333300000001</v>
      </c>
      <c r="EZ44" s="112">
        <v>298444.83847100002</v>
      </c>
      <c r="FA44" s="107">
        <v>0.84279700000000002</v>
      </c>
      <c r="FB44" s="107">
        <v>136.13072</v>
      </c>
      <c r="FC44" s="112">
        <v>151322.70066100001</v>
      </c>
      <c r="FD44" s="107">
        <v>0.42732999999999999</v>
      </c>
      <c r="FE44" s="107">
        <v>127.421111</v>
      </c>
      <c r="FF44" s="107">
        <v>406.827516</v>
      </c>
      <c r="FG44" s="112">
        <v>411.09877799999998</v>
      </c>
      <c r="FH44" s="107">
        <v>1.2150000000000001</v>
      </c>
      <c r="FI44" s="107">
        <v>113.219848</v>
      </c>
      <c r="FJ44" s="112">
        <v>205.03058200000001</v>
      </c>
      <c r="FK44" s="107">
        <v>0.60577499999999995</v>
      </c>
      <c r="FL44" s="107">
        <v>108.945758</v>
      </c>
      <c r="FM44" s="107">
        <v>384.333755</v>
      </c>
      <c r="FN44" s="112">
        <v>378.788839</v>
      </c>
      <c r="FO44" s="107">
        <v>2.7730000000000001</v>
      </c>
      <c r="FP44" s="107">
        <v>108.95393900000001</v>
      </c>
      <c r="FQ44" s="112">
        <v>191.61600000000001</v>
      </c>
      <c r="FR44" s="107">
        <v>1.402855</v>
      </c>
      <c r="FS44" s="107">
        <v>107.380606</v>
      </c>
      <c r="FT44" s="107">
        <v>51.148988000000003</v>
      </c>
      <c r="FU44" s="107">
        <v>4.440016</v>
      </c>
      <c r="FV44" s="107">
        <v>233.47317100000001</v>
      </c>
      <c r="FW44" s="107">
        <v>51.215238999999997</v>
      </c>
      <c r="FX44" s="107">
        <v>4.445767</v>
      </c>
      <c r="FY44" s="107">
        <v>233.433333</v>
      </c>
      <c r="FZ44" s="107">
        <v>827166.8</v>
      </c>
      <c r="GA44" s="107">
        <v>5.5853719999999996</v>
      </c>
      <c r="GB44" s="107">
        <v>220.90559999999999</v>
      </c>
      <c r="GC44" s="107">
        <v>2267281</v>
      </c>
      <c r="GD44" s="107">
        <v>15.309620000000001</v>
      </c>
      <c r="GE44" s="113">
        <v>223.14439999999999</v>
      </c>
      <c r="GF44" s="113">
        <v>104</v>
      </c>
      <c r="GG44" s="113"/>
      <c r="GH44" s="113"/>
      <c r="GI44" s="113"/>
      <c r="GJ44" s="113"/>
      <c r="GK44" s="113"/>
      <c r="GL44" s="107">
        <v>2</v>
      </c>
      <c r="GM44" s="107">
        <v>2</v>
      </c>
      <c r="GN44" s="107"/>
      <c r="GO44" s="114"/>
      <c r="GP44" s="114"/>
      <c r="GQ44" s="114"/>
      <c r="GR44" s="114"/>
      <c r="GS44" s="114"/>
      <c r="GT44" s="114"/>
      <c r="GU44" s="114"/>
      <c r="GV44" s="114"/>
      <c r="GW44" s="114"/>
      <c r="GX44" s="114"/>
      <c r="GY44" s="114"/>
      <c r="GZ44" s="114"/>
      <c r="HA44" s="107"/>
      <c r="HB44" s="114"/>
      <c r="HC44" s="53" t="str">
        <f t="shared" si="0"/>
        <v>0</v>
      </c>
      <c r="HD44" s="56">
        <f t="shared" si="2"/>
        <v>2016</v>
      </c>
      <c r="HF44" s="56" t="e">
        <f>MATCH(ROUND(#REF!,1),#REF!,0)</f>
        <v>#REF!</v>
      </c>
      <c r="HG44" s="56" t="e">
        <f>MATCH(ROUND(#REF!,1),#REF!,0)</f>
        <v>#REF!</v>
      </c>
      <c r="HH44" s="56" t="e">
        <f>MATCH(ROUND(#REF!,1),#REF!,0)</f>
        <v>#REF!</v>
      </c>
      <c r="HI44" s="56" t="e">
        <f>MATCH(ROUND(#REF!,1),#REF!,0)</f>
        <v>#REF!</v>
      </c>
      <c r="HK44" s="115">
        <f t="shared" si="3"/>
        <v>2</v>
      </c>
      <c r="HL44" s="115" t="str" cm="1">
        <f t="array" ref="HL44">IFERROR(INDEX(#REF!,'5. Data Set'!HH44),"")</f>
        <v/>
      </c>
      <c r="HN44" s="116" t="str" cm="1">
        <f t="array" ref="HN44">IF(IFERROR(INDEX($E$5:$E$900,SMALL(IF(ROUND($EH$5:$EH$900,1)=ROUND($EH44,1),ROW($EH$5:$EH$900)-4,""),1)),"")=$E44,"",IFERROR(INDEX($E$5:$E$900,SMALL(IF(ROUND($EH$5:$EH$900,1)=ROUND($EH44,1),ROW($EH$5:$EH$900)-4,""),1)),""))</f>
        <v/>
      </c>
      <c r="HO44" s="116" t="str" cm="1">
        <f t="array" ref="HO44">IF(IFERROR(INDEX($E$5:$E$900,SMALL(IF(ROUND($EH$5:$EH$900,1)=ROUND($EH44,1),ROW($EH$5:$EH$900)-4,""),2)),"")=$E44,"",IFERROR(INDEX($E$5:$E$900,SMALL(IF(ROUND($EH$5:$EH$900,1)=ROUND($EH44,1),ROW($EH$5:$EH$900)-4,""),2)),""))</f>
        <v/>
      </c>
      <c r="HP44" s="116" t="str" cm="1">
        <f t="array" ref="HP44">IF(IFERROR(INDEX($E$5:$E$900,SMALL(IF(ROUND($EH$5:$EH$900,1)=ROUND($EH44,1),ROW($EH$5:$EH$900)-4,""),3)),"")=$E44,"",IFERROR(INDEX($E$5:$E$900,SMALL(IF(ROUND($EH$5:$EH$900,1)=ROUND($EH44,1),ROW($EH$5:$EH$900)-4,""),3)),""))</f>
        <v/>
      </c>
      <c r="HQ44" s="117" t="str" cm="1">
        <f t="array" ref="HQ44">IF(IFERROR(INDEX($E$5:$E$900,SMALL(IF(ROUND($EH$5:$EH$900,1)=ROUND($EH44,1),ROW($EH$5:$EH$900)-4,""),4)),"")=$E44,"",IFERROR(INDEX($E$5:$E$900,SMALL(IF(ROUND($EH$5:$EH$900,1)=ROUND($EH44,1),ROW($EH$5:$EH$900)-4,""),4)),""))</f>
        <v/>
      </c>
      <c r="HR44" s="118"/>
      <c r="HS44" s="105" t="str">
        <f t="shared" si="4"/>
        <v>WTb</v>
      </c>
      <c r="HT44" s="119" t="str">
        <f t="shared" si="5"/>
        <v/>
      </c>
      <c r="HU44" s="119" t="str">
        <f t="shared" si="5"/>
        <v/>
      </c>
      <c r="HV44" s="119" t="str">
        <f t="shared" si="5"/>
        <v/>
      </c>
      <c r="HW44" s="119" t="str">
        <f t="shared" si="5"/>
        <v/>
      </c>
    </row>
    <row r="45" spans="1:231" ht="13.9" hidden="1" customHeight="1" x14ac:dyDescent="0.25">
      <c r="A45" s="107" t="s">
        <v>292</v>
      </c>
      <c r="B45" s="107" t="s">
        <v>401</v>
      </c>
      <c r="C45" s="107">
        <v>632</v>
      </c>
      <c r="D45" s="108">
        <v>2016</v>
      </c>
      <c r="E45" s="109" t="s">
        <v>418</v>
      </c>
      <c r="F45" s="125" t="s">
        <v>303</v>
      </c>
      <c r="G45" s="107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07" t="s">
        <v>18</v>
      </c>
      <c r="X45" s="110"/>
      <c r="Y45" s="107" t="s">
        <v>296</v>
      </c>
      <c r="Z45" s="107">
        <v>1</v>
      </c>
      <c r="AA45" s="107" t="s">
        <v>419</v>
      </c>
      <c r="AB45" s="110">
        <v>2</v>
      </c>
      <c r="AC45" s="110">
        <v>2</v>
      </c>
      <c r="AD45" s="107">
        <v>1700</v>
      </c>
      <c r="AE45" s="107">
        <v>6</v>
      </c>
      <c r="AF45" s="107">
        <v>2</v>
      </c>
      <c r="AG45" s="107">
        <v>32000</v>
      </c>
      <c r="AH45" s="107">
        <v>4</v>
      </c>
      <c r="AI45" s="107" t="s">
        <v>411</v>
      </c>
      <c r="AJ45" s="110">
        <v>2</v>
      </c>
      <c r="AK45" s="110" t="s">
        <v>405</v>
      </c>
      <c r="AL45" s="107" t="s">
        <v>316</v>
      </c>
      <c r="AM45" s="107">
        <v>2</v>
      </c>
      <c r="AN45" s="110">
        <v>1</v>
      </c>
      <c r="AO45" s="110"/>
      <c r="AP45" s="107" t="s">
        <v>406</v>
      </c>
      <c r="AQ45" s="107"/>
      <c r="AR45" s="107" t="s">
        <v>319</v>
      </c>
      <c r="AS45" s="107" t="s">
        <v>407</v>
      </c>
      <c r="AT45" s="107" t="s">
        <v>408</v>
      </c>
      <c r="AU45" s="111">
        <v>6.6770250000000004</v>
      </c>
      <c r="AV45" s="111">
        <v>6.5799409999999998</v>
      </c>
      <c r="AW45" s="111">
        <v>9.3330470000000005</v>
      </c>
      <c r="AX45" s="111">
        <v>4.97546</v>
      </c>
      <c r="AY45" s="111">
        <v>5.0634639999999997</v>
      </c>
      <c r="AZ45" s="111">
        <v>8.3983500000000006</v>
      </c>
      <c r="BA45" s="111"/>
      <c r="BB45" s="111">
        <v>7.8297679999999996</v>
      </c>
      <c r="BC45" s="111">
        <v>18.568041999999998</v>
      </c>
      <c r="BD45" s="111">
        <v>5.775296</v>
      </c>
      <c r="BE45" s="111">
        <v>12.295</v>
      </c>
      <c r="BF45" s="111">
        <v>30.207000000000001</v>
      </c>
      <c r="BG45" s="107">
        <v>12539.936242</v>
      </c>
      <c r="BH45" s="112">
        <v>12542.039767</v>
      </c>
      <c r="BI45" s="111">
        <v>1.8112820000000001</v>
      </c>
      <c r="BJ45" s="112">
        <v>180.61290299999999</v>
      </c>
      <c r="BK45" s="112">
        <v>9370.8736829999998</v>
      </c>
      <c r="BL45" s="111">
        <v>1.3533120000000001</v>
      </c>
      <c r="BM45" s="112">
        <v>156.793226</v>
      </c>
      <c r="BN45" s="112">
        <v>6274.0360110000001</v>
      </c>
      <c r="BO45" s="111">
        <v>0.90607599999999999</v>
      </c>
      <c r="BP45" s="112">
        <v>140.35129000000001</v>
      </c>
      <c r="BQ45" s="112">
        <v>3139.991802</v>
      </c>
      <c r="BR45" s="111">
        <v>0.45346799999999998</v>
      </c>
      <c r="BS45" s="107">
        <v>127.488387</v>
      </c>
      <c r="BT45" s="107">
        <v>104862.659283</v>
      </c>
      <c r="BU45" s="112">
        <v>104874.75062000001</v>
      </c>
      <c r="BV45" s="107">
        <v>1.7772939999999999</v>
      </c>
      <c r="BW45" s="107">
        <v>179.848387</v>
      </c>
      <c r="BX45" s="107">
        <v>78653.300545000006</v>
      </c>
      <c r="BY45" s="107">
        <v>1.332924</v>
      </c>
      <c r="BZ45" s="107">
        <v>157.284516</v>
      </c>
      <c r="CA45" s="107">
        <v>52428.517426999999</v>
      </c>
      <c r="CB45" s="107">
        <v>0.88849699999999998</v>
      </c>
      <c r="CC45" s="107">
        <v>141.631935</v>
      </c>
      <c r="CD45" s="107">
        <v>26225.314181000002</v>
      </c>
      <c r="CE45" s="107">
        <v>0.444436</v>
      </c>
      <c r="CF45" s="107">
        <v>124.56258099999999</v>
      </c>
      <c r="CG45" s="107">
        <v>38944.145679000001</v>
      </c>
      <c r="CH45" s="112">
        <v>39450.576645000001</v>
      </c>
      <c r="CI45" s="107">
        <v>2.473932</v>
      </c>
      <c r="CJ45" s="107">
        <v>179.07419400000001</v>
      </c>
      <c r="CK45" s="107">
        <v>29198.789324000001</v>
      </c>
      <c r="CL45" s="107">
        <v>1.831046</v>
      </c>
      <c r="CM45" s="107">
        <v>152.98387099999999</v>
      </c>
      <c r="CN45" s="107">
        <v>19511.798562</v>
      </c>
      <c r="CO45" s="107">
        <v>1.2235780000000001</v>
      </c>
      <c r="CP45" s="107">
        <v>133.91</v>
      </c>
      <c r="CQ45" s="107">
        <v>9747.7628850000001</v>
      </c>
      <c r="CR45" s="107">
        <v>0.61127900000000002</v>
      </c>
      <c r="CS45" s="107">
        <v>121.722903</v>
      </c>
      <c r="CT45" s="107">
        <v>18338.552371999998</v>
      </c>
      <c r="CU45" s="107">
        <v>18363.059058999999</v>
      </c>
      <c r="CV45" s="107">
        <v>1.219608</v>
      </c>
      <c r="CW45" s="107">
        <v>160.35806500000001</v>
      </c>
      <c r="CX45" s="112">
        <v>13728.275491</v>
      </c>
      <c r="CY45" s="107">
        <v>0.91178199999999998</v>
      </c>
      <c r="CZ45" s="107">
        <v>138.52967699999999</v>
      </c>
      <c r="DA45" s="112">
        <v>9178.8882969999995</v>
      </c>
      <c r="DB45" s="107">
        <v>0.60962799999999995</v>
      </c>
      <c r="DC45" s="107">
        <v>127.264516</v>
      </c>
      <c r="DD45" s="112">
        <v>4581.9028989999997</v>
      </c>
      <c r="DE45" s="107">
        <v>0.304313</v>
      </c>
      <c r="DF45" s="107">
        <v>119.075806</v>
      </c>
      <c r="DG45" s="107">
        <v>26299.611515000001</v>
      </c>
      <c r="DH45" s="112">
        <v>26312.430755000001</v>
      </c>
      <c r="DI45" s="107">
        <v>1.259747</v>
      </c>
      <c r="DJ45" s="107">
        <v>163.90967699999999</v>
      </c>
      <c r="DK45" s="112">
        <v>19700.959935999999</v>
      </c>
      <c r="DL45" s="107">
        <v>0.94321299999999997</v>
      </c>
      <c r="DM45" s="107">
        <v>141.837097</v>
      </c>
      <c r="DN45" s="112">
        <v>13151.810828</v>
      </c>
      <c r="DO45" s="107">
        <v>0.62966299999999997</v>
      </c>
      <c r="DP45" s="107">
        <v>129.16903199999999</v>
      </c>
      <c r="DQ45" s="112">
        <v>6594.0721720000001</v>
      </c>
      <c r="DR45" s="107">
        <v>0.31570100000000001</v>
      </c>
      <c r="DS45" s="107">
        <v>119.655806</v>
      </c>
      <c r="DT45" s="107">
        <v>2036.956987</v>
      </c>
      <c r="DU45" s="112">
        <v>2038.9647910000001</v>
      </c>
      <c r="DV45" s="107">
        <v>2.0872850000000001</v>
      </c>
      <c r="DW45" s="107">
        <v>161.47419400000001</v>
      </c>
      <c r="DX45" s="112">
        <v>1528.772209</v>
      </c>
      <c r="DY45" s="107">
        <v>1.565002</v>
      </c>
      <c r="DZ45" s="107">
        <v>142.49128999999999</v>
      </c>
      <c r="EA45" s="112">
        <v>1017.65052</v>
      </c>
      <c r="EB45" s="107">
        <v>1.0417670000000001</v>
      </c>
      <c r="EC45" s="107">
        <v>128.03903199999999</v>
      </c>
      <c r="ED45" s="112">
        <v>509.12830400000001</v>
      </c>
      <c r="EE45" s="107">
        <v>0.52119400000000005</v>
      </c>
      <c r="EF45" s="107">
        <v>121.02</v>
      </c>
      <c r="EG45" s="107">
        <v>626741.79304000002</v>
      </c>
      <c r="EH45" s="111">
        <v>626953.811354</v>
      </c>
      <c r="EI45" s="107">
        <v>1.770494</v>
      </c>
      <c r="EJ45" s="107">
        <v>176.86776900000001</v>
      </c>
      <c r="EK45" s="112">
        <v>548049.17848600005</v>
      </c>
      <c r="EL45" s="107">
        <v>1.5476700000000001</v>
      </c>
      <c r="EM45" s="107">
        <v>171.81322299999999</v>
      </c>
      <c r="EN45" s="112">
        <v>469690.64219599997</v>
      </c>
      <c r="EO45" s="107">
        <v>1.326389</v>
      </c>
      <c r="EP45" s="107">
        <v>156.59396699999999</v>
      </c>
      <c r="EQ45" s="112">
        <v>394651.85656599997</v>
      </c>
      <c r="ER45" s="107">
        <v>1.114482</v>
      </c>
      <c r="ES45" s="107">
        <v>146.04074399999999</v>
      </c>
      <c r="ET45" s="112">
        <v>315535.72878399998</v>
      </c>
      <c r="EU45" s="107">
        <v>0.89106099999999999</v>
      </c>
      <c r="EV45" s="107">
        <v>137.656364</v>
      </c>
      <c r="EW45" s="112">
        <v>235239.75124300001</v>
      </c>
      <c r="EX45" s="107">
        <v>0.66430800000000001</v>
      </c>
      <c r="EY45" s="107">
        <v>130.96388400000001</v>
      </c>
      <c r="EZ45" s="112">
        <v>156611.51693400001</v>
      </c>
      <c r="FA45" s="107">
        <v>0.44226500000000002</v>
      </c>
      <c r="FB45" s="107">
        <v>125.625289</v>
      </c>
      <c r="FC45" s="112">
        <v>77333.575817999998</v>
      </c>
      <c r="FD45" s="107">
        <v>0.218387</v>
      </c>
      <c r="FE45" s="107">
        <v>118.88594999999999</v>
      </c>
      <c r="FF45" s="107">
        <v>403.21708899999999</v>
      </c>
      <c r="FG45" s="112">
        <v>411.05031100000002</v>
      </c>
      <c r="FH45" s="107">
        <v>1.214472</v>
      </c>
      <c r="FI45" s="107">
        <v>110.917377</v>
      </c>
      <c r="FJ45" s="112">
        <v>202.61833899999999</v>
      </c>
      <c r="FK45" s="107">
        <v>0.59864799999999996</v>
      </c>
      <c r="FL45" s="107">
        <v>106.92065599999999</v>
      </c>
      <c r="FM45" s="107">
        <v>383.52482300000003</v>
      </c>
      <c r="FN45" s="112">
        <v>379.369283</v>
      </c>
      <c r="FO45" s="107">
        <v>2.777431</v>
      </c>
      <c r="FP45" s="107">
        <v>106.79262300000001</v>
      </c>
      <c r="FQ45" s="112">
        <v>190.674677</v>
      </c>
      <c r="FR45" s="107">
        <v>1.395964</v>
      </c>
      <c r="FS45" s="107">
        <v>105.30377</v>
      </c>
      <c r="FT45" s="107">
        <v>26.524429000000001</v>
      </c>
      <c r="FU45" s="107">
        <v>2.3024680000000002</v>
      </c>
      <c r="FV45" s="107">
        <v>186.65</v>
      </c>
      <c r="FW45" s="107">
        <v>26.509397</v>
      </c>
      <c r="FX45" s="107">
        <v>2.3011629999999998</v>
      </c>
      <c r="FY45" s="107">
        <v>187.77692300000001</v>
      </c>
      <c r="FZ45" s="107">
        <v>402567.7</v>
      </c>
      <c r="GA45" s="107">
        <v>2.7183039999999998</v>
      </c>
      <c r="GB45" s="107">
        <v>175.61609999999999</v>
      </c>
      <c r="GC45" s="107">
        <v>792149.6</v>
      </c>
      <c r="GD45" s="107">
        <v>5.3489209999999998</v>
      </c>
      <c r="GE45" s="113">
        <v>177.07740000000001</v>
      </c>
      <c r="GF45" s="113">
        <v>102.421967</v>
      </c>
      <c r="GG45" s="113"/>
      <c r="GH45" s="113"/>
      <c r="GI45" s="113"/>
      <c r="GJ45" s="113"/>
      <c r="GK45" s="113"/>
      <c r="GL45" s="107">
        <v>2</v>
      </c>
      <c r="GM45" s="107">
        <v>2</v>
      </c>
      <c r="GN45" s="107"/>
      <c r="GO45" s="114"/>
      <c r="GP45" s="114"/>
      <c r="GQ45" s="114"/>
      <c r="GR45" s="114"/>
      <c r="GS45" s="114"/>
      <c r="GT45" s="114"/>
      <c r="GU45" s="114"/>
      <c r="GV45" s="114"/>
      <c r="GW45" s="114"/>
      <c r="GX45" s="114"/>
      <c r="GY45" s="114"/>
      <c r="GZ45" s="114"/>
      <c r="HA45" s="107"/>
      <c r="HB45" s="114"/>
      <c r="HC45" s="53" t="str">
        <f t="shared" si="0"/>
        <v>0</v>
      </c>
      <c r="HD45" s="56">
        <f t="shared" si="2"/>
        <v>2016</v>
      </c>
      <c r="HF45" s="56" t="e">
        <f>MATCH(ROUND(#REF!,1),#REF!,0)</f>
        <v>#REF!</v>
      </c>
      <c r="HG45" s="56" t="e">
        <f>MATCH(ROUND(#REF!,1),#REF!,0)</f>
        <v>#REF!</v>
      </c>
      <c r="HH45" s="56" t="e">
        <f>MATCH(ROUND(#REF!,1),#REF!,0)</f>
        <v>#REF!</v>
      </c>
      <c r="HI45" s="56" t="e">
        <f>MATCH(ROUND(#REF!,1),#REF!,0)</f>
        <v>#REF!</v>
      </c>
      <c r="HK45" s="115">
        <f t="shared" si="3"/>
        <v>2</v>
      </c>
      <c r="HL45" s="115" t="str" cm="1">
        <f t="array" ref="HL45">IFERROR(INDEX(#REF!,'5. Data Set'!HH45),"")</f>
        <v/>
      </c>
      <c r="HN45" s="116" t="str" cm="1">
        <f t="array" ref="HN45">IF(IFERROR(INDEX($E$5:$E$900,SMALL(IF(ROUND($EH$5:$EH$900,1)=ROUND($EH45,1),ROW($EH$5:$EH$900)-4,""),1)),"")=$E45,"",IFERROR(INDEX($E$5:$E$900,SMALL(IF(ROUND($EH$5:$EH$900,1)=ROUND($EH45,1),ROW($EH$5:$EH$900)-4,""),1)),""))</f>
        <v/>
      </c>
      <c r="HO45" s="116" t="str" cm="1">
        <f t="array" ref="HO45">IF(IFERROR(INDEX($E$5:$E$900,SMALL(IF(ROUND($EH$5:$EH$900,1)=ROUND($EH45,1),ROW($EH$5:$EH$900)-4,""),2)),"")=$E45,"",IFERROR(INDEX($E$5:$E$900,SMALL(IF(ROUND($EH$5:$EH$900,1)=ROUND($EH45,1),ROW($EH$5:$EH$900)-4,""),2)),""))</f>
        <v/>
      </c>
      <c r="HP45" s="116" t="str" cm="1">
        <f t="array" ref="HP45">IF(IFERROR(INDEX($E$5:$E$900,SMALL(IF(ROUND($EH$5:$EH$900,1)=ROUND($EH45,1),ROW($EH$5:$EH$900)-4,""),3)),"")=$E45,"",IFERROR(INDEX($E$5:$E$900,SMALL(IF(ROUND($EH$5:$EH$900,1)=ROUND($EH45,1),ROW($EH$5:$EH$900)-4,""),3)),""))</f>
        <v/>
      </c>
      <c r="HQ45" s="117" t="str" cm="1">
        <f t="array" ref="HQ45">IF(IFERROR(INDEX($E$5:$E$900,SMALL(IF(ROUND($EH$5:$EH$900,1)=ROUND($EH45,1),ROW($EH$5:$EH$900)-4,""),4)),"")=$E45,"",IFERROR(INDEX($E$5:$E$900,SMALL(IF(ROUND($EH$5:$EH$900,1)=ROUND($EH45,1),ROW($EH$5:$EH$900)-4,""),4)),""))</f>
        <v/>
      </c>
      <c r="HR45" s="118"/>
      <c r="HS45" s="105" t="str">
        <f t="shared" si="4"/>
        <v>WTb</v>
      </c>
      <c r="HT45" s="119" t="str">
        <f t="shared" si="5"/>
        <v/>
      </c>
      <c r="HU45" s="119" t="str">
        <f t="shared" si="5"/>
        <v/>
      </c>
      <c r="HV45" s="119" t="str">
        <f t="shared" si="5"/>
        <v/>
      </c>
      <c r="HW45" s="119" t="str">
        <f t="shared" si="5"/>
        <v/>
      </c>
    </row>
    <row r="46" spans="1:231" ht="13.9" customHeight="1" x14ac:dyDescent="0.25">
      <c r="A46" s="107" t="s">
        <v>292</v>
      </c>
      <c r="B46" s="107" t="s">
        <v>420</v>
      </c>
      <c r="C46" s="107">
        <v>142</v>
      </c>
      <c r="D46" s="108">
        <v>2017</v>
      </c>
      <c r="E46" s="109" t="s">
        <v>421</v>
      </c>
      <c r="F46" s="107" t="s">
        <v>300</v>
      </c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 t="s">
        <v>18</v>
      </c>
      <c r="X46" s="110"/>
      <c r="Y46" s="107" t="s">
        <v>296</v>
      </c>
      <c r="Z46" s="107">
        <v>1</v>
      </c>
      <c r="AA46" s="107" t="s">
        <v>422</v>
      </c>
      <c r="AB46" s="110">
        <v>2</v>
      </c>
      <c r="AC46" s="110">
        <v>2</v>
      </c>
      <c r="AD46" s="107">
        <v>2500</v>
      </c>
      <c r="AE46" s="107">
        <v>28</v>
      </c>
      <c r="AF46" s="107">
        <v>2</v>
      </c>
      <c r="AG46" s="107">
        <v>391875</v>
      </c>
      <c r="AH46" s="107">
        <v>24</v>
      </c>
      <c r="AI46" s="107" t="s">
        <v>423</v>
      </c>
      <c r="AJ46" s="110">
        <v>26</v>
      </c>
      <c r="AK46" s="110" t="s">
        <v>405</v>
      </c>
      <c r="AL46" s="107" t="s">
        <v>327</v>
      </c>
      <c r="AM46" s="107">
        <v>2</v>
      </c>
      <c r="AN46" s="110">
        <v>1</v>
      </c>
      <c r="AO46" s="110">
        <v>2000</v>
      </c>
      <c r="AP46" s="107" t="s">
        <v>341</v>
      </c>
      <c r="AQ46" s="107" t="s">
        <v>424</v>
      </c>
      <c r="AR46" s="107" t="s">
        <v>319</v>
      </c>
      <c r="AS46" s="107" t="s">
        <v>425</v>
      </c>
      <c r="AT46" s="107" t="s">
        <v>344</v>
      </c>
      <c r="AU46" s="111">
        <v>11.670757104319687</v>
      </c>
      <c r="AV46" s="111">
        <v>14.199529493335667</v>
      </c>
      <c r="AW46" s="111">
        <v>15.777933897255926</v>
      </c>
      <c r="AX46" s="111">
        <v>10.038122055382814</v>
      </c>
      <c r="AY46" s="111">
        <v>8.9111124641136055</v>
      </c>
      <c r="AZ46" s="111">
        <v>8.9111124641136055</v>
      </c>
      <c r="BA46" s="111"/>
      <c r="BB46" s="111">
        <v>7.9359939300646465</v>
      </c>
      <c r="BC46" s="111">
        <v>108.89464138949069</v>
      </c>
      <c r="BD46" s="111">
        <v>478.88636660068016</v>
      </c>
      <c r="BE46" s="111">
        <v>12.689817267157625</v>
      </c>
      <c r="BF46" s="111">
        <v>166.53768707430262</v>
      </c>
      <c r="BG46" s="107">
        <v>95166.6607465095</v>
      </c>
      <c r="BH46" s="112">
        <v>95525.036529999998</v>
      </c>
      <c r="BI46" s="111">
        <v>13.795424373230894</v>
      </c>
      <c r="BJ46" s="112">
        <v>777.15476200000001</v>
      </c>
      <c r="BK46" s="112">
        <v>71450.440336</v>
      </c>
      <c r="BL46" s="111">
        <v>10.318647151522153</v>
      </c>
      <c r="BM46" s="112">
        <v>740.00396799999999</v>
      </c>
      <c r="BN46" s="112">
        <v>47589.764571</v>
      </c>
      <c r="BO46" s="111">
        <v>6.8727636432037436</v>
      </c>
      <c r="BP46" s="112">
        <v>618.80476199999998</v>
      </c>
      <c r="BQ46" s="112">
        <v>23789.499673999999</v>
      </c>
      <c r="BR46" s="111">
        <v>3.4356044818323608</v>
      </c>
      <c r="BS46" s="107">
        <v>509.09761900000001</v>
      </c>
      <c r="BT46" s="107">
        <v>946409.38911211002</v>
      </c>
      <c r="BU46" s="112">
        <v>945102.88097000006</v>
      </c>
      <c r="BV46" s="107">
        <v>16.016491308906524</v>
      </c>
      <c r="BW46" s="107">
        <v>785.23650799999996</v>
      </c>
      <c r="BX46" s="107">
        <v>710284.27364100004</v>
      </c>
      <c r="BY46" s="107">
        <v>12.037061916421319</v>
      </c>
      <c r="BZ46" s="107">
        <v>721.550794</v>
      </c>
      <c r="CA46" s="107">
        <v>473607.87328599999</v>
      </c>
      <c r="CB46" s="107">
        <v>8.0261488342195673</v>
      </c>
      <c r="CC46" s="107">
        <v>600.11984099999995</v>
      </c>
      <c r="CD46" s="107">
        <v>236595.650241</v>
      </c>
      <c r="CE46" s="107">
        <v>4.0095446243067263</v>
      </c>
      <c r="CF46" s="107">
        <v>448.83730200000002</v>
      </c>
      <c r="CG46" s="107">
        <v>334166.31354588602</v>
      </c>
      <c r="CH46" s="112">
        <v>326147.53570900002</v>
      </c>
      <c r="CI46" s="107">
        <v>20.452596568716292</v>
      </c>
      <c r="CJ46" s="107">
        <v>845.25079400000004</v>
      </c>
      <c r="CK46" s="107">
        <v>251354.048691</v>
      </c>
      <c r="CL46" s="107">
        <v>15.762323460807412</v>
      </c>
      <c r="CM46" s="107">
        <v>831.31745999999998</v>
      </c>
      <c r="CN46" s="107">
        <v>167148.31595700001</v>
      </c>
      <c r="CO46" s="107">
        <v>10.481811754233371</v>
      </c>
      <c r="CP46" s="107">
        <v>722.56745999999998</v>
      </c>
      <c r="CQ46" s="107">
        <v>83531.463417000006</v>
      </c>
      <c r="CR46" s="107">
        <v>5.2382285162709588</v>
      </c>
      <c r="CS46" s="107">
        <v>562.54603199999997</v>
      </c>
      <c r="CT46" s="107">
        <v>180708.62712385101</v>
      </c>
      <c r="CU46" s="107">
        <v>181989.971708</v>
      </c>
      <c r="CV46" s="107">
        <v>12.087112482623818</v>
      </c>
      <c r="CW46" s="107">
        <v>822.02936499999998</v>
      </c>
      <c r="CX46" s="112">
        <v>135536.51298299999</v>
      </c>
      <c r="CY46" s="107">
        <v>9.0018425880996471</v>
      </c>
      <c r="CZ46" s="107">
        <v>716.80317500000001</v>
      </c>
      <c r="DA46" s="112">
        <v>90356.249989000004</v>
      </c>
      <c r="DB46" s="107">
        <v>6.0011337266289111</v>
      </c>
      <c r="DC46" s="107">
        <v>634.95317499999999</v>
      </c>
      <c r="DD46" s="112">
        <v>45159.165216000001</v>
      </c>
      <c r="DE46" s="107">
        <v>2.9993076237353495</v>
      </c>
      <c r="DF46" s="107">
        <v>515.54841299999998</v>
      </c>
      <c r="DG46" s="107">
        <v>244017.268529208</v>
      </c>
      <c r="DH46" s="112">
        <v>243998.300487</v>
      </c>
      <c r="DI46" s="107">
        <v>11.681786889544584</v>
      </c>
      <c r="DJ46" s="107">
        <v>868.85634900000002</v>
      </c>
      <c r="DK46" s="112">
        <v>182983.193765</v>
      </c>
      <c r="DL46" s="107">
        <v>8.7605965683554476</v>
      </c>
      <c r="DM46" s="107">
        <v>816.35158699999999</v>
      </c>
      <c r="DN46" s="112">
        <v>122128.75752</v>
      </c>
      <c r="DO46" s="107">
        <v>5.8470985887441369</v>
      </c>
      <c r="DP46" s="107">
        <v>691.17619000000002</v>
      </c>
      <c r="DQ46" s="112">
        <v>61055.268232000002</v>
      </c>
      <c r="DR46" s="107">
        <v>2.9231131140940305</v>
      </c>
      <c r="DS46" s="107">
        <v>565.83174599999995</v>
      </c>
      <c r="DT46" s="107">
        <v>18303.660919505899</v>
      </c>
      <c r="DU46" s="112">
        <v>18474.925506</v>
      </c>
      <c r="DV46" s="107">
        <v>18.912755802835644</v>
      </c>
      <c r="DW46" s="107">
        <v>868.33333300000004</v>
      </c>
      <c r="DX46" s="112">
        <v>13745.339935</v>
      </c>
      <c r="DY46" s="107">
        <v>14.071085565849414</v>
      </c>
      <c r="DZ46" s="107">
        <v>819.724603</v>
      </c>
      <c r="EA46" s="112">
        <v>9160.3325320000004</v>
      </c>
      <c r="EB46" s="107">
        <v>9.3774198003787692</v>
      </c>
      <c r="EC46" s="107">
        <v>691.930159</v>
      </c>
      <c r="ED46" s="112">
        <v>4571.9775980000004</v>
      </c>
      <c r="EE46" s="107">
        <v>4.6803271720325537</v>
      </c>
      <c r="EF46" s="107">
        <v>608.50396799999999</v>
      </c>
      <c r="EG46" s="107">
        <v>4515135.31143001</v>
      </c>
      <c r="EH46" s="111">
        <v>4563849.5144370003</v>
      </c>
      <c r="EI46" s="107">
        <v>12.888140284625495</v>
      </c>
      <c r="EJ46" s="107">
        <v>877.94390199999998</v>
      </c>
      <c r="EK46" s="112">
        <v>3953216.1509429999</v>
      </c>
      <c r="EL46" s="107">
        <v>11.163734511322028</v>
      </c>
      <c r="EM46" s="107">
        <v>872.40325199999995</v>
      </c>
      <c r="EN46" s="112">
        <v>3387956.9803160001</v>
      </c>
      <c r="EO46" s="107">
        <v>9.5674637611216813</v>
      </c>
      <c r="EP46" s="107">
        <v>858.36382100000003</v>
      </c>
      <c r="EQ46" s="112">
        <v>2832073.645575</v>
      </c>
      <c r="ER46" s="107">
        <v>7.9976700206917384</v>
      </c>
      <c r="ES46" s="107">
        <v>806.220732</v>
      </c>
      <c r="ET46" s="112">
        <v>2259454.9979900001</v>
      </c>
      <c r="EU46" s="107">
        <v>6.3806163828970206</v>
      </c>
      <c r="EV46" s="107">
        <v>755.08983699999999</v>
      </c>
      <c r="EW46" s="112">
        <v>1694314.755505</v>
      </c>
      <c r="EX46" s="107">
        <v>4.7846814813203062</v>
      </c>
      <c r="EY46" s="107">
        <v>702.43048799999997</v>
      </c>
      <c r="EZ46" s="112">
        <v>1126016.2525539999</v>
      </c>
      <c r="FA46" s="107">
        <v>3.1798277703454216</v>
      </c>
      <c r="FB46" s="107">
        <v>656.85365899999999</v>
      </c>
      <c r="FC46" s="112">
        <v>564344.83208900003</v>
      </c>
      <c r="FD46" s="107">
        <v>1.5936886923765492</v>
      </c>
      <c r="FE46" s="107">
        <v>586.26260200000002</v>
      </c>
      <c r="FF46" s="107">
        <v>26491.334890570401</v>
      </c>
      <c r="FG46" s="112">
        <v>26202.045889000001</v>
      </c>
      <c r="FH46" s="107">
        <v>77.415487469715785</v>
      </c>
      <c r="FI46" s="107">
        <v>517.22714299999996</v>
      </c>
      <c r="FJ46" s="112">
        <v>13252.817798</v>
      </c>
      <c r="FK46" s="107">
        <v>39.156230567866217</v>
      </c>
      <c r="FL46" s="107">
        <v>494.23603200000002</v>
      </c>
      <c r="FM46" s="107">
        <v>45677.963368922603</v>
      </c>
      <c r="FN46" s="112">
        <v>45257.539001999998</v>
      </c>
      <c r="FO46" s="107">
        <v>331.33859727652094</v>
      </c>
      <c r="FP46" s="107">
        <v>503.98944399999999</v>
      </c>
      <c r="FQ46" s="112">
        <v>22842.425660000001</v>
      </c>
      <c r="FR46" s="107">
        <v>167.23351387363644</v>
      </c>
      <c r="FS46" s="107">
        <v>479.41206299999999</v>
      </c>
      <c r="FT46" s="107">
        <v>121.773797545493</v>
      </c>
      <c r="FU46" s="107">
        <v>10.570642148046268</v>
      </c>
      <c r="FV46" s="107">
        <v>825.48055599999998</v>
      </c>
      <c r="FW46" s="107">
        <v>119.16626762425824</v>
      </c>
      <c r="FX46" s="107">
        <v>10.34429406460575</v>
      </c>
      <c r="FY46" s="107">
        <v>822.592308</v>
      </c>
      <c r="FZ46" s="107">
        <v>21208735.987029716</v>
      </c>
      <c r="GA46" s="107">
        <v>143.21015122049678</v>
      </c>
      <c r="GB46" s="107">
        <v>877.06428600000004</v>
      </c>
      <c r="GC46" s="107">
        <v>21558873.630140789</v>
      </c>
      <c r="GD46" s="107">
        <v>145.57442530305363</v>
      </c>
      <c r="GE46" s="113">
        <v>874.12301600000001</v>
      </c>
      <c r="GF46" s="113">
        <v>406.61090899999999</v>
      </c>
      <c r="GG46" s="113"/>
      <c r="GH46" s="113"/>
      <c r="GI46" s="113"/>
      <c r="GJ46" s="113"/>
      <c r="GK46" s="113"/>
      <c r="GL46" s="107">
        <v>10</v>
      </c>
      <c r="GM46" s="107">
        <v>10</v>
      </c>
      <c r="GN46" s="107">
        <v>0</v>
      </c>
      <c r="GO46" s="114"/>
      <c r="GP46" s="114"/>
      <c r="GQ46" s="114"/>
      <c r="GR46" s="114"/>
      <c r="GS46" s="114"/>
      <c r="GT46" s="114"/>
      <c r="GU46" s="114"/>
      <c r="GV46" s="114"/>
      <c r="GW46" s="114"/>
      <c r="GX46" s="114"/>
      <c r="GY46" s="114"/>
      <c r="GZ46" s="114"/>
      <c r="HA46" s="107"/>
      <c r="HB46" s="114"/>
      <c r="HC46" s="53" t="str">
        <f t="shared" si="0"/>
        <v>0</v>
      </c>
      <c r="HD46" s="56">
        <f t="shared" si="2"/>
        <v>2017</v>
      </c>
      <c r="HF46" s="56" t="e">
        <f>MATCH(ROUND(#REF!,1),#REF!,0)</f>
        <v>#REF!</v>
      </c>
      <c r="HG46" s="56" t="e">
        <f>MATCH(ROUND(#REF!,1),#REF!,0)</f>
        <v>#REF!</v>
      </c>
      <c r="HH46" s="56" t="e">
        <f>MATCH(ROUND(#REF!,1),#REF!,0)</f>
        <v>#REF!</v>
      </c>
      <c r="HI46" s="56" t="e">
        <f>MATCH(ROUND(#REF!,1),#REF!,0)</f>
        <v>#REF!</v>
      </c>
      <c r="HK46" s="115">
        <f t="shared" si="3"/>
        <v>2</v>
      </c>
      <c r="HL46" s="115" t="str" cm="1">
        <f t="array" ref="HL46">IFERROR(INDEX(#REF!,'5. Data Set'!HH46),"")</f>
        <v/>
      </c>
      <c r="HN46" s="116" t="str" cm="1">
        <f t="array" ref="HN46">IF(IFERROR(INDEX($E$5:$E$900,SMALL(IF(ROUND($EH$5:$EH$900,1)=ROUND($EH46,1),ROW($EH$5:$EH$900)-4,""),1)),"")=$E46,"",IFERROR(INDEX($E$5:$E$900,SMALL(IF(ROUND($EH$5:$EH$900,1)=ROUND($EH46,1),ROW($EH$5:$EH$900)-4,""),1)),""))</f>
        <v/>
      </c>
      <c r="HO46" s="116" t="str" cm="1">
        <f t="array" ref="HO46">IF(IFERROR(INDEX($E$5:$E$900,SMALL(IF(ROUND($EH$5:$EH$900,1)=ROUND($EH46,1),ROW($EH$5:$EH$900)-4,""),2)),"")=$E46,"",IFERROR(INDEX($E$5:$E$900,SMALL(IF(ROUND($EH$5:$EH$900,1)=ROUND($EH46,1),ROW($EH$5:$EH$900)-4,""),2)),""))</f>
        <v/>
      </c>
      <c r="HP46" s="116" t="str" cm="1">
        <f t="array" ref="HP46">IF(IFERROR(INDEX($E$5:$E$900,SMALL(IF(ROUND($EH$5:$EH$900,1)=ROUND($EH46,1),ROW($EH$5:$EH$900)-4,""),3)),"")=$E46,"",IFERROR(INDEX($E$5:$E$900,SMALL(IF(ROUND($EH$5:$EH$900,1)=ROUND($EH46,1),ROW($EH$5:$EH$900)-4,""),3)),""))</f>
        <v/>
      </c>
      <c r="HQ46" s="117" t="str" cm="1">
        <f t="array" ref="HQ46">IF(IFERROR(INDEX($E$5:$E$900,SMALL(IF(ROUND($EH$5:$EH$900,1)=ROUND($EH46,1),ROW($EH$5:$EH$900)-4,""),4)),"")=$E46,"",IFERROR(INDEX($E$5:$E$900,SMALL(IF(ROUND($EH$5:$EH$900,1)=ROUND($EH46,1),ROW($EH$5:$EH$900)-4,""),4)),""))</f>
        <v/>
      </c>
      <c r="HR46" s="118"/>
      <c r="HS46" s="105" t="str">
        <f t="shared" si="4"/>
        <v>frx</v>
      </c>
      <c r="HT46" s="119" t="str">
        <f t="shared" si="5"/>
        <v/>
      </c>
      <c r="HU46" s="119" t="str">
        <f t="shared" si="5"/>
        <v/>
      </c>
      <c r="HV46" s="119" t="str">
        <f t="shared" si="5"/>
        <v/>
      </c>
      <c r="HW46" s="119" t="str">
        <f t="shared" si="5"/>
        <v/>
      </c>
    </row>
    <row r="47" spans="1:231" ht="13.9" customHeight="1" x14ac:dyDescent="0.25">
      <c r="A47" s="107" t="s">
        <v>292</v>
      </c>
      <c r="B47" s="107" t="s">
        <v>420</v>
      </c>
      <c r="C47" s="107">
        <v>143</v>
      </c>
      <c r="D47" s="108">
        <v>2017</v>
      </c>
      <c r="E47" s="109" t="s">
        <v>426</v>
      </c>
      <c r="F47" s="107" t="s">
        <v>309</v>
      </c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 t="s">
        <v>18</v>
      </c>
      <c r="X47" s="110"/>
      <c r="Y47" s="107" t="s">
        <v>296</v>
      </c>
      <c r="Z47" s="107">
        <v>1</v>
      </c>
      <c r="AA47" s="107" t="s">
        <v>427</v>
      </c>
      <c r="AB47" s="110">
        <v>2</v>
      </c>
      <c r="AC47" s="110">
        <v>2</v>
      </c>
      <c r="AD47" s="107">
        <v>2600</v>
      </c>
      <c r="AE47" s="107">
        <v>12</v>
      </c>
      <c r="AF47" s="107">
        <v>2</v>
      </c>
      <c r="AG47" s="107">
        <v>65091</v>
      </c>
      <c r="AH47" s="107">
        <v>8</v>
      </c>
      <c r="AI47" s="107" t="s">
        <v>428</v>
      </c>
      <c r="AJ47" s="110">
        <v>2</v>
      </c>
      <c r="AK47" s="110" t="s">
        <v>405</v>
      </c>
      <c r="AL47" s="107" t="s">
        <v>327</v>
      </c>
      <c r="AM47" s="107">
        <v>2</v>
      </c>
      <c r="AN47" s="110">
        <v>1</v>
      </c>
      <c r="AO47" s="110">
        <v>750</v>
      </c>
      <c r="AP47" s="107" t="s">
        <v>341</v>
      </c>
      <c r="AQ47" s="107" t="s">
        <v>424</v>
      </c>
      <c r="AR47" s="107" t="s">
        <v>319</v>
      </c>
      <c r="AS47" s="107" t="s">
        <v>425</v>
      </c>
      <c r="AT47" s="107" t="s">
        <v>429</v>
      </c>
      <c r="AU47" s="111">
        <v>15.36458488129264</v>
      </c>
      <c r="AV47" s="111">
        <v>11.551872788136089</v>
      </c>
      <c r="AW47" s="111">
        <v>20.212727242201623</v>
      </c>
      <c r="AX47" s="111">
        <v>12.512836065828372</v>
      </c>
      <c r="AY47" s="111">
        <v>13.060998823513151</v>
      </c>
      <c r="AZ47" s="111">
        <v>13.060998823513151</v>
      </c>
      <c r="BA47" s="111"/>
      <c r="BB47" s="111">
        <v>10.85156372613805</v>
      </c>
      <c r="BC47" s="111">
        <v>6.3536710543101966</v>
      </c>
      <c r="BD47" s="111">
        <v>12.02152118257626</v>
      </c>
      <c r="BE47" s="111">
        <v>12.749474940046424</v>
      </c>
      <c r="BF47" s="111">
        <v>88.276282705051869</v>
      </c>
      <c r="BG47" s="107">
        <v>55380.833383052799</v>
      </c>
      <c r="BH47" s="112">
        <v>55187.583490999998</v>
      </c>
      <c r="BI47" s="111">
        <v>7.9700166788458207</v>
      </c>
      <c r="BJ47" s="112">
        <v>408.58214299999997</v>
      </c>
      <c r="BK47" s="112">
        <v>41518.762822999997</v>
      </c>
      <c r="BL47" s="111">
        <v>5.9960087260990118</v>
      </c>
      <c r="BM47" s="112">
        <v>339.71730200000002</v>
      </c>
      <c r="BN47" s="112">
        <v>27674.014940000001</v>
      </c>
      <c r="BO47" s="111">
        <v>3.9965939200508349</v>
      </c>
      <c r="BP47" s="112">
        <v>257.016032</v>
      </c>
      <c r="BQ47" s="112">
        <v>13838.806291000001</v>
      </c>
      <c r="BR47" s="111">
        <v>1.9985567400785629</v>
      </c>
      <c r="BS47" s="107">
        <v>191.993889</v>
      </c>
      <c r="BT47" s="107">
        <v>302253.66555496102</v>
      </c>
      <c r="BU47" s="112">
        <v>302717.55518600001</v>
      </c>
      <c r="BV47" s="107">
        <v>5.1301008486121651</v>
      </c>
      <c r="BW47" s="107">
        <v>380.109444</v>
      </c>
      <c r="BX47" s="107">
        <v>226633.295487</v>
      </c>
      <c r="BY47" s="107">
        <v>3.8407143609073398</v>
      </c>
      <c r="BZ47" s="107">
        <v>296.82174600000002</v>
      </c>
      <c r="CA47" s="107">
        <v>151153.682286</v>
      </c>
      <c r="CB47" s="107">
        <v>2.5615747104253974</v>
      </c>
      <c r="CC47" s="107">
        <v>198.556905</v>
      </c>
      <c r="CD47" s="107">
        <v>75553.089754000001</v>
      </c>
      <c r="CE47" s="107">
        <v>1.2803848446255948</v>
      </c>
      <c r="CF47" s="107">
        <v>161.98936499999999</v>
      </c>
      <c r="CG47" s="107">
        <v>173752.25941538101</v>
      </c>
      <c r="CH47" s="112">
        <v>176802.079252</v>
      </c>
      <c r="CI47" s="107">
        <v>11.0871958348253</v>
      </c>
      <c r="CJ47" s="107">
        <v>394.25682499999999</v>
      </c>
      <c r="CK47" s="107">
        <v>130300.122504</v>
      </c>
      <c r="CL47" s="107">
        <v>8.1710745802059517</v>
      </c>
      <c r="CM47" s="107">
        <v>351.95873</v>
      </c>
      <c r="CN47" s="107">
        <v>86906.571461</v>
      </c>
      <c r="CO47" s="107">
        <v>5.4498803475494011</v>
      </c>
      <c r="CP47" s="107">
        <v>305.23047600000001</v>
      </c>
      <c r="CQ47" s="107">
        <v>43437.165199000003</v>
      </c>
      <c r="CR47" s="107">
        <v>2.7239292609480068</v>
      </c>
      <c r="CS47" s="107">
        <v>190.232698</v>
      </c>
      <c r="CT47" s="107">
        <v>91362.852806269599</v>
      </c>
      <c r="CU47" s="107">
        <v>90651.918636000002</v>
      </c>
      <c r="CV47" s="107">
        <v>6.020770963561989</v>
      </c>
      <c r="CW47" s="107">
        <v>365.34222199999999</v>
      </c>
      <c r="CX47" s="112">
        <v>68541.743465000007</v>
      </c>
      <c r="CY47" s="107">
        <v>4.5522934876096954</v>
      </c>
      <c r="CZ47" s="107">
        <v>296.45968299999998</v>
      </c>
      <c r="DA47" s="112">
        <v>45665.695380999998</v>
      </c>
      <c r="DB47" s="107">
        <v>3.0329495163228177</v>
      </c>
      <c r="DC47" s="107">
        <v>269.039603</v>
      </c>
      <c r="DD47" s="112">
        <v>22822.780632000002</v>
      </c>
      <c r="DE47" s="107">
        <v>1.5158061407243237</v>
      </c>
      <c r="DF47" s="107">
        <v>176.39507900000001</v>
      </c>
      <c r="DG47" s="107">
        <v>139009.49108629901</v>
      </c>
      <c r="DH47" s="112">
        <v>139294.86775100001</v>
      </c>
      <c r="DI47" s="107">
        <v>6.6689520239554909</v>
      </c>
      <c r="DJ47" s="107">
        <v>392.51333299999999</v>
      </c>
      <c r="DK47" s="112">
        <v>104270.587229</v>
      </c>
      <c r="DL47" s="107">
        <v>4.9921117336706393</v>
      </c>
      <c r="DM47" s="107">
        <v>314.16722199999998</v>
      </c>
      <c r="DN47" s="112">
        <v>69506.755101000002</v>
      </c>
      <c r="DO47" s="107">
        <v>3.3277408033295242</v>
      </c>
      <c r="DP47" s="107">
        <v>282.36126999999999</v>
      </c>
      <c r="DQ47" s="112">
        <v>34732.158704000001</v>
      </c>
      <c r="DR47" s="107">
        <v>1.6628545173640918</v>
      </c>
      <c r="DS47" s="107">
        <v>181.81079399999999</v>
      </c>
      <c r="DT47" s="107">
        <v>9757.7004970950802</v>
      </c>
      <c r="DU47" s="112">
        <v>9759.2670070000004</v>
      </c>
      <c r="DV47" s="107">
        <v>9.9905481977785744</v>
      </c>
      <c r="DW47" s="107">
        <v>390.74301600000001</v>
      </c>
      <c r="DX47" s="112">
        <v>7319.3755549999996</v>
      </c>
      <c r="DY47" s="107">
        <v>7.4928346777908574</v>
      </c>
      <c r="DZ47" s="107">
        <v>318.625317</v>
      </c>
      <c r="EA47" s="112">
        <v>4879.8417479999998</v>
      </c>
      <c r="EB47" s="107">
        <v>4.99548727849721</v>
      </c>
      <c r="EC47" s="107">
        <v>258.65896800000002</v>
      </c>
      <c r="ED47" s="112">
        <v>2444.017648</v>
      </c>
      <c r="EE47" s="107">
        <v>2.5019375011516609</v>
      </c>
      <c r="EF47" s="107">
        <v>178.24904799999999</v>
      </c>
      <c r="EG47" s="107">
        <v>2092168.8906366799</v>
      </c>
      <c r="EH47" s="111">
        <v>2093323.3102160001</v>
      </c>
      <c r="EI47" s="107">
        <v>5.9114667119931488</v>
      </c>
      <c r="EJ47" s="107">
        <v>406.35004099999998</v>
      </c>
      <c r="EK47" s="112">
        <v>1832301.8031319999</v>
      </c>
      <c r="EL47" s="107">
        <v>5.1743517414050011</v>
      </c>
      <c r="EM47" s="107">
        <v>343.960081</v>
      </c>
      <c r="EN47" s="112">
        <v>1565921.5214480001</v>
      </c>
      <c r="EO47" s="107">
        <v>4.4221037918305814</v>
      </c>
      <c r="EP47" s="107">
        <v>316.93252000000001</v>
      </c>
      <c r="EQ47" s="112">
        <v>1304252.779906</v>
      </c>
      <c r="ER47" s="107">
        <v>3.6831610553475769</v>
      </c>
      <c r="ES47" s="107">
        <v>283.27349600000002</v>
      </c>
      <c r="ET47" s="112">
        <v>1046346.097623</v>
      </c>
      <c r="EU47" s="107">
        <v>2.9548422334646682</v>
      </c>
      <c r="EV47" s="107">
        <v>228.718008</v>
      </c>
      <c r="EW47" s="112">
        <v>789499.90226100001</v>
      </c>
      <c r="EX47" s="107">
        <v>2.2295181869713998</v>
      </c>
      <c r="EY47" s="107">
        <v>201.306545</v>
      </c>
      <c r="EZ47" s="112">
        <v>520871.48309400002</v>
      </c>
      <c r="FA47" s="107">
        <v>1.4709215812530001</v>
      </c>
      <c r="FB47" s="107">
        <v>184.98605699999999</v>
      </c>
      <c r="FC47" s="112">
        <v>261641.02882800001</v>
      </c>
      <c r="FD47" s="107">
        <v>0.73886447681546485</v>
      </c>
      <c r="FE47" s="107">
        <v>173.57353699999999</v>
      </c>
      <c r="FF47" s="107">
        <v>388.45166073252398</v>
      </c>
      <c r="FG47" s="112">
        <v>379.37588799999997</v>
      </c>
      <c r="FH47" s="107">
        <v>1.12088840040182</v>
      </c>
      <c r="FI47" s="107">
        <v>129.97865100000001</v>
      </c>
      <c r="FJ47" s="112">
        <v>193.673125</v>
      </c>
      <c r="FK47" s="107">
        <v>0.57221865213023704</v>
      </c>
      <c r="FL47" s="107">
        <v>122.23706300000001</v>
      </c>
      <c r="FM47" s="107">
        <v>282.25591320880898</v>
      </c>
      <c r="FN47" s="112">
        <v>283.374843</v>
      </c>
      <c r="FO47" s="107">
        <v>2.0746382824511311</v>
      </c>
      <c r="FP47" s="107">
        <v>123.433571</v>
      </c>
      <c r="FQ47" s="112">
        <v>141.18506500000001</v>
      </c>
      <c r="FR47" s="107">
        <v>1.0336412987773629</v>
      </c>
      <c r="FS47" s="107">
        <v>120.215397</v>
      </c>
      <c r="FT47" s="107">
        <v>58.628130644740537</v>
      </c>
      <c r="FU47" s="107">
        <v>5.0892474518003938</v>
      </c>
      <c r="FV47" s="107">
        <v>356.49376999999998</v>
      </c>
      <c r="FW47" s="107">
        <v>45.296074014932451</v>
      </c>
      <c r="FX47" s="107">
        <v>3.9319508693517755</v>
      </c>
      <c r="FY47" s="107">
        <v>345.32268299999998</v>
      </c>
      <c r="FZ47" s="107">
        <v>5694819.2811881658</v>
      </c>
      <c r="GA47" s="107">
        <v>38.453773526678553</v>
      </c>
      <c r="GB47" s="107">
        <v>409.52351099999998</v>
      </c>
      <c r="GC47" s="107">
        <v>5333827.0674700197</v>
      </c>
      <c r="GD47" s="107">
        <v>36.016204897052837</v>
      </c>
      <c r="GE47" s="113">
        <v>407.99412699999999</v>
      </c>
      <c r="GF47" s="113">
        <v>115.688788</v>
      </c>
      <c r="GG47" s="113"/>
      <c r="GH47" s="113"/>
      <c r="GI47" s="113"/>
      <c r="GJ47" s="113"/>
      <c r="GK47" s="113"/>
      <c r="GL47" s="107">
        <v>8</v>
      </c>
      <c r="GM47" s="107">
        <v>0</v>
      </c>
      <c r="GN47" s="107">
        <v>0</v>
      </c>
      <c r="GO47" s="114"/>
      <c r="GP47" s="114"/>
      <c r="GQ47" s="114"/>
      <c r="GR47" s="114"/>
      <c r="GS47" s="114"/>
      <c r="GT47" s="114"/>
      <c r="GU47" s="114"/>
      <c r="GV47" s="114"/>
      <c r="GW47" s="114"/>
      <c r="GX47" s="114"/>
      <c r="GY47" s="114"/>
      <c r="GZ47" s="114"/>
      <c r="HA47" s="107"/>
      <c r="HB47" s="114"/>
      <c r="HC47" s="53" t="str">
        <f t="shared" si="0"/>
        <v>0</v>
      </c>
      <c r="HD47" s="56">
        <f t="shared" si="2"/>
        <v>2017</v>
      </c>
      <c r="HF47" s="56" t="e">
        <f>MATCH(ROUND(#REF!,1),#REF!,0)</f>
        <v>#REF!</v>
      </c>
      <c r="HG47" s="56" t="e">
        <f>MATCH(ROUND(#REF!,1),#REF!,0)</f>
        <v>#REF!</v>
      </c>
      <c r="HH47" s="56" t="e">
        <f>MATCH(ROUND(#REF!,1),#REF!,0)</f>
        <v>#REF!</v>
      </c>
      <c r="HI47" s="56" t="e">
        <f>MATCH(ROUND(#REF!,1),#REF!,0)</f>
        <v>#REF!</v>
      </c>
      <c r="HK47" s="115">
        <f t="shared" si="3"/>
        <v>2</v>
      </c>
      <c r="HL47" s="115" t="str" cm="1">
        <f t="array" ref="HL47">IFERROR(INDEX(#REF!,'5. Data Set'!HH47),"")</f>
        <v/>
      </c>
      <c r="HN47" s="116" t="str" cm="1">
        <f t="array" ref="HN47">IF(IFERROR(INDEX($E$5:$E$900,SMALL(IF(ROUND($EH$5:$EH$900,1)=ROUND($EH47,1),ROW($EH$5:$EH$900)-4,""),1)),"")=$E47,"",IFERROR(INDEX($E$5:$E$900,SMALL(IF(ROUND($EH$5:$EH$900,1)=ROUND($EH47,1),ROW($EH$5:$EH$900)-4,""),1)),""))</f>
        <v/>
      </c>
      <c r="HO47" s="116" t="str" cm="1">
        <f t="array" ref="HO47">IF(IFERROR(INDEX($E$5:$E$900,SMALL(IF(ROUND($EH$5:$EH$900,1)=ROUND($EH47,1),ROW($EH$5:$EH$900)-4,""),2)),"")=$E47,"",IFERROR(INDEX($E$5:$E$900,SMALL(IF(ROUND($EH$5:$EH$900,1)=ROUND($EH47,1),ROW($EH$5:$EH$900)-4,""),2)),""))</f>
        <v/>
      </c>
      <c r="HP47" s="116" t="str" cm="1">
        <f t="array" ref="HP47">IF(IFERROR(INDEX($E$5:$E$900,SMALL(IF(ROUND($EH$5:$EH$900,1)=ROUND($EH47,1),ROW($EH$5:$EH$900)-4,""),3)),"")=$E47,"",IFERROR(INDEX($E$5:$E$900,SMALL(IF(ROUND($EH$5:$EH$900,1)=ROUND($EH47,1),ROW($EH$5:$EH$900)-4,""),3)),""))</f>
        <v/>
      </c>
      <c r="HQ47" s="117" t="str" cm="1">
        <f t="array" ref="HQ47">IF(IFERROR(INDEX($E$5:$E$900,SMALL(IF(ROUND($EH$5:$EH$900,1)=ROUND($EH47,1),ROW($EH$5:$EH$900)-4,""),4)),"")=$E47,"",IFERROR(INDEX($E$5:$E$900,SMALL(IF(ROUND($EH$5:$EH$900,1)=ROUND($EH47,1),ROW($EH$5:$EH$900)-4,""),4)),""))</f>
        <v/>
      </c>
      <c r="HR47" s="118"/>
      <c r="HS47" s="105" t="str">
        <f t="shared" si="4"/>
        <v>frx</v>
      </c>
      <c r="HT47" s="119" t="str">
        <f t="shared" si="5"/>
        <v/>
      </c>
      <c r="HU47" s="119" t="str">
        <f t="shared" si="5"/>
        <v/>
      </c>
      <c r="HV47" s="119" t="str">
        <f t="shared" si="5"/>
        <v/>
      </c>
      <c r="HW47" s="119" t="str">
        <f t="shared" si="5"/>
        <v/>
      </c>
    </row>
    <row r="48" spans="1:231" ht="13.9" customHeight="1" x14ac:dyDescent="0.25">
      <c r="A48" s="107" t="s">
        <v>292</v>
      </c>
      <c r="B48" s="107" t="s">
        <v>420</v>
      </c>
      <c r="C48" s="107">
        <v>144</v>
      </c>
      <c r="D48" s="108">
        <v>2017</v>
      </c>
      <c r="E48" s="109" t="s">
        <v>430</v>
      </c>
      <c r="F48" s="107" t="s">
        <v>303</v>
      </c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 t="s">
        <v>18</v>
      </c>
      <c r="X48" s="110"/>
      <c r="Y48" s="107" t="s">
        <v>296</v>
      </c>
      <c r="Z48" s="107">
        <v>1</v>
      </c>
      <c r="AA48" s="107" t="s">
        <v>431</v>
      </c>
      <c r="AB48" s="110">
        <v>2</v>
      </c>
      <c r="AC48" s="110">
        <v>2</v>
      </c>
      <c r="AD48" s="107">
        <v>2000</v>
      </c>
      <c r="AE48" s="107">
        <v>8</v>
      </c>
      <c r="AF48" s="107">
        <v>2</v>
      </c>
      <c r="AG48" s="107">
        <v>130755</v>
      </c>
      <c r="AH48" s="107">
        <v>2</v>
      </c>
      <c r="AI48" s="107" t="s">
        <v>432</v>
      </c>
      <c r="AJ48" s="110">
        <v>2</v>
      </c>
      <c r="AK48" s="110" t="s">
        <v>405</v>
      </c>
      <c r="AL48" s="107" t="s">
        <v>316</v>
      </c>
      <c r="AM48" s="107">
        <v>2</v>
      </c>
      <c r="AN48" s="110">
        <v>1</v>
      </c>
      <c r="AO48" s="110">
        <v>495</v>
      </c>
      <c r="AP48" s="107" t="s">
        <v>341</v>
      </c>
      <c r="AQ48" s="107" t="s">
        <v>424</v>
      </c>
      <c r="AR48" s="107" t="s">
        <v>319</v>
      </c>
      <c r="AS48" s="107" t="s">
        <v>425</v>
      </c>
      <c r="AT48" s="107" t="s">
        <v>429</v>
      </c>
      <c r="AU48" s="111">
        <v>8.0173092184733807</v>
      </c>
      <c r="AV48" s="111">
        <v>7.1397289519470251</v>
      </c>
      <c r="AW48" s="111">
        <v>12.437989718899095</v>
      </c>
      <c r="AX48" s="111">
        <v>7.0091907756523133</v>
      </c>
      <c r="AY48" s="111">
        <v>7.5380168091943576</v>
      </c>
      <c r="AZ48" s="111">
        <v>7.5380168091943576</v>
      </c>
      <c r="BA48" s="111"/>
      <c r="BB48" s="111">
        <v>5.6214965872796139</v>
      </c>
      <c r="BC48" s="111">
        <v>2.9879890743020701</v>
      </c>
      <c r="BD48" s="111">
        <v>8.1947055002571698</v>
      </c>
      <c r="BE48" s="111">
        <v>7.3936055301179096</v>
      </c>
      <c r="BF48" s="111">
        <v>85.588051705838893</v>
      </c>
      <c r="BG48" s="107">
        <v>23950.965875103699</v>
      </c>
      <c r="BH48" s="112">
        <v>24003.562505000002</v>
      </c>
      <c r="BI48" s="111">
        <v>3.4665187604702217</v>
      </c>
      <c r="BJ48" s="112">
        <v>277.72124000000002</v>
      </c>
      <c r="BK48" s="112">
        <v>17967.635646999999</v>
      </c>
      <c r="BL48" s="111">
        <v>2.5948292483103228</v>
      </c>
      <c r="BM48" s="112">
        <v>257.11289299999999</v>
      </c>
      <c r="BN48" s="112">
        <v>11974.770302000001</v>
      </c>
      <c r="BO48" s="111">
        <v>1.7293585439893711</v>
      </c>
      <c r="BP48" s="112">
        <v>220.75256200000001</v>
      </c>
      <c r="BQ48" s="112">
        <v>5985.1047840000001</v>
      </c>
      <c r="BR48" s="111">
        <v>0.86434994858760328</v>
      </c>
      <c r="BS48" s="107">
        <v>206.454215</v>
      </c>
      <c r="BT48" s="107">
        <v>173947.93393215499</v>
      </c>
      <c r="BU48" s="112">
        <v>174102.44970600001</v>
      </c>
      <c r="BV48" s="107">
        <v>2.9504834116191829</v>
      </c>
      <c r="BW48" s="107">
        <v>268.933223</v>
      </c>
      <c r="BX48" s="107">
        <v>130460.015015</v>
      </c>
      <c r="BY48" s="107">
        <v>2.2108827924670016</v>
      </c>
      <c r="BZ48" s="107">
        <v>248.57735500000001</v>
      </c>
      <c r="CA48" s="107">
        <v>86989.261446999997</v>
      </c>
      <c r="CB48" s="107">
        <v>1.4741916229311529</v>
      </c>
      <c r="CC48" s="107">
        <v>212.64793399999999</v>
      </c>
      <c r="CD48" s="107">
        <v>43497.039689999998</v>
      </c>
      <c r="CE48" s="107">
        <v>0.73713663579463906</v>
      </c>
      <c r="CF48" s="107">
        <v>191.89636400000001</v>
      </c>
      <c r="CG48" s="107">
        <v>83949.773391636802</v>
      </c>
      <c r="CH48" s="112">
        <v>83376.215012999994</v>
      </c>
      <c r="CI48" s="107">
        <v>5.2284929437851915</v>
      </c>
      <c r="CJ48" s="107">
        <v>271.58165300000002</v>
      </c>
      <c r="CK48" s="107">
        <v>62911.503400000001</v>
      </c>
      <c r="CL48" s="107">
        <v>3.9451581192373757</v>
      </c>
      <c r="CM48" s="107">
        <v>257.49917399999998</v>
      </c>
      <c r="CN48" s="107">
        <v>41969.151443000002</v>
      </c>
      <c r="CO48" s="107">
        <v>2.6318706377132051</v>
      </c>
      <c r="CP48" s="107">
        <v>215.352397</v>
      </c>
      <c r="CQ48" s="107">
        <v>20979.648406</v>
      </c>
      <c r="CR48" s="107">
        <v>1.3156263286449512</v>
      </c>
      <c r="CS48" s="107">
        <v>198.15785099999999</v>
      </c>
      <c r="CT48" s="107">
        <v>41220.667214437701</v>
      </c>
      <c r="CU48" s="107">
        <v>41247.361145000003</v>
      </c>
      <c r="CV48" s="107">
        <v>2.7394998146983403</v>
      </c>
      <c r="CW48" s="107">
        <v>245.35057900000001</v>
      </c>
      <c r="CX48" s="112">
        <v>30921.741236999998</v>
      </c>
      <c r="CY48" s="107">
        <v>2.0537096686288274</v>
      </c>
      <c r="CZ48" s="107">
        <v>230.51950400000001</v>
      </c>
      <c r="DA48" s="112">
        <v>20632.201917999999</v>
      </c>
      <c r="DB48" s="107">
        <v>1.3703158641466524</v>
      </c>
      <c r="DC48" s="107">
        <v>203.00958700000001</v>
      </c>
      <c r="DD48" s="112">
        <v>10311.199527000001</v>
      </c>
      <c r="DE48" s="107">
        <v>0.6848323967740243</v>
      </c>
      <c r="DF48" s="107">
        <v>190.516446</v>
      </c>
      <c r="DG48" s="107">
        <v>64586.737907705501</v>
      </c>
      <c r="DH48" s="112">
        <v>64811.609379000001</v>
      </c>
      <c r="DI48" s="107">
        <v>3.1029536157536697</v>
      </c>
      <c r="DJ48" s="107">
        <v>260.08520700000003</v>
      </c>
      <c r="DK48" s="112">
        <v>48386.565564999997</v>
      </c>
      <c r="DL48" s="107">
        <v>2.316579853708538</v>
      </c>
      <c r="DM48" s="107">
        <v>243.91586799999999</v>
      </c>
      <c r="DN48" s="112">
        <v>32316.054795</v>
      </c>
      <c r="DO48" s="107">
        <v>1.5471798962228787</v>
      </c>
      <c r="DP48" s="107">
        <v>213.62809899999999</v>
      </c>
      <c r="DQ48" s="112">
        <v>16136.226601</v>
      </c>
      <c r="DR48" s="107">
        <v>0.77254620207621272</v>
      </c>
      <c r="DS48" s="107">
        <v>196.35652899999999</v>
      </c>
      <c r="DT48" s="107">
        <v>4574.1037953861396</v>
      </c>
      <c r="DU48" s="112">
        <v>4592.0999780000002</v>
      </c>
      <c r="DV48" s="107">
        <v>4.7009264247325584</v>
      </c>
      <c r="DW48" s="107">
        <v>266.24355400000002</v>
      </c>
      <c r="DX48" s="112">
        <v>3429.807041</v>
      </c>
      <c r="DY48" s="107">
        <v>3.5110887454573372</v>
      </c>
      <c r="DZ48" s="107">
        <v>249.25330600000001</v>
      </c>
      <c r="EA48" s="112">
        <v>2286.0644040000002</v>
      </c>
      <c r="EB48" s="107">
        <v>2.3402409827506783</v>
      </c>
      <c r="EC48" s="107">
        <v>218.02404999999999</v>
      </c>
      <c r="ED48" s="112">
        <v>1143.526073</v>
      </c>
      <c r="EE48" s="107">
        <v>1.1706260664380406</v>
      </c>
      <c r="EF48" s="107">
        <v>203.22421499999999</v>
      </c>
      <c r="EG48" s="107">
        <v>1011006.91865493</v>
      </c>
      <c r="EH48" s="111">
        <v>1011967.916615</v>
      </c>
      <c r="EI48" s="107">
        <v>2.8577595364651791</v>
      </c>
      <c r="EJ48" s="107">
        <v>274.225145</v>
      </c>
      <c r="EK48" s="112">
        <v>880710.88468599995</v>
      </c>
      <c r="EL48" s="107">
        <v>2.4870945889262144</v>
      </c>
      <c r="EM48" s="107">
        <v>259.089834</v>
      </c>
      <c r="EN48" s="112">
        <v>760503.99853800004</v>
      </c>
      <c r="EO48" s="107">
        <v>2.1476348396613347</v>
      </c>
      <c r="EP48" s="107">
        <v>252.25058100000001</v>
      </c>
      <c r="EQ48" s="112">
        <v>634395.50853400002</v>
      </c>
      <c r="ER48" s="107">
        <v>1.7915091818997326</v>
      </c>
      <c r="ES48" s="107">
        <v>242.534606</v>
      </c>
      <c r="ET48" s="112">
        <v>503973.08133000002</v>
      </c>
      <c r="EU48" s="107">
        <v>1.4232011268796789</v>
      </c>
      <c r="EV48" s="107">
        <v>232.119876</v>
      </c>
      <c r="EW48" s="112">
        <v>378240.38318800001</v>
      </c>
      <c r="EX48" s="107">
        <v>1.068136691277124</v>
      </c>
      <c r="EY48" s="107">
        <v>225.02004099999999</v>
      </c>
      <c r="EZ48" s="112">
        <v>252272.088089</v>
      </c>
      <c r="FA48" s="107">
        <v>0.71240693868222715</v>
      </c>
      <c r="FB48" s="107">
        <v>219.12780100000001</v>
      </c>
      <c r="FC48" s="112">
        <v>126020.778469</v>
      </c>
      <c r="FD48" s="107">
        <v>0.35587796366825281</v>
      </c>
      <c r="FE48" s="107">
        <v>212.42697100000001</v>
      </c>
      <c r="FF48" s="107">
        <v>235.44556218140599</v>
      </c>
      <c r="FG48" s="112">
        <v>234.481056</v>
      </c>
      <c r="FH48" s="107">
        <v>0.69278808721857832</v>
      </c>
      <c r="FI48" s="107">
        <v>165.672066</v>
      </c>
      <c r="FJ48" s="112">
        <v>116.375569</v>
      </c>
      <c r="FK48" s="107">
        <v>0.34383847131123324</v>
      </c>
      <c r="FL48" s="107">
        <v>161.04512399999999</v>
      </c>
      <c r="FM48" s="107">
        <v>255.815153076299</v>
      </c>
      <c r="FN48" s="112">
        <v>255.84845999999999</v>
      </c>
      <c r="FO48" s="107">
        <v>1.8731126729628815</v>
      </c>
      <c r="FP48" s="107">
        <v>162.17553699999999</v>
      </c>
      <c r="FQ48" s="112">
        <v>127.485698</v>
      </c>
      <c r="FR48" s="107">
        <v>0.93334576469726915</v>
      </c>
      <c r="FS48" s="107">
        <v>160.52933899999999</v>
      </c>
      <c r="FT48" s="107">
        <v>21.825762480815154</v>
      </c>
      <c r="FU48" s="107">
        <v>1.8945974375707599</v>
      </c>
      <c r="FV48" s="107">
        <v>256.36577799999998</v>
      </c>
      <c r="FW48" s="107">
        <v>21.837279718074104</v>
      </c>
      <c r="FX48" s="107">
        <v>1.8955971977494883</v>
      </c>
      <c r="FY48" s="107">
        <v>256.26565199999999</v>
      </c>
      <c r="FZ48" s="107">
        <v>3751159.1220700704</v>
      </c>
      <c r="GA48" s="107">
        <v>25.329376793238875</v>
      </c>
      <c r="GB48" s="107">
        <v>288.69371899999999</v>
      </c>
      <c r="GC48" s="107">
        <v>3659678.4290885413</v>
      </c>
      <c r="GD48" s="107">
        <v>24.711661344112038</v>
      </c>
      <c r="GE48" s="113">
        <v>288.727934</v>
      </c>
      <c r="GF48" s="113">
        <v>158.11639299999999</v>
      </c>
      <c r="GG48" s="113"/>
      <c r="GH48" s="113"/>
      <c r="GI48" s="113"/>
      <c r="GJ48" s="113"/>
      <c r="GK48" s="113"/>
      <c r="GL48" s="107">
        <v>8</v>
      </c>
      <c r="GM48" s="107">
        <v>0</v>
      </c>
      <c r="GN48" s="107">
        <v>0</v>
      </c>
      <c r="GO48" s="114"/>
      <c r="GP48" s="114"/>
      <c r="GQ48" s="114"/>
      <c r="GR48" s="114"/>
      <c r="GS48" s="114"/>
      <c r="GT48" s="114"/>
      <c r="GU48" s="114"/>
      <c r="GV48" s="114"/>
      <c r="GW48" s="114"/>
      <c r="GX48" s="114"/>
      <c r="GY48" s="114"/>
      <c r="GZ48" s="114"/>
      <c r="HA48" s="107"/>
      <c r="HB48" s="114"/>
      <c r="HC48" s="53" t="str">
        <f t="shared" si="0"/>
        <v>0</v>
      </c>
      <c r="HD48" s="56">
        <f t="shared" si="2"/>
        <v>2017</v>
      </c>
      <c r="HF48" s="56" t="e">
        <f>MATCH(ROUND(#REF!,1),#REF!,0)</f>
        <v>#REF!</v>
      </c>
      <c r="HG48" s="56" t="e">
        <f>MATCH(ROUND(#REF!,1),#REF!,0)</f>
        <v>#REF!</v>
      </c>
      <c r="HH48" s="56" t="e">
        <f>MATCH(ROUND(#REF!,1),#REF!,0)</f>
        <v>#REF!</v>
      </c>
      <c r="HI48" s="56" t="e">
        <f>MATCH(ROUND(#REF!,1),#REF!,0)</f>
        <v>#REF!</v>
      </c>
      <c r="HK48" s="115">
        <f t="shared" si="3"/>
        <v>2</v>
      </c>
      <c r="HL48" s="115" t="str" cm="1">
        <f t="array" ref="HL48">IFERROR(INDEX(#REF!,'5. Data Set'!HH48),"")</f>
        <v/>
      </c>
      <c r="HN48" s="116" t="str" cm="1">
        <f t="array" ref="HN48">IF(IFERROR(INDEX($E$5:$E$900,SMALL(IF(ROUND($EH$5:$EH$900,1)=ROUND($EH48,1),ROW($EH$5:$EH$900)-4,""),1)),"")=$E48,"",IFERROR(INDEX($E$5:$E$900,SMALL(IF(ROUND($EH$5:$EH$900,1)=ROUND($EH48,1),ROW($EH$5:$EH$900)-4,""),1)),""))</f>
        <v/>
      </c>
      <c r="HO48" s="116" t="str" cm="1">
        <f t="array" ref="HO48">IF(IFERROR(INDEX($E$5:$E$900,SMALL(IF(ROUND($EH$5:$EH$900,1)=ROUND($EH48,1),ROW($EH$5:$EH$900)-4,""),2)),"")=$E48,"",IFERROR(INDEX($E$5:$E$900,SMALL(IF(ROUND($EH$5:$EH$900,1)=ROUND($EH48,1),ROW($EH$5:$EH$900)-4,""),2)),""))</f>
        <v/>
      </c>
      <c r="HP48" s="116" t="str" cm="1">
        <f t="array" ref="HP48">IF(IFERROR(INDEX($E$5:$E$900,SMALL(IF(ROUND($EH$5:$EH$900,1)=ROUND($EH48,1),ROW($EH$5:$EH$900)-4,""),3)),"")=$E48,"",IFERROR(INDEX($E$5:$E$900,SMALL(IF(ROUND($EH$5:$EH$900,1)=ROUND($EH48,1),ROW($EH$5:$EH$900)-4,""),3)),""))</f>
        <v/>
      </c>
      <c r="HQ48" s="117" t="str" cm="1">
        <f t="array" ref="HQ48">IF(IFERROR(INDEX($E$5:$E$900,SMALL(IF(ROUND($EH$5:$EH$900,1)=ROUND($EH48,1),ROW($EH$5:$EH$900)-4,""),4)),"")=$E48,"",IFERROR(INDEX($E$5:$E$900,SMALL(IF(ROUND($EH$5:$EH$900,1)=ROUND($EH48,1),ROW($EH$5:$EH$900)-4,""),4)),""))</f>
        <v/>
      </c>
      <c r="HR48" s="118"/>
      <c r="HS48" s="105" t="str">
        <f t="shared" si="4"/>
        <v>frx</v>
      </c>
      <c r="HT48" s="119" t="str">
        <f t="shared" si="5"/>
        <v/>
      </c>
      <c r="HU48" s="119" t="str">
        <f t="shared" si="5"/>
        <v/>
      </c>
      <c r="HV48" s="119" t="str">
        <f t="shared" si="5"/>
        <v/>
      </c>
      <c r="HW48" s="119" t="str">
        <f t="shared" si="5"/>
        <v/>
      </c>
    </row>
    <row r="49" spans="1:232" ht="13.9" customHeight="1" x14ac:dyDescent="0.25">
      <c r="A49" s="107" t="s">
        <v>292</v>
      </c>
      <c r="B49" s="107" t="s">
        <v>420</v>
      </c>
      <c r="C49" s="107">
        <v>150</v>
      </c>
      <c r="D49" s="108">
        <v>2017</v>
      </c>
      <c r="E49" s="109" t="s">
        <v>433</v>
      </c>
      <c r="F49" s="107" t="s">
        <v>49</v>
      </c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 t="s">
        <v>18</v>
      </c>
      <c r="X49" s="110"/>
      <c r="Y49" s="107" t="s">
        <v>296</v>
      </c>
      <c r="Z49" s="107">
        <v>1</v>
      </c>
      <c r="AA49" s="107" t="s">
        <v>434</v>
      </c>
      <c r="AB49" s="110">
        <v>2</v>
      </c>
      <c r="AC49" s="110">
        <v>2</v>
      </c>
      <c r="AD49" s="107">
        <v>2700</v>
      </c>
      <c r="AE49" s="107">
        <v>18</v>
      </c>
      <c r="AF49" s="107">
        <v>2</v>
      </c>
      <c r="AG49" s="107">
        <v>195267</v>
      </c>
      <c r="AH49" s="107">
        <v>12</v>
      </c>
      <c r="AI49" s="107" t="s">
        <v>423</v>
      </c>
      <c r="AJ49" s="110">
        <v>12</v>
      </c>
      <c r="AK49" s="110" t="s">
        <v>405</v>
      </c>
      <c r="AL49" s="107" t="s">
        <v>327</v>
      </c>
      <c r="AM49" s="107">
        <v>2</v>
      </c>
      <c r="AN49" s="110">
        <v>1</v>
      </c>
      <c r="AO49" s="110">
        <v>1100</v>
      </c>
      <c r="AP49" s="107" t="s">
        <v>341</v>
      </c>
      <c r="AQ49" s="107" t="s">
        <v>424</v>
      </c>
      <c r="AR49" s="107" t="s">
        <v>319</v>
      </c>
      <c r="AS49" s="107" t="s">
        <v>425</v>
      </c>
      <c r="AT49" s="107" t="s">
        <v>344</v>
      </c>
      <c r="AU49" s="111">
        <v>14.769581475511075</v>
      </c>
      <c r="AV49" s="111">
        <v>19.540424213857232</v>
      </c>
      <c r="AW49" s="111">
        <v>21.935014781206537</v>
      </c>
      <c r="AX49" s="111">
        <v>13.912169510810831</v>
      </c>
      <c r="AY49" s="111">
        <v>12.906181436470254</v>
      </c>
      <c r="AZ49" s="111">
        <v>12.906181436470254</v>
      </c>
      <c r="BA49" s="111"/>
      <c r="BB49" s="111">
        <v>9.3252498648478799</v>
      </c>
      <c r="BC49" s="111">
        <v>52.142668425559862</v>
      </c>
      <c r="BD49" s="111">
        <v>71.088343786920376</v>
      </c>
      <c r="BE49" s="111">
        <v>20.152027500961765</v>
      </c>
      <c r="BF49" s="111">
        <v>155.77853245883702</v>
      </c>
      <c r="BG49" s="107">
        <v>77154.028961882505</v>
      </c>
      <c r="BH49" s="112">
        <v>76651.898178999996</v>
      </c>
      <c r="BI49" s="111">
        <v>11.069825281468431</v>
      </c>
      <c r="BJ49" s="112">
        <v>549.00476200000003</v>
      </c>
      <c r="BK49" s="112">
        <v>57867.873440000003</v>
      </c>
      <c r="BL49" s="111">
        <v>8.3570956963780265</v>
      </c>
      <c r="BM49" s="112">
        <v>486.55317500000001</v>
      </c>
      <c r="BN49" s="112">
        <v>38577.386457000001</v>
      </c>
      <c r="BO49" s="111">
        <v>5.5712244320085498</v>
      </c>
      <c r="BP49" s="112">
        <v>381.35619000000003</v>
      </c>
      <c r="BQ49" s="112">
        <v>19289.003258000001</v>
      </c>
      <c r="BR49" s="111">
        <v>2.785656989486454</v>
      </c>
      <c r="BS49" s="107">
        <v>296.18595199999999</v>
      </c>
      <c r="BT49" s="107">
        <v>934960.36884079105</v>
      </c>
      <c r="BU49" s="112">
        <v>940042.669949</v>
      </c>
      <c r="BV49" s="107">
        <v>15.930736808025202</v>
      </c>
      <c r="BW49" s="107">
        <v>556.00158699999997</v>
      </c>
      <c r="BX49" s="107">
        <v>701163.387246</v>
      </c>
      <c r="BY49" s="107">
        <v>11.882491868422832</v>
      </c>
      <c r="BZ49" s="107">
        <v>495.61111099999999</v>
      </c>
      <c r="CA49" s="107">
        <v>467520.31908300001</v>
      </c>
      <c r="CB49" s="107">
        <v>7.9229841301983743</v>
      </c>
      <c r="CC49" s="107">
        <v>410.069841</v>
      </c>
      <c r="CD49" s="107">
        <v>233751.71679100001</v>
      </c>
      <c r="CE49" s="107">
        <v>3.9613489873002203</v>
      </c>
      <c r="CF49" s="107">
        <v>360.63214299999999</v>
      </c>
      <c r="CG49" s="107">
        <v>256588.65660166301</v>
      </c>
      <c r="CH49" s="112">
        <v>249310.95478999999</v>
      </c>
      <c r="CI49" s="107">
        <v>15.63420176515112</v>
      </c>
      <c r="CJ49" s="107">
        <v>515.39285700000005</v>
      </c>
      <c r="CK49" s="107">
        <v>192456.57253599999</v>
      </c>
      <c r="CL49" s="107">
        <v>12.068883569884569</v>
      </c>
      <c r="CM49" s="107">
        <v>507.72381000000001</v>
      </c>
      <c r="CN49" s="107">
        <v>128269.284457</v>
      </c>
      <c r="CO49" s="107">
        <v>8.0437214448177059</v>
      </c>
      <c r="CP49" s="107">
        <v>370.76754</v>
      </c>
      <c r="CQ49" s="107">
        <v>64168.874897000002</v>
      </c>
      <c r="CR49" s="107">
        <v>4.0240074409384876</v>
      </c>
      <c r="CS49" s="107">
        <v>271.91881000000001</v>
      </c>
      <c r="CT49" s="107">
        <v>142583.36798270899</v>
      </c>
      <c r="CU49" s="107">
        <v>141028.69103799999</v>
      </c>
      <c r="CV49" s="107">
        <v>9.3666130933222984</v>
      </c>
      <c r="CW49" s="107">
        <v>512.78095199999996</v>
      </c>
      <c r="CX49" s="112">
        <v>106999.17099499999</v>
      </c>
      <c r="CY49" s="107">
        <v>7.1064960515470688</v>
      </c>
      <c r="CZ49" s="107">
        <v>412.09920599999998</v>
      </c>
      <c r="DA49" s="112">
        <v>71234.580495999995</v>
      </c>
      <c r="DB49" s="107">
        <v>4.7311419361566038</v>
      </c>
      <c r="DC49" s="107">
        <v>370.62896799999999</v>
      </c>
      <c r="DD49" s="112">
        <v>35650.717703000002</v>
      </c>
      <c r="DE49" s="107">
        <v>2.3677910981481127</v>
      </c>
      <c r="DF49" s="107">
        <v>254.15285700000001</v>
      </c>
      <c r="DG49" s="107">
        <v>197625.76547510299</v>
      </c>
      <c r="DH49" s="112">
        <v>197125.35245499999</v>
      </c>
      <c r="DI49" s="107">
        <v>9.4376737596513056</v>
      </c>
      <c r="DJ49" s="107">
        <v>545.224603</v>
      </c>
      <c r="DK49" s="112">
        <v>148197.03184400001</v>
      </c>
      <c r="DL49" s="107">
        <v>7.0951565654732818</v>
      </c>
      <c r="DM49" s="107">
        <v>463.17619000000002</v>
      </c>
      <c r="DN49" s="112">
        <v>98832.564536999998</v>
      </c>
      <c r="DO49" s="107">
        <v>4.7317581899711163</v>
      </c>
      <c r="DP49" s="107">
        <v>389.42301600000002</v>
      </c>
      <c r="DQ49" s="112">
        <v>49405.965145000002</v>
      </c>
      <c r="DR49" s="107">
        <v>2.365385147126907</v>
      </c>
      <c r="DS49" s="107">
        <v>274.67365100000001</v>
      </c>
      <c r="DT49" s="107">
        <v>14542.5986250606</v>
      </c>
      <c r="DU49" s="112">
        <v>14606.112972999999</v>
      </c>
      <c r="DV49" s="107">
        <v>14.952257739673438</v>
      </c>
      <c r="DW49" s="107">
        <v>563.20000000000005</v>
      </c>
      <c r="DX49" s="112">
        <v>10899.165375</v>
      </c>
      <c r="DY49" s="107">
        <v>11.15746058760301</v>
      </c>
      <c r="DZ49" s="107">
        <v>467.07777800000002</v>
      </c>
      <c r="EA49" s="112">
        <v>7281.2073190000001</v>
      </c>
      <c r="EB49" s="107">
        <v>7.4537619071505352</v>
      </c>
      <c r="EC49" s="107">
        <v>370.79341299999999</v>
      </c>
      <c r="ED49" s="112">
        <v>3635.9690260000002</v>
      </c>
      <c r="EE49" s="107">
        <v>3.7221364856426269</v>
      </c>
      <c r="EF49" s="107">
        <v>277.77658700000001</v>
      </c>
      <c r="EG49" s="107">
        <v>3015126.3680150402</v>
      </c>
      <c r="EH49" s="111">
        <v>3032224.5210159998</v>
      </c>
      <c r="EI49" s="107">
        <v>8.5628886048308832</v>
      </c>
      <c r="EJ49" s="107">
        <v>547.78943100000004</v>
      </c>
      <c r="EK49" s="112">
        <v>2636083.298562</v>
      </c>
      <c r="EL49" s="107">
        <v>7.4442006131782925</v>
      </c>
      <c r="EM49" s="107">
        <v>547.64512200000001</v>
      </c>
      <c r="EN49" s="112">
        <v>2259779.2616329999</v>
      </c>
      <c r="EO49" s="107">
        <v>6.3815320912934004</v>
      </c>
      <c r="EP49" s="107">
        <v>509.79593499999999</v>
      </c>
      <c r="EQ49" s="112">
        <v>1885011.437965</v>
      </c>
      <c r="ER49" s="107">
        <v>5.3232017781842904</v>
      </c>
      <c r="ES49" s="107">
        <v>463.17113799999998</v>
      </c>
      <c r="ET49" s="112">
        <v>1505744.6752180001</v>
      </c>
      <c r="EU49" s="107">
        <v>4.2521666294317786</v>
      </c>
      <c r="EV49" s="107">
        <v>420.49199199999998</v>
      </c>
      <c r="EW49" s="112">
        <v>1127414.2796370001</v>
      </c>
      <c r="EX49" s="107">
        <v>3.1837757465243937</v>
      </c>
      <c r="EY49" s="107">
        <v>372.24113799999998</v>
      </c>
      <c r="EZ49" s="112">
        <v>751420.19658400002</v>
      </c>
      <c r="FA49" s="107">
        <v>2.1219825227892368</v>
      </c>
      <c r="FB49" s="107">
        <v>333.89012200000002</v>
      </c>
      <c r="FC49" s="112">
        <v>378361.25361999997</v>
      </c>
      <c r="FD49" s="107">
        <v>1.0684780248550501</v>
      </c>
      <c r="FE49" s="107">
        <v>313.961341</v>
      </c>
      <c r="FF49" s="107">
        <v>6104.4993623896098</v>
      </c>
      <c r="FG49" s="112">
        <v>6159.6260689999999</v>
      </c>
      <c r="FH49" s="107">
        <v>18.198977926490574</v>
      </c>
      <c r="FI49" s="107">
        <v>257.91841299999999</v>
      </c>
      <c r="FJ49" s="112">
        <v>3050.4619720000001</v>
      </c>
      <c r="FK49" s="107">
        <v>9.0127695207705489</v>
      </c>
      <c r="FL49" s="107">
        <v>233.903333</v>
      </c>
      <c r="FM49" s="107">
        <v>3262.0790276733101</v>
      </c>
      <c r="FN49" s="112">
        <v>3257.9064699999999</v>
      </c>
      <c r="FO49" s="107">
        <v>23.851720257705541</v>
      </c>
      <c r="FP49" s="107">
        <v>241.65380999999999</v>
      </c>
      <c r="FQ49" s="112">
        <v>1628.011661</v>
      </c>
      <c r="FR49" s="107">
        <v>11.918966695951386</v>
      </c>
      <c r="FS49" s="107">
        <v>232.79190500000001</v>
      </c>
      <c r="FT49" s="107">
        <v>129.05995812389784</v>
      </c>
      <c r="FU49" s="107">
        <v>11.203121364921689</v>
      </c>
      <c r="FV49" s="107">
        <v>553.92857100000003</v>
      </c>
      <c r="FW49" s="107">
        <v>129.45255456817432</v>
      </c>
      <c r="FX49" s="107">
        <v>11.237200917376244</v>
      </c>
      <c r="FY49" s="107">
        <v>559.63636399999996</v>
      </c>
      <c r="FZ49" s="107">
        <v>12728195.635261871</v>
      </c>
      <c r="GA49" s="107">
        <v>85.946037651874406</v>
      </c>
      <c r="GB49" s="107">
        <v>549.58412699999997</v>
      </c>
      <c r="GC49" s="107">
        <v>12633307.450866396</v>
      </c>
      <c r="GD49" s="107">
        <v>85.305313412361741</v>
      </c>
      <c r="GE49" s="113">
        <v>547.60634900000002</v>
      </c>
      <c r="GF49" s="113">
        <v>191.26212100000001</v>
      </c>
      <c r="GG49" s="113"/>
      <c r="GH49" s="113"/>
      <c r="GI49" s="113"/>
      <c r="GJ49" s="113"/>
      <c r="GK49" s="113"/>
      <c r="GL49" s="107">
        <v>2</v>
      </c>
      <c r="GM49" s="107">
        <v>4</v>
      </c>
      <c r="GN49" s="107">
        <v>0</v>
      </c>
      <c r="GO49" s="114"/>
      <c r="GP49" s="114"/>
      <c r="GQ49" s="114"/>
      <c r="GR49" s="114"/>
      <c r="GS49" s="114"/>
      <c r="GT49" s="114"/>
      <c r="GU49" s="114"/>
      <c r="GV49" s="114"/>
      <c r="GW49" s="114"/>
      <c r="GX49" s="114"/>
      <c r="GY49" s="114"/>
      <c r="GZ49" s="114"/>
      <c r="HA49" s="107"/>
      <c r="HB49" s="114"/>
      <c r="HC49" s="53" t="str">
        <f t="shared" si="0"/>
        <v>0</v>
      </c>
      <c r="HD49" s="56">
        <f t="shared" si="2"/>
        <v>2017</v>
      </c>
      <c r="HF49" s="56" t="e">
        <f>MATCH(ROUND(#REF!,1),#REF!,0)</f>
        <v>#REF!</v>
      </c>
      <c r="HG49" s="56" t="e">
        <f>MATCH(ROUND(#REF!,1),#REF!,0)</f>
        <v>#REF!</v>
      </c>
      <c r="HH49" s="56" t="e">
        <f>MATCH(ROUND(#REF!,1),#REF!,0)</f>
        <v>#REF!</v>
      </c>
      <c r="HI49" s="56" t="e">
        <f>MATCH(ROUND(#REF!,1),#REF!,0)</f>
        <v>#REF!</v>
      </c>
      <c r="HK49" s="115">
        <f t="shared" si="3"/>
        <v>2</v>
      </c>
      <c r="HL49" s="115" t="str" cm="1">
        <f t="array" ref="HL49">IFERROR(INDEX(#REF!,'5. Data Set'!HH49),"")</f>
        <v/>
      </c>
      <c r="HN49" s="116" t="str" cm="1">
        <f t="array" ref="HN49">IF(IFERROR(INDEX($E$5:$E$900,SMALL(IF(ROUND($EH$5:$EH$900,1)=ROUND($EH49,1),ROW($EH$5:$EH$900)-4,""),1)),"")=$E49,"",IFERROR(INDEX($E$5:$E$900,SMALL(IF(ROUND($EH$5:$EH$900,1)=ROUND($EH49,1),ROW($EH$5:$EH$900)-4,""),1)),""))</f>
        <v/>
      </c>
      <c r="HO49" s="116" t="str" cm="1">
        <f t="array" ref="HO49">IF(IFERROR(INDEX($E$5:$E$900,SMALL(IF(ROUND($EH$5:$EH$900,1)=ROUND($EH49,1),ROW($EH$5:$EH$900)-4,""),2)),"")=$E49,"",IFERROR(INDEX($E$5:$E$900,SMALL(IF(ROUND($EH$5:$EH$900,1)=ROUND($EH49,1),ROW($EH$5:$EH$900)-4,""),2)),""))</f>
        <v/>
      </c>
      <c r="HP49" s="116" t="str" cm="1">
        <f t="array" ref="HP49">IF(IFERROR(INDEX($E$5:$E$900,SMALL(IF(ROUND($EH$5:$EH$900,1)=ROUND($EH49,1),ROW($EH$5:$EH$900)-4,""),3)),"")=$E49,"",IFERROR(INDEX($E$5:$E$900,SMALL(IF(ROUND($EH$5:$EH$900,1)=ROUND($EH49,1),ROW($EH$5:$EH$900)-4,""),3)),""))</f>
        <v/>
      </c>
      <c r="HQ49" s="117" t="str" cm="1">
        <f t="array" ref="HQ49">IF(IFERROR(INDEX($E$5:$E$900,SMALL(IF(ROUND($EH$5:$EH$900,1)=ROUND($EH49,1),ROW($EH$5:$EH$900)-4,""),4)),"")=$E49,"",IFERROR(INDEX($E$5:$E$900,SMALL(IF(ROUND($EH$5:$EH$900,1)=ROUND($EH49,1),ROW($EH$5:$EH$900)-4,""),4)),""))</f>
        <v/>
      </c>
      <c r="HR49" s="118"/>
      <c r="HS49" s="105" t="str">
        <f t="shared" si="4"/>
        <v>frx</v>
      </c>
      <c r="HT49" s="119" t="str">
        <f t="shared" si="5"/>
        <v/>
      </c>
      <c r="HU49" s="119" t="str">
        <f t="shared" si="5"/>
        <v/>
      </c>
      <c r="HV49" s="119" t="str">
        <f t="shared" si="5"/>
        <v/>
      </c>
      <c r="HW49" s="119" t="str">
        <f t="shared" si="5"/>
        <v/>
      </c>
    </row>
    <row r="50" spans="1:232" ht="13.9" customHeight="1" x14ac:dyDescent="0.25">
      <c r="A50" s="107" t="s">
        <v>292</v>
      </c>
      <c r="B50" s="107" t="s">
        <v>435</v>
      </c>
      <c r="C50" s="107">
        <v>165</v>
      </c>
      <c r="D50" s="108">
        <v>2017</v>
      </c>
      <c r="E50" s="109" t="s">
        <v>436</v>
      </c>
      <c r="F50" s="107" t="s">
        <v>300</v>
      </c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 t="s">
        <v>19</v>
      </c>
      <c r="X50" s="110"/>
      <c r="Y50" s="107" t="s">
        <v>296</v>
      </c>
      <c r="Z50" s="107">
        <v>1</v>
      </c>
      <c r="AA50" s="107" t="s">
        <v>437</v>
      </c>
      <c r="AB50" s="110">
        <v>2</v>
      </c>
      <c r="AC50" s="110">
        <v>2</v>
      </c>
      <c r="AD50" s="107">
        <v>2200</v>
      </c>
      <c r="AE50" s="107">
        <v>14</v>
      </c>
      <c r="AF50" s="107">
        <v>2</v>
      </c>
      <c r="AG50" s="107">
        <v>131072</v>
      </c>
      <c r="AH50" s="107">
        <v>16</v>
      </c>
      <c r="AI50" s="107" t="s">
        <v>438</v>
      </c>
      <c r="AJ50" s="110">
        <v>16</v>
      </c>
      <c r="AK50" s="110" t="s">
        <v>439</v>
      </c>
      <c r="AL50" s="107" t="s">
        <v>316</v>
      </c>
      <c r="AM50" s="107">
        <v>2</v>
      </c>
      <c r="AN50" s="110">
        <v>1</v>
      </c>
      <c r="AO50" s="110">
        <v>1100</v>
      </c>
      <c r="AP50" s="107" t="s">
        <v>440</v>
      </c>
      <c r="AQ50" s="107" t="s">
        <v>441</v>
      </c>
      <c r="AR50" s="107" t="s">
        <v>319</v>
      </c>
      <c r="AS50" s="107" t="s">
        <v>442</v>
      </c>
      <c r="AT50" s="107" t="s">
        <v>344</v>
      </c>
      <c r="AU50" s="111">
        <v>16.252645993848411</v>
      </c>
      <c r="AV50" s="111">
        <v>2.5386165329410364</v>
      </c>
      <c r="AW50" s="111">
        <v>11.553747838605979</v>
      </c>
      <c r="AX50" s="111">
        <v>12.199213228378985</v>
      </c>
      <c r="AY50" s="111">
        <v>13.122079475540376</v>
      </c>
      <c r="AZ50" s="111">
        <v>13.122079475540376</v>
      </c>
      <c r="BA50" s="111"/>
      <c r="BB50" s="111">
        <v>12.966307257824385</v>
      </c>
      <c r="BC50" s="111">
        <v>462.40430839398829</v>
      </c>
      <c r="BD50" s="111">
        <v>5785.5840023681467</v>
      </c>
      <c r="BE50" s="111">
        <v>27.078345596921281</v>
      </c>
      <c r="BF50" s="111">
        <v>118.53747779862127</v>
      </c>
      <c r="BG50" s="107">
        <v>58765.884044969098</v>
      </c>
      <c r="BH50" s="112">
        <v>58821.007783000001</v>
      </c>
      <c r="BI50" s="111">
        <v>8.4947443508462825</v>
      </c>
      <c r="BJ50" s="112">
        <v>355.41520700000001</v>
      </c>
      <c r="BK50" s="112">
        <v>44064.774363999997</v>
      </c>
      <c r="BL50" s="111">
        <v>6.3636956796256712</v>
      </c>
      <c r="BM50" s="112">
        <v>319.16495900000001</v>
      </c>
      <c r="BN50" s="112">
        <v>29403.398308</v>
      </c>
      <c r="BO50" s="111">
        <v>4.2463460094737453</v>
      </c>
      <c r="BP50" s="112">
        <v>278.06686000000002</v>
      </c>
      <c r="BQ50" s="112">
        <v>14680.452853000001</v>
      </c>
      <c r="BR50" s="111">
        <v>2.1201046809831903</v>
      </c>
      <c r="BS50" s="107">
        <v>221.123884</v>
      </c>
      <c r="BT50" s="107">
        <v>74650.279495881798</v>
      </c>
      <c r="BU50" s="112">
        <v>74686.043642000004</v>
      </c>
      <c r="BV50" s="107">
        <v>1.2656911675700171</v>
      </c>
      <c r="BW50" s="107">
        <v>340.55454500000002</v>
      </c>
      <c r="BX50" s="107">
        <v>55980.173021000002</v>
      </c>
      <c r="BY50" s="107">
        <v>0.94868608774285434</v>
      </c>
      <c r="BZ50" s="107">
        <v>304.03578499999998</v>
      </c>
      <c r="CA50" s="107">
        <v>37314.930484999997</v>
      </c>
      <c r="CB50" s="107">
        <v>0.63236952488395237</v>
      </c>
      <c r="CC50" s="107">
        <v>266.69090899999998</v>
      </c>
      <c r="CD50" s="107">
        <v>18667.72424</v>
      </c>
      <c r="CE50" s="107">
        <v>0.31635861985750774</v>
      </c>
      <c r="CF50" s="107">
        <v>209.45603299999999</v>
      </c>
      <c r="CG50" s="107">
        <v>91687.582370825097</v>
      </c>
      <c r="CH50" s="112">
        <v>91666.718299</v>
      </c>
      <c r="CI50" s="107">
        <v>5.748387471553337</v>
      </c>
      <c r="CJ50" s="107">
        <v>343.89223099999998</v>
      </c>
      <c r="CK50" s="107">
        <v>68757.405966000006</v>
      </c>
      <c r="CL50" s="107">
        <v>4.3117526007885116</v>
      </c>
      <c r="CM50" s="107">
        <v>311.32752099999999</v>
      </c>
      <c r="CN50" s="107">
        <v>45877.57116</v>
      </c>
      <c r="CO50" s="107">
        <v>2.8769662553122908</v>
      </c>
      <c r="CP50" s="107">
        <v>270.363223</v>
      </c>
      <c r="CQ50" s="107">
        <v>22932.258420999999</v>
      </c>
      <c r="CR50" s="107">
        <v>1.4380738118246561</v>
      </c>
      <c r="CS50" s="107">
        <v>198.80933899999999</v>
      </c>
      <c r="CT50" s="107">
        <v>82998.987332564502</v>
      </c>
      <c r="CU50" s="107">
        <v>82959.432258999994</v>
      </c>
      <c r="CV50" s="107">
        <v>5.5098639765603359</v>
      </c>
      <c r="CW50" s="107">
        <v>289.90826399999997</v>
      </c>
      <c r="CX50" s="112">
        <v>62260.620239000003</v>
      </c>
      <c r="CY50" s="107">
        <v>4.1351241115316739</v>
      </c>
      <c r="CZ50" s="107">
        <v>270.71983499999999</v>
      </c>
      <c r="DA50" s="112">
        <v>41506.038235</v>
      </c>
      <c r="DB50" s="107">
        <v>2.7566802068604122</v>
      </c>
      <c r="DC50" s="107">
        <v>246.21702500000001</v>
      </c>
      <c r="DD50" s="112">
        <v>20753.690662000001</v>
      </c>
      <c r="DE50" s="107">
        <v>1.3783847049751836</v>
      </c>
      <c r="DF50" s="107">
        <v>202.283388</v>
      </c>
      <c r="DG50" s="107">
        <v>129249.913665707</v>
      </c>
      <c r="DH50" s="112">
        <v>129147.643752</v>
      </c>
      <c r="DI50" s="107">
        <v>6.1831383603348868</v>
      </c>
      <c r="DJ50" s="107">
        <v>310.84057899999999</v>
      </c>
      <c r="DK50" s="112">
        <v>96941.957158999998</v>
      </c>
      <c r="DL50" s="107">
        <v>4.6412425083556474</v>
      </c>
      <c r="DM50" s="107">
        <v>287.74157000000002</v>
      </c>
      <c r="DN50" s="112">
        <v>64584.385806999999</v>
      </c>
      <c r="DO50" s="107">
        <v>3.0920749443076505</v>
      </c>
      <c r="DP50" s="107">
        <v>256.47561999999999</v>
      </c>
      <c r="DQ50" s="112">
        <v>32301.65511</v>
      </c>
      <c r="DR50" s="107">
        <v>1.5464904895708207</v>
      </c>
      <c r="DS50" s="107">
        <v>201.76388399999999</v>
      </c>
      <c r="DT50" s="107">
        <v>8943.8189879601705</v>
      </c>
      <c r="DU50" s="112">
        <v>8964.3199609999992</v>
      </c>
      <c r="DV50" s="107">
        <v>9.1767620013308075</v>
      </c>
      <c r="DW50" s="107">
        <v>306.87628100000001</v>
      </c>
      <c r="DX50" s="112">
        <v>6708.7627769999999</v>
      </c>
      <c r="DY50" s="107">
        <v>6.8677512176895119</v>
      </c>
      <c r="DZ50" s="107">
        <v>280.17578500000002</v>
      </c>
      <c r="EA50" s="112">
        <v>4484.8022339999998</v>
      </c>
      <c r="EB50" s="107">
        <v>4.5910858719353023</v>
      </c>
      <c r="EC50" s="107">
        <v>249.95512400000001</v>
      </c>
      <c r="ED50" s="112">
        <v>2230.8585549999998</v>
      </c>
      <c r="EE50" s="107">
        <v>2.2837268311409118</v>
      </c>
      <c r="EF50" s="107">
        <v>214.42826400000001</v>
      </c>
      <c r="EG50" s="107">
        <v>2676591.8942639199</v>
      </c>
      <c r="EH50" s="111">
        <v>2690340.0495580002</v>
      </c>
      <c r="EI50" s="107">
        <v>7.5974196481207068</v>
      </c>
      <c r="EJ50" s="107">
        <v>357.21356800000001</v>
      </c>
      <c r="EK50" s="112">
        <v>2343306.293823</v>
      </c>
      <c r="EL50" s="107">
        <v>6.6174093052588905</v>
      </c>
      <c r="EM50" s="107">
        <v>332.29912899999999</v>
      </c>
      <c r="EN50" s="112">
        <v>2008255.7337519999</v>
      </c>
      <c r="EO50" s="107">
        <v>5.6712390586332004</v>
      </c>
      <c r="EP50" s="107">
        <v>310.23406599999998</v>
      </c>
      <c r="EQ50" s="112">
        <v>1671647.045773</v>
      </c>
      <c r="ER50" s="107">
        <v>4.7206687170884809</v>
      </c>
      <c r="ES50" s="107">
        <v>288.88755200000003</v>
      </c>
      <c r="ET50" s="112">
        <v>1338579.999264</v>
      </c>
      <c r="EU50" s="107">
        <v>3.7800998385540585</v>
      </c>
      <c r="EV50" s="107">
        <v>268.20406600000001</v>
      </c>
      <c r="EW50" s="112">
        <v>1006379.085895</v>
      </c>
      <c r="EX50" s="107">
        <v>2.8419768876029567</v>
      </c>
      <c r="EY50" s="107">
        <v>247.45236499999999</v>
      </c>
      <c r="EZ50" s="112">
        <v>671390.92073100002</v>
      </c>
      <c r="FA50" s="107">
        <v>1.8959828418602978</v>
      </c>
      <c r="FB50" s="107">
        <v>226.192531</v>
      </c>
      <c r="FC50" s="112">
        <v>334821.13777700003</v>
      </c>
      <c r="FD50" s="107">
        <v>0.94552236665065104</v>
      </c>
      <c r="FE50" s="107">
        <v>203.15356800000001</v>
      </c>
      <c r="FF50" s="107">
        <v>45932.896880595297</v>
      </c>
      <c r="FG50" s="112">
        <v>46777.306613000001</v>
      </c>
      <c r="FH50" s="107">
        <v>138.20630683980383</v>
      </c>
      <c r="FI50" s="107">
        <v>228.46041299999999</v>
      </c>
      <c r="FJ50" s="112">
        <v>22948.092961999999</v>
      </c>
      <c r="FK50" s="107">
        <v>67.80149193996337</v>
      </c>
      <c r="FL50" s="107">
        <v>191.828182</v>
      </c>
      <c r="FM50" s="107">
        <v>278161.76524830301</v>
      </c>
      <c r="FN50" s="112">
        <v>277064.60944099998</v>
      </c>
      <c r="FO50" s="107">
        <v>2028.4399256241304</v>
      </c>
      <c r="FP50" s="107">
        <v>266.77314000000001</v>
      </c>
      <c r="FQ50" s="112">
        <v>139102.121339</v>
      </c>
      <c r="FR50" s="107">
        <v>1018.3916929423823</v>
      </c>
      <c r="FS50" s="107">
        <v>231.33454499999999</v>
      </c>
      <c r="FT50" s="107">
        <v>101.80351536398121</v>
      </c>
      <c r="FU50" s="107">
        <v>8.8371107086789245</v>
      </c>
      <c r="FV50" s="107">
        <v>327.77249999999998</v>
      </c>
      <c r="FW50" s="107">
        <v>102.63380147227568</v>
      </c>
      <c r="FX50" s="107">
        <v>8.9091841555794868</v>
      </c>
      <c r="FY50" s="107">
        <v>327.59062499999999</v>
      </c>
      <c r="FZ50" s="107">
        <v>6622521.1152713103</v>
      </c>
      <c r="GA50" s="107">
        <v>44.717999741188841</v>
      </c>
      <c r="GB50" s="107">
        <v>359.80628100000001</v>
      </c>
      <c r="GC50" s="107">
        <v>6313245.5029522991</v>
      </c>
      <c r="GD50" s="107">
        <v>42.629642979328828</v>
      </c>
      <c r="GE50" s="113">
        <v>359.63008300000001</v>
      </c>
      <c r="GF50" s="113">
        <v>131.00163900000001</v>
      </c>
      <c r="GG50" s="113"/>
      <c r="GH50" s="113"/>
      <c r="GI50" s="113"/>
      <c r="GJ50" s="113"/>
      <c r="GK50" s="113"/>
      <c r="GL50" s="107">
        <v>6</v>
      </c>
      <c r="GM50" s="107">
        <v>0</v>
      </c>
      <c r="GN50" s="107">
        <v>0</v>
      </c>
      <c r="GO50" s="114"/>
      <c r="GP50" s="114"/>
      <c r="GQ50" s="114"/>
      <c r="GR50" s="114"/>
      <c r="GS50" s="114"/>
      <c r="GT50" s="114"/>
      <c r="GU50" s="114"/>
      <c r="GV50" s="114"/>
      <c r="GW50" s="114"/>
      <c r="GX50" s="114"/>
      <c r="GY50" s="114"/>
      <c r="GZ50" s="114"/>
      <c r="HA50" s="107"/>
      <c r="HB50" s="114"/>
      <c r="HC50" s="53" t="str">
        <f t="shared" si="0"/>
        <v>0</v>
      </c>
      <c r="HD50" s="56">
        <f t="shared" si="2"/>
        <v>2017</v>
      </c>
      <c r="HF50" s="56" t="e">
        <f>MATCH(ROUND(#REF!,1),#REF!,0)</f>
        <v>#REF!</v>
      </c>
      <c r="HG50" s="56" t="e">
        <f>MATCH(ROUND(#REF!,1),#REF!,0)</f>
        <v>#REF!</v>
      </c>
      <c r="HH50" s="56" t="e">
        <f>MATCH(ROUND(#REF!,1),#REF!,0)</f>
        <v>#REF!</v>
      </c>
      <c r="HI50" s="56" t="e">
        <f>MATCH(ROUND(#REF!,1),#REF!,0)</f>
        <v>#REF!</v>
      </c>
      <c r="HK50" s="115">
        <f t="shared" si="3"/>
        <v>2</v>
      </c>
      <c r="HL50" s="115" t="str" cm="1">
        <f t="array" ref="HL50">IFERROR(INDEX(#REF!,'5. Data Set'!HH50),"")</f>
        <v/>
      </c>
      <c r="HN50" s="116" t="str" cm="1">
        <f t="array" ref="HN50">IF(IFERROR(INDEX($E$5:$E$900,SMALL(IF(ROUND($EH$5:$EH$900,1)=ROUND($EH50,1),ROW($EH$5:$EH$900)-4,""),1)),"")=$E50,"",IFERROR(INDEX($E$5:$E$900,SMALL(IF(ROUND($EH$5:$EH$900,1)=ROUND($EH50,1),ROW($EH$5:$EH$900)-4,""),1)),""))</f>
        <v/>
      </c>
      <c r="HO50" s="116" t="str" cm="1">
        <f t="array" ref="HO50">IF(IFERROR(INDEX($E$5:$E$900,SMALL(IF(ROUND($EH$5:$EH$900,1)=ROUND($EH50,1),ROW($EH$5:$EH$900)-4,""),2)),"")=$E50,"",IFERROR(INDEX($E$5:$E$900,SMALL(IF(ROUND($EH$5:$EH$900,1)=ROUND($EH50,1),ROW($EH$5:$EH$900)-4,""),2)),""))</f>
        <v/>
      </c>
      <c r="HP50" s="116" t="str" cm="1">
        <f t="array" ref="HP50">IF(IFERROR(INDEX($E$5:$E$900,SMALL(IF(ROUND($EH$5:$EH$900,1)=ROUND($EH50,1),ROW($EH$5:$EH$900)-4,""),3)),"")=$E50,"",IFERROR(INDEX($E$5:$E$900,SMALL(IF(ROUND($EH$5:$EH$900,1)=ROUND($EH50,1),ROW($EH$5:$EH$900)-4,""),3)),""))</f>
        <v/>
      </c>
      <c r="HQ50" s="117" t="str" cm="1">
        <f t="array" ref="HQ50">IF(IFERROR(INDEX($E$5:$E$900,SMALL(IF(ROUND($EH$5:$EH$900,1)=ROUND($EH50,1),ROW($EH$5:$EH$900)-4,""),4)),"")=$E50,"",IFERROR(INDEX($E$5:$E$900,SMALL(IF(ROUND($EH$5:$EH$900,1)=ROUND($EH50,1),ROW($EH$5:$EH$900)-4,""),4)),""))</f>
        <v/>
      </c>
      <c r="HR50" s="118"/>
      <c r="HS50" s="105" t="str">
        <f t="shared" si="4"/>
        <v>GG3</v>
      </c>
      <c r="HT50" s="119" t="str">
        <f t="shared" si="5"/>
        <v/>
      </c>
      <c r="HU50" s="119" t="str">
        <f t="shared" si="5"/>
        <v/>
      </c>
      <c r="HV50" s="119" t="str">
        <f t="shared" si="5"/>
        <v/>
      </c>
      <c r="HW50" s="119" t="str">
        <f t="shared" si="5"/>
        <v/>
      </c>
    </row>
    <row r="51" spans="1:232" s="114" customFormat="1" ht="13.9" customHeight="1" x14ac:dyDescent="0.25">
      <c r="A51" s="107" t="s">
        <v>292</v>
      </c>
      <c r="B51" s="107" t="s">
        <v>435</v>
      </c>
      <c r="C51" s="107">
        <v>166</v>
      </c>
      <c r="D51" s="108">
        <v>2017</v>
      </c>
      <c r="E51" s="109" t="s">
        <v>443</v>
      </c>
      <c r="F51" s="107" t="s">
        <v>309</v>
      </c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 t="s">
        <v>19</v>
      </c>
      <c r="Y51" s="107" t="s">
        <v>296</v>
      </c>
      <c r="Z51" s="107">
        <v>1</v>
      </c>
      <c r="AA51" s="107" t="s">
        <v>444</v>
      </c>
      <c r="AB51" s="110">
        <v>2</v>
      </c>
      <c r="AC51" s="110">
        <v>2</v>
      </c>
      <c r="AD51" s="107">
        <v>1700</v>
      </c>
      <c r="AE51" s="107">
        <v>6</v>
      </c>
      <c r="AF51" s="107">
        <v>1</v>
      </c>
      <c r="AG51" s="107">
        <v>65536</v>
      </c>
      <c r="AH51" s="107">
        <v>4</v>
      </c>
      <c r="AI51" s="107" t="s">
        <v>445</v>
      </c>
      <c r="AJ51" s="110">
        <v>2</v>
      </c>
      <c r="AK51" s="110" t="s">
        <v>405</v>
      </c>
      <c r="AL51" s="107" t="s">
        <v>327</v>
      </c>
      <c r="AM51" s="107">
        <v>2</v>
      </c>
      <c r="AN51" s="110">
        <v>1</v>
      </c>
      <c r="AO51" s="110">
        <v>495</v>
      </c>
      <c r="AP51" s="107" t="s">
        <v>440</v>
      </c>
      <c r="AQ51" s="107" t="s">
        <v>441</v>
      </c>
      <c r="AR51" s="107" t="s">
        <v>319</v>
      </c>
      <c r="AS51" s="107" t="s">
        <v>442</v>
      </c>
      <c r="AT51" s="107" t="s">
        <v>344</v>
      </c>
      <c r="AU51" s="111">
        <v>8.8712041085535436</v>
      </c>
      <c r="AV51" s="111">
        <v>1.4895120154223478</v>
      </c>
      <c r="AW51" s="111">
        <v>6.3997383966015278</v>
      </c>
      <c r="AX51" s="111">
        <v>5.0810008320963007</v>
      </c>
      <c r="AY51" s="111">
        <v>5.383366221382146</v>
      </c>
      <c r="AZ51" s="111">
        <v>5.383366221382146</v>
      </c>
      <c r="BA51" s="111"/>
      <c r="BB51" s="111">
        <v>7.5019520971578837</v>
      </c>
      <c r="BC51" s="111">
        <v>115.42478232218977</v>
      </c>
      <c r="BD51" s="111">
        <v>1375.0372382027474</v>
      </c>
      <c r="BE51" s="111">
        <v>22.347993625282928</v>
      </c>
      <c r="BF51" s="111">
        <v>48.916290206404888</v>
      </c>
      <c r="BG51" s="107">
        <v>14374.6119594874</v>
      </c>
      <c r="BH51" s="112">
        <v>14431.058357</v>
      </c>
      <c r="BI51" s="111">
        <v>2.0840879147651785</v>
      </c>
      <c r="BJ51" s="112">
        <v>143.21325400000001</v>
      </c>
      <c r="BK51" s="112">
        <v>10777.655156999999</v>
      </c>
      <c r="BL51" s="111">
        <v>1.5564749519091907</v>
      </c>
      <c r="BM51" s="112">
        <v>136.48768000000001</v>
      </c>
      <c r="BN51" s="112">
        <v>7178.1746300000004</v>
      </c>
      <c r="BO51" s="111">
        <v>1.0366493313500087</v>
      </c>
      <c r="BP51" s="112">
        <v>129.251429</v>
      </c>
      <c r="BQ51" s="112">
        <v>3595.9105239999999</v>
      </c>
      <c r="BR51" s="111">
        <v>0.51931005199006408</v>
      </c>
      <c r="BS51" s="107">
        <v>111.60263999999999</v>
      </c>
      <c r="BT51" s="107">
        <v>20207.8684671681</v>
      </c>
      <c r="BU51" s="112">
        <v>20203.766414999998</v>
      </c>
      <c r="BV51" s="107">
        <v>0.34238965482880229</v>
      </c>
      <c r="BW51" s="107">
        <v>139.23808</v>
      </c>
      <c r="BX51" s="107">
        <v>15150.12743</v>
      </c>
      <c r="BY51" s="107">
        <v>0.25674652907879952</v>
      </c>
      <c r="BZ51" s="107">
        <v>133.65224000000001</v>
      </c>
      <c r="CA51" s="107">
        <v>10116.056451</v>
      </c>
      <c r="CB51" s="107">
        <v>0.17143501886435611</v>
      </c>
      <c r="CC51" s="107">
        <v>127.56206299999999</v>
      </c>
      <c r="CD51" s="107">
        <v>5046.5976639999999</v>
      </c>
      <c r="CE51" s="107">
        <v>8.5523797728820669E-2</v>
      </c>
      <c r="CF51" s="107">
        <v>110.30111100000001</v>
      </c>
      <c r="CG51" s="107">
        <v>23554.728097643601</v>
      </c>
      <c r="CH51" s="112">
        <v>23545.593379000002</v>
      </c>
      <c r="CI51" s="107">
        <v>1.4765358300342835</v>
      </c>
      <c r="CJ51" s="107">
        <v>141.22849199999999</v>
      </c>
      <c r="CK51" s="107">
        <v>17687.162041</v>
      </c>
      <c r="CL51" s="107">
        <v>1.1091556736238839</v>
      </c>
      <c r="CM51" s="107">
        <v>134.95679999999999</v>
      </c>
      <c r="CN51" s="107">
        <v>11783.505664</v>
      </c>
      <c r="CO51" s="107">
        <v>0.73893947101905055</v>
      </c>
      <c r="CP51" s="107">
        <v>128.08439999999999</v>
      </c>
      <c r="CQ51" s="107">
        <v>5891.2905469999996</v>
      </c>
      <c r="CR51" s="107">
        <v>0.36944074578073821</v>
      </c>
      <c r="CS51" s="107">
        <v>109.17619000000001</v>
      </c>
      <c r="CT51" s="107">
        <v>16937.476261045402</v>
      </c>
      <c r="CU51" s="107">
        <v>16939.173654999999</v>
      </c>
      <c r="CV51" s="107">
        <v>1.1250383491415352</v>
      </c>
      <c r="CW51" s="107">
        <v>129.773492</v>
      </c>
      <c r="CX51" s="112">
        <v>12699.048116</v>
      </c>
      <c r="CY51" s="107">
        <v>0.84342462147652875</v>
      </c>
      <c r="CZ51" s="107">
        <v>126.574921</v>
      </c>
      <c r="DA51" s="112">
        <v>8459.8652340000008</v>
      </c>
      <c r="DB51" s="107">
        <v>0.56187350166339789</v>
      </c>
      <c r="DC51" s="107">
        <v>126.16352000000001</v>
      </c>
      <c r="DD51" s="112">
        <v>4238.2773509999997</v>
      </c>
      <c r="DE51" s="107">
        <v>0.28149097773524173</v>
      </c>
      <c r="DF51" s="107">
        <v>108.65560000000001</v>
      </c>
      <c r="DG51" s="107">
        <v>25183.930982814301</v>
      </c>
      <c r="DH51" s="112">
        <v>25187.307580000001</v>
      </c>
      <c r="DI51" s="107">
        <v>1.2058803642636331</v>
      </c>
      <c r="DJ51" s="107">
        <v>133.92849200000001</v>
      </c>
      <c r="DK51" s="112">
        <v>18889.634183999999</v>
      </c>
      <c r="DL51" s="107">
        <v>0.90436974568477047</v>
      </c>
      <c r="DM51" s="107">
        <v>129.92936499999999</v>
      </c>
      <c r="DN51" s="112">
        <v>12608.059751000001</v>
      </c>
      <c r="DO51" s="107">
        <v>0.60362988925684646</v>
      </c>
      <c r="DP51" s="107">
        <v>124.82944000000001</v>
      </c>
      <c r="DQ51" s="112">
        <v>6300.2636869999997</v>
      </c>
      <c r="DR51" s="107">
        <v>0.30163463266987661</v>
      </c>
      <c r="DS51" s="107">
        <v>108.84016</v>
      </c>
      <c r="DT51" s="107">
        <v>1984.4099726633899</v>
      </c>
      <c r="DU51" s="112">
        <v>1986.931961</v>
      </c>
      <c r="DV51" s="107">
        <v>2.0340195127194551</v>
      </c>
      <c r="DW51" s="107">
        <v>132.27896000000001</v>
      </c>
      <c r="DX51" s="112">
        <v>1484.807951</v>
      </c>
      <c r="DY51" s="107">
        <v>1.5199958550442749</v>
      </c>
      <c r="DZ51" s="107">
        <v>128.272381</v>
      </c>
      <c r="EA51" s="112">
        <v>986.25604899999996</v>
      </c>
      <c r="EB51" s="107">
        <v>1.0096289594103496</v>
      </c>
      <c r="EC51" s="107">
        <v>126.40624</v>
      </c>
      <c r="ED51" s="112">
        <v>496.54156499999999</v>
      </c>
      <c r="EE51" s="107">
        <v>0.50830891641500742</v>
      </c>
      <c r="EF51" s="107">
        <v>116.18472</v>
      </c>
      <c r="EG51" s="107">
        <v>732408.01435341395</v>
      </c>
      <c r="EH51" s="111">
        <v>734108.90978999995</v>
      </c>
      <c r="EI51" s="107">
        <v>2.0730960965381775</v>
      </c>
      <c r="EJ51" s="107">
        <v>146.26235800000001</v>
      </c>
      <c r="EK51" s="112">
        <v>642748.31202900002</v>
      </c>
      <c r="EL51" s="107">
        <v>1.8150971864719541</v>
      </c>
      <c r="EM51" s="107">
        <v>142.50530599999999</v>
      </c>
      <c r="EN51" s="112">
        <v>551366.183602</v>
      </c>
      <c r="EO51" s="107">
        <v>1.5570374746104583</v>
      </c>
      <c r="EP51" s="107">
        <v>138.39459299999999</v>
      </c>
      <c r="EQ51" s="112">
        <v>457364.31279599998</v>
      </c>
      <c r="ER51" s="107">
        <v>1.2915797082812759</v>
      </c>
      <c r="ES51" s="107">
        <v>134.00048799999999</v>
      </c>
      <c r="ET51" s="112">
        <v>366859.27372200001</v>
      </c>
      <c r="EU51" s="107">
        <v>1.0359968639387149</v>
      </c>
      <c r="EV51" s="107">
        <v>129.22642300000001</v>
      </c>
      <c r="EW51" s="112">
        <v>274748.44504899997</v>
      </c>
      <c r="EX51" s="107">
        <v>0.7758793298448734</v>
      </c>
      <c r="EY51" s="107">
        <v>123.329634</v>
      </c>
      <c r="EZ51" s="112">
        <v>182762.457436</v>
      </c>
      <c r="FA51" s="107">
        <v>0.51611434223387975</v>
      </c>
      <c r="FB51" s="107">
        <v>119.89101599999999</v>
      </c>
      <c r="FC51" s="112">
        <v>91596.168741000001</v>
      </c>
      <c r="FD51" s="107">
        <v>0.25866415370048951</v>
      </c>
      <c r="FE51" s="107">
        <v>109.593699</v>
      </c>
      <c r="FF51" s="107">
        <v>5932.1829626215604</v>
      </c>
      <c r="FG51" s="112">
        <v>6042.8493580000004</v>
      </c>
      <c r="FH51" s="107">
        <v>17.853954257519355</v>
      </c>
      <c r="FI51" s="107">
        <v>110.51706299999999</v>
      </c>
      <c r="FJ51" s="112">
        <v>2962.8656139999998</v>
      </c>
      <c r="FK51" s="107">
        <v>8.753960923004195</v>
      </c>
      <c r="FL51" s="107">
        <v>106.147937</v>
      </c>
      <c r="FM51" s="107">
        <v>30485.0659043735</v>
      </c>
      <c r="FN51" s="112">
        <v>30477.479707999999</v>
      </c>
      <c r="FO51" s="107">
        <v>223.13112019913609</v>
      </c>
      <c r="FP51" s="107">
        <v>120.37301600000001</v>
      </c>
      <c r="FQ51" s="112">
        <v>15240.188754999999</v>
      </c>
      <c r="FR51" s="107">
        <v>111.57616776484369</v>
      </c>
      <c r="FS51" s="107">
        <v>109.38896800000001</v>
      </c>
      <c r="FT51" s="107">
        <v>38.88857625</v>
      </c>
      <c r="FU51" s="107">
        <v>3.3757444661458336</v>
      </c>
      <c r="FV51" s="107">
        <v>149.17760000000001</v>
      </c>
      <c r="FW51" s="107">
        <v>38.029675500000003</v>
      </c>
      <c r="FX51" s="107">
        <v>3.3011871093750003</v>
      </c>
      <c r="FY51" s="107">
        <v>149.57499999999999</v>
      </c>
      <c r="FZ51" s="107">
        <v>1108192.3386784678</v>
      </c>
      <c r="GA51" s="107">
        <v>7.4829727005228239</v>
      </c>
      <c r="GB51" s="107">
        <v>144.09309500000001</v>
      </c>
      <c r="GC51" s="107">
        <v>1049271.2421074072</v>
      </c>
      <c r="GD51" s="107">
        <v>7.0851131036482418</v>
      </c>
      <c r="GE51" s="113">
        <v>144.841587</v>
      </c>
      <c r="GF51" s="113">
        <v>85.080769000000004</v>
      </c>
      <c r="GG51" s="113"/>
      <c r="GH51" s="113"/>
      <c r="GI51" s="113"/>
      <c r="GJ51" s="113"/>
      <c r="GK51" s="113"/>
      <c r="GL51" s="107">
        <v>2</v>
      </c>
      <c r="GM51" s="107">
        <v>0</v>
      </c>
      <c r="GN51" s="107">
        <v>0</v>
      </c>
      <c r="HA51" s="107"/>
      <c r="HC51" s="53" t="str">
        <f t="shared" si="0"/>
        <v>0</v>
      </c>
      <c r="HD51" s="56">
        <f t="shared" si="2"/>
        <v>2017</v>
      </c>
      <c r="HF51" s="56" t="e">
        <f>MATCH(ROUND(#REF!,1),#REF!,0)</f>
        <v>#REF!</v>
      </c>
      <c r="HG51" s="56" t="e">
        <f>MATCH(ROUND(#REF!,1),#REF!,0)</f>
        <v>#REF!</v>
      </c>
      <c r="HH51" s="56" t="e">
        <f>MATCH(ROUND(#REF!,1),#REF!,0)</f>
        <v>#REF!</v>
      </c>
      <c r="HI51" s="56" t="e">
        <f>MATCH(ROUND(#REF!,1),#REF!,0)</f>
        <v>#REF!</v>
      </c>
      <c r="HK51" s="115">
        <f t="shared" si="3"/>
        <v>2</v>
      </c>
      <c r="HL51" s="115" t="str" cm="1">
        <f t="array" ref="HL51">IFERROR(INDEX(#REF!,'5. Data Set'!HH51),"")</f>
        <v/>
      </c>
      <c r="HM51" s="56"/>
      <c r="HN51" s="116" t="str" cm="1">
        <f t="array" ref="HN51">IF(IFERROR(INDEX($E$5:$E$900,SMALL(IF(ROUND($EH$5:$EH$900,1)=ROUND($EH51,1),ROW($EH$5:$EH$900)-4,""),1)),"")=$E51,"",IFERROR(INDEX($E$5:$E$900,SMALL(IF(ROUND($EH$5:$EH$900,1)=ROUND($EH51,1),ROW($EH$5:$EH$900)-4,""),1)),""))</f>
        <v/>
      </c>
      <c r="HO51" s="116" t="str" cm="1">
        <f t="array" ref="HO51">IF(IFERROR(INDEX($E$5:$E$900,SMALL(IF(ROUND($EH$5:$EH$900,1)=ROUND($EH51,1),ROW($EH$5:$EH$900)-4,""),2)),"")=$E51,"",IFERROR(INDEX($E$5:$E$900,SMALL(IF(ROUND($EH$5:$EH$900,1)=ROUND($EH51,1),ROW($EH$5:$EH$900)-4,""),2)),""))</f>
        <v/>
      </c>
      <c r="HP51" s="116" t="str" cm="1">
        <f t="array" ref="HP51">IF(IFERROR(INDEX($E$5:$E$900,SMALL(IF(ROUND($EH$5:$EH$900,1)=ROUND($EH51,1),ROW($EH$5:$EH$900)-4,""),3)),"")=$E51,"",IFERROR(INDEX($E$5:$E$900,SMALL(IF(ROUND($EH$5:$EH$900,1)=ROUND($EH51,1),ROW($EH$5:$EH$900)-4,""),3)),""))</f>
        <v/>
      </c>
      <c r="HQ51" s="117" t="str" cm="1">
        <f t="array" ref="HQ51">IF(IFERROR(INDEX($E$5:$E$900,SMALL(IF(ROUND($EH$5:$EH$900,1)=ROUND($EH51,1),ROW($EH$5:$EH$900)-4,""),4)),"")=$E51,"",IFERROR(INDEX($E$5:$E$900,SMALL(IF(ROUND($EH$5:$EH$900,1)=ROUND($EH51,1),ROW($EH$5:$EH$900)-4,""),4)),""))</f>
        <v/>
      </c>
      <c r="HR51" s="118"/>
      <c r="HS51" s="105" t="str">
        <f t="shared" si="4"/>
        <v>GG3</v>
      </c>
      <c r="HT51" s="119" t="str">
        <f t="shared" si="5"/>
        <v/>
      </c>
      <c r="HU51" s="119" t="str">
        <f t="shared" si="5"/>
        <v/>
      </c>
      <c r="HV51" s="119" t="str">
        <f t="shared" si="5"/>
        <v/>
      </c>
      <c r="HW51" s="119" t="str">
        <f t="shared" si="5"/>
        <v/>
      </c>
      <c r="HX51" s="56"/>
    </row>
    <row r="52" spans="1:232" s="114" customFormat="1" ht="13.9" customHeight="1" x14ac:dyDescent="0.25">
      <c r="A52" s="107" t="s">
        <v>292</v>
      </c>
      <c r="B52" s="107" t="s">
        <v>435</v>
      </c>
      <c r="C52" s="107">
        <v>167</v>
      </c>
      <c r="D52" s="108">
        <v>2017</v>
      </c>
      <c r="E52" s="109" t="s">
        <v>446</v>
      </c>
      <c r="F52" s="107" t="s">
        <v>303</v>
      </c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 t="s">
        <v>19</v>
      </c>
      <c r="Y52" s="107" t="s">
        <v>296</v>
      </c>
      <c r="Z52" s="107">
        <v>1</v>
      </c>
      <c r="AA52" s="107" t="s">
        <v>431</v>
      </c>
      <c r="AB52" s="110">
        <v>2</v>
      </c>
      <c r="AC52" s="110">
        <v>2</v>
      </c>
      <c r="AD52" s="107">
        <v>2000</v>
      </c>
      <c r="AE52" s="107">
        <v>8</v>
      </c>
      <c r="AF52" s="107">
        <v>2</v>
      </c>
      <c r="AG52" s="107">
        <v>131072</v>
      </c>
      <c r="AH52" s="107">
        <v>4</v>
      </c>
      <c r="AI52" s="107" t="s">
        <v>447</v>
      </c>
      <c r="AJ52" s="110">
        <v>1</v>
      </c>
      <c r="AK52" s="110" t="s">
        <v>405</v>
      </c>
      <c r="AL52" s="107" t="s">
        <v>316</v>
      </c>
      <c r="AM52" s="107">
        <v>1</v>
      </c>
      <c r="AN52" s="110">
        <v>0</v>
      </c>
      <c r="AO52" s="110">
        <v>450</v>
      </c>
      <c r="AP52" s="107" t="s">
        <v>440</v>
      </c>
      <c r="AQ52" s="107" t="s">
        <v>441</v>
      </c>
      <c r="AR52" s="107" t="s">
        <v>319</v>
      </c>
      <c r="AS52" s="107" t="s">
        <v>442</v>
      </c>
      <c r="AT52" s="107" t="s">
        <v>344</v>
      </c>
      <c r="AU52" s="111">
        <v>16.183017710184242</v>
      </c>
      <c r="AV52" s="111">
        <v>2.629741269028925</v>
      </c>
      <c r="AW52" s="111">
        <v>11.943123159368717</v>
      </c>
      <c r="AX52" s="111">
        <v>12.699105838821231</v>
      </c>
      <c r="AY52" s="111">
        <v>13.453575869915474</v>
      </c>
      <c r="AZ52" s="111">
        <v>13.453575869915474</v>
      </c>
      <c r="BA52" s="111"/>
      <c r="BB52" s="111">
        <v>12.857373592699842</v>
      </c>
      <c r="BC52" s="111">
        <v>79.022404732504114</v>
      </c>
      <c r="BD52" s="111">
        <v>869.81301260905559</v>
      </c>
      <c r="BE52" s="111">
        <v>22.770899276696301</v>
      </c>
      <c r="BF52" s="111">
        <v>114.08607320308312</v>
      </c>
      <c r="BG52" s="107">
        <v>29477.180204577398</v>
      </c>
      <c r="BH52" s="112">
        <v>29445.581999000002</v>
      </c>
      <c r="BI52" s="111">
        <v>4.252438045029173</v>
      </c>
      <c r="BJ52" s="112">
        <v>182.01507899999999</v>
      </c>
      <c r="BK52" s="112">
        <v>22113.278576000001</v>
      </c>
      <c r="BL52" s="111">
        <v>3.1935299197042344</v>
      </c>
      <c r="BM52" s="112">
        <v>162.44206299999999</v>
      </c>
      <c r="BN52" s="112">
        <v>14718.104923000001</v>
      </c>
      <c r="BO52" s="111">
        <v>2.1255422741320551</v>
      </c>
      <c r="BP52" s="112">
        <v>141.24642900000001</v>
      </c>
      <c r="BQ52" s="112">
        <v>7366.7975930000002</v>
      </c>
      <c r="BR52" s="111">
        <v>1.0638896645196696</v>
      </c>
      <c r="BS52" s="107">
        <v>107.214603</v>
      </c>
      <c r="BT52" s="107">
        <v>37679.815524076403</v>
      </c>
      <c r="BU52" s="112">
        <v>37690.589461000003</v>
      </c>
      <c r="BV52" s="107">
        <v>0.63873575108574066</v>
      </c>
      <c r="BW52" s="107">
        <v>168.69222199999999</v>
      </c>
      <c r="BX52" s="107">
        <v>28244.316375999999</v>
      </c>
      <c r="BY52" s="107">
        <v>0.47865143242174674</v>
      </c>
      <c r="BZ52" s="107">
        <v>150.85190499999999</v>
      </c>
      <c r="CA52" s="107">
        <v>18841.840684999999</v>
      </c>
      <c r="CB52" s="107">
        <v>0.31930934044489817</v>
      </c>
      <c r="CC52" s="107">
        <v>132.73504</v>
      </c>
      <c r="CD52" s="107">
        <v>9419.8476470000005</v>
      </c>
      <c r="CE52" s="107">
        <v>0.15963649144160016</v>
      </c>
      <c r="CF52" s="107">
        <v>96.471905000000007</v>
      </c>
      <c r="CG52" s="107">
        <v>46623.931067738602</v>
      </c>
      <c r="CH52" s="112">
        <v>46636.422756</v>
      </c>
      <c r="CI52" s="107">
        <v>2.9245535704050605</v>
      </c>
      <c r="CJ52" s="107">
        <v>171.22269800000001</v>
      </c>
      <c r="CK52" s="107">
        <v>34973.933430999998</v>
      </c>
      <c r="CL52" s="107">
        <v>2.1932029911874134</v>
      </c>
      <c r="CM52" s="107">
        <v>153.24182500000001</v>
      </c>
      <c r="CN52" s="107">
        <v>23305.983660999998</v>
      </c>
      <c r="CO52" s="107">
        <v>1.4615099893957988</v>
      </c>
      <c r="CP52" s="107">
        <v>134.135873</v>
      </c>
      <c r="CQ52" s="107">
        <v>11658.306294</v>
      </c>
      <c r="CR52" s="107">
        <v>0.73108826282365236</v>
      </c>
      <c r="CS52" s="107">
        <v>95.709440000000001</v>
      </c>
      <c r="CT52" s="107">
        <v>41850.379473889203</v>
      </c>
      <c r="CU52" s="107">
        <v>41849.507157</v>
      </c>
      <c r="CV52" s="107">
        <v>2.7794921643300281</v>
      </c>
      <c r="CW52" s="107">
        <v>142.50368</v>
      </c>
      <c r="CX52" s="112">
        <v>31378.967618999999</v>
      </c>
      <c r="CY52" s="107">
        <v>2.0840769831428623</v>
      </c>
      <c r="CZ52" s="107">
        <v>134.01325399999999</v>
      </c>
      <c r="DA52" s="112">
        <v>20934.056514</v>
      </c>
      <c r="DB52" s="107">
        <v>1.3903639493296263</v>
      </c>
      <c r="DC52" s="107">
        <v>122.534524</v>
      </c>
      <c r="DD52" s="112">
        <v>10460.881858000001</v>
      </c>
      <c r="DE52" s="107">
        <v>0.69477375318217416</v>
      </c>
      <c r="DF52" s="107">
        <v>91.944603000000001</v>
      </c>
      <c r="DG52" s="107">
        <v>64847.095275223102</v>
      </c>
      <c r="DH52" s="112">
        <v>64849.262450000002</v>
      </c>
      <c r="DI52" s="107">
        <v>3.1047563133555833</v>
      </c>
      <c r="DJ52" s="107">
        <v>153.13</v>
      </c>
      <c r="DK52" s="112">
        <v>48621.056408999997</v>
      </c>
      <c r="DL52" s="107">
        <v>2.3278064567696664</v>
      </c>
      <c r="DM52" s="107">
        <v>142.86408</v>
      </c>
      <c r="DN52" s="112">
        <v>32433.453796999998</v>
      </c>
      <c r="DO52" s="107">
        <v>1.5528005506277327</v>
      </c>
      <c r="DP52" s="107">
        <v>128.1636</v>
      </c>
      <c r="DQ52" s="112">
        <v>16204.107461</v>
      </c>
      <c r="DR52" s="107">
        <v>0.77579610069770433</v>
      </c>
      <c r="DS52" s="107">
        <v>94.784800000000004</v>
      </c>
      <c r="DT52" s="107">
        <v>4521.3114110265697</v>
      </c>
      <c r="DU52" s="112">
        <v>4522.8143309999996</v>
      </c>
      <c r="DV52" s="107">
        <v>4.6299988032963091</v>
      </c>
      <c r="DW52" s="107">
        <v>151.22619</v>
      </c>
      <c r="DX52" s="112">
        <v>3391.1153920000002</v>
      </c>
      <c r="DY52" s="107">
        <v>3.4714801576495882</v>
      </c>
      <c r="DZ52" s="107">
        <v>139.22872000000001</v>
      </c>
      <c r="EA52" s="112">
        <v>2260.0415499999999</v>
      </c>
      <c r="EB52" s="107">
        <v>2.3136014229410859</v>
      </c>
      <c r="EC52" s="107">
        <v>125.16793699999999</v>
      </c>
      <c r="ED52" s="112">
        <v>1125.3822749999999</v>
      </c>
      <c r="EE52" s="107">
        <v>1.152052285407176</v>
      </c>
      <c r="EF52" s="107">
        <v>107.73746</v>
      </c>
      <c r="EG52" s="107">
        <v>1346373.9129832101</v>
      </c>
      <c r="EH52" s="111">
        <v>1350906.1904509999</v>
      </c>
      <c r="EI52" s="107">
        <v>3.8149085413148827</v>
      </c>
      <c r="EJ52" s="107">
        <v>182.17215400000001</v>
      </c>
      <c r="EK52" s="112">
        <v>1180390.731772</v>
      </c>
      <c r="EL52" s="107">
        <v>3.3333792653822791</v>
      </c>
      <c r="EM52" s="107">
        <v>169.14922799999999</v>
      </c>
      <c r="EN52" s="112">
        <v>1010801.0062600001</v>
      </c>
      <c r="EO52" s="107">
        <v>2.854464225279469</v>
      </c>
      <c r="EP52" s="107">
        <v>158.253659</v>
      </c>
      <c r="EQ52" s="112">
        <v>840482.95319999999</v>
      </c>
      <c r="ER52" s="107">
        <v>2.3734924154295216</v>
      </c>
      <c r="ES52" s="107">
        <v>147.39406500000001</v>
      </c>
      <c r="ET52" s="112">
        <v>672118.22405900003</v>
      </c>
      <c r="EU52" s="107">
        <v>1.8980367192484735</v>
      </c>
      <c r="EV52" s="107">
        <v>136.999469</v>
      </c>
      <c r="EW52" s="112">
        <v>505020.13724900002</v>
      </c>
      <c r="EX52" s="107">
        <v>1.4261579736221561</v>
      </c>
      <c r="EY52" s="107">
        <v>126.761301</v>
      </c>
      <c r="EZ52" s="112">
        <v>335990.30125600001</v>
      </c>
      <c r="FA52" s="107">
        <v>0.94882404057424252</v>
      </c>
      <c r="FB52" s="107">
        <v>114.793049</v>
      </c>
      <c r="FC52" s="112">
        <v>167213.499217</v>
      </c>
      <c r="FD52" s="107">
        <v>0.47220466594584076</v>
      </c>
      <c r="FE52" s="107">
        <v>97.643754999999999</v>
      </c>
      <c r="FF52" s="107">
        <v>2938.9398057438898</v>
      </c>
      <c r="FG52" s="112">
        <v>2969.4027099999998</v>
      </c>
      <c r="FH52" s="107">
        <v>8.7732751580689001</v>
      </c>
      <c r="FI52" s="107">
        <v>81.261904999999999</v>
      </c>
      <c r="FJ52" s="112">
        <v>1468.353595</v>
      </c>
      <c r="FK52" s="107">
        <v>4.3383371594870885</v>
      </c>
      <c r="FL52" s="107">
        <v>75.006270000000001</v>
      </c>
      <c r="FM52" s="107">
        <v>13734.808625625299</v>
      </c>
      <c r="FN52" s="112">
        <v>13688.941768999999</v>
      </c>
      <c r="FO52" s="107">
        <v>100.21920908558458</v>
      </c>
      <c r="FP52" s="107">
        <v>82.651111</v>
      </c>
      <c r="FQ52" s="112">
        <v>6868.481041</v>
      </c>
      <c r="FR52" s="107">
        <v>50.285387224540592</v>
      </c>
      <c r="FS52" s="107">
        <v>80.592062999999996</v>
      </c>
      <c r="FT52" s="107">
        <v>42.667328934921521</v>
      </c>
      <c r="FU52" s="107">
        <v>3.7037611922674931</v>
      </c>
      <c r="FV52" s="107">
        <v>163.47725500000001</v>
      </c>
      <c r="FW52" s="107">
        <v>43.269572487564879</v>
      </c>
      <c r="FX52" s="107">
        <v>3.7560392784344514</v>
      </c>
      <c r="FY52" s="107">
        <v>164.11769200000001</v>
      </c>
      <c r="FZ52" s="107">
        <v>3320611.244126115</v>
      </c>
      <c r="GA52" s="107">
        <v>22.422139570533783</v>
      </c>
      <c r="GB52" s="107">
        <v>187.07223999999999</v>
      </c>
      <c r="GC52" s="107">
        <v>3173460.2873123549</v>
      </c>
      <c r="GD52" s="107">
        <v>21.428515490794805</v>
      </c>
      <c r="GE52" s="113">
        <v>187.827619</v>
      </c>
      <c r="GF52" s="113">
        <v>52.158332999999999</v>
      </c>
      <c r="GG52" s="113"/>
      <c r="GH52" s="113"/>
      <c r="GI52" s="113"/>
      <c r="GJ52" s="113"/>
      <c r="GK52" s="113"/>
      <c r="GL52" s="107">
        <v>2</v>
      </c>
      <c r="GM52" s="107">
        <v>0</v>
      </c>
      <c r="GN52" s="107">
        <v>0</v>
      </c>
      <c r="HA52" s="107"/>
      <c r="HC52" s="53" t="str">
        <f t="shared" si="0"/>
        <v>0</v>
      </c>
      <c r="HD52" s="56">
        <f t="shared" si="2"/>
        <v>2017</v>
      </c>
      <c r="HF52" s="56" t="e">
        <f>MATCH(ROUND(#REF!,1),#REF!,0)</f>
        <v>#REF!</v>
      </c>
      <c r="HG52" s="56" t="e">
        <f>MATCH(ROUND(#REF!,1),#REF!,0)</f>
        <v>#REF!</v>
      </c>
      <c r="HH52" s="56" t="e">
        <f>MATCH(ROUND(#REF!,1),#REF!,0)</f>
        <v>#REF!</v>
      </c>
      <c r="HI52" s="56" t="e">
        <f>MATCH(ROUND(#REF!,1),#REF!,0)</f>
        <v>#REF!</v>
      </c>
      <c r="HK52" s="115">
        <f t="shared" si="3"/>
        <v>2</v>
      </c>
      <c r="HL52" s="115" t="str" cm="1">
        <f t="array" ref="HL52">IFERROR(INDEX(#REF!,'5. Data Set'!HH52),"")</f>
        <v/>
      </c>
      <c r="HM52" s="56"/>
      <c r="HN52" s="116" t="str" cm="1">
        <f t="array" ref="HN52">IF(IFERROR(INDEX($E$5:$E$900,SMALL(IF(ROUND($EH$5:$EH$900,1)=ROUND($EH52,1),ROW($EH$5:$EH$900)-4,""),1)),"")=$E52,"",IFERROR(INDEX($E$5:$E$900,SMALL(IF(ROUND($EH$5:$EH$900,1)=ROUND($EH52,1),ROW($EH$5:$EH$900)-4,""),1)),""))</f>
        <v/>
      </c>
      <c r="HO52" s="116" t="str" cm="1">
        <f t="array" ref="HO52">IF(IFERROR(INDEX($E$5:$E$900,SMALL(IF(ROUND($EH$5:$EH$900,1)=ROUND($EH52,1),ROW($EH$5:$EH$900)-4,""),2)),"")=$E52,"",IFERROR(INDEX($E$5:$E$900,SMALL(IF(ROUND($EH$5:$EH$900,1)=ROUND($EH52,1),ROW($EH$5:$EH$900)-4,""),2)),""))</f>
        <v/>
      </c>
      <c r="HP52" s="116" t="str" cm="1">
        <f t="array" ref="HP52">IF(IFERROR(INDEX($E$5:$E$900,SMALL(IF(ROUND($EH$5:$EH$900,1)=ROUND($EH52,1),ROW($EH$5:$EH$900)-4,""),3)),"")=$E52,"",IFERROR(INDEX($E$5:$E$900,SMALL(IF(ROUND($EH$5:$EH$900,1)=ROUND($EH52,1),ROW($EH$5:$EH$900)-4,""),3)),""))</f>
        <v/>
      </c>
      <c r="HQ52" s="117" t="str" cm="1">
        <f t="array" ref="HQ52">IF(IFERROR(INDEX($E$5:$E$900,SMALL(IF(ROUND($EH$5:$EH$900,1)=ROUND($EH52,1),ROW($EH$5:$EH$900)-4,""),4)),"")=$E52,"",IFERROR(INDEX($E$5:$E$900,SMALL(IF(ROUND($EH$5:$EH$900,1)=ROUND($EH52,1),ROW($EH$5:$EH$900)-4,""),4)),""))</f>
        <v/>
      </c>
      <c r="HR52" s="118"/>
      <c r="HS52" s="105" t="str">
        <f t="shared" si="4"/>
        <v>GG3</v>
      </c>
      <c r="HT52" s="119" t="str">
        <f t="shared" si="5"/>
        <v/>
      </c>
      <c r="HU52" s="119" t="str">
        <f t="shared" si="5"/>
        <v/>
      </c>
      <c r="HV52" s="119" t="str">
        <f t="shared" si="5"/>
        <v/>
      </c>
      <c r="HW52" s="119" t="str">
        <f t="shared" si="5"/>
        <v/>
      </c>
      <c r="HX52" s="56"/>
    </row>
    <row r="53" spans="1:232" s="114" customFormat="1" ht="13.9" customHeight="1" x14ac:dyDescent="0.25">
      <c r="A53" s="107" t="s">
        <v>292</v>
      </c>
      <c r="B53" s="107" t="s">
        <v>435</v>
      </c>
      <c r="C53" s="107">
        <v>168</v>
      </c>
      <c r="D53" s="108">
        <v>2017</v>
      </c>
      <c r="E53" s="109" t="s">
        <v>448</v>
      </c>
      <c r="F53" s="107" t="s">
        <v>49</v>
      </c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 t="s">
        <v>19</v>
      </c>
      <c r="Y53" s="107" t="s">
        <v>296</v>
      </c>
      <c r="Z53" s="107">
        <v>1</v>
      </c>
      <c r="AA53" s="107" t="s">
        <v>449</v>
      </c>
      <c r="AB53" s="110">
        <v>2</v>
      </c>
      <c r="AC53" s="110">
        <v>2</v>
      </c>
      <c r="AD53" s="107">
        <v>3600</v>
      </c>
      <c r="AE53" s="107">
        <v>4</v>
      </c>
      <c r="AF53" s="107">
        <v>2</v>
      </c>
      <c r="AG53" s="107">
        <v>98304</v>
      </c>
      <c r="AH53" s="107">
        <v>12</v>
      </c>
      <c r="AI53" s="107" t="s">
        <v>438</v>
      </c>
      <c r="AJ53" s="110">
        <v>4</v>
      </c>
      <c r="AK53" s="110" t="s">
        <v>405</v>
      </c>
      <c r="AL53" s="107" t="s">
        <v>327</v>
      </c>
      <c r="AM53" s="107">
        <v>2</v>
      </c>
      <c r="AN53" s="110">
        <v>1</v>
      </c>
      <c r="AO53" s="110">
        <v>750</v>
      </c>
      <c r="AP53" s="107" t="s">
        <v>440</v>
      </c>
      <c r="AQ53" s="107" t="s">
        <v>441</v>
      </c>
      <c r="AR53" s="107" t="s">
        <v>319</v>
      </c>
      <c r="AS53" s="107" t="s">
        <v>442</v>
      </c>
      <c r="AT53" s="107" t="s">
        <v>344</v>
      </c>
      <c r="AU53" s="111">
        <v>7.7080451045407337</v>
      </c>
      <c r="AV53" s="111">
        <v>1.177893392858002</v>
      </c>
      <c r="AW53" s="111">
        <v>5.3705609158953713</v>
      </c>
      <c r="AX53" s="111">
        <v>5.635539514190695</v>
      </c>
      <c r="AY53" s="111">
        <v>6.0318322306247838</v>
      </c>
      <c r="AZ53" s="111">
        <v>6.0318322306247838</v>
      </c>
      <c r="BA53" s="111"/>
      <c r="BB53" s="111">
        <v>6.304371808869921</v>
      </c>
      <c r="BC53" s="111">
        <v>167.532267000622</v>
      </c>
      <c r="BD53" s="111">
        <v>2043.4035761710265</v>
      </c>
      <c r="BE53" s="111">
        <v>22.004543753916579</v>
      </c>
      <c r="BF53" s="111">
        <v>47.178379562476337</v>
      </c>
      <c r="BG53" s="107">
        <v>23460.753224565098</v>
      </c>
      <c r="BH53" s="112">
        <v>23413.556697</v>
      </c>
      <c r="BI53" s="111">
        <v>3.3813119832765297</v>
      </c>
      <c r="BJ53" s="112">
        <v>313.19388400000003</v>
      </c>
      <c r="BK53" s="112">
        <v>17610.162146999999</v>
      </c>
      <c r="BL53" s="111">
        <v>2.5432040533475826</v>
      </c>
      <c r="BM53" s="112">
        <v>283.176446</v>
      </c>
      <c r="BN53" s="112">
        <v>11739.776409</v>
      </c>
      <c r="BO53" s="111">
        <v>1.69542146741956</v>
      </c>
      <c r="BP53" s="112">
        <v>245.03834699999999</v>
      </c>
      <c r="BQ53" s="112">
        <v>5854.3700280000003</v>
      </c>
      <c r="BR53" s="111">
        <v>0.84546964762289878</v>
      </c>
      <c r="BS53" s="107">
        <v>160.679587</v>
      </c>
      <c r="BT53" s="107">
        <v>29958.610416159801</v>
      </c>
      <c r="BU53" s="112">
        <v>29940.758937999999</v>
      </c>
      <c r="BV53" s="107">
        <v>0.50740074437225657</v>
      </c>
      <c r="BW53" s="107">
        <v>310.82090899999997</v>
      </c>
      <c r="BX53" s="107">
        <v>22451.988222</v>
      </c>
      <c r="BY53" s="107">
        <v>0.38048987201928686</v>
      </c>
      <c r="BZ53" s="107">
        <v>277.918182</v>
      </c>
      <c r="CA53" s="107">
        <v>14993.619317999999</v>
      </c>
      <c r="CB53" s="107">
        <v>0.25409421379535796</v>
      </c>
      <c r="CC53" s="107">
        <v>240.440496</v>
      </c>
      <c r="CD53" s="107">
        <v>7491.9644189999999</v>
      </c>
      <c r="CE53" s="107">
        <v>0.12696499547265622</v>
      </c>
      <c r="CF53" s="107">
        <v>155.78090900000001</v>
      </c>
      <c r="CG53" s="107">
        <v>37512.463136680803</v>
      </c>
      <c r="CH53" s="112">
        <v>37570.764067999997</v>
      </c>
      <c r="CI53" s="107">
        <v>2.3560493216384022</v>
      </c>
      <c r="CJ53" s="107">
        <v>312.595372</v>
      </c>
      <c r="CK53" s="107">
        <v>28134.412522999999</v>
      </c>
      <c r="CL53" s="107">
        <v>1.7642990549656319</v>
      </c>
      <c r="CM53" s="107">
        <v>288.00223099999999</v>
      </c>
      <c r="CN53" s="107">
        <v>18740.132828999998</v>
      </c>
      <c r="CO53" s="107">
        <v>1.1751870991834577</v>
      </c>
      <c r="CP53" s="107">
        <v>245.998347</v>
      </c>
      <c r="CQ53" s="107">
        <v>9383.3950160000004</v>
      </c>
      <c r="CR53" s="107">
        <v>0.58842938147594681</v>
      </c>
      <c r="CS53" s="107">
        <v>156.01586800000001</v>
      </c>
      <c r="CT53" s="107">
        <v>33720.2883271725</v>
      </c>
      <c r="CU53" s="107">
        <v>33704.150400999999</v>
      </c>
      <c r="CV53" s="107">
        <v>2.2385071727018109</v>
      </c>
      <c r="CW53" s="107">
        <v>270.474132</v>
      </c>
      <c r="CX53" s="112">
        <v>25285.43777</v>
      </c>
      <c r="CY53" s="107">
        <v>1.6793668773615169</v>
      </c>
      <c r="CZ53" s="107">
        <v>252.962727</v>
      </c>
      <c r="DA53" s="112">
        <v>16885.575056999998</v>
      </c>
      <c r="DB53" s="107">
        <v>1.1214785250652042</v>
      </c>
      <c r="DC53" s="107">
        <v>226.50405000000001</v>
      </c>
      <c r="DD53" s="112">
        <v>8426.4919329999993</v>
      </c>
      <c r="DE53" s="107">
        <v>0.55965696830544609</v>
      </c>
      <c r="DF53" s="107">
        <v>150.944298</v>
      </c>
      <c r="DG53" s="107">
        <v>52318.167961068299</v>
      </c>
      <c r="DH53" s="112">
        <v>52310.041982000002</v>
      </c>
      <c r="DI53" s="107">
        <v>2.5044222086678505</v>
      </c>
      <c r="DJ53" s="107">
        <v>287.71272699999997</v>
      </c>
      <c r="DK53" s="112">
        <v>39250.358028000002</v>
      </c>
      <c r="DL53" s="107">
        <v>1.8791701290798568</v>
      </c>
      <c r="DM53" s="107">
        <v>267.84429799999998</v>
      </c>
      <c r="DN53" s="112">
        <v>26178.956646999999</v>
      </c>
      <c r="DO53" s="107">
        <v>1.2533570599897448</v>
      </c>
      <c r="DP53" s="107">
        <v>234.78206599999999</v>
      </c>
      <c r="DQ53" s="112">
        <v>13080.984447999999</v>
      </c>
      <c r="DR53" s="107">
        <v>0.62627187288595287</v>
      </c>
      <c r="DS53" s="107">
        <v>154.24388400000001</v>
      </c>
      <c r="DT53" s="107">
        <v>3639.66680314532</v>
      </c>
      <c r="DU53" s="112">
        <v>3630.8663940000001</v>
      </c>
      <c r="DV53" s="107">
        <v>3.7169129282899114</v>
      </c>
      <c r="DW53" s="107">
        <v>288.65578499999998</v>
      </c>
      <c r="DX53" s="112">
        <v>2728.805648</v>
      </c>
      <c r="DY53" s="107">
        <v>2.7934745846342834</v>
      </c>
      <c r="DZ53" s="107">
        <v>264.34884299999999</v>
      </c>
      <c r="EA53" s="112">
        <v>1823.554834</v>
      </c>
      <c r="EB53" s="107">
        <v>1.8667705727593795</v>
      </c>
      <c r="EC53" s="107">
        <v>234.13636399999999</v>
      </c>
      <c r="ED53" s="112">
        <v>912.82266400000003</v>
      </c>
      <c r="EE53" s="107">
        <v>0.9344553042944157</v>
      </c>
      <c r="EF53" s="107">
        <v>176.500744</v>
      </c>
      <c r="EG53" s="107">
        <v>1147510.92846606</v>
      </c>
      <c r="EH53" s="111">
        <v>1147229.3914320001</v>
      </c>
      <c r="EI53" s="107">
        <v>3.2397328809044046</v>
      </c>
      <c r="EJ53" s="107">
        <v>315.18058100000002</v>
      </c>
      <c r="EK53" s="112">
        <v>1004384.506744</v>
      </c>
      <c r="EL53" s="107">
        <v>2.8363442707023423</v>
      </c>
      <c r="EM53" s="107">
        <v>298.57381700000002</v>
      </c>
      <c r="EN53" s="112">
        <v>861022.13380499999</v>
      </c>
      <c r="EO53" s="107">
        <v>2.4314942930398864</v>
      </c>
      <c r="EP53" s="107">
        <v>280.97713700000003</v>
      </c>
      <c r="EQ53" s="112">
        <v>713756.38015800004</v>
      </c>
      <c r="ER53" s="107">
        <v>2.0156213142925208</v>
      </c>
      <c r="ES53" s="107">
        <v>262.21506199999999</v>
      </c>
      <c r="ET53" s="112">
        <v>572079.19248199998</v>
      </c>
      <c r="EU53" s="107">
        <v>1.6155302367661064</v>
      </c>
      <c r="EV53" s="107">
        <v>243.955062</v>
      </c>
      <c r="EW53" s="112">
        <v>431224.62876300002</v>
      </c>
      <c r="EX53" s="107">
        <v>1.217762218517999</v>
      </c>
      <c r="EY53" s="107">
        <v>224.65742700000001</v>
      </c>
      <c r="EZ53" s="112">
        <v>286250.25139699999</v>
      </c>
      <c r="FA53" s="107">
        <v>0.80836000066250158</v>
      </c>
      <c r="FB53" s="107">
        <v>200.20132799999999</v>
      </c>
      <c r="FC53" s="112">
        <v>143201.58724699999</v>
      </c>
      <c r="FD53" s="107">
        <v>0.40439592488361176</v>
      </c>
      <c r="FE53" s="107">
        <v>152.56946099999999</v>
      </c>
      <c r="FF53" s="107">
        <v>11570.3632040661</v>
      </c>
      <c r="FG53" s="112">
        <v>11773.507928000001</v>
      </c>
      <c r="FH53" s="107">
        <v>34.785522448738405</v>
      </c>
      <c r="FI53" s="107">
        <v>146.84644599999999</v>
      </c>
      <c r="FJ53" s="112">
        <v>5780.3973230000001</v>
      </c>
      <c r="FK53" s="107">
        <v>17.078524265792119</v>
      </c>
      <c r="FL53" s="107">
        <v>144.141322</v>
      </c>
      <c r="FM53" s="107">
        <v>70826.887351021607</v>
      </c>
      <c r="FN53" s="112">
        <v>70673.572459999996</v>
      </c>
      <c r="FO53" s="107">
        <v>517.41395753715494</v>
      </c>
      <c r="FP53" s="107">
        <v>211.484298</v>
      </c>
      <c r="FQ53" s="112">
        <v>35457.083701000003</v>
      </c>
      <c r="FR53" s="107">
        <v>259.58769822827441</v>
      </c>
      <c r="FS53" s="107">
        <v>152.10231400000001</v>
      </c>
      <c r="FT53" s="107">
        <v>77.100306525642409</v>
      </c>
      <c r="FU53" s="107">
        <v>6.6927349414620148</v>
      </c>
      <c r="FV53" s="107">
        <v>303.34181799999999</v>
      </c>
      <c r="FW53" s="107">
        <v>76.796885577589961</v>
      </c>
      <c r="FX53" s="107">
        <v>6.666396317499129</v>
      </c>
      <c r="FY53" s="107">
        <v>303.76499999999999</v>
      </c>
      <c r="FZ53" s="107">
        <v>2236066.5653491784</v>
      </c>
      <c r="GA53" s="107">
        <v>15.098845643539955</v>
      </c>
      <c r="GB53" s="107">
        <v>317.88975199999999</v>
      </c>
      <c r="GC53" s="107">
        <v>2220143.1118144901</v>
      </c>
      <c r="GD53" s="107">
        <v>14.991323903911065</v>
      </c>
      <c r="GE53" s="113">
        <v>317.75834700000001</v>
      </c>
      <c r="GF53" s="113">
        <v>102.297213</v>
      </c>
      <c r="GG53" s="113"/>
      <c r="GH53" s="113"/>
      <c r="GI53" s="113"/>
      <c r="GJ53" s="113"/>
      <c r="GK53" s="113"/>
      <c r="GL53" s="107">
        <v>4</v>
      </c>
      <c r="GM53" s="107">
        <v>0</v>
      </c>
      <c r="GN53" s="107">
        <v>0</v>
      </c>
      <c r="HA53" s="107"/>
      <c r="HC53" s="53" t="str">
        <f t="shared" si="0"/>
        <v>0</v>
      </c>
      <c r="HD53" s="56">
        <f t="shared" si="2"/>
        <v>2017</v>
      </c>
      <c r="HF53" s="56" t="e">
        <f>MATCH(ROUND(#REF!,1),#REF!,0)</f>
        <v>#REF!</v>
      </c>
      <c r="HG53" s="56" t="e">
        <f>MATCH(ROUND(#REF!,1),#REF!,0)</f>
        <v>#REF!</v>
      </c>
      <c r="HH53" s="56" t="e">
        <f>MATCH(ROUND(#REF!,1),#REF!,0)</f>
        <v>#REF!</v>
      </c>
      <c r="HI53" s="56" t="e">
        <f>MATCH(ROUND(#REF!,1),#REF!,0)</f>
        <v>#REF!</v>
      </c>
      <c r="HK53" s="115">
        <f t="shared" si="3"/>
        <v>2</v>
      </c>
      <c r="HL53" s="115" t="str" cm="1">
        <f t="array" ref="HL53">IFERROR(INDEX(#REF!,'5. Data Set'!HH53),"")</f>
        <v/>
      </c>
      <c r="HM53" s="56"/>
      <c r="HN53" s="116" t="str" cm="1">
        <f t="array" ref="HN53">IF(IFERROR(INDEX($E$5:$E$900,SMALL(IF(ROUND($EH$5:$EH$900,1)=ROUND($EH53,1),ROW($EH$5:$EH$900)-4,""),1)),"")=$E53,"",IFERROR(INDEX($E$5:$E$900,SMALL(IF(ROUND($EH$5:$EH$900,1)=ROUND($EH53,1),ROW($EH$5:$EH$900)-4,""),1)),""))</f>
        <v/>
      </c>
      <c r="HO53" s="116" t="str" cm="1">
        <f t="array" ref="HO53">IF(IFERROR(INDEX($E$5:$E$900,SMALL(IF(ROUND($EH$5:$EH$900,1)=ROUND($EH53,1),ROW($EH$5:$EH$900)-4,""),2)),"")=$E53,"",IFERROR(INDEX($E$5:$E$900,SMALL(IF(ROUND($EH$5:$EH$900,1)=ROUND($EH53,1),ROW($EH$5:$EH$900)-4,""),2)),""))</f>
        <v/>
      </c>
      <c r="HP53" s="116" t="str" cm="1">
        <f t="array" ref="HP53">IF(IFERROR(INDEX($E$5:$E$900,SMALL(IF(ROUND($EH$5:$EH$900,1)=ROUND($EH53,1),ROW($EH$5:$EH$900)-4,""),3)),"")=$E53,"",IFERROR(INDEX($E$5:$E$900,SMALL(IF(ROUND($EH$5:$EH$900,1)=ROUND($EH53,1),ROW($EH$5:$EH$900)-4,""),3)),""))</f>
        <v/>
      </c>
      <c r="HQ53" s="117" t="str" cm="1">
        <f t="array" ref="HQ53">IF(IFERROR(INDEX($E$5:$E$900,SMALL(IF(ROUND($EH$5:$EH$900,1)=ROUND($EH53,1),ROW($EH$5:$EH$900)-4,""),4)),"")=$E53,"",IFERROR(INDEX($E$5:$E$900,SMALL(IF(ROUND($EH$5:$EH$900,1)=ROUND($EH53,1),ROW($EH$5:$EH$900)-4,""),4)),""))</f>
        <v/>
      </c>
      <c r="HR53" s="118"/>
      <c r="HS53" s="105" t="str">
        <f t="shared" si="4"/>
        <v>GG3</v>
      </c>
      <c r="HT53" s="119" t="str">
        <f t="shared" si="5"/>
        <v/>
      </c>
      <c r="HU53" s="119" t="str">
        <f t="shared" si="5"/>
        <v/>
      </c>
      <c r="HV53" s="119" t="str">
        <f t="shared" si="5"/>
        <v/>
      </c>
      <c r="HW53" s="119" t="str">
        <f t="shared" si="5"/>
        <v/>
      </c>
      <c r="HX53" s="56"/>
    </row>
    <row r="54" spans="1:232" s="114" customFormat="1" ht="13.9" customHeight="1" x14ac:dyDescent="0.25">
      <c r="A54" s="107" t="s">
        <v>292</v>
      </c>
      <c r="B54" s="107" t="s">
        <v>450</v>
      </c>
      <c r="C54" s="107">
        <v>194</v>
      </c>
      <c r="D54" s="108">
        <v>2017</v>
      </c>
      <c r="E54" s="109" t="s">
        <v>451</v>
      </c>
      <c r="F54" s="107" t="s">
        <v>300</v>
      </c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 t="s">
        <v>18</v>
      </c>
      <c r="Y54" s="107" t="s">
        <v>296</v>
      </c>
      <c r="Z54" s="107">
        <v>1</v>
      </c>
      <c r="AA54" s="107" t="s">
        <v>452</v>
      </c>
      <c r="AB54" s="110">
        <v>2</v>
      </c>
      <c r="AC54" s="110">
        <v>2</v>
      </c>
      <c r="AD54" s="107">
        <v>2100</v>
      </c>
      <c r="AE54" s="107">
        <v>22</v>
      </c>
      <c r="AF54" s="107">
        <v>2</v>
      </c>
      <c r="AG54" s="107">
        <v>131072</v>
      </c>
      <c r="AH54" s="107">
        <v>16</v>
      </c>
      <c r="AI54" s="107" t="s">
        <v>438</v>
      </c>
      <c r="AJ54" s="110">
        <v>10</v>
      </c>
      <c r="AK54" s="110" t="s">
        <v>439</v>
      </c>
      <c r="AL54" s="107" t="s">
        <v>316</v>
      </c>
      <c r="AM54" s="107">
        <v>2</v>
      </c>
      <c r="AN54" s="110">
        <v>1</v>
      </c>
      <c r="AO54" s="110">
        <v>550</v>
      </c>
      <c r="AP54" s="107" t="s">
        <v>440</v>
      </c>
      <c r="AQ54" s="107" t="s">
        <v>441</v>
      </c>
      <c r="AR54" s="107" t="s">
        <v>319</v>
      </c>
      <c r="AS54" s="107" t="s">
        <v>442</v>
      </c>
      <c r="AT54" s="107" t="s">
        <v>344</v>
      </c>
      <c r="AU54" s="111">
        <v>15.207688751706593</v>
      </c>
      <c r="AV54" s="111">
        <v>2.4727668991295677</v>
      </c>
      <c r="AW54" s="111">
        <v>11.092894935992099</v>
      </c>
      <c r="AX54" s="111">
        <v>12.73878023390998</v>
      </c>
      <c r="AY54" s="111">
        <v>13.262443618084983</v>
      </c>
      <c r="AZ54" s="111">
        <v>13.262443618084983</v>
      </c>
      <c r="BA54" s="111"/>
      <c r="BB54" s="111">
        <v>11.616468959375814</v>
      </c>
      <c r="BC54" s="111">
        <v>230.45672726921097</v>
      </c>
      <c r="BD54" s="111">
        <v>2903.8858995940491</v>
      </c>
      <c r="BE54" s="111">
        <v>18.788117355105793</v>
      </c>
      <c r="BF54" s="111">
        <v>120.4398836016851</v>
      </c>
      <c r="BG54" s="107">
        <v>83021.718307319796</v>
      </c>
      <c r="BH54" s="112">
        <v>83019.567658</v>
      </c>
      <c r="BI54" s="111">
        <v>11.989424016232453</v>
      </c>
      <c r="BJ54" s="112">
        <v>503.76288</v>
      </c>
      <c r="BK54" s="112">
        <v>62265.061183999998</v>
      </c>
      <c r="BL54" s="111">
        <v>8.9921236762752006</v>
      </c>
      <c r="BM54" s="112">
        <v>498.74801600000001</v>
      </c>
      <c r="BN54" s="112">
        <v>41495.993517000003</v>
      </c>
      <c r="BO54" s="111">
        <v>5.9927204547686452</v>
      </c>
      <c r="BP54" s="112">
        <v>428.54543999999999</v>
      </c>
      <c r="BQ54" s="112">
        <v>20750.905618000001</v>
      </c>
      <c r="BR54" s="111">
        <v>2.9967803156952231</v>
      </c>
      <c r="BS54" s="107">
        <v>336.188175</v>
      </c>
      <c r="BT54" s="107">
        <v>110283.226655907</v>
      </c>
      <c r="BU54" s="112">
        <v>113399.883965</v>
      </c>
      <c r="BV54" s="107">
        <v>1.9217677699726359</v>
      </c>
      <c r="BW54" s="107">
        <v>489.16150800000003</v>
      </c>
      <c r="BX54" s="107">
        <v>82717.012581999996</v>
      </c>
      <c r="BY54" s="107">
        <v>1.4017905772952226</v>
      </c>
      <c r="BZ54" s="107">
        <v>482.889048</v>
      </c>
      <c r="CA54" s="107">
        <v>55104.448144000002</v>
      </c>
      <c r="CB54" s="107">
        <v>0.93384533319233576</v>
      </c>
      <c r="CC54" s="107">
        <v>410.61722200000003</v>
      </c>
      <c r="CD54" s="107">
        <v>27558.226656999999</v>
      </c>
      <c r="CE54" s="107">
        <v>0.46702439134213924</v>
      </c>
      <c r="CF54" s="107">
        <v>323.98809499999999</v>
      </c>
      <c r="CG54" s="107">
        <v>134395.03575835199</v>
      </c>
      <c r="CH54" s="112">
        <v>134520.52021300001</v>
      </c>
      <c r="CI54" s="107">
        <v>8.4357342273011469</v>
      </c>
      <c r="CJ54" s="107">
        <v>480.71333299999998</v>
      </c>
      <c r="CK54" s="107">
        <v>100732.354685</v>
      </c>
      <c r="CL54" s="107">
        <v>6.3168903217694652</v>
      </c>
      <c r="CM54" s="107">
        <v>480.74888900000002</v>
      </c>
      <c r="CN54" s="107">
        <v>67192.183611999993</v>
      </c>
      <c r="CO54" s="107">
        <v>4.213598060766901</v>
      </c>
      <c r="CP54" s="107">
        <v>418.45944400000002</v>
      </c>
      <c r="CQ54" s="107">
        <v>33604.470047000003</v>
      </c>
      <c r="CR54" s="107">
        <v>2.1073244269122209</v>
      </c>
      <c r="CS54" s="107">
        <v>323.12704000000002</v>
      </c>
      <c r="CT54" s="107">
        <v>140158.600491316</v>
      </c>
      <c r="CU54" s="107">
        <v>140441.34215099999</v>
      </c>
      <c r="CV54" s="107">
        <v>9.3276035149533119</v>
      </c>
      <c r="CW54" s="107">
        <v>480.39579400000002</v>
      </c>
      <c r="CX54" s="112">
        <v>105128.303172</v>
      </c>
      <c r="CY54" s="107">
        <v>6.982239810367993</v>
      </c>
      <c r="CZ54" s="107">
        <v>445.134524</v>
      </c>
      <c r="DA54" s="112">
        <v>70095.153703999997</v>
      </c>
      <c r="DB54" s="107">
        <v>4.6554653498515259</v>
      </c>
      <c r="DC54" s="107">
        <v>393.615635</v>
      </c>
      <c r="DD54" s="112">
        <v>35019.584671999997</v>
      </c>
      <c r="DE54" s="107">
        <v>2.3258735360670748</v>
      </c>
      <c r="DF54" s="107">
        <v>318.15579400000001</v>
      </c>
      <c r="DG54" s="107">
        <v>209804.57646887499</v>
      </c>
      <c r="DH54" s="112">
        <v>207067.21162700001</v>
      </c>
      <c r="DI54" s="107">
        <v>9.9136552722330133</v>
      </c>
      <c r="DJ54" s="107">
        <v>483.16455999999999</v>
      </c>
      <c r="DK54" s="112">
        <v>157358.33976100001</v>
      </c>
      <c r="DL54" s="107">
        <v>7.5337680086771392</v>
      </c>
      <c r="DM54" s="107">
        <v>476.04222199999998</v>
      </c>
      <c r="DN54" s="112">
        <v>104924.42839299999</v>
      </c>
      <c r="DO54" s="107">
        <v>5.0234153662050254</v>
      </c>
      <c r="DP54" s="107">
        <v>410.78500000000003</v>
      </c>
      <c r="DQ54" s="112">
        <v>52471.264128000003</v>
      </c>
      <c r="DR54" s="107">
        <v>2.5121409622316584</v>
      </c>
      <c r="DS54" s="107">
        <v>322.43325399999998</v>
      </c>
      <c r="DT54" s="107">
        <v>14942.221802837899</v>
      </c>
      <c r="DU54" s="112">
        <v>14976.974663999999</v>
      </c>
      <c r="DV54" s="107">
        <v>15.331908342120078</v>
      </c>
      <c r="DW54" s="107">
        <v>481.07206300000001</v>
      </c>
      <c r="DX54" s="112">
        <v>11207.160007</v>
      </c>
      <c r="DY54" s="107">
        <v>11.472754268311409</v>
      </c>
      <c r="DZ54" s="107">
        <v>467.06848000000002</v>
      </c>
      <c r="EA54" s="112">
        <v>7475.618802</v>
      </c>
      <c r="EB54" s="107">
        <v>7.6527806746173921</v>
      </c>
      <c r="EC54" s="107">
        <v>407.30317500000001</v>
      </c>
      <c r="ED54" s="112">
        <v>3727.9924249999999</v>
      </c>
      <c r="EE54" s="107">
        <v>3.8163407124942417</v>
      </c>
      <c r="EF54" s="107">
        <v>335.82944400000002</v>
      </c>
      <c r="EG54" s="107">
        <v>3621034.1730361702</v>
      </c>
      <c r="EH54" s="111">
        <v>3622062.1005819999</v>
      </c>
      <c r="EI54" s="107">
        <v>10.228567862339956</v>
      </c>
      <c r="EJ54" s="107">
        <v>507.70792699999998</v>
      </c>
      <c r="EK54" s="112">
        <v>3172492.448748</v>
      </c>
      <c r="EL54" s="107">
        <v>8.9589999849991102</v>
      </c>
      <c r="EM54" s="107">
        <v>502.77016300000003</v>
      </c>
      <c r="EN54" s="112">
        <v>2719341.4325850001</v>
      </c>
      <c r="EO54" s="107">
        <v>7.6793184687802745</v>
      </c>
      <c r="EP54" s="107">
        <v>477.305407</v>
      </c>
      <c r="EQ54" s="112">
        <v>2260494.2044910002</v>
      </c>
      <c r="ER54" s="107">
        <v>6.3835510631767312</v>
      </c>
      <c r="ES54" s="107">
        <v>445.09195099999999</v>
      </c>
      <c r="ET54" s="112">
        <v>1812516.8747459999</v>
      </c>
      <c r="EU54" s="107">
        <v>5.118479843842775</v>
      </c>
      <c r="EV54" s="107">
        <v>413.409065</v>
      </c>
      <c r="EW54" s="112">
        <v>1355589.467961</v>
      </c>
      <c r="EX54" s="107">
        <v>3.8281339417909015</v>
      </c>
      <c r="EY54" s="107">
        <v>377.200245</v>
      </c>
      <c r="EZ54" s="112">
        <v>903954.51458099997</v>
      </c>
      <c r="FA54" s="107">
        <v>2.5527337301518491</v>
      </c>
      <c r="FB54" s="107">
        <v>339.76261199999999</v>
      </c>
      <c r="FC54" s="112">
        <v>453730.02877500001</v>
      </c>
      <c r="FD54" s="107">
        <v>1.2813166261729259</v>
      </c>
      <c r="FE54" s="107">
        <v>302.203374</v>
      </c>
      <c r="FF54" s="107">
        <v>29022.994948901702</v>
      </c>
      <c r="FG54" s="112">
        <v>29409.943435000001</v>
      </c>
      <c r="FH54" s="107">
        <v>86.893409664362125</v>
      </c>
      <c r="FI54" s="107">
        <v>274.34404799999999</v>
      </c>
      <c r="FJ54" s="112">
        <v>14523.419792999999</v>
      </c>
      <c r="FK54" s="107">
        <v>42.910298980677183</v>
      </c>
      <c r="FL54" s="107">
        <v>255.90222199999999</v>
      </c>
      <c r="FM54" s="107">
        <v>180561.96014543899</v>
      </c>
      <c r="FN54" s="112">
        <v>178313.47283499999</v>
      </c>
      <c r="FO54" s="107">
        <v>1305.4650621202136</v>
      </c>
      <c r="FP54" s="107">
        <v>335.63031699999999</v>
      </c>
      <c r="FQ54" s="112">
        <v>90305.102108999999</v>
      </c>
      <c r="FR54" s="107">
        <v>661.13992319349882</v>
      </c>
      <c r="FS54" s="107">
        <v>304.95682499999998</v>
      </c>
      <c r="FT54" s="107">
        <v>105.5276088390589</v>
      </c>
      <c r="FU54" s="107">
        <v>9.1603827117238623</v>
      </c>
      <c r="FV54" s="107">
        <v>487.99400000000003</v>
      </c>
      <c r="FW54" s="107">
        <v>105.72748962971238</v>
      </c>
      <c r="FX54" s="107">
        <v>9.177733474801423</v>
      </c>
      <c r="FY54" s="107">
        <v>488.054194</v>
      </c>
      <c r="FZ54" s="107">
        <v>9426394.3527584635</v>
      </c>
      <c r="GA54" s="107">
        <v>63.650910716609737</v>
      </c>
      <c r="GB54" s="107">
        <v>501.43104</v>
      </c>
      <c r="GC54" s="107">
        <v>8962513.5750826206</v>
      </c>
      <c r="GD54" s="107">
        <v>60.518595978010225</v>
      </c>
      <c r="GE54" s="113">
        <v>502.47969499999999</v>
      </c>
      <c r="GF54" s="113">
        <v>186.89333300000001</v>
      </c>
      <c r="GG54" s="113"/>
      <c r="GH54" s="113"/>
      <c r="GI54" s="113"/>
      <c r="GJ54" s="113"/>
      <c r="GK54" s="113"/>
      <c r="GL54" s="107">
        <v>6</v>
      </c>
      <c r="GM54" s="107">
        <v>2</v>
      </c>
      <c r="GN54" s="107">
        <v>0</v>
      </c>
      <c r="HA54" s="107"/>
      <c r="HC54" s="53" t="str">
        <f t="shared" si="0"/>
        <v>0</v>
      </c>
      <c r="HD54" s="56">
        <f t="shared" si="2"/>
        <v>2017</v>
      </c>
      <c r="HF54" s="56" t="e">
        <f>MATCH(ROUND(#REF!,1),#REF!,0)</f>
        <v>#REF!</v>
      </c>
      <c r="HG54" s="56" t="e">
        <f>MATCH(ROUND(#REF!,1),#REF!,0)</f>
        <v>#REF!</v>
      </c>
      <c r="HH54" s="56" t="e">
        <f>MATCH(ROUND(#REF!,1),#REF!,0)</f>
        <v>#REF!</v>
      </c>
      <c r="HI54" s="56" t="e">
        <f>MATCH(ROUND(#REF!,1),#REF!,0)</f>
        <v>#REF!</v>
      </c>
      <c r="HK54" s="115">
        <f t="shared" si="3"/>
        <v>2</v>
      </c>
      <c r="HL54" s="115" t="str" cm="1">
        <f t="array" ref="HL54">IFERROR(INDEX(#REF!,'5. Data Set'!HH54),"")</f>
        <v/>
      </c>
      <c r="HM54" s="56"/>
      <c r="HN54" s="116" t="str" cm="1">
        <f t="array" ref="HN54">IF(IFERROR(INDEX($E$5:$E$900,SMALL(IF(ROUND($EH$5:$EH$900,1)=ROUND($EH54,1),ROW($EH$5:$EH$900)-4,""),1)),"")=$E54,"",IFERROR(INDEX($E$5:$E$900,SMALL(IF(ROUND($EH$5:$EH$900,1)=ROUND($EH54,1),ROW($EH$5:$EH$900)-4,""),1)),""))</f>
        <v/>
      </c>
      <c r="HO54" s="116" t="str" cm="1">
        <f t="array" ref="HO54">IF(IFERROR(INDEX($E$5:$E$900,SMALL(IF(ROUND($EH$5:$EH$900,1)=ROUND($EH54,1),ROW($EH$5:$EH$900)-4,""),2)),"")=$E54,"",IFERROR(INDEX($E$5:$E$900,SMALL(IF(ROUND($EH$5:$EH$900,1)=ROUND($EH54,1),ROW($EH$5:$EH$900)-4,""),2)),""))</f>
        <v/>
      </c>
      <c r="HP54" s="116" t="str" cm="1">
        <f t="array" ref="HP54">IF(IFERROR(INDEX($E$5:$E$900,SMALL(IF(ROUND($EH$5:$EH$900,1)=ROUND($EH54,1),ROW($EH$5:$EH$900)-4,""),3)),"")=$E54,"",IFERROR(INDEX($E$5:$E$900,SMALL(IF(ROUND($EH$5:$EH$900,1)=ROUND($EH54,1),ROW($EH$5:$EH$900)-4,""),3)),""))</f>
        <v/>
      </c>
      <c r="HQ54" s="117" t="str" cm="1">
        <f t="array" ref="HQ54">IF(IFERROR(INDEX($E$5:$E$900,SMALL(IF(ROUND($EH$5:$EH$900,1)=ROUND($EH54,1),ROW($EH$5:$EH$900)-4,""),4)),"")=$E54,"",IFERROR(INDEX($E$5:$E$900,SMALL(IF(ROUND($EH$5:$EH$900,1)=ROUND($EH54,1),ROW($EH$5:$EH$900)-4,""),4)),""))</f>
        <v/>
      </c>
      <c r="HR54" s="118"/>
      <c r="HS54" s="105" t="str">
        <f t="shared" si="4"/>
        <v>jjx</v>
      </c>
      <c r="HT54" s="119" t="str">
        <f t="shared" si="5"/>
        <v/>
      </c>
      <c r="HU54" s="119" t="str">
        <f t="shared" si="5"/>
        <v/>
      </c>
      <c r="HV54" s="119" t="str">
        <f t="shared" si="5"/>
        <v/>
      </c>
      <c r="HW54" s="119" t="str">
        <f t="shared" si="5"/>
        <v/>
      </c>
      <c r="HX54" s="56"/>
    </row>
    <row r="55" spans="1:232" s="114" customFormat="1" ht="13.9" customHeight="1" x14ac:dyDescent="0.25">
      <c r="A55" s="107" t="s">
        <v>292</v>
      </c>
      <c r="B55" s="107" t="s">
        <v>450</v>
      </c>
      <c r="C55" s="107">
        <v>195</v>
      </c>
      <c r="D55" s="108">
        <v>2017</v>
      </c>
      <c r="E55" s="109" t="s">
        <v>453</v>
      </c>
      <c r="F55" s="107" t="s">
        <v>309</v>
      </c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 t="s">
        <v>18</v>
      </c>
      <c r="Y55" s="107" t="s">
        <v>296</v>
      </c>
      <c r="Z55" s="107">
        <v>1</v>
      </c>
      <c r="AA55" s="107" t="s">
        <v>444</v>
      </c>
      <c r="AB55" s="110">
        <v>2</v>
      </c>
      <c r="AC55" s="110">
        <v>2</v>
      </c>
      <c r="AD55" s="107">
        <v>1700</v>
      </c>
      <c r="AE55" s="107">
        <v>6</v>
      </c>
      <c r="AF55" s="107">
        <v>1</v>
      </c>
      <c r="AG55" s="107">
        <v>131072</v>
      </c>
      <c r="AH55" s="107">
        <v>4</v>
      </c>
      <c r="AI55" s="107" t="s">
        <v>447</v>
      </c>
      <c r="AJ55" s="110">
        <v>2</v>
      </c>
      <c r="AK55" s="110" t="s">
        <v>405</v>
      </c>
      <c r="AL55" s="107" t="s">
        <v>316</v>
      </c>
      <c r="AM55" s="107">
        <v>2</v>
      </c>
      <c r="AN55" s="110">
        <v>1</v>
      </c>
      <c r="AO55" s="110">
        <v>550</v>
      </c>
      <c r="AP55" s="107" t="s">
        <v>440</v>
      </c>
      <c r="AQ55" s="107" t="s">
        <v>441</v>
      </c>
      <c r="AR55" s="107" t="s">
        <v>319</v>
      </c>
      <c r="AS55" s="107" t="s">
        <v>442</v>
      </c>
      <c r="AT55" s="107" t="s">
        <v>344</v>
      </c>
      <c r="AU55" s="111">
        <v>6.6001060370261051</v>
      </c>
      <c r="AV55" s="111">
        <v>1.0945596183339872</v>
      </c>
      <c r="AW55" s="111">
        <v>4.7990313631144259</v>
      </c>
      <c r="AX55" s="111">
        <v>3.793709871090031</v>
      </c>
      <c r="AY55" s="111">
        <v>4.0202111281726776</v>
      </c>
      <c r="AZ55" s="111">
        <v>4.0202111281726776</v>
      </c>
      <c r="BA55" s="111"/>
      <c r="BB55" s="111">
        <v>5.522672451821891</v>
      </c>
      <c r="BC55" s="111">
        <v>83.581219934041044</v>
      </c>
      <c r="BD55" s="111">
        <v>996.00455765192373</v>
      </c>
      <c r="BE55" s="111">
        <v>16.479398158016508</v>
      </c>
      <c r="BF55" s="111">
        <v>52.704042289439101</v>
      </c>
      <c r="BG55" s="107">
        <v>14531.0990955863</v>
      </c>
      <c r="BH55" s="112">
        <v>14478.954933000001</v>
      </c>
      <c r="BI55" s="111">
        <v>2.091004987146901</v>
      </c>
      <c r="BJ55" s="112">
        <v>192.18380199999999</v>
      </c>
      <c r="BK55" s="112">
        <v>10888.628226999999</v>
      </c>
      <c r="BL55" s="111">
        <v>1.5725013325342267</v>
      </c>
      <c r="BM55" s="112">
        <v>184.159752</v>
      </c>
      <c r="BN55" s="112">
        <v>7266.3194359999998</v>
      </c>
      <c r="BO55" s="111">
        <v>1.0493789261163422</v>
      </c>
      <c r="BP55" s="112">
        <v>175.64975200000001</v>
      </c>
      <c r="BQ55" s="112">
        <v>3634.2321849999998</v>
      </c>
      <c r="BR55" s="111">
        <v>0.5248443453584426</v>
      </c>
      <c r="BS55" s="107">
        <v>153.51338799999999</v>
      </c>
      <c r="BT55" s="107">
        <v>20064.878044980898</v>
      </c>
      <c r="BU55" s="112">
        <v>20050.010197</v>
      </c>
      <c r="BV55" s="107">
        <v>0.33978397540609245</v>
      </c>
      <c r="BW55" s="107">
        <v>184.43024800000001</v>
      </c>
      <c r="BX55" s="107">
        <v>14968.917809</v>
      </c>
      <c r="BY55" s="107">
        <v>0.25367560169271647</v>
      </c>
      <c r="BZ55" s="107">
        <v>178.387438</v>
      </c>
      <c r="CA55" s="107">
        <v>10023.673366000001</v>
      </c>
      <c r="CB55" s="107">
        <v>0.16986941906798914</v>
      </c>
      <c r="CC55" s="107">
        <v>172.193636</v>
      </c>
      <c r="CD55" s="107">
        <v>5002.8445860000002</v>
      </c>
      <c r="CE55" s="107">
        <v>8.4782322057086731E-2</v>
      </c>
      <c r="CF55" s="107">
        <v>152.66198299999999</v>
      </c>
      <c r="CG55" s="107">
        <v>23610.7159611268</v>
      </c>
      <c r="CH55" s="112">
        <v>23629.432734000002</v>
      </c>
      <c r="CI55" s="107">
        <v>1.481793366322788</v>
      </c>
      <c r="CJ55" s="107">
        <v>184.79008300000001</v>
      </c>
      <c r="CK55" s="107">
        <v>17733.756174999999</v>
      </c>
      <c r="CL55" s="107">
        <v>1.1120775752813623</v>
      </c>
      <c r="CM55" s="107">
        <v>178.75223099999999</v>
      </c>
      <c r="CN55" s="107">
        <v>11799.863094</v>
      </c>
      <c r="CO55" s="107">
        <v>0.73996523966686123</v>
      </c>
      <c r="CP55" s="107">
        <v>172.011157</v>
      </c>
      <c r="CQ55" s="107">
        <v>5902.5484290000004</v>
      </c>
      <c r="CR55" s="107">
        <v>0.37014672357776091</v>
      </c>
      <c r="CS55" s="107">
        <v>149.763802</v>
      </c>
      <c r="CT55" s="107">
        <v>16979.793537576501</v>
      </c>
      <c r="CU55" s="107">
        <v>16974.736413999999</v>
      </c>
      <c r="CV55" s="107">
        <v>1.1274002983423139</v>
      </c>
      <c r="CW55" s="107">
        <v>173.92049600000001</v>
      </c>
      <c r="CX55" s="112">
        <v>12724.721683</v>
      </c>
      <c r="CY55" s="107">
        <v>0.84512976648670035</v>
      </c>
      <c r="CZ55" s="107">
        <v>170.795207</v>
      </c>
      <c r="DA55" s="112">
        <v>8495.2031169999991</v>
      </c>
      <c r="DB55" s="107">
        <v>0.56422051541756291</v>
      </c>
      <c r="DC55" s="107">
        <v>166.86090899999999</v>
      </c>
      <c r="DD55" s="112">
        <v>4251.8955889999997</v>
      </c>
      <c r="DE55" s="107">
        <v>0.2823954516080398</v>
      </c>
      <c r="DF55" s="107">
        <v>147.86677700000001</v>
      </c>
      <c r="DG55" s="107">
        <v>25362.014372243</v>
      </c>
      <c r="DH55" s="112">
        <v>25399.622539</v>
      </c>
      <c r="DI55" s="107">
        <v>1.216045263361496</v>
      </c>
      <c r="DJ55" s="107">
        <v>178.763554</v>
      </c>
      <c r="DK55" s="112">
        <v>19029.847136</v>
      </c>
      <c r="DL55" s="107">
        <v>0.91108265237776287</v>
      </c>
      <c r="DM55" s="107">
        <v>174.29809900000001</v>
      </c>
      <c r="DN55" s="112">
        <v>12691.098434</v>
      </c>
      <c r="DO55" s="107">
        <v>0.60760549153136367</v>
      </c>
      <c r="DP55" s="107">
        <v>169.152231</v>
      </c>
      <c r="DQ55" s="112">
        <v>6337.2098619999997</v>
      </c>
      <c r="DR55" s="107">
        <v>0.30340348655890942</v>
      </c>
      <c r="DS55" s="107">
        <v>148.35595000000001</v>
      </c>
      <c r="DT55" s="107">
        <v>1990.2759964404399</v>
      </c>
      <c r="DU55" s="112">
        <v>1991.1136140000001</v>
      </c>
      <c r="DV55" s="107">
        <v>2.0383002651379436</v>
      </c>
      <c r="DW55" s="107">
        <v>176.25371899999999</v>
      </c>
      <c r="DX55" s="112">
        <v>1487.916661</v>
      </c>
      <c r="DY55" s="107">
        <v>1.523178237190971</v>
      </c>
      <c r="DZ55" s="107">
        <v>172.186116</v>
      </c>
      <c r="EA55" s="112">
        <v>997.224378</v>
      </c>
      <c r="EB55" s="107">
        <v>1.0208572227056354</v>
      </c>
      <c r="EC55" s="107">
        <v>167.262066</v>
      </c>
      <c r="ED55" s="112">
        <v>497.35029400000002</v>
      </c>
      <c r="EE55" s="107">
        <v>0.50913681117878895</v>
      </c>
      <c r="EF55" s="107">
        <v>157.02214900000001</v>
      </c>
      <c r="EG55" s="107">
        <v>738473.17745467101</v>
      </c>
      <c r="EH55" s="111">
        <v>736841.06316100003</v>
      </c>
      <c r="EI55" s="107">
        <v>2.0808115954417175</v>
      </c>
      <c r="EJ55" s="107">
        <v>196.54825700000001</v>
      </c>
      <c r="EK55" s="112">
        <v>645062.30287300004</v>
      </c>
      <c r="EL55" s="107">
        <v>1.8216318100436715</v>
      </c>
      <c r="EM55" s="107">
        <v>192.04074700000001</v>
      </c>
      <c r="EN55" s="112">
        <v>552898.06180499995</v>
      </c>
      <c r="EO55" s="107">
        <v>1.5613634413446307</v>
      </c>
      <c r="EP55" s="107">
        <v>187.38526999999999</v>
      </c>
      <c r="EQ55" s="112">
        <v>462605.874618</v>
      </c>
      <c r="ER55" s="107">
        <v>1.3063816827676775</v>
      </c>
      <c r="ES55" s="107">
        <v>182.61593400000001</v>
      </c>
      <c r="ET55" s="112">
        <v>366841.39151799999</v>
      </c>
      <c r="EU55" s="107">
        <v>1.0359463652636334</v>
      </c>
      <c r="EV55" s="107">
        <v>177.14240699999999</v>
      </c>
      <c r="EW55" s="112">
        <v>276780.35314100003</v>
      </c>
      <c r="EX55" s="107">
        <v>0.7816173622783098</v>
      </c>
      <c r="EY55" s="107">
        <v>171.16074699999999</v>
      </c>
      <c r="EZ55" s="112">
        <v>184464.30101900001</v>
      </c>
      <c r="FA55" s="107">
        <v>0.52092028484237518</v>
      </c>
      <c r="FB55" s="107">
        <v>163.861909</v>
      </c>
      <c r="FC55" s="112">
        <v>91183.833507999996</v>
      </c>
      <c r="FD55" s="107">
        <v>0.25749973442891028</v>
      </c>
      <c r="FE55" s="107">
        <v>151.22070500000001</v>
      </c>
      <c r="FF55" s="107">
        <v>5985.0573995343102</v>
      </c>
      <c r="FG55" s="112">
        <v>5991.7650949999997</v>
      </c>
      <c r="FH55" s="107">
        <v>17.703022794421795</v>
      </c>
      <c r="FI55" s="107">
        <v>152.29652899999999</v>
      </c>
      <c r="FJ55" s="112">
        <v>2995.6873860000001</v>
      </c>
      <c r="FK55" s="107">
        <v>8.8509347810671866</v>
      </c>
      <c r="FL55" s="107">
        <v>147.27504099999999</v>
      </c>
      <c r="FM55" s="107">
        <v>30153.795699547802</v>
      </c>
      <c r="FN55" s="112">
        <v>30098.222413</v>
      </c>
      <c r="FO55" s="107">
        <v>220.35450921004465</v>
      </c>
      <c r="FP55" s="107">
        <v>162.68859499999999</v>
      </c>
      <c r="FQ55" s="112">
        <v>15066.823939</v>
      </c>
      <c r="FR55" s="107">
        <v>110.30693271103301</v>
      </c>
      <c r="FS55" s="107">
        <v>150.606942</v>
      </c>
      <c r="FT55" s="107">
        <v>38.739499788184382</v>
      </c>
      <c r="FU55" s="107">
        <v>3.3628038010576722</v>
      </c>
      <c r="FV55" s="107">
        <v>204.82642899999999</v>
      </c>
      <c r="FW55" s="107">
        <v>39.099439944002029</v>
      </c>
      <c r="FX55" s="107">
        <v>3.3940486062501765</v>
      </c>
      <c r="FY55" s="107">
        <v>205.1875</v>
      </c>
      <c r="FZ55" s="107">
        <v>1578060.5082222936</v>
      </c>
      <c r="GA55" s="107">
        <v>10.655716783678967</v>
      </c>
      <c r="GB55" s="107">
        <v>193.71669399999999</v>
      </c>
      <c r="GC55" s="107">
        <v>1514264.0907443974</v>
      </c>
      <c r="GD55" s="107">
        <v>10.224937005010272</v>
      </c>
      <c r="GE55" s="113">
        <v>194.00669400000001</v>
      </c>
      <c r="GF55" s="113">
        <v>117.824754</v>
      </c>
      <c r="GG55" s="113"/>
      <c r="GH55" s="113"/>
      <c r="GI55" s="113"/>
      <c r="GJ55" s="113"/>
      <c r="GK55" s="113"/>
      <c r="GL55" s="107">
        <v>4</v>
      </c>
      <c r="GM55" s="107">
        <v>0</v>
      </c>
      <c r="GN55" s="107">
        <v>0</v>
      </c>
      <c r="HA55" s="107"/>
      <c r="HC55" s="53" t="str">
        <f t="shared" si="0"/>
        <v>0</v>
      </c>
      <c r="HD55" s="56">
        <f t="shared" si="2"/>
        <v>2017</v>
      </c>
      <c r="HF55" s="56" t="e">
        <f>MATCH(ROUND(#REF!,1),#REF!,0)</f>
        <v>#REF!</v>
      </c>
      <c r="HG55" s="56" t="e">
        <f>MATCH(ROUND(#REF!,1),#REF!,0)</f>
        <v>#REF!</v>
      </c>
      <c r="HH55" s="56" t="e">
        <f>MATCH(ROUND(#REF!,1),#REF!,0)</f>
        <v>#REF!</v>
      </c>
      <c r="HI55" s="56" t="e">
        <f>MATCH(ROUND(#REF!,1),#REF!,0)</f>
        <v>#REF!</v>
      </c>
      <c r="HK55" s="115">
        <f t="shared" si="3"/>
        <v>2</v>
      </c>
      <c r="HL55" s="115" t="str" cm="1">
        <f t="array" ref="HL55">IFERROR(INDEX(#REF!,'5. Data Set'!HH55),"")</f>
        <v/>
      </c>
      <c r="HM55" s="56"/>
      <c r="HN55" s="116" t="str" cm="1">
        <f t="array" ref="HN55">IF(IFERROR(INDEX($E$5:$E$900,SMALL(IF(ROUND($EH$5:$EH$900,1)=ROUND($EH55,1),ROW($EH$5:$EH$900)-4,""),1)),"")=$E55,"",IFERROR(INDEX($E$5:$E$900,SMALL(IF(ROUND($EH$5:$EH$900,1)=ROUND($EH55,1),ROW($EH$5:$EH$900)-4,""),1)),""))</f>
        <v/>
      </c>
      <c r="HO55" s="116" t="str" cm="1">
        <f t="array" ref="HO55">IF(IFERROR(INDEX($E$5:$E$900,SMALL(IF(ROUND($EH$5:$EH$900,1)=ROUND($EH55,1),ROW($EH$5:$EH$900)-4,""),2)),"")=$E55,"",IFERROR(INDEX($E$5:$E$900,SMALL(IF(ROUND($EH$5:$EH$900,1)=ROUND($EH55,1),ROW($EH$5:$EH$900)-4,""),2)),""))</f>
        <v/>
      </c>
      <c r="HP55" s="116" t="str" cm="1">
        <f t="array" ref="HP55">IF(IFERROR(INDEX($E$5:$E$900,SMALL(IF(ROUND($EH$5:$EH$900,1)=ROUND($EH55,1),ROW($EH$5:$EH$900)-4,""),3)),"")=$E55,"",IFERROR(INDEX($E$5:$E$900,SMALL(IF(ROUND($EH$5:$EH$900,1)=ROUND($EH55,1),ROW($EH$5:$EH$900)-4,""),3)),""))</f>
        <v/>
      </c>
      <c r="HQ55" s="117" t="str" cm="1">
        <f t="array" ref="HQ55">IF(IFERROR(INDEX($E$5:$E$900,SMALL(IF(ROUND($EH$5:$EH$900,1)=ROUND($EH55,1),ROW($EH$5:$EH$900)-4,""),4)),"")=$E55,"",IFERROR(INDEX($E$5:$E$900,SMALL(IF(ROUND($EH$5:$EH$900,1)=ROUND($EH55,1),ROW($EH$5:$EH$900)-4,""),4)),""))</f>
        <v/>
      </c>
      <c r="HR55" s="118"/>
      <c r="HS55" s="105" t="str">
        <f t="shared" si="4"/>
        <v>jjx</v>
      </c>
      <c r="HT55" s="119" t="str">
        <f t="shared" si="5"/>
        <v/>
      </c>
      <c r="HU55" s="119" t="str">
        <f t="shared" si="5"/>
        <v/>
      </c>
      <c r="HV55" s="119" t="str">
        <f t="shared" si="5"/>
        <v/>
      </c>
      <c r="HW55" s="119" t="str">
        <f t="shared" si="5"/>
        <v/>
      </c>
      <c r="HX55" s="56"/>
    </row>
    <row r="56" spans="1:232" s="114" customFormat="1" ht="13.9" customHeight="1" x14ac:dyDescent="0.25">
      <c r="A56" s="107" t="s">
        <v>292</v>
      </c>
      <c r="B56" s="107" t="s">
        <v>450</v>
      </c>
      <c r="C56" s="107">
        <v>196</v>
      </c>
      <c r="D56" s="108">
        <v>2017</v>
      </c>
      <c r="E56" s="109" t="s">
        <v>454</v>
      </c>
      <c r="F56" s="107" t="s">
        <v>303</v>
      </c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 t="s">
        <v>18</v>
      </c>
      <c r="Y56" s="107" t="s">
        <v>296</v>
      </c>
      <c r="Z56" s="107">
        <v>1</v>
      </c>
      <c r="AA56" s="107" t="s">
        <v>431</v>
      </c>
      <c r="AB56" s="110">
        <v>2</v>
      </c>
      <c r="AC56" s="110">
        <v>2</v>
      </c>
      <c r="AD56" s="107">
        <v>2000</v>
      </c>
      <c r="AE56" s="107">
        <v>8</v>
      </c>
      <c r="AF56" s="107">
        <v>2</v>
      </c>
      <c r="AG56" s="107">
        <v>131072</v>
      </c>
      <c r="AH56" s="107">
        <v>4</v>
      </c>
      <c r="AI56" s="107" t="s">
        <v>447</v>
      </c>
      <c r="AJ56" s="110">
        <v>1</v>
      </c>
      <c r="AK56" s="110" t="s">
        <v>405</v>
      </c>
      <c r="AL56" s="107" t="s">
        <v>316</v>
      </c>
      <c r="AM56" s="107">
        <v>1</v>
      </c>
      <c r="AN56" s="110">
        <v>0</v>
      </c>
      <c r="AO56" s="110">
        <v>450</v>
      </c>
      <c r="AP56" s="107" t="s">
        <v>440</v>
      </c>
      <c r="AQ56" s="107" t="s">
        <v>441</v>
      </c>
      <c r="AR56" s="107" t="s">
        <v>319</v>
      </c>
      <c r="AS56" s="107" t="s">
        <v>442</v>
      </c>
      <c r="AT56" s="107" t="s">
        <v>429</v>
      </c>
      <c r="AU56" s="111">
        <v>14.713949276603298</v>
      </c>
      <c r="AV56" s="111">
        <v>19.466451074536209</v>
      </c>
      <c r="AW56" s="111">
        <v>18.512858444846376</v>
      </c>
      <c r="AX56" s="111">
        <v>11.328574342226037</v>
      </c>
      <c r="AY56" s="111">
        <v>12.761211846246599</v>
      </c>
      <c r="AZ56" s="111">
        <v>12.761211846246599</v>
      </c>
      <c r="BA56" s="111"/>
      <c r="BB56" s="111">
        <v>10.961611267448069</v>
      </c>
      <c r="BC56" s="111">
        <v>20.090273962691114</v>
      </c>
      <c r="BD56" s="111">
        <v>14.250603382592843</v>
      </c>
      <c r="BE56" s="111">
        <v>21.72919705343265</v>
      </c>
      <c r="BF56" s="111">
        <v>131.29498407677693</v>
      </c>
      <c r="BG56" s="107">
        <v>28018.0355107348</v>
      </c>
      <c r="BH56" s="112">
        <v>28078.412250000001</v>
      </c>
      <c r="BI56" s="111">
        <v>4.054995703598868</v>
      </c>
      <c r="BJ56" s="112">
        <v>189.66640000000001</v>
      </c>
      <c r="BK56" s="112">
        <v>21016.752467999999</v>
      </c>
      <c r="BL56" s="111">
        <v>3.0351730789671305</v>
      </c>
      <c r="BM56" s="112">
        <v>170.35664</v>
      </c>
      <c r="BN56" s="112">
        <v>13997.726331</v>
      </c>
      <c r="BO56" s="111">
        <v>2.0215074708277974</v>
      </c>
      <c r="BP56" s="112">
        <v>149.39952400000001</v>
      </c>
      <c r="BQ56" s="112">
        <v>7000.0560050000004</v>
      </c>
      <c r="BR56" s="111">
        <v>1.0109260015308186</v>
      </c>
      <c r="BS56" s="107">
        <v>111.16111100000001</v>
      </c>
      <c r="BT56" s="107">
        <v>323575.32110269298</v>
      </c>
      <c r="BU56" s="112">
        <v>324637.61313200003</v>
      </c>
      <c r="BV56" s="107">
        <v>5.5015761923572883</v>
      </c>
      <c r="BW56" s="107">
        <v>200.63896800000001</v>
      </c>
      <c r="BX56" s="107">
        <v>242710.76620499999</v>
      </c>
      <c r="BY56" s="107">
        <v>4.1131764126151475</v>
      </c>
      <c r="BZ56" s="107">
        <v>177.84232</v>
      </c>
      <c r="CA56" s="107">
        <v>161760.09180699999</v>
      </c>
      <c r="CB56" s="107">
        <v>2.7413196560099955</v>
      </c>
      <c r="CC56" s="107">
        <v>152.36269799999999</v>
      </c>
      <c r="CD56" s="107">
        <v>80917.948873999994</v>
      </c>
      <c r="CE56" s="107">
        <v>1.3713021629399755</v>
      </c>
      <c r="CF56" s="107">
        <v>108.96352</v>
      </c>
      <c r="CG56" s="107">
        <v>74472.728651871803</v>
      </c>
      <c r="CH56" s="112">
        <v>77408.764993000004</v>
      </c>
      <c r="CI56" s="107">
        <v>4.8542762643989192</v>
      </c>
      <c r="CJ56" s="107">
        <v>176.24381</v>
      </c>
      <c r="CK56" s="107">
        <v>55908.134763000002</v>
      </c>
      <c r="CL56" s="107">
        <v>3.5059793499016401</v>
      </c>
      <c r="CM56" s="107">
        <v>160.522063</v>
      </c>
      <c r="CN56" s="107">
        <v>37254.972500999997</v>
      </c>
      <c r="CO56" s="107">
        <v>2.3362461442033395</v>
      </c>
      <c r="CP56" s="107">
        <v>138.98983999999999</v>
      </c>
      <c r="CQ56" s="107">
        <v>18627.686329</v>
      </c>
      <c r="CR56" s="107">
        <v>1.1681356189536143</v>
      </c>
      <c r="CS56" s="107">
        <v>100.55880999999999</v>
      </c>
      <c r="CT56" s="107">
        <v>40266.0400751337</v>
      </c>
      <c r="CU56" s="107">
        <v>40278.682951000003</v>
      </c>
      <c r="CV56" s="107">
        <v>2.6751637296907056</v>
      </c>
      <c r="CW56" s="107">
        <v>153.98785699999999</v>
      </c>
      <c r="CX56" s="112">
        <v>30188.641752</v>
      </c>
      <c r="CY56" s="107">
        <v>2.0050198652677609</v>
      </c>
      <c r="CZ56" s="107">
        <v>144.27761899999999</v>
      </c>
      <c r="DA56" s="112">
        <v>20135.353013</v>
      </c>
      <c r="DB56" s="107">
        <v>1.3373169656620747</v>
      </c>
      <c r="DC56" s="107">
        <v>131.29690500000001</v>
      </c>
      <c r="DD56" s="112">
        <v>10051.008185000001</v>
      </c>
      <c r="DE56" s="107">
        <v>0.66755143349762525</v>
      </c>
      <c r="DF56" s="107">
        <v>99.666032000000001</v>
      </c>
      <c r="DG56" s="107">
        <v>65420.347781056102</v>
      </c>
      <c r="DH56" s="112">
        <v>65522.297602999999</v>
      </c>
      <c r="DI56" s="107">
        <v>3.1369788870818165</v>
      </c>
      <c r="DJ56" s="107">
        <v>162.44535999999999</v>
      </c>
      <c r="DK56" s="112">
        <v>49061.575321999997</v>
      </c>
      <c r="DL56" s="107">
        <v>2.3488969645814373</v>
      </c>
      <c r="DM56" s="107">
        <v>151.76176000000001</v>
      </c>
      <c r="DN56" s="112">
        <v>32738.126914</v>
      </c>
      <c r="DO56" s="107">
        <v>1.5673872359311287</v>
      </c>
      <c r="DP56" s="107">
        <v>136.62567999999999</v>
      </c>
      <c r="DQ56" s="112">
        <v>16360.358534000001</v>
      </c>
      <c r="DR56" s="107">
        <v>0.78327685663905955</v>
      </c>
      <c r="DS56" s="107">
        <v>101.273889</v>
      </c>
      <c r="DT56" s="107">
        <v>4584.3344276098696</v>
      </c>
      <c r="DU56" s="112">
        <v>4588.8200530000004</v>
      </c>
      <c r="DV56" s="107">
        <v>4.6975687700261046</v>
      </c>
      <c r="DW56" s="107">
        <v>162.29499999999999</v>
      </c>
      <c r="DX56" s="112">
        <v>3439.8540579999999</v>
      </c>
      <c r="DY56" s="107">
        <v>3.5213738629267541</v>
      </c>
      <c r="DZ56" s="107">
        <v>149.392698</v>
      </c>
      <c r="EA56" s="112">
        <v>2287.0221430000001</v>
      </c>
      <c r="EB56" s="107">
        <v>2.3412214188462919</v>
      </c>
      <c r="EC56" s="107">
        <v>133.65698399999999</v>
      </c>
      <c r="ED56" s="112">
        <v>1146.9496919999999</v>
      </c>
      <c r="EE56" s="107">
        <v>1.1741308204944463</v>
      </c>
      <c r="EF56" s="107">
        <v>114.404048</v>
      </c>
      <c r="EG56" s="107">
        <v>1206129.1360094</v>
      </c>
      <c r="EH56" s="111">
        <v>1203060.1457809999</v>
      </c>
      <c r="EI56" s="107">
        <v>3.3973968424285914</v>
      </c>
      <c r="EJ56" s="107">
        <v>187.05207300000001</v>
      </c>
      <c r="EK56" s="112">
        <v>1054267.9378899999</v>
      </c>
      <c r="EL56" s="107">
        <v>2.9772132140043466</v>
      </c>
      <c r="EM56" s="107">
        <v>175.953902</v>
      </c>
      <c r="EN56" s="112">
        <v>903200.34484200005</v>
      </c>
      <c r="EO56" s="107">
        <v>2.550603983024144</v>
      </c>
      <c r="EP56" s="107">
        <v>165.41056900000001</v>
      </c>
      <c r="EQ56" s="112">
        <v>754135.63709099998</v>
      </c>
      <c r="ER56" s="107">
        <v>2.1296508251901076</v>
      </c>
      <c r="ES56" s="107">
        <v>154.91174799999999</v>
      </c>
      <c r="ET56" s="112">
        <v>604683.547532</v>
      </c>
      <c r="EU56" s="107">
        <v>1.7076037156231267</v>
      </c>
      <c r="EV56" s="107">
        <v>144.04345499999999</v>
      </c>
      <c r="EW56" s="112">
        <v>453535.68079100002</v>
      </c>
      <c r="EX56" s="107">
        <v>1.2807677947371165</v>
      </c>
      <c r="EY56" s="107">
        <v>133.037398</v>
      </c>
      <c r="EZ56" s="112">
        <v>300564.54612100002</v>
      </c>
      <c r="FA56" s="107">
        <v>0.84878303343227179</v>
      </c>
      <c r="FB56" s="107">
        <v>121.288415</v>
      </c>
      <c r="FC56" s="112">
        <v>150323.07190800001</v>
      </c>
      <c r="FD56" s="107">
        <v>0.42450673113509685</v>
      </c>
      <c r="FE56" s="107">
        <v>105.96333300000001</v>
      </c>
      <c r="FF56" s="107">
        <v>790.32159958760099</v>
      </c>
      <c r="FG56" s="112">
        <v>821.647783</v>
      </c>
      <c r="FH56" s="107">
        <v>2.4276067570761688</v>
      </c>
      <c r="FI56" s="107">
        <v>84.300872999999996</v>
      </c>
      <c r="FJ56" s="112">
        <v>396.56044700000001</v>
      </c>
      <c r="FK56" s="107">
        <v>1.171661191869054</v>
      </c>
      <c r="FL56" s="107">
        <v>83.594285999999997</v>
      </c>
      <c r="FM56" s="107">
        <v>226.66639313324799</v>
      </c>
      <c r="FN56" s="112">
        <v>225.82425900000001</v>
      </c>
      <c r="FO56" s="107">
        <v>1.6533000878541622</v>
      </c>
      <c r="FP56" s="107">
        <v>82.108968000000004</v>
      </c>
      <c r="FQ56" s="112">
        <v>112.941576</v>
      </c>
      <c r="FR56" s="107">
        <v>0.82686562705908184</v>
      </c>
      <c r="FS56" s="107">
        <v>81.984080000000006</v>
      </c>
      <c r="FT56" s="107">
        <v>43.679218007459255</v>
      </c>
      <c r="FU56" s="107">
        <v>3.7915987853697271</v>
      </c>
      <c r="FV56" s="107">
        <v>175.03711100000001</v>
      </c>
      <c r="FW56" s="107">
        <v>43.944296960153601</v>
      </c>
      <c r="FX56" s="107">
        <v>3.8146091111244447</v>
      </c>
      <c r="FY56" s="107">
        <v>175.0068</v>
      </c>
      <c r="FZ56" s="107">
        <v>4047646.3674593908</v>
      </c>
      <c r="GA56" s="107">
        <v>27.331381215997482</v>
      </c>
      <c r="GB56" s="107">
        <v>197.20823999999999</v>
      </c>
      <c r="GC56" s="107">
        <v>3858598.054448558</v>
      </c>
      <c r="GD56" s="107">
        <v>26.054848870514085</v>
      </c>
      <c r="GE56" s="113">
        <v>198.44512</v>
      </c>
      <c r="GF56" s="113">
        <v>82.567727000000005</v>
      </c>
      <c r="GG56" s="113"/>
      <c r="GH56" s="113"/>
      <c r="GI56" s="113"/>
      <c r="GJ56" s="113"/>
      <c r="GK56" s="113"/>
      <c r="GL56" s="107">
        <v>2</v>
      </c>
      <c r="GM56" s="107">
        <v>0</v>
      </c>
      <c r="GN56" s="107">
        <v>0</v>
      </c>
      <c r="HA56" s="107"/>
      <c r="HC56" s="53" t="str">
        <f t="shared" si="0"/>
        <v>0</v>
      </c>
      <c r="HD56" s="56">
        <f t="shared" si="2"/>
        <v>2017</v>
      </c>
      <c r="HF56" s="56" t="e">
        <f>MATCH(ROUND(#REF!,1),#REF!,0)</f>
        <v>#REF!</v>
      </c>
      <c r="HG56" s="56" t="e">
        <f>MATCH(ROUND(#REF!,1),#REF!,0)</f>
        <v>#REF!</v>
      </c>
      <c r="HH56" s="56" t="e">
        <f>MATCH(ROUND(#REF!,1),#REF!,0)</f>
        <v>#REF!</v>
      </c>
      <c r="HI56" s="56" t="e">
        <f>MATCH(ROUND(#REF!,1),#REF!,0)</f>
        <v>#REF!</v>
      </c>
      <c r="HK56" s="115">
        <f t="shared" si="3"/>
        <v>2</v>
      </c>
      <c r="HL56" s="115" t="str" cm="1">
        <f t="array" ref="HL56">IFERROR(INDEX(#REF!,'5. Data Set'!HH56),"")</f>
        <v/>
      </c>
      <c r="HM56" s="56"/>
      <c r="HN56" s="116" t="str" cm="1">
        <f t="array" ref="HN56">IF(IFERROR(INDEX($E$5:$E$900,SMALL(IF(ROUND($EH$5:$EH$900,1)=ROUND($EH56,1),ROW($EH$5:$EH$900)-4,""),1)),"")=$E56,"",IFERROR(INDEX($E$5:$E$900,SMALL(IF(ROUND($EH$5:$EH$900,1)=ROUND($EH56,1),ROW($EH$5:$EH$900)-4,""),1)),""))</f>
        <v/>
      </c>
      <c r="HO56" s="116" t="str" cm="1">
        <f t="array" ref="HO56">IF(IFERROR(INDEX($E$5:$E$900,SMALL(IF(ROUND($EH$5:$EH$900,1)=ROUND($EH56,1),ROW($EH$5:$EH$900)-4,""),2)),"")=$E56,"",IFERROR(INDEX($E$5:$E$900,SMALL(IF(ROUND($EH$5:$EH$900,1)=ROUND($EH56,1),ROW($EH$5:$EH$900)-4,""),2)),""))</f>
        <v/>
      </c>
      <c r="HP56" s="116" t="str" cm="1">
        <f t="array" ref="HP56">IF(IFERROR(INDEX($E$5:$E$900,SMALL(IF(ROUND($EH$5:$EH$900,1)=ROUND($EH56,1),ROW($EH$5:$EH$900)-4,""),3)),"")=$E56,"",IFERROR(INDEX($E$5:$E$900,SMALL(IF(ROUND($EH$5:$EH$900,1)=ROUND($EH56,1),ROW($EH$5:$EH$900)-4,""),3)),""))</f>
        <v/>
      </c>
      <c r="HQ56" s="117" t="str" cm="1">
        <f t="array" ref="HQ56">IF(IFERROR(INDEX($E$5:$E$900,SMALL(IF(ROUND($EH$5:$EH$900,1)=ROUND($EH56,1),ROW($EH$5:$EH$900)-4,""),4)),"")=$E56,"",IFERROR(INDEX($E$5:$E$900,SMALL(IF(ROUND($EH$5:$EH$900,1)=ROUND($EH56,1),ROW($EH$5:$EH$900)-4,""),4)),""))</f>
        <v/>
      </c>
      <c r="HR56" s="118"/>
      <c r="HS56" s="105" t="str">
        <f t="shared" si="4"/>
        <v>jjx</v>
      </c>
      <c r="HT56" s="119" t="str">
        <f t="shared" si="5"/>
        <v/>
      </c>
      <c r="HU56" s="119" t="str">
        <f t="shared" si="5"/>
        <v/>
      </c>
      <c r="HV56" s="119" t="str">
        <f t="shared" si="5"/>
        <v/>
      </c>
      <c r="HW56" s="119" t="str">
        <f t="shared" si="5"/>
        <v/>
      </c>
      <c r="HX56" s="56"/>
    </row>
    <row r="57" spans="1:232" s="114" customFormat="1" ht="13.9" customHeight="1" x14ac:dyDescent="0.25">
      <c r="A57" s="107" t="s">
        <v>292</v>
      </c>
      <c r="B57" s="107" t="s">
        <v>450</v>
      </c>
      <c r="C57" s="107">
        <v>197</v>
      </c>
      <c r="D57" s="108">
        <v>2017</v>
      </c>
      <c r="E57" s="109" t="s">
        <v>455</v>
      </c>
      <c r="F57" s="107" t="s">
        <v>49</v>
      </c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 t="s">
        <v>18</v>
      </c>
      <c r="Y57" s="107" t="s">
        <v>296</v>
      </c>
      <c r="Z57" s="107">
        <v>1</v>
      </c>
      <c r="AA57" s="107" t="s">
        <v>449</v>
      </c>
      <c r="AB57" s="110">
        <v>2</v>
      </c>
      <c r="AC57" s="110">
        <v>2</v>
      </c>
      <c r="AD57" s="107">
        <v>3600</v>
      </c>
      <c r="AE57" s="107">
        <v>4</v>
      </c>
      <c r="AF57" s="107">
        <v>2</v>
      </c>
      <c r="AG57" s="107">
        <v>131072</v>
      </c>
      <c r="AH57" s="107">
        <v>8</v>
      </c>
      <c r="AI57" s="107" t="s">
        <v>445</v>
      </c>
      <c r="AJ57" s="110">
        <v>4</v>
      </c>
      <c r="AK57" s="110" t="s">
        <v>405</v>
      </c>
      <c r="AL57" s="107" t="s">
        <v>327</v>
      </c>
      <c r="AM57" s="107">
        <v>2</v>
      </c>
      <c r="AN57" s="110">
        <v>1</v>
      </c>
      <c r="AO57" s="110">
        <v>550</v>
      </c>
      <c r="AP57" s="107" t="s">
        <v>440</v>
      </c>
      <c r="AQ57" s="107" t="s">
        <v>441</v>
      </c>
      <c r="AR57" s="107" t="s">
        <v>319</v>
      </c>
      <c r="AS57" s="107" t="s">
        <v>442</v>
      </c>
      <c r="AT57" s="107" t="s">
        <v>344</v>
      </c>
      <c r="AU57" s="111">
        <v>7.181254113619616</v>
      </c>
      <c r="AV57" s="111">
        <v>1.1283872025794912</v>
      </c>
      <c r="AW57" s="111">
        <v>5.1525880503900554</v>
      </c>
      <c r="AX57" s="111">
        <v>5.4047830835592352</v>
      </c>
      <c r="AY57" s="111">
        <v>5.8000223610079962</v>
      </c>
      <c r="AZ57" s="111">
        <v>5.8000223610079962</v>
      </c>
      <c r="BA57" s="111"/>
      <c r="BB57" s="111">
        <v>6.1413228121382843</v>
      </c>
      <c r="BC57" s="111">
        <v>31.484026568312292</v>
      </c>
      <c r="BD57" s="111">
        <v>67.430038470393868</v>
      </c>
      <c r="BE57" s="111">
        <v>16.051218130803854</v>
      </c>
      <c r="BF57" s="111">
        <v>52.769476473777686</v>
      </c>
      <c r="BG57" s="107">
        <v>22709.325931921099</v>
      </c>
      <c r="BH57" s="112">
        <v>22600.459491000001</v>
      </c>
      <c r="BI57" s="111">
        <v>3.2638870502859456</v>
      </c>
      <c r="BJ57" s="112">
        <v>322.47730200000001</v>
      </c>
      <c r="BK57" s="112">
        <v>17028.711337000001</v>
      </c>
      <c r="BL57" s="111">
        <v>2.4592327619721566</v>
      </c>
      <c r="BM57" s="112">
        <v>292.68936500000001</v>
      </c>
      <c r="BN57" s="112">
        <v>11352.713763</v>
      </c>
      <c r="BO57" s="111">
        <v>1.6395231013517417</v>
      </c>
      <c r="BP57" s="112">
        <v>256.64328</v>
      </c>
      <c r="BQ57" s="112">
        <v>5682.108389</v>
      </c>
      <c r="BR57" s="111">
        <v>0.82059216524175382</v>
      </c>
      <c r="BS57" s="107">
        <v>167.626429</v>
      </c>
      <c r="BT57" s="107">
        <v>29952.641040299499</v>
      </c>
      <c r="BU57" s="112">
        <v>29953.370782000002</v>
      </c>
      <c r="BV57" s="107">
        <v>0.50761447506113988</v>
      </c>
      <c r="BW57" s="107">
        <v>318.30903999999998</v>
      </c>
      <c r="BX57" s="107">
        <v>22466.789938999998</v>
      </c>
      <c r="BY57" s="107">
        <v>0.38074071409845184</v>
      </c>
      <c r="BZ57" s="107">
        <v>289.04232000000002</v>
      </c>
      <c r="CA57" s="107">
        <v>14975.902538</v>
      </c>
      <c r="CB57" s="107">
        <v>0.25379397065928733</v>
      </c>
      <c r="CC57" s="107">
        <v>254.12440000000001</v>
      </c>
      <c r="CD57" s="107">
        <v>7490.1152089999996</v>
      </c>
      <c r="CE57" s="107">
        <v>0.12693365723796271</v>
      </c>
      <c r="CF57" s="107">
        <v>164.26007999999999</v>
      </c>
      <c r="CG57" s="107">
        <v>37563.346383024596</v>
      </c>
      <c r="CH57" s="112">
        <v>37532.649887</v>
      </c>
      <c r="CI57" s="107">
        <v>2.3536591948332268</v>
      </c>
      <c r="CJ57" s="107">
        <v>317.52150799999998</v>
      </c>
      <c r="CK57" s="107">
        <v>28190.515350000001</v>
      </c>
      <c r="CL57" s="107">
        <v>1.7678172433968311</v>
      </c>
      <c r="CM57" s="107">
        <v>299.89648</v>
      </c>
      <c r="CN57" s="107">
        <v>18784.936988000001</v>
      </c>
      <c r="CO57" s="107">
        <v>1.1779967521420047</v>
      </c>
      <c r="CP57" s="107">
        <v>259.93158699999998</v>
      </c>
      <c r="CQ57" s="107">
        <v>9407.596039</v>
      </c>
      <c r="CR57" s="107">
        <v>0.58994701906561375</v>
      </c>
      <c r="CS57" s="107">
        <v>165.74207999999999</v>
      </c>
      <c r="CT57" s="107">
        <v>33800.264374447499</v>
      </c>
      <c r="CU57" s="107">
        <v>33803.981046000001</v>
      </c>
      <c r="CV57" s="107">
        <v>2.2451375613106075</v>
      </c>
      <c r="CW57" s="107">
        <v>284.09690499999999</v>
      </c>
      <c r="CX57" s="112">
        <v>25361.581797999999</v>
      </c>
      <c r="CY57" s="107">
        <v>1.684424086957619</v>
      </c>
      <c r="CZ57" s="107">
        <v>264.47150799999997</v>
      </c>
      <c r="DA57" s="112">
        <v>16903.126478999999</v>
      </c>
      <c r="DB57" s="107">
        <v>1.1226442267242185</v>
      </c>
      <c r="DC57" s="107">
        <v>237.94214299999999</v>
      </c>
      <c r="DD57" s="112">
        <v>8468.1139249999997</v>
      </c>
      <c r="DE57" s="107">
        <v>0.56242134973994662</v>
      </c>
      <c r="DF57" s="107">
        <v>156.51952</v>
      </c>
      <c r="DG57" s="107">
        <v>52277.493129734103</v>
      </c>
      <c r="DH57" s="112">
        <v>52280.165786999998</v>
      </c>
      <c r="DI57" s="107">
        <v>2.5029918407416645</v>
      </c>
      <c r="DJ57" s="107">
        <v>298.91448000000003</v>
      </c>
      <c r="DK57" s="112">
        <v>39204.207902000002</v>
      </c>
      <c r="DL57" s="107">
        <v>1.8769606221456625</v>
      </c>
      <c r="DM57" s="107">
        <v>277.25357100000002</v>
      </c>
      <c r="DN57" s="112">
        <v>26163.699773</v>
      </c>
      <c r="DO57" s="107">
        <v>1.2526266141206019</v>
      </c>
      <c r="DP57" s="107">
        <v>246.05627000000001</v>
      </c>
      <c r="DQ57" s="112">
        <v>13053.598963</v>
      </c>
      <c r="DR57" s="107">
        <v>0.62496075146011387</v>
      </c>
      <c r="DS57" s="107">
        <v>159.371905</v>
      </c>
      <c r="DT57" s="107">
        <v>3649.9944883032499</v>
      </c>
      <c r="DU57" s="112">
        <v>3649.276742</v>
      </c>
      <c r="DV57" s="107">
        <v>3.7357595761887699</v>
      </c>
      <c r="DW57" s="107">
        <v>297.03611100000001</v>
      </c>
      <c r="DX57" s="112">
        <v>2735.3256139999999</v>
      </c>
      <c r="DY57" s="107">
        <v>2.8001490648513077</v>
      </c>
      <c r="DZ57" s="107">
        <v>272.80150800000001</v>
      </c>
      <c r="EA57" s="112">
        <v>1817.488668</v>
      </c>
      <c r="EB57" s="107">
        <v>1.8605606469775298</v>
      </c>
      <c r="EC57" s="107">
        <v>243.58269799999999</v>
      </c>
      <c r="ED57" s="112">
        <v>908.38590499999998</v>
      </c>
      <c r="EE57" s="107">
        <v>0.9299134002149767</v>
      </c>
      <c r="EF57" s="107">
        <v>182.01626999999999</v>
      </c>
      <c r="EG57" s="107">
        <v>1148298.98961074</v>
      </c>
      <c r="EH57" s="111">
        <v>1146859.1547699999</v>
      </c>
      <c r="EI57" s="107">
        <v>3.2386873464223243</v>
      </c>
      <c r="EJ57" s="107">
        <v>321.25182899999999</v>
      </c>
      <c r="EK57" s="112">
        <v>1002823.82302</v>
      </c>
      <c r="EL57" s="107">
        <v>2.8319369582545471</v>
      </c>
      <c r="EM57" s="107">
        <v>304.941911</v>
      </c>
      <c r="EN57" s="112">
        <v>862935.119144</v>
      </c>
      <c r="EO57" s="107">
        <v>2.4368964920680254</v>
      </c>
      <c r="EP57" s="107">
        <v>289.644634</v>
      </c>
      <c r="EQ57" s="112">
        <v>721134.34098800004</v>
      </c>
      <c r="ER57" s="107">
        <v>2.0364563996498966</v>
      </c>
      <c r="ES57" s="107">
        <v>273.93869899999999</v>
      </c>
      <c r="ET57" s="112">
        <v>572706.793542</v>
      </c>
      <c r="EU57" s="107">
        <v>1.617302558679542</v>
      </c>
      <c r="EV57" s="107">
        <v>253.82706099999999</v>
      </c>
      <c r="EW57" s="112">
        <v>430440.57492799999</v>
      </c>
      <c r="EX57" s="107">
        <v>1.2155480798212228</v>
      </c>
      <c r="EY57" s="107">
        <v>231.460408</v>
      </c>
      <c r="EZ57" s="112">
        <v>284947.24969199998</v>
      </c>
      <c r="FA57" s="107">
        <v>0.80468037259588288</v>
      </c>
      <c r="FB57" s="107">
        <v>205.45280500000001</v>
      </c>
      <c r="FC57" s="112">
        <v>143760.745532</v>
      </c>
      <c r="FD57" s="107">
        <v>0.40597496696104968</v>
      </c>
      <c r="FE57" s="107">
        <v>153.973918</v>
      </c>
      <c r="FF57" s="107">
        <v>1905.21950848253</v>
      </c>
      <c r="FG57" s="112">
        <v>1914.6774419999999</v>
      </c>
      <c r="FH57" s="107">
        <v>5.6570272469420315</v>
      </c>
      <c r="FI57" s="107">
        <v>137.72775999999999</v>
      </c>
      <c r="FJ57" s="112">
        <v>950.45126200000004</v>
      </c>
      <c r="FK57" s="107">
        <v>2.8081642202919106</v>
      </c>
      <c r="FL57" s="107">
        <v>116.361349</v>
      </c>
      <c r="FM57" s="107">
        <v>1648.7402576122299</v>
      </c>
      <c r="FN57" s="112">
        <v>1650.240912</v>
      </c>
      <c r="FO57" s="107">
        <v>12.081711047660882</v>
      </c>
      <c r="FP57" s="107">
        <v>134.09808000000001</v>
      </c>
      <c r="FQ57" s="112">
        <v>823.85177599999997</v>
      </c>
      <c r="FR57" s="107">
        <v>6.0315672889669809</v>
      </c>
      <c r="FS57" s="107">
        <v>119.51688</v>
      </c>
      <c r="FT57" s="107">
        <v>48.967566739916784</v>
      </c>
      <c r="FU57" s="107">
        <v>4.2506568350622214</v>
      </c>
      <c r="FV57" s="107">
        <v>283.291</v>
      </c>
      <c r="FW57" s="107">
        <v>57.849327659337419</v>
      </c>
      <c r="FX57" s="107">
        <v>5.0216430259841509</v>
      </c>
      <c r="FY57" s="107">
        <v>292.45100000000002</v>
      </c>
      <c r="FZ57" s="107">
        <v>2602348.787064807</v>
      </c>
      <c r="GA57" s="107">
        <v>17.572134593591194</v>
      </c>
      <c r="GB57" s="107">
        <v>318.31928599999998</v>
      </c>
      <c r="GC57" s="107">
        <v>2489841.5087443129</v>
      </c>
      <c r="GD57" s="107">
        <v>16.812438949704735</v>
      </c>
      <c r="GE57" s="113">
        <v>318.60158699999999</v>
      </c>
      <c r="GF57" s="113">
        <v>94.718462000000002</v>
      </c>
      <c r="GG57" s="113"/>
      <c r="GH57" s="113"/>
      <c r="GI57" s="113"/>
      <c r="GJ57" s="113"/>
      <c r="GK57" s="113"/>
      <c r="GL57" s="107">
        <v>4</v>
      </c>
      <c r="GM57" s="107">
        <v>0</v>
      </c>
      <c r="GN57" s="107">
        <v>0</v>
      </c>
      <c r="HA57" s="107"/>
      <c r="HC57" s="53" t="str">
        <f t="shared" si="0"/>
        <v>0</v>
      </c>
      <c r="HD57" s="56">
        <f t="shared" si="2"/>
        <v>2017</v>
      </c>
      <c r="HF57" s="56" t="e">
        <f>MATCH(ROUND(#REF!,1),#REF!,0)</f>
        <v>#REF!</v>
      </c>
      <c r="HG57" s="56" t="e">
        <f>MATCH(ROUND(#REF!,1),#REF!,0)</f>
        <v>#REF!</v>
      </c>
      <c r="HH57" s="56" t="e">
        <f>MATCH(ROUND(#REF!,1),#REF!,0)</f>
        <v>#REF!</v>
      </c>
      <c r="HI57" s="56" t="e">
        <f>MATCH(ROUND(#REF!,1),#REF!,0)</f>
        <v>#REF!</v>
      </c>
      <c r="HK57" s="115">
        <f t="shared" si="3"/>
        <v>2</v>
      </c>
      <c r="HL57" s="115" t="str" cm="1">
        <f t="array" ref="HL57">IFERROR(INDEX(#REF!,'5. Data Set'!HH57),"")</f>
        <v/>
      </c>
      <c r="HM57" s="56"/>
      <c r="HN57" s="116" t="str" cm="1">
        <f t="array" ref="HN57">IF(IFERROR(INDEX($E$5:$E$900,SMALL(IF(ROUND($EH$5:$EH$900,1)=ROUND($EH57,1),ROW($EH$5:$EH$900)-4,""),1)),"")=$E57,"",IFERROR(INDEX($E$5:$E$900,SMALL(IF(ROUND($EH$5:$EH$900,1)=ROUND($EH57,1),ROW($EH$5:$EH$900)-4,""),1)),""))</f>
        <v/>
      </c>
      <c r="HO57" s="116" t="str" cm="1">
        <f t="array" ref="HO57">IF(IFERROR(INDEX($E$5:$E$900,SMALL(IF(ROUND($EH$5:$EH$900,1)=ROUND($EH57,1),ROW($EH$5:$EH$900)-4,""),2)),"")=$E57,"",IFERROR(INDEX($E$5:$E$900,SMALL(IF(ROUND($EH$5:$EH$900,1)=ROUND($EH57,1),ROW($EH$5:$EH$900)-4,""),2)),""))</f>
        <v/>
      </c>
      <c r="HP57" s="116" t="str" cm="1">
        <f t="array" ref="HP57">IF(IFERROR(INDEX($E$5:$E$900,SMALL(IF(ROUND($EH$5:$EH$900,1)=ROUND($EH57,1),ROW($EH$5:$EH$900)-4,""),3)),"")=$E57,"",IFERROR(INDEX($E$5:$E$900,SMALL(IF(ROUND($EH$5:$EH$900,1)=ROUND($EH57,1),ROW($EH$5:$EH$900)-4,""),3)),""))</f>
        <v/>
      </c>
      <c r="HQ57" s="117" t="str" cm="1">
        <f t="array" ref="HQ57">IF(IFERROR(INDEX($E$5:$E$900,SMALL(IF(ROUND($EH$5:$EH$900,1)=ROUND($EH57,1),ROW($EH$5:$EH$900)-4,""),4)),"")=$E57,"",IFERROR(INDEX($E$5:$E$900,SMALL(IF(ROUND($EH$5:$EH$900,1)=ROUND($EH57,1),ROW($EH$5:$EH$900)-4,""),4)),""))</f>
        <v/>
      </c>
      <c r="HR57" s="118"/>
      <c r="HS57" s="105" t="str">
        <f t="shared" si="4"/>
        <v>jjx</v>
      </c>
      <c r="HT57" s="119" t="str">
        <f t="shared" si="5"/>
        <v/>
      </c>
      <c r="HU57" s="119" t="str">
        <f t="shared" si="5"/>
        <v/>
      </c>
      <c r="HV57" s="119" t="str">
        <f t="shared" si="5"/>
        <v/>
      </c>
      <c r="HW57" s="119" t="str">
        <f t="shared" si="5"/>
        <v/>
      </c>
      <c r="HX57" s="56"/>
    </row>
    <row r="58" spans="1:232" s="114" customFormat="1" ht="13.9" customHeight="1" x14ac:dyDescent="0.25">
      <c r="A58" s="107" t="s">
        <v>292</v>
      </c>
      <c r="B58" s="107" t="s">
        <v>456</v>
      </c>
      <c r="C58" s="107">
        <v>198</v>
      </c>
      <c r="D58" s="108">
        <v>2017</v>
      </c>
      <c r="E58" s="109" t="s">
        <v>457</v>
      </c>
      <c r="F58" s="107" t="s">
        <v>300</v>
      </c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 t="s">
        <v>19</v>
      </c>
      <c r="Y58" s="107" t="s">
        <v>296</v>
      </c>
      <c r="Z58" s="107">
        <v>1</v>
      </c>
      <c r="AA58" s="107" t="s">
        <v>422</v>
      </c>
      <c r="AB58" s="110">
        <v>2</v>
      </c>
      <c r="AC58" s="110">
        <v>2</v>
      </c>
      <c r="AD58" s="107">
        <v>2500</v>
      </c>
      <c r="AE58" s="107">
        <v>28</v>
      </c>
      <c r="AF58" s="107">
        <v>2</v>
      </c>
      <c r="AG58" s="107">
        <v>391874</v>
      </c>
      <c r="AH58" s="107">
        <v>24</v>
      </c>
      <c r="AI58" s="107" t="s">
        <v>458</v>
      </c>
      <c r="AJ58" s="110">
        <v>32</v>
      </c>
      <c r="AK58" s="110" t="s">
        <v>405</v>
      </c>
      <c r="AL58" s="107" t="s">
        <v>327</v>
      </c>
      <c r="AM58" s="107">
        <v>2</v>
      </c>
      <c r="AN58" s="110">
        <v>1</v>
      </c>
      <c r="AO58" s="110">
        <v>2400</v>
      </c>
      <c r="AP58" s="107" t="s">
        <v>341</v>
      </c>
      <c r="AQ58" s="107" t="s">
        <v>424</v>
      </c>
      <c r="AR58" s="107" t="s">
        <v>319</v>
      </c>
      <c r="AS58" s="107" t="s">
        <v>459</v>
      </c>
      <c r="AT58" s="107" t="s">
        <v>429</v>
      </c>
      <c r="AU58" s="111">
        <v>10.847674</v>
      </c>
      <c r="AV58" s="111">
        <v>15.358494</v>
      </c>
      <c r="AW58" s="111">
        <v>16.646269</v>
      </c>
      <c r="AX58" s="111">
        <v>10.412281999999999</v>
      </c>
      <c r="AY58" s="111">
        <v>11.271686000000001</v>
      </c>
      <c r="AZ58" s="111">
        <v>16.947775</v>
      </c>
      <c r="BA58" s="111"/>
      <c r="BB58" s="111">
        <v>8.1144370000000006</v>
      </c>
      <c r="BC58" s="111">
        <v>48.374772</v>
      </c>
      <c r="BD58" s="111">
        <v>47.559353999999999</v>
      </c>
      <c r="BE58" s="111">
        <v>15.200227999999999</v>
      </c>
      <c r="BF58" s="111">
        <v>214.35534999999999</v>
      </c>
      <c r="BG58" s="107">
        <v>95335.151954999994</v>
      </c>
      <c r="BH58" s="112">
        <v>95954.189817999999</v>
      </c>
      <c r="BI58" s="111">
        <v>13.857400999999999</v>
      </c>
      <c r="BJ58" s="112">
        <v>847.46388899999999</v>
      </c>
      <c r="BK58" s="112">
        <v>71474.564081999997</v>
      </c>
      <c r="BL58" s="111">
        <v>10.322131000000001</v>
      </c>
      <c r="BM58" s="112">
        <v>790.44722200000001</v>
      </c>
      <c r="BN58" s="112">
        <v>47626.886916000003</v>
      </c>
      <c r="BO58" s="111">
        <v>6.8781249999999998</v>
      </c>
      <c r="BP58" s="112">
        <v>675.56666700000005</v>
      </c>
      <c r="BQ58" s="112">
        <v>23850.863654000001</v>
      </c>
      <c r="BR58" s="111">
        <v>3.4444659999999998</v>
      </c>
      <c r="BS58" s="107">
        <v>540.79722200000003</v>
      </c>
      <c r="BT58" s="107">
        <v>1132325.2864329999</v>
      </c>
      <c r="BU58" s="112">
        <v>1131889.9865860001</v>
      </c>
      <c r="BV58" s="107">
        <v>19.181939</v>
      </c>
      <c r="BW58" s="107">
        <v>866.93333299999995</v>
      </c>
      <c r="BX58" s="107">
        <v>849412.38386199996</v>
      </c>
      <c r="BY58" s="107">
        <v>14.394841</v>
      </c>
      <c r="BZ58" s="107">
        <v>810.05277799999999</v>
      </c>
      <c r="CA58" s="107">
        <v>566187.79290100001</v>
      </c>
      <c r="CB58" s="107">
        <v>9.5950839999999999</v>
      </c>
      <c r="CC58" s="107">
        <v>653.72222199999999</v>
      </c>
      <c r="CD58" s="107">
        <v>283217.25982199999</v>
      </c>
      <c r="CE58" s="107">
        <v>4.799633</v>
      </c>
      <c r="CF58" s="107">
        <v>497.816667</v>
      </c>
      <c r="CG58" s="107">
        <v>336406.582138</v>
      </c>
      <c r="CH58" s="112">
        <v>340217.989321</v>
      </c>
      <c r="CI58" s="107">
        <v>21.334949999999999</v>
      </c>
      <c r="CJ58" s="107">
        <v>822.13055599999996</v>
      </c>
      <c r="CK58" s="107">
        <v>252346.168573</v>
      </c>
      <c r="CL58" s="107">
        <v>15.824539</v>
      </c>
      <c r="CM58" s="107">
        <v>822.60277799999994</v>
      </c>
      <c r="CN58" s="107">
        <v>168351.58463600001</v>
      </c>
      <c r="CO58" s="107">
        <v>10.557268000000001</v>
      </c>
      <c r="CP58" s="107">
        <v>687.50277800000003</v>
      </c>
      <c r="CQ58" s="107">
        <v>84165.444912000006</v>
      </c>
      <c r="CR58" s="107">
        <v>5.2779850000000001</v>
      </c>
      <c r="CS58" s="107">
        <v>526.95000000000005</v>
      </c>
      <c r="CT58" s="107">
        <v>193383.30499999999</v>
      </c>
      <c r="CU58" s="107">
        <v>193127.01493</v>
      </c>
      <c r="CV58" s="107">
        <v>12.826794</v>
      </c>
      <c r="CW58" s="107">
        <v>822.05277799999999</v>
      </c>
      <c r="CX58" s="112">
        <v>144940.03594900001</v>
      </c>
      <c r="CY58" s="107">
        <v>9.6263900000000007</v>
      </c>
      <c r="CZ58" s="107">
        <v>755.45277799999997</v>
      </c>
      <c r="DA58" s="112">
        <v>96632.189685999998</v>
      </c>
      <c r="DB58" s="107">
        <v>6.4179589999999997</v>
      </c>
      <c r="DC58" s="107">
        <v>657.20277799999997</v>
      </c>
      <c r="DD58" s="112">
        <v>48358.907941999998</v>
      </c>
      <c r="DE58" s="107">
        <v>3.2118229999999999</v>
      </c>
      <c r="DF58" s="107">
        <v>530.56666700000005</v>
      </c>
      <c r="DG58" s="107">
        <v>298367.87795699999</v>
      </c>
      <c r="DH58" s="112">
        <v>298213.40086699999</v>
      </c>
      <c r="DI58" s="107">
        <v>14.277417</v>
      </c>
      <c r="DJ58" s="107">
        <v>825.81388900000002</v>
      </c>
      <c r="DK58" s="112">
        <v>223892.75554499999</v>
      </c>
      <c r="DL58" s="107">
        <v>10.719204</v>
      </c>
      <c r="DM58" s="107">
        <v>805.01944400000002</v>
      </c>
      <c r="DN58" s="112">
        <v>149236.99037700001</v>
      </c>
      <c r="DO58" s="107">
        <v>7.144946</v>
      </c>
      <c r="DP58" s="107">
        <v>682.23333300000002</v>
      </c>
      <c r="DQ58" s="112">
        <v>74529.798569000006</v>
      </c>
      <c r="DR58" s="107">
        <v>3.5682269999999998</v>
      </c>
      <c r="DS58" s="107">
        <v>532.95000000000005</v>
      </c>
      <c r="DT58" s="107">
        <v>20917.273527000001</v>
      </c>
      <c r="DU58" s="112">
        <v>20896.845526000001</v>
      </c>
      <c r="DV58" s="107">
        <v>21.392071999999999</v>
      </c>
      <c r="DW58" s="107">
        <v>824.44166700000005</v>
      </c>
      <c r="DX58" s="112">
        <v>15695.592176</v>
      </c>
      <c r="DY58" s="107">
        <v>16.067556</v>
      </c>
      <c r="DZ58" s="107">
        <v>785.13888899999995</v>
      </c>
      <c r="EA58" s="112">
        <v>10488.765807</v>
      </c>
      <c r="EB58" s="107">
        <v>10.737335</v>
      </c>
      <c r="EC58" s="107">
        <v>673.23888899999997</v>
      </c>
      <c r="ED58" s="112">
        <v>5207.3742089999996</v>
      </c>
      <c r="EE58" s="107">
        <v>5.3307820000000001</v>
      </c>
      <c r="EF58" s="107">
        <v>547.22222199999999</v>
      </c>
      <c r="EG58" s="107">
        <v>4190603.108277</v>
      </c>
      <c r="EH58" s="111">
        <v>4208410.7357919998</v>
      </c>
      <c r="EI58" s="107">
        <v>11.884394</v>
      </c>
      <c r="EJ58" s="107">
        <v>854.15079400000002</v>
      </c>
      <c r="EK58" s="112">
        <v>3672918.845549</v>
      </c>
      <c r="EL58" s="107">
        <v>10.372185</v>
      </c>
      <c r="EM58" s="107">
        <v>846.37857099999997</v>
      </c>
      <c r="EN58" s="112">
        <v>3140812.0678590001</v>
      </c>
      <c r="EO58" s="107">
        <v>8.8695360000000001</v>
      </c>
      <c r="EP58" s="107">
        <v>788.67619000000002</v>
      </c>
      <c r="EQ58" s="112">
        <v>2617552.4876230001</v>
      </c>
      <c r="ER58" s="107">
        <v>7.3918699999999999</v>
      </c>
      <c r="ES58" s="107">
        <v>730.82936500000005</v>
      </c>
      <c r="ET58" s="112">
        <v>2092708.7829839999</v>
      </c>
      <c r="EU58" s="107">
        <v>5.9097309999999998</v>
      </c>
      <c r="EV58" s="107">
        <v>678.76428599999997</v>
      </c>
      <c r="EW58" s="112">
        <v>1574985.7951710001</v>
      </c>
      <c r="EX58" s="107">
        <v>4.4477010000000003</v>
      </c>
      <c r="EY58" s="107">
        <v>619.60158699999999</v>
      </c>
      <c r="EZ58" s="112">
        <v>1053106.3897780001</v>
      </c>
      <c r="FA58" s="107">
        <v>2.9739330000000002</v>
      </c>
      <c r="FB58" s="107">
        <v>559.98333300000002</v>
      </c>
      <c r="FC58" s="112">
        <v>523120.20172000001</v>
      </c>
      <c r="FD58" s="107">
        <v>1.4772719999999999</v>
      </c>
      <c r="FE58" s="107">
        <v>505.952381</v>
      </c>
      <c r="FF58" s="107">
        <v>9723.4081650000007</v>
      </c>
      <c r="FG58" s="112">
        <v>9733.7822830000005</v>
      </c>
      <c r="FH58" s="107">
        <v>28.759032999999999</v>
      </c>
      <c r="FI58" s="107">
        <v>426.43742400000002</v>
      </c>
      <c r="FJ58" s="112">
        <v>4847.2060540000002</v>
      </c>
      <c r="FK58" s="107">
        <v>14.321356</v>
      </c>
      <c r="FL58" s="107">
        <v>412.729242</v>
      </c>
      <c r="FM58" s="107">
        <v>3799.2639290000002</v>
      </c>
      <c r="FN58" s="112">
        <v>3807.2248789999999</v>
      </c>
      <c r="FO58" s="107">
        <v>27.873379</v>
      </c>
      <c r="FP58" s="107">
        <v>416.72833300000002</v>
      </c>
      <c r="FQ58" s="112">
        <v>1897.4802340000001</v>
      </c>
      <c r="FR58" s="107">
        <v>13.891795</v>
      </c>
      <c r="FS58" s="107">
        <v>410.79302999999999</v>
      </c>
      <c r="FT58" s="107">
        <v>140.84068300000001</v>
      </c>
      <c r="FU58" s="107">
        <v>12.225754</v>
      </c>
      <c r="FV58" s="107">
        <v>807.96538499999997</v>
      </c>
      <c r="FW58" s="107">
        <v>141.94785999999999</v>
      </c>
      <c r="FX58" s="107">
        <v>12.321863</v>
      </c>
      <c r="FY58" s="107">
        <v>806.97307699999999</v>
      </c>
      <c r="FZ58" s="107">
        <v>4003972.8285770002</v>
      </c>
      <c r="GA58" s="107">
        <v>27.036479</v>
      </c>
      <c r="GB58" s="107">
        <v>849.89166699999998</v>
      </c>
      <c r="GC58" s="107">
        <v>27003089.290073</v>
      </c>
      <c r="GD58" s="107">
        <v>182.33601999999999</v>
      </c>
      <c r="GE58" s="113">
        <v>850.625</v>
      </c>
      <c r="GF58" s="113">
        <v>359.21530300000001</v>
      </c>
      <c r="GG58" s="113"/>
      <c r="GH58" s="113"/>
      <c r="GI58" s="113"/>
      <c r="GJ58" s="113"/>
      <c r="GK58" s="113"/>
      <c r="GL58" s="107"/>
      <c r="GM58" s="107">
        <v>8</v>
      </c>
      <c r="GN58" s="107">
        <v>10</v>
      </c>
      <c r="HA58" s="107"/>
      <c r="HC58" s="53" t="str">
        <f t="shared" si="0"/>
        <v>0</v>
      </c>
      <c r="HD58" s="56">
        <f t="shared" si="2"/>
        <v>2017</v>
      </c>
      <c r="HF58" s="56" t="e">
        <f>MATCH(ROUND(#REF!,1),#REF!,0)</f>
        <v>#REF!</v>
      </c>
      <c r="HG58" s="56" t="e">
        <f>MATCH(ROUND(#REF!,1),#REF!,0)</f>
        <v>#REF!</v>
      </c>
      <c r="HH58" s="56" t="e">
        <f>MATCH(ROUND(#REF!,1),#REF!,0)</f>
        <v>#REF!</v>
      </c>
      <c r="HI58" s="56" t="e">
        <f>MATCH(ROUND(#REF!,1),#REF!,0)</f>
        <v>#REF!</v>
      </c>
      <c r="HK58" s="115">
        <f t="shared" si="3"/>
        <v>2</v>
      </c>
      <c r="HL58" s="115" t="str" cm="1">
        <f t="array" ref="HL58">IFERROR(INDEX(#REF!,'5. Data Set'!HH58),"")</f>
        <v/>
      </c>
      <c r="HM58" s="56"/>
      <c r="HN58" s="116" t="str" cm="1">
        <f t="array" ref="HN58">IF(IFERROR(INDEX($E$5:$E$900,SMALL(IF(ROUND($EH$5:$EH$900,1)=ROUND($EH58,1),ROW($EH$5:$EH$900)-4,""),1)),"")=$E58,"",IFERROR(INDEX($E$5:$E$900,SMALL(IF(ROUND($EH$5:$EH$900,1)=ROUND($EH58,1),ROW($EH$5:$EH$900)-4,""),1)),""))</f>
        <v/>
      </c>
      <c r="HO58" s="116" t="str" cm="1">
        <f t="array" ref="HO58">IF(IFERROR(INDEX($E$5:$E$900,SMALL(IF(ROUND($EH$5:$EH$900,1)=ROUND($EH58,1),ROW($EH$5:$EH$900)-4,""),2)),"")=$E58,"",IFERROR(INDEX($E$5:$E$900,SMALL(IF(ROUND($EH$5:$EH$900,1)=ROUND($EH58,1),ROW($EH$5:$EH$900)-4,""),2)),""))</f>
        <v/>
      </c>
      <c r="HP58" s="116" t="str" cm="1">
        <f t="array" ref="HP58">IF(IFERROR(INDEX($E$5:$E$900,SMALL(IF(ROUND($EH$5:$EH$900,1)=ROUND($EH58,1),ROW($EH$5:$EH$900)-4,""),3)),"")=$E58,"",IFERROR(INDEX($E$5:$E$900,SMALL(IF(ROUND($EH$5:$EH$900,1)=ROUND($EH58,1),ROW($EH$5:$EH$900)-4,""),3)),""))</f>
        <v/>
      </c>
      <c r="HQ58" s="117" t="str" cm="1">
        <f t="array" ref="HQ58">IF(IFERROR(INDEX($E$5:$E$900,SMALL(IF(ROUND($EH$5:$EH$900,1)=ROUND($EH58,1),ROW($EH$5:$EH$900)-4,""),4)),"")=$E58,"",IFERROR(INDEX($E$5:$E$900,SMALL(IF(ROUND($EH$5:$EH$900,1)=ROUND($EH58,1),ROW($EH$5:$EH$900)-4,""),4)),""))</f>
        <v/>
      </c>
      <c r="HR58" s="118"/>
      <c r="HS58" s="105" t="str">
        <f t="shared" si="4"/>
        <v>jpr</v>
      </c>
      <c r="HT58" s="119" t="str">
        <f t="shared" si="5"/>
        <v/>
      </c>
      <c r="HU58" s="119" t="str">
        <f t="shared" si="5"/>
        <v/>
      </c>
      <c r="HV58" s="119" t="str">
        <f t="shared" si="5"/>
        <v/>
      </c>
      <c r="HW58" s="119" t="str">
        <f t="shared" si="5"/>
        <v/>
      </c>
      <c r="HX58" s="56"/>
    </row>
    <row r="59" spans="1:232" s="114" customFormat="1" ht="13.9" customHeight="1" x14ac:dyDescent="0.25">
      <c r="A59" s="107" t="s">
        <v>292</v>
      </c>
      <c r="B59" s="107" t="s">
        <v>456</v>
      </c>
      <c r="C59" s="107">
        <v>199</v>
      </c>
      <c r="D59" s="108">
        <v>2017</v>
      </c>
      <c r="E59" s="109" t="s">
        <v>460</v>
      </c>
      <c r="F59" s="107" t="s">
        <v>309</v>
      </c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 t="s">
        <v>19</v>
      </c>
      <c r="Y59" s="107" t="s">
        <v>296</v>
      </c>
      <c r="Z59" s="107">
        <v>1</v>
      </c>
      <c r="AA59" s="107" t="s">
        <v>437</v>
      </c>
      <c r="AB59" s="110">
        <v>2</v>
      </c>
      <c r="AC59" s="110">
        <v>2</v>
      </c>
      <c r="AD59" s="107">
        <v>2200</v>
      </c>
      <c r="AE59" s="107">
        <v>14</v>
      </c>
      <c r="AF59" s="107">
        <v>2</v>
      </c>
      <c r="AG59" s="107">
        <v>96834</v>
      </c>
      <c r="AH59" s="107">
        <v>12</v>
      </c>
      <c r="AI59" s="107" t="s">
        <v>461</v>
      </c>
      <c r="AJ59" s="110">
        <v>4</v>
      </c>
      <c r="AK59" s="110" t="s">
        <v>405</v>
      </c>
      <c r="AL59" s="107" t="s">
        <v>327</v>
      </c>
      <c r="AM59" s="107">
        <v>2</v>
      </c>
      <c r="AN59" s="110">
        <v>1</v>
      </c>
      <c r="AO59" s="110">
        <v>750</v>
      </c>
      <c r="AP59" s="107" t="s">
        <v>341</v>
      </c>
      <c r="AQ59" s="107" t="s">
        <v>424</v>
      </c>
      <c r="AR59" s="107" t="s">
        <v>319</v>
      </c>
      <c r="AS59" s="107" t="s">
        <v>459</v>
      </c>
      <c r="AT59" s="107" t="s">
        <v>429</v>
      </c>
      <c r="AU59" s="111">
        <v>14.837268</v>
      </c>
      <c r="AV59" s="111">
        <v>20.385173000000002</v>
      </c>
      <c r="AW59" s="111">
        <v>18.218948000000001</v>
      </c>
      <c r="AX59" s="111">
        <v>10.948928</v>
      </c>
      <c r="AY59" s="111">
        <v>12.549161</v>
      </c>
      <c r="AZ59" s="111">
        <v>18.927472999999999</v>
      </c>
      <c r="BA59" s="111"/>
      <c r="BB59" s="111">
        <v>10.914769</v>
      </c>
      <c r="BC59" s="111">
        <v>22.686354000000001</v>
      </c>
      <c r="BD59" s="111">
        <v>26.003748999999999</v>
      </c>
      <c r="BE59" s="111">
        <v>26.498745</v>
      </c>
      <c r="BF59" s="111">
        <v>127.313744</v>
      </c>
      <c r="BG59" s="107">
        <v>54211.478319000002</v>
      </c>
      <c r="BH59" s="112">
        <v>54259.027759999997</v>
      </c>
      <c r="BI59" s="111">
        <v>7.8359180000000004</v>
      </c>
      <c r="BJ59" s="112">
        <v>338.25128999999998</v>
      </c>
      <c r="BK59" s="112">
        <v>40675.005145000003</v>
      </c>
      <c r="BL59" s="111">
        <v>5.8741560000000002</v>
      </c>
      <c r="BM59" s="112">
        <v>312.5</v>
      </c>
      <c r="BN59" s="112">
        <v>27064.419352000001</v>
      </c>
      <c r="BO59" s="111">
        <v>3.9085580000000002</v>
      </c>
      <c r="BP59" s="112">
        <v>279.89741900000001</v>
      </c>
      <c r="BQ59" s="112">
        <v>13557.482900999999</v>
      </c>
      <c r="BR59" s="111">
        <v>1.957929</v>
      </c>
      <c r="BS59" s="107">
        <v>245.665806</v>
      </c>
      <c r="BT59" s="107">
        <v>653944.86018600001</v>
      </c>
      <c r="BU59" s="112">
        <v>654147.12930000003</v>
      </c>
      <c r="BV59" s="107">
        <v>11.085716</v>
      </c>
      <c r="BW59" s="107">
        <v>348.58645200000001</v>
      </c>
      <c r="BX59" s="107">
        <v>490519.29516199999</v>
      </c>
      <c r="BY59" s="107">
        <v>8.3127440000000004</v>
      </c>
      <c r="BZ59" s="107">
        <v>326.399677</v>
      </c>
      <c r="CA59" s="107">
        <v>326947.11099999998</v>
      </c>
      <c r="CB59" s="107">
        <v>5.5407149999999996</v>
      </c>
      <c r="CC59" s="107">
        <v>288.05354799999998</v>
      </c>
      <c r="CD59" s="107">
        <v>163541.18309100001</v>
      </c>
      <c r="CE59" s="107">
        <v>2.771503</v>
      </c>
      <c r="CF59" s="107">
        <v>250.033548</v>
      </c>
      <c r="CG59" s="107">
        <v>146556.81887399999</v>
      </c>
      <c r="CH59" s="112">
        <v>146011.339874</v>
      </c>
      <c r="CI59" s="107">
        <v>9.1563189999999999</v>
      </c>
      <c r="CJ59" s="107">
        <v>320.900645</v>
      </c>
      <c r="CK59" s="107">
        <v>109974.092691</v>
      </c>
      <c r="CL59" s="107">
        <v>6.8964359999999996</v>
      </c>
      <c r="CM59" s="107">
        <v>295.79451599999999</v>
      </c>
      <c r="CN59" s="107">
        <v>73347.147794999997</v>
      </c>
      <c r="CO59" s="107">
        <v>4.5995739999999996</v>
      </c>
      <c r="CP59" s="107">
        <v>267.18871000000001</v>
      </c>
      <c r="CQ59" s="107">
        <v>36610.472153000002</v>
      </c>
      <c r="CR59" s="107">
        <v>2.29583</v>
      </c>
      <c r="CS59" s="107">
        <v>238.63322600000001</v>
      </c>
      <c r="CT59" s="107">
        <v>77449.146124999999</v>
      </c>
      <c r="CU59" s="107">
        <v>77440.531386999995</v>
      </c>
      <c r="CV59" s="107">
        <v>5.143319</v>
      </c>
      <c r="CW59" s="107">
        <v>290.25741900000003</v>
      </c>
      <c r="CX59" s="112">
        <v>58123.451999999997</v>
      </c>
      <c r="CY59" s="107">
        <v>3.8603480000000001</v>
      </c>
      <c r="CZ59" s="107">
        <v>272.44451600000002</v>
      </c>
      <c r="DA59" s="112">
        <v>38740.287204</v>
      </c>
      <c r="DB59" s="107">
        <v>2.5729890000000002</v>
      </c>
      <c r="DC59" s="107">
        <v>251.37871000000001</v>
      </c>
      <c r="DD59" s="112">
        <v>19377.381579000001</v>
      </c>
      <c r="DE59" s="107">
        <v>1.286975</v>
      </c>
      <c r="DF59" s="107">
        <v>230.145161</v>
      </c>
      <c r="DG59" s="107">
        <v>128675.306509</v>
      </c>
      <c r="DH59" s="112">
        <v>128677.008094</v>
      </c>
      <c r="DI59" s="107">
        <v>6.1606059999999996</v>
      </c>
      <c r="DJ59" s="107">
        <v>306.85806500000001</v>
      </c>
      <c r="DK59" s="112">
        <v>96427.097790999993</v>
      </c>
      <c r="DL59" s="107">
        <v>4.6165929999999999</v>
      </c>
      <c r="DM59" s="107">
        <v>287.167419</v>
      </c>
      <c r="DN59" s="112">
        <v>64391.548436999998</v>
      </c>
      <c r="DO59" s="107">
        <v>3.082843</v>
      </c>
      <c r="DP59" s="107">
        <v>262.20064500000001</v>
      </c>
      <c r="DQ59" s="112">
        <v>32148.090337000001</v>
      </c>
      <c r="DR59" s="107">
        <v>1.5391379999999999</v>
      </c>
      <c r="DS59" s="107">
        <v>235.50967700000001</v>
      </c>
      <c r="DT59" s="107">
        <v>8999.9746849999992</v>
      </c>
      <c r="DU59" s="112">
        <v>9003.8710379999993</v>
      </c>
      <c r="DV59" s="107">
        <v>9.2172499999999999</v>
      </c>
      <c r="DW59" s="107">
        <v>306.73709700000001</v>
      </c>
      <c r="DX59" s="112">
        <v>6761.6631930000003</v>
      </c>
      <c r="DY59" s="107">
        <v>6.9219049999999998</v>
      </c>
      <c r="DZ59" s="107">
        <v>284.10580599999997</v>
      </c>
      <c r="EA59" s="112">
        <v>4505.7060419999998</v>
      </c>
      <c r="EB59" s="107">
        <v>4.6124850000000004</v>
      </c>
      <c r="EC59" s="107">
        <v>258.850323</v>
      </c>
      <c r="ED59" s="112">
        <v>2246.5438650000001</v>
      </c>
      <c r="EE59" s="107">
        <v>2.2997839999999998</v>
      </c>
      <c r="EF59" s="107">
        <v>233.76709700000001</v>
      </c>
      <c r="EG59" s="107">
        <v>2286327.9214309999</v>
      </c>
      <c r="EH59" s="111">
        <v>2290229.8967510001</v>
      </c>
      <c r="EI59" s="107">
        <v>6.4675240000000001</v>
      </c>
      <c r="EJ59" s="107">
        <v>335.90074399999997</v>
      </c>
      <c r="EK59" s="112">
        <v>1993275.8366330001</v>
      </c>
      <c r="EL59" s="107">
        <v>5.6289360000000004</v>
      </c>
      <c r="EM59" s="107">
        <v>322.40454499999998</v>
      </c>
      <c r="EN59" s="112">
        <v>1718273.794614</v>
      </c>
      <c r="EO59" s="107">
        <v>4.852341</v>
      </c>
      <c r="EP59" s="107">
        <v>305.53380199999998</v>
      </c>
      <c r="EQ59" s="112">
        <v>1420174.109469</v>
      </c>
      <c r="ER59" s="107">
        <v>4.0105190000000004</v>
      </c>
      <c r="ES59" s="107">
        <v>288.90553699999998</v>
      </c>
      <c r="ET59" s="112">
        <v>1137935.0717130001</v>
      </c>
      <c r="EU59" s="107">
        <v>3.2134860000000001</v>
      </c>
      <c r="EV59" s="107">
        <v>272.70107400000001</v>
      </c>
      <c r="EW59" s="112">
        <v>856620.337635</v>
      </c>
      <c r="EX59" s="107">
        <v>2.4190640000000001</v>
      </c>
      <c r="EY59" s="107">
        <v>255.76388399999999</v>
      </c>
      <c r="EZ59" s="112">
        <v>567845.62675699999</v>
      </c>
      <c r="FA59" s="107">
        <v>1.603575</v>
      </c>
      <c r="FB59" s="107">
        <v>239.12834699999999</v>
      </c>
      <c r="FC59" s="112">
        <v>286563.89792100003</v>
      </c>
      <c r="FD59" s="107">
        <v>0.80924600000000002</v>
      </c>
      <c r="FE59" s="107">
        <v>222.54033100000001</v>
      </c>
      <c r="FF59" s="107">
        <v>2292.6938690000002</v>
      </c>
      <c r="FG59" s="112">
        <v>2261.7985899999999</v>
      </c>
      <c r="FH59" s="107">
        <v>6.6826169999999996</v>
      </c>
      <c r="FI59" s="107">
        <v>210.25311500000001</v>
      </c>
      <c r="FJ59" s="112">
        <v>1140.855321</v>
      </c>
      <c r="FK59" s="107">
        <v>3.3707240000000001</v>
      </c>
      <c r="FL59" s="107">
        <v>208.16032799999999</v>
      </c>
      <c r="FM59" s="107">
        <v>1033.485426</v>
      </c>
      <c r="FN59" s="112">
        <v>1036.060573</v>
      </c>
      <c r="FO59" s="107">
        <v>7.5851860000000002</v>
      </c>
      <c r="FP59" s="107">
        <v>207.33049199999999</v>
      </c>
      <c r="FQ59" s="112">
        <v>523.239915</v>
      </c>
      <c r="FR59" s="107">
        <v>3.8307340000000001</v>
      </c>
      <c r="FS59" s="107">
        <v>207.25885199999999</v>
      </c>
      <c r="FT59" s="107">
        <v>96.510718999999995</v>
      </c>
      <c r="FU59" s="107">
        <v>8.3776670000000006</v>
      </c>
      <c r="FV59" s="107">
        <v>317.41085700000002</v>
      </c>
      <c r="FW59" s="107">
        <v>97.027347000000006</v>
      </c>
      <c r="FX59" s="107">
        <v>8.4225130000000004</v>
      </c>
      <c r="FY59" s="107">
        <v>316.58647100000002</v>
      </c>
      <c r="FZ59" s="107">
        <v>1944012.1267270001</v>
      </c>
      <c r="GA59" s="107">
        <v>13.126773</v>
      </c>
      <c r="GB59" s="107">
        <v>342.347419</v>
      </c>
      <c r="GC59" s="107">
        <v>6468023.453764</v>
      </c>
      <c r="GD59" s="107">
        <v>43.674768</v>
      </c>
      <c r="GE59" s="113">
        <v>343.04833300000001</v>
      </c>
      <c r="GF59" s="113">
        <v>204.86934400000001</v>
      </c>
      <c r="GG59" s="113"/>
      <c r="GH59" s="113"/>
      <c r="GI59" s="113"/>
      <c r="GJ59" s="113"/>
      <c r="GK59" s="113"/>
      <c r="GL59" s="107"/>
      <c r="GM59" s="107">
        <v>2</v>
      </c>
      <c r="GN59" s="107"/>
      <c r="HA59" s="107"/>
      <c r="HC59" s="53" t="str">
        <f t="shared" si="0"/>
        <v>0</v>
      </c>
      <c r="HD59" s="56">
        <f t="shared" si="2"/>
        <v>2017</v>
      </c>
      <c r="HF59" s="56" t="e">
        <f>MATCH(ROUND(#REF!,1),#REF!,0)</f>
        <v>#REF!</v>
      </c>
      <c r="HG59" s="56" t="e">
        <f>MATCH(ROUND(#REF!,1),#REF!,0)</f>
        <v>#REF!</v>
      </c>
      <c r="HH59" s="56" t="e">
        <f>MATCH(ROUND(#REF!,1),#REF!,0)</f>
        <v>#REF!</v>
      </c>
      <c r="HI59" s="56" t="e">
        <f>MATCH(ROUND(#REF!,1),#REF!,0)</f>
        <v>#REF!</v>
      </c>
      <c r="HK59" s="115">
        <f t="shared" si="3"/>
        <v>2</v>
      </c>
      <c r="HL59" s="115" t="str" cm="1">
        <f t="array" ref="HL59">IFERROR(INDEX(#REF!,'5. Data Set'!HH59),"")</f>
        <v/>
      </c>
      <c r="HM59" s="56"/>
      <c r="HN59" s="116" t="str" cm="1">
        <f t="array" ref="HN59">IF(IFERROR(INDEX($E$5:$E$900,SMALL(IF(ROUND($EH$5:$EH$900,1)=ROUND($EH59,1),ROW($EH$5:$EH$900)-4,""),1)),"")=$E59,"",IFERROR(INDEX($E$5:$E$900,SMALL(IF(ROUND($EH$5:$EH$900,1)=ROUND($EH59,1),ROW($EH$5:$EH$900)-4,""),1)),""))</f>
        <v/>
      </c>
      <c r="HO59" s="116" t="str" cm="1">
        <f t="array" ref="HO59">IF(IFERROR(INDEX($E$5:$E$900,SMALL(IF(ROUND($EH$5:$EH$900,1)=ROUND($EH59,1),ROW($EH$5:$EH$900)-4,""),2)),"")=$E59,"",IFERROR(INDEX($E$5:$E$900,SMALL(IF(ROUND($EH$5:$EH$900,1)=ROUND($EH59,1),ROW($EH$5:$EH$900)-4,""),2)),""))</f>
        <v/>
      </c>
      <c r="HP59" s="116" t="str" cm="1">
        <f t="array" ref="HP59">IF(IFERROR(INDEX($E$5:$E$900,SMALL(IF(ROUND($EH$5:$EH$900,1)=ROUND($EH59,1),ROW($EH$5:$EH$900)-4,""),3)),"")=$E59,"",IFERROR(INDEX($E$5:$E$900,SMALL(IF(ROUND($EH$5:$EH$900,1)=ROUND($EH59,1),ROW($EH$5:$EH$900)-4,""),3)),""))</f>
        <v/>
      </c>
      <c r="HQ59" s="117" t="str" cm="1">
        <f t="array" ref="HQ59">IF(IFERROR(INDEX($E$5:$E$900,SMALL(IF(ROUND($EH$5:$EH$900,1)=ROUND($EH59,1),ROW($EH$5:$EH$900)-4,""),4)),"")=$E59,"",IFERROR(INDEX($E$5:$E$900,SMALL(IF(ROUND($EH$5:$EH$900,1)=ROUND($EH59,1),ROW($EH$5:$EH$900)-4,""),4)),""))</f>
        <v/>
      </c>
      <c r="HR59" s="118"/>
      <c r="HS59" s="105" t="str">
        <f t="shared" si="4"/>
        <v>jpr</v>
      </c>
      <c r="HT59" s="119" t="str">
        <f t="shared" si="5"/>
        <v/>
      </c>
      <c r="HU59" s="119" t="str">
        <f t="shared" si="5"/>
        <v/>
      </c>
      <c r="HV59" s="119" t="str">
        <f t="shared" si="5"/>
        <v/>
      </c>
      <c r="HW59" s="119" t="str">
        <f t="shared" si="5"/>
        <v/>
      </c>
      <c r="HX59" s="56"/>
    </row>
    <row r="60" spans="1:232" s="114" customFormat="1" ht="13.9" customHeight="1" x14ac:dyDescent="0.25">
      <c r="A60" s="107" t="s">
        <v>292</v>
      </c>
      <c r="B60" s="107" t="s">
        <v>456</v>
      </c>
      <c r="C60" s="107">
        <v>200</v>
      </c>
      <c r="D60" s="108">
        <v>2017</v>
      </c>
      <c r="E60" s="109" t="s">
        <v>462</v>
      </c>
      <c r="F60" s="107" t="s">
        <v>303</v>
      </c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 t="s">
        <v>19</v>
      </c>
      <c r="Y60" s="107" t="s">
        <v>296</v>
      </c>
      <c r="Z60" s="107">
        <v>1</v>
      </c>
      <c r="AA60" s="107" t="s">
        <v>431</v>
      </c>
      <c r="AB60" s="110">
        <v>2</v>
      </c>
      <c r="AC60" s="110">
        <v>2</v>
      </c>
      <c r="AD60" s="107">
        <v>2000</v>
      </c>
      <c r="AE60" s="107">
        <v>8</v>
      </c>
      <c r="AF60" s="107">
        <v>2</v>
      </c>
      <c r="AG60" s="107">
        <v>130754</v>
      </c>
      <c r="AH60" s="107">
        <v>2</v>
      </c>
      <c r="AI60" s="107" t="s">
        <v>463</v>
      </c>
      <c r="AJ60" s="110">
        <v>1</v>
      </c>
      <c r="AK60" s="110" t="s">
        <v>405</v>
      </c>
      <c r="AL60" s="107" t="s">
        <v>327</v>
      </c>
      <c r="AM60" s="107">
        <v>2</v>
      </c>
      <c r="AN60" s="110">
        <v>1</v>
      </c>
      <c r="AO60" s="110">
        <v>495</v>
      </c>
      <c r="AP60" s="107" t="s">
        <v>341</v>
      </c>
      <c r="AQ60" s="107" t="s">
        <v>424</v>
      </c>
      <c r="AR60" s="107" t="s">
        <v>319</v>
      </c>
      <c r="AS60" s="107" t="s">
        <v>459</v>
      </c>
      <c r="AT60" s="107" t="s">
        <v>429</v>
      </c>
      <c r="AU60" s="111">
        <v>11.922745000000001</v>
      </c>
      <c r="AV60" s="111">
        <v>11.624021000000001</v>
      </c>
      <c r="AW60" s="111">
        <v>17.528161999999998</v>
      </c>
      <c r="AX60" s="111">
        <v>10.207191</v>
      </c>
      <c r="AY60" s="111">
        <v>11.687735</v>
      </c>
      <c r="AZ60" s="111">
        <v>17.242446999999999</v>
      </c>
      <c r="BA60" s="111"/>
      <c r="BB60" s="111">
        <v>8.6677579999999992</v>
      </c>
      <c r="BC60" s="111">
        <v>8.3103379999999998</v>
      </c>
      <c r="BD60" s="111">
        <v>18.464769</v>
      </c>
      <c r="BE60" s="111">
        <v>11.176413999999999</v>
      </c>
      <c r="BF60" s="111">
        <v>121.300358</v>
      </c>
      <c r="BG60" s="107">
        <v>23078.713046000001</v>
      </c>
      <c r="BH60" s="112">
        <v>23094.965209000002</v>
      </c>
      <c r="BI60" s="111">
        <v>3.335302</v>
      </c>
      <c r="BJ60" s="112">
        <v>188.70645200000001</v>
      </c>
      <c r="BK60" s="112">
        <v>17334.889360000001</v>
      </c>
      <c r="BL60" s="111">
        <v>2.50345</v>
      </c>
      <c r="BM60" s="112">
        <v>171.18</v>
      </c>
      <c r="BN60" s="112">
        <v>11565.405187</v>
      </c>
      <c r="BO60" s="111">
        <v>1.670239</v>
      </c>
      <c r="BP60" s="112">
        <v>151.69258099999999</v>
      </c>
      <c r="BQ60" s="112">
        <v>5770.4064259999996</v>
      </c>
      <c r="BR60" s="111">
        <v>0.83334399999999997</v>
      </c>
      <c r="BS60" s="107">
        <v>117.37290299999999</v>
      </c>
      <c r="BT60" s="107">
        <v>174471.39659799999</v>
      </c>
      <c r="BU60" s="112">
        <v>174484.36683499999</v>
      </c>
      <c r="BV60" s="107">
        <v>2.9569559999999999</v>
      </c>
      <c r="BW60" s="107">
        <v>181.668387</v>
      </c>
      <c r="BX60" s="107">
        <v>130879.628547</v>
      </c>
      <c r="BY60" s="107">
        <v>2.217994</v>
      </c>
      <c r="BZ60" s="107">
        <v>160.263226</v>
      </c>
      <c r="CA60" s="107">
        <v>87250.975263999993</v>
      </c>
      <c r="CB60" s="107">
        <v>1.4786269999999999</v>
      </c>
      <c r="CC60" s="107">
        <v>129.34903199999999</v>
      </c>
      <c r="CD60" s="107">
        <v>43630.342221999999</v>
      </c>
      <c r="CE60" s="107">
        <v>0.73939600000000005</v>
      </c>
      <c r="CF60" s="107">
        <v>104.28903200000001</v>
      </c>
      <c r="CG60" s="107">
        <v>75007.700729999997</v>
      </c>
      <c r="CH60" s="112">
        <v>77292.507945999998</v>
      </c>
      <c r="CI60" s="107">
        <v>4.8469860000000002</v>
      </c>
      <c r="CJ60" s="107">
        <v>181.992581</v>
      </c>
      <c r="CK60" s="107">
        <v>56311.791368999999</v>
      </c>
      <c r="CL60" s="107">
        <v>3.5312929999999998</v>
      </c>
      <c r="CM60" s="107">
        <v>166.793871</v>
      </c>
      <c r="CN60" s="107">
        <v>37500.283335</v>
      </c>
      <c r="CO60" s="107">
        <v>2.351629</v>
      </c>
      <c r="CP60" s="107">
        <v>148.30483899999999</v>
      </c>
      <c r="CQ60" s="107">
        <v>18722.919912000001</v>
      </c>
      <c r="CR60" s="107">
        <v>1.1741079999999999</v>
      </c>
      <c r="CS60" s="107">
        <v>111.21096799999999</v>
      </c>
      <c r="CT60" s="107">
        <v>38675.549217</v>
      </c>
      <c r="CU60" s="107">
        <v>38687.885772000001</v>
      </c>
      <c r="CV60" s="107">
        <v>2.569509</v>
      </c>
      <c r="CW60" s="107">
        <v>159.98387099999999</v>
      </c>
      <c r="CX60" s="112">
        <v>29047.602094000002</v>
      </c>
      <c r="CY60" s="107">
        <v>1.929236</v>
      </c>
      <c r="CZ60" s="107">
        <v>150.70451600000001</v>
      </c>
      <c r="DA60" s="112">
        <v>19362.624941999999</v>
      </c>
      <c r="DB60" s="107">
        <v>1.285995</v>
      </c>
      <c r="DC60" s="107">
        <v>139.21</v>
      </c>
      <c r="DD60" s="112">
        <v>9679.6977110000007</v>
      </c>
      <c r="DE60" s="107">
        <v>0.64288999999999996</v>
      </c>
      <c r="DF60" s="107">
        <v>112.49</v>
      </c>
      <c r="DG60" s="107">
        <v>63834.414241999999</v>
      </c>
      <c r="DH60" s="112">
        <v>63837.690836000002</v>
      </c>
      <c r="DI60" s="107">
        <v>3.0563259999999999</v>
      </c>
      <c r="DJ60" s="107">
        <v>168.322903</v>
      </c>
      <c r="DK60" s="112">
        <v>47777.515120999997</v>
      </c>
      <c r="DL60" s="107">
        <v>2.2874210000000001</v>
      </c>
      <c r="DM60" s="107">
        <v>158.51838699999999</v>
      </c>
      <c r="DN60" s="112">
        <v>31962.713726999998</v>
      </c>
      <c r="DO60" s="107">
        <v>1.5302629999999999</v>
      </c>
      <c r="DP60" s="107">
        <v>144.56258099999999</v>
      </c>
      <c r="DQ60" s="112">
        <v>15960.963856</v>
      </c>
      <c r="DR60" s="107">
        <v>0.76415500000000003</v>
      </c>
      <c r="DS60" s="107">
        <v>113.577742</v>
      </c>
      <c r="DT60" s="107">
        <v>4477.1132109999999</v>
      </c>
      <c r="DU60" s="112">
        <v>4478.045255</v>
      </c>
      <c r="DV60" s="107">
        <v>4.5841690000000002</v>
      </c>
      <c r="DW60" s="107">
        <v>167.966452</v>
      </c>
      <c r="DX60" s="112">
        <v>3365.2054459999999</v>
      </c>
      <c r="DY60" s="107">
        <v>3.4449559999999999</v>
      </c>
      <c r="DZ60" s="107">
        <v>156.11000000000001</v>
      </c>
      <c r="EA60" s="112">
        <v>2236.6923780000002</v>
      </c>
      <c r="EB60" s="107">
        <v>2.2896990000000002</v>
      </c>
      <c r="EC60" s="107">
        <v>141.239677</v>
      </c>
      <c r="ED60" s="112">
        <v>1120.6650219999999</v>
      </c>
      <c r="EE60" s="107">
        <v>1.1472230000000001</v>
      </c>
      <c r="EF60" s="107">
        <v>126.72580600000001</v>
      </c>
      <c r="EG60" s="107">
        <v>982900.45944999997</v>
      </c>
      <c r="EH60" s="111">
        <v>984772.23710799997</v>
      </c>
      <c r="EI60" s="107">
        <v>2.7809599999999999</v>
      </c>
      <c r="EJ60" s="107">
        <v>186.690248</v>
      </c>
      <c r="EK60" s="112">
        <v>858638.506116</v>
      </c>
      <c r="EL60" s="107">
        <v>2.424763</v>
      </c>
      <c r="EM60" s="107">
        <v>174.77702500000001</v>
      </c>
      <c r="EN60" s="112">
        <v>739311.60508699995</v>
      </c>
      <c r="EO60" s="107">
        <v>2.0877880000000002</v>
      </c>
      <c r="EP60" s="107">
        <v>165.65942100000001</v>
      </c>
      <c r="EQ60" s="112">
        <v>612825.40630000003</v>
      </c>
      <c r="ER60" s="107">
        <v>1.730596</v>
      </c>
      <c r="ES60" s="107">
        <v>156.24314000000001</v>
      </c>
      <c r="ET60" s="112">
        <v>489819.09601899999</v>
      </c>
      <c r="EU60" s="107">
        <v>1.3832310000000001</v>
      </c>
      <c r="EV60" s="107">
        <v>147.02743799999999</v>
      </c>
      <c r="EW60" s="112">
        <v>365922.75763800001</v>
      </c>
      <c r="EX60" s="107">
        <v>1.033352</v>
      </c>
      <c r="EY60" s="107">
        <v>137.88405</v>
      </c>
      <c r="EZ60" s="112">
        <v>244957.93062500001</v>
      </c>
      <c r="FA60" s="107">
        <v>0.69175200000000003</v>
      </c>
      <c r="FB60" s="107">
        <v>129.97198299999999</v>
      </c>
      <c r="FC60" s="112">
        <v>121152.74832699999</v>
      </c>
      <c r="FD60" s="107">
        <v>0.34213100000000002</v>
      </c>
      <c r="FE60" s="107">
        <v>116.249835</v>
      </c>
      <c r="FF60" s="107">
        <v>295.34912500000002</v>
      </c>
      <c r="FG60" s="112">
        <v>305.29119300000002</v>
      </c>
      <c r="FH60" s="107">
        <v>0.90200100000000005</v>
      </c>
      <c r="FI60" s="107">
        <v>79.378033000000002</v>
      </c>
      <c r="FJ60" s="112">
        <v>149.56850499999999</v>
      </c>
      <c r="FK60" s="107">
        <v>0.441909</v>
      </c>
      <c r="FL60" s="107">
        <v>72.711310999999995</v>
      </c>
      <c r="FM60" s="107">
        <v>261.438558</v>
      </c>
      <c r="FN60" s="112">
        <v>258.85449799999998</v>
      </c>
      <c r="FO60" s="107">
        <v>1.8951199999999999</v>
      </c>
      <c r="FP60" s="107">
        <v>74.583607000000001</v>
      </c>
      <c r="FQ60" s="112">
        <v>131.82462699999999</v>
      </c>
      <c r="FR60" s="107">
        <v>0.96511199999999997</v>
      </c>
      <c r="FS60" s="107">
        <v>71.925573999999997</v>
      </c>
      <c r="FT60" s="107">
        <v>21.630656999999999</v>
      </c>
      <c r="FU60" s="107">
        <v>1.877661</v>
      </c>
      <c r="FV60" s="107">
        <v>167.85755599999999</v>
      </c>
      <c r="FW60" s="107">
        <v>21.691642999999999</v>
      </c>
      <c r="FX60" s="107">
        <v>1.8829549999999999</v>
      </c>
      <c r="FY60" s="107">
        <v>168.62087</v>
      </c>
      <c r="FZ60" s="107">
        <v>925961.33797200001</v>
      </c>
      <c r="GA60" s="107">
        <v>6.2524740000000003</v>
      </c>
      <c r="GB60" s="107">
        <v>200.85258099999999</v>
      </c>
      <c r="GC60" s="107">
        <v>3622272.7047569999</v>
      </c>
      <c r="GD60" s="107">
        <v>24.459081999999999</v>
      </c>
      <c r="GE60" s="113">
        <v>201.64064500000001</v>
      </c>
      <c r="GF60" s="113">
        <v>68.304097999999996</v>
      </c>
      <c r="GG60" s="113"/>
      <c r="GH60" s="113"/>
      <c r="GI60" s="113"/>
      <c r="GJ60" s="113"/>
      <c r="GK60" s="113"/>
      <c r="GL60" s="107"/>
      <c r="GM60" s="107">
        <v>2</v>
      </c>
      <c r="GN60" s="107"/>
      <c r="HA60" s="107"/>
      <c r="HC60" s="53" t="str">
        <f t="shared" si="0"/>
        <v>0</v>
      </c>
      <c r="HD60" s="56">
        <f t="shared" si="2"/>
        <v>2017</v>
      </c>
      <c r="HF60" s="56" t="e">
        <f>MATCH(ROUND(#REF!,1),#REF!,0)</f>
        <v>#REF!</v>
      </c>
      <c r="HG60" s="56" t="e">
        <f>MATCH(ROUND(#REF!,1),#REF!,0)</f>
        <v>#REF!</v>
      </c>
      <c r="HH60" s="56" t="e">
        <f>MATCH(ROUND(#REF!,1),#REF!,0)</f>
        <v>#REF!</v>
      </c>
      <c r="HI60" s="56" t="e">
        <f>MATCH(ROUND(#REF!,1),#REF!,0)</f>
        <v>#REF!</v>
      </c>
      <c r="HK60" s="115">
        <f t="shared" si="3"/>
        <v>2</v>
      </c>
      <c r="HL60" s="115" t="str" cm="1">
        <f t="array" ref="HL60">IFERROR(INDEX(#REF!,'5. Data Set'!HH60),"")</f>
        <v/>
      </c>
      <c r="HM60" s="56"/>
      <c r="HN60" s="116" t="str" cm="1">
        <f t="array" ref="HN60">IF(IFERROR(INDEX($E$5:$E$900,SMALL(IF(ROUND($EH$5:$EH$900,1)=ROUND($EH60,1),ROW($EH$5:$EH$900)-4,""),1)),"")=$E60,"",IFERROR(INDEX($E$5:$E$900,SMALL(IF(ROUND($EH$5:$EH$900,1)=ROUND($EH60,1),ROW($EH$5:$EH$900)-4,""),1)),""))</f>
        <v/>
      </c>
      <c r="HO60" s="116" t="str" cm="1">
        <f t="array" ref="HO60">IF(IFERROR(INDEX($E$5:$E$900,SMALL(IF(ROUND($EH$5:$EH$900,1)=ROUND($EH60,1),ROW($EH$5:$EH$900)-4,""),2)),"")=$E60,"",IFERROR(INDEX($E$5:$E$900,SMALL(IF(ROUND($EH$5:$EH$900,1)=ROUND($EH60,1),ROW($EH$5:$EH$900)-4,""),2)),""))</f>
        <v/>
      </c>
      <c r="HP60" s="116" t="str" cm="1">
        <f t="array" ref="HP60">IF(IFERROR(INDEX($E$5:$E$900,SMALL(IF(ROUND($EH$5:$EH$900,1)=ROUND($EH60,1),ROW($EH$5:$EH$900)-4,""),3)),"")=$E60,"",IFERROR(INDEX($E$5:$E$900,SMALL(IF(ROUND($EH$5:$EH$900,1)=ROUND($EH60,1),ROW($EH$5:$EH$900)-4,""),3)),""))</f>
        <v/>
      </c>
      <c r="HQ60" s="117" t="str" cm="1">
        <f t="array" ref="HQ60">IF(IFERROR(INDEX($E$5:$E$900,SMALL(IF(ROUND($EH$5:$EH$900,1)=ROUND($EH60,1),ROW($EH$5:$EH$900)-4,""),4)),"")=$E60,"",IFERROR(INDEX($E$5:$E$900,SMALL(IF(ROUND($EH$5:$EH$900,1)=ROUND($EH60,1),ROW($EH$5:$EH$900)-4,""),4)),""))</f>
        <v/>
      </c>
      <c r="HR60" s="118"/>
      <c r="HS60" s="105" t="str">
        <f t="shared" si="4"/>
        <v>jpr</v>
      </c>
      <c r="HT60" s="119" t="str">
        <f t="shared" si="5"/>
        <v/>
      </c>
      <c r="HU60" s="119" t="str">
        <f t="shared" si="5"/>
        <v/>
      </c>
      <c r="HV60" s="119" t="str">
        <f t="shared" si="5"/>
        <v/>
      </c>
      <c r="HW60" s="119" t="str">
        <f t="shared" si="5"/>
        <v/>
      </c>
      <c r="HX60" s="56"/>
    </row>
    <row r="61" spans="1:232" ht="13.9" customHeight="1" x14ac:dyDescent="0.25">
      <c r="A61" s="107" t="s">
        <v>292</v>
      </c>
      <c r="B61" s="107" t="s">
        <v>456</v>
      </c>
      <c r="C61" s="107">
        <v>201</v>
      </c>
      <c r="D61" s="108">
        <v>2017</v>
      </c>
      <c r="E61" s="109" t="s">
        <v>464</v>
      </c>
      <c r="F61" s="107" t="s">
        <v>49</v>
      </c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 t="s">
        <v>19</v>
      </c>
      <c r="X61" s="110"/>
      <c r="Y61" s="107" t="s">
        <v>296</v>
      </c>
      <c r="Z61" s="107">
        <v>1</v>
      </c>
      <c r="AA61" s="107" t="s">
        <v>434</v>
      </c>
      <c r="AB61" s="110">
        <v>2</v>
      </c>
      <c r="AC61" s="110">
        <v>2</v>
      </c>
      <c r="AD61" s="107">
        <v>2700</v>
      </c>
      <c r="AE61" s="107">
        <v>18</v>
      </c>
      <c r="AF61" s="107">
        <v>2</v>
      </c>
      <c r="AG61" s="107">
        <v>523523</v>
      </c>
      <c r="AH61" s="107">
        <v>16</v>
      </c>
      <c r="AI61" s="107" t="s">
        <v>465</v>
      </c>
      <c r="AJ61" s="110">
        <v>16</v>
      </c>
      <c r="AK61" s="110" t="s">
        <v>405</v>
      </c>
      <c r="AL61" s="107" t="s">
        <v>327</v>
      </c>
      <c r="AM61" s="107">
        <v>2</v>
      </c>
      <c r="AN61" s="110">
        <v>1</v>
      </c>
      <c r="AO61" s="110">
        <v>1100</v>
      </c>
      <c r="AP61" s="107" t="s">
        <v>341</v>
      </c>
      <c r="AQ61" s="107" t="s">
        <v>424</v>
      </c>
      <c r="AR61" s="107" t="s">
        <v>319</v>
      </c>
      <c r="AS61" s="107" t="s">
        <v>459</v>
      </c>
      <c r="AT61" s="107" t="s">
        <v>429</v>
      </c>
      <c r="AU61" s="111">
        <v>11.650846</v>
      </c>
      <c r="AV61" s="111">
        <v>16.072762000000001</v>
      </c>
      <c r="AW61" s="111">
        <v>16.075436</v>
      </c>
      <c r="AX61" s="111">
        <v>9.4576619999999991</v>
      </c>
      <c r="AY61" s="111">
        <v>10.580727</v>
      </c>
      <c r="AZ61" s="111">
        <v>15.948321999999999</v>
      </c>
      <c r="BA61" s="111"/>
      <c r="BB61" s="111">
        <v>8.2539920000000002</v>
      </c>
      <c r="BC61" s="111">
        <v>34.433891000000003</v>
      </c>
      <c r="BD61" s="111">
        <v>40.876517999999997</v>
      </c>
      <c r="BE61" s="111">
        <v>16.046399999999998</v>
      </c>
      <c r="BF61" s="111">
        <v>226.73714000000001</v>
      </c>
      <c r="BG61" s="107">
        <v>80028.160789999994</v>
      </c>
      <c r="BH61" s="112">
        <v>79927.212157000002</v>
      </c>
      <c r="BI61" s="111">
        <v>11.542835999999999</v>
      </c>
      <c r="BJ61" s="112">
        <v>645.767742</v>
      </c>
      <c r="BK61" s="112">
        <v>60011.356316999998</v>
      </c>
      <c r="BL61" s="111">
        <v>8.6666509999999999</v>
      </c>
      <c r="BM61" s="112">
        <v>634.74193500000001</v>
      </c>
      <c r="BN61" s="112">
        <v>39973.427855000002</v>
      </c>
      <c r="BO61" s="111">
        <v>5.7728359999999999</v>
      </c>
      <c r="BP61" s="112">
        <v>534.173226</v>
      </c>
      <c r="BQ61" s="112">
        <v>20004.481905000001</v>
      </c>
      <c r="BR61" s="111">
        <v>2.8889840000000002</v>
      </c>
      <c r="BS61" s="107">
        <v>413.535484</v>
      </c>
      <c r="BT61" s="107">
        <v>933461.17556799995</v>
      </c>
      <c r="BU61" s="112">
        <v>933519.73679899995</v>
      </c>
      <c r="BV61" s="107">
        <v>15.820194000000001</v>
      </c>
      <c r="BW61" s="107">
        <v>676.56774199999995</v>
      </c>
      <c r="BX61" s="107">
        <v>700323.84669699997</v>
      </c>
      <c r="BY61" s="107">
        <v>11.868264</v>
      </c>
      <c r="BZ61" s="107">
        <v>660.94838700000003</v>
      </c>
      <c r="CA61" s="107">
        <v>466849.09771499998</v>
      </c>
      <c r="CB61" s="107">
        <v>7.9116090000000003</v>
      </c>
      <c r="CC61" s="107">
        <v>534.167419</v>
      </c>
      <c r="CD61" s="107">
        <v>233456.82751800001</v>
      </c>
      <c r="CE61" s="107">
        <v>3.9563519999999999</v>
      </c>
      <c r="CF61" s="107">
        <v>368.672258</v>
      </c>
      <c r="CG61" s="107">
        <v>231335.52755900001</v>
      </c>
      <c r="CH61" s="112">
        <v>238924.689751</v>
      </c>
      <c r="CI61" s="107">
        <v>14.982882999999999</v>
      </c>
      <c r="CJ61" s="107">
        <v>603.01290300000005</v>
      </c>
      <c r="CK61" s="107">
        <v>173518.00433600001</v>
      </c>
      <c r="CL61" s="107">
        <v>10.881252999999999</v>
      </c>
      <c r="CM61" s="107">
        <v>597.68709699999999</v>
      </c>
      <c r="CN61" s="107">
        <v>115673.608597</v>
      </c>
      <c r="CO61" s="107">
        <v>7.253851</v>
      </c>
      <c r="CP61" s="107">
        <v>503.41645199999999</v>
      </c>
      <c r="CQ61" s="107">
        <v>57841.163339999999</v>
      </c>
      <c r="CR61" s="107">
        <v>3.6271990000000001</v>
      </c>
      <c r="CS61" s="107">
        <v>354.02612900000003</v>
      </c>
      <c r="CT61" s="107">
        <v>130326.91669300001</v>
      </c>
      <c r="CU61" s="107">
        <v>129744.879456</v>
      </c>
      <c r="CV61" s="107">
        <v>8.6171830000000007</v>
      </c>
      <c r="CW61" s="107">
        <v>603.09354800000006</v>
      </c>
      <c r="CX61" s="112">
        <v>97768.722315999999</v>
      </c>
      <c r="CY61" s="107">
        <v>6.4934430000000001</v>
      </c>
      <c r="CZ61" s="107">
        <v>564.27741900000001</v>
      </c>
      <c r="DA61" s="112">
        <v>65178.366671000003</v>
      </c>
      <c r="DB61" s="107">
        <v>4.3289099999999996</v>
      </c>
      <c r="DC61" s="107">
        <v>493.76516099999998</v>
      </c>
      <c r="DD61" s="112">
        <v>32578.732407</v>
      </c>
      <c r="DE61" s="107">
        <v>2.163761</v>
      </c>
      <c r="DF61" s="107">
        <v>389.84806500000002</v>
      </c>
      <c r="DG61" s="107">
        <v>206680.54560000001</v>
      </c>
      <c r="DH61" s="112">
        <v>207605.01396000001</v>
      </c>
      <c r="DI61" s="107">
        <v>9.9394030000000004</v>
      </c>
      <c r="DJ61" s="107">
        <v>609.80645200000004</v>
      </c>
      <c r="DK61" s="112">
        <v>154933.74244500001</v>
      </c>
      <c r="DL61" s="107">
        <v>7.4176869999999999</v>
      </c>
      <c r="DM61" s="107">
        <v>599.72580600000003</v>
      </c>
      <c r="DN61" s="112">
        <v>103474.85127299999</v>
      </c>
      <c r="DO61" s="107">
        <v>4.9540150000000001</v>
      </c>
      <c r="DP61" s="107">
        <v>511.33322600000002</v>
      </c>
      <c r="DQ61" s="112">
        <v>51683.19586</v>
      </c>
      <c r="DR61" s="107">
        <v>2.4744109999999999</v>
      </c>
      <c r="DS61" s="107">
        <v>385.60903200000001</v>
      </c>
      <c r="DT61" s="107">
        <v>14501.703818</v>
      </c>
      <c r="DU61" s="112">
        <v>14505.132533</v>
      </c>
      <c r="DV61" s="107">
        <v>14.848884</v>
      </c>
      <c r="DW61" s="107">
        <v>603.75806499999999</v>
      </c>
      <c r="DX61" s="112">
        <v>10893.176901999999</v>
      </c>
      <c r="DY61" s="107">
        <v>11.15133</v>
      </c>
      <c r="DZ61" s="107">
        <v>585.29354799999999</v>
      </c>
      <c r="EA61" s="112">
        <v>7254.777032</v>
      </c>
      <c r="EB61" s="107">
        <v>7.4267050000000001</v>
      </c>
      <c r="EC61" s="107">
        <v>494.15677399999998</v>
      </c>
      <c r="ED61" s="112">
        <v>3616.9163560000002</v>
      </c>
      <c r="EE61" s="107">
        <v>3.7026319999999999</v>
      </c>
      <c r="EF61" s="107">
        <v>403.05645199999998</v>
      </c>
      <c r="EG61" s="107">
        <v>3231730.639647</v>
      </c>
      <c r="EH61" s="111">
        <v>3234401.040943</v>
      </c>
      <c r="EI61" s="107">
        <v>9.1338279999999994</v>
      </c>
      <c r="EJ61" s="107">
        <v>650.49008300000003</v>
      </c>
      <c r="EK61" s="112">
        <v>2826322.7412729999</v>
      </c>
      <c r="EL61" s="107">
        <v>7.9814299999999996</v>
      </c>
      <c r="EM61" s="107">
        <v>642.45702500000004</v>
      </c>
      <c r="EN61" s="112">
        <v>2415007.6021580002</v>
      </c>
      <c r="EO61" s="107">
        <v>6.8198910000000001</v>
      </c>
      <c r="EP61" s="107">
        <v>607.661157</v>
      </c>
      <c r="EQ61" s="112">
        <v>2019586.097998</v>
      </c>
      <c r="ER61" s="107">
        <v>5.7032360000000004</v>
      </c>
      <c r="ES61" s="107">
        <v>559.01322300000004</v>
      </c>
      <c r="ET61" s="112">
        <v>1613456.8089109999</v>
      </c>
      <c r="EU61" s="107">
        <v>4.5563419999999999</v>
      </c>
      <c r="EV61" s="107">
        <v>511.21380199999999</v>
      </c>
      <c r="EW61" s="112">
        <v>1209460.105398</v>
      </c>
      <c r="EX61" s="107">
        <v>3.41547</v>
      </c>
      <c r="EY61" s="107">
        <v>467.344628</v>
      </c>
      <c r="EZ61" s="112">
        <v>811523.376911</v>
      </c>
      <c r="FA61" s="107">
        <v>2.291712</v>
      </c>
      <c r="FB61" s="107">
        <v>422.99867799999998</v>
      </c>
      <c r="FC61" s="112">
        <v>404057.71874500002</v>
      </c>
      <c r="FD61" s="107">
        <v>1.1410439999999999</v>
      </c>
      <c r="FE61" s="107">
        <v>373.337851</v>
      </c>
      <c r="FF61" s="107">
        <v>4616.5905320000002</v>
      </c>
      <c r="FG61" s="112">
        <v>4614.7898919999998</v>
      </c>
      <c r="FH61" s="107">
        <v>13.634668</v>
      </c>
      <c r="FI61" s="107">
        <v>290.68573800000001</v>
      </c>
      <c r="FJ61" s="112">
        <v>2315.5328209999998</v>
      </c>
      <c r="FK61" s="107">
        <v>6.8413779999999997</v>
      </c>
      <c r="FL61" s="107">
        <v>270.64016400000003</v>
      </c>
      <c r="FM61" s="107">
        <v>2202.0373749999999</v>
      </c>
      <c r="FN61" s="112">
        <v>2212.096262</v>
      </c>
      <c r="FO61" s="107">
        <v>16.195155</v>
      </c>
      <c r="FP61" s="107">
        <v>287.37852500000002</v>
      </c>
      <c r="FQ61" s="112">
        <v>1106.500892</v>
      </c>
      <c r="FR61" s="107">
        <v>8.100892</v>
      </c>
      <c r="FS61" s="107">
        <v>273.22213099999999</v>
      </c>
      <c r="FT61" s="107">
        <v>131.42334199999999</v>
      </c>
      <c r="FU61" s="107">
        <v>11.408276000000001</v>
      </c>
      <c r="FV61" s="107">
        <v>666.96249999999998</v>
      </c>
      <c r="FW61" s="107">
        <v>113.606048</v>
      </c>
      <c r="FX61" s="107">
        <v>9.8616360000000007</v>
      </c>
      <c r="FY61" s="107">
        <v>655.10714299999995</v>
      </c>
      <c r="FZ61" s="107">
        <v>2662962.2967130002</v>
      </c>
      <c r="GA61" s="107">
        <v>17.981421999999998</v>
      </c>
      <c r="GB61" s="107">
        <v>640.44516099999998</v>
      </c>
      <c r="GC61" s="107">
        <v>21620663.458712</v>
      </c>
      <c r="GD61" s="107">
        <v>145.99165600000001</v>
      </c>
      <c r="GE61" s="113">
        <v>643.88064499999996</v>
      </c>
      <c r="GF61" s="113">
        <v>243.299836</v>
      </c>
      <c r="GG61" s="113"/>
      <c r="GH61" s="113"/>
      <c r="GI61" s="113"/>
      <c r="GJ61" s="113"/>
      <c r="GK61" s="113"/>
      <c r="GL61" s="107"/>
      <c r="GM61" s="107">
        <v>8</v>
      </c>
      <c r="GN61" s="107">
        <v>5</v>
      </c>
      <c r="GO61" s="114"/>
      <c r="GP61" s="114"/>
      <c r="GQ61" s="114"/>
      <c r="GR61" s="114"/>
      <c r="GS61" s="114"/>
      <c r="GT61" s="114"/>
      <c r="GU61" s="114"/>
      <c r="GV61" s="114"/>
      <c r="GW61" s="114"/>
      <c r="GX61" s="114"/>
      <c r="GY61" s="114"/>
      <c r="GZ61" s="114"/>
      <c r="HA61" s="107"/>
      <c r="HB61" s="114"/>
      <c r="HC61" s="53" t="str">
        <f t="shared" si="0"/>
        <v>0</v>
      </c>
      <c r="HD61" s="56">
        <f t="shared" si="2"/>
        <v>2017</v>
      </c>
      <c r="HF61" s="56" t="e">
        <f>MATCH(ROUND(#REF!,1),#REF!,0)</f>
        <v>#REF!</v>
      </c>
      <c r="HG61" s="56" t="e">
        <f>MATCH(ROUND(#REF!,1),#REF!,0)</f>
        <v>#REF!</v>
      </c>
      <c r="HH61" s="56" t="e">
        <f>MATCH(ROUND(#REF!,1),#REF!,0)</f>
        <v>#REF!</v>
      </c>
      <c r="HI61" s="56" t="e">
        <f>MATCH(ROUND(#REF!,1),#REF!,0)</f>
        <v>#REF!</v>
      </c>
      <c r="HK61" s="115">
        <f t="shared" si="3"/>
        <v>2</v>
      </c>
      <c r="HL61" s="115" t="str" cm="1">
        <f t="array" ref="HL61">IFERROR(INDEX(#REF!,'5. Data Set'!HH61),"")</f>
        <v/>
      </c>
      <c r="HN61" s="116" t="str" cm="1">
        <f t="array" ref="HN61">IF(IFERROR(INDEX($E$5:$E$900,SMALL(IF(ROUND($EH$5:$EH$900,1)=ROUND($EH61,1),ROW($EH$5:$EH$900)-4,""),1)),"")=$E61,"",IFERROR(INDEX($E$5:$E$900,SMALL(IF(ROUND($EH$5:$EH$900,1)=ROUND($EH61,1),ROW($EH$5:$EH$900)-4,""),1)),""))</f>
        <v/>
      </c>
      <c r="HO61" s="116" t="str" cm="1">
        <f t="array" ref="HO61">IF(IFERROR(INDEX($E$5:$E$900,SMALL(IF(ROUND($EH$5:$EH$900,1)=ROUND($EH61,1),ROW($EH$5:$EH$900)-4,""),2)),"")=$E61,"",IFERROR(INDEX($E$5:$E$900,SMALL(IF(ROUND($EH$5:$EH$900,1)=ROUND($EH61,1),ROW($EH$5:$EH$900)-4,""),2)),""))</f>
        <v/>
      </c>
      <c r="HP61" s="116" t="str" cm="1">
        <f t="array" ref="HP61">IF(IFERROR(INDEX($E$5:$E$900,SMALL(IF(ROUND($EH$5:$EH$900,1)=ROUND($EH61,1),ROW($EH$5:$EH$900)-4,""),3)),"")=$E61,"",IFERROR(INDEX($E$5:$E$900,SMALL(IF(ROUND($EH$5:$EH$900,1)=ROUND($EH61,1),ROW($EH$5:$EH$900)-4,""),3)),""))</f>
        <v/>
      </c>
      <c r="HQ61" s="117" t="str" cm="1">
        <f t="array" ref="HQ61">IF(IFERROR(INDEX($E$5:$E$900,SMALL(IF(ROUND($EH$5:$EH$900,1)=ROUND($EH61,1),ROW($EH$5:$EH$900)-4,""),4)),"")=$E61,"",IFERROR(INDEX($E$5:$E$900,SMALL(IF(ROUND($EH$5:$EH$900,1)=ROUND($EH61,1),ROW($EH$5:$EH$900)-4,""),4)),""))</f>
        <v/>
      </c>
      <c r="HR61" s="118"/>
      <c r="HS61" s="105" t="str">
        <f t="shared" si="4"/>
        <v>jpr</v>
      </c>
      <c r="HT61" s="119" t="str">
        <f t="shared" si="5"/>
        <v/>
      </c>
      <c r="HU61" s="119" t="str">
        <f t="shared" si="5"/>
        <v/>
      </c>
      <c r="HV61" s="119" t="str">
        <f t="shared" si="5"/>
        <v/>
      </c>
      <c r="HW61" s="119" t="str">
        <f t="shared" si="5"/>
        <v/>
      </c>
    </row>
    <row r="62" spans="1:232" ht="13.9" customHeight="1" x14ac:dyDescent="0.25">
      <c r="A62" s="107" t="s">
        <v>292</v>
      </c>
      <c r="B62" s="107" t="s">
        <v>466</v>
      </c>
      <c r="C62" s="107">
        <v>202</v>
      </c>
      <c r="D62" s="108">
        <v>2017</v>
      </c>
      <c r="E62" s="109" t="s">
        <v>467</v>
      </c>
      <c r="F62" s="107" t="s">
        <v>300</v>
      </c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 t="s">
        <v>18</v>
      </c>
      <c r="X62" s="110"/>
      <c r="Y62" s="107" t="s">
        <v>296</v>
      </c>
      <c r="Z62" s="107">
        <v>1</v>
      </c>
      <c r="AA62" s="107" t="s">
        <v>468</v>
      </c>
      <c r="AB62" s="110">
        <v>2</v>
      </c>
      <c r="AC62" s="110">
        <v>2</v>
      </c>
      <c r="AD62" s="107">
        <v>2000</v>
      </c>
      <c r="AE62" s="107">
        <v>20</v>
      </c>
      <c r="AF62" s="107">
        <v>2</v>
      </c>
      <c r="AG62" s="107">
        <v>131072</v>
      </c>
      <c r="AH62" s="107">
        <v>16</v>
      </c>
      <c r="AI62" s="107" t="s">
        <v>438</v>
      </c>
      <c r="AJ62" s="110">
        <v>14</v>
      </c>
      <c r="AK62" s="110" t="s">
        <v>439</v>
      </c>
      <c r="AL62" s="107" t="s">
        <v>316</v>
      </c>
      <c r="AM62" s="107">
        <v>2</v>
      </c>
      <c r="AN62" s="110">
        <v>1</v>
      </c>
      <c r="AO62" s="110">
        <v>1100</v>
      </c>
      <c r="AP62" s="107" t="s">
        <v>440</v>
      </c>
      <c r="AQ62" s="107" t="s">
        <v>441</v>
      </c>
      <c r="AR62" s="107" t="s">
        <v>319</v>
      </c>
      <c r="AS62" s="107" t="s">
        <v>442</v>
      </c>
      <c r="AT62" s="107" t="s">
        <v>344</v>
      </c>
      <c r="AU62" s="111">
        <v>12.337586956464374</v>
      </c>
      <c r="AV62" s="111">
        <v>1.9839263770199225</v>
      </c>
      <c r="AW62" s="111">
        <v>8.7058585582055414</v>
      </c>
      <c r="AX62" s="111">
        <v>9.890528112436261</v>
      </c>
      <c r="AY62" s="111">
        <v>10.36585174208324</v>
      </c>
      <c r="AZ62" s="111">
        <v>10.36585174208324</v>
      </c>
      <c r="BA62" s="111"/>
      <c r="BB62" s="111">
        <v>9.4883883064622072</v>
      </c>
      <c r="BC62" s="111">
        <v>243.79526515407318</v>
      </c>
      <c r="BD62" s="111">
        <v>3111.45165058973</v>
      </c>
      <c r="BE62" s="111">
        <v>17.474748999820822</v>
      </c>
      <c r="BF62" s="111">
        <v>99.148156518920914</v>
      </c>
      <c r="BG62" s="107">
        <v>74668.392747802907</v>
      </c>
      <c r="BH62" s="112">
        <v>74665.419592000006</v>
      </c>
      <c r="BI62" s="111">
        <v>10.782944311709318</v>
      </c>
      <c r="BJ62" s="112">
        <v>535.32166700000005</v>
      </c>
      <c r="BK62" s="112">
        <v>56029.662838999997</v>
      </c>
      <c r="BL62" s="111">
        <v>8.0916271213390338</v>
      </c>
      <c r="BM62" s="112">
        <v>531.17888900000003</v>
      </c>
      <c r="BN62" s="112">
        <v>37319.529995999997</v>
      </c>
      <c r="BO62" s="111">
        <v>5.3895687707238169</v>
      </c>
      <c r="BP62" s="112">
        <v>479.73192</v>
      </c>
      <c r="BQ62" s="112">
        <v>18653.785186000001</v>
      </c>
      <c r="BR62" s="111">
        <v>2.6939207997804866</v>
      </c>
      <c r="BS62" s="107">
        <v>400.808492</v>
      </c>
      <c r="BT62" s="107">
        <v>100062.35539522</v>
      </c>
      <c r="BU62" s="112">
        <v>100049.71605800001</v>
      </c>
      <c r="BV62" s="107">
        <v>1.695524836467394</v>
      </c>
      <c r="BW62" s="107">
        <v>522.72214299999996</v>
      </c>
      <c r="BX62" s="107">
        <v>75044.075540000005</v>
      </c>
      <c r="BY62" s="107">
        <v>1.271758670799658</v>
      </c>
      <c r="BZ62" s="107">
        <v>521.33206299999995</v>
      </c>
      <c r="CA62" s="107">
        <v>50045.900711000002</v>
      </c>
      <c r="CB62" s="107">
        <v>0.84811902484251744</v>
      </c>
      <c r="CC62" s="107">
        <v>467.86642899999998</v>
      </c>
      <c r="CD62" s="107">
        <v>24988.809599</v>
      </c>
      <c r="CE62" s="107">
        <v>0.42348093506129919</v>
      </c>
      <c r="CF62" s="107">
        <v>392.09392000000003</v>
      </c>
      <c r="CG62" s="107">
        <v>117696.816104064</v>
      </c>
      <c r="CH62" s="112">
        <v>117843.513888</v>
      </c>
      <c r="CI62" s="107">
        <v>7.3899250612202918</v>
      </c>
      <c r="CJ62" s="107">
        <v>515.54904799999997</v>
      </c>
      <c r="CK62" s="107">
        <v>88297.108619000006</v>
      </c>
      <c r="CL62" s="107">
        <v>5.5370804407359353</v>
      </c>
      <c r="CM62" s="107">
        <v>515.95015899999999</v>
      </c>
      <c r="CN62" s="107">
        <v>58859.770843999999</v>
      </c>
      <c r="CO62" s="107">
        <v>3.6910754042107019</v>
      </c>
      <c r="CP62" s="107">
        <v>469.37903999999997</v>
      </c>
      <c r="CQ62" s="107">
        <v>29424.210824999998</v>
      </c>
      <c r="CR62" s="107">
        <v>1.8451818501352333</v>
      </c>
      <c r="CS62" s="107">
        <v>388.56626999999997</v>
      </c>
      <c r="CT62" s="107">
        <v>122768.654466231</v>
      </c>
      <c r="CU62" s="107">
        <v>122711.218739</v>
      </c>
      <c r="CV62" s="107">
        <v>8.150033157639907</v>
      </c>
      <c r="CW62" s="107">
        <v>515.59784000000002</v>
      </c>
      <c r="CX62" s="112">
        <v>92098.014448999995</v>
      </c>
      <c r="CY62" s="107">
        <v>6.1168153916606274</v>
      </c>
      <c r="CZ62" s="107">
        <v>489.09032000000002</v>
      </c>
      <c r="DA62" s="112">
        <v>61372.979821000001</v>
      </c>
      <c r="DB62" s="107">
        <v>4.0761702610760908</v>
      </c>
      <c r="DC62" s="107">
        <v>446.53680000000003</v>
      </c>
      <c r="DD62" s="112">
        <v>30713.677872</v>
      </c>
      <c r="DE62" s="107">
        <v>2.0398908561268763</v>
      </c>
      <c r="DF62" s="107">
        <v>384.688016</v>
      </c>
      <c r="DG62" s="107">
        <v>180959.84815514</v>
      </c>
      <c r="DH62" s="112">
        <v>185768.64684100001</v>
      </c>
      <c r="DI62" s="107">
        <v>8.8939543383059476</v>
      </c>
      <c r="DJ62" s="107">
        <v>517.29190500000004</v>
      </c>
      <c r="DK62" s="112">
        <v>135769.73042199999</v>
      </c>
      <c r="DL62" s="107">
        <v>6.5001807540262941</v>
      </c>
      <c r="DM62" s="107">
        <v>512.25261899999998</v>
      </c>
      <c r="DN62" s="112">
        <v>90471.857094000006</v>
      </c>
      <c r="DO62" s="107">
        <v>4.3314767027639594</v>
      </c>
      <c r="DP62" s="107">
        <v>458.73984100000001</v>
      </c>
      <c r="DQ62" s="112">
        <v>45243.596795999998</v>
      </c>
      <c r="DR62" s="107">
        <v>2.166105480376137</v>
      </c>
      <c r="DS62" s="107">
        <v>386.482302</v>
      </c>
      <c r="DT62" s="107">
        <v>13020.5735990499</v>
      </c>
      <c r="DU62" s="112">
        <v>12660.752366999999</v>
      </c>
      <c r="DV62" s="107">
        <v>12.960794765828938</v>
      </c>
      <c r="DW62" s="107">
        <v>515.30325400000004</v>
      </c>
      <c r="DX62" s="112">
        <v>9763.6034220000001</v>
      </c>
      <c r="DY62" s="107">
        <v>9.9949873798433746</v>
      </c>
      <c r="DZ62" s="107">
        <v>505.805159</v>
      </c>
      <c r="EA62" s="112">
        <v>6496.3379690000002</v>
      </c>
      <c r="EB62" s="107">
        <v>6.6502922342222446</v>
      </c>
      <c r="EC62" s="107">
        <v>457.80239999999998</v>
      </c>
      <c r="ED62" s="112">
        <v>3262.5282670000001</v>
      </c>
      <c r="EE62" s="107">
        <v>3.3398456948354407</v>
      </c>
      <c r="EF62" s="107">
        <v>400.82531699999998</v>
      </c>
      <c r="EG62" s="107">
        <v>3358438.67069152</v>
      </c>
      <c r="EH62" s="111">
        <v>3369954.1161799999</v>
      </c>
      <c r="EI62" s="107">
        <v>9.5166243463303193</v>
      </c>
      <c r="EJ62" s="107">
        <v>539.10134100000005</v>
      </c>
      <c r="EK62" s="112">
        <v>2933398.216585</v>
      </c>
      <c r="EL62" s="107">
        <v>8.283806818437899</v>
      </c>
      <c r="EM62" s="107">
        <v>535.039715</v>
      </c>
      <c r="EN62" s="112">
        <v>2510639.6186119998</v>
      </c>
      <c r="EO62" s="107">
        <v>7.0899523541371066</v>
      </c>
      <c r="EP62" s="107">
        <v>522.40032699999995</v>
      </c>
      <c r="EQ62" s="112">
        <v>2101452.5511329998</v>
      </c>
      <c r="ER62" s="107">
        <v>5.9344233842090892</v>
      </c>
      <c r="ES62" s="107">
        <v>498.016707</v>
      </c>
      <c r="ET62" s="112">
        <v>1675924.9384049999</v>
      </c>
      <c r="EU62" s="107">
        <v>4.7327493258354112</v>
      </c>
      <c r="EV62" s="107">
        <v>471.69313</v>
      </c>
      <c r="EW62" s="112">
        <v>1261744.412675</v>
      </c>
      <c r="EX62" s="107">
        <v>3.5631190166233684</v>
      </c>
      <c r="EY62" s="107">
        <v>441.83479699999998</v>
      </c>
      <c r="EZ62" s="112">
        <v>840468.99077699997</v>
      </c>
      <c r="FA62" s="107">
        <v>2.3734529860693359</v>
      </c>
      <c r="FB62" s="107">
        <v>409.453374</v>
      </c>
      <c r="FC62" s="112">
        <v>419754.64028200001</v>
      </c>
      <c r="FD62" s="107">
        <v>1.1853714001663991</v>
      </c>
      <c r="FE62" s="107">
        <v>374.064367</v>
      </c>
      <c r="FF62" s="107">
        <v>40568.822613901299</v>
      </c>
      <c r="FG62" s="112">
        <v>41291.071986000003</v>
      </c>
      <c r="FH62" s="107">
        <v>121.99690358092538</v>
      </c>
      <c r="FI62" s="107">
        <v>366.99277799999999</v>
      </c>
      <c r="FJ62" s="112">
        <v>20265.352277000002</v>
      </c>
      <c r="FK62" s="107">
        <v>59.875176614666437</v>
      </c>
      <c r="FL62" s="107">
        <v>334.87873000000002</v>
      </c>
      <c r="FM62" s="107">
        <v>248411.67943554799</v>
      </c>
      <c r="FN62" s="112">
        <v>250222.65054900001</v>
      </c>
      <c r="FO62" s="107">
        <v>1831.9251083461454</v>
      </c>
      <c r="FP62" s="107">
        <v>445.18464</v>
      </c>
      <c r="FQ62" s="112">
        <v>124203.756806</v>
      </c>
      <c r="FR62" s="107">
        <v>909.31808189472144</v>
      </c>
      <c r="FS62" s="107">
        <v>386.50690500000002</v>
      </c>
      <c r="FT62" s="107">
        <v>110.58891362741706</v>
      </c>
      <c r="FU62" s="107">
        <v>9.5997320857132866</v>
      </c>
      <c r="FV62" s="107">
        <v>539.981087</v>
      </c>
      <c r="FW62" s="107">
        <v>106.48191352182218</v>
      </c>
      <c r="FX62" s="107">
        <v>9.2432216598803976</v>
      </c>
      <c r="FY62" s="107">
        <v>538.12360000000001</v>
      </c>
      <c r="FZ62" s="107">
        <v>8261455.7211940363</v>
      </c>
      <c r="GA62" s="107">
        <v>55.784763592567721</v>
      </c>
      <c r="GB62" s="107">
        <v>532.39420600000005</v>
      </c>
      <c r="GC62" s="107">
        <v>7828938.8790675411</v>
      </c>
      <c r="GD62" s="107">
        <v>52.86423110990458</v>
      </c>
      <c r="GE62" s="113">
        <v>533.18420600000002</v>
      </c>
      <c r="GF62" s="113">
        <v>258.75378799999999</v>
      </c>
      <c r="GG62" s="113"/>
      <c r="GH62" s="113"/>
      <c r="GI62" s="113"/>
      <c r="GJ62" s="113"/>
      <c r="GK62" s="113"/>
      <c r="GL62" s="107">
        <v>6</v>
      </c>
      <c r="GM62" s="107">
        <v>2</v>
      </c>
      <c r="GN62" s="107">
        <v>0</v>
      </c>
      <c r="GO62" s="114"/>
      <c r="GP62" s="114"/>
      <c r="GQ62" s="114"/>
      <c r="GR62" s="114"/>
      <c r="GS62" s="114"/>
      <c r="GT62" s="114"/>
      <c r="GU62" s="114"/>
      <c r="GV62" s="114"/>
      <c r="GW62" s="114"/>
      <c r="GX62" s="114"/>
      <c r="GY62" s="114"/>
      <c r="GZ62" s="114"/>
      <c r="HA62" s="107"/>
      <c r="HB62" s="114"/>
      <c r="HC62" s="53" t="str">
        <f t="shared" si="0"/>
        <v>0</v>
      </c>
      <c r="HD62" s="56">
        <f t="shared" si="2"/>
        <v>2017</v>
      </c>
      <c r="HF62" s="56" t="e">
        <f>MATCH(ROUND(#REF!,1),#REF!,0)</f>
        <v>#REF!</v>
      </c>
      <c r="HG62" s="56" t="e">
        <f>MATCH(ROUND(#REF!,1),#REF!,0)</f>
        <v>#REF!</v>
      </c>
      <c r="HH62" s="56" t="e">
        <f>MATCH(ROUND(#REF!,1),#REF!,0)</f>
        <v>#REF!</v>
      </c>
      <c r="HI62" s="56" t="e">
        <f>MATCH(ROUND(#REF!,1),#REF!,0)</f>
        <v>#REF!</v>
      </c>
      <c r="HK62" s="115">
        <f t="shared" si="3"/>
        <v>2</v>
      </c>
      <c r="HL62" s="115" t="str" cm="1">
        <f t="array" ref="HL62">IFERROR(INDEX(#REF!,'5. Data Set'!HH62),"")</f>
        <v/>
      </c>
      <c r="HN62" s="116" t="str" cm="1">
        <f t="array" ref="HN62">IF(IFERROR(INDEX($E$5:$E$900,SMALL(IF(ROUND($EH$5:$EH$900,1)=ROUND($EH62,1),ROW($EH$5:$EH$900)-4,""),1)),"")=$E62,"",IFERROR(INDEX($E$5:$E$900,SMALL(IF(ROUND($EH$5:$EH$900,1)=ROUND($EH62,1),ROW($EH$5:$EH$900)-4,""),1)),""))</f>
        <v/>
      </c>
      <c r="HO62" s="116" t="str" cm="1">
        <f t="array" ref="HO62">IF(IFERROR(INDEX($E$5:$E$900,SMALL(IF(ROUND($EH$5:$EH$900,1)=ROUND($EH62,1),ROW($EH$5:$EH$900)-4,""),2)),"")=$E62,"",IFERROR(INDEX($E$5:$E$900,SMALL(IF(ROUND($EH$5:$EH$900,1)=ROUND($EH62,1),ROW($EH$5:$EH$900)-4,""),2)),""))</f>
        <v/>
      </c>
      <c r="HP62" s="116" t="str" cm="1">
        <f t="array" ref="HP62">IF(IFERROR(INDEX($E$5:$E$900,SMALL(IF(ROUND($EH$5:$EH$900,1)=ROUND($EH62,1),ROW($EH$5:$EH$900)-4,""),3)),"")=$E62,"",IFERROR(INDEX($E$5:$E$900,SMALL(IF(ROUND($EH$5:$EH$900,1)=ROUND($EH62,1),ROW($EH$5:$EH$900)-4,""),3)),""))</f>
        <v/>
      </c>
      <c r="HQ62" s="117" t="str" cm="1">
        <f t="array" ref="HQ62">IF(IFERROR(INDEX($E$5:$E$900,SMALL(IF(ROUND($EH$5:$EH$900,1)=ROUND($EH62,1),ROW($EH$5:$EH$900)-4,""),4)),"")=$E62,"",IFERROR(INDEX($E$5:$E$900,SMALL(IF(ROUND($EH$5:$EH$900,1)=ROUND($EH62,1),ROW($EH$5:$EH$900)-4,""),4)),""))</f>
        <v/>
      </c>
      <c r="HR62" s="118"/>
      <c r="HS62" s="105" t="str">
        <f t="shared" si="4"/>
        <v>jtv</v>
      </c>
      <c r="HT62" s="119" t="str">
        <f t="shared" si="5"/>
        <v/>
      </c>
      <c r="HU62" s="119" t="str">
        <f t="shared" si="5"/>
        <v/>
      </c>
      <c r="HV62" s="119" t="str">
        <f t="shared" si="5"/>
        <v/>
      </c>
      <c r="HW62" s="119" t="str">
        <f t="shared" si="5"/>
        <v/>
      </c>
    </row>
    <row r="63" spans="1:232" s="53" customFormat="1" ht="13.9" customHeight="1" x14ac:dyDescent="0.25">
      <c r="A63" s="107" t="s">
        <v>292</v>
      </c>
      <c r="B63" s="107" t="s">
        <v>466</v>
      </c>
      <c r="C63" s="107">
        <v>203</v>
      </c>
      <c r="D63" s="108">
        <v>2017</v>
      </c>
      <c r="E63" s="109" t="s">
        <v>469</v>
      </c>
      <c r="F63" s="107" t="s">
        <v>309</v>
      </c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 t="s">
        <v>18</v>
      </c>
      <c r="X63" s="107"/>
      <c r="Y63" s="107" t="s">
        <v>296</v>
      </c>
      <c r="Z63" s="107">
        <v>1</v>
      </c>
      <c r="AA63" s="107" t="s">
        <v>444</v>
      </c>
      <c r="AB63" s="110">
        <v>2</v>
      </c>
      <c r="AC63" s="110">
        <v>2</v>
      </c>
      <c r="AD63" s="107">
        <v>1700</v>
      </c>
      <c r="AE63" s="107">
        <v>6</v>
      </c>
      <c r="AF63" s="107">
        <v>1</v>
      </c>
      <c r="AG63" s="107">
        <v>65536</v>
      </c>
      <c r="AH63" s="107">
        <v>4</v>
      </c>
      <c r="AI63" s="107" t="s">
        <v>445</v>
      </c>
      <c r="AJ63" s="110">
        <v>2</v>
      </c>
      <c r="AK63" s="110" t="s">
        <v>405</v>
      </c>
      <c r="AL63" s="107" t="s">
        <v>316</v>
      </c>
      <c r="AM63" s="107">
        <v>2</v>
      </c>
      <c r="AN63" s="110">
        <v>1</v>
      </c>
      <c r="AO63" s="110">
        <v>495</v>
      </c>
      <c r="AP63" s="107" t="s">
        <v>440</v>
      </c>
      <c r="AQ63" s="107" t="s">
        <v>441</v>
      </c>
      <c r="AR63" s="107" t="s">
        <v>319</v>
      </c>
      <c r="AS63" s="107" t="s">
        <v>442</v>
      </c>
      <c r="AT63" s="107" t="s">
        <v>344</v>
      </c>
      <c r="AU63" s="111">
        <v>9.5740881557164279</v>
      </c>
      <c r="AV63" s="111">
        <v>1.5788132247717654</v>
      </c>
      <c r="AW63" s="111">
        <v>6.8967347728789745</v>
      </c>
      <c r="AX63" s="111">
        <v>5.4535473253580751</v>
      </c>
      <c r="AY63" s="111">
        <v>5.721680190046567</v>
      </c>
      <c r="AZ63" s="111">
        <v>5.721680190046567</v>
      </c>
      <c r="BA63" s="111"/>
      <c r="BB63" s="111">
        <v>8.073373246971741</v>
      </c>
      <c r="BC63" s="111">
        <v>125.5376517029196</v>
      </c>
      <c r="BD63" s="111">
        <v>1472.3440223843907</v>
      </c>
      <c r="BE63" s="111">
        <v>23.608899920601296</v>
      </c>
      <c r="BF63" s="111">
        <v>51.809352171109467</v>
      </c>
      <c r="BG63" s="107">
        <v>14465.912751407601</v>
      </c>
      <c r="BH63" s="112">
        <v>14500.010474000001</v>
      </c>
      <c r="BI63" s="111">
        <v>2.0940457619432733</v>
      </c>
      <c r="BJ63" s="112">
        <v>134.78672</v>
      </c>
      <c r="BK63" s="112">
        <v>10838.795491000001</v>
      </c>
      <c r="BL63" s="111">
        <v>1.5653046460343136</v>
      </c>
      <c r="BM63" s="112">
        <v>128.04288</v>
      </c>
      <c r="BN63" s="112">
        <v>7229.2319950000001</v>
      </c>
      <c r="BO63" s="111">
        <v>1.0440228749061291</v>
      </c>
      <c r="BP63" s="112">
        <v>120.735079</v>
      </c>
      <c r="BQ63" s="112">
        <v>3605.4458519999998</v>
      </c>
      <c r="BR63" s="111">
        <v>0.52068711397377387</v>
      </c>
      <c r="BS63" s="107">
        <v>101.77619</v>
      </c>
      <c r="BT63" s="107">
        <v>20114.766825562099</v>
      </c>
      <c r="BU63" s="112">
        <v>20118.252551000001</v>
      </c>
      <c r="BV63" s="107">
        <v>0.3409404665053668</v>
      </c>
      <c r="BW63" s="107">
        <v>130.30611099999999</v>
      </c>
      <c r="BX63" s="107">
        <v>15055.696110000001</v>
      </c>
      <c r="BY63" s="107">
        <v>0.25514621820627709</v>
      </c>
      <c r="BZ63" s="107">
        <v>127.23785700000001</v>
      </c>
      <c r="CA63" s="107">
        <v>10065.637201</v>
      </c>
      <c r="CB63" s="107">
        <v>0.17058057275516872</v>
      </c>
      <c r="CC63" s="107">
        <v>122.27325399999999</v>
      </c>
      <c r="CD63" s="107">
        <v>5031.9621500000003</v>
      </c>
      <c r="CE63" s="107">
        <v>8.5275772262490696E-2</v>
      </c>
      <c r="CF63" s="107">
        <v>100.45864</v>
      </c>
      <c r="CG63" s="107">
        <v>23765.062388164799</v>
      </c>
      <c r="CH63" s="112">
        <v>23700.198406</v>
      </c>
      <c r="CI63" s="107">
        <v>1.4862310565760157</v>
      </c>
      <c r="CJ63" s="107">
        <v>132.50896</v>
      </c>
      <c r="CK63" s="107">
        <v>17803.752669000001</v>
      </c>
      <c r="CL63" s="107">
        <v>1.1164670306543565</v>
      </c>
      <c r="CM63" s="107">
        <v>127.32975999999999</v>
      </c>
      <c r="CN63" s="107">
        <v>11889.187658000001</v>
      </c>
      <c r="CO63" s="107">
        <v>0.74556675147101159</v>
      </c>
      <c r="CP63" s="107">
        <v>120.6828</v>
      </c>
      <c r="CQ63" s="107">
        <v>5944.5028750000001</v>
      </c>
      <c r="CR63" s="107">
        <v>0.37277767204234658</v>
      </c>
      <c r="CS63" s="107">
        <v>100.109206</v>
      </c>
      <c r="CT63" s="107">
        <v>16997.174615887601</v>
      </c>
      <c r="CU63" s="107">
        <v>17018.827377000001</v>
      </c>
      <c r="CV63" s="107">
        <v>1.1303286598572182</v>
      </c>
      <c r="CW63" s="107">
        <v>124.612937</v>
      </c>
      <c r="CX63" s="112">
        <v>12755.328844</v>
      </c>
      <c r="CY63" s="107">
        <v>0.84716258287932211</v>
      </c>
      <c r="CZ63" s="107">
        <v>121.268968</v>
      </c>
      <c r="DA63" s="112">
        <v>8493.3006440000008</v>
      </c>
      <c r="DB63" s="107">
        <v>0.56409416007539592</v>
      </c>
      <c r="DC63" s="107">
        <v>117.27368</v>
      </c>
      <c r="DD63" s="112">
        <v>4253.279372</v>
      </c>
      <c r="DE63" s="107">
        <v>0.28248735744557346</v>
      </c>
      <c r="DF63" s="107">
        <v>97.340239999999994</v>
      </c>
      <c r="DG63" s="107">
        <v>25402.374503834901</v>
      </c>
      <c r="DH63" s="112">
        <v>25270.290414999999</v>
      </c>
      <c r="DI63" s="107">
        <v>1.2098532927308616</v>
      </c>
      <c r="DJ63" s="107">
        <v>129.18744000000001</v>
      </c>
      <c r="DK63" s="112">
        <v>19058.387459000001</v>
      </c>
      <c r="DL63" s="107">
        <v>0.91244906341578791</v>
      </c>
      <c r="DM63" s="107">
        <v>125.506984</v>
      </c>
      <c r="DN63" s="112">
        <v>12698.232599000001</v>
      </c>
      <c r="DO63" s="107">
        <v>0.60794705044795661</v>
      </c>
      <c r="DP63" s="107">
        <v>119.683492</v>
      </c>
      <c r="DQ63" s="112">
        <v>6350.1112519999997</v>
      </c>
      <c r="DR63" s="107">
        <v>0.30402116007654495</v>
      </c>
      <c r="DS63" s="107">
        <v>98.105680000000007</v>
      </c>
      <c r="DT63" s="107">
        <v>1996.50142137036</v>
      </c>
      <c r="DU63" s="112">
        <v>1998.2448119999999</v>
      </c>
      <c r="DV63" s="107">
        <v>2.0456004627117776</v>
      </c>
      <c r="DW63" s="107">
        <v>126.83896799999999</v>
      </c>
      <c r="DX63" s="112">
        <v>1500.1637700000001</v>
      </c>
      <c r="DY63" s="107">
        <v>1.5357155858115372</v>
      </c>
      <c r="DZ63" s="107">
        <v>122.709762</v>
      </c>
      <c r="EA63" s="112">
        <v>995.88526100000001</v>
      </c>
      <c r="EB63" s="107">
        <v>1.0194863704765318</v>
      </c>
      <c r="EC63" s="107">
        <v>117.45224</v>
      </c>
      <c r="ED63" s="112">
        <v>497.77993500000002</v>
      </c>
      <c r="EE63" s="107">
        <v>0.50957663407892717</v>
      </c>
      <c r="EF63" s="107">
        <v>106.847381</v>
      </c>
      <c r="EG63" s="107">
        <v>745538.18579055404</v>
      </c>
      <c r="EH63" s="111">
        <v>743818.87416999997</v>
      </c>
      <c r="EI63" s="107">
        <v>2.1005166726751177</v>
      </c>
      <c r="EJ63" s="107">
        <v>139.749675</v>
      </c>
      <c r="EK63" s="112">
        <v>653327.74931900005</v>
      </c>
      <c r="EL63" s="107">
        <v>1.8449731215777456</v>
      </c>
      <c r="EM63" s="107">
        <v>135.785528</v>
      </c>
      <c r="EN63" s="112">
        <v>558067.48958399997</v>
      </c>
      <c r="EO63" s="107">
        <v>1.5759617119923015</v>
      </c>
      <c r="EP63" s="107">
        <v>131.37955099999999</v>
      </c>
      <c r="EQ63" s="112">
        <v>466279.67264399998</v>
      </c>
      <c r="ER63" s="107">
        <v>1.3167563509478375</v>
      </c>
      <c r="ES63" s="107">
        <v>128.81963400000001</v>
      </c>
      <c r="ET63" s="112">
        <v>374975.22309400002</v>
      </c>
      <c r="EU63" s="107">
        <v>1.0589160013288439</v>
      </c>
      <c r="EV63" s="107">
        <v>121.00321099999999</v>
      </c>
      <c r="EW63" s="112">
        <v>279932.984398</v>
      </c>
      <c r="EX63" s="107">
        <v>0.79052027500086552</v>
      </c>
      <c r="EY63" s="107">
        <v>118.687673</v>
      </c>
      <c r="EZ63" s="112">
        <v>186004.488155</v>
      </c>
      <c r="FA63" s="107">
        <v>0.52526971569248326</v>
      </c>
      <c r="FB63" s="107">
        <v>111.769593</v>
      </c>
      <c r="FC63" s="112">
        <v>93325.255388999998</v>
      </c>
      <c r="FD63" s="107">
        <v>0.2635470297053189</v>
      </c>
      <c r="FE63" s="107">
        <v>100.16170700000001</v>
      </c>
      <c r="FF63" s="107">
        <v>5841.6471337850498</v>
      </c>
      <c r="FG63" s="112">
        <v>5944.621255</v>
      </c>
      <c r="FH63" s="107">
        <v>17.563733543107016</v>
      </c>
      <c r="FI63" s="107">
        <v>100.723175</v>
      </c>
      <c r="FJ63" s="112">
        <v>2919.1163110000002</v>
      </c>
      <c r="FK63" s="107">
        <v>8.6247010311410524</v>
      </c>
      <c r="FL63" s="107">
        <v>95.429682999999997</v>
      </c>
      <c r="FM63" s="107">
        <v>30012.044200546999</v>
      </c>
      <c r="FN63" s="112">
        <v>29947.964913</v>
      </c>
      <c r="FO63" s="107">
        <v>219.25444698001317</v>
      </c>
      <c r="FP63" s="107">
        <v>111.635079</v>
      </c>
      <c r="FQ63" s="112">
        <v>14992.262551</v>
      </c>
      <c r="FR63" s="107">
        <v>109.76105535544329</v>
      </c>
      <c r="FS63" s="107">
        <v>99.443730000000002</v>
      </c>
      <c r="FT63" s="107">
        <v>38.204358499999998</v>
      </c>
      <c r="FU63" s="107">
        <v>3.3163505642361111</v>
      </c>
      <c r="FV63" s="107">
        <v>140.4435</v>
      </c>
      <c r="FW63" s="107">
        <v>38.252532000000002</v>
      </c>
      <c r="FX63" s="107">
        <v>3.3205322916666669</v>
      </c>
      <c r="FY63" s="107">
        <v>140.674375</v>
      </c>
      <c r="FZ63" s="107">
        <v>1113924.4222102624</v>
      </c>
      <c r="GA63" s="107">
        <v>7.5216780976713782</v>
      </c>
      <c r="GB63" s="107">
        <v>136.66911999999999</v>
      </c>
      <c r="GC63" s="107">
        <v>1062577.3034252594</v>
      </c>
      <c r="GD63" s="107">
        <v>7.1749611292280866</v>
      </c>
      <c r="GE63" s="113">
        <v>138.48776000000001</v>
      </c>
      <c r="GF63" s="113">
        <v>72.399242000000001</v>
      </c>
      <c r="GG63" s="113"/>
      <c r="GH63" s="113"/>
      <c r="GI63" s="113"/>
      <c r="GJ63" s="113"/>
      <c r="GK63" s="113"/>
      <c r="GL63" s="107">
        <v>4</v>
      </c>
      <c r="GM63" s="107">
        <v>0</v>
      </c>
      <c r="GN63" s="107">
        <v>0</v>
      </c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53" t="str">
        <f t="shared" si="0"/>
        <v>0</v>
      </c>
      <c r="HD63" s="56">
        <f t="shared" si="2"/>
        <v>2017</v>
      </c>
      <c r="HF63" s="56" t="e">
        <f>MATCH(ROUND(#REF!,1),#REF!,0)</f>
        <v>#REF!</v>
      </c>
      <c r="HG63" s="56" t="e">
        <f>MATCH(ROUND(#REF!,1),#REF!,0)</f>
        <v>#REF!</v>
      </c>
      <c r="HH63" s="56" t="e">
        <f>MATCH(ROUND(#REF!,1),#REF!,0)</f>
        <v>#REF!</v>
      </c>
      <c r="HI63" s="56" t="e">
        <f>MATCH(ROUND(#REF!,1),#REF!,0)</f>
        <v>#REF!</v>
      </c>
      <c r="HK63" s="115">
        <f t="shared" si="3"/>
        <v>2</v>
      </c>
      <c r="HL63" s="115" t="str" cm="1">
        <f t="array" ref="HL63">IFERROR(INDEX(#REF!,'5. Data Set'!HH63),"")</f>
        <v/>
      </c>
      <c r="HM63" s="56"/>
      <c r="HN63" s="116" t="str" cm="1">
        <f t="array" ref="HN63">IF(IFERROR(INDEX($E$5:$E$900,SMALL(IF(ROUND($EH$5:$EH$900,1)=ROUND($EH63,1),ROW($EH$5:$EH$900)-4,""),1)),"")=$E63,"",IFERROR(INDEX($E$5:$E$900,SMALL(IF(ROUND($EH$5:$EH$900,1)=ROUND($EH63,1),ROW($EH$5:$EH$900)-4,""),1)),""))</f>
        <v/>
      </c>
      <c r="HO63" s="116" t="str" cm="1">
        <f t="array" ref="HO63">IF(IFERROR(INDEX($E$5:$E$900,SMALL(IF(ROUND($EH$5:$EH$900,1)=ROUND($EH63,1),ROW($EH$5:$EH$900)-4,""),2)),"")=$E63,"",IFERROR(INDEX($E$5:$E$900,SMALL(IF(ROUND($EH$5:$EH$900,1)=ROUND($EH63,1),ROW($EH$5:$EH$900)-4,""),2)),""))</f>
        <v/>
      </c>
      <c r="HP63" s="116" t="str" cm="1">
        <f t="array" ref="HP63">IF(IFERROR(INDEX($E$5:$E$900,SMALL(IF(ROUND($EH$5:$EH$900,1)=ROUND($EH63,1),ROW($EH$5:$EH$900)-4,""),3)),"")=$E63,"",IFERROR(INDEX($E$5:$E$900,SMALL(IF(ROUND($EH$5:$EH$900,1)=ROUND($EH63,1),ROW($EH$5:$EH$900)-4,""),3)),""))</f>
        <v/>
      </c>
      <c r="HQ63" s="117" t="str" cm="1">
        <f t="array" ref="HQ63">IF(IFERROR(INDEX($E$5:$E$900,SMALL(IF(ROUND($EH$5:$EH$900,1)=ROUND($EH63,1),ROW($EH$5:$EH$900)-4,""),4)),"")=$E63,"",IFERROR(INDEX($E$5:$E$900,SMALL(IF(ROUND($EH$5:$EH$900,1)=ROUND($EH63,1),ROW($EH$5:$EH$900)-4,""),4)),""))</f>
        <v/>
      </c>
      <c r="HR63" s="118"/>
      <c r="HS63" s="105" t="str">
        <f t="shared" si="4"/>
        <v>jtv</v>
      </c>
      <c r="HT63" s="119" t="str">
        <f t="shared" si="5"/>
        <v/>
      </c>
      <c r="HU63" s="119" t="str">
        <f t="shared" si="5"/>
        <v/>
      </c>
      <c r="HV63" s="119" t="str">
        <f t="shared" si="5"/>
        <v/>
      </c>
      <c r="HW63" s="119" t="str">
        <f t="shared" si="5"/>
        <v/>
      </c>
      <c r="HX63" s="56"/>
    </row>
    <row r="64" spans="1:232" ht="13.9" customHeight="1" x14ac:dyDescent="0.25">
      <c r="A64" s="107" t="s">
        <v>292</v>
      </c>
      <c r="B64" s="107" t="s">
        <v>466</v>
      </c>
      <c r="C64" s="107">
        <v>204</v>
      </c>
      <c r="D64" s="108">
        <v>2017</v>
      </c>
      <c r="E64" s="109" t="s">
        <v>470</v>
      </c>
      <c r="F64" s="107" t="s">
        <v>303</v>
      </c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 t="s">
        <v>18</v>
      </c>
      <c r="X64" s="110"/>
      <c r="Y64" s="107" t="s">
        <v>296</v>
      </c>
      <c r="Z64" s="107">
        <v>1</v>
      </c>
      <c r="AA64" s="107" t="s">
        <v>431</v>
      </c>
      <c r="AB64" s="110">
        <v>2</v>
      </c>
      <c r="AC64" s="110">
        <v>2</v>
      </c>
      <c r="AD64" s="107">
        <v>2000</v>
      </c>
      <c r="AE64" s="107">
        <v>8</v>
      </c>
      <c r="AF64" s="107">
        <v>2</v>
      </c>
      <c r="AG64" s="107">
        <v>131072</v>
      </c>
      <c r="AH64" s="107">
        <v>4</v>
      </c>
      <c r="AI64" s="107" t="s">
        <v>471</v>
      </c>
      <c r="AJ64" s="110">
        <v>1</v>
      </c>
      <c r="AK64" s="110" t="s">
        <v>405</v>
      </c>
      <c r="AL64" s="107" t="s">
        <v>316</v>
      </c>
      <c r="AM64" s="107">
        <v>1</v>
      </c>
      <c r="AN64" s="110">
        <v>0</v>
      </c>
      <c r="AO64" s="110">
        <v>450</v>
      </c>
      <c r="AP64" s="107" t="s">
        <v>440</v>
      </c>
      <c r="AQ64" s="107" t="s">
        <v>441</v>
      </c>
      <c r="AR64" s="107" t="s">
        <v>319</v>
      </c>
      <c r="AS64" s="107" t="s">
        <v>442</v>
      </c>
      <c r="AT64" s="107" t="s">
        <v>344</v>
      </c>
      <c r="AU64" s="111">
        <v>14.382923164309757</v>
      </c>
      <c r="AV64" s="111">
        <v>19.020161545109367</v>
      </c>
      <c r="AW64" s="111">
        <v>18.774053927230867</v>
      </c>
      <c r="AX64" s="111">
        <v>10.987396389403637</v>
      </c>
      <c r="AY64" s="111">
        <v>12.382376835928103</v>
      </c>
      <c r="AZ64" s="111">
        <v>12.382376835928103</v>
      </c>
      <c r="BA64" s="111"/>
      <c r="BB64" s="111">
        <v>12.289456745211387</v>
      </c>
      <c r="BC64" s="111">
        <v>19.924943934191162</v>
      </c>
      <c r="BD64" s="111">
        <v>17.553712519163831</v>
      </c>
      <c r="BE64" s="111">
        <v>21.068617234466775</v>
      </c>
      <c r="BF64" s="111">
        <v>127.59444844001592</v>
      </c>
      <c r="BG64" s="107">
        <v>28053.753715946299</v>
      </c>
      <c r="BH64" s="112">
        <v>28116.700441000001</v>
      </c>
      <c r="BI64" s="111">
        <v>4.060525163335452</v>
      </c>
      <c r="BJ64" s="112">
        <v>192.51666700000001</v>
      </c>
      <c r="BK64" s="112">
        <v>21043.111616999999</v>
      </c>
      <c r="BL64" s="111">
        <v>3.0389797840968171</v>
      </c>
      <c r="BM64" s="112">
        <v>173.17873</v>
      </c>
      <c r="BN64" s="112">
        <v>14023.786984</v>
      </c>
      <c r="BO64" s="111">
        <v>2.0252710681069841</v>
      </c>
      <c r="BP64" s="112">
        <v>152.07031699999999</v>
      </c>
      <c r="BQ64" s="112">
        <v>7018.6796329999997</v>
      </c>
      <c r="BR64" s="111">
        <v>1.0136155671249494</v>
      </c>
      <c r="BS64" s="107">
        <v>116.753651</v>
      </c>
      <c r="BT64" s="107">
        <v>320611.19732115802</v>
      </c>
      <c r="BU64" s="112">
        <v>320884.37218300003</v>
      </c>
      <c r="BV64" s="107">
        <v>5.4379706820469256</v>
      </c>
      <c r="BW64" s="107">
        <v>202.72904800000001</v>
      </c>
      <c r="BX64" s="107">
        <v>240519.18902699999</v>
      </c>
      <c r="BY64" s="107">
        <v>4.076036141930321</v>
      </c>
      <c r="BZ64" s="107">
        <v>181.23492100000001</v>
      </c>
      <c r="CA64" s="107">
        <v>160278.07354700001</v>
      </c>
      <c r="CB64" s="107">
        <v>2.7162041547678788</v>
      </c>
      <c r="CC64" s="107">
        <v>156.200952</v>
      </c>
      <c r="CD64" s="107">
        <v>80160.266994999998</v>
      </c>
      <c r="CE64" s="107">
        <v>1.3584618621914852</v>
      </c>
      <c r="CF64" s="107">
        <v>108.8896</v>
      </c>
      <c r="CG64" s="107">
        <v>79603.589641889994</v>
      </c>
      <c r="CH64" s="112">
        <v>78595.990810999996</v>
      </c>
      <c r="CI64" s="107">
        <v>4.92872677538847</v>
      </c>
      <c r="CJ64" s="107">
        <v>180.68452400000001</v>
      </c>
      <c r="CK64" s="107">
        <v>59665.486144000002</v>
      </c>
      <c r="CL64" s="107">
        <v>3.7416015256002724</v>
      </c>
      <c r="CM64" s="107">
        <v>168.53404800000001</v>
      </c>
      <c r="CN64" s="107">
        <v>39847.946639000002</v>
      </c>
      <c r="CO64" s="107">
        <v>2.4988506349665225</v>
      </c>
      <c r="CP64" s="107">
        <v>146.446032</v>
      </c>
      <c r="CQ64" s="107">
        <v>19923.37674</v>
      </c>
      <c r="CR64" s="107">
        <v>1.2493879061938944</v>
      </c>
      <c r="CS64" s="107">
        <v>103.922937</v>
      </c>
      <c r="CT64" s="107">
        <v>40173.476790596003</v>
      </c>
      <c r="CU64" s="107">
        <v>40231.050908999998</v>
      </c>
      <c r="CV64" s="107">
        <v>2.6720001825785884</v>
      </c>
      <c r="CW64" s="107">
        <v>158.08888899999999</v>
      </c>
      <c r="CX64" s="112">
        <v>30138.905448000001</v>
      </c>
      <c r="CY64" s="107">
        <v>2.0017165607214942</v>
      </c>
      <c r="CZ64" s="107">
        <v>148.40238099999999</v>
      </c>
      <c r="DA64" s="112">
        <v>20096.048050000001</v>
      </c>
      <c r="DB64" s="107">
        <v>1.3347064728725677</v>
      </c>
      <c r="DC64" s="107">
        <v>135.61904000000001</v>
      </c>
      <c r="DD64" s="112">
        <v>10045.338533</v>
      </c>
      <c r="DE64" s="107">
        <v>0.6671748758180005</v>
      </c>
      <c r="DF64" s="107">
        <v>102.71230199999999</v>
      </c>
      <c r="DG64" s="107">
        <v>65407.7120861851</v>
      </c>
      <c r="DH64" s="112">
        <v>65486.782785000003</v>
      </c>
      <c r="DI64" s="107">
        <v>3.1352785615694305</v>
      </c>
      <c r="DJ64" s="107">
        <v>167.25198399999999</v>
      </c>
      <c r="DK64" s="112">
        <v>49085.716370000002</v>
      </c>
      <c r="DL64" s="107">
        <v>2.3500527536892442</v>
      </c>
      <c r="DM64" s="107">
        <v>156.98873</v>
      </c>
      <c r="DN64" s="112">
        <v>32693.048870999999</v>
      </c>
      <c r="DO64" s="107">
        <v>1.5652290565885976</v>
      </c>
      <c r="DP64" s="107">
        <v>141.625</v>
      </c>
      <c r="DQ64" s="112">
        <v>16361.920743999999</v>
      </c>
      <c r="DR64" s="107">
        <v>0.78335164980057037</v>
      </c>
      <c r="DS64" s="107">
        <v>103.34576</v>
      </c>
      <c r="DT64" s="107">
        <v>4590.6697486397898</v>
      </c>
      <c r="DU64" s="112">
        <v>4597.0422660000004</v>
      </c>
      <c r="DV64" s="107">
        <v>4.7059858381532482</v>
      </c>
      <c r="DW64" s="107">
        <v>166.75608</v>
      </c>
      <c r="DX64" s="112">
        <v>3432.4168770000001</v>
      </c>
      <c r="DY64" s="107">
        <v>3.5137604309771202</v>
      </c>
      <c r="DZ64" s="107">
        <v>153.84863999999999</v>
      </c>
      <c r="EA64" s="112">
        <v>2300.072674</v>
      </c>
      <c r="EB64" s="107">
        <v>2.3545812294620463</v>
      </c>
      <c r="EC64" s="107">
        <v>138.50711999999999</v>
      </c>
      <c r="ED64" s="112">
        <v>1149.306296</v>
      </c>
      <c r="EE64" s="107">
        <v>1.176543272764498</v>
      </c>
      <c r="EF64" s="107">
        <v>118.58152</v>
      </c>
      <c r="EG64" s="107">
        <v>1410070.6554089</v>
      </c>
      <c r="EH64" s="111">
        <v>1418074.716116</v>
      </c>
      <c r="EI64" s="107">
        <v>4.0045899448632598</v>
      </c>
      <c r="EJ64" s="107">
        <v>198.850528</v>
      </c>
      <c r="EK64" s="112">
        <v>1235530.9729259999</v>
      </c>
      <c r="EL64" s="107">
        <v>3.4890932434774791</v>
      </c>
      <c r="EM64" s="107">
        <v>184.652683</v>
      </c>
      <c r="EN64" s="112">
        <v>1059234.075703</v>
      </c>
      <c r="EO64" s="107">
        <v>2.9912374013935801</v>
      </c>
      <c r="EP64" s="107">
        <v>172.710081</v>
      </c>
      <c r="EQ64" s="112">
        <v>885092.89681499999</v>
      </c>
      <c r="ER64" s="107">
        <v>2.4994692272373222</v>
      </c>
      <c r="ES64" s="107">
        <v>161.867276</v>
      </c>
      <c r="ET64" s="112">
        <v>705425.52419999999</v>
      </c>
      <c r="EU64" s="107">
        <v>1.9920952887436794</v>
      </c>
      <c r="EV64" s="107">
        <v>150.719797</v>
      </c>
      <c r="EW64" s="112">
        <v>529952.321123</v>
      </c>
      <c r="EX64" s="107">
        <v>1.4965655281117849</v>
      </c>
      <c r="EY64" s="107">
        <v>139.40122400000001</v>
      </c>
      <c r="EZ64" s="112">
        <v>353881.69940600003</v>
      </c>
      <c r="FA64" s="107">
        <v>0.99934867959134099</v>
      </c>
      <c r="FB64" s="107">
        <v>126.714286</v>
      </c>
      <c r="FC64" s="112">
        <v>176663.29617099999</v>
      </c>
      <c r="FD64" s="107">
        <v>0.49889053900522073</v>
      </c>
      <c r="FE64" s="107">
        <v>109.19792700000001</v>
      </c>
      <c r="FF64" s="107">
        <v>741.33558423654904</v>
      </c>
      <c r="FG64" s="112">
        <v>766.95977100000005</v>
      </c>
      <c r="FH64" s="107">
        <v>2.2660278053536609</v>
      </c>
      <c r="FI64" s="107">
        <v>76.773200000000003</v>
      </c>
      <c r="FJ64" s="112">
        <v>368.54859399999998</v>
      </c>
      <c r="FK64" s="107">
        <v>1.0888985227205579</v>
      </c>
      <c r="FL64" s="107">
        <v>80.955951999999996</v>
      </c>
      <c r="FM64" s="107">
        <v>219.41761191668101</v>
      </c>
      <c r="FN64" s="112">
        <v>224.02813599999999</v>
      </c>
      <c r="FO64" s="107">
        <v>1.6401503477560582</v>
      </c>
      <c r="FP64" s="107">
        <v>66.170079000000001</v>
      </c>
      <c r="FQ64" s="112">
        <v>108.48276199999999</v>
      </c>
      <c r="FR64" s="107">
        <v>0.79422184640163984</v>
      </c>
      <c r="FS64" s="107">
        <v>63.888967999999998</v>
      </c>
      <c r="FT64" s="107">
        <v>43.923780256897473</v>
      </c>
      <c r="FU64" s="107">
        <v>3.8128281473001282</v>
      </c>
      <c r="FV64" s="107">
        <v>181.58846199999999</v>
      </c>
      <c r="FW64" s="107">
        <v>43.939884260285609</v>
      </c>
      <c r="FX64" s="107">
        <v>3.8142260642609038</v>
      </c>
      <c r="FY64" s="107">
        <v>180.42359999999999</v>
      </c>
      <c r="FZ64" s="107">
        <v>4008203.6362122484</v>
      </c>
      <c r="GA64" s="107">
        <v>27.065047592442212</v>
      </c>
      <c r="GB64" s="107">
        <v>202.20753999999999</v>
      </c>
      <c r="GC64" s="107">
        <v>3863282.5961769242</v>
      </c>
      <c r="GD64" s="107">
        <v>26.086480832443751</v>
      </c>
      <c r="GE64" s="113">
        <v>204.44839999999999</v>
      </c>
      <c r="GF64" s="113">
        <v>61.406970000000001</v>
      </c>
      <c r="GG64" s="113"/>
      <c r="GH64" s="113"/>
      <c r="GI64" s="113"/>
      <c r="GJ64" s="113"/>
      <c r="GK64" s="113"/>
      <c r="GL64" s="107">
        <v>2</v>
      </c>
      <c r="GM64" s="107">
        <v>0</v>
      </c>
      <c r="GN64" s="107">
        <v>0</v>
      </c>
      <c r="GO64" s="114"/>
      <c r="GP64" s="114"/>
      <c r="GQ64" s="114"/>
      <c r="GR64" s="114"/>
      <c r="GS64" s="114"/>
      <c r="GT64" s="114"/>
      <c r="GU64" s="114"/>
      <c r="GV64" s="114"/>
      <c r="GW64" s="114"/>
      <c r="GX64" s="114"/>
      <c r="GY64" s="114"/>
      <c r="GZ64" s="114"/>
      <c r="HA64" s="107"/>
      <c r="HB64" s="114"/>
      <c r="HC64" s="53" t="str">
        <f t="shared" si="0"/>
        <v>0</v>
      </c>
      <c r="HD64" s="56">
        <f t="shared" si="2"/>
        <v>2017</v>
      </c>
      <c r="HF64" s="56" t="e">
        <f>MATCH(ROUND(#REF!,1),#REF!,0)</f>
        <v>#REF!</v>
      </c>
      <c r="HG64" s="56" t="e">
        <f>MATCH(ROUND(#REF!,1),#REF!,0)</f>
        <v>#REF!</v>
      </c>
      <c r="HH64" s="56" t="e">
        <f>MATCH(ROUND(#REF!,1),#REF!,0)</f>
        <v>#REF!</v>
      </c>
      <c r="HI64" s="56" t="e">
        <f>MATCH(ROUND(#REF!,1),#REF!,0)</f>
        <v>#REF!</v>
      </c>
      <c r="HK64" s="115">
        <f t="shared" si="3"/>
        <v>2</v>
      </c>
      <c r="HL64" s="115" t="str" cm="1">
        <f t="array" ref="HL64">IFERROR(INDEX(#REF!,'5. Data Set'!HH64),"")</f>
        <v/>
      </c>
      <c r="HN64" s="116" t="str" cm="1">
        <f t="array" ref="HN64">IF(IFERROR(INDEX($E$5:$E$900,SMALL(IF(ROUND($EH$5:$EH$900,1)=ROUND($EH64,1),ROW($EH$5:$EH$900)-4,""),1)),"")=$E64,"",IFERROR(INDEX($E$5:$E$900,SMALL(IF(ROUND($EH$5:$EH$900,1)=ROUND($EH64,1),ROW($EH$5:$EH$900)-4,""),1)),""))</f>
        <v/>
      </c>
      <c r="HO64" s="116" t="str" cm="1">
        <f t="array" ref="HO64">IF(IFERROR(INDEX($E$5:$E$900,SMALL(IF(ROUND($EH$5:$EH$900,1)=ROUND($EH64,1),ROW($EH$5:$EH$900)-4,""),2)),"")=$E64,"",IFERROR(INDEX($E$5:$E$900,SMALL(IF(ROUND($EH$5:$EH$900,1)=ROUND($EH64,1),ROW($EH$5:$EH$900)-4,""),2)),""))</f>
        <v/>
      </c>
      <c r="HP64" s="116" t="str" cm="1">
        <f t="array" ref="HP64">IF(IFERROR(INDEX($E$5:$E$900,SMALL(IF(ROUND($EH$5:$EH$900,1)=ROUND($EH64,1),ROW($EH$5:$EH$900)-4,""),3)),"")=$E64,"",IFERROR(INDEX($E$5:$E$900,SMALL(IF(ROUND($EH$5:$EH$900,1)=ROUND($EH64,1),ROW($EH$5:$EH$900)-4,""),3)),""))</f>
        <v/>
      </c>
      <c r="HQ64" s="117" t="str" cm="1">
        <f t="array" ref="HQ64">IF(IFERROR(INDEX($E$5:$E$900,SMALL(IF(ROUND($EH$5:$EH$900,1)=ROUND($EH64,1),ROW($EH$5:$EH$900)-4,""),4)),"")=$E64,"",IFERROR(INDEX($E$5:$E$900,SMALL(IF(ROUND($EH$5:$EH$900,1)=ROUND($EH64,1),ROW($EH$5:$EH$900)-4,""),4)),""))</f>
        <v/>
      </c>
      <c r="HR64" s="118"/>
      <c r="HS64" s="105" t="str">
        <f t="shared" si="4"/>
        <v>jtv</v>
      </c>
      <c r="HT64" s="119" t="str">
        <f t="shared" si="5"/>
        <v/>
      </c>
      <c r="HU64" s="119" t="str">
        <f t="shared" si="5"/>
        <v/>
      </c>
      <c r="HV64" s="119" t="str">
        <f t="shared" si="5"/>
        <v/>
      </c>
      <c r="HW64" s="119" t="str">
        <f t="shared" si="5"/>
        <v/>
      </c>
    </row>
    <row r="65" spans="1:232" ht="13.9" customHeight="1" x14ac:dyDescent="0.25">
      <c r="A65" s="107" t="s">
        <v>292</v>
      </c>
      <c r="B65" s="107" t="s">
        <v>466</v>
      </c>
      <c r="C65" s="107">
        <v>205</v>
      </c>
      <c r="D65" s="108">
        <v>2017</v>
      </c>
      <c r="E65" s="109" t="s">
        <v>472</v>
      </c>
      <c r="F65" s="107" t="s">
        <v>49</v>
      </c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 t="s">
        <v>18</v>
      </c>
      <c r="X65" s="110"/>
      <c r="Y65" s="107" t="s">
        <v>296</v>
      </c>
      <c r="Z65" s="107">
        <v>1</v>
      </c>
      <c r="AA65" s="107" t="s">
        <v>449</v>
      </c>
      <c r="AB65" s="110">
        <v>2</v>
      </c>
      <c r="AC65" s="110">
        <v>2</v>
      </c>
      <c r="AD65" s="107">
        <v>3600</v>
      </c>
      <c r="AE65" s="107">
        <v>4</v>
      </c>
      <c r="AF65" s="107">
        <v>2</v>
      </c>
      <c r="AG65" s="107">
        <v>98304</v>
      </c>
      <c r="AH65" s="107">
        <v>12</v>
      </c>
      <c r="AI65" s="107" t="s">
        <v>438</v>
      </c>
      <c r="AJ65" s="110">
        <v>4</v>
      </c>
      <c r="AK65" s="110" t="s">
        <v>405</v>
      </c>
      <c r="AL65" s="107" t="s">
        <v>327</v>
      </c>
      <c r="AM65" s="107">
        <v>2</v>
      </c>
      <c r="AN65" s="110">
        <v>1</v>
      </c>
      <c r="AO65" s="110">
        <v>750</v>
      </c>
      <c r="AP65" s="107" t="s">
        <v>440</v>
      </c>
      <c r="AQ65" s="107" t="s">
        <v>441</v>
      </c>
      <c r="AR65" s="107" t="s">
        <v>319</v>
      </c>
      <c r="AS65" s="107" t="s">
        <v>442</v>
      </c>
      <c r="AT65" s="107" t="s">
        <v>344</v>
      </c>
      <c r="AU65" s="111">
        <v>7.3898859045130996</v>
      </c>
      <c r="AV65" s="111">
        <v>1.1387695886234972</v>
      </c>
      <c r="AW65" s="111">
        <v>5.1602237257326768</v>
      </c>
      <c r="AX65" s="111">
        <v>5.3816430712102754</v>
      </c>
      <c r="AY65" s="111">
        <v>5.7887704010438119</v>
      </c>
      <c r="AZ65" s="111">
        <v>5.7887704010438119</v>
      </c>
      <c r="BA65" s="111"/>
      <c r="BB65" s="111">
        <v>6.0209311406565442</v>
      </c>
      <c r="BC65" s="111">
        <v>29.23270903729777</v>
      </c>
      <c r="BD65" s="111">
        <v>62.304990271509332</v>
      </c>
      <c r="BE65" s="111">
        <v>21.062427368309194</v>
      </c>
      <c r="BF65" s="111">
        <v>46.213171793835436</v>
      </c>
      <c r="BG65" s="107">
        <v>23488.2381031199</v>
      </c>
      <c r="BH65" s="112">
        <v>23475.828282999999</v>
      </c>
      <c r="BI65" s="111">
        <v>3.3903050492461442</v>
      </c>
      <c r="BJ65" s="112">
        <v>325.74857100000003</v>
      </c>
      <c r="BK65" s="112">
        <v>17630.059689000002</v>
      </c>
      <c r="BL65" s="111">
        <v>2.5460775935821158</v>
      </c>
      <c r="BM65" s="112">
        <v>294.197857</v>
      </c>
      <c r="BN65" s="112">
        <v>11741.498600000001</v>
      </c>
      <c r="BO65" s="111">
        <v>1.69567018080989</v>
      </c>
      <c r="BP65" s="112">
        <v>256.90420599999999</v>
      </c>
      <c r="BQ65" s="112">
        <v>5885.0972899999997</v>
      </c>
      <c r="BR65" s="111">
        <v>0.84990718184969094</v>
      </c>
      <c r="BS65" s="107">
        <v>169.425635</v>
      </c>
      <c r="BT65" s="107">
        <v>30210.197139845201</v>
      </c>
      <c r="BU65" s="112">
        <v>30202.204538999998</v>
      </c>
      <c r="BV65" s="107">
        <v>0.51183141671543109</v>
      </c>
      <c r="BW65" s="107">
        <v>320.31277799999998</v>
      </c>
      <c r="BX65" s="107">
        <v>22639.103199000001</v>
      </c>
      <c r="BY65" s="107">
        <v>0.38366087642868074</v>
      </c>
      <c r="BZ65" s="107">
        <v>288.99134900000001</v>
      </c>
      <c r="CA65" s="107">
        <v>15104.835412</v>
      </c>
      <c r="CB65" s="107">
        <v>0.25597897326316671</v>
      </c>
      <c r="CC65" s="107">
        <v>252.063095</v>
      </c>
      <c r="CD65" s="107">
        <v>7542.7421569999997</v>
      </c>
      <c r="CE65" s="107">
        <v>0.12782551681455312</v>
      </c>
      <c r="CF65" s="107">
        <v>163.75120000000001</v>
      </c>
      <c r="CG65" s="107">
        <v>37591.914630904699</v>
      </c>
      <c r="CH65" s="112">
        <v>37552.649556999997</v>
      </c>
      <c r="CI65" s="107">
        <v>2.3549133670627613</v>
      </c>
      <c r="CJ65" s="107">
        <v>320.874841</v>
      </c>
      <c r="CK65" s="107">
        <v>28185.529299000002</v>
      </c>
      <c r="CL65" s="107">
        <v>1.7675045699027563</v>
      </c>
      <c r="CM65" s="107">
        <v>298.84682500000002</v>
      </c>
      <c r="CN65" s="107">
        <v>18811.953504000001</v>
      </c>
      <c r="CO65" s="107">
        <v>1.1796909483015405</v>
      </c>
      <c r="CP65" s="107">
        <v>258.06174600000003</v>
      </c>
      <c r="CQ65" s="107">
        <v>9399.6293449999994</v>
      </c>
      <c r="CR65" s="107">
        <v>0.58944743050360227</v>
      </c>
      <c r="CS65" s="107">
        <v>164.955476</v>
      </c>
      <c r="CT65" s="107">
        <v>33799.090357099201</v>
      </c>
      <c r="CU65" s="107">
        <v>33797.278444000003</v>
      </c>
      <c r="CV65" s="107">
        <v>2.2446923988462149</v>
      </c>
      <c r="CW65" s="107">
        <v>282.75833299999999</v>
      </c>
      <c r="CX65" s="112">
        <v>25379.142397</v>
      </c>
      <c r="CY65" s="107">
        <v>1.6855903981196199</v>
      </c>
      <c r="CZ65" s="107">
        <v>264.91464000000002</v>
      </c>
      <c r="DA65" s="112">
        <v>16906.535993000001</v>
      </c>
      <c r="DB65" s="107">
        <v>1.1228706742523011</v>
      </c>
      <c r="DC65" s="107">
        <v>238.24680000000001</v>
      </c>
      <c r="DD65" s="112">
        <v>8460.9409080000005</v>
      </c>
      <c r="DE65" s="107">
        <v>0.56194494402096629</v>
      </c>
      <c r="DF65" s="107">
        <v>159.48666700000001</v>
      </c>
      <c r="DG65" s="107">
        <v>52664.783636411797</v>
      </c>
      <c r="DH65" s="112">
        <v>52659.491284000003</v>
      </c>
      <c r="DI65" s="107">
        <v>2.5211526214064492</v>
      </c>
      <c r="DJ65" s="107">
        <v>301.44230199999998</v>
      </c>
      <c r="DK65" s="112">
        <v>39492.844418000001</v>
      </c>
      <c r="DL65" s="107">
        <v>1.8907795309729896</v>
      </c>
      <c r="DM65" s="107">
        <v>281.439841</v>
      </c>
      <c r="DN65" s="112">
        <v>26322.181011000001</v>
      </c>
      <c r="DO65" s="107">
        <v>1.2602141425772022</v>
      </c>
      <c r="DP65" s="107">
        <v>246.06436500000001</v>
      </c>
      <c r="DQ65" s="112">
        <v>13156.850275000001</v>
      </c>
      <c r="DR65" s="107">
        <v>0.629904063853858</v>
      </c>
      <c r="DS65" s="107">
        <v>161.42655999999999</v>
      </c>
      <c r="DT65" s="107">
        <v>3653.1444638737598</v>
      </c>
      <c r="DU65" s="112">
        <v>3653.7577230000002</v>
      </c>
      <c r="DV65" s="107">
        <v>3.7403467502687211</v>
      </c>
      <c r="DW65" s="107">
        <v>299.59372999999999</v>
      </c>
      <c r="DX65" s="112">
        <v>2746.5431229999999</v>
      </c>
      <c r="DY65" s="107">
        <v>2.8116324133695039</v>
      </c>
      <c r="DZ65" s="107">
        <v>274.38476200000002</v>
      </c>
      <c r="EA65" s="112">
        <v>1834.66137</v>
      </c>
      <c r="EB65" s="107">
        <v>1.8781403183702718</v>
      </c>
      <c r="EC65" s="107">
        <v>244.21744000000001</v>
      </c>
      <c r="ED65" s="112">
        <v>917.39082800000006</v>
      </c>
      <c r="EE65" s="107">
        <v>0.93913172749142659</v>
      </c>
      <c r="EF65" s="107">
        <v>187.15440000000001</v>
      </c>
      <c r="EG65" s="107">
        <v>1152105.59033855</v>
      </c>
      <c r="EH65" s="111">
        <v>1150786.2057070001</v>
      </c>
      <c r="EI65" s="107">
        <v>3.2497771913483726</v>
      </c>
      <c r="EJ65" s="107">
        <v>327.92410599999999</v>
      </c>
      <c r="EK65" s="112">
        <v>1005692.744587</v>
      </c>
      <c r="EL65" s="107">
        <v>2.840038685426777</v>
      </c>
      <c r="EM65" s="107">
        <v>312.58544699999999</v>
      </c>
      <c r="EN65" s="112">
        <v>863228.452682</v>
      </c>
      <c r="EO65" s="107">
        <v>2.4377248550050528</v>
      </c>
      <c r="EP65" s="107">
        <v>296.42304899999999</v>
      </c>
      <c r="EQ65" s="112">
        <v>721228.77304899995</v>
      </c>
      <c r="ER65" s="107">
        <v>2.0367230722572387</v>
      </c>
      <c r="ES65" s="107">
        <v>277.77426800000001</v>
      </c>
      <c r="ET65" s="112">
        <v>576430.75981399999</v>
      </c>
      <c r="EU65" s="107">
        <v>1.6278189001094963</v>
      </c>
      <c r="EV65" s="107">
        <v>258.93747999999999</v>
      </c>
      <c r="EW65" s="112">
        <v>433682.01178300002</v>
      </c>
      <c r="EX65" s="107">
        <v>1.2247017762301082</v>
      </c>
      <c r="EY65" s="107">
        <v>235.48646299999999</v>
      </c>
      <c r="EZ65" s="112">
        <v>287731.34549899999</v>
      </c>
      <c r="FA65" s="107">
        <v>0.81254255499540051</v>
      </c>
      <c r="FB65" s="107">
        <v>211.326707</v>
      </c>
      <c r="FC65" s="112">
        <v>142993.93266699999</v>
      </c>
      <c r="FD65" s="107">
        <v>0.40380951611852889</v>
      </c>
      <c r="FE65" s="107">
        <v>159.58166700000001</v>
      </c>
      <c r="FF65" s="107">
        <v>1910.49902565723</v>
      </c>
      <c r="FG65" s="112">
        <v>1920.4426390000001</v>
      </c>
      <c r="FH65" s="107">
        <v>5.67406086095846</v>
      </c>
      <c r="FI65" s="107">
        <v>146.14039700000001</v>
      </c>
      <c r="FJ65" s="112">
        <v>951.94567900000004</v>
      </c>
      <c r="FK65" s="107">
        <v>2.8125795633161972</v>
      </c>
      <c r="FL65" s="107">
        <v>127.788095</v>
      </c>
      <c r="FM65" s="107">
        <v>1654.3206838067599</v>
      </c>
      <c r="FN65" s="112">
        <v>1655.8731720000001</v>
      </c>
      <c r="FO65" s="107">
        <v>12.122945837909072</v>
      </c>
      <c r="FP65" s="107">
        <v>143.59730200000001</v>
      </c>
      <c r="FQ65" s="112">
        <v>825.46170900000004</v>
      </c>
      <c r="FR65" s="107">
        <v>6.0433538985284425</v>
      </c>
      <c r="FS65" s="107">
        <v>131.42992100000001</v>
      </c>
      <c r="FT65" s="107">
        <v>76.104358693165224</v>
      </c>
      <c r="FU65" s="107">
        <v>6.6062811365594811</v>
      </c>
      <c r="FV65" s="107">
        <v>313.77</v>
      </c>
      <c r="FW65" s="107">
        <v>76.894256877348511</v>
      </c>
      <c r="FX65" s="107">
        <v>6.6748486872698365</v>
      </c>
      <c r="FY65" s="107">
        <v>316.78909099999998</v>
      </c>
      <c r="FZ65" s="107">
        <v>2242829.2074126289</v>
      </c>
      <c r="GA65" s="107">
        <v>15.14450979783699</v>
      </c>
      <c r="GB65" s="107">
        <v>326.63722200000001</v>
      </c>
      <c r="GC65" s="107">
        <v>2230524.9707301348</v>
      </c>
      <c r="GD65" s="107">
        <v>15.061426506261746</v>
      </c>
      <c r="GE65" s="113">
        <v>325.91198400000002</v>
      </c>
      <c r="GF65" s="113">
        <v>107.438485</v>
      </c>
      <c r="GG65" s="113"/>
      <c r="GH65" s="113"/>
      <c r="GI65" s="113"/>
      <c r="GJ65" s="113"/>
      <c r="GK65" s="113"/>
      <c r="GL65" s="107">
        <v>8</v>
      </c>
      <c r="GM65" s="107">
        <v>0</v>
      </c>
      <c r="GN65" s="107">
        <v>0</v>
      </c>
      <c r="GO65" s="114"/>
      <c r="GP65" s="114"/>
      <c r="GQ65" s="114"/>
      <c r="GR65" s="114"/>
      <c r="GS65" s="114"/>
      <c r="GT65" s="114"/>
      <c r="GU65" s="114"/>
      <c r="GV65" s="114"/>
      <c r="GW65" s="114"/>
      <c r="GX65" s="114"/>
      <c r="GY65" s="114"/>
      <c r="GZ65" s="114"/>
      <c r="HA65" s="107"/>
      <c r="HB65" s="114"/>
      <c r="HC65" s="53" t="str">
        <f t="shared" si="0"/>
        <v>0</v>
      </c>
      <c r="HD65" s="56">
        <f t="shared" si="2"/>
        <v>2017</v>
      </c>
      <c r="HF65" s="56" t="e">
        <f>MATCH(ROUND(#REF!,1),#REF!,0)</f>
        <v>#REF!</v>
      </c>
      <c r="HG65" s="56" t="e">
        <f>MATCH(ROUND(#REF!,1),#REF!,0)</f>
        <v>#REF!</v>
      </c>
      <c r="HH65" s="56" t="e">
        <f>MATCH(ROUND(#REF!,1),#REF!,0)</f>
        <v>#REF!</v>
      </c>
      <c r="HI65" s="56" t="e">
        <f>MATCH(ROUND(#REF!,1),#REF!,0)</f>
        <v>#REF!</v>
      </c>
      <c r="HK65" s="115">
        <f t="shared" si="3"/>
        <v>2</v>
      </c>
      <c r="HL65" s="115" t="str" cm="1">
        <f t="array" ref="HL65">IFERROR(INDEX(#REF!,'5. Data Set'!HH65),"")</f>
        <v/>
      </c>
      <c r="HN65" s="116" t="str" cm="1">
        <f t="array" ref="HN65">IF(IFERROR(INDEX($E$5:$E$900,SMALL(IF(ROUND($EH$5:$EH$900,1)=ROUND($EH65,1),ROW($EH$5:$EH$900)-4,""),1)),"")=$E65,"",IFERROR(INDEX($E$5:$E$900,SMALL(IF(ROUND($EH$5:$EH$900,1)=ROUND($EH65,1),ROW($EH$5:$EH$900)-4,""),1)),""))</f>
        <v/>
      </c>
      <c r="HO65" s="116" t="str" cm="1">
        <f t="array" ref="HO65">IF(IFERROR(INDEX($E$5:$E$900,SMALL(IF(ROUND($EH$5:$EH$900,1)=ROUND($EH65,1),ROW($EH$5:$EH$900)-4,""),2)),"")=$E65,"",IFERROR(INDEX($E$5:$E$900,SMALL(IF(ROUND($EH$5:$EH$900,1)=ROUND($EH65,1),ROW($EH$5:$EH$900)-4,""),2)),""))</f>
        <v/>
      </c>
      <c r="HP65" s="116" t="str" cm="1">
        <f t="array" ref="HP65">IF(IFERROR(INDEX($E$5:$E$900,SMALL(IF(ROUND($EH$5:$EH$900,1)=ROUND($EH65,1),ROW($EH$5:$EH$900)-4,""),3)),"")=$E65,"",IFERROR(INDEX($E$5:$E$900,SMALL(IF(ROUND($EH$5:$EH$900,1)=ROUND($EH65,1),ROW($EH$5:$EH$900)-4,""),3)),""))</f>
        <v/>
      </c>
      <c r="HQ65" s="117" t="str" cm="1">
        <f t="array" ref="HQ65">IF(IFERROR(INDEX($E$5:$E$900,SMALL(IF(ROUND($EH$5:$EH$900,1)=ROUND($EH65,1),ROW($EH$5:$EH$900)-4,""),4)),"")=$E65,"",IFERROR(INDEX($E$5:$E$900,SMALL(IF(ROUND($EH$5:$EH$900,1)=ROUND($EH65,1),ROW($EH$5:$EH$900)-4,""),4)),""))</f>
        <v/>
      </c>
      <c r="HR65" s="118"/>
      <c r="HS65" s="105" t="str">
        <f t="shared" si="4"/>
        <v>jtv</v>
      </c>
      <c r="HT65" s="119" t="str">
        <f t="shared" si="5"/>
        <v/>
      </c>
      <c r="HU65" s="119" t="str">
        <f t="shared" si="5"/>
        <v/>
      </c>
      <c r="HV65" s="119" t="str">
        <f t="shared" si="5"/>
        <v/>
      </c>
      <c r="HW65" s="119" t="str">
        <f t="shared" si="5"/>
        <v/>
      </c>
    </row>
    <row r="66" spans="1:232" ht="13.9" customHeight="1" x14ac:dyDescent="0.25">
      <c r="A66" s="107" t="s">
        <v>292</v>
      </c>
      <c r="B66" s="107" t="s">
        <v>473</v>
      </c>
      <c r="C66" s="107">
        <v>267</v>
      </c>
      <c r="D66" s="108">
        <v>2017</v>
      </c>
      <c r="E66" s="109" t="s">
        <v>474</v>
      </c>
      <c r="F66" s="107" t="s">
        <v>300</v>
      </c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 t="s">
        <v>18</v>
      </c>
      <c r="X66" s="110"/>
      <c r="Y66" s="107" t="s">
        <v>296</v>
      </c>
      <c r="Z66" s="107">
        <v>1</v>
      </c>
      <c r="AA66" s="107" t="s">
        <v>475</v>
      </c>
      <c r="AB66" s="110">
        <v>4</v>
      </c>
      <c r="AC66" s="110">
        <v>4</v>
      </c>
      <c r="AD66" s="107">
        <v>2095</v>
      </c>
      <c r="AE66" s="107">
        <v>26</v>
      </c>
      <c r="AF66" s="107">
        <v>2</v>
      </c>
      <c r="AG66" s="107">
        <v>261803</v>
      </c>
      <c r="AH66" s="107">
        <v>16</v>
      </c>
      <c r="AI66" s="107" t="s">
        <v>476</v>
      </c>
      <c r="AJ66" s="110">
        <v>1</v>
      </c>
      <c r="AK66" s="110" t="s">
        <v>405</v>
      </c>
      <c r="AL66" s="107" t="s">
        <v>327</v>
      </c>
      <c r="AM66" s="107">
        <v>2</v>
      </c>
      <c r="AN66" s="110">
        <v>0</v>
      </c>
      <c r="AO66" s="110">
        <v>1600</v>
      </c>
      <c r="AP66" s="107" t="s">
        <v>341</v>
      </c>
      <c r="AQ66" s="107" t="s">
        <v>424</v>
      </c>
      <c r="AR66" s="107" t="s">
        <v>319</v>
      </c>
      <c r="AS66" s="107" t="s">
        <v>477</v>
      </c>
      <c r="AT66" s="107" t="s">
        <v>478</v>
      </c>
      <c r="AU66" s="111">
        <v>16.862047947465975</v>
      </c>
      <c r="AV66" s="111">
        <v>16.973085696458138</v>
      </c>
      <c r="AW66" s="111">
        <v>28.503258000661912</v>
      </c>
      <c r="AX66" s="111">
        <v>17.009331461838187</v>
      </c>
      <c r="AY66" s="111">
        <v>18.192873841898663</v>
      </c>
      <c r="AZ66" s="111">
        <v>18.192873841898663</v>
      </c>
      <c r="BA66" s="111"/>
      <c r="BB66" s="111">
        <v>14.45044422651535</v>
      </c>
      <c r="BC66" s="111">
        <v>4.4914053689015843</v>
      </c>
      <c r="BD66" s="111">
        <v>10.977371648844965</v>
      </c>
      <c r="BE66" s="111">
        <v>15.371737075449101</v>
      </c>
      <c r="BF66" s="111">
        <v>272.95794015180149</v>
      </c>
      <c r="BG66" s="107">
        <v>149865.397215281</v>
      </c>
      <c r="BH66" s="112">
        <v>150236.49306000001</v>
      </c>
      <c r="BI66" s="111">
        <v>21.696680298654037</v>
      </c>
      <c r="BJ66" s="112">
        <v>925.54958699999997</v>
      </c>
      <c r="BK66" s="112">
        <v>112400.23656200001</v>
      </c>
      <c r="BL66" s="111">
        <v>16.232487516896771</v>
      </c>
      <c r="BM66" s="112">
        <v>850.392562</v>
      </c>
      <c r="BN66" s="112">
        <v>74973.367790999997</v>
      </c>
      <c r="BO66" s="111">
        <v>10.82741721896482</v>
      </c>
      <c r="BP66" s="112">
        <v>667.30661199999997</v>
      </c>
      <c r="BQ66" s="112">
        <v>37456.585219000001</v>
      </c>
      <c r="BR66" s="111">
        <v>5.4093618535902035</v>
      </c>
      <c r="BS66" s="107">
        <v>485.80661199999997</v>
      </c>
      <c r="BT66" s="107">
        <v>1066941.6396371799</v>
      </c>
      <c r="BU66" s="112">
        <v>1068961.911783</v>
      </c>
      <c r="BV66" s="107">
        <v>18.115508389999274</v>
      </c>
      <c r="BW66" s="107">
        <v>930.42561999999998</v>
      </c>
      <c r="BX66" s="107">
        <v>800222.00638799998</v>
      </c>
      <c r="BY66" s="107">
        <v>13.561220760807284</v>
      </c>
      <c r="BZ66" s="107">
        <v>748.08843000000002</v>
      </c>
      <c r="CA66" s="107">
        <v>533489.48225500004</v>
      </c>
      <c r="CB66" s="107">
        <v>9.040951866701036</v>
      </c>
      <c r="CC66" s="107">
        <v>574.32313999999997</v>
      </c>
      <c r="CD66" s="107">
        <v>266700.60855100001</v>
      </c>
      <c r="CE66" s="107">
        <v>4.5197280263848478</v>
      </c>
      <c r="CF66" s="107">
        <v>302.58099199999998</v>
      </c>
      <c r="CG66" s="107">
        <v>593972.98587332503</v>
      </c>
      <c r="CH66" s="112">
        <v>592809.44151699997</v>
      </c>
      <c r="CI66" s="107">
        <v>37.174870333195159</v>
      </c>
      <c r="CJ66" s="107">
        <v>875.81652899999995</v>
      </c>
      <c r="CK66" s="107">
        <v>445480.02525499999</v>
      </c>
      <c r="CL66" s="107">
        <v>27.935894766629186</v>
      </c>
      <c r="CM66" s="107">
        <v>877.63884299999995</v>
      </c>
      <c r="CN66" s="107">
        <v>296921.92339000001</v>
      </c>
      <c r="CO66" s="107">
        <v>18.619868760625366</v>
      </c>
      <c r="CP66" s="107">
        <v>707.65371900000002</v>
      </c>
      <c r="CQ66" s="107">
        <v>148479.71224699999</v>
      </c>
      <c r="CR66" s="107">
        <v>9.3111102207943919</v>
      </c>
      <c r="CS66" s="107">
        <v>501.49008300000003</v>
      </c>
      <c r="CT66" s="107">
        <v>317091.31797824998</v>
      </c>
      <c r="CU66" s="107">
        <v>316660.58753299998</v>
      </c>
      <c r="CV66" s="107">
        <v>21.031445328571721</v>
      </c>
      <c r="CW66" s="107">
        <v>877.44380200000001</v>
      </c>
      <c r="CX66" s="112">
        <v>237827.90703999999</v>
      </c>
      <c r="CY66" s="107">
        <v>15.795665205728012</v>
      </c>
      <c r="CZ66" s="107">
        <v>787.80661199999997</v>
      </c>
      <c r="DA66" s="112">
        <v>158598.74161</v>
      </c>
      <c r="DB66" s="107">
        <v>10.533551994383831</v>
      </c>
      <c r="DC66" s="107">
        <v>650.93636400000003</v>
      </c>
      <c r="DD66" s="112">
        <v>79283.944571</v>
      </c>
      <c r="DE66" s="107">
        <v>5.2657514427959162</v>
      </c>
      <c r="DF66" s="107">
        <v>489.23305800000003</v>
      </c>
      <c r="DG66" s="107">
        <v>493198.49227283301</v>
      </c>
      <c r="DH66" s="112">
        <v>486762.15996999998</v>
      </c>
      <c r="DI66" s="107">
        <v>23.30447305294615</v>
      </c>
      <c r="DJ66" s="107">
        <v>880.45289300000002</v>
      </c>
      <c r="DK66" s="112">
        <v>369896.60607500002</v>
      </c>
      <c r="DL66" s="107">
        <v>17.709358281223743</v>
      </c>
      <c r="DM66" s="107">
        <v>860.23719000000006</v>
      </c>
      <c r="DN66" s="112">
        <v>246597.302352</v>
      </c>
      <c r="DO66" s="107">
        <v>11.806218026367509</v>
      </c>
      <c r="DP66" s="107">
        <v>694.16033100000004</v>
      </c>
      <c r="DQ66" s="112">
        <v>123278.414704</v>
      </c>
      <c r="DR66" s="107">
        <v>5.9021401615449172</v>
      </c>
      <c r="DS66" s="107">
        <v>499.31322299999999</v>
      </c>
      <c r="DT66" s="107">
        <v>34635.060958877897</v>
      </c>
      <c r="DU66" s="112">
        <v>34152.583308000001</v>
      </c>
      <c r="DV66" s="107">
        <v>34.961952508573475</v>
      </c>
      <c r="DW66" s="107">
        <v>875.18760299999997</v>
      </c>
      <c r="DX66" s="112">
        <v>25965.498298999999</v>
      </c>
      <c r="DY66" s="107">
        <v>26.580844857449964</v>
      </c>
      <c r="DZ66" s="107">
        <v>824.62479299999995</v>
      </c>
      <c r="EA66" s="112">
        <v>17322.993705000001</v>
      </c>
      <c r="EB66" s="107">
        <v>17.733524804217637</v>
      </c>
      <c r="EC66" s="107">
        <v>682.81239700000003</v>
      </c>
      <c r="ED66" s="112">
        <v>8660.242424</v>
      </c>
      <c r="EE66" s="107">
        <v>8.8654782453805598</v>
      </c>
      <c r="EF66" s="107">
        <v>506.28595000000001</v>
      </c>
      <c r="EG66" s="107">
        <v>6921204.9610703001</v>
      </c>
      <c r="EH66" s="111">
        <v>6957709.7486420004</v>
      </c>
      <c r="EI66" s="107">
        <v>19.648312026183554</v>
      </c>
      <c r="EJ66" s="107">
        <v>929.69294600000001</v>
      </c>
      <c r="EK66" s="112">
        <v>6053424.6315609999</v>
      </c>
      <c r="EL66" s="107">
        <v>17.094644686940306</v>
      </c>
      <c r="EM66" s="107">
        <v>825.18381699999998</v>
      </c>
      <c r="EN66" s="112">
        <v>5187520.9766899999</v>
      </c>
      <c r="EO66" s="107">
        <v>14.649365161039007</v>
      </c>
      <c r="EP66" s="107">
        <v>758.43111999999996</v>
      </c>
      <c r="EQ66" s="112">
        <v>4327359.1493459996</v>
      </c>
      <c r="ER66" s="107">
        <v>12.220300341258932</v>
      </c>
      <c r="ES66" s="107">
        <v>700.25020700000005</v>
      </c>
      <c r="ET66" s="112">
        <v>3464519.6943740002</v>
      </c>
      <c r="EU66" s="107">
        <v>9.783674001233619</v>
      </c>
      <c r="EV66" s="107">
        <v>627.08049800000003</v>
      </c>
      <c r="EW66" s="112">
        <v>2590826.4523840002</v>
      </c>
      <c r="EX66" s="107">
        <v>7.3163969727346974</v>
      </c>
      <c r="EY66" s="107">
        <v>549.82697099999996</v>
      </c>
      <c r="EZ66" s="112">
        <v>1730253.32626</v>
      </c>
      <c r="FA66" s="107">
        <v>4.886170660587541</v>
      </c>
      <c r="FB66" s="107">
        <v>476.04066399999999</v>
      </c>
      <c r="FC66" s="112">
        <v>863380.05314500001</v>
      </c>
      <c r="FD66" s="107">
        <v>2.4381529690408414</v>
      </c>
      <c r="FE66" s="107">
        <v>403.285145</v>
      </c>
      <c r="FF66" s="107">
        <v>392.11566037524199</v>
      </c>
      <c r="FG66" s="112">
        <v>391.14994899999999</v>
      </c>
      <c r="FH66" s="107">
        <v>1.1556755569343498</v>
      </c>
      <c r="FI66" s="107">
        <v>197.03041300000001</v>
      </c>
      <c r="FJ66" s="112">
        <v>199.11396400000001</v>
      </c>
      <c r="FK66" s="107">
        <v>0.58829393133605157</v>
      </c>
      <c r="FL66" s="107">
        <v>171.053719</v>
      </c>
      <c r="FM66" s="107">
        <v>382.11631533215802</v>
      </c>
      <c r="FN66" s="112">
        <v>382.43649799999997</v>
      </c>
      <c r="FO66" s="107">
        <v>2.7998865070649388</v>
      </c>
      <c r="FP66" s="107">
        <v>187.27487600000001</v>
      </c>
      <c r="FQ66" s="112">
        <v>189.42948699999999</v>
      </c>
      <c r="FR66" s="107">
        <v>1.3868474046416281</v>
      </c>
      <c r="FS66" s="107">
        <v>172.065124</v>
      </c>
      <c r="FT66" s="107">
        <v>145.00144098015676</v>
      </c>
      <c r="FU66" s="107">
        <v>12.586930640638608</v>
      </c>
      <c r="FV66" s="107">
        <v>828.30454499999996</v>
      </c>
      <c r="FW66" s="107">
        <v>149.68966472073214</v>
      </c>
      <c r="FX66" s="107">
        <v>12.993894507007999</v>
      </c>
      <c r="FY66" s="107">
        <v>835.64772700000003</v>
      </c>
      <c r="FZ66" s="107">
        <v>37501172.604718067</v>
      </c>
      <c r="GA66" s="107">
        <v>253.22341713112959</v>
      </c>
      <c r="GB66" s="107">
        <v>919.579339</v>
      </c>
      <c r="GC66" s="107">
        <v>37422246.378081851</v>
      </c>
      <c r="GD66" s="107">
        <v>252.69047462768441</v>
      </c>
      <c r="GE66" s="113">
        <v>925.74875999999995</v>
      </c>
      <c r="GF66" s="113">
        <v>166.491311</v>
      </c>
      <c r="GG66" s="113"/>
      <c r="GH66" s="113"/>
      <c r="GI66" s="113"/>
      <c r="GJ66" s="113"/>
      <c r="GK66" s="113"/>
      <c r="GL66" s="107">
        <v>4</v>
      </c>
      <c r="GM66" s="107">
        <v>0</v>
      </c>
      <c r="GN66" s="107">
        <v>0</v>
      </c>
      <c r="GO66" s="114"/>
      <c r="GP66" s="114"/>
      <c r="GQ66" s="114"/>
      <c r="GR66" s="114"/>
      <c r="GS66" s="114"/>
      <c r="GT66" s="114"/>
      <c r="GU66" s="114"/>
      <c r="GV66" s="114"/>
      <c r="GW66" s="114"/>
      <c r="GX66" s="114"/>
      <c r="GY66" s="114"/>
      <c r="GZ66" s="114"/>
      <c r="HA66" s="107"/>
      <c r="HB66" s="114"/>
      <c r="HC66" s="53" t="str">
        <f t="shared" si="0"/>
        <v>0</v>
      </c>
      <c r="HD66" s="56">
        <f t="shared" si="2"/>
        <v>2017</v>
      </c>
      <c r="HF66" s="56" t="e">
        <f>MATCH(ROUND(#REF!,1),#REF!,0)</f>
        <v>#REF!</v>
      </c>
      <c r="HG66" s="56" t="e">
        <f>MATCH(ROUND(#REF!,1),#REF!,0)</f>
        <v>#REF!</v>
      </c>
      <c r="HH66" s="56" t="e">
        <f>MATCH(ROUND(#REF!,1),#REF!,0)</f>
        <v>#REF!</v>
      </c>
      <c r="HI66" s="56" t="e">
        <f>MATCH(ROUND(#REF!,1),#REF!,0)</f>
        <v>#REF!</v>
      </c>
      <c r="HK66" s="115">
        <f t="shared" si="3"/>
        <v>4</v>
      </c>
      <c r="HL66" s="115" t="str" cm="1">
        <f t="array" ref="HL66">IFERROR(INDEX(#REF!,'5. Data Set'!HH66),"")</f>
        <v/>
      </c>
      <c r="HN66" s="116" t="str" cm="1">
        <f t="array" ref="HN66">IF(IFERROR(INDEX($E$5:$E$900,SMALL(IF(ROUND($EH$5:$EH$900,1)=ROUND($EH66,1),ROW($EH$5:$EH$900)-4,""),1)),"")=$E66,"",IFERROR(INDEX($E$5:$E$900,SMALL(IF(ROUND($EH$5:$EH$900,1)=ROUND($EH66,1),ROW($EH$5:$EH$900)-4,""),1)),""))</f>
        <v/>
      </c>
      <c r="HO66" s="116" t="str" cm="1">
        <f t="array" ref="HO66">IF(IFERROR(INDEX($E$5:$E$900,SMALL(IF(ROUND($EH$5:$EH$900,1)=ROUND($EH66,1),ROW($EH$5:$EH$900)-4,""),2)),"")=$E66,"",IFERROR(INDEX($E$5:$E$900,SMALL(IF(ROUND($EH$5:$EH$900,1)=ROUND($EH66,1),ROW($EH$5:$EH$900)-4,""),2)),""))</f>
        <v/>
      </c>
      <c r="HP66" s="116" t="str" cm="1">
        <f t="array" ref="HP66">IF(IFERROR(INDEX($E$5:$E$900,SMALL(IF(ROUND($EH$5:$EH$900,1)=ROUND($EH66,1),ROW($EH$5:$EH$900)-4,""),3)),"")=$E66,"",IFERROR(INDEX($E$5:$E$900,SMALL(IF(ROUND($EH$5:$EH$900,1)=ROUND($EH66,1),ROW($EH$5:$EH$900)-4,""),3)),""))</f>
        <v/>
      </c>
      <c r="HQ66" s="117" t="str" cm="1">
        <f t="array" ref="HQ66">IF(IFERROR(INDEX($E$5:$E$900,SMALL(IF(ROUND($EH$5:$EH$900,1)=ROUND($EH66,1),ROW($EH$5:$EH$900)-4,""),4)),"")=$E66,"",IFERROR(INDEX($E$5:$E$900,SMALL(IF(ROUND($EH$5:$EH$900,1)=ROUND($EH66,1),ROW($EH$5:$EH$900)-4,""),4)),""))</f>
        <v/>
      </c>
      <c r="HR66" s="118"/>
      <c r="HS66" s="105" t="str">
        <f t="shared" si="4"/>
        <v>NN4</v>
      </c>
      <c r="HT66" s="119" t="str">
        <f t="shared" si="5"/>
        <v/>
      </c>
      <c r="HU66" s="119" t="str">
        <f t="shared" si="5"/>
        <v/>
      </c>
      <c r="HV66" s="119" t="str">
        <f t="shared" si="5"/>
        <v/>
      </c>
      <c r="HW66" s="119" t="str">
        <f t="shared" si="5"/>
        <v/>
      </c>
    </row>
    <row r="67" spans="1:232" s="53" customFormat="1" ht="13.9" customHeight="1" x14ac:dyDescent="0.25">
      <c r="A67" s="107" t="s">
        <v>292</v>
      </c>
      <c r="B67" s="107" t="s">
        <v>473</v>
      </c>
      <c r="C67" s="107">
        <v>268</v>
      </c>
      <c r="D67" s="108">
        <v>2017</v>
      </c>
      <c r="E67" s="130" t="s">
        <v>479</v>
      </c>
      <c r="F67" s="107" t="s">
        <v>309</v>
      </c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 t="s">
        <v>18</v>
      </c>
      <c r="X67" s="110"/>
      <c r="Y67" s="107" t="s">
        <v>296</v>
      </c>
      <c r="Z67" s="107">
        <v>1</v>
      </c>
      <c r="AA67" s="107" t="s">
        <v>480</v>
      </c>
      <c r="AB67" s="110">
        <v>4</v>
      </c>
      <c r="AC67" s="110">
        <v>4</v>
      </c>
      <c r="AD67" s="107">
        <v>2400</v>
      </c>
      <c r="AE67" s="107">
        <v>10</v>
      </c>
      <c r="AF67" s="107">
        <v>2</v>
      </c>
      <c r="AG67" s="107">
        <v>65536</v>
      </c>
      <c r="AH67" s="107">
        <v>4</v>
      </c>
      <c r="AI67" s="107" t="s">
        <v>476</v>
      </c>
      <c r="AJ67" s="110">
        <v>1</v>
      </c>
      <c r="AK67" s="110" t="s">
        <v>405</v>
      </c>
      <c r="AL67" s="107" t="s">
        <v>327</v>
      </c>
      <c r="AM67" s="107">
        <v>1</v>
      </c>
      <c r="AN67" s="110">
        <v>0</v>
      </c>
      <c r="AO67" s="110">
        <v>1400</v>
      </c>
      <c r="AP67" s="107" t="s">
        <v>341</v>
      </c>
      <c r="AQ67" s="107" t="s">
        <v>424</v>
      </c>
      <c r="AR67" s="107" t="s">
        <v>319</v>
      </c>
      <c r="AS67" s="107" t="s">
        <v>481</v>
      </c>
      <c r="AT67" s="107" t="s">
        <v>478</v>
      </c>
      <c r="AU67" s="111">
        <v>9.8699877465774311</v>
      </c>
      <c r="AV67" s="111">
        <v>8.2115244707960855</v>
      </c>
      <c r="AW67" s="111">
        <v>21.771736273400546</v>
      </c>
      <c r="AX67" s="111">
        <v>12.103942774938895</v>
      </c>
      <c r="AY67" s="111">
        <v>13.355789846909204</v>
      </c>
      <c r="AZ67" s="111">
        <v>13.355789846909204</v>
      </c>
      <c r="BA67" s="111"/>
      <c r="BB67" s="111">
        <v>7.4165322880868771</v>
      </c>
      <c r="BC67" s="111">
        <v>7.680770951596064</v>
      </c>
      <c r="BD67" s="111">
        <v>9.6558804304181312</v>
      </c>
      <c r="BE67" s="111">
        <v>7.9025012545953555</v>
      </c>
      <c r="BF67" s="111">
        <v>72.581855316631248</v>
      </c>
      <c r="BG67" s="107">
        <v>43804.207947557603</v>
      </c>
      <c r="BH67" s="112">
        <v>43933.260479999997</v>
      </c>
      <c r="BI67" s="111">
        <v>6.3447028594535269</v>
      </c>
      <c r="BJ67" s="112">
        <v>476.9</v>
      </c>
      <c r="BK67" s="112">
        <v>32856.344692999999</v>
      </c>
      <c r="BL67" s="111">
        <v>4.7450096315926293</v>
      </c>
      <c r="BM67" s="112">
        <v>409.8</v>
      </c>
      <c r="BN67" s="112">
        <v>21912.119542</v>
      </c>
      <c r="BO67" s="111">
        <v>3.164479166714806</v>
      </c>
      <c r="BP67" s="112">
        <v>322.29247900000001</v>
      </c>
      <c r="BQ67" s="112">
        <v>10950.942466</v>
      </c>
      <c r="BR67" s="111">
        <v>1.5815005583155222</v>
      </c>
      <c r="BS67" s="107">
        <v>252.06008299999999</v>
      </c>
      <c r="BT67" s="107">
        <v>280109.67211513501</v>
      </c>
      <c r="BU67" s="112">
        <v>280355.942018</v>
      </c>
      <c r="BV67" s="107">
        <v>4.7511425466431652</v>
      </c>
      <c r="BW67" s="107">
        <v>449.4</v>
      </c>
      <c r="BX67" s="107">
        <v>210021.65811700001</v>
      </c>
      <c r="BY67" s="107">
        <v>3.5591998814569727</v>
      </c>
      <c r="BZ67" s="107">
        <v>371.7</v>
      </c>
      <c r="CA67" s="107">
        <v>140042.245562</v>
      </c>
      <c r="CB67" s="107">
        <v>2.3732711581848664</v>
      </c>
      <c r="CC67" s="107">
        <v>278.836116</v>
      </c>
      <c r="CD67" s="107">
        <v>70054.791696</v>
      </c>
      <c r="CE67" s="107">
        <v>1.187206160237974</v>
      </c>
      <c r="CF67" s="107">
        <v>224.98528899999999</v>
      </c>
      <c r="CG67" s="107">
        <v>253612.26517665599</v>
      </c>
      <c r="CH67" s="112">
        <v>255108.61953500001</v>
      </c>
      <c r="CI67" s="107">
        <v>15.997771270014567</v>
      </c>
      <c r="CJ67" s="107">
        <v>498</v>
      </c>
      <c r="CK67" s="107">
        <v>190210.96598000001</v>
      </c>
      <c r="CL67" s="107">
        <v>11.928062377285061</v>
      </c>
      <c r="CM67" s="107">
        <v>474.8</v>
      </c>
      <c r="CN67" s="107">
        <v>126811.48287000001</v>
      </c>
      <c r="CO67" s="107">
        <v>7.9523032230876858</v>
      </c>
      <c r="CP67" s="107">
        <v>398.07</v>
      </c>
      <c r="CQ67" s="107">
        <v>63403.901901999998</v>
      </c>
      <c r="CR67" s="107">
        <v>3.976036255080265</v>
      </c>
      <c r="CS67" s="107">
        <v>285.299421</v>
      </c>
      <c r="CT67" s="107">
        <v>123341.39562926401</v>
      </c>
      <c r="CU67" s="107">
        <v>123051.15139100001</v>
      </c>
      <c r="CV67" s="107">
        <v>8.1726102489086134</v>
      </c>
      <c r="CW67" s="107">
        <v>453.4</v>
      </c>
      <c r="CX67" s="112">
        <v>92458.896154999995</v>
      </c>
      <c r="CY67" s="107">
        <v>6.1407838429571751</v>
      </c>
      <c r="CZ67" s="107">
        <v>424.1</v>
      </c>
      <c r="DA67" s="112">
        <v>61645.467848</v>
      </c>
      <c r="DB67" s="107">
        <v>4.0942679254781806</v>
      </c>
      <c r="DC67" s="107">
        <v>369.66</v>
      </c>
      <c r="DD67" s="112">
        <v>30826.754027999999</v>
      </c>
      <c r="DE67" s="107">
        <v>2.0474009634357984</v>
      </c>
      <c r="DF67" s="107">
        <v>275.742727</v>
      </c>
      <c r="DG67" s="107">
        <v>197795.90730776999</v>
      </c>
      <c r="DH67" s="112">
        <v>198062.816483</v>
      </c>
      <c r="DI67" s="107">
        <v>9.4825562648566795</v>
      </c>
      <c r="DJ67" s="107">
        <v>476.4</v>
      </c>
      <c r="DK67" s="112">
        <v>148404.73549600001</v>
      </c>
      <c r="DL67" s="107">
        <v>7.1051006912889179</v>
      </c>
      <c r="DM67" s="107">
        <v>447.1</v>
      </c>
      <c r="DN67" s="112">
        <v>98893.471556000004</v>
      </c>
      <c r="DO67" s="107">
        <v>4.7346742054294833</v>
      </c>
      <c r="DP67" s="107">
        <v>394.24181800000002</v>
      </c>
      <c r="DQ67" s="112">
        <v>49433.531302000003</v>
      </c>
      <c r="DR67" s="107">
        <v>2.3667049184974247</v>
      </c>
      <c r="DS67" s="107">
        <v>282.56115699999998</v>
      </c>
      <c r="DT67" s="107">
        <v>13939.2974336691</v>
      </c>
      <c r="DU67" s="112">
        <v>13968.332838</v>
      </c>
      <c r="DV67" s="107">
        <v>14.29936309361724</v>
      </c>
      <c r="DW67" s="107">
        <v>497.5</v>
      </c>
      <c r="DX67" s="112">
        <v>10462.730783000001</v>
      </c>
      <c r="DY67" s="107">
        <v>10.710683096688335</v>
      </c>
      <c r="DZ67" s="107">
        <v>455</v>
      </c>
      <c r="EA67" s="112">
        <v>6966.574732</v>
      </c>
      <c r="EB67" s="107">
        <v>7.1316729610482676</v>
      </c>
      <c r="EC67" s="107">
        <v>386.80842999999999</v>
      </c>
      <c r="ED67" s="112">
        <v>3487.487768</v>
      </c>
      <c r="EE67" s="107">
        <v>3.5701364262681063</v>
      </c>
      <c r="EF67" s="107">
        <v>297.62</v>
      </c>
      <c r="EG67" s="107">
        <v>1996152.79812008</v>
      </c>
      <c r="EH67" s="111">
        <v>2003461.5143579999</v>
      </c>
      <c r="EI67" s="107">
        <v>5.6577003624273576</v>
      </c>
      <c r="EJ67" s="107">
        <v>451.19</v>
      </c>
      <c r="EK67" s="112">
        <v>1744900.6984300001</v>
      </c>
      <c r="EL67" s="107">
        <v>4.9275342916036191</v>
      </c>
      <c r="EM67" s="107">
        <v>392.12</v>
      </c>
      <c r="EN67" s="112">
        <v>1495451.9715120001</v>
      </c>
      <c r="EO67" s="107">
        <v>4.223100419239838</v>
      </c>
      <c r="EP67" s="107">
        <v>361.89</v>
      </c>
      <c r="EQ67" s="112">
        <v>1253272.019446</v>
      </c>
      <c r="ER67" s="107">
        <v>3.5391932951164593</v>
      </c>
      <c r="ES67" s="125">
        <v>333.9</v>
      </c>
      <c r="ET67" s="112">
        <v>999321.306124</v>
      </c>
      <c r="EU67" s="107">
        <v>2.8220459815774843</v>
      </c>
      <c r="EV67" s="125">
        <v>333.9</v>
      </c>
      <c r="EW67" s="112">
        <v>748141.14896799996</v>
      </c>
      <c r="EX67" s="107">
        <v>2.1127226149983924</v>
      </c>
      <c r="EY67" s="125">
        <v>333.9</v>
      </c>
      <c r="EZ67" s="112">
        <v>495494.79892999999</v>
      </c>
      <c r="FA67" s="107">
        <v>1.3992587745741929</v>
      </c>
      <c r="FB67" s="125">
        <v>333.9</v>
      </c>
      <c r="FC67" s="112">
        <v>247785.24267599999</v>
      </c>
      <c r="FD67" s="107">
        <v>0.6997362550991586</v>
      </c>
      <c r="FE67" s="125">
        <v>333.9</v>
      </c>
      <c r="FF67" s="107">
        <v>857.42027754121796</v>
      </c>
      <c r="FG67" s="112">
        <v>857.74651700000004</v>
      </c>
      <c r="FH67" s="107">
        <v>2.5342625923299655</v>
      </c>
      <c r="FI67" s="125">
        <v>232.66</v>
      </c>
      <c r="FJ67" s="112">
        <v>426.48996099999999</v>
      </c>
      <c r="FK67" s="107">
        <v>1.260089703362288</v>
      </c>
      <c r="FL67" s="125">
        <v>232.66</v>
      </c>
      <c r="FM67" s="107">
        <v>436.29669588147902</v>
      </c>
      <c r="FN67" s="112">
        <v>433.91618399999999</v>
      </c>
      <c r="FO67" s="107">
        <v>3.1767785635844494</v>
      </c>
      <c r="FP67" s="125">
        <v>232.66</v>
      </c>
      <c r="FQ67" s="112">
        <v>216.999717</v>
      </c>
      <c r="FR67" s="107">
        <v>1.5886940259169777</v>
      </c>
      <c r="FS67" s="125">
        <v>232.66</v>
      </c>
      <c r="FT67" s="107">
        <v>37.415025374999999</v>
      </c>
      <c r="FU67" s="107">
        <v>3.2478320638020834</v>
      </c>
      <c r="FV67" s="107">
        <v>406.89</v>
      </c>
      <c r="FW67" s="107">
        <v>37.409889249999999</v>
      </c>
      <c r="FX67" s="107">
        <v>3.2473862196180554</v>
      </c>
      <c r="FY67" s="107">
        <v>415.07</v>
      </c>
      <c r="FZ67" s="107">
        <v>5517274.7214950444</v>
      </c>
      <c r="GA67" s="107">
        <v>37.254919278241587</v>
      </c>
      <c r="GB67" s="107">
        <v>489.16</v>
      </c>
      <c r="GC67" s="107">
        <v>5291422.2312903451</v>
      </c>
      <c r="GD67" s="107">
        <v>35.729869916718059</v>
      </c>
      <c r="GE67" s="113">
        <v>492.27</v>
      </c>
      <c r="GF67" s="113">
        <v>492.27</v>
      </c>
      <c r="GG67" s="113"/>
      <c r="GH67" s="113"/>
      <c r="GI67" s="113"/>
      <c r="GJ67" s="113"/>
      <c r="GK67" s="113"/>
      <c r="GL67" s="107">
        <v>4</v>
      </c>
      <c r="GM67" s="107">
        <v>0</v>
      </c>
      <c r="GN67" s="107">
        <v>2</v>
      </c>
      <c r="GO67" s="114"/>
      <c r="GP67" s="114"/>
      <c r="GQ67" s="114"/>
      <c r="GR67" s="114"/>
      <c r="GS67" s="114"/>
      <c r="GT67" s="114"/>
      <c r="GU67" s="114"/>
      <c r="GV67" s="114"/>
      <c r="GW67" s="114"/>
      <c r="GX67" s="114"/>
      <c r="GY67" s="114"/>
      <c r="GZ67" s="114"/>
      <c r="HA67" s="107"/>
      <c r="HB67" s="114"/>
      <c r="HC67" s="53" t="str">
        <f t="shared" si="0"/>
        <v>0</v>
      </c>
      <c r="HD67" s="56">
        <f t="shared" si="2"/>
        <v>2017</v>
      </c>
      <c r="HF67" s="56" t="e">
        <f>MATCH(ROUND(#REF!,1),#REF!,0)</f>
        <v>#REF!</v>
      </c>
      <c r="HG67" s="56" t="e">
        <f>MATCH(ROUND(#REF!,1),#REF!,0)</f>
        <v>#REF!</v>
      </c>
      <c r="HH67" s="56" t="e">
        <f>MATCH(ROUND(#REF!,1),#REF!,0)</f>
        <v>#REF!</v>
      </c>
      <c r="HI67" s="56" t="e">
        <f>MATCH(ROUND(#REF!,1),#REF!,0)</f>
        <v>#REF!</v>
      </c>
      <c r="HK67" s="115">
        <f t="shared" si="3"/>
        <v>4</v>
      </c>
      <c r="HL67" s="115" t="str" cm="1">
        <f t="array" ref="HL67">IFERROR(INDEX(#REF!,'5. Data Set'!HH67),"")</f>
        <v/>
      </c>
      <c r="HM67" s="56"/>
      <c r="HN67" s="116" t="str" cm="1">
        <f t="array" ref="HN67">IF(IFERROR(INDEX($E$5:$E$900,SMALL(IF(ROUND($EH$5:$EH$900,1)=ROUND($EH67,1),ROW($EH$5:$EH$900)-4,""),1)),"")=$E67,"",IFERROR(INDEX($E$5:$E$900,SMALL(IF(ROUND($EH$5:$EH$900,1)=ROUND($EH67,1),ROW($EH$5:$EH$900)-4,""),1)),""))</f>
        <v/>
      </c>
      <c r="HO67" s="116" t="str" cm="1">
        <f t="array" ref="HO67">IF(IFERROR(INDEX($E$5:$E$900,SMALL(IF(ROUND($EH$5:$EH$900,1)=ROUND($EH67,1),ROW($EH$5:$EH$900)-4,""),2)),"")=$E67,"",IFERROR(INDEX($E$5:$E$900,SMALL(IF(ROUND($EH$5:$EH$900,1)=ROUND($EH67,1),ROW($EH$5:$EH$900)-4,""),2)),""))</f>
        <v/>
      </c>
      <c r="HP67" s="116" t="str" cm="1">
        <f t="array" ref="HP67">IF(IFERROR(INDEX($E$5:$E$900,SMALL(IF(ROUND($EH$5:$EH$900,1)=ROUND($EH67,1),ROW($EH$5:$EH$900)-4,""),3)),"")=$E67,"",IFERROR(INDEX($E$5:$E$900,SMALL(IF(ROUND($EH$5:$EH$900,1)=ROUND($EH67,1),ROW($EH$5:$EH$900)-4,""),3)),""))</f>
        <v/>
      </c>
      <c r="HQ67" s="117" t="str" cm="1">
        <f t="array" ref="HQ67">IF(IFERROR(INDEX($E$5:$E$900,SMALL(IF(ROUND($EH$5:$EH$900,1)=ROUND($EH67,1),ROW($EH$5:$EH$900)-4,""),4)),"")=$E67,"",IFERROR(INDEX($E$5:$E$900,SMALL(IF(ROUND($EH$5:$EH$900,1)=ROUND($EH67,1),ROW($EH$5:$EH$900)-4,""),4)),""))</f>
        <v/>
      </c>
      <c r="HR67" s="118"/>
      <c r="HS67" s="105" t="str">
        <f t="shared" si="4"/>
        <v>NN4</v>
      </c>
      <c r="HT67" s="119" t="str">
        <f t="shared" si="5"/>
        <v/>
      </c>
      <c r="HU67" s="119" t="str">
        <f t="shared" si="5"/>
        <v/>
      </c>
      <c r="HV67" s="119" t="str">
        <f t="shared" si="5"/>
        <v/>
      </c>
      <c r="HW67" s="119" t="str">
        <f t="shared" si="5"/>
        <v/>
      </c>
      <c r="HX67" s="56"/>
    </row>
    <row r="68" spans="1:232" s="53" customFormat="1" ht="13.9" customHeight="1" x14ac:dyDescent="0.25">
      <c r="A68" s="107" t="s">
        <v>292</v>
      </c>
      <c r="B68" s="107" t="s">
        <v>473</v>
      </c>
      <c r="C68" s="107">
        <v>270</v>
      </c>
      <c r="D68" s="108">
        <v>2017</v>
      </c>
      <c r="E68" s="109" t="s">
        <v>482</v>
      </c>
      <c r="F68" s="107" t="s">
        <v>49</v>
      </c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 t="s">
        <v>18</v>
      </c>
      <c r="X68" s="110"/>
      <c r="Y68" s="107" t="s">
        <v>296</v>
      </c>
      <c r="Z68" s="107">
        <v>1</v>
      </c>
      <c r="AA68" s="107" t="s">
        <v>483</v>
      </c>
      <c r="AB68" s="110">
        <v>4</v>
      </c>
      <c r="AC68" s="110">
        <v>4</v>
      </c>
      <c r="AD68" s="107">
        <v>2400</v>
      </c>
      <c r="AE68" s="107">
        <v>20</v>
      </c>
      <c r="AF68" s="107">
        <v>2</v>
      </c>
      <c r="AG68" s="107">
        <v>128000</v>
      </c>
      <c r="AH68" s="107">
        <v>8</v>
      </c>
      <c r="AI68" s="107" t="s">
        <v>476</v>
      </c>
      <c r="AJ68" s="110">
        <v>1</v>
      </c>
      <c r="AK68" s="110" t="s">
        <v>405</v>
      </c>
      <c r="AL68" s="107" t="s">
        <v>327</v>
      </c>
      <c r="AM68" s="107">
        <v>2</v>
      </c>
      <c r="AN68" s="110">
        <v>0</v>
      </c>
      <c r="AO68" s="110">
        <v>1600</v>
      </c>
      <c r="AP68" s="107" t="s">
        <v>341</v>
      </c>
      <c r="AQ68" s="107" t="s">
        <v>424</v>
      </c>
      <c r="AR68" s="107" t="s">
        <v>319</v>
      </c>
      <c r="AS68" s="107" t="s">
        <v>477</v>
      </c>
      <c r="AT68" s="107" t="s">
        <v>478</v>
      </c>
      <c r="AU68" s="111">
        <v>12.238006876341158</v>
      </c>
      <c r="AV68" s="111">
        <v>11.397662295802142</v>
      </c>
      <c r="AW68" s="111">
        <v>27.703659155835737</v>
      </c>
      <c r="AX68" s="111">
        <v>16.223065097322497</v>
      </c>
      <c r="AY68" s="111">
        <v>17.668935929283997</v>
      </c>
      <c r="AZ68" s="111">
        <v>17.668935929283997</v>
      </c>
      <c r="BA68" s="111"/>
      <c r="BB68" s="111">
        <v>10.920637435198982</v>
      </c>
      <c r="BC68" s="111">
        <v>4.6134544127841384</v>
      </c>
      <c r="BD68" s="111">
        <v>11.271433195210408</v>
      </c>
      <c r="BE68" s="111">
        <v>9.7878949346605726</v>
      </c>
      <c r="BF68" s="111">
        <v>127.37538340387664</v>
      </c>
      <c r="BG68" s="107">
        <v>86005.312836423007</v>
      </c>
      <c r="BH68" s="112">
        <v>86305.901878999997</v>
      </c>
      <c r="BI68" s="111">
        <v>12.464026035324361</v>
      </c>
      <c r="BJ68" s="112">
        <v>823.36190499999998</v>
      </c>
      <c r="BK68" s="112">
        <v>64480.857840999997</v>
      </c>
      <c r="BL68" s="111">
        <v>9.3121220381549303</v>
      </c>
      <c r="BM68" s="112">
        <v>650.90396799999996</v>
      </c>
      <c r="BN68" s="112">
        <v>43001.010966000002</v>
      </c>
      <c r="BO68" s="111">
        <v>6.2100703260932359</v>
      </c>
      <c r="BP68" s="112">
        <v>519.29206299999998</v>
      </c>
      <c r="BQ68" s="112">
        <v>21494.627608999999</v>
      </c>
      <c r="BR68" s="111">
        <v>3.1041862990295188</v>
      </c>
      <c r="BS68" s="107">
        <v>358.41746000000001</v>
      </c>
      <c r="BT68" s="107">
        <v>563597.18801498495</v>
      </c>
      <c r="BU68" s="112">
        <v>563517.37369899999</v>
      </c>
      <c r="BV68" s="107">
        <v>9.5498292302363179</v>
      </c>
      <c r="BW68" s="107">
        <v>773.07857100000001</v>
      </c>
      <c r="BX68" s="107">
        <v>422708.06359400001</v>
      </c>
      <c r="BY68" s="107">
        <v>7.1635587649562069</v>
      </c>
      <c r="BZ68" s="107">
        <v>590.05555600000002</v>
      </c>
      <c r="CA68" s="107">
        <v>281848.15358799999</v>
      </c>
      <c r="CB68" s="107">
        <v>4.7764307921063729</v>
      </c>
      <c r="CC68" s="107">
        <v>434.78650800000003</v>
      </c>
      <c r="CD68" s="107">
        <v>140888.12859099999</v>
      </c>
      <c r="CE68" s="107">
        <v>2.3876061882171786</v>
      </c>
      <c r="CF68" s="107">
        <v>233.09603200000001</v>
      </c>
      <c r="CG68" s="107">
        <v>526713.40126438905</v>
      </c>
      <c r="CH68" s="112">
        <v>527781.71613099996</v>
      </c>
      <c r="CI68" s="107">
        <v>33.09700468196489</v>
      </c>
      <c r="CJ68" s="107">
        <v>796.22142899999994</v>
      </c>
      <c r="CK68" s="107">
        <v>394983.67441199999</v>
      </c>
      <c r="CL68" s="107">
        <v>24.769286471585318</v>
      </c>
      <c r="CM68" s="107">
        <v>789.78412700000001</v>
      </c>
      <c r="CN68" s="107">
        <v>263391.59059799998</v>
      </c>
      <c r="CO68" s="107">
        <v>16.517193454743389</v>
      </c>
      <c r="CP68" s="107">
        <v>662.87460299999998</v>
      </c>
      <c r="CQ68" s="107">
        <v>131717.37576299999</v>
      </c>
      <c r="CR68" s="107">
        <v>8.2599500306336608</v>
      </c>
      <c r="CS68" s="107">
        <v>455.50555600000001</v>
      </c>
      <c r="CT68" s="107">
        <v>272575.46476410999</v>
      </c>
      <c r="CU68" s="107">
        <v>272282.47445099999</v>
      </c>
      <c r="CV68" s="107">
        <v>18.084012348861258</v>
      </c>
      <c r="CW68" s="107">
        <v>795.29920600000003</v>
      </c>
      <c r="CX68" s="112">
        <v>204402.755707</v>
      </c>
      <c r="CY68" s="107">
        <v>13.575688137107289</v>
      </c>
      <c r="CZ68" s="107">
        <v>706.15</v>
      </c>
      <c r="DA68" s="112">
        <v>136288.97821900001</v>
      </c>
      <c r="DB68" s="107">
        <v>9.0518185942577745</v>
      </c>
      <c r="DC68" s="107">
        <v>587.51190499999996</v>
      </c>
      <c r="DD68" s="112">
        <v>68186.623804000003</v>
      </c>
      <c r="DE68" s="107">
        <v>4.5287077304000327</v>
      </c>
      <c r="DF68" s="107">
        <v>440.34285699999998</v>
      </c>
      <c r="DG68" s="107">
        <v>431326.87090744701</v>
      </c>
      <c r="DH68" s="112">
        <v>432073.51481299999</v>
      </c>
      <c r="DI68" s="107">
        <v>20.686171627375213</v>
      </c>
      <c r="DJ68" s="107">
        <v>798.68174599999998</v>
      </c>
      <c r="DK68" s="112">
        <v>323514.62496400002</v>
      </c>
      <c r="DL68" s="107">
        <v>15.488750933663747</v>
      </c>
      <c r="DM68" s="107">
        <v>774.79523800000004</v>
      </c>
      <c r="DN68" s="112">
        <v>215614.836958</v>
      </c>
      <c r="DO68" s="107">
        <v>10.322885735433452</v>
      </c>
      <c r="DP68" s="107">
        <v>627.44127000000003</v>
      </c>
      <c r="DQ68" s="112">
        <v>107866.039284</v>
      </c>
      <c r="DR68" s="107">
        <v>5.1642494272293815</v>
      </c>
      <c r="DS68" s="107">
        <v>451.36666700000001</v>
      </c>
      <c r="DT68" s="107">
        <v>29923.8993796301</v>
      </c>
      <c r="DU68" s="112">
        <v>29698.772970000002</v>
      </c>
      <c r="DV68" s="107">
        <v>30.402592997901419</v>
      </c>
      <c r="DW68" s="107">
        <v>795.19127000000003</v>
      </c>
      <c r="DX68" s="112">
        <v>22453.674439999999</v>
      </c>
      <c r="DY68" s="107">
        <v>22.985795608332904</v>
      </c>
      <c r="DZ68" s="107">
        <v>742.54206299999998</v>
      </c>
      <c r="EA68" s="112">
        <v>14953.255509000001</v>
      </c>
      <c r="EB68" s="107">
        <v>15.307627075804882</v>
      </c>
      <c r="EC68" s="107">
        <v>606.35476200000005</v>
      </c>
      <c r="ED68" s="112">
        <v>7477.2737079999997</v>
      </c>
      <c r="EE68" s="107">
        <v>7.6544747996109939</v>
      </c>
      <c r="EF68" s="107">
        <v>452.85476199999999</v>
      </c>
      <c r="EG68" s="107">
        <v>4138486.6105060298</v>
      </c>
      <c r="EH68" s="111">
        <v>4109287.8040009998</v>
      </c>
      <c r="EI68" s="107">
        <v>11.604475020557034</v>
      </c>
      <c r="EJ68" s="107">
        <v>790.14512200000001</v>
      </c>
      <c r="EK68" s="112">
        <v>3622148.5501279999</v>
      </c>
      <c r="EL68" s="107">
        <v>10.228811992623582</v>
      </c>
      <c r="EM68" s="107">
        <v>631.92886199999998</v>
      </c>
      <c r="EN68" s="112">
        <v>3107055.195566</v>
      </c>
      <c r="EO68" s="107">
        <v>8.7742076301718264</v>
      </c>
      <c r="EP68" s="107">
        <v>574.147154</v>
      </c>
      <c r="EQ68" s="112">
        <v>2583463.1335109998</v>
      </c>
      <c r="ER68" s="107">
        <v>7.2956032357160998</v>
      </c>
      <c r="ES68" s="107">
        <v>521.10081300000002</v>
      </c>
      <c r="ET68" s="112">
        <v>2065438.2440440001</v>
      </c>
      <c r="EU68" s="107">
        <v>5.8327203283681106</v>
      </c>
      <c r="EV68" s="107">
        <v>473.36869899999999</v>
      </c>
      <c r="EW68" s="112">
        <v>1551044.09776</v>
      </c>
      <c r="EX68" s="107">
        <v>4.3800905039344293</v>
      </c>
      <c r="EY68" s="107">
        <v>431.44796700000001</v>
      </c>
      <c r="EZ68" s="112">
        <v>1030493.06254</v>
      </c>
      <c r="FA68" s="107">
        <v>2.9100738554889105</v>
      </c>
      <c r="FB68" s="107">
        <v>389.50528500000001</v>
      </c>
      <c r="FC68" s="112">
        <v>518300.03761300002</v>
      </c>
      <c r="FD68" s="107">
        <v>1.4636599154183669</v>
      </c>
      <c r="FE68" s="107">
        <v>343.93231700000001</v>
      </c>
      <c r="FF68" s="107">
        <v>394.53144709961998</v>
      </c>
      <c r="FG68" s="112">
        <v>391.98482200000001</v>
      </c>
      <c r="FH68" s="107">
        <v>1.1581422383738109</v>
      </c>
      <c r="FI68" s="107">
        <v>190.546111</v>
      </c>
      <c r="FJ68" s="112">
        <v>197.53208900000001</v>
      </c>
      <c r="FK68" s="107">
        <v>0.58362018850085695</v>
      </c>
      <c r="FL68" s="107">
        <v>166.663175</v>
      </c>
      <c r="FM68" s="107">
        <v>382.41909724797199</v>
      </c>
      <c r="FN68" s="112">
        <v>377.76048500000002</v>
      </c>
      <c r="FO68" s="107">
        <v>2.7656525733948314</v>
      </c>
      <c r="FP68" s="107">
        <v>181.30015900000001</v>
      </c>
      <c r="FQ68" s="112">
        <v>190.462546</v>
      </c>
      <c r="FR68" s="107">
        <v>1.3944106157112526</v>
      </c>
      <c r="FS68" s="107">
        <v>167.42944399999999</v>
      </c>
      <c r="FT68" s="107">
        <v>77.154316655838883</v>
      </c>
      <c r="FU68" s="107">
        <v>6.6974233208193477</v>
      </c>
      <c r="FV68" s="107">
        <v>684.28167900000005</v>
      </c>
      <c r="FW68" s="107">
        <v>76.815235730022053</v>
      </c>
      <c r="FX68" s="107">
        <v>6.6679892126755256</v>
      </c>
      <c r="FY68" s="107">
        <v>681.22272699999996</v>
      </c>
      <c r="FZ68" s="107">
        <v>15606560.781875968</v>
      </c>
      <c r="GA68" s="107">
        <v>105.38194878615894</v>
      </c>
      <c r="GB68" s="107">
        <v>815.74047599999994</v>
      </c>
      <c r="GC68" s="107">
        <v>15501695.510054892</v>
      </c>
      <c r="GD68" s="107">
        <v>104.6738551286935</v>
      </c>
      <c r="GE68" s="113">
        <v>821.77460299999996</v>
      </c>
      <c r="GF68" s="113">
        <v>160.36530300000001</v>
      </c>
      <c r="GG68" s="113"/>
      <c r="GH68" s="113"/>
      <c r="GI68" s="113"/>
      <c r="GJ68" s="113"/>
      <c r="GK68" s="113"/>
      <c r="GL68" s="107">
        <v>4</v>
      </c>
      <c r="GM68" s="107">
        <v>0</v>
      </c>
      <c r="GN68" s="107">
        <v>0</v>
      </c>
      <c r="GO68" s="114"/>
      <c r="GP68" s="114"/>
      <c r="GQ68" s="114"/>
      <c r="GR68" s="114"/>
      <c r="GS68" s="114"/>
      <c r="GT68" s="114"/>
      <c r="GU68" s="114"/>
      <c r="GV68" s="114"/>
      <c r="GW68" s="114"/>
      <c r="GX68" s="114"/>
      <c r="GY68" s="114"/>
      <c r="GZ68" s="114"/>
      <c r="HA68" s="107"/>
      <c r="HB68" s="114"/>
      <c r="HC68" s="53" t="str">
        <f t="shared" si="0"/>
        <v>0</v>
      </c>
      <c r="HD68" s="56">
        <f t="shared" si="2"/>
        <v>2017</v>
      </c>
      <c r="HF68" s="56" t="e">
        <f>MATCH(ROUND(#REF!,1),#REF!,0)</f>
        <v>#REF!</v>
      </c>
      <c r="HG68" s="56" t="e">
        <f>MATCH(ROUND(#REF!,1),#REF!,0)</f>
        <v>#REF!</v>
      </c>
      <c r="HH68" s="56" t="e">
        <f>MATCH(ROUND(#REF!,1),#REF!,0)</f>
        <v>#REF!</v>
      </c>
      <c r="HI68" s="56" t="e">
        <f>MATCH(ROUND(#REF!,1),#REF!,0)</f>
        <v>#REF!</v>
      </c>
      <c r="HK68" s="115">
        <f t="shared" si="3"/>
        <v>4</v>
      </c>
      <c r="HL68" s="115" t="str" cm="1">
        <f t="array" ref="HL68">IFERROR(INDEX(#REF!,'5. Data Set'!HH68),"")</f>
        <v/>
      </c>
      <c r="HM68" s="56"/>
      <c r="HN68" s="116" t="str" cm="1">
        <f t="array" ref="HN68">IF(IFERROR(INDEX($E$5:$E$900,SMALL(IF(ROUND($EH$5:$EH$900,1)=ROUND($EH68,1),ROW($EH$5:$EH$900)-4,""),1)),"")=$E68,"",IFERROR(INDEX($E$5:$E$900,SMALL(IF(ROUND($EH$5:$EH$900,1)=ROUND($EH68,1),ROW($EH$5:$EH$900)-4,""),1)),""))</f>
        <v/>
      </c>
      <c r="HO68" s="116" t="str" cm="1">
        <f t="array" ref="HO68">IF(IFERROR(INDEX($E$5:$E$900,SMALL(IF(ROUND($EH$5:$EH$900,1)=ROUND($EH68,1),ROW($EH$5:$EH$900)-4,""),2)),"")=$E68,"",IFERROR(INDEX($E$5:$E$900,SMALL(IF(ROUND($EH$5:$EH$900,1)=ROUND($EH68,1),ROW($EH$5:$EH$900)-4,""),2)),""))</f>
        <v/>
      </c>
      <c r="HP68" s="116" t="str" cm="1">
        <f t="array" ref="HP68">IF(IFERROR(INDEX($E$5:$E$900,SMALL(IF(ROUND($EH$5:$EH$900,1)=ROUND($EH68,1),ROW($EH$5:$EH$900)-4,""),3)),"")=$E68,"",IFERROR(INDEX($E$5:$E$900,SMALL(IF(ROUND($EH$5:$EH$900,1)=ROUND($EH68,1),ROW($EH$5:$EH$900)-4,""),3)),""))</f>
        <v/>
      </c>
      <c r="HQ68" s="117" t="str" cm="1">
        <f t="array" ref="HQ68">IF(IFERROR(INDEX($E$5:$E$900,SMALL(IF(ROUND($EH$5:$EH$900,1)=ROUND($EH68,1),ROW($EH$5:$EH$900)-4,""),4)),"")=$E68,"",IFERROR(INDEX($E$5:$E$900,SMALL(IF(ROUND($EH$5:$EH$900,1)=ROUND($EH68,1),ROW($EH$5:$EH$900)-4,""),4)),""))</f>
        <v/>
      </c>
      <c r="HR68" s="118"/>
      <c r="HS68" s="105" t="str">
        <f t="shared" si="4"/>
        <v>NN4</v>
      </c>
      <c r="HT68" s="119" t="str">
        <f t="shared" si="5"/>
        <v/>
      </c>
      <c r="HU68" s="119" t="str">
        <f t="shared" si="5"/>
        <v/>
      </c>
      <c r="HV68" s="119" t="str">
        <f t="shared" si="5"/>
        <v/>
      </c>
      <c r="HW68" s="119" t="str">
        <f t="shared" si="5"/>
        <v/>
      </c>
      <c r="HX68" s="56"/>
    </row>
    <row r="69" spans="1:232" s="53" customFormat="1" ht="13.9" customHeight="1" x14ac:dyDescent="0.25">
      <c r="A69" s="107" t="s">
        <v>292</v>
      </c>
      <c r="B69" s="107" t="s">
        <v>484</v>
      </c>
      <c r="C69" s="107">
        <v>269</v>
      </c>
      <c r="D69" s="108">
        <v>2017</v>
      </c>
      <c r="E69" s="130" t="s">
        <v>485</v>
      </c>
      <c r="F69" s="107" t="s">
        <v>309</v>
      </c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 t="s">
        <v>18</v>
      </c>
      <c r="X69" s="110"/>
      <c r="Y69" s="107" t="s">
        <v>296</v>
      </c>
      <c r="Z69" s="107">
        <v>1</v>
      </c>
      <c r="AA69" s="107" t="s">
        <v>480</v>
      </c>
      <c r="AB69" s="110">
        <v>2</v>
      </c>
      <c r="AC69" s="110">
        <v>2</v>
      </c>
      <c r="AD69" s="107">
        <v>2400</v>
      </c>
      <c r="AE69" s="107">
        <v>10</v>
      </c>
      <c r="AF69" s="107">
        <v>2</v>
      </c>
      <c r="AG69" s="107">
        <v>32768</v>
      </c>
      <c r="AH69" s="107">
        <v>2</v>
      </c>
      <c r="AI69" s="107" t="s">
        <v>476</v>
      </c>
      <c r="AJ69" s="110">
        <v>1</v>
      </c>
      <c r="AK69" s="110" t="s">
        <v>405</v>
      </c>
      <c r="AL69" s="107" t="s">
        <v>327</v>
      </c>
      <c r="AM69" s="107">
        <v>1</v>
      </c>
      <c r="AN69" s="110">
        <v>0</v>
      </c>
      <c r="AO69" s="110">
        <v>1400</v>
      </c>
      <c r="AP69" s="107" t="s">
        <v>341</v>
      </c>
      <c r="AQ69" s="107" t="s">
        <v>424</v>
      </c>
      <c r="AR69" s="107" t="s">
        <v>319</v>
      </c>
      <c r="AS69" s="107" t="s">
        <v>481</v>
      </c>
      <c r="AT69" s="107" t="s">
        <v>478</v>
      </c>
      <c r="AU69" s="111">
        <v>6.605930852641384</v>
      </c>
      <c r="AV69" s="111">
        <v>4.9467749191594947</v>
      </c>
      <c r="AW69" s="111">
        <v>15.200742424232718</v>
      </c>
      <c r="AX69" s="111">
        <v>7.7722509286215686</v>
      </c>
      <c r="AY69" s="111">
        <v>8.9438840227015568</v>
      </c>
      <c r="AZ69" s="111">
        <v>8.9438840227015568</v>
      </c>
      <c r="BA69" s="111"/>
      <c r="BB69" s="111">
        <v>4.5164830389249717</v>
      </c>
      <c r="BC69" s="111">
        <v>6.0966184873675298</v>
      </c>
      <c r="BD69" s="111">
        <v>7.6842648287776951</v>
      </c>
      <c r="BE69" s="111">
        <v>5.5260952364520675</v>
      </c>
      <c r="BF69" s="111">
        <v>41.885959599039644</v>
      </c>
      <c r="BG69" s="107">
        <v>21942.851730754999</v>
      </c>
      <c r="BH69" s="112">
        <v>22065.022789999999</v>
      </c>
      <c r="BI69" s="111">
        <v>3.1865609713476979</v>
      </c>
      <c r="BJ69" s="112">
        <v>265.67</v>
      </c>
      <c r="BK69" s="112">
        <v>16451.236783</v>
      </c>
      <c r="BL69" s="111">
        <v>2.375835708942291</v>
      </c>
      <c r="BM69" s="112">
        <v>265.67</v>
      </c>
      <c r="BN69" s="112">
        <v>10959.091587999999</v>
      </c>
      <c r="BO69" s="111">
        <v>1.5826774288024954</v>
      </c>
      <c r="BP69" s="112">
        <v>265.67</v>
      </c>
      <c r="BQ69" s="112">
        <v>5482.230071</v>
      </c>
      <c r="BR69" s="111">
        <v>0.7917263692161054</v>
      </c>
      <c r="BS69" s="107">
        <v>265.67</v>
      </c>
      <c r="BT69" s="107">
        <v>140112.16478934299</v>
      </c>
      <c r="BU69" s="112">
        <v>140272.587172</v>
      </c>
      <c r="BV69" s="107">
        <v>2.377174716695722</v>
      </c>
      <c r="BW69" s="107">
        <v>265.67</v>
      </c>
      <c r="BX69" s="107">
        <v>105130.624749</v>
      </c>
      <c r="BY69" s="107">
        <v>1.7816300971002121</v>
      </c>
      <c r="BZ69" s="107">
        <v>265.67</v>
      </c>
      <c r="CA69" s="107">
        <v>70035.404102999993</v>
      </c>
      <c r="CB69" s="107">
        <v>1.1868776021296055</v>
      </c>
      <c r="CC69" s="107">
        <v>265.67</v>
      </c>
      <c r="CD69" s="107">
        <v>35017.552709000003</v>
      </c>
      <c r="CE69" s="107">
        <v>0.59343627018387812</v>
      </c>
      <c r="CF69" s="107">
        <v>265.67</v>
      </c>
      <c r="CG69" s="107">
        <v>126938.698945183</v>
      </c>
      <c r="CH69" s="112">
        <v>127087.05147000001</v>
      </c>
      <c r="CI69" s="107">
        <v>7.9695840324936302</v>
      </c>
      <c r="CJ69" s="107">
        <v>289.83</v>
      </c>
      <c r="CK69" s="107">
        <v>95181.480502000006</v>
      </c>
      <c r="CL69" s="107">
        <v>5.9687969657310598</v>
      </c>
      <c r="CM69" s="107">
        <v>289.83</v>
      </c>
      <c r="CN69" s="107">
        <v>63451.591138999996</v>
      </c>
      <c r="CO69" s="107">
        <v>3.9790268302594107</v>
      </c>
      <c r="CP69" s="107">
        <v>289.83</v>
      </c>
      <c r="CQ69" s="107">
        <v>31739.411410000001</v>
      </c>
      <c r="CR69" s="107">
        <v>1.9903672596699842</v>
      </c>
      <c r="CS69" s="107">
        <v>289.83</v>
      </c>
      <c r="CT69" s="107">
        <v>61267.733360460901</v>
      </c>
      <c r="CU69" s="107">
        <v>61323.557167999999</v>
      </c>
      <c r="CV69" s="107">
        <v>4.0728877880892869</v>
      </c>
      <c r="CW69" s="107">
        <v>289.83</v>
      </c>
      <c r="CX69" s="112">
        <v>45978.290983999999</v>
      </c>
      <c r="CY69" s="107">
        <v>3.0537109801527973</v>
      </c>
      <c r="CZ69" s="107">
        <v>289.83</v>
      </c>
      <c r="DA69" s="112">
        <v>30630.784138999999</v>
      </c>
      <c r="DB69" s="107">
        <v>2.0343853556563163</v>
      </c>
      <c r="DC69" s="107">
        <v>289.83</v>
      </c>
      <c r="DD69" s="112">
        <v>15322.227214</v>
      </c>
      <c r="DE69" s="107">
        <v>1.0176466432836782</v>
      </c>
      <c r="DF69" s="107">
        <v>289.83</v>
      </c>
      <c r="DG69" s="107">
        <v>99029.575184462607</v>
      </c>
      <c r="DH69" s="112">
        <v>99133.258010000005</v>
      </c>
      <c r="DI69" s="107">
        <v>4.7461543438117459</v>
      </c>
      <c r="DJ69" s="107">
        <v>293.35000000000002</v>
      </c>
      <c r="DK69" s="112">
        <v>74236.881011000005</v>
      </c>
      <c r="DL69" s="107">
        <v>3.5542027201996262</v>
      </c>
      <c r="DM69" s="107">
        <v>293.35000000000002</v>
      </c>
      <c r="DN69" s="112">
        <v>49529.339519000001</v>
      </c>
      <c r="DO69" s="107">
        <v>2.371291881484574</v>
      </c>
      <c r="DP69" s="107">
        <v>293.35000000000002</v>
      </c>
      <c r="DQ69" s="112">
        <v>24743.290940999999</v>
      </c>
      <c r="DR69" s="107">
        <v>1.1846223975406796</v>
      </c>
      <c r="DS69" s="107">
        <v>293.35000000000002</v>
      </c>
      <c r="DT69" s="107">
        <v>6968.4971714702597</v>
      </c>
      <c r="DU69" s="112">
        <v>6986.6539519999997</v>
      </c>
      <c r="DV69" s="107">
        <v>7.1522280309156976</v>
      </c>
      <c r="DW69" s="107">
        <v>293.35000000000002</v>
      </c>
      <c r="DX69" s="112">
        <v>5226.9005939999997</v>
      </c>
      <c r="DY69" s="107">
        <v>5.3507709412908833</v>
      </c>
      <c r="DZ69" s="107">
        <v>293.35000000000002</v>
      </c>
      <c r="EA69" s="112">
        <v>3492.2789309999998</v>
      </c>
      <c r="EB69" s="107">
        <v>3.5750411332343757</v>
      </c>
      <c r="EC69" s="107">
        <v>293.35000000000002</v>
      </c>
      <c r="ED69" s="112">
        <v>1740.767996</v>
      </c>
      <c r="EE69" s="107">
        <v>1.7820218006858781</v>
      </c>
      <c r="EF69" s="107">
        <v>293.35000000000002</v>
      </c>
      <c r="EG69" s="107">
        <v>996943.746359093</v>
      </c>
      <c r="EH69" s="111">
        <v>1000335.238811</v>
      </c>
      <c r="EI69" s="107">
        <v>2.8249092895520103</v>
      </c>
      <c r="EJ69" s="107">
        <v>293.35000000000002</v>
      </c>
      <c r="EK69" s="112">
        <v>871067.33211399999</v>
      </c>
      <c r="EL69" s="107">
        <v>2.4598615572504476</v>
      </c>
      <c r="EM69" s="107">
        <v>293.35000000000002</v>
      </c>
      <c r="EN69" s="112">
        <v>748461.700052</v>
      </c>
      <c r="EO69" s="107">
        <v>2.1136278392670529</v>
      </c>
      <c r="EP69" s="107">
        <v>293.35000000000002</v>
      </c>
      <c r="EQ69" s="112">
        <v>621854.82904800004</v>
      </c>
      <c r="ER69" s="107">
        <v>1.7560947722070346</v>
      </c>
      <c r="ES69" s="125">
        <v>293.35000000000002</v>
      </c>
      <c r="ET69" s="112">
        <v>496727.67166300002</v>
      </c>
      <c r="EU69" s="107">
        <v>1.4027403610475704</v>
      </c>
      <c r="EV69" s="125">
        <v>293.35000000000002</v>
      </c>
      <c r="EW69" s="112">
        <v>373329.865399</v>
      </c>
      <c r="EX69" s="107">
        <v>1.054269572754793</v>
      </c>
      <c r="EY69" s="125">
        <v>293.35000000000002</v>
      </c>
      <c r="EZ69" s="112">
        <v>251662.527993</v>
      </c>
      <c r="FA69" s="107">
        <v>0.71068556377617331</v>
      </c>
      <c r="FB69" s="125">
        <v>293.35000000000002</v>
      </c>
      <c r="FC69" s="112">
        <v>124032.291851</v>
      </c>
      <c r="FD69" s="107">
        <v>0.35026255185289501</v>
      </c>
      <c r="FE69" s="125">
        <v>293.35000000000002</v>
      </c>
      <c r="FF69" s="107">
        <v>856.97672145731599</v>
      </c>
      <c r="FG69" s="112">
        <v>859.50615500000004</v>
      </c>
      <c r="FH69" s="107">
        <v>2.5394615464161205</v>
      </c>
      <c r="FI69" s="125">
        <v>293.35000000000002</v>
      </c>
      <c r="FJ69" s="112">
        <v>426.300588</v>
      </c>
      <c r="FK69" s="107">
        <v>1.2595301896826805</v>
      </c>
      <c r="FL69" s="125">
        <v>293.35000000000002</v>
      </c>
      <c r="FM69" s="107">
        <v>437.17402841127603</v>
      </c>
      <c r="FN69" s="112">
        <v>433.60289299999999</v>
      </c>
      <c r="FO69" s="107">
        <v>3.1744849037264804</v>
      </c>
      <c r="FP69" s="125">
        <v>293.35000000000002</v>
      </c>
      <c r="FQ69" s="112">
        <v>218.636402</v>
      </c>
      <c r="FR69" s="107">
        <v>1.6006764916904606</v>
      </c>
      <c r="FS69" s="125">
        <v>293.35000000000002</v>
      </c>
      <c r="FT69" s="107">
        <v>18.676632159911247</v>
      </c>
      <c r="FU69" s="107">
        <v>1.6212354305478514</v>
      </c>
      <c r="FV69" s="125">
        <v>293.35000000000002</v>
      </c>
      <c r="FW69" s="107">
        <v>18.673052078278101</v>
      </c>
      <c r="FX69" s="107">
        <v>1.6209246595727518</v>
      </c>
      <c r="FY69" s="125">
        <v>293.35000000000002</v>
      </c>
      <c r="FZ69" s="107">
        <v>1929379.0901101239</v>
      </c>
      <c r="GA69" s="107">
        <v>13.027965052953261</v>
      </c>
      <c r="GB69" s="107">
        <v>278.93</v>
      </c>
      <c r="GC69" s="107">
        <v>1730233.3506897828</v>
      </c>
      <c r="GD69" s="107">
        <v>11.683250710960129</v>
      </c>
      <c r="GE69" s="113">
        <v>278.93</v>
      </c>
      <c r="GF69" s="113">
        <v>278.93</v>
      </c>
      <c r="GG69" s="113"/>
      <c r="GH69" s="113"/>
      <c r="GI69" s="113"/>
      <c r="GJ69" s="113"/>
      <c r="GK69" s="113"/>
      <c r="GL69" s="107">
        <v>4</v>
      </c>
      <c r="GM69" s="107">
        <v>0</v>
      </c>
      <c r="GN69" s="107">
        <v>0</v>
      </c>
      <c r="GO69" s="114"/>
      <c r="GP69" s="114"/>
      <c r="GQ69" s="114"/>
      <c r="GR69" s="114"/>
      <c r="GS69" s="114"/>
      <c r="GT69" s="114"/>
      <c r="GU69" s="114"/>
      <c r="GV69" s="114"/>
      <c r="GW69" s="114"/>
      <c r="GX69" s="114"/>
      <c r="GY69" s="114"/>
      <c r="GZ69" s="114"/>
      <c r="HA69" s="107"/>
      <c r="HB69" s="114"/>
      <c r="HC69" s="53" t="str">
        <f t="shared" ref="HC69:HC81" si="10">IF(IFERROR(FIND("TGG",E69),"0")&lt;&gt;"0",SUBSTITUTE(E69,"TGG",""),"0")</f>
        <v>0</v>
      </c>
      <c r="HD69" s="56">
        <f t="shared" si="2"/>
        <v>2017</v>
      </c>
      <c r="HF69" s="56" t="e">
        <f>MATCH(ROUND(#REF!,1),#REF!,0)</f>
        <v>#REF!</v>
      </c>
      <c r="HG69" s="56" t="e">
        <f>MATCH(ROUND(#REF!,1),#REF!,0)</f>
        <v>#REF!</v>
      </c>
      <c r="HH69" s="56" t="e">
        <f>MATCH(ROUND(#REF!,1),#REF!,0)</f>
        <v>#REF!</v>
      </c>
      <c r="HI69" s="56" t="e">
        <f>MATCH(ROUND(#REF!,1),#REF!,0)</f>
        <v>#REF!</v>
      </c>
      <c r="HK69" s="115">
        <f t="shared" si="3"/>
        <v>2</v>
      </c>
      <c r="HL69" s="115" t="str" cm="1">
        <f t="array" ref="HL69">IFERROR(INDEX(#REF!,'5. Data Set'!HH69),"")</f>
        <v/>
      </c>
      <c r="HM69" s="56"/>
      <c r="HN69" s="116" t="str" cm="1">
        <f t="array" ref="HN69">IF(IFERROR(INDEX($E$5:$E$900,SMALL(IF(ROUND($EH$5:$EH$900,1)=ROUND($EH69,1),ROW($EH$5:$EH$900)-4,""),1)),"")=$E69,"",IFERROR(INDEX($E$5:$E$900,SMALL(IF(ROUND($EH$5:$EH$900,1)=ROUND($EH69,1),ROW($EH$5:$EH$900)-4,""),1)),""))</f>
        <v/>
      </c>
      <c r="HO69" s="116" t="str" cm="1">
        <f t="array" ref="HO69">IF(IFERROR(INDEX($E$5:$E$900,SMALL(IF(ROUND($EH$5:$EH$900,1)=ROUND($EH69,1),ROW($EH$5:$EH$900)-4,""),2)),"")=$E69,"",IFERROR(INDEX($E$5:$E$900,SMALL(IF(ROUND($EH$5:$EH$900,1)=ROUND($EH69,1),ROW($EH$5:$EH$900)-4,""),2)),""))</f>
        <v/>
      </c>
      <c r="HP69" s="116" t="str" cm="1">
        <f t="array" ref="HP69">IF(IFERROR(INDEX($E$5:$E$900,SMALL(IF(ROUND($EH$5:$EH$900,1)=ROUND($EH69,1),ROW($EH$5:$EH$900)-4,""),3)),"")=$E69,"",IFERROR(INDEX($E$5:$E$900,SMALL(IF(ROUND($EH$5:$EH$900,1)=ROUND($EH69,1),ROW($EH$5:$EH$900)-4,""),3)),""))</f>
        <v/>
      </c>
      <c r="HQ69" s="117" t="str" cm="1">
        <f t="array" ref="HQ69">IF(IFERROR(INDEX($E$5:$E$900,SMALL(IF(ROUND($EH$5:$EH$900,1)=ROUND($EH69,1),ROW($EH$5:$EH$900)-4,""),4)),"")=$E69,"",IFERROR(INDEX($E$5:$E$900,SMALL(IF(ROUND($EH$5:$EH$900,1)=ROUND($EH69,1),ROW($EH$5:$EH$900)-4,""),4)),""))</f>
        <v/>
      </c>
      <c r="HR69" s="118"/>
      <c r="HS69" s="105" t="str">
        <f t="shared" si="4"/>
        <v>NN4A</v>
      </c>
      <c r="HT69" s="119" t="str">
        <f t="shared" si="5"/>
        <v/>
      </c>
      <c r="HU69" s="119" t="str">
        <f t="shared" si="5"/>
        <v/>
      </c>
      <c r="HV69" s="119" t="str">
        <f t="shared" si="5"/>
        <v/>
      </c>
      <c r="HW69" s="119" t="str">
        <f t="shared" ref="HW69:HW132" si="11">IFERROR(INDEX($B$5:$B$900,MATCH(HQ69,$E$5:$E$900,0)),"")</f>
        <v/>
      </c>
      <c r="HX69" s="56"/>
    </row>
    <row r="70" spans="1:232" ht="13.9" customHeight="1" x14ac:dyDescent="0.25">
      <c r="A70" s="107" t="s">
        <v>486</v>
      </c>
      <c r="B70" s="107" t="s">
        <v>487</v>
      </c>
      <c r="C70" s="107">
        <v>972</v>
      </c>
      <c r="D70" s="107">
        <v>2017</v>
      </c>
      <c r="E70" s="109" t="s">
        <v>488</v>
      </c>
      <c r="F70" s="107" t="s">
        <v>300</v>
      </c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 t="s">
        <v>18</v>
      </c>
      <c r="X70" s="110"/>
      <c r="Y70" s="107" t="s">
        <v>296</v>
      </c>
      <c r="Z70" s="107">
        <v>1</v>
      </c>
      <c r="AA70" s="107" t="s">
        <v>489</v>
      </c>
      <c r="AB70" s="110">
        <v>2</v>
      </c>
      <c r="AC70" s="110">
        <v>2</v>
      </c>
      <c r="AD70" s="107">
        <v>1995</v>
      </c>
      <c r="AE70" s="107">
        <v>26</v>
      </c>
      <c r="AF70" s="107">
        <v>2</v>
      </c>
      <c r="AG70" s="107">
        <v>196608</v>
      </c>
      <c r="AH70" s="107">
        <v>12</v>
      </c>
      <c r="AI70" s="107" t="s">
        <v>490</v>
      </c>
      <c r="AJ70" s="110">
        <v>2</v>
      </c>
      <c r="AK70" s="110" t="s">
        <v>491</v>
      </c>
      <c r="AL70" s="107" t="s">
        <v>492</v>
      </c>
      <c r="AM70" s="107">
        <v>4</v>
      </c>
      <c r="AN70" s="110" t="s">
        <v>493</v>
      </c>
      <c r="AO70" s="110">
        <v>800</v>
      </c>
      <c r="AP70" s="107" t="s">
        <v>494</v>
      </c>
      <c r="AQ70" s="107" t="s">
        <v>424</v>
      </c>
      <c r="AR70" s="107" t="s">
        <v>319</v>
      </c>
      <c r="AS70" s="107" t="s">
        <v>442</v>
      </c>
      <c r="AT70" s="107" t="s">
        <v>344</v>
      </c>
      <c r="AU70" s="111">
        <v>10.781558247836619</v>
      </c>
      <c r="AV70" s="111">
        <v>1.7602040807651154</v>
      </c>
      <c r="AW70" s="111">
        <v>7.7993267585156856</v>
      </c>
      <c r="AX70" s="111">
        <v>9.5855806314410561</v>
      </c>
      <c r="AY70" s="111">
        <v>9.4530351708575662</v>
      </c>
      <c r="AZ70" s="111">
        <v>9.4530351708575662</v>
      </c>
      <c r="BA70" s="111"/>
      <c r="BB70" s="111">
        <v>10.026073343277618</v>
      </c>
      <c r="BC70" s="111">
        <v>18.212643576380007</v>
      </c>
      <c r="BD70" s="111">
        <v>601.32545398949969</v>
      </c>
      <c r="BE70" s="111">
        <v>13.264092814116458</v>
      </c>
      <c r="BF70" s="111">
        <v>23.345581153601945</v>
      </c>
      <c r="BG70" s="107">
        <v>96518.023034388796</v>
      </c>
      <c r="BH70" s="112">
        <v>96304.721997000001</v>
      </c>
      <c r="BI70" s="111">
        <v>13.908024088296459</v>
      </c>
      <c r="BJ70" s="112">
        <v>857.21507899999995</v>
      </c>
      <c r="BK70" s="112">
        <v>72387.874330999999</v>
      </c>
      <c r="BL70" s="111">
        <v>10.454028411270292</v>
      </c>
      <c r="BM70" s="112">
        <v>850.06745999999998</v>
      </c>
      <c r="BN70" s="112">
        <v>48285.273530999999</v>
      </c>
      <c r="BO70" s="111">
        <v>6.9732068527237017</v>
      </c>
      <c r="BP70" s="112">
        <v>734.37698399999999</v>
      </c>
      <c r="BQ70" s="112">
        <v>24134.654579999999</v>
      </c>
      <c r="BR70" s="111">
        <v>3.4854506643174861</v>
      </c>
      <c r="BS70" s="107">
        <v>488.71111100000002</v>
      </c>
      <c r="BT70" s="107">
        <v>127937.75553271901</v>
      </c>
      <c r="BU70" s="112">
        <v>127842.499687</v>
      </c>
      <c r="BV70" s="107">
        <v>2.1665242233143887</v>
      </c>
      <c r="BW70" s="107">
        <v>829.68809499999998</v>
      </c>
      <c r="BX70" s="107">
        <v>95975.605265000006</v>
      </c>
      <c r="BY70" s="107">
        <v>1.6264816016815316</v>
      </c>
      <c r="BZ70" s="107">
        <v>830.10476200000005</v>
      </c>
      <c r="CA70" s="107">
        <v>63955.292977999998</v>
      </c>
      <c r="CB70" s="107">
        <v>1.0838390346343918</v>
      </c>
      <c r="CC70" s="107">
        <v>664.461905</v>
      </c>
      <c r="CD70" s="107">
        <v>32010.939251</v>
      </c>
      <c r="CE70" s="107">
        <v>0.54248372386439758</v>
      </c>
      <c r="CF70" s="107">
        <v>471.62222200000002</v>
      </c>
      <c r="CG70" s="107">
        <v>151919.75078719301</v>
      </c>
      <c r="CH70" s="112">
        <v>151851.44482100001</v>
      </c>
      <c r="CI70" s="107">
        <v>9.5225503775434248</v>
      </c>
      <c r="CJ70" s="107">
        <v>818.07857100000001</v>
      </c>
      <c r="CK70" s="107">
        <v>113954.782401</v>
      </c>
      <c r="CL70" s="107">
        <v>7.1460640855585327</v>
      </c>
      <c r="CM70" s="107">
        <v>822.59603200000004</v>
      </c>
      <c r="CN70" s="107">
        <v>75930.378647000005</v>
      </c>
      <c r="CO70" s="107">
        <v>4.7615671797151853</v>
      </c>
      <c r="CP70" s="107">
        <v>659.90079400000002</v>
      </c>
      <c r="CQ70" s="107">
        <v>37967.547401999997</v>
      </c>
      <c r="CR70" s="107">
        <v>2.380931464126006</v>
      </c>
      <c r="CS70" s="107">
        <v>469.49206299999997</v>
      </c>
      <c r="CT70" s="107">
        <v>159374.76786964401</v>
      </c>
      <c r="CU70" s="107">
        <v>159453.40247</v>
      </c>
      <c r="CV70" s="107">
        <v>10.590315462460474</v>
      </c>
      <c r="CW70" s="107">
        <v>816.88888899999995</v>
      </c>
      <c r="CX70" s="112">
        <v>119497.073974</v>
      </c>
      <c r="CY70" s="107">
        <v>7.9365613440812721</v>
      </c>
      <c r="CZ70" s="107">
        <v>720.85634900000002</v>
      </c>
      <c r="DA70" s="112">
        <v>79679.538901000007</v>
      </c>
      <c r="DB70" s="107">
        <v>5.2920253804163382</v>
      </c>
      <c r="DC70" s="107">
        <v>521.97301600000003</v>
      </c>
      <c r="DD70" s="112">
        <v>39842.532738000002</v>
      </c>
      <c r="DE70" s="107">
        <v>2.6461962177208163</v>
      </c>
      <c r="DF70" s="107">
        <v>453.57777800000002</v>
      </c>
      <c r="DG70" s="107">
        <v>236235.504600582</v>
      </c>
      <c r="DH70" s="112">
        <v>236249.25599899999</v>
      </c>
      <c r="DI70" s="107">
        <v>11.310789689458598</v>
      </c>
      <c r="DJ70" s="107">
        <v>816.99523799999997</v>
      </c>
      <c r="DK70" s="112">
        <v>177174.82731399999</v>
      </c>
      <c r="DL70" s="107">
        <v>8.4825122582535517</v>
      </c>
      <c r="DM70" s="107">
        <v>814.819841</v>
      </c>
      <c r="DN70" s="112">
        <v>118135.649659</v>
      </c>
      <c r="DO70" s="107">
        <v>5.6559225233122694</v>
      </c>
      <c r="DP70" s="107">
        <v>622.90952400000003</v>
      </c>
      <c r="DQ70" s="112">
        <v>59070.622024999997</v>
      </c>
      <c r="DR70" s="107">
        <v>2.8280951816123561</v>
      </c>
      <c r="DS70" s="107">
        <v>463.47222199999999</v>
      </c>
      <c r="DT70" s="107">
        <v>16450.780914130199</v>
      </c>
      <c r="DU70" s="112">
        <v>16435.195226</v>
      </c>
      <c r="DV70" s="107">
        <v>16.824686723652555</v>
      </c>
      <c r="DW70" s="107">
        <v>818.04047600000001</v>
      </c>
      <c r="DX70" s="112">
        <v>12363.077608</v>
      </c>
      <c r="DY70" s="107">
        <v>12.656065524901468</v>
      </c>
      <c r="DZ70" s="107">
        <v>789.23174600000004</v>
      </c>
      <c r="EA70" s="112">
        <v>8234.2215410000008</v>
      </c>
      <c r="EB70" s="107">
        <v>8.4293612540308143</v>
      </c>
      <c r="EC70" s="107">
        <v>582.33174599999995</v>
      </c>
      <c r="ED70" s="112">
        <v>4115.5837609999999</v>
      </c>
      <c r="EE70" s="107">
        <v>4.2131174294927574</v>
      </c>
      <c r="EF70" s="107">
        <v>455.20079399999997</v>
      </c>
      <c r="EG70" s="107">
        <v>4806829.4138249001</v>
      </c>
      <c r="EH70" s="111">
        <v>4807263.8488929998</v>
      </c>
      <c r="EI70" s="107">
        <v>13.575533258437137</v>
      </c>
      <c r="EJ70" s="107">
        <v>860.72642299999995</v>
      </c>
      <c r="EK70" s="112">
        <v>4206909.3406499997</v>
      </c>
      <c r="EL70" s="107">
        <v>11.880154587806794</v>
      </c>
      <c r="EM70" s="107">
        <v>849.40406499999995</v>
      </c>
      <c r="EN70" s="112">
        <v>3598304.3699349998</v>
      </c>
      <c r="EO70" s="107">
        <v>10.161476919824368</v>
      </c>
      <c r="EP70" s="107">
        <v>833.706098</v>
      </c>
      <c r="EQ70" s="112">
        <v>3006518.7534449999</v>
      </c>
      <c r="ER70" s="107">
        <v>8.4902964789224793</v>
      </c>
      <c r="ES70" s="107">
        <v>722.38414599999999</v>
      </c>
      <c r="ET70" s="112">
        <v>2405923.9034970002</v>
      </c>
      <c r="EU70" s="107">
        <v>6.7942390923089553</v>
      </c>
      <c r="EV70" s="107">
        <v>591.70731699999999</v>
      </c>
      <c r="EW70" s="112">
        <v>1803742.8692719999</v>
      </c>
      <c r="EX70" s="107">
        <v>5.0937023806399964</v>
      </c>
      <c r="EY70" s="107">
        <v>510.21504099999999</v>
      </c>
      <c r="EZ70" s="112">
        <v>1200815.1306759999</v>
      </c>
      <c r="FA70" s="107">
        <v>3.3910570037632684</v>
      </c>
      <c r="FB70" s="107">
        <v>470.79065000000003</v>
      </c>
      <c r="FC70" s="112">
        <v>599219.591823</v>
      </c>
      <c r="FD70" s="107">
        <v>1.6921737091201057</v>
      </c>
      <c r="FE70" s="107">
        <v>432.43158499999998</v>
      </c>
      <c r="FF70" s="107">
        <v>3459.2967599671802</v>
      </c>
      <c r="FG70" s="112">
        <v>3471.0092140000002</v>
      </c>
      <c r="FH70" s="107">
        <v>10.255301110914141</v>
      </c>
      <c r="FI70" s="107">
        <v>397.34103199999998</v>
      </c>
      <c r="FJ70" s="112">
        <v>1724.2296240000001</v>
      </c>
      <c r="FK70" s="107">
        <v>5.0943379542634286</v>
      </c>
      <c r="FL70" s="107">
        <v>396.39373000000001</v>
      </c>
      <c r="FM70" s="107">
        <v>46853.031060889298</v>
      </c>
      <c r="FN70" s="112">
        <v>46708.363763000001</v>
      </c>
      <c r="FO70" s="107">
        <v>341.96034675305657</v>
      </c>
      <c r="FP70" s="107">
        <v>405.44523800000002</v>
      </c>
      <c r="FQ70" s="112">
        <v>23442.000873000001</v>
      </c>
      <c r="FR70" s="107">
        <v>171.62311203602022</v>
      </c>
      <c r="FS70" s="107">
        <v>400.31341300000003</v>
      </c>
      <c r="FT70" s="107">
        <v>126.98318528756771</v>
      </c>
      <c r="FU70" s="107">
        <v>11.022845945101365</v>
      </c>
      <c r="FV70" s="107">
        <v>819.01428599999997</v>
      </c>
      <c r="FW70" s="107">
        <v>131.08602516613598</v>
      </c>
      <c r="FX70" s="107">
        <v>11.378995240115971</v>
      </c>
      <c r="FY70" s="107">
        <v>870.464516</v>
      </c>
      <c r="FZ70" s="107">
        <v>14023847.199602667</v>
      </c>
      <c r="GA70" s="107">
        <v>94.694812523313828</v>
      </c>
      <c r="GB70" s="107">
        <v>848.65158699999995</v>
      </c>
      <c r="GC70" s="107">
        <v>804198.457131656</v>
      </c>
      <c r="GD70" s="107">
        <v>5.4302803678421441</v>
      </c>
      <c r="GE70" s="124">
        <v>232.604206</v>
      </c>
      <c r="GF70" s="113">
        <v>395.62742400000002</v>
      </c>
      <c r="GG70" s="113"/>
      <c r="GH70" s="113"/>
      <c r="GI70" s="113"/>
      <c r="GJ70" s="113"/>
      <c r="GK70" s="113"/>
      <c r="GL70" s="107">
        <v>1</v>
      </c>
      <c r="GM70" s="107">
        <v>0</v>
      </c>
      <c r="GN70" s="107">
        <v>0</v>
      </c>
      <c r="GO70" s="114"/>
      <c r="GP70" s="114"/>
      <c r="GQ70" s="114"/>
      <c r="GR70" s="114"/>
      <c r="GS70" s="114"/>
      <c r="GT70" s="114"/>
      <c r="GU70" s="114"/>
      <c r="GV70" s="114"/>
      <c r="GW70" s="114"/>
      <c r="GX70" s="114"/>
      <c r="GY70" s="114"/>
      <c r="GZ70" s="114"/>
      <c r="HA70" s="107"/>
      <c r="HB70" s="114"/>
      <c r="HC70" s="53" t="str">
        <f t="shared" si="10"/>
        <v>0</v>
      </c>
      <c r="HD70" s="56">
        <f t="shared" ref="HD70:HD81" si="12">IF(OR(VALUE(D70)=0,VALUE(D70)=""),"",VALUE(D70))</f>
        <v>2017</v>
      </c>
      <c r="HF70" s="56" t="e">
        <f>MATCH(ROUND(#REF!,1),#REF!,0)</f>
        <v>#REF!</v>
      </c>
      <c r="HG70" s="56" t="e">
        <f>MATCH(ROUND(#REF!,1),#REF!,0)</f>
        <v>#REF!</v>
      </c>
      <c r="HH70" s="56" t="e">
        <f>MATCH(ROUND(#REF!,1),#REF!,0)</f>
        <v>#REF!</v>
      </c>
      <c r="HI70" s="56" t="e">
        <f>MATCH(ROUND(#REF!,1),#REF!,0)</f>
        <v>#REF!</v>
      </c>
      <c r="HK70" s="115">
        <f t="shared" ref="HK70:HK133" si="13">IF(VALUE(AC70)=0,"",VALUE(AC70))</f>
        <v>2</v>
      </c>
      <c r="HL70" s="115" t="str" cm="1">
        <f t="array" ref="HL70">IFERROR(INDEX(#REF!,'5. Data Set'!HH70),"")</f>
        <v/>
      </c>
      <c r="HN70" s="116" t="str" cm="1">
        <f t="array" ref="HN70">IF(IFERROR(INDEX($E$5:$E$900,SMALL(IF(ROUND($EH$5:$EH$900,1)=ROUND($EH70,1),ROW($EH$5:$EH$900)-4,""),1)),"")=$E70,"",IFERROR(INDEX($E$5:$E$900,SMALL(IF(ROUND($EH$5:$EH$900,1)=ROUND($EH70,1),ROW($EH$5:$EH$900)-4,""),1)),""))</f>
        <v/>
      </c>
      <c r="HO70" s="116" t="str" cm="1">
        <f t="array" ref="HO70">IF(IFERROR(INDEX($E$5:$E$900,SMALL(IF(ROUND($EH$5:$EH$900,1)=ROUND($EH70,1),ROW($EH$5:$EH$900)-4,""),2)),"")=$E70,"",IFERROR(INDEX($E$5:$E$900,SMALL(IF(ROUND($EH$5:$EH$900,1)=ROUND($EH70,1),ROW($EH$5:$EH$900)-4,""),2)),""))</f>
        <v/>
      </c>
      <c r="HP70" s="116" t="str" cm="1">
        <f t="array" ref="HP70">IF(IFERROR(INDEX($E$5:$E$900,SMALL(IF(ROUND($EH$5:$EH$900,1)=ROUND($EH70,1),ROW($EH$5:$EH$900)-4,""),3)),"")=$E70,"",IFERROR(INDEX($E$5:$E$900,SMALL(IF(ROUND($EH$5:$EH$900,1)=ROUND($EH70,1),ROW($EH$5:$EH$900)-4,""),3)),""))</f>
        <v/>
      </c>
      <c r="HQ70" s="117" t="str" cm="1">
        <f t="array" ref="HQ70">IF(IFERROR(INDEX($E$5:$E$900,SMALL(IF(ROUND($EH$5:$EH$900,1)=ROUND($EH70,1),ROW($EH$5:$EH$900)-4,""),4)),"")=$E70,"",IFERROR(INDEX($E$5:$E$900,SMALL(IF(ROUND($EH$5:$EH$900,1)=ROUND($EH70,1),ROW($EH$5:$EH$900)-4,""),4)),""))</f>
        <v/>
      </c>
      <c r="HR70" s="118"/>
      <c r="HS70" s="105" t="str">
        <f t="shared" ref="HS70:HS133" si="14">B70</f>
        <v>pxr</v>
      </c>
      <c r="HT70" s="119" t="str">
        <f t="shared" ref="HT70:HW133" si="15">IFERROR(INDEX($B$5:$B$900,MATCH(HN70,$E$5:$E$900,0)),"")</f>
        <v/>
      </c>
      <c r="HU70" s="119" t="str">
        <f t="shared" si="15"/>
        <v/>
      </c>
      <c r="HV70" s="119" t="str">
        <f t="shared" si="15"/>
        <v/>
      </c>
      <c r="HW70" s="119" t="str">
        <f t="shared" si="11"/>
        <v/>
      </c>
    </row>
    <row r="71" spans="1:232" ht="13.9" customHeight="1" x14ac:dyDescent="0.25">
      <c r="A71" s="107" t="s">
        <v>486</v>
      </c>
      <c r="B71" s="107" t="s">
        <v>487</v>
      </c>
      <c r="C71" s="107">
        <v>973</v>
      </c>
      <c r="D71" s="107">
        <v>2017</v>
      </c>
      <c r="E71" s="109" t="s">
        <v>495</v>
      </c>
      <c r="F71" s="107" t="s">
        <v>309</v>
      </c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 t="s">
        <v>18</v>
      </c>
      <c r="X71" s="110"/>
      <c r="Y71" s="107" t="s">
        <v>296</v>
      </c>
      <c r="Z71" s="107">
        <v>1</v>
      </c>
      <c r="AA71" s="107" t="s">
        <v>496</v>
      </c>
      <c r="AB71" s="110">
        <v>2</v>
      </c>
      <c r="AC71" s="110">
        <v>2</v>
      </c>
      <c r="AD71" s="107">
        <v>2095</v>
      </c>
      <c r="AE71" s="107">
        <v>12</v>
      </c>
      <c r="AF71" s="107">
        <v>2</v>
      </c>
      <c r="AG71" s="107">
        <v>32768</v>
      </c>
      <c r="AH71" s="107">
        <v>2</v>
      </c>
      <c r="AI71" s="107" t="s">
        <v>490</v>
      </c>
      <c r="AJ71" s="110">
        <v>1</v>
      </c>
      <c r="AK71" s="110" t="s">
        <v>497</v>
      </c>
      <c r="AL71" s="107" t="s">
        <v>492</v>
      </c>
      <c r="AM71" s="107">
        <v>4</v>
      </c>
      <c r="AN71" s="110" t="s">
        <v>493</v>
      </c>
      <c r="AO71" s="110">
        <v>800</v>
      </c>
      <c r="AP71" s="107" t="s">
        <v>494</v>
      </c>
      <c r="AQ71" s="107" t="s">
        <v>424</v>
      </c>
      <c r="AR71" s="107" t="s">
        <v>319</v>
      </c>
      <c r="AS71" s="107" t="s">
        <v>442</v>
      </c>
      <c r="AT71" s="107" t="s">
        <v>344</v>
      </c>
      <c r="AU71" s="111">
        <v>5.7115248708380619</v>
      </c>
      <c r="AV71" s="111">
        <v>1.5363718839337295</v>
      </c>
      <c r="AW71" s="111">
        <v>6.9448563162072388</v>
      </c>
      <c r="AX71" s="111">
        <v>7.1898954253211977</v>
      </c>
      <c r="AY71" s="111">
        <v>7.8393403584333123</v>
      </c>
      <c r="AZ71" s="111">
        <v>7.8393403584333123</v>
      </c>
      <c r="BA71" s="111"/>
      <c r="BB71" s="111">
        <v>4.9445551926209497</v>
      </c>
      <c r="BC71" s="111">
        <v>12.153491940535915</v>
      </c>
      <c r="BD71" s="111">
        <v>413.16304411694523</v>
      </c>
      <c r="BE71" s="111">
        <v>5.4409970393749916</v>
      </c>
      <c r="BF71" s="111">
        <v>112.38937084549579</v>
      </c>
      <c r="BG71" s="107">
        <v>24504.933892647899</v>
      </c>
      <c r="BH71" s="112">
        <v>24495.544046999999</v>
      </c>
      <c r="BI71" s="111">
        <v>3.5375691824562416</v>
      </c>
      <c r="BJ71" s="112">
        <v>373.72314</v>
      </c>
      <c r="BK71" s="112">
        <v>18396.847375000001</v>
      </c>
      <c r="BL71" s="111">
        <v>2.6568146518109876</v>
      </c>
      <c r="BM71" s="112">
        <v>351.14793400000002</v>
      </c>
      <c r="BN71" s="112">
        <v>12264.600439</v>
      </c>
      <c r="BO71" s="111">
        <v>1.7712148978972908</v>
      </c>
      <c r="BP71" s="112">
        <v>333.742975</v>
      </c>
      <c r="BQ71" s="112">
        <v>6121.8098819999996</v>
      </c>
      <c r="BR71" s="111">
        <v>0.88409246750620996</v>
      </c>
      <c r="BS71" s="107">
        <v>315.77272699999997</v>
      </c>
      <c r="BT71" s="107">
        <v>59107.279654953702</v>
      </c>
      <c r="BU71" s="112">
        <v>59101.021460000004</v>
      </c>
      <c r="BV71" s="107">
        <v>1.0015745540740078</v>
      </c>
      <c r="BW71" s="107">
        <v>403.635537</v>
      </c>
      <c r="BX71" s="107">
        <v>44328.269486999998</v>
      </c>
      <c r="BY71" s="107">
        <v>0.75122334009681035</v>
      </c>
      <c r="BZ71" s="107">
        <v>371.57520699999998</v>
      </c>
      <c r="CA71" s="107">
        <v>29582.443388</v>
      </c>
      <c r="CB71" s="107">
        <v>0.50132843414235773</v>
      </c>
      <c r="CC71" s="107">
        <v>348.43471099999999</v>
      </c>
      <c r="CD71" s="107">
        <v>14785.355951</v>
      </c>
      <c r="CE71" s="107">
        <v>0.25056481136237035</v>
      </c>
      <c r="CF71" s="107">
        <v>324.60247900000002</v>
      </c>
      <c r="CG71" s="107">
        <v>73159.014062331</v>
      </c>
      <c r="CH71" s="112">
        <v>73098.758405</v>
      </c>
      <c r="CI71" s="107">
        <v>4.5839972762065182</v>
      </c>
      <c r="CJ71" s="107">
        <v>411.10247900000002</v>
      </c>
      <c r="CK71" s="107">
        <v>54884.632422000002</v>
      </c>
      <c r="CL71" s="107">
        <v>3.4417958802270845</v>
      </c>
      <c r="CM71" s="107">
        <v>382.59834699999999</v>
      </c>
      <c r="CN71" s="107">
        <v>36566.991349999997</v>
      </c>
      <c r="CO71" s="107">
        <v>2.2931030896415576</v>
      </c>
      <c r="CP71" s="107">
        <v>350.938017</v>
      </c>
      <c r="CQ71" s="107">
        <v>18307.364654000001</v>
      </c>
      <c r="CR71" s="107">
        <v>1.1480483600486877</v>
      </c>
      <c r="CS71" s="107">
        <v>323.471901</v>
      </c>
      <c r="CT71" s="107">
        <v>65783.696101761598</v>
      </c>
      <c r="CU71" s="107">
        <v>65739.500136999995</v>
      </c>
      <c r="CV71" s="107">
        <v>4.366178670450628</v>
      </c>
      <c r="CW71" s="107">
        <v>357.20743800000002</v>
      </c>
      <c r="CX71" s="112">
        <v>49312.110178000003</v>
      </c>
      <c r="CY71" s="107">
        <v>3.2751311343317484</v>
      </c>
      <c r="CZ71" s="107">
        <v>347.62231400000002</v>
      </c>
      <c r="DA71" s="112">
        <v>32896.791986999997</v>
      </c>
      <c r="DB71" s="107">
        <v>2.1848853611688748</v>
      </c>
      <c r="DC71" s="107">
        <v>328.67272700000001</v>
      </c>
      <c r="DD71" s="112">
        <v>16451.528034999999</v>
      </c>
      <c r="DE71" s="107">
        <v>1.0926506993975371</v>
      </c>
      <c r="DF71" s="107">
        <v>313.00991699999997</v>
      </c>
      <c r="DG71" s="107">
        <v>102421.03569259201</v>
      </c>
      <c r="DH71" s="112">
        <v>102464.92041599999</v>
      </c>
      <c r="DI71" s="107">
        <v>4.9056627098008478</v>
      </c>
      <c r="DJ71" s="107">
        <v>373.87107400000002</v>
      </c>
      <c r="DK71" s="112">
        <v>76819.430890000003</v>
      </c>
      <c r="DL71" s="107">
        <v>3.6778461933626883</v>
      </c>
      <c r="DM71" s="107">
        <v>358.29586799999998</v>
      </c>
      <c r="DN71" s="112">
        <v>51192.014208000001</v>
      </c>
      <c r="DO71" s="107">
        <v>2.4508949416074155</v>
      </c>
      <c r="DP71" s="107">
        <v>337.46859499999999</v>
      </c>
      <c r="DQ71" s="112">
        <v>25598.477900000002</v>
      </c>
      <c r="DR71" s="107">
        <v>1.2255657638912496</v>
      </c>
      <c r="DS71" s="107">
        <v>317.42231399999997</v>
      </c>
      <c r="DT71" s="107">
        <v>7102.1076811357198</v>
      </c>
      <c r="DU71" s="112">
        <v>7098.2740199999998</v>
      </c>
      <c r="DV71" s="107">
        <v>7.266493340840456</v>
      </c>
      <c r="DW71" s="107">
        <v>372.994215</v>
      </c>
      <c r="DX71" s="112">
        <v>5334.0184300000001</v>
      </c>
      <c r="DY71" s="107">
        <v>5.4604273225162512</v>
      </c>
      <c r="DZ71" s="107">
        <v>353.480165</v>
      </c>
      <c r="EA71" s="112">
        <v>3549.295697</v>
      </c>
      <c r="EB71" s="107">
        <v>3.6334091180836361</v>
      </c>
      <c r="EC71" s="107">
        <v>334.24958700000002</v>
      </c>
      <c r="ED71" s="112">
        <v>1779.8874860000001</v>
      </c>
      <c r="EE71" s="107">
        <v>1.822068368736244</v>
      </c>
      <c r="EF71" s="107">
        <v>315.74793399999999</v>
      </c>
      <c r="EG71" s="107">
        <v>1244337.5188102601</v>
      </c>
      <c r="EH71" s="111">
        <v>1249477.910077</v>
      </c>
      <c r="EI71" s="107">
        <v>3.5284788722047922</v>
      </c>
      <c r="EJ71" s="107">
        <v>375.117842</v>
      </c>
      <c r="EK71" s="112">
        <v>1088084.12121</v>
      </c>
      <c r="EL71" s="107">
        <v>3.0727088505585542</v>
      </c>
      <c r="EM71" s="107">
        <v>352.63278000000003</v>
      </c>
      <c r="EN71" s="112">
        <v>933637.39720200002</v>
      </c>
      <c r="EO71" s="107">
        <v>2.6365570801684006</v>
      </c>
      <c r="EP71" s="107">
        <v>344.15394199999997</v>
      </c>
      <c r="EQ71" s="112">
        <v>774659.68732400006</v>
      </c>
      <c r="ER71" s="107">
        <v>2.1876099751960072</v>
      </c>
      <c r="ES71" s="107">
        <v>336.58506199999999</v>
      </c>
      <c r="ET71" s="112">
        <v>621663.79154500004</v>
      </c>
      <c r="EU71" s="107">
        <v>1.7555552894457165</v>
      </c>
      <c r="EV71" s="107">
        <v>329.745228</v>
      </c>
      <c r="EW71" s="112">
        <v>466068.89576799999</v>
      </c>
      <c r="EX71" s="107">
        <v>1.3161611249356628</v>
      </c>
      <c r="EY71" s="107">
        <v>321.59004099999999</v>
      </c>
      <c r="EZ71" s="112">
        <v>311066.62695200002</v>
      </c>
      <c r="FA71" s="107">
        <v>0.87844051679193103</v>
      </c>
      <c r="FB71" s="107">
        <v>314.93651499999999</v>
      </c>
      <c r="FC71" s="112">
        <v>157334.31325800001</v>
      </c>
      <c r="FD71" s="107">
        <v>0.44430621440077461</v>
      </c>
      <c r="FE71" s="107">
        <v>308.44261399999999</v>
      </c>
      <c r="FF71" s="107">
        <v>1714.77114258097</v>
      </c>
      <c r="FG71" s="112">
        <v>1757.6613580000001</v>
      </c>
      <c r="FH71" s="107">
        <v>5.1931139809726412</v>
      </c>
      <c r="FI71" s="107">
        <v>298.62016499999999</v>
      </c>
      <c r="FJ71" s="112">
        <v>857.182455</v>
      </c>
      <c r="FK71" s="107">
        <v>2.5325960379365364</v>
      </c>
      <c r="FL71" s="107">
        <v>298.17586799999998</v>
      </c>
      <c r="FM71" s="107">
        <v>24293.784348123099</v>
      </c>
      <c r="FN71" s="112">
        <v>23726.775197999999</v>
      </c>
      <c r="FO71" s="107">
        <v>173.70799617834393</v>
      </c>
      <c r="FP71" s="107">
        <v>301.93917399999998</v>
      </c>
      <c r="FQ71" s="112">
        <v>12145.008298999999</v>
      </c>
      <c r="FR71" s="107">
        <v>88.915793974668702</v>
      </c>
      <c r="FS71" s="107">
        <v>299.66520700000001</v>
      </c>
      <c r="FT71" s="107">
        <v>21.893554003289651</v>
      </c>
      <c r="FU71" s="107">
        <v>1.9004821183411156</v>
      </c>
      <c r="FV71" s="107">
        <v>350.02592600000003</v>
      </c>
      <c r="FW71" s="107">
        <v>21.760246697366458</v>
      </c>
      <c r="FX71" s="107">
        <v>1.8889103035908386</v>
      </c>
      <c r="FY71" s="107">
        <v>346.43194399999999</v>
      </c>
      <c r="FZ71" s="107">
        <v>2408831.2194155809</v>
      </c>
      <c r="GA71" s="107">
        <v>16.265423993590478</v>
      </c>
      <c r="GB71" s="107">
        <v>411.282645</v>
      </c>
      <c r="GC71" s="107">
        <v>14043465.425434342</v>
      </c>
      <c r="GD71" s="107">
        <v>94.827282892587604</v>
      </c>
      <c r="GE71" s="113">
        <v>843.73888899999997</v>
      </c>
      <c r="GF71" s="113">
        <v>297.04376999999999</v>
      </c>
      <c r="GG71" s="113"/>
      <c r="GH71" s="113"/>
      <c r="GI71" s="113"/>
      <c r="GJ71" s="113"/>
      <c r="GK71" s="113"/>
      <c r="GL71" s="107">
        <v>1</v>
      </c>
      <c r="GM71" s="107">
        <v>0</v>
      </c>
      <c r="GN71" s="107">
        <v>0</v>
      </c>
      <c r="GO71" s="114"/>
      <c r="GP71" s="114"/>
      <c r="GQ71" s="114"/>
      <c r="GR71" s="114"/>
      <c r="GS71" s="114"/>
      <c r="GT71" s="114"/>
      <c r="GU71" s="114"/>
      <c r="GV71" s="114"/>
      <c r="GW71" s="114"/>
      <c r="GX71" s="114"/>
      <c r="GY71" s="114"/>
      <c r="GZ71" s="114"/>
      <c r="HA71" s="107"/>
      <c r="HB71" s="114"/>
      <c r="HC71" s="53" t="str">
        <f t="shared" si="10"/>
        <v>0</v>
      </c>
      <c r="HD71" s="56">
        <f t="shared" si="12"/>
        <v>2017</v>
      </c>
      <c r="HF71" s="56" t="e">
        <f>MATCH(ROUND(#REF!,1),#REF!,0)</f>
        <v>#REF!</v>
      </c>
      <c r="HG71" s="56" t="e">
        <f>MATCH(ROUND(#REF!,1),#REF!,0)</f>
        <v>#REF!</v>
      </c>
      <c r="HH71" s="56" t="e">
        <f>MATCH(ROUND(#REF!,1),#REF!,0)</f>
        <v>#REF!</v>
      </c>
      <c r="HI71" s="56" t="e">
        <f>MATCH(ROUND(#REF!,1),#REF!,0)</f>
        <v>#REF!</v>
      </c>
      <c r="HK71" s="115">
        <f t="shared" si="13"/>
        <v>2</v>
      </c>
      <c r="HL71" s="115" t="str" cm="1">
        <f t="array" ref="HL71">IFERROR(INDEX(#REF!,'5. Data Set'!HH71),"")</f>
        <v/>
      </c>
      <c r="HN71" s="116" t="str" cm="1">
        <f t="array" ref="HN71">IF(IFERROR(INDEX($E$5:$E$900,SMALL(IF(ROUND($EH$5:$EH$900,1)=ROUND($EH71,1),ROW($EH$5:$EH$900)-4,""),1)),"")=$E71,"",IFERROR(INDEX($E$5:$E$900,SMALL(IF(ROUND($EH$5:$EH$900,1)=ROUND($EH71,1),ROW($EH$5:$EH$900)-4,""),1)),""))</f>
        <v/>
      </c>
      <c r="HO71" s="116" t="str" cm="1">
        <f t="array" ref="HO71">IF(IFERROR(INDEX($E$5:$E$900,SMALL(IF(ROUND($EH$5:$EH$900,1)=ROUND($EH71,1),ROW($EH$5:$EH$900)-4,""),2)),"")=$E71,"",IFERROR(INDEX($E$5:$E$900,SMALL(IF(ROUND($EH$5:$EH$900,1)=ROUND($EH71,1),ROW($EH$5:$EH$900)-4,""),2)),""))</f>
        <v/>
      </c>
      <c r="HP71" s="116" t="str" cm="1">
        <f t="array" ref="HP71">IF(IFERROR(INDEX($E$5:$E$900,SMALL(IF(ROUND($EH$5:$EH$900,1)=ROUND($EH71,1),ROW($EH$5:$EH$900)-4,""),3)),"")=$E71,"",IFERROR(INDEX($E$5:$E$900,SMALL(IF(ROUND($EH$5:$EH$900,1)=ROUND($EH71,1),ROW($EH$5:$EH$900)-4,""),3)),""))</f>
        <v/>
      </c>
      <c r="HQ71" s="117" t="str" cm="1">
        <f t="array" ref="HQ71">IF(IFERROR(INDEX($E$5:$E$900,SMALL(IF(ROUND($EH$5:$EH$900,1)=ROUND($EH71,1),ROW($EH$5:$EH$900)-4,""),4)),"")=$E71,"",IFERROR(INDEX($E$5:$E$900,SMALL(IF(ROUND($EH$5:$EH$900,1)=ROUND($EH71,1),ROW($EH$5:$EH$900)-4,""),4)),""))</f>
        <v/>
      </c>
      <c r="HR71" s="118"/>
      <c r="HS71" s="105" t="str">
        <f t="shared" si="14"/>
        <v>pxr</v>
      </c>
      <c r="HT71" s="119" t="str">
        <f t="shared" si="15"/>
        <v/>
      </c>
      <c r="HU71" s="119" t="str">
        <f t="shared" si="15"/>
        <v/>
      </c>
      <c r="HV71" s="119" t="str">
        <f t="shared" si="15"/>
        <v/>
      </c>
      <c r="HW71" s="119" t="str">
        <f t="shared" si="11"/>
        <v/>
      </c>
    </row>
    <row r="72" spans="1:232" ht="13.9" customHeight="1" x14ac:dyDescent="0.25">
      <c r="A72" s="107" t="s">
        <v>486</v>
      </c>
      <c r="B72" s="107" t="s">
        <v>487</v>
      </c>
      <c r="C72" s="107">
        <v>974</v>
      </c>
      <c r="D72" s="107">
        <v>2017</v>
      </c>
      <c r="E72" s="109" t="s">
        <v>498</v>
      </c>
      <c r="F72" s="107" t="s">
        <v>303</v>
      </c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 t="s">
        <v>18</v>
      </c>
      <c r="X72" s="110"/>
      <c r="Y72" s="107" t="s">
        <v>296</v>
      </c>
      <c r="Z72" s="107">
        <v>1</v>
      </c>
      <c r="AA72" s="107" t="s">
        <v>499</v>
      </c>
      <c r="AB72" s="110">
        <v>2</v>
      </c>
      <c r="AC72" s="110">
        <v>2</v>
      </c>
      <c r="AD72" s="107">
        <v>2594</v>
      </c>
      <c r="AE72" s="107">
        <v>4</v>
      </c>
      <c r="AF72" s="107">
        <v>2</v>
      </c>
      <c r="AG72" s="107">
        <v>16384</v>
      </c>
      <c r="AH72" s="107">
        <v>2</v>
      </c>
      <c r="AI72" s="107" t="s">
        <v>500</v>
      </c>
      <c r="AJ72" s="110">
        <v>1</v>
      </c>
      <c r="AK72" s="110" t="s">
        <v>491</v>
      </c>
      <c r="AL72" s="107" t="s">
        <v>492</v>
      </c>
      <c r="AM72" s="107">
        <v>1</v>
      </c>
      <c r="AN72" s="110" t="s">
        <v>493</v>
      </c>
      <c r="AO72" s="110">
        <v>1600</v>
      </c>
      <c r="AP72" s="107" t="s">
        <v>494</v>
      </c>
      <c r="AQ72" s="107" t="s">
        <v>424</v>
      </c>
      <c r="AR72" s="107" t="s">
        <v>319</v>
      </c>
      <c r="AS72" s="107" t="s">
        <v>442</v>
      </c>
      <c r="AT72" s="107" t="s">
        <v>344</v>
      </c>
      <c r="AU72" s="111">
        <v>4.4846755000871097</v>
      </c>
      <c r="AV72" s="111">
        <v>0.7631821237895281</v>
      </c>
      <c r="AW72" s="111">
        <v>3.4281542218603573</v>
      </c>
      <c r="AX72" s="111">
        <v>3.4474808709468987</v>
      </c>
      <c r="AY72" s="111">
        <v>3.8038462024791095</v>
      </c>
      <c r="AZ72" s="111">
        <v>3.8038462024791095</v>
      </c>
      <c r="BA72" s="111"/>
      <c r="BB72" s="111">
        <v>3.9519465330298549</v>
      </c>
      <c r="BC72" s="111">
        <v>14.092608321694867</v>
      </c>
      <c r="BD72" s="111">
        <v>479.15004387269215</v>
      </c>
      <c r="BE72" s="111">
        <v>5.8575953666157492</v>
      </c>
      <c r="BF72" s="111">
        <v>39.560287820939287</v>
      </c>
      <c r="BG72" s="107">
        <v>16448.950495329598</v>
      </c>
      <c r="BH72" s="112">
        <v>16341.650744</v>
      </c>
      <c r="BI72" s="111">
        <v>2.3600096389578882</v>
      </c>
      <c r="BJ72" s="112">
        <v>310.24851200000001</v>
      </c>
      <c r="BK72" s="112">
        <v>12336.147612000001</v>
      </c>
      <c r="BL72" s="111">
        <v>1.7815475148749351</v>
      </c>
      <c r="BM72" s="112">
        <v>298.49049600000001</v>
      </c>
      <c r="BN72" s="112">
        <v>8236.5989740000005</v>
      </c>
      <c r="BO72" s="111">
        <v>1.1895036355496507</v>
      </c>
      <c r="BP72" s="112">
        <v>287.411405</v>
      </c>
      <c r="BQ72" s="112">
        <v>4107.9815600000002</v>
      </c>
      <c r="BR72" s="111">
        <v>0.5932617353128069</v>
      </c>
      <c r="BS72" s="107">
        <v>275.58462800000001</v>
      </c>
      <c r="BT72" s="107">
        <v>23820.834911612001</v>
      </c>
      <c r="BU72" s="112">
        <v>23817.205075000002</v>
      </c>
      <c r="BV72" s="107">
        <v>0.4036259604823812</v>
      </c>
      <c r="BW72" s="107">
        <v>312.06471099999999</v>
      </c>
      <c r="BX72" s="107">
        <v>17873.696531000001</v>
      </c>
      <c r="BY72" s="107">
        <v>0.302902372758592</v>
      </c>
      <c r="BZ72" s="107">
        <v>299.325537</v>
      </c>
      <c r="CA72" s="107">
        <v>11919.191602000001</v>
      </c>
      <c r="CB72" s="107">
        <v>0.20199243124377311</v>
      </c>
      <c r="CC72" s="107">
        <v>286.40322300000003</v>
      </c>
      <c r="CD72" s="107">
        <v>5959.8660659999996</v>
      </c>
      <c r="CE72" s="107">
        <v>0.10100079575502417</v>
      </c>
      <c r="CF72" s="107">
        <v>274.82900799999999</v>
      </c>
      <c r="CG72" s="107">
        <v>29441.838952165501</v>
      </c>
      <c r="CH72" s="112">
        <v>29486.541662</v>
      </c>
      <c r="CI72" s="107">
        <v>1.8490905948699747</v>
      </c>
      <c r="CJ72" s="107">
        <v>322.88140499999997</v>
      </c>
      <c r="CK72" s="107">
        <v>22082.587227</v>
      </c>
      <c r="CL72" s="107">
        <v>1.3847912318745605</v>
      </c>
      <c r="CM72" s="107">
        <v>305.07363600000002</v>
      </c>
      <c r="CN72" s="107">
        <v>14720.141138000001</v>
      </c>
      <c r="CO72" s="107">
        <v>0.92309484257056873</v>
      </c>
      <c r="CP72" s="107">
        <v>290.02553699999999</v>
      </c>
      <c r="CQ72" s="107">
        <v>7365.7447380000003</v>
      </c>
      <c r="CR72" s="107">
        <v>0.46190324641567343</v>
      </c>
      <c r="CS72" s="107">
        <v>276.70338800000002</v>
      </c>
      <c r="CT72" s="107">
        <v>26499.014512363301</v>
      </c>
      <c r="CU72" s="107">
        <v>26500.091713999998</v>
      </c>
      <c r="CV72" s="107">
        <v>1.7600397776911412</v>
      </c>
      <c r="CW72" s="107">
        <v>293.63843000000003</v>
      </c>
      <c r="CX72" s="112">
        <v>19872.212269</v>
      </c>
      <c r="CY72" s="107">
        <v>1.3198401138243672</v>
      </c>
      <c r="CZ72" s="107">
        <v>286.69322299999999</v>
      </c>
      <c r="DA72" s="112">
        <v>13259.088119</v>
      </c>
      <c r="DB72" s="107">
        <v>0.88062044302372455</v>
      </c>
      <c r="DC72" s="107">
        <v>279.02851199999998</v>
      </c>
      <c r="DD72" s="112">
        <v>6621.4840039999999</v>
      </c>
      <c r="DE72" s="107">
        <v>0.4397749019196322</v>
      </c>
      <c r="DF72" s="107">
        <v>271.12942099999998</v>
      </c>
      <c r="DG72" s="107">
        <v>41277.781087287098</v>
      </c>
      <c r="DH72" s="112">
        <v>41302.794506999999</v>
      </c>
      <c r="DI72" s="107">
        <v>1.9774336231458025</v>
      </c>
      <c r="DJ72" s="107">
        <v>301.75909100000001</v>
      </c>
      <c r="DK72" s="112">
        <v>30951.294177</v>
      </c>
      <c r="DL72" s="107">
        <v>1.4818399218751122</v>
      </c>
      <c r="DM72" s="107">
        <v>293.09041300000001</v>
      </c>
      <c r="DN72" s="112">
        <v>20660.110423999999</v>
      </c>
      <c r="DO72" s="107">
        <v>0.98913396776091611</v>
      </c>
      <c r="DP72" s="107">
        <v>283.277603</v>
      </c>
      <c r="DQ72" s="112">
        <v>10335.034898</v>
      </c>
      <c r="DR72" s="107">
        <v>0.49480539386328481</v>
      </c>
      <c r="DS72" s="107">
        <v>273.41776900000002</v>
      </c>
      <c r="DT72" s="107">
        <v>2862.3985921384301</v>
      </c>
      <c r="DU72" s="112">
        <v>2865.3231839999999</v>
      </c>
      <c r="DV72" s="107">
        <v>2.933227398269949</v>
      </c>
      <c r="DW72" s="107">
        <v>306.52</v>
      </c>
      <c r="DX72" s="112">
        <v>2151.935763</v>
      </c>
      <c r="DY72" s="107">
        <v>2.2029336776373034</v>
      </c>
      <c r="DZ72" s="107">
        <v>291.49214899999998</v>
      </c>
      <c r="EA72" s="112">
        <v>1434.9426920000001</v>
      </c>
      <c r="EB72" s="107">
        <v>1.4689488580641858</v>
      </c>
      <c r="EC72" s="107">
        <v>282.16933899999998</v>
      </c>
      <c r="ED72" s="112">
        <v>716.83868600000005</v>
      </c>
      <c r="EE72" s="107">
        <v>0.7338267758611865</v>
      </c>
      <c r="EF72" s="107">
        <v>272.63611600000002</v>
      </c>
      <c r="EG72" s="107">
        <v>853940.27755379805</v>
      </c>
      <c r="EH72" s="111">
        <v>856362.35117799998</v>
      </c>
      <c r="EI72" s="107">
        <v>2.4183352412344621</v>
      </c>
      <c r="EJ72" s="107">
        <v>312.917552</v>
      </c>
      <c r="EK72" s="112">
        <v>749500.859926</v>
      </c>
      <c r="EL72" s="107">
        <v>2.1165623878738593</v>
      </c>
      <c r="EM72" s="107">
        <v>301.84477199999998</v>
      </c>
      <c r="EN72" s="112">
        <v>641633.08176700003</v>
      </c>
      <c r="EO72" s="107">
        <v>1.8119478179354043</v>
      </c>
      <c r="EP72" s="107">
        <v>295.61448100000001</v>
      </c>
      <c r="EQ72" s="112">
        <v>536344.78126199997</v>
      </c>
      <c r="ER72" s="107">
        <v>1.514617596387632</v>
      </c>
      <c r="ES72" s="107">
        <v>289.958797</v>
      </c>
      <c r="ET72" s="112">
        <v>426861.22560399998</v>
      </c>
      <c r="EU72" s="107">
        <v>1.2054401312419667</v>
      </c>
      <c r="EV72" s="107">
        <v>284.34900399999998</v>
      </c>
      <c r="EW72" s="112">
        <v>322153.63099199999</v>
      </c>
      <c r="EX72" s="107">
        <v>0.9097498014104789</v>
      </c>
      <c r="EY72" s="107">
        <v>279.09979299999998</v>
      </c>
      <c r="EZ72" s="112">
        <v>213786.75399</v>
      </c>
      <c r="FA72" s="107">
        <v>0.60372579501183155</v>
      </c>
      <c r="FB72" s="107">
        <v>273.699004</v>
      </c>
      <c r="FC72" s="112">
        <v>106929.797129</v>
      </c>
      <c r="FD72" s="107">
        <v>0.3019657466017705</v>
      </c>
      <c r="FE72" s="107">
        <v>268.41871400000002</v>
      </c>
      <c r="FF72" s="107">
        <v>1771.56529240126</v>
      </c>
      <c r="FG72" s="112">
        <v>1784.9782709999999</v>
      </c>
      <c r="FH72" s="107">
        <v>5.2738234089700411</v>
      </c>
      <c r="FI72" s="107">
        <v>263.90545500000002</v>
      </c>
      <c r="FJ72" s="112">
        <v>885.65443600000003</v>
      </c>
      <c r="FK72" s="107">
        <v>2.6167181823553745</v>
      </c>
      <c r="FL72" s="107">
        <v>263.30033100000003</v>
      </c>
      <c r="FM72" s="107">
        <v>24839.801264844202</v>
      </c>
      <c r="FN72" s="112">
        <v>24548.909501999999</v>
      </c>
      <c r="FO72" s="107">
        <v>179.72698954535468</v>
      </c>
      <c r="FP72" s="107">
        <v>267.95033100000001</v>
      </c>
      <c r="FQ72" s="112">
        <v>12420.316102000001</v>
      </c>
      <c r="FR72" s="107">
        <v>90.931372003807013</v>
      </c>
      <c r="FS72" s="107">
        <v>265.662149</v>
      </c>
      <c r="FT72" s="107">
        <v>19.480801499999998</v>
      </c>
      <c r="FU72" s="107">
        <v>1.691041796875</v>
      </c>
      <c r="FV72" s="107">
        <v>290.71019999999999</v>
      </c>
      <c r="FW72" s="107">
        <v>19.7827965</v>
      </c>
      <c r="FX72" s="107">
        <v>1.7172566406250001</v>
      </c>
      <c r="FY72" s="107">
        <v>291.13240000000002</v>
      </c>
      <c r="FZ72" s="107">
        <v>750284.58300313691</v>
      </c>
      <c r="GA72" s="107">
        <v>5.0662316064473183</v>
      </c>
      <c r="GB72" s="107">
        <v>320.30090899999999</v>
      </c>
      <c r="GC72" s="107">
        <v>2401224.7361066649</v>
      </c>
      <c r="GD72" s="107">
        <v>16.214061874433909</v>
      </c>
      <c r="GE72" s="113">
        <v>409.85702500000002</v>
      </c>
      <c r="GF72" s="113">
        <v>263.31557400000003</v>
      </c>
      <c r="GG72" s="113"/>
      <c r="GH72" s="113"/>
      <c r="GI72" s="113"/>
      <c r="GJ72" s="113"/>
      <c r="GK72" s="113"/>
      <c r="GL72" s="107">
        <v>1</v>
      </c>
      <c r="GM72" s="107">
        <v>0</v>
      </c>
      <c r="GN72" s="107">
        <v>0</v>
      </c>
      <c r="GO72" s="114"/>
      <c r="GP72" s="114"/>
      <c r="GQ72" s="114"/>
      <c r="GR72" s="114"/>
      <c r="GS72" s="114"/>
      <c r="GT72" s="114"/>
      <c r="GU72" s="114"/>
      <c r="GV72" s="114"/>
      <c r="GW72" s="114"/>
      <c r="GX72" s="114"/>
      <c r="GY72" s="114"/>
      <c r="GZ72" s="114"/>
      <c r="HA72" s="107"/>
      <c r="HB72" s="114"/>
      <c r="HC72" s="53" t="str">
        <f t="shared" si="10"/>
        <v>0</v>
      </c>
      <c r="HD72" s="56">
        <f t="shared" si="12"/>
        <v>2017</v>
      </c>
      <c r="HF72" s="56" t="e">
        <f>MATCH(ROUND(#REF!,1),#REF!,0)</f>
        <v>#REF!</v>
      </c>
      <c r="HG72" s="56" t="e">
        <f>MATCH(ROUND(#REF!,1),#REF!,0)</f>
        <v>#REF!</v>
      </c>
      <c r="HH72" s="56" t="e">
        <f>MATCH(ROUND(#REF!,1),#REF!,0)</f>
        <v>#REF!</v>
      </c>
      <c r="HI72" s="56" t="e">
        <f>MATCH(ROUND(#REF!,1),#REF!,0)</f>
        <v>#REF!</v>
      </c>
      <c r="HK72" s="115">
        <f t="shared" si="13"/>
        <v>2</v>
      </c>
      <c r="HL72" s="115" t="str" cm="1">
        <f t="array" ref="HL72">IFERROR(INDEX(#REF!,'5. Data Set'!HH72),"")</f>
        <v/>
      </c>
      <c r="HN72" s="116" t="str" cm="1">
        <f t="array" ref="HN72">IF(IFERROR(INDEX($E$5:$E$900,SMALL(IF(ROUND($EH$5:$EH$900,1)=ROUND($EH72,1),ROW($EH$5:$EH$900)-4,""),1)),"")=$E72,"",IFERROR(INDEX($E$5:$E$900,SMALL(IF(ROUND($EH$5:$EH$900,1)=ROUND($EH72,1),ROW($EH$5:$EH$900)-4,""),1)),""))</f>
        <v/>
      </c>
      <c r="HO72" s="116" t="str" cm="1">
        <f t="array" ref="HO72">IF(IFERROR(INDEX($E$5:$E$900,SMALL(IF(ROUND($EH$5:$EH$900,1)=ROUND($EH72,1),ROW($EH$5:$EH$900)-4,""),2)),"")=$E72,"",IFERROR(INDEX($E$5:$E$900,SMALL(IF(ROUND($EH$5:$EH$900,1)=ROUND($EH72,1),ROW($EH$5:$EH$900)-4,""),2)),""))</f>
        <v/>
      </c>
      <c r="HP72" s="116" t="str" cm="1">
        <f t="array" ref="HP72">IF(IFERROR(INDEX($E$5:$E$900,SMALL(IF(ROUND($EH$5:$EH$900,1)=ROUND($EH72,1),ROW($EH$5:$EH$900)-4,""),3)),"")=$E72,"",IFERROR(INDEX($E$5:$E$900,SMALL(IF(ROUND($EH$5:$EH$900,1)=ROUND($EH72,1),ROW($EH$5:$EH$900)-4,""),3)),""))</f>
        <v/>
      </c>
      <c r="HQ72" s="117" t="str" cm="1">
        <f t="array" ref="HQ72">IF(IFERROR(INDEX($E$5:$E$900,SMALL(IF(ROUND($EH$5:$EH$900,1)=ROUND($EH72,1),ROW($EH$5:$EH$900)-4,""),4)),"")=$E72,"",IFERROR(INDEX($E$5:$E$900,SMALL(IF(ROUND($EH$5:$EH$900,1)=ROUND($EH72,1),ROW($EH$5:$EH$900)-4,""),4)),""))</f>
        <v/>
      </c>
      <c r="HR72" s="118"/>
      <c r="HS72" s="105" t="str">
        <f t="shared" si="14"/>
        <v>pxr</v>
      </c>
      <c r="HT72" s="119" t="str">
        <f t="shared" si="15"/>
        <v/>
      </c>
      <c r="HU72" s="119" t="str">
        <f t="shared" si="15"/>
        <v/>
      </c>
      <c r="HV72" s="119" t="str">
        <f t="shared" si="15"/>
        <v/>
      </c>
      <c r="HW72" s="119" t="str">
        <f t="shared" si="11"/>
        <v/>
      </c>
    </row>
    <row r="73" spans="1:232" ht="13.9" customHeight="1" x14ac:dyDescent="0.25">
      <c r="A73" s="107" t="s">
        <v>486</v>
      </c>
      <c r="B73" s="107" t="s">
        <v>487</v>
      </c>
      <c r="C73" s="107">
        <v>975</v>
      </c>
      <c r="D73" s="107">
        <v>2017</v>
      </c>
      <c r="E73" s="109" t="s">
        <v>501</v>
      </c>
      <c r="F73" s="107" t="s">
        <v>49</v>
      </c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 t="s">
        <v>18</v>
      </c>
      <c r="X73" s="110"/>
      <c r="Y73" s="107" t="s">
        <v>296</v>
      </c>
      <c r="Z73" s="107">
        <v>1</v>
      </c>
      <c r="AA73" s="107" t="s">
        <v>502</v>
      </c>
      <c r="AB73" s="110">
        <v>2</v>
      </c>
      <c r="AC73" s="110">
        <v>2</v>
      </c>
      <c r="AD73" s="107">
        <v>2095</v>
      </c>
      <c r="AE73" s="107">
        <v>16</v>
      </c>
      <c r="AF73" s="107">
        <v>2</v>
      </c>
      <c r="AG73" s="107">
        <v>65536</v>
      </c>
      <c r="AH73" s="107">
        <v>4</v>
      </c>
      <c r="AI73" s="107" t="s">
        <v>490</v>
      </c>
      <c r="AJ73" s="110">
        <v>1</v>
      </c>
      <c r="AK73" s="110" t="s">
        <v>491</v>
      </c>
      <c r="AL73" s="107" t="s">
        <v>492</v>
      </c>
      <c r="AM73" s="107">
        <v>4</v>
      </c>
      <c r="AN73" s="110" t="s">
        <v>493</v>
      </c>
      <c r="AO73" s="110">
        <v>800</v>
      </c>
      <c r="AP73" s="107" t="s">
        <v>494</v>
      </c>
      <c r="AQ73" s="107" t="s">
        <v>424</v>
      </c>
      <c r="AR73" s="107" t="s">
        <v>319</v>
      </c>
      <c r="AS73" s="107" t="s">
        <v>442</v>
      </c>
      <c r="AT73" s="107" t="s">
        <v>344</v>
      </c>
      <c r="AU73" s="111">
        <v>7.9885626218154977</v>
      </c>
      <c r="AV73" s="111">
        <v>1.5977216353298329</v>
      </c>
      <c r="AW73" s="111">
        <v>7.0043591312298092</v>
      </c>
      <c r="AX73" s="111">
        <v>8.125294480726442</v>
      </c>
      <c r="AY73" s="111">
        <v>8.4718829013193684</v>
      </c>
      <c r="AZ73" s="111">
        <v>8.4718829013193684</v>
      </c>
      <c r="BA73" s="111"/>
      <c r="BB73" s="111">
        <v>7.3856753730133109</v>
      </c>
      <c r="BC73" s="111">
        <v>10.128709026021506</v>
      </c>
      <c r="BD73" s="111">
        <v>357.09223969773251</v>
      </c>
      <c r="BE73" s="111">
        <v>8.8063727603052548</v>
      </c>
      <c r="BF73" s="111">
        <v>8.4081497351730103</v>
      </c>
      <c r="BG73" s="107">
        <v>50447.905025602799</v>
      </c>
      <c r="BH73" s="112">
        <v>50340.340734999998</v>
      </c>
      <c r="BI73" s="111">
        <v>7.2699931741378316</v>
      </c>
      <c r="BJ73" s="112">
        <v>609.35206600000004</v>
      </c>
      <c r="BK73" s="112">
        <v>37828.420457</v>
      </c>
      <c r="BL73" s="111">
        <v>5.463061125440472</v>
      </c>
      <c r="BM73" s="112">
        <v>562.75371900000005</v>
      </c>
      <c r="BN73" s="112">
        <v>25226.656051000002</v>
      </c>
      <c r="BO73" s="111">
        <v>3.6431540712552715</v>
      </c>
      <c r="BP73" s="112">
        <v>459.38760300000001</v>
      </c>
      <c r="BQ73" s="112">
        <v>12614.452122999999</v>
      </c>
      <c r="BR73" s="111">
        <v>1.8217393742418115</v>
      </c>
      <c r="BS73" s="107">
        <v>410.85950400000002</v>
      </c>
      <c r="BT73" s="107">
        <v>88458.376903833996</v>
      </c>
      <c r="BU73" s="112">
        <v>88395.874939999994</v>
      </c>
      <c r="BV73" s="107">
        <v>1.4980292529281143</v>
      </c>
      <c r="BW73" s="107">
        <v>642.785124</v>
      </c>
      <c r="BX73" s="107">
        <v>66379.217382999996</v>
      </c>
      <c r="BY73" s="107">
        <v>1.1249168526665232</v>
      </c>
      <c r="BZ73" s="107">
        <v>578.95702500000004</v>
      </c>
      <c r="CA73" s="107">
        <v>44243.043014000003</v>
      </c>
      <c r="CB73" s="107">
        <v>0.74977902213780445</v>
      </c>
      <c r="CC73" s="107">
        <v>472.095868</v>
      </c>
      <c r="CD73" s="107">
        <v>22132.222518999999</v>
      </c>
      <c r="CE73" s="107">
        <v>0.37507085922596062</v>
      </c>
      <c r="CF73" s="107">
        <v>413.94297499999999</v>
      </c>
      <c r="CG73" s="107">
        <v>106997.045764943</v>
      </c>
      <c r="CH73" s="112">
        <v>106945.872489</v>
      </c>
      <c r="CI73" s="107">
        <v>6.7065378248281284</v>
      </c>
      <c r="CJ73" s="107">
        <v>661.11405000000002</v>
      </c>
      <c r="CK73" s="107">
        <v>80269.944860000003</v>
      </c>
      <c r="CL73" s="107">
        <v>5.0336998415327239</v>
      </c>
      <c r="CM73" s="107">
        <v>593.17107399999998</v>
      </c>
      <c r="CN73" s="107">
        <v>53523.661348000001</v>
      </c>
      <c r="CO73" s="107">
        <v>3.3564498657072925</v>
      </c>
      <c r="CP73" s="107">
        <v>483.50909100000001</v>
      </c>
      <c r="CQ73" s="107">
        <v>26752.321705999999</v>
      </c>
      <c r="CR73" s="107">
        <v>1.6776286288347733</v>
      </c>
      <c r="CS73" s="107">
        <v>416.51157000000001</v>
      </c>
      <c r="CT73" s="107">
        <v>102044.66254299899</v>
      </c>
      <c r="CU73" s="107">
        <v>102001.259314</v>
      </c>
      <c r="CV73" s="107">
        <v>6.774552922486123</v>
      </c>
      <c r="CW73" s="107">
        <v>564.52727300000004</v>
      </c>
      <c r="CX73" s="112">
        <v>76559.802786999993</v>
      </c>
      <c r="CY73" s="107">
        <v>5.0848238463311262</v>
      </c>
      <c r="CZ73" s="107">
        <v>474.85785099999998</v>
      </c>
      <c r="DA73" s="112">
        <v>51051.804208000001</v>
      </c>
      <c r="DB73" s="107">
        <v>3.390675288927794</v>
      </c>
      <c r="DC73" s="107">
        <v>429.24132200000003</v>
      </c>
      <c r="DD73" s="112">
        <v>25499.195012</v>
      </c>
      <c r="DE73" s="107">
        <v>1.6935638564795474</v>
      </c>
      <c r="DF73" s="107">
        <v>394.400826</v>
      </c>
      <c r="DG73" s="107">
        <v>157454.846618727</v>
      </c>
      <c r="DH73" s="112">
        <v>157142.02123000001</v>
      </c>
      <c r="DI73" s="107">
        <v>7.5234114325273973</v>
      </c>
      <c r="DJ73" s="107">
        <v>582.27190099999996</v>
      </c>
      <c r="DK73" s="112">
        <v>118133.383522</v>
      </c>
      <c r="DL73" s="107">
        <v>5.6558140285832339</v>
      </c>
      <c r="DM73" s="107">
        <v>555.26363600000002</v>
      </c>
      <c r="DN73" s="112">
        <v>78698.165640000007</v>
      </c>
      <c r="DO73" s="107">
        <v>3.7677934549939271</v>
      </c>
      <c r="DP73" s="107">
        <v>449.878512</v>
      </c>
      <c r="DQ73" s="112">
        <v>39368.495288999999</v>
      </c>
      <c r="DR73" s="107">
        <v>1.884826128748551</v>
      </c>
      <c r="DS73" s="107">
        <v>403.3</v>
      </c>
      <c r="DT73" s="107">
        <v>10996.6742544386</v>
      </c>
      <c r="DU73" s="112">
        <v>10977.775065</v>
      </c>
      <c r="DV73" s="107">
        <v>11.23793321902032</v>
      </c>
      <c r="DW73" s="107">
        <v>580.79677400000003</v>
      </c>
      <c r="DX73" s="112">
        <v>8250.347076</v>
      </c>
      <c r="DY73" s="107">
        <v>8.445868942007472</v>
      </c>
      <c r="DZ73" s="107">
        <v>533.86611600000003</v>
      </c>
      <c r="EA73" s="112">
        <v>5491.2600869999997</v>
      </c>
      <c r="EB73" s="107">
        <v>5.6213953902850999</v>
      </c>
      <c r="EC73" s="107">
        <v>447.72809899999999</v>
      </c>
      <c r="ED73" s="112">
        <v>2747.3282979999999</v>
      </c>
      <c r="EE73" s="107">
        <v>2.8124361959359163</v>
      </c>
      <c r="EF73" s="107">
        <v>400.22231399999998</v>
      </c>
      <c r="EG73" s="107">
        <v>2503804.75361158</v>
      </c>
      <c r="EH73" s="111">
        <v>2507676.9542999999</v>
      </c>
      <c r="EI73" s="107">
        <v>7.0815859009601292</v>
      </c>
      <c r="EJ73" s="107">
        <v>554.56597499999998</v>
      </c>
      <c r="EK73" s="112">
        <v>2191505.4791410002</v>
      </c>
      <c r="EL73" s="107">
        <v>6.188729483815786</v>
      </c>
      <c r="EM73" s="107">
        <v>518.57012399999996</v>
      </c>
      <c r="EN73" s="112">
        <v>1877659.719179</v>
      </c>
      <c r="EO73" s="107">
        <v>5.3024407993773952</v>
      </c>
      <c r="EP73" s="107">
        <v>484.46971000000002</v>
      </c>
      <c r="EQ73" s="112">
        <v>1563876.9784530001</v>
      </c>
      <c r="ER73" s="107">
        <v>4.4163300789037736</v>
      </c>
      <c r="ES73" s="107">
        <v>457.42821600000002</v>
      </c>
      <c r="ET73" s="112">
        <v>1253119.4787860001</v>
      </c>
      <c r="EU73" s="107">
        <v>3.5387625259995175</v>
      </c>
      <c r="EV73" s="107">
        <v>432.69170100000002</v>
      </c>
      <c r="EW73" s="112">
        <v>935969.30004600005</v>
      </c>
      <c r="EX73" s="107">
        <v>2.643142286557989</v>
      </c>
      <c r="EY73" s="107">
        <v>413.12240700000001</v>
      </c>
      <c r="EZ73" s="112">
        <v>627060.88657700003</v>
      </c>
      <c r="FA73" s="107">
        <v>1.7707964838983019</v>
      </c>
      <c r="FB73" s="107">
        <v>395.12116200000003</v>
      </c>
      <c r="FC73" s="112">
        <v>313040.01690699998</v>
      </c>
      <c r="FD73" s="107">
        <v>0.88401329619577773</v>
      </c>
      <c r="FE73" s="107">
        <v>377.05887999999999</v>
      </c>
      <c r="FF73" s="107">
        <v>1736.7785017200199</v>
      </c>
      <c r="FG73" s="112">
        <v>1762.5316290000001</v>
      </c>
      <c r="FH73" s="107">
        <v>5.207503483424925</v>
      </c>
      <c r="FI73" s="107">
        <v>360.78371900000002</v>
      </c>
      <c r="FJ73" s="112">
        <v>866.98584600000004</v>
      </c>
      <c r="FK73" s="107">
        <v>2.5615607339124273</v>
      </c>
      <c r="FL73" s="107">
        <v>360.39528899999999</v>
      </c>
      <c r="FM73" s="107">
        <v>25295.375162181699</v>
      </c>
      <c r="FN73" s="112">
        <v>24975.544430000002</v>
      </c>
      <c r="FO73" s="107">
        <v>182.85046072186839</v>
      </c>
      <c r="FP73" s="107">
        <v>365.61437999999998</v>
      </c>
      <c r="FQ73" s="112">
        <v>12658.528163000001</v>
      </c>
      <c r="FR73" s="107">
        <v>92.675365422066037</v>
      </c>
      <c r="FS73" s="107">
        <v>363.47644600000001</v>
      </c>
      <c r="FT73" s="107">
        <v>47.481643624999997</v>
      </c>
      <c r="FU73" s="107">
        <v>4.1216704535590276</v>
      </c>
      <c r="FV73" s="107">
        <v>464.978049</v>
      </c>
      <c r="FW73" s="107">
        <v>47.550040000000003</v>
      </c>
      <c r="FX73" s="107">
        <v>4.1276076388888896</v>
      </c>
      <c r="FY73" s="107">
        <v>471.786047</v>
      </c>
      <c r="FZ73" s="107">
        <v>5571733.1240198594</v>
      </c>
      <c r="GA73" s="107">
        <v>37.622644920428606</v>
      </c>
      <c r="GB73" s="107">
        <v>653.65371900000002</v>
      </c>
      <c r="GC73" s="107">
        <v>395299.48468317499</v>
      </c>
      <c r="GD73" s="107">
        <v>2.669225502806134</v>
      </c>
      <c r="GE73" s="113">
        <v>317.45694200000003</v>
      </c>
      <c r="GF73" s="113">
        <v>359.591475</v>
      </c>
      <c r="GG73" s="113"/>
      <c r="GH73" s="113"/>
      <c r="GI73" s="113"/>
      <c r="GJ73" s="113"/>
      <c r="GK73" s="113"/>
      <c r="GL73" s="107">
        <v>1</v>
      </c>
      <c r="GM73" s="107">
        <v>0</v>
      </c>
      <c r="GN73" s="107">
        <v>0</v>
      </c>
      <c r="GO73" s="114"/>
      <c r="GP73" s="114"/>
      <c r="GQ73" s="114"/>
      <c r="GR73" s="114"/>
      <c r="GS73" s="114"/>
      <c r="GT73" s="114"/>
      <c r="GU73" s="114"/>
      <c r="GV73" s="114"/>
      <c r="GW73" s="114"/>
      <c r="GX73" s="114"/>
      <c r="GY73" s="114"/>
      <c r="GZ73" s="114"/>
      <c r="HA73" s="107"/>
      <c r="HB73" s="114"/>
      <c r="HC73" s="53" t="str">
        <f t="shared" si="10"/>
        <v>0</v>
      </c>
      <c r="HD73" s="56">
        <f t="shared" si="12"/>
        <v>2017</v>
      </c>
      <c r="HF73" s="56" t="e">
        <f>MATCH(ROUND(#REF!,1),#REF!,0)</f>
        <v>#REF!</v>
      </c>
      <c r="HG73" s="56" t="e">
        <f>MATCH(ROUND(#REF!,1),#REF!,0)</f>
        <v>#REF!</v>
      </c>
      <c r="HH73" s="56" t="e">
        <f>MATCH(ROUND(#REF!,1),#REF!,0)</f>
        <v>#REF!</v>
      </c>
      <c r="HI73" s="56" t="e">
        <f>MATCH(ROUND(#REF!,1),#REF!,0)</f>
        <v>#REF!</v>
      </c>
      <c r="HK73" s="115">
        <f t="shared" si="13"/>
        <v>2</v>
      </c>
      <c r="HL73" s="115" t="str" cm="1">
        <f t="array" ref="HL73">IFERROR(INDEX(#REF!,'5. Data Set'!HH73),"")</f>
        <v/>
      </c>
      <c r="HN73" s="116" t="str" cm="1">
        <f t="array" ref="HN73">IF(IFERROR(INDEX($E$5:$E$900,SMALL(IF(ROUND($EH$5:$EH$900,1)=ROUND($EH73,1),ROW($EH$5:$EH$900)-4,""),1)),"")=$E73,"",IFERROR(INDEX($E$5:$E$900,SMALL(IF(ROUND($EH$5:$EH$900,1)=ROUND($EH73,1),ROW($EH$5:$EH$900)-4,""),1)),""))</f>
        <v/>
      </c>
      <c r="HO73" s="116" t="str" cm="1">
        <f t="array" ref="HO73">IF(IFERROR(INDEX($E$5:$E$900,SMALL(IF(ROUND($EH$5:$EH$900,1)=ROUND($EH73,1),ROW($EH$5:$EH$900)-4,""),2)),"")=$E73,"",IFERROR(INDEX($E$5:$E$900,SMALL(IF(ROUND($EH$5:$EH$900,1)=ROUND($EH73,1),ROW($EH$5:$EH$900)-4,""),2)),""))</f>
        <v/>
      </c>
      <c r="HP73" s="116" t="str" cm="1">
        <f t="array" ref="HP73">IF(IFERROR(INDEX($E$5:$E$900,SMALL(IF(ROUND($EH$5:$EH$900,1)=ROUND($EH73,1),ROW($EH$5:$EH$900)-4,""),3)),"")=$E73,"",IFERROR(INDEX($E$5:$E$900,SMALL(IF(ROUND($EH$5:$EH$900,1)=ROUND($EH73,1),ROW($EH$5:$EH$900)-4,""),3)),""))</f>
        <v/>
      </c>
      <c r="HQ73" s="117" t="str" cm="1">
        <f t="array" ref="HQ73">IF(IFERROR(INDEX($E$5:$E$900,SMALL(IF(ROUND($EH$5:$EH$900,1)=ROUND($EH73,1),ROW($EH$5:$EH$900)-4,""),4)),"")=$E73,"",IFERROR(INDEX($E$5:$E$900,SMALL(IF(ROUND($EH$5:$EH$900,1)=ROUND($EH73,1),ROW($EH$5:$EH$900)-4,""),4)),""))</f>
        <v/>
      </c>
      <c r="HR73" s="118"/>
      <c r="HS73" s="105" t="str">
        <f t="shared" si="14"/>
        <v>pxr</v>
      </c>
      <c r="HT73" s="119" t="str">
        <f t="shared" si="15"/>
        <v/>
      </c>
      <c r="HU73" s="119" t="str">
        <f t="shared" si="15"/>
        <v/>
      </c>
      <c r="HV73" s="119" t="str">
        <f t="shared" si="15"/>
        <v/>
      </c>
      <c r="HW73" s="119" t="str">
        <f t="shared" si="11"/>
        <v/>
      </c>
    </row>
    <row r="74" spans="1:232" ht="13.9" customHeight="1" x14ac:dyDescent="0.25">
      <c r="A74" s="107" t="s">
        <v>292</v>
      </c>
      <c r="B74" s="107" t="s">
        <v>503</v>
      </c>
      <c r="C74" s="107">
        <v>994</v>
      </c>
      <c r="D74" s="107">
        <v>2017</v>
      </c>
      <c r="E74" s="109" t="s">
        <v>504</v>
      </c>
      <c r="F74" s="107" t="s">
        <v>300</v>
      </c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 t="s">
        <v>18</v>
      </c>
      <c r="X74" s="110"/>
      <c r="Y74" s="107" t="s">
        <v>296</v>
      </c>
      <c r="Z74" s="107">
        <v>1</v>
      </c>
      <c r="AA74" s="107" t="s">
        <v>422</v>
      </c>
      <c r="AB74" s="110">
        <v>4</v>
      </c>
      <c r="AC74" s="110">
        <v>4</v>
      </c>
      <c r="AD74" s="107">
        <v>2494</v>
      </c>
      <c r="AE74" s="107">
        <v>28</v>
      </c>
      <c r="AF74" s="107">
        <v>2</v>
      </c>
      <c r="AG74" s="107">
        <v>1571522</v>
      </c>
      <c r="AH74" s="107">
        <v>48</v>
      </c>
      <c r="AI74" s="107" t="s">
        <v>505</v>
      </c>
      <c r="AJ74" s="110">
        <v>24</v>
      </c>
      <c r="AK74" s="110" t="s">
        <v>506</v>
      </c>
      <c r="AL74" s="107" t="s">
        <v>507</v>
      </c>
      <c r="AM74" s="107">
        <v>2</v>
      </c>
      <c r="AN74" s="110" t="s">
        <v>367</v>
      </c>
      <c r="AO74" s="110">
        <v>2400</v>
      </c>
      <c r="AP74" s="107" t="s">
        <v>494</v>
      </c>
      <c r="AQ74" s="107" t="s">
        <v>424</v>
      </c>
      <c r="AR74" s="107" t="s">
        <v>319</v>
      </c>
      <c r="AS74" s="107" t="s">
        <v>407</v>
      </c>
      <c r="AT74" s="107" t="s">
        <v>408</v>
      </c>
      <c r="AU74" s="111">
        <v>15.543766</v>
      </c>
      <c r="AV74" s="111">
        <v>18.749144000000001</v>
      </c>
      <c r="AW74" s="111">
        <v>21.661527</v>
      </c>
      <c r="AX74" s="111">
        <v>13.451828000000001</v>
      </c>
      <c r="AY74" s="111">
        <v>14.591787</v>
      </c>
      <c r="AZ74" s="111">
        <v>22.147005</v>
      </c>
      <c r="BA74" s="111"/>
      <c r="BB74" s="111">
        <v>13.204313000000001</v>
      </c>
      <c r="BC74" s="111">
        <v>446.099107</v>
      </c>
      <c r="BD74" s="111">
        <v>2579.8603079999998</v>
      </c>
      <c r="BE74" s="111">
        <v>17.983017</v>
      </c>
      <c r="BF74" s="111">
        <v>515.71180900000002</v>
      </c>
      <c r="BG74" s="107">
        <v>229211.875978</v>
      </c>
      <c r="BH74" s="112">
        <v>229329.04754299999</v>
      </c>
      <c r="BI74" s="111">
        <v>33.118977000000001</v>
      </c>
      <c r="BJ74" s="112">
        <v>1463.252778</v>
      </c>
      <c r="BK74" s="112">
        <v>171855.104834</v>
      </c>
      <c r="BL74" s="111">
        <v>24.818771999999999</v>
      </c>
      <c r="BM74" s="112">
        <v>1421.677778</v>
      </c>
      <c r="BN74" s="112">
        <v>114660.564843</v>
      </c>
      <c r="BO74" s="111">
        <v>16.558917000000001</v>
      </c>
      <c r="BP74" s="112">
        <v>1131.319444</v>
      </c>
      <c r="BQ74" s="112">
        <v>57336.192044000003</v>
      </c>
      <c r="BR74" s="111">
        <v>8.2803120000000003</v>
      </c>
      <c r="BS74" s="107">
        <v>820.36111100000005</v>
      </c>
      <c r="BT74" s="107">
        <v>2219289.7400349998</v>
      </c>
      <c r="BU74" s="112">
        <v>2218964.3442199999</v>
      </c>
      <c r="BV74" s="107">
        <v>37.604396000000001</v>
      </c>
      <c r="BW74" s="107">
        <v>1498.125</v>
      </c>
      <c r="BX74" s="107">
        <v>1664444.3426600001</v>
      </c>
      <c r="BY74" s="107">
        <v>28.207044</v>
      </c>
      <c r="BZ74" s="107">
        <v>1355.113889</v>
      </c>
      <c r="CA74" s="107">
        <v>1110075.321282</v>
      </c>
      <c r="CB74" s="107">
        <v>18.812249999999999</v>
      </c>
      <c r="CC74" s="107">
        <v>1031.302778</v>
      </c>
      <c r="CD74" s="107">
        <v>555032.01764500001</v>
      </c>
      <c r="CE74" s="107">
        <v>9.4060290000000002</v>
      </c>
      <c r="CF74" s="107">
        <v>725.45</v>
      </c>
      <c r="CG74" s="107">
        <v>684085.84065100003</v>
      </c>
      <c r="CH74" s="112">
        <v>697060.68644299998</v>
      </c>
      <c r="CI74" s="107">
        <v>43.712429</v>
      </c>
      <c r="CJ74" s="107">
        <v>1348.616667</v>
      </c>
      <c r="CK74" s="107">
        <v>513088.82178400003</v>
      </c>
      <c r="CL74" s="107">
        <v>32.175618</v>
      </c>
      <c r="CM74" s="107">
        <v>1342.4833329999999</v>
      </c>
      <c r="CN74" s="107">
        <v>342292.71957100002</v>
      </c>
      <c r="CO74" s="107">
        <v>21.465055</v>
      </c>
      <c r="CP74" s="107">
        <v>1070.430556</v>
      </c>
      <c r="CQ74" s="107">
        <v>171129.25029</v>
      </c>
      <c r="CR74" s="107">
        <v>10.731455</v>
      </c>
      <c r="CS74" s="107">
        <v>759.294444</v>
      </c>
      <c r="CT74" s="107">
        <v>386343.31518500001</v>
      </c>
      <c r="CU74" s="107">
        <v>386154.205586</v>
      </c>
      <c r="CV74" s="107">
        <v>25.646958999999999</v>
      </c>
      <c r="CW74" s="107">
        <v>1349.0138890000001</v>
      </c>
      <c r="CX74" s="112">
        <v>289862.05776200001</v>
      </c>
      <c r="CY74" s="107">
        <v>19.251584000000001</v>
      </c>
      <c r="CZ74" s="107">
        <v>1197.563889</v>
      </c>
      <c r="DA74" s="112">
        <v>193342.18766200001</v>
      </c>
      <c r="DB74" s="107">
        <v>12.841085</v>
      </c>
      <c r="DC74" s="107">
        <v>1012.088889</v>
      </c>
      <c r="DD74" s="112">
        <v>96430.911542000002</v>
      </c>
      <c r="DE74" s="107">
        <v>6.4045909999999999</v>
      </c>
      <c r="DF74" s="107">
        <v>758.46666700000003</v>
      </c>
      <c r="DG74" s="107">
        <v>607123.23274200002</v>
      </c>
      <c r="DH74" s="112">
        <v>607673.24279799999</v>
      </c>
      <c r="DI74" s="107">
        <v>29.093274000000001</v>
      </c>
      <c r="DJ74" s="107">
        <v>1372.572222</v>
      </c>
      <c r="DK74" s="112">
        <v>455384.31689199997</v>
      </c>
      <c r="DL74" s="107">
        <v>21.802211</v>
      </c>
      <c r="DM74" s="107">
        <v>1306.605556</v>
      </c>
      <c r="DN74" s="112">
        <v>303580.42616099998</v>
      </c>
      <c r="DO74" s="107">
        <v>14.534371</v>
      </c>
      <c r="DP74" s="107">
        <v>1063.3166670000001</v>
      </c>
      <c r="DQ74" s="112">
        <v>151817.07902400001</v>
      </c>
      <c r="DR74" s="107">
        <v>7.268472</v>
      </c>
      <c r="DS74" s="107">
        <v>775.09722199999999</v>
      </c>
      <c r="DT74" s="107">
        <v>42906.130216999998</v>
      </c>
      <c r="DU74" s="112">
        <v>42898.135225999999</v>
      </c>
      <c r="DV74" s="107">
        <v>43.914762000000003</v>
      </c>
      <c r="DW74" s="107">
        <v>1366.575</v>
      </c>
      <c r="DX74" s="112">
        <v>32154.237322000001</v>
      </c>
      <c r="DY74" s="107">
        <v>32.916248000000003</v>
      </c>
      <c r="DZ74" s="107">
        <v>1272.3277780000001</v>
      </c>
      <c r="EA74" s="112">
        <v>21426.431218999998</v>
      </c>
      <c r="EB74" s="107">
        <v>21.934208000000002</v>
      </c>
      <c r="EC74" s="107">
        <v>1040.863889</v>
      </c>
      <c r="ED74" s="112">
        <v>10712.894106</v>
      </c>
      <c r="EE74" s="107">
        <v>10.966775</v>
      </c>
      <c r="EF74" s="107">
        <v>798.61111100000005</v>
      </c>
      <c r="EG74" s="107">
        <v>10957083.221728999</v>
      </c>
      <c r="EH74" s="111">
        <v>10963738.542508001</v>
      </c>
      <c r="EI74" s="107">
        <v>30.961186999999999</v>
      </c>
      <c r="EJ74" s="107">
        <v>1481.9333329999999</v>
      </c>
      <c r="EK74" s="112">
        <v>9589915.3818130009</v>
      </c>
      <c r="EL74" s="107">
        <v>27.081562000000002</v>
      </c>
      <c r="EM74" s="107">
        <v>1453.0380950000001</v>
      </c>
      <c r="EN74" s="112">
        <v>8218211.7370920004</v>
      </c>
      <c r="EO74" s="107">
        <v>23.207922</v>
      </c>
      <c r="EP74" s="107">
        <v>1333.9158729999999</v>
      </c>
      <c r="EQ74" s="112">
        <v>6843730.3529000003</v>
      </c>
      <c r="ER74" s="107">
        <v>19.326438</v>
      </c>
      <c r="ES74" s="107">
        <v>1218.0801590000001</v>
      </c>
      <c r="ET74" s="112">
        <v>5486720.0789959999</v>
      </c>
      <c r="EU74" s="107">
        <v>15.494292</v>
      </c>
      <c r="EV74" s="107">
        <v>1098.619841</v>
      </c>
      <c r="EW74" s="112">
        <v>4109647.0796449999</v>
      </c>
      <c r="EX74" s="107">
        <v>11.60549</v>
      </c>
      <c r="EY74" s="107">
        <v>963.58571400000005</v>
      </c>
      <c r="EZ74" s="112">
        <v>2747710.785561</v>
      </c>
      <c r="FA74" s="107">
        <v>7.7594320000000003</v>
      </c>
      <c r="FB74" s="107">
        <v>833.36984099999995</v>
      </c>
      <c r="FC74" s="112">
        <v>1370128.154141</v>
      </c>
      <c r="FD74" s="107">
        <v>3.8691909999999998</v>
      </c>
      <c r="FE74" s="107">
        <v>711.79127000000005</v>
      </c>
      <c r="FF74" s="107">
        <v>154063.482169</v>
      </c>
      <c r="FG74" s="112">
        <v>153085.06578199999</v>
      </c>
      <c r="FH74" s="107">
        <v>452.29884099999998</v>
      </c>
      <c r="FI74" s="107">
        <v>764.23030300000005</v>
      </c>
      <c r="FJ74" s="112">
        <v>76986.272381000002</v>
      </c>
      <c r="FK74" s="107">
        <v>227.460475</v>
      </c>
      <c r="FL74" s="107">
        <v>676.46363599999995</v>
      </c>
      <c r="FM74" s="107">
        <v>438493.03335899999</v>
      </c>
      <c r="FN74" s="112">
        <v>419755.40236299997</v>
      </c>
      <c r="FO74" s="107">
        <v>3073.10493</v>
      </c>
      <c r="FP74" s="107">
        <v>1020.119697</v>
      </c>
      <c r="FQ74" s="112">
        <v>219224.42884400001</v>
      </c>
      <c r="FR74" s="107">
        <v>1604.981542</v>
      </c>
      <c r="FS74" s="107">
        <v>726.44696999999996</v>
      </c>
      <c r="FT74" s="107">
        <v>280.55018699999999</v>
      </c>
      <c r="FU74" s="107">
        <v>24.353314999999998</v>
      </c>
      <c r="FV74" s="107">
        <v>1348.645098</v>
      </c>
      <c r="FW74" s="107">
        <v>280.692275</v>
      </c>
      <c r="FX74" s="107">
        <v>24.365649000000001</v>
      </c>
      <c r="FY74" s="107">
        <v>1360.5461539999999</v>
      </c>
      <c r="FZ74" s="107">
        <v>8053166.4560179999</v>
      </c>
      <c r="GA74" s="107">
        <v>54.378307999999997</v>
      </c>
      <c r="GB74" s="107">
        <v>1445.1416670000001</v>
      </c>
      <c r="GC74" s="107">
        <v>111120360.055645</v>
      </c>
      <c r="GD74" s="107">
        <v>750.33059900000001</v>
      </c>
      <c r="GE74" s="113">
        <v>1454.9416670000001</v>
      </c>
      <c r="GF74" s="113">
        <v>423.66060599999997</v>
      </c>
      <c r="GG74" s="113"/>
      <c r="GH74" s="113"/>
      <c r="GI74" s="113"/>
      <c r="GJ74" s="113"/>
      <c r="GK74" s="113"/>
      <c r="GL74" s="107">
        <v>10</v>
      </c>
      <c r="GM74" s="107">
        <v>14</v>
      </c>
      <c r="GN74" s="107"/>
      <c r="GO74" s="114"/>
      <c r="GP74" s="114"/>
      <c r="GQ74" s="114"/>
      <c r="GR74" s="114"/>
      <c r="GS74" s="114"/>
      <c r="GT74" s="114"/>
      <c r="GU74" s="114"/>
      <c r="GV74" s="114"/>
      <c r="GW74" s="114"/>
      <c r="GX74" s="114"/>
      <c r="GY74" s="114"/>
      <c r="GZ74" s="114"/>
      <c r="HA74" s="107"/>
      <c r="HB74" s="114"/>
      <c r="HC74" s="53" t="str">
        <f t="shared" si="10"/>
        <v>0</v>
      </c>
      <c r="HD74" s="56">
        <f t="shared" si="12"/>
        <v>2017</v>
      </c>
      <c r="HF74" s="56" t="e">
        <f>MATCH(ROUND(#REF!,1),#REF!,0)</f>
        <v>#REF!</v>
      </c>
      <c r="HG74" s="56" t="e">
        <f>MATCH(ROUND(#REF!,1),#REF!,0)</f>
        <v>#REF!</v>
      </c>
      <c r="HH74" s="56" t="e">
        <f>MATCH(ROUND(#REF!,1),#REF!,0)</f>
        <v>#REF!</v>
      </c>
      <c r="HI74" s="56" t="e">
        <f>MATCH(ROUND(#REF!,1),#REF!,0)</f>
        <v>#REF!</v>
      </c>
      <c r="HK74" s="115">
        <f t="shared" si="13"/>
        <v>4</v>
      </c>
      <c r="HL74" s="115" t="str" cm="1">
        <f t="array" ref="HL74">IFERROR(INDEX(#REF!,'5. Data Set'!HH74),"")</f>
        <v/>
      </c>
      <c r="HN74" s="116" t="str" cm="1">
        <f t="array" ref="HN74">IF(IFERROR(INDEX($E$5:$E$900,SMALL(IF(ROUND($EH$5:$EH$900,1)=ROUND($EH74,1),ROW($EH$5:$EH$900)-4,""),1)),"")=$E74,"",IFERROR(INDEX($E$5:$E$900,SMALL(IF(ROUND($EH$5:$EH$900,1)=ROUND($EH74,1),ROW($EH$5:$EH$900)-4,""),1)),""))</f>
        <v/>
      </c>
      <c r="HO74" s="116" t="str" cm="1">
        <f t="array" ref="HO74">IF(IFERROR(INDEX($E$5:$E$900,SMALL(IF(ROUND($EH$5:$EH$900,1)=ROUND($EH74,1),ROW($EH$5:$EH$900)-4,""),2)),"")=$E74,"",IFERROR(INDEX($E$5:$E$900,SMALL(IF(ROUND($EH$5:$EH$900,1)=ROUND($EH74,1),ROW($EH$5:$EH$900)-4,""),2)),""))</f>
        <v/>
      </c>
      <c r="HP74" s="116" t="str" cm="1">
        <f t="array" ref="HP74">IF(IFERROR(INDEX($E$5:$E$900,SMALL(IF(ROUND($EH$5:$EH$900,1)=ROUND($EH74,1),ROW($EH$5:$EH$900)-4,""),3)),"")=$E74,"",IFERROR(INDEX($E$5:$E$900,SMALL(IF(ROUND($EH$5:$EH$900,1)=ROUND($EH74,1),ROW($EH$5:$EH$900)-4,""),3)),""))</f>
        <v/>
      </c>
      <c r="HQ74" s="117" t="str" cm="1">
        <f t="array" ref="HQ74">IF(IFERROR(INDEX($E$5:$E$900,SMALL(IF(ROUND($EH$5:$EH$900,1)=ROUND($EH74,1),ROW($EH$5:$EH$900)-4,""),4)),"")=$E74,"",IFERROR(INDEX($E$5:$E$900,SMALL(IF(ROUND($EH$5:$EH$900,1)=ROUND($EH74,1),ROW($EH$5:$EH$900)-4,""),4)),""))</f>
        <v/>
      </c>
      <c r="HR74" s="118"/>
      <c r="HS74" s="105" t="str">
        <f t="shared" si="14"/>
        <v>QGR</v>
      </c>
      <c r="HT74" s="119" t="str">
        <f t="shared" si="15"/>
        <v/>
      </c>
      <c r="HU74" s="119" t="str">
        <f t="shared" si="15"/>
        <v/>
      </c>
      <c r="HV74" s="119" t="str">
        <f t="shared" si="15"/>
        <v/>
      </c>
      <c r="HW74" s="119" t="str">
        <f t="shared" si="11"/>
        <v/>
      </c>
    </row>
    <row r="75" spans="1:232" ht="13.9" customHeight="1" x14ac:dyDescent="0.25">
      <c r="A75" s="107" t="s">
        <v>292</v>
      </c>
      <c r="B75" s="107" t="s">
        <v>503</v>
      </c>
      <c r="C75" s="107">
        <v>995</v>
      </c>
      <c r="D75" s="107">
        <v>2017</v>
      </c>
      <c r="E75" s="109" t="s">
        <v>508</v>
      </c>
      <c r="F75" s="107" t="s">
        <v>309</v>
      </c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 t="s">
        <v>18</v>
      </c>
      <c r="X75" s="110"/>
      <c r="Y75" s="107" t="s">
        <v>296</v>
      </c>
      <c r="Z75" s="107">
        <v>1</v>
      </c>
      <c r="AA75" s="107" t="s">
        <v>449</v>
      </c>
      <c r="AB75" s="110">
        <v>4</v>
      </c>
      <c r="AC75" s="110">
        <v>4</v>
      </c>
      <c r="AD75" s="107">
        <v>3592</v>
      </c>
      <c r="AE75" s="107">
        <v>4</v>
      </c>
      <c r="AF75" s="107">
        <v>2</v>
      </c>
      <c r="AG75" s="107">
        <v>32450</v>
      </c>
      <c r="AH75" s="107">
        <v>4</v>
      </c>
      <c r="AI75" s="107" t="s">
        <v>509</v>
      </c>
      <c r="AJ75" s="110">
        <v>8</v>
      </c>
      <c r="AK75" s="110" t="s">
        <v>510</v>
      </c>
      <c r="AL75" s="107" t="s">
        <v>511</v>
      </c>
      <c r="AM75" s="107">
        <v>1</v>
      </c>
      <c r="AN75" s="110" t="s">
        <v>367</v>
      </c>
      <c r="AO75" s="110">
        <v>1100</v>
      </c>
      <c r="AP75" s="107" t="s">
        <v>494</v>
      </c>
      <c r="AQ75" s="107" t="s">
        <v>424</v>
      </c>
      <c r="AR75" s="107" t="s">
        <v>319</v>
      </c>
      <c r="AS75" s="107" t="s">
        <v>407</v>
      </c>
      <c r="AT75" s="107" t="s">
        <v>408</v>
      </c>
      <c r="AU75" s="111">
        <v>6.9989100000000004</v>
      </c>
      <c r="AV75" s="111">
        <v>8.6165350000000007</v>
      </c>
      <c r="AW75" s="111">
        <v>11.295614</v>
      </c>
      <c r="AX75" s="111">
        <v>6.5180119999999997</v>
      </c>
      <c r="AY75" s="111">
        <v>7.3856010000000003</v>
      </c>
      <c r="AZ75" s="111">
        <v>10.567086</v>
      </c>
      <c r="BA75" s="111"/>
      <c r="BB75" s="111">
        <v>6.1168750000000003</v>
      </c>
      <c r="BC75" s="111">
        <v>195.95251500000001</v>
      </c>
      <c r="BD75" s="111">
        <v>2068.2822289999999</v>
      </c>
      <c r="BE75" s="111">
        <v>8.0695630000000005</v>
      </c>
      <c r="BF75" s="111">
        <v>36.103588000000002</v>
      </c>
      <c r="BG75" s="107">
        <v>34167.864096999998</v>
      </c>
      <c r="BH75" s="112">
        <v>34077.036506999997</v>
      </c>
      <c r="BI75" s="111">
        <v>4.9212980000000002</v>
      </c>
      <c r="BJ75" s="112">
        <v>493.86774200000002</v>
      </c>
      <c r="BK75" s="112">
        <v>25639.562416000001</v>
      </c>
      <c r="BL75" s="111">
        <v>3.702785</v>
      </c>
      <c r="BM75" s="112">
        <v>442.17741899999999</v>
      </c>
      <c r="BN75" s="112">
        <v>17085.931917999998</v>
      </c>
      <c r="BO75" s="111">
        <v>2.4674960000000001</v>
      </c>
      <c r="BP75" s="112">
        <v>379.56128999999999</v>
      </c>
      <c r="BQ75" s="112">
        <v>8541.962759</v>
      </c>
      <c r="BR75" s="111">
        <v>1.233603</v>
      </c>
      <c r="BS75" s="107">
        <v>278.887742</v>
      </c>
      <c r="BT75" s="107">
        <v>293235.37203199998</v>
      </c>
      <c r="BU75" s="112">
        <v>293217.46391599998</v>
      </c>
      <c r="BV75" s="107">
        <v>4.9691039999999997</v>
      </c>
      <c r="BW75" s="107">
        <v>468.77096799999998</v>
      </c>
      <c r="BX75" s="107">
        <v>220031.42994500001</v>
      </c>
      <c r="BY75" s="107">
        <v>3.728834</v>
      </c>
      <c r="BZ75" s="107">
        <v>401.14516099999997</v>
      </c>
      <c r="CA75" s="107">
        <v>146635.84350300001</v>
      </c>
      <c r="CB75" s="107">
        <v>2.4850120000000002</v>
      </c>
      <c r="CC75" s="107">
        <v>268.72258099999999</v>
      </c>
      <c r="CD75" s="107">
        <v>73352.085170000006</v>
      </c>
      <c r="CE75" s="107">
        <v>1.243085</v>
      </c>
      <c r="CF75" s="107">
        <v>205.48645200000001</v>
      </c>
      <c r="CG75" s="107">
        <v>132849.28951100001</v>
      </c>
      <c r="CH75" s="112">
        <v>137749.868051</v>
      </c>
      <c r="CI75" s="107">
        <v>8.6382449999999995</v>
      </c>
      <c r="CJ75" s="107">
        <v>538.65483900000004</v>
      </c>
      <c r="CK75" s="107">
        <v>99640.175724999994</v>
      </c>
      <c r="CL75" s="107">
        <v>6.2484000000000002</v>
      </c>
      <c r="CM75" s="107">
        <v>504.977419</v>
      </c>
      <c r="CN75" s="107">
        <v>66443.417893999998</v>
      </c>
      <c r="CO75" s="107">
        <v>4.1666429999999997</v>
      </c>
      <c r="CP75" s="107">
        <v>405.85806500000001</v>
      </c>
      <c r="CQ75" s="107">
        <v>33227.265134000001</v>
      </c>
      <c r="CR75" s="107">
        <v>2.0836700000000001</v>
      </c>
      <c r="CS75" s="107">
        <v>260.74354799999998</v>
      </c>
      <c r="CT75" s="107">
        <v>64657.182778000002</v>
      </c>
      <c r="CU75" s="107">
        <v>64665.199866000003</v>
      </c>
      <c r="CV75" s="107">
        <v>4.2948279999999999</v>
      </c>
      <c r="CW75" s="107">
        <v>450.37741899999997</v>
      </c>
      <c r="CX75" s="112">
        <v>48451.401995</v>
      </c>
      <c r="CY75" s="107">
        <v>3.2179660000000001</v>
      </c>
      <c r="CZ75" s="107">
        <v>416.29677400000003</v>
      </c>
      <c r="DA75" s="112">
        <v>32288.501987</v>
      </c>
      <c r="DB75" s="107">
        <v>2.144485</v>
      </c>
      <c r="DC75" s="107">
        <v>368.96774199999999</v>
      </c>
      <c r="DD75" s="112">
        <v>16156.003753999999</v>
      </c>
      <c r="DE75" s="107">
        <v>1.0730230000000001</v>
      </c>
      <c r="DF75" s="107">
        <v>254.70096799999999</v>
      </c>
      <c r="DG75" s="107">
        <v>105478.721653</v>
      </c>
      <c r="DH75" s="112">
        <v>105414.42118799999</v>
      </c>
      <c r="DI75" s="107">
        <v>5.046875</v>
      </c>
      <c r="DJ75" s="107">
        <v>475.77419400000002</v>
      </c>
      <c r="DK75" s="112">
        <v>79155.029326999997</v>
      </c>
      <c r="DL75" s="107">
        <v>3.789666</v>
      </c>
      <c r="DM75" s="107">
        <v>439.883871</v>
      </c>
      <c r="DN75" s="112">
        <v>52814.875947</v>
      </c>
      <c r="DO75" s="107">
        <v>2.5285920000000002</v>
      </c>
      <c r="DP75" s="107">
        <v>381.52580599999999</v>
      </c>
      <c r="DQ75" s="112">
        <v>26357.565446000001</v>
      </c>
      <c r="DR75" s="107">
        <v>1.261908</v>
      </c>
      <c r="DS75" s="107">
        <v>256.87612899999999</v>
      </c>
      <c r="DT75" s="107">
        <v>7395.9072070000002</v>
      </c>
      <c r="DU75" s="112">
        <v>7394.6163429999997</v>
      </c>
      <c r="DV75" s="107">
        <v>7.5698590000000001</v>
      </c>
      <c r="DW75" s="107">
        <v>477.47419400000001</v>
      </c>
      <c r="DX75" s="112">
        <v>5557.4016270000002</v>
      </c>
      <c r="DY75" s="107">
        <v>5.6891040000000004</v>
      </c>
      <c r="DZ75" s="107">
        <v>433.68064500000003</v>
      </c>
      <c r="EA75" s="112">
        <v>3682.1541710000001</v>
      </c>
      <c r="EB75" s="107">
        <v>3.7694160000000001</v>
      </c>
      <c r="EC75" s="107">
        <v>378.79354799999999</v>
      </c>
      <c r="ED75" s="112">
        <v>1851.7475919999999</v>
      </c>
      <c r="EE75" s="107">
        <v>1.8956310000000001</v>
      </c>
      <c r="EF75" s="107">
        <v>314.64161300000001</v>
      </c>
      <c r="EG75" s="107">
        <v>1777757.7654019999</v>
      </c>
      <c r="EH75" s="111">
        <v>1775700.1576159999</v>
      </c>
      <c r="EI75" s="107">
        <v>5.0145109999999997</v>
      </c>
      <c r="EJ75" s="107">
        <v>494.32148799999999</v>
      </c>
      <c r="EK75" s="112">
        <v>1553942.601148</v>
      </c>
      <c r="EL75" s="107">
        <v>4.3882760000000003</v>
      </c>
      <c r="EM75" s="107">
        <v>466.66528899999997</v>
      </c>
      <c r="EN75" s="112">
        <v>1335734.9208839999</v>
      </c>
      <c r="EO75" s="107">
        <v>3.772065</v>
      </c>
      <c r="EP75" s="107">
        <v>439.03636399999999</v>
      </c>
      <c r="EQ75" s="112">
        <v>1108813.797269</v>
      </c>
      <c r="ER75" s="107">
        <v>3.1312489999999999</v>
      </c>
      <c r="ES75" s="107">
        <v>410.47107399999999</v>
      </c>
      <c r="ET75" s="112">
        <v>893181.86262200004</v>
      </c>
      <c r="EU75" s="107">
        <v>2.5223119999999999</v>
      </c>
      <c r="EV75" s="107">
        <v>382.39338800000002</v>
      </c>
      <c r="EW75" s="112">
        <v>670673.309519</v>
      </c>
      <c r="EX75" s="107">
        <v>1.893956</v>
      </c>
      <c r="EY75" s="107">
        <v>352.59090900000001</v>
      </c>
      <c r="EZ75" s="112">
        <v>440191.04025700002</v>
      </c>
      <c r="FA75" s="107">
        <v>1.2430829999999999</v>
      </c>
      <c r="FB75" s="107">
        <v>323.64843000000002</v>
      </c>
      <c r="FC75" s="112">
        <v>224112.31966199999</v>
      </c>
      <c r="FD75" s="107">
        <v>0.63288500000000003</v>
      </c>
      <c r="FE75" s="107">
        <v>274.74066099999999</v>
      </c>
      <c r="FF75" s="107">
        <v>22044.151680999999</v>
      </c>
      <c r="FG75" s="112">
        <v>22046.132959999999</v>
      </c>
      <c r="FH75" s="107">
        <v>65.136598000000006</v>
      </c>
      <c r="FI75" s="107">
        <v>235.26213100000001</v>
      </c>
      <c r="FJ75" s="112">
        <v>11002.533095000001</v>
      </c>
      <c r="FK75" s="107">
        <v>32.507632000000001</v>
      </c>
      <c r="FL75" s="107">
        <v>234.399508</v>
      </c>
      <c r="FM75" s="107">
        <v>111404.605673</v>
      </c>
      <c r="FN75" s="112">
        <v>112437.317259</v>
      </c>
      <c r="FO75" s="107">
        <v>823.173858</v>
      </c>
      <c r="FP75" s="107">
        <v>326.65524599999998</v>
      </c>
      <c r="FQ75" s="112">
        <v>55707.187343999998</v>
      </c>
      <c r="FR75" s="107">
        <v>407.842356</v>
      </c>
      <c r="FS75" s="107">
        <v>240.25622999999999</v>
      </c>
      <c r="FT75" s="107">
        <v>38.780662999999997</v>
      </c>
      <c r="FU75" s="107">
        <v>3.366377</v>
      </c>
      <c r="FV75" s="107">
        <v>417.29803900000002</v>
      </c>
      <c r="FW75" s="107">
        <v>38.929895000000002</v>
      </c>
      <c r="FX75" s="107">
        <v>3.3793310000000001</v>
      </c>
      <c r="FY75" s="107">
        <v>418.64615400000002</v>
      </c>
      <c r="FZ75" s="107">
        <v>1577748.270701</v>
      </c>
      <c r="GA75" s="107">
        <v>10.653608</v>
      </c>
      <c r="GB75" s="107">
        <v>536.18387099999995</v>
      </c>
      <c r="GC75" s="107">
        <v>2860227.732239</v>
      </c>
      <c r="GD75" s="107">
        <v>19.31344</v>
      </c>
      <c r="GE75" s="113">
        <v>534.94516099999998</v>
      </c>
      <c r="GF75" s="113">
        <v>149.27557400000001</v>
      </c>
      <c r="GG75" s="113"/>
      <c r="GH75" s="113"/>
      <c r="GI75" s="113"/>
      <c r="GJ75" s="113"/>
      <c r="GK75" s="113"/>
      <c r="GL75" s="107">
        <v>4</v>
      </c>
      <c r="GM75" s="107">
        <v>2</v>
      </c>
      <c r="GN75" s="107"/>
      <c r="GO75" s="114"/>
      <c r="GP75" s="114"/>
      <c r="GQ75" s="114"/>
      <c r="GR75" s="114"/>
      <c r="GS75" s="114"/>
      <c r="GT75" s="114"/>
      <c r="GU75" s="114"/>
      <c r="GV75" s="114"/>
      <c r="GW75" s="114"/>
      <c r="GX75" s="114"/>
      <c r="GY75" s="114"/>
      <c r="GZ75" s="114"/>
      <c r="HA75" s="107"/>
      <c r="HB75" s="114"/>
      <c r="HC75" s="53" t="str">
        <f t="shared" si="10"/>
        <v>0</v>
      </c>
      <c r="HD75" s="56">
        <f t="shared" si="12"/>
        <v>2017</v>
      </c>
      <c r="HF75" s="56" t="e">
        <f>MATCH(ROUND(#REF!,1),#REF!,0)</f>
        <v>#REF!</v>
      </c>
      <c r="HG75" s="56" t="e">
        <f>MATCH(ROUND(#REF!,1),#REF!,0)</f>
        <v>#REF!</v>
      </c>
      <c r="HH75" s="56" t="e">
        <f>MATCH(ROUND(#REF!,1),#REF!,0)</f>
        <v>#REF!</v>
      </c>
      <c r="HI75" s="56" t="e">
        <f>MATCH(ROUND(#REF!,1),#REF!,0)</f>
        <v>#REF!</v>
      </c>
      <c r="HK75" s="115">
        <f t="shared" si="13"/>
        <v>4</v>
      </c>
      <c r="HL75" s="115" t="str" cm="1">
        <f t="array" ref="HL75">IFERROR(INDEX(#REF!,'5. Data Set'!HH75),"")</f>
        <v/>
      </c>
      <c r="HN75" s="116" t="str" cm="1">
        <f t="array" ref="HN75">IF(IFERROR(INDEX($E$5:$E$900,SMALL(IF(ROUND($EH$5:$EH$900,1)=ROUND($EH75,1),ROW($EH$5:$EH$900)-4,""),1)),"")=$E75,"",IFERROR(INDEX($E$5:$E$900,SMALL(IF(ROUND($EH$5:$EH$900,1)=ROUND($EH75,1),ROW($EH$5:$EH$900)-4,""),1)),""))</f>
        <v/>
      </c>
      <c r="HO75" s="116" t="str" cm="1">
        <f t="array" ref="HO75">IF(IFERROR(INDEX($E$5:$E$900,SMALL(IF(ROUND($EH$5:$EH$900,1)=ROUND($EH75,1),ROW($EH$5:$EH$900)-4,""),2)),"")=$E75,"",IFERROR(INDEX($E$5:$E$900,SMALL(IF(ROUND($EH$5:$EH$900,1)=ROUND($EH75,1),ROW($EH$5:$EH$900)-4,""),2)),""))</f>
        <v/>
      </c>
      <c r="HP75" s="116" t="str" cm="1">
        <f t="array" ref="HP75">IF(IFERROR(INDEX($E$5:$E$900,SMALL(IF(ROUND($EH$5:$EH$900,1)=ROUND($EH75,1),ROW($EH$5:$EH$900)-4,""),3)),"")=$E75,"",IFERROR(INDEX($E$5:$E$900,SMALL(IF(ROUND($EH$5:$EH$900,1)=ROUND($EH75,1),ROW($EH$5:$EH$900)-4,""),3)),""))</f>
        <v/>
      </c>
      <c r="HQ75" s="117" t="str" cm="1">
        <f t="array" ref="HQ75">IF(IFERROR(INDEX($E$5:$E$900,SMALL(IF(ROUND($EH$5:$EH$900,1)=ROUND($EH75,1),ROW($EH$5:$EH$900)-4,""),4)),"")=$E75,"",IFERROR(INDEX($E$5:$E$900,SMALL(IF(ROUND($EH$5:$EH$900,1)=ROUND($EH75,1),ROW($EH$5:$EH$900)-4,""),4)),""))</f>
        <v/>
      </c>
      <c r="HR75" s="118"/>
      <c r="HS75" s="105" t="str">
        <f t="shared" si="14"/>
        <v>QGR</v>
      </c>
      <c r="HT75" s="119" t="str">
        <f t="shared" si="15"/>
        <v/>
      </c>
      <c r="HU75" s="119" t="str">
        <f t="shared" si="15"/>
        <v/>
      </c>
      <c r="HV75" s="119" t="str">
        <f t="shared" si="15"/>
        <v/>
      </c>
      <c r="HW75" s="119" t="str">
        <f t="shared" si="11"/>
        <v/>
      </c>
    </row>
    <row r="76" spans="1:232" ht="13.9" customHeight="1" x14ac:dyDescent="0.25">
      <c r="A76" s="107" t="s">
        <v>292</v>
      </c>
      <c r="B76" s="107" t="s">
        <v>503</v>
      </c>
      <c r="C76" s="107">
        <v>996</v>
      </c>
      <c r="D76" s="107">
        <v>2017</v>
      </c>
      <c r="E76" s="109" t="s">
        <v>512</v>
      </c>
      <c r="F76" s="107" t="s">
        <v>303</v>
      </c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 t="s">
        <v>18</v>
      </c>
      <c r="X76" s="110"/>
      <c r="Y76" s="107" t="s">
        <v>296</v>
      </c>
      <c r="Z76" s="107">
        <v>1</v>
      </c>
      <c r="AA76" s="107" t="s">
        <v>513</v>
      </c>
      <c r="AB76" s="110">
        <v>4</v>
      </c>
      <c r="AC76" s="110">
        <v>4</v>
      </c>
      <c r="AD76" s="107">
        <v>3592</v>
      </c>
      <c r="AE76" s="107">
        <v>4</v>
      </c>
      <c r="AF76" s="107">
        <v>2</v>
      </c>
      <c r="AG76" s="107">
        <v>65218</v>
      </c>
      <c r="AH76" s="107">
        <v>4</v>
      </c>
      <c r="AI76" s="107" t="s">
        <v>514</v>
      </c>
      <c r="AJ76" s="110">
        <v>1</v>
      </c>
      <c r="AK76" s="110" t="s">
        <v>515</v>
      </c>
      <c r="AL76" s="107" t="s">
        <v>316</v>
      </c>
      <c r="AM76" s="107">
        <v>1</v>
      </c>
      <c r="AN76" s="110" t="s">
        <v>367</v>
      </c>
      <c r="AO76" s="110">
        <v>1100</v>
      </c>
      <c r="AP76" s="107" t="s">
        <v>494</v>
      </c>
      <c r="AQ76" s="107" t="s">
        <v>424</v>
      </c>
      <c r="AR76" s="107" t="s">
        <v>319</v>
      </c>
      <c r="AS76" s="107" t="s">
        <v>407</v>
      </c>
      <c r="AT76" s="107" t="s">
        <v>408</v>
      </c>
      <c r="AU76" s="111">
        <v>8.3819470000000003</v>
      </c>
      <c r="AV76" s="111">
        <v>10.518822</v>
      </c>
      <c r="AW76" s="111">
        <v>12.564185</v>
      </c>
      <c r="AX76" s="111">
        <v>7.3196250000000003</v>
      </c>
      <c r="AY76" s="111">
        <v>8.2214320000000001</v>
      </c>
      <c r="AZ76" s="111">
        <v>11.74089</v>
      </c>
      <c r="BA76" s="111"/>
      <c r="BB76" s="111">
        <v>7.1179259999999998</v>
      </c>
      <c r="BC76" s="111">
        <v>24.278302</v>
      </c>
      <c r="BD76" s="111">
        <v>300.14316600000001</v>
      </c>
      <c r="BE76" s="107">
        <v>9.0398750000000003</v>
      </c>
      <c r="BF76" s="107">
        <v>58.596998999999997</v>
      </c>
      <c r="BG76" s="107">
        <v>37346.502157000003</v>
      </c>
      <c r="BH76" s="112">
        <v>37316.408112999998</v>
      </c>
      <c r="BI76" s="111">
        <v>5.3891179999999999</v>
      </c>
      <c r="BJ76" s="112">
        <v>456.51111100000003</v>
      </c>
      <c r="BK76" s="112">
        <v>28055.478741999999</v>
      </c>
      <c r="BL76" s="111">
        <v>4.0516839999999998</v>
      </c>
      <c r="BM76" s="112">
        <v>410.21944400000001</v>
      </c>
      <c r="BN76" s="112">
        <v>18666.393628999998</v>
      </c>
      <c r="BO76" s="111">
        <v>2.6957420000000001</v>
      </c>
      <c r="BP76" s="112">
        <v>352.81428599999998</v>
      </c>
      <c r="BQ76" s="112">
        <v>9362.1897050000007</v>
      </c>
      <c r="BR76" s="111">
        <v>1.352058</v>
      </c>
      <c r="BS76" s="107">
        <v>244.02444399999999</v>
      </c>
      <c r="BT76" s="107">
        <v>331072.28988599998</v>
      </c>
      <c r="BU76" s="112">
        <v>331539.23272500001</v>
      </c>
      <c r="BV76" s="107">
        <v>5.6185369999999999</v>
      </c>
      <c r="BW76" s="107">
        <v>437.38055600000001</v>
      </c>
      <c r="BX76" s="107">
        <v>248309.874117</v>
      </c>
      <c r="BY76" s="107">
        <v>4.2080640000000002</v>
      </c>
      <c r="BZ76" s="107">
        <v>379.63888900000001</v>
      </c>
      <c r="CA76" s="107">
        <v>165615.43094300001</v>
      </c>
      <c r="CB76" s="107">
        <v>2.8066550000000001</v>
      </c>
      <c r="CC76" s="107">
        <v>256.29638899999998</v>
      </c>
      <c r="CD76" s="107">
        <v>82842.776194999999</v>
      </c>
      <c r="CE76" s="107">
        <v>1.4039219999999999</v>
      </c>
      <c r="CF76" s="107">
        <v>178.81194400000001</v>
      </c>
      <c r="CG76" s="107">
        <v>136186.598684</v>
      </c>
      <c r="CH76" s="112">
        <v>139499.07436999999</v>
      </c>
      <c r="CI76" s="107">
        <v>8.7479379999999995</v>
      </c>
      <c r="CJ76" s="107">
        <v>505.8</v>
      </c>
      <c r="CK76" s="107">
        <v>102039.648847</v>
      </c>
      <c r="CL76" s="107">
        <v>6.3988699999999996</v>
      </c>
      <c r="CM76" s="107">
        <v>460.102778</v>
      </c>
      <c r="CN76" s="107">
        <v>68101.601687999995</v>
      </c>
      <c r="CO76" s="107">
        <v>4.2706270000000002</v>
      </c>
      <c r="CP76" s="107">
        <v>373.98722199999997</v>
      </c>
      <c r="CQ76" s="107">
        <v>34018.140206999997</v>
      </c>
      <c r="CR76" s="107">
        <v>2.1332659999999999</v>
      </c>
      <c r="CS76" s="107">
        <v>235.135278</v>
      </c>
      <c r="CT76" s="107">
        <v>64663.957691000003</v>
      </c>
      <c r="CU76" s="107">
        <v>64685.767552999998</v>
      </c>
      <c r="CV76" s="107">
        <v>4.2961939999999998</v>
      </c>
      <c r="CW76" s="107">
        <v>407.419444</v>
      </c>
      <c r="CX76" s="112">
        <v>48521.569654999999</v>
      </c>
      <c r="CY76" s="107">
        <v>3.222626</v>
      </c>
      <c r="CZ76" s="107">
        <v>378.74444399999999</v>
      </c>
      <c r="DA76" s="112">
        <v>32350.627081999999</v>
      </c>
      <c r="DB76" s="107">
        <v>2.1486109999999998</v>
      </c>
      <c r="DC76" s="107">
        <v>337.59611100000001</v>
      </c>
      <c r="DD76" s="112">
        <v>16173.914943</v>
      </c>
      <c r="DE76" s="107">
        <v>1.0742130000000001</v>
      </c>
      <c r="DF76" s="107">
        <v>213.69833299999999</v>
      </c>
      <c r="DG76" s="107">
        <v>105221.17916299999</v>
      </c>
      <c r="DH76" s="112">
        <v>105148.061013</v>
      </c>
      <c r="DI76" s="107">
        <v>5.034122</v>
      </c>
      <c r="DJ76" s="107">
        <v>430.92777799999999</v>
      </c>
      <c r="DK76" s="112">
        <v>78871.200830999995</v>
      </c>
      <c r="DL76" s="107">
        <v>3.776078</v>
      </c>
      <c r="DM76" s="107">
        <v>400.07499999999999</v>
      </c>
      <c r="DN76" s="112">
        <v>52521.262269999999</v>
      </c>
      <c r="DO76" s="107">
        <v>2.514535</v>
      </c>
      <c r="DP76" s="107">
        <v>350.11083300000001</v>
      </c>
      <c r="DQ76" s="112">
        <v>26315.325639999999</v>
      </c>
      <c r="DR76" s="107">
        <v>1.2598860000000001</v>
      </c>
      <c r="DS76" s="107">
        <v>218.37972199999999</v>
      </c>
      <c r="DT76" s="107">
        <v>7405.4151009999996</v>
      </c>
      <c r="DU76" s="112">
        <v>7405.8459169999996</v>
      </c>
      <c r="DV76" s="107">
        <v>7.5813540000000001</v>
      </c>
      <c r="DW76" s="107">
        <v>431.375</v>
      </c>
      <c r="DX76" s="112">
        <v>5549.630185</v>
      </c>
      <c r="DY76" s="107">
        <v>5.6811489999999996</v>
      </c>
      <c r="DZ76" s="107">
        <v>393.18611099999998</v>
      </c>
      <c r="EA76" s="112">
        <v>3706.9447850000001</v>
      </c>
      <c r="EB76" s="107">
        <v>3.794794</v>
      </c>
      <c r="EC76" s="107">
        <v>347.09583300000003</v>
      </c>
      <c r="ED76" s="112">
        <v>1849.3885560000001</v>
      </c>
      <c r="EE76" s="107">
        <v>1.8932169999999999</v>
      </c>
      <c r="EF76" s="107">
        <v>276.60805599999998</v>
      </c>
      <c r="EG76" s="107">
        <v>1908710.6131170001</v>
      </c>
      <c r="EH76" s="111">
        <v>1906066.399401</v>
      </c>
      <c r="EI76" s="107">
        <v>5.3826599999999996</v>
      </c>
      <c r="EJ76" s="107">
        <v>457.11111099999999</v>
      </c>
      <c r="EK76" s="112">
        <v>1672936.1436379999</v>
      </c>
      <c r="EL76" s="107">
        <v>4.7243089999999999</v>
      </c>
      <c r="EM76" s="107">
        <v>433.94206300000002</v>
      </c>
      <c r="EN76" s="112">
        <v>1434958.6298789999</v>
      </c>
      <c r="EO76" s="107">
        <v>4.0522689999999999</v>
      </c>
      <c r="EP76" s="107">
        <v>408.996825</v>
      </c>
      <c r="EQ76" s="112">
        <v>1195049.645736</v>
      </c>
      <c r="ER76" s="107">
        <v>3.3747750000000001</v>
      </c>
      <c r="ES76" s="107">
        <v>383.25238100000001</v>
      </c>
      <c r="ET76" s="112">
        <v>953980.67382599995</v>
      </c>
      <c r="EU76" s="107">
        <v>2.6940059999999999</v>
      </c>
      <c r="EV76" s="107">
        <v>356.41539699999998</v>
      </c>
      <c r="EW76" s="112">
        <v>716061.32039000001</v>
      </c>
      <c r="EX76" s="107">
        <v>2.0221300000000002</v>
      </c>
      <c r="EY76" s="107">
        <v>328.23769800000002</v>
      </c>
      <c r="EZ76" s="112">
        <v>480234.64742300002</v>
      </c>
      <c r="FA76" s="107">
        <v>1.3561650000000001</v>
      </c>
      <c r="FB76" s="107">
        <v>297.498333</v>
      </c>
      <c r="FC76" s="112">
        <v>237327.882836</v>
      </c>
      <c r="FD76" s="107">
        <v>0.67020500000000005</v>
      </c>
      <c r="FE76" s="107">
        <v>241.48531700000001</v>
      </c>
      <c r="FF76" s="107">
        <v>1771.292451</v>
      </c>
      <c r="FG76" s="112">
        <v>1762.7549899999999</v>
      </c>
      <c r="FH76" s="107">
        <v>5.2081629999999999</v>
      </c>
      <c r="FI76" s="107">
        <v>160.347273</v>
      </c>
      <c r="FJ76" s="112">
        <v>886.95358999999996</v>
      </c>
      <c r="FK76" s="107">
        <v>2.6205569999999998</v>
      </c>
      <c r="FL76" s="107">
        <v>144.40424200000001</v>
      </c>
      <c r="FM76" s="107">
        <v>9034.9273979999998</v>
      </c>
      <c r="FN76" s="112">
        <v>9025.5775979999999</v>
      </c>
      <c r="FO76" s="107">
        <v>66.077879999999993</v>
      </c>
      <c r="FP76" s="107">
        <v>163.599242</v>
      </c>
      <c r="FQ76" s="112">
        <v>4509.7875610000001</v>
      </c>
      <c r="FR76" s="107">
        <v>33.016967000000001</v>
      </c>
      <c r="FS76" s="107">
        <v>148.03181799999999</v>
      </c>
      <c r="FT76" s="107">
        <v>40.36786</v>
      </c>
      <c r="FU76" s="107">
        <v>3.5041540000000002</v>
      </c>
      <c r="FV76" s="107">
        <v>386.33921600000002</v>
      </c>
      <c r="FW76" s="107">
        <v>40.455233999999997</v>
      </c>
      <c r="FX76" s="107">
        <v>3.5117389999999999</v>
      </c>
      <c r="FY76" s="107">
        <v>389.773077</v>
      </c>
      <c r="FZ76" s="107">
        <v>1612169.494646</v>
      </c>
      <c r="GA76" s="107">
        <v>10.886035</v>
      </c>
      <c r="GB76" s="107">
        <v>492.61666700000001</v>
      </c>
      <c r="GC76" s="107">
        <v>4288128.9222410005</v>
      </c>
      <c r="GD76" s="107">
        <v>28.955219</v>
      </c>
      <c r="GE76" s="113">
        <v>494.14166699999998</v>
      </c>
      <c r="GF76" s="113">
        <v>104.459242</v>
      </c>
      <c r="GG76" s="113"/>
      <c r="GH76" s="113"/>
      <c r="GI76" s="113"/>
      <c r="GJ76" s="113"/>
      <c r="GK76" s="113"/>
      <c r="GL76" s="107">
        <v>4</v>
      </c>
      <c r="GM76" s="107"/>
      <c r="GN76" s="107"/>
      <c r="GO76" s="114"/>
      <c r="GP76" s="114"/>
      <c r="GQ76" s="114"/>
      <c r="GR76" s="114"/>
      <c r="GS76" s="114"/>
      <c r="GT76" s="114"/>
      <c r="GU76" s="114"/>
      <c r="GV76" s="114"/>
      <c r="GW76" s="114"/>
      <c r="GX76" s="114"/>
      <c r="GY76" s="114"/>
      <c r="GZ76" s="114"/>
      <c r="HA76" s="107"/>
      <c r="HB76" s="114"/>
      <c r="HC76" s="53" t="str">
        <f t="shared" si="10"/>
        <v>0</v>
      </c>
      <c r="HD76" s="56">
        <f t="shared" si="12"/>
        <v>2017</v>
      </c>
      <c r="HF76" s="56" t="e">
        <f>MATCH(ROUND(#REF!,1),#REF!,0)</f>
        <v>#REF!</v>
      </c>
      <c r="HG76" s="56" t="e">
        <f>MATCH(ROUND(#REF!,1),#REF!,0)</f>
        <v>#REF!</v>
      </c>
      <c r="HH76" s="56" t="e">
        <f>MATCH(ROUND(#REF!,1),#REF!,0)</f>
        <v>#REF!</v>
      </c>
      <c r="HI76" s="56" t="e">
        <f>MATCH(ROUND(#REF!,1),#REF!,0)</f>
        <v>#REF!</v>
      </c>
      <c r="HK76" s="115">
        <f t="shared" si="13"/>
        <v>4</v>
      </c>
      <c r="HL76" s="115" t="str" cm="1">
        <f t="array" ref="HL76">IFERROR(INDEX(#REF!,'5. Data Set'!HH76),"")</f>
        <v/>
      </c>
      <c r="HN76" s="116" t="str" cm="1">
        <f t="array" ref="HN76">IF(IFERROR(INDEX($E$5:$E$900,SMALL(IF(ROUND($EH$5:$EH$900,1)=ROUND($EH76,1),ROW($EH$5:$EH$900)-4,""),1)),"")=$E76,"",IFERROR(INDEX($E$5:$E$900,SMALL(IF(ROUND($EH$5:$EH$900,1)=ROUND($EH76,1),ROW($EH$5:$EH$900)-4,""),1)),""))</f>
        <v/>
      </c>
      <c r="HO76" s="116" t="str" cm="1">
        <f t="array" ref="HO76">IF(IFERROR(INDEX($E$5:$E$900,SMALL(IF(ROUND($EH$5:$EH$900,1)=ROUND($EH76,1),ROW($EH$5:$EH$900)-4,""),2)),"")=$E76,"",IFERROR(INDEX($E$5:$E$900,SMALL(IF(ROUND($EH$5:$EH$900,1)=ROUND($EH76,1),ROW($EH$5:$EH$900)-4,""),2)),""))</f>
        <v/>
      </c>
      <c r="HP76" s="116" t="str" cm="1">
        <f t="array" ref="HP76">IF(IFERROR(INDEX($E$5:$E$900,SMALL(IF(ROUND($EH$5:$EH$900,1)=ROUND($EH76,1),ROW($EH$5:$EH$900)-4,""),3)),"")=$E76,"",IFERROR(INDEX($E$5:$E$900,SMALL(IF(ROUND($EH$5:$EH$900,1)=ROUND($EH76,1),ROW($EH$5:$EH$900)-4,""),3)),""))</f>
        <v/>
      </c>
      <c r="HQ76" s="117" t="str" cm="1">
        <f t="array" ref="HQ76">IF(IFERROR(INDEX($E$5:$E$900,SMALL(IF(ROUND($EH$5:$EH$900,1)=ROUND($EH76,1),ROW($EH$5:$EH$900)-4,""),4)),"")=$E76,"",IFERROR(INDEX($E$5:$E$900,SMALL(IF(ROUND($EH$5:$EH$900,1)=ROUND($EH76,1),ROW($EH$5:$EH$900)-4,""),4)),""))</f>
        <v/>
      </c>
      <c r="HR76" s="118"/>
      <c r="HS76" s="105" t="str">
        <f t="shared" si="14"/>
        <v>QGR</v>
      </c>
      <c r="HT76" s="119" t="str">
        <f t="shared" si="15"/>
        <v/>
      </c>
      <c r="HU76" s="119" t="str">
        <f t="shared" si="15"/>
        <v/>
      </c>
      <c r="HV76" s="119" t="str">
        <f t="shared" si="15"/>
        <v/>
      </c>
      <c r="HW76" s="119" t="str">
        <f t="shared" si="11"/>
        <v/>
      </c>
    </row>
    <row r="77" spans="1:232" ht="13.9" customHeight="1" x14ac:dyDescent="0.25">
      <c r="A77" s="107" t="s">
        <v>292</v>
      </c>
      <c r="B77" s="107" t="s">
        <v>503</v>
      </c>
      <c r="C77" s="107">
        <v>997</v>
      </c>
      <c r="D77" s="107">
        <v>2017</v>
      </c>
      <c r="E77" s="109" t="s">
        <v>516</v>
      </c>
      <c r="F77" s="107" t="s">
        <v>49</v>
      </c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 t="s">
        <v>18</v>
      </c>
      <c r="X77" s="110"/>
      <c r="Y77" s="107" t="s">
        <v>296</v>
      </c>
      <c r="Z77" s="107">
        <v>1</v>
      </c>
      <c r="AA77" s="107" t="s">
        <v>517</v>
      </c>
      <c r="AB77" s="110">
        <v>4</v>
      </c>
      <c r="AC77" s="110">
        <v>4</v>
      </c>
      <c r="AD77" s="107">
        <v>2594</v>
      </c>
      <c r="AE77" s="107">
        <v>16</v>
      </c>
      <c r="AF77" s="107">
        <v>2</v>
      </c>
      <c r="AG77" s="107">
        <v>785090</v>
      </c>
      <c r="AH77" s="107">
        <v>48</v>
      </c>
      <c r="AI77" s="107" t="s">
        <v>518</v>
      </c>
      <c r="AJ77" s="110">
        <v>16</v>
      </c>
      <c r="AK77" s="110" t="s">
        <v>519</v>
      </c>
      <c r="AL77" s="107" t="s">
        <v>507</v>
      </c>
      <c r="AM77" s="107">
        <v>2</v>
      </c>
      <c r="AN77" s="110" t="s">
        <v>367</v>
      </c>
      <c r="AO77" s="110">
        <v>20002000</v>
      </c>
      <c r="AP77" s="107" t="s">
        <v>494</v>
      </c>
      <c r="AQ77" s="107" t="s">
        <v>424</v>
      </c>
      <c r="AR77" s="107" t="s">
        <v>319</v>
      </c>
      <c r="AS77" s="107" t="s">
        <v>407</v>
      </c>
      <c r="AT77" s="107" t="s">
        <v>408</v>
      </c>
      <c r="AU77" s="111">
        <v>13.504859</v>
      </c>
      <c r="AV77" s="111">
        <v>19.908152999999999</v>
      </c>
      <c r="AW77" s="111">
        <v>18.414355</v>
      </c>
      <c r="AX77" s="111">
        <v>10.848551</v>
      </c>
      <c r="AY77" s="111">
        <v>12.239769000000001</v>
      </c>
      <c r="AZ77" s="111">
        <v>18.263743000000002</v>
      </c>
      <c r="BA77" s="111"/>
      <c r="BB77" s="111">
        <v>11.55255</v>
      </c>
      <c r="BC77" s="111">
        <v>218.772087</v>
      </c>
      <c r="BD77" s="111">
        <v>2554.4710530000002</v>
      </c>
      <c r="BE77" s="131">
        <v>23.289771000000002</v>
      </c>
      <c r="BF77" s="131">
        <v>323.80739599999998</v>
      </c>
      <c r="BG77" s="131">
        <v>139002.32748599999</v>
      </c>
      <c r="BH77" s="112">
        <v>138475.79307300001</v>
      </c>
      <c r="BI77" s="111">
        <v>19.998237</v>
      </c>
      <c r="BJ77" s="112">
        <v>980.06774199999995</v>
      </c>
      <c r="BK77" s="112">
        <v>104214.862653</v>
      </c>
      <c r="BL77" s="111">
        <v>15.050382000000001</v>
      </c>
      <c r="BM77" s="112">
        <v>969.22580600000003</v>
      </c>
      <c r="BN77" s="112">
        <v>69450.793802999993</v>
      </c>
      <c r="BO77" s="111">
        <v>10.029864999999999</v>
      </c>
      <c r="BP77" s="112">
        <v>797.77741900000001</v>
      </c>
      <c r="BQ77" s="112">
        <v>34749.239185999999</v>
      </c>
      <c r="BR77" s="111">
        <v>5.0183749999999998</v>
      </c>
      <c r="BS77" s="131">
        <v>601</v>
      </c>
      <c r="BT77" s="131">
        <v>1758397.8630270001</v>
      </c>
      <c r="BU77" s="112">
        <v>1756343.7730040001</v>
      </c>
      <c r="BV77" s="107">
        <v>29.764447000000001</v>
      </c>
      <c r="BW77" s="107">
        <v>1010.596774</v>
      </c>
      <c r="BX77" s="107">
        <v>1318749.006145</v>
      </c>
      <c r="BY77" s="107">
        <v>22.348606</v>
      </c>
      <c r="BZ77" s="107">
        <v>998.08387100000004</v>
      </c>
      <c r="CA77" s="107">
        <v>879210.54801499995</v>
      </c>
      <c r="CB77" s="107">
        <v>14.899825999999999</v>
      </c>
      <c r="CC77" s="107">
        <v>825.17419400000006</v>
      </c>
      <c r="CD77" s="107">
        <v>439606.50100599998</v>
      </c>
      <c r="CE77" s="107">
        <v>7.4499339999999998</v>
      </c>
      <c r="CF77" s="131">
        <v>564.76451599999996</v>
      </c>
      <c r="CG77" s="131">
        <v>404422.41629999998</v>
      </c>
      <c r="CH77" s="112">
        <v>415753.38205900003</v>
      </c>
      <c r="CI77" s="107">
        <v>26.071746999999998</v>
      </c>
      <c r="CJ77" s="107">
        <v>935.95806500000003</v>
      </c>
      <c r="CK77" s="107">
        <v>303432.14369200001</v>
      </c>
      <c r="CL77" s="107">
        <v>19.028122</v>
      </c>
      <c r="CM77" s="107">
        <v>932.29032299999994</v>
      </c>
      <c r="CN77" s="107">
        <v>202287.583717</v>
      </c>
      <c r="CO77" s="107">
        <v>12.685383</v>
      </c>
      <c r="CP77" s="107">
        <v>778.86774200000002</v>
      </c>
      <c r="CQ77" s="107">
        <v>101020.39384</v>
      </c>
      <c r="CR77" s="107">
        <v>6.3349529999999996</v>
      </c>
      <c r="CS77" s="107">
        <v>510.17096800000002</v>
      </c>
      <c r="CT77" s="107">
        <v>226378.915576</v>
      </c>
      <c r="CU77" s="107">
        <v>226347.834516</v>
      </c>
      <c r="CV77" s="107">
        <v>15.033201</v>
      </c>
      <c r="CW77" s="107">
        <v>940.06128999999999</v>
      </c>
      <c r="CX77" s="112">
        <v>169810.2372</v>
      </c>
      <c r="CY77" s="107">
        <v>11.278179</v>
      </c>
      <c r="CZ77" s="107">
        <v>859.03871000000004</v>
      </c>
      <c r="DA77" s="112">
        <v>113106.197115</v>
      </c>
      <c r="DB77" s="107">
        <v>7.5121029999999998</v>
      </c>
      <c r="DC77" s="107">
        <v>746.50645199999997</v>
      </c>
      <c r="DD77" s="112">
        <v>56554.614174000002</v>
      </c>
      <c r="DE77" s="107">
        <v>3.7561520000000002</v>
      </c>
      <c r="DF77" s="107">
        <v>572.93548399999997</v>
      </c>
      <c r="DG77" s="131">
        <v>364225.16673499998</v>
      </c>
      <c r="DH77" s="112">
        <v>364595.44838399999</v>
      </c>
      <c r="DI77" s="107">
        <v>17.455556999999999</v>
      </c>
      <c r="DJ77" s="107">
        <v>941.82580600000006</v>
      </c>
      <c r="DK77" s="112">
        <v>273308.09432099998</v>
      </c>
      <c r="DL77" s="107">
        <v>13.085038000000001</v>
      </c>
      <c r="DM77" s="107">
        <v>916.94516099999998</v>
      </c>
      <c r="DN77" s="112">
        <v>182108.21538800001</v>
      </c>
      <c r="DO77" s="107">
        <v>8.7187059999999992</v>
      </c>
      <c r="DP77" s="131">
        <v>778.66774199999998</v>
      </c>
      <c r="DQ77" s="112">
        <v>91037.763890999995</v>
      </c>
      <c r="DR77" s="107">
        <v>4.3585700000000003</v>
      </c>
      <c r="DS77" s="131">
        <v>575.10322599999995</v>
      </c>
      <c r="DT77" s="131">
        <v>25439.931896999999</v>
      </c>
      <c r="DU77" s="112">
        <v>25443.853332999999</v>
      </c>
      <c r="DV77" s="107">
        <v>26.046838000000001</v>
      </c>
      <c r="DW77" s="107">
        <v>939.78709700000002</v>
      </c>
      <c r="DX77" s="112">
        <v>19046.237411999999</v>
      </c>
      <c r="DY77" s="107">
        <v>19.497606999999999</v>
      </c>
      <c r="DZ77" s="131">
        <v>898.39354800000001</v>
      </c>
      <c r="EA77" s="112">
        <v>12699.885351000001</v>
      </c>
      <c r="EB77" s="107">
        <v>13.000855</v>
      </c>
      <c r="EC77" s="131">
        <v>757.72580600000003</v>
      </c>
      <c r="ED77" s="112">
        <v>6367.6363140000003</v>
      </c>
      <c r="EE77" s="107">
        <v>6.5185409999999999</v>
      </c>
      <c r="EF77" s="131">
        <v>604.63225799999998</v>
      </c>
      <c r="EG77" s="131">
        <v>6847609.3947780002</v>
      </c>
      <c r="EH77" s="111">
        <v>6847563.278492</v>
      </c>
      <c r="EI77" s="107">
        <v>19.337263</v>
      </c>
      <c r="EJ77" s="107">
        <v>991.97107400000004</v>
      </c>
      <c r="EK77" s="112">
        <v>5995257.5643849997</v>
      </c>
      <c r="EL77" s="107">
        <v>16.930382999999999</v>
      </c>
      <c r="EM77" s="131">
        <v>981.70991700000002</v>
      </c>
      <c r="EN77" s="112">
        <v>5131256.9031739999</v>
      </c>
      <c r="EO77" s="107">
        <v>14.490478</v>
      </c>
      <c r="EP77" s="131">
        <v>939.84710700000005</v>
      </c>
      <c r="EQ77" s="112">
        <v>4275376.2136629997</v>
      </c>
      <c r="ER77" s="107">
        <v>12.073502</v>
      </c>
      <c r="ES77" s="131">
        <v>864.27024800000004</v>
      </c>
      <c r="ET77" s="112">
        <v>3420974.9500520001</v>
      </c>
      <c r="EU77" s="107">
        <v>9.6607050000000001</v>
      </c>
      <c r="EV77" s="131">
        <v>787.26280999999994</v>
      </c>
      <c r="EW77" s="112">
        <v>2571309.0684949998</v>
      </c>
      <c r="EX77" s="107">
        <v>7.2612810000000003</v>
      </c>
      <c r="EY77" s="131">
        <v>706.228926</v>
      </c>
      <c r="EZ77" s="112">
        <v>1704805.777277</v>
      </c>
      <c r="FA77" s="107">
        <v>4.8143079999999996</v>
      </c>
      <c r="FB77" s="131">
        <v>624.11239699999999</v>
      </c>
      <c r="FC77" s="112">
        <v>858293.01603499998</v>
      </c>
      <c r="FD77" s="107">
        <v>2.4237869999999999</v>
      </c>
      <c r="FE77" s="131">
        <v>538.37933899999996</v>
      </c>
      <c r="FF77" s="131">
        <v>49553.444368999997</v>
      </c>
      <c r="FG77" s="112">
        <v>49569.804878000003</v>
      </c>
      <c r="FH77" s="107">
        <v>146.456907</v>
      </c>
      <c r="FI77" s="107">
        <v>486.44098400000001</v>
      </c>
      <c r="FJ77" s="112">
        <v>24764.834525999999</v>
      </c>
      <c r="FK77" s="107">
        <v>73.169162</v>
      </c>
      <c r="FL77" s="131">
        <v>460.28196700000001</v>
      </c>
      <c r="FM77" s="131">
        <v>290702.85772199999</v>
      </c>
      <c r="FN77" s="112">
        <v>288848.03245499998</v>
      </c>
      <c r="FO77" s="107">
        <v>2114.7084890000001</v>
      </c>
      <c r="FP77" s="107">
        <v>627.83606599999996</v>
      </c>
      <c r="FQ77" s="112">
        <v>145331.187879</v>
      </c>
      <c r="FR77" s="107">
        <v>1063.995811</v>
      </c>
      <c r="FS77" s="131">
        <v>549.21475399999997</v>
      </c>
      <c r="FT77" s="107">
        <v>268.69334900000001</v>
      </c>
      <c r="FU77" s="107">
        <v>23.324075000000001</v>
      </c>
      <c r="FV77" s="107">
        <v>998.37826099999995</v>
      </c>
      <c r="FW77" s="107">
        <v>268.95130699999999</v>
      </c>
      <c r="FX77" s="107">
        <v>23.346468000000002</v>
      </c>
      <c r="FY77" s="107">
        <v>1005.541667</v>
      </c>
      <c r="FZ77" s="107">
        <v>4788923.6022779997</v>
      </c>
      <c r="GA77" s="107">
        <v>32.336790999999998</v>
      </c>
      <c r="GB77" s="131">
        <v>973.30967699999997</v>
      </c>
      <c r="GC77" s="107">
        <v>47103828.027011998</v>
      </c>
      <c r="GD77" s="107">
        <v>318.06451499999997</v>
      </c>
      <c r="GE77" s="132">
        <v>982.26451599999996</v>
      </c>
      <c r="GF77" s="132">
        <v>279.358361</v>
      </c>
      <c r="GG77" s="132"/>
      <c r="GH77" s="132"/>
      <c r="GI77" s="132"/>
      <c r="GJ77" s="132"/>
      <c r="GK77" s="132"/>
      <c r="GL77" s="133">
        <v>6</v>
      </c>
      <c r="GM77" s="133">
        <v>8</v>
      </c>
      <c r="GN77" s="133"/>
      <c r="GO77" s="114"/>
      <c r="GP77" s="114"/>
      <c r="GQ77" s="114"/>
      <c r="GR77" s="114"/>
      <c r="GS77" s="114"/>
      <c r="GT77" s="114"/>
      <c r="GU77" s="114"/>
      <c r="GV77" s="114"/>
      <c r="GW77" s="114"/>
      <c r="GX77" s="114"/>
      <c r="GY77" s="114"/>
      <c r="GZ77" s="114"/>
      <c r="HA77" s="107"/>
      <c r="HB77" s="114"/>
      <c r="HC77" s="53" t="str">
        <f t="shared" si="10"/>
        <v>0</v>
      </c>
      <c r="HD77" s="56">
        <f t="shared" si="12"/>
        <v>2017</v>
      </c>
      <c r="HF77" s="56" t="e">
        <f>MATCH(ROUND(#REF!,1),#REF!,0)</f>
        <v>#REF!</v>
      </c>
      <c r="HG77" s="56" t="e">
        <f>MATCH(ROUND(#REF!,1),#REF!,0)</f>
        <v>#REF!</v>
      </c>
      <c r="HH77" s="56" t="e">
        <f>MATCH(ROUND(#REF!,1),#REF!,0)</f>
        <v>#REF!</v>
      </c>
      <c r="HI77" s="56" t="e">
        <f>MATCH(ROUND(#REF!,1),#REF!,0)</f>
        <v>#REF!</v>
      </c>
      <c r="HK77" s="115">
        <f t="shared" si="13"/>
        <v>4</v>
      </c>
      <c r="HL77" s="115" t="str" cm="1">
        <f t="array" ref="HL77">IFERROR(INDEX(#REF!,'5. Data Set'!HH77),"")</f>
        <v/>
      </c>
      <c r="HN77" s="116" t="str" cm="1">
        <f t="array" ref="HN77">IF(IFERROR(INDEX($E$5:$E$900,SMALL(IF(ROUND($EH$5:$EH$900,1)=ROUND($EH77,1),ROW($EH$5:$EH$900)-4,""),1)),"")=$E77,"",IFERROR(INDEX($E$5:$E$900,SMALL(IF(ROUND($EH$5:$EH$900,1)=ROUND($EH77,1),ROW($EH$5:$EH$900)-4,""),1)),""))</f>
        <v/>
      </c>
      <c r="HO77" s="116" t="str" cm="1">
        <f t="array" ref="HO77">IF(IFERROR(INDEX($E$5:$E$900,SMALL(IF(ROUND($EH$5:$EH$900,1)=ROUND($EH77,1),ROW($EH$5:$EH$900)-4,""),2)),"")=$E77,"",IFERROR(INDEX($E$5:$E$900,SMALL(IF(ROUND($EH$5:$EH$900,1)=ROUND($EH77,1),ROW($EH$5:$EH$900)-4,""),2)),""))</f>
        <v/>
      </c>
      <c r="HP77" s="116" t="str" cm="1">
        <f t="array" ref="HP77">IF(IFERROR(INDEX($E$5:$E$900,SMALL(IF(ROUND($EH$5:$EH$900,1)=ROUND($EH77,1),ROW($EH$5:$EH$900)-4,""),3)),"")=$E77,"",IFERROR(INDEX($E$5:$E$900,SMALL(IF(ROUND($EH$5:$EH$900,1)=ROUND($EH77,1),ROW($EH$5:$EH$900)-4,""),3)),""))</f>
        <v/>
      </c>
      <c r="HQ77" s="117" t="str" cm="1">
        <f t="array" ref="HQ77">IF(IFERROR(INDEX($E$5:$E$900,SMALL(IF(ROUND($EH$5:$EH$900,1)=ROUND($EH77,1),ROW($EH$5:$EH$900)-4,""),4)),"")=$E77,"",IFERROR(INDEX($E$5:$E$900,SMALL(IF(ROUND($EH$5:$EH$900,1)=ROUND($EH77,1),ROW($EH$5:$EH$900)-4,""),4)),""))</f>
        <v/>
      </c>
      <c r="HR77" s="118"/>
      <c r="HS77" s="105" t="str">
        <f t="shared" si="14"/>
        <v>QGR</v>
      </c>
      <c r="HT77" s="119" t="str">
        <f t="shared" si="15"/>
        <v/>
      </c>
      <c r="HU77" s="119" t="str">
        <f t="shared" si="15"/>
        <v/>
      </c>
      <c r="HV77" s="119" t="str">
        <f t="shared" si="15"/>
        <v/>
      </c>
      <c r="HW77" s="119" t="str">
        <f t="shared" si="11"/>
        <v/>
      </c>
    </row>
    <row r="78" spans="1:232" ht="13.9" customHeight="1" x14ac:dyDescent="0.25">
      <c r="A78" s="107" t="s">
        <v>292</v>
      </c>
      <c r="B78" s="107" t="s">
        <v>520</v>
      </c>
      <c r="C78" s="107">
        <v>329</v>
      </c>
      <c r="D78" s="108">
        <v>2017</v>
      </c>
      <c r="E78" s="109" t="s">
        <v>521</v>
      </c>
      <c r="F78" s="107" t="s">
        <v>300</v>
      </c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 t="s">
        <v>18</v>
      </c>
      <c r="X78" s="110"/>
      <c r="Y78" s="107" t="s">
        <v>296</v>
      </c>
      <c r="Z78" s="107">
        <v>1</v>
      </c>
      <c r="AA78" s="107" t="s">
        <v>422</v>
      </c>
      <c r="AB78" s="110">
        <v>2</v>
      </c>
      <c r="AC78" s="110">
        <v>2</v>
      </c>
      <c r="AD78" s="107">
        <v>2500</v>
      </c>
      <c r="AE78" s="107">
        <v>28</v>
      </c>
      <c r="AF78" s="107">
        <v>2</v>
      </c>
      <c r="AG78" s="107">
        <v>261804</v>
      </c>
      <c r="AH78" s="107">
        <v>16</v>
      </c>
      <c r="AI78" s="107" t="s">
        <v>476</v>
      </c>
      <c r="AJ78" s="110">
        <v>1</v>
      </c>
      <c r="AK78" s="110" t="s">
        <v>405</v>
      </c>
      <c r="AL78" s="107" t="s">
        <v>327</v>
      </c>
      <c r="AM78" s="107">
        <v>2</v>
      </c>
      <c r="AN78" s="110">
        <v>0</v>
      </c>
      <c r="AO78" s="110">
        <v>800</v>
      </c>
      <c r="AP78" s="107" t="s">
        <v>494</v>
      </c>
      <c r="AQ78" s="107" t="s">
        <v>424</v>
      </c>
      <c r="AR78" s="107" t="s">
        <v>319</v>
      </c>
      <c r="AS78" s="107" t="s">
        <v>481</v>
      </c>
      <c r="AT78" s="107" t="s">
        <v>478</v>
      </c>
      <c r="AU78" s="111">
        <v>17.0437901421164</v>
      </c>
      <c r="AV78" s="111">
        <v>16.935477105901771</v>
      </c>
      <c r="AW78" s="111">
        <v>26.259854788173058</v>
      </c>
      <c r="AX78" s="111">
        <v>15.757107479253152</v>
      </c>
      <c r="AY78" s="111">
        <v>16.109916432779311</v>
      </c>
      <c r="AZ78" s="111">
        <v>16.109916432779311</v>
      </c>
      <c r="BA78" s="111"/>
      <c r="BB78" s="111">
        <v>13.856117862225782</v>
      </c>
      <c r="BC78" s="111">
        <v>7.7645543296895028</v>
      </c>
      <c r="BD78" s="111">
        <v>12.87929850741741</v>
      </c>
      <c r="BE78" s="111">
        <v>13.438607183610713</v>
      </c>
      <c r="BF78" s="111">
        <v>235.90742522887669</v>
      </c>
      <c r="BG78" s="107">
        <v>102187.880064436</v>
      </c>
      <c r="BH78" s="112">
        <v>102000.645416</v>
      </c>
      <c r="BI78" s="111">
        <v>14.730611376581365</v>
      </c>
      <c r="BJ78" s="112">
        <v>655.1</v>
      </c>
      <c r="BK78" s="112">
        <v>76623.194621000002</v>
      </c>
      <c r="BL78" s="111">
        <v>11.06568000418809</v>
      </c>
      <c r="BM78" s="112">
        <v>617.29999999999995</v>
      </c>
      <c r="BN78" s="112">
        <v>51084.206127999998</v>
      </c>
      <c r="BO78" s="111">
        <v>7.3774198671365028</v>
      </c>
      <c r="BP78" s="112">
        <v>449</v>
      </c>
      <c r="BQ78" s="112">
        <v>25532.434372</v>
      </c>
      <c r="BR78" s="111">
        <v>3.6873136115764544</v>
      </c>
      <c r="BS78" s="107">
        <v>289.39999999999998</v>
      </c>
      <c r="BT78" s="107">
        <v>729664.28466425103</v>
      </c>
      <c r="BU78" s="112">
        <v>729627.34257800004</v>
      </c>
      <c r="BV78" s="107">
        <v>12.364865483371693</v>
      </c>
      <c r="BW78" s="107">
        <v>635.1</v>
      </c>
      <c r="BX78" s="107">
        <v>547187.85817599995</v>
      </c>
      <c r="BY78" s="107">
        <v>9.2730958198118856</v>
      </c>
      <c r="BZ78" s="107">
        <v>563.70000000000005</v>
      </c>
      <c r="CA78" s="107">
        <v>364942.23598599999</v>
      </c>
      <c r="CB78" s="107">
        <v>6.1846115048592472</v>
      </c>
      <c r="CC78" s="107">
        <v>376.1</v>
      </c>
      <c r="CD78" s="107">
        <v>182436.19015800001</v>
      </c>
      <c r="CE78" s="107">
        <v>3.0917138365895807</v>
      </c>
      <c r="CF78" s="107">
        <v>197.944132</v>
      </c>
      <c r="CG78" s="107">
        <v>368070.18407012598</v>
      </c>
      <c r="CH78" s="112">
        <v>366791.43134900002</v>
      </c>
      <c r="CI78" s="107">
        <v>23.001360883917549</v>
      </c>
      <c r="CJ78" s="107">
        <v>616</v>
      </c>
      <c r="CK78" s="107">
        <v>276098.68362000003</v>
      </c>
      <c r="CL78" s="107">
        <v>17.314050762204396</v>
      </c>
      <c r="CM78" s="107">
        <v>608.5</v>
      </c>
      <c r="CN78" s="107">
        <v>184032.50104900001</v>
      </c>
      <c r="CO78" s="107">
        <v>11.540613027490028</v>
      </c>
      <c r="CP78" s="107">
        <v>504.9</v>
      </c>
      <c r="CQ78" s="107">
        <v>92038.397060000003</v>
      </c>
      <c r="CR78" s="107">
        <v>5.7716953151504624</v>
      </c>
      <c r="CS78" s="107">
        <v>294.76</v>
      </c>
      <c r="CT78" s="107">
        <v>197381.64475694601</v>
      </c>
      <c r="CU78" s="107">
        <v>195076.962271</v>
      </c>
      <c r="CV78" s="107">
        <v>12.956302831462494</v>
      </c>
      <c r="CW78" s="107">
        <v>624.4</v>
      </c>
      <c r="CX78" s="112">
        <v>148069.67600499999</v>
      </c>
      <c r="CY78" s="107">
        <v>9.8342497245381235</v>
      </c>
      <c r="CZ78" s="107">
        <v>554.29999999999995</v>
      </c>
      <c r="DA78" s="112">
        <v>98683.827898000003</v>
      </c>
      <c r="DB78" s="107">
        <v>6.5542211849609435</v>
      </c>
      <c r="DC78" s="107">
        <v>447.3</v>
      </c>
      <c r="DD78" s="112">
        <v>49332.937841999999</v>
      </c>
      <c r="DE78" s="107">
        <v>3.2765144320769792</v>
      </c>
      <c r="DF78" s="107">
        <v>286.70999999999998</v>
      </c>
      <c r="DG78" s="107">
        <v>301095.06543649902</v>
      </c>
      <c r="DH78" s="112">
        <v>301117.04279500002</v>
      </c>
      <c r="DI78" s="107">
        <v>14.416432883836748</v>
      </c>
      <c r="DJ78" s="107">
        <v>633</v>
      </c>
      <c r="DK78" s="112">
        <v>225854.86936000001</v>
      </c>
      <c r="DL78" s="107">
        <v>10.813142741418496</v>
      </c>
      <c r="DM78" s="107">
        <v>618.9</v>
      </c>
      <c r="DN78" s="112">
        <v>150478.075847</v>
      </c>
      <c r="DO78" s="107">
        <v>7.2043649897759714</v>
      </c>
      <c r="DP78" s="107">
        <v>484.65454499999998</v>
      </c>
      <c r="DQ78" s="112">
        <v>75262.622807000007</v>
      </c>
      <c r="DR78" s="107">
        <v>3.6033116567809658</v>
      </c>
      <c r="DS78" s="107">
        <v>316.43</v>
      </c>
      <c r="DT78" s="107">
        <v>21035.7163301234</v>
      </c>
      <c r="DU78" s="112">
        <v>21012.261044999999</v>
      </c>
      <c r="DV78" s="107">
        <v>21.510222700516966</v>
      </c>
      <c r="DW78" s="107">
        <v>631.4</v>
      </c>
      <c r="DX78" s="112">
        <v>15779.727000999999</v>
      </c>
      <c r="DY78" s="107">
        <v>16.153684804217637</v>
      </c>
      <c r="DZ78" s="107">
        <v>624.70000000000005</v>
      </c>
      <c r="EA78" s="112">
        <v>10515.359999</v>
      </c>
      <c r="EB78" s="107">
        <v>10.764559552643702</v>
      </c>
      <c r="EC78" s="107">
        <v>482.53471100000002</v>
      </c>
      <c r="ED78" s="112">
        <v>5259.0458070000004</v>
      </c>
      <c r="EE78" s="107">
        <v>5.3836779515790552</v>
      </c>
      <c r="EF78" s="107">
        <v>323.02</v>
      </c>
      <c r="EG78" s="107">
        <v>4478486.8451528205</v>
      </c>
      <c r="EH78" s="111">
        <v>4486136.8615950001</v>
      </c>
      <c r="EI78" s="107">
        <v>12.668682660409406</v>
      </c>
      <c r="EJ78" s="107">
        <v>664</v>
      </c>
      <c r="EK78" s="112">
        <v>3919748.4868350001</v>
      </c>
      <c r="EL78" s="107">
        <v>11.069223079983599</v>
      </c>
      <c r="EM78" s="107">
        <v>597.79999999999995</v>
      </c>
      <c r="EN78" s="112">
        <v>3358219.7022480001</v>
      </c>
      <c r="EO78" s="107">
        <v>9.4834868003978627</v>
      </c>
      <c r="EP78" s="107">
        <v>536.29999999999995</v>
      </c>
      <c r="EQ78" s="112">
        <v>2794837.5049450002</v>
      </c>
      <c r="ER78" s="107">
        <v>7.8925165526425882</v>
      </c>
      <c r="ES78" s="107">
        <v>483.4</v>
      </c>
      <c r="ET78" s="112">
        <v>2234822.1316269999</v>
      </c>
      <c r="EU78" s="107">
        <v>6.3110540898602965</v>
      </c>
      <c r="EV78" s="107">
        <v>431.95</v>
      </c>
      <c r="EW78" s="112">
        <v>1684106.480922</v>
      </c>
      <c r="EX78" s="107">
        <v>4.7558536958130286</v>
      </c>
      <c r="EY78" s="107">
        <v>365.26</v>
      </c>
      <c r="EZ78" s="112">
        <v>1118892.1680149999</v>
      </c>
      <c r="FA78" s="107">
        <v>3.1597096221357321</v>
      </c>
      <c r="FB78" s="107">
        <v>298.32</v>
      </c>
      <c r="FC78" s="112">
        <v>560600.24445200001</v>
      </c>
      <c r="FD78" s="107">
        <v>1.5831141169833278</v>
      </c>
      <c r="FE78" s="107">
        <v>239.46</v>
      </c>
      <c r="FF78" s="107">
        <v>618.195567359287</v>
      </c>
      <c r="FG78" s="112">
        <v>614.82261300000005</v>
      </c>
      <c r="FH78" s="107">
        <v>1.8165296135436981</v>
      </c>
      <c r="FI78" s="127">
        <v>165.67</v>
      </c>
      <c r="FJ78" s="112">
        <v>308.308628</v>
      </c>
      <c r="FK78" s="107">
        <v>0.91091599598179995</v>
      </c>
      <c r="FL78" s="127">
        <v>165.67</v>
      </c>
      <c r="FM78" s="107">
        <v>410.58489311181398</v>
      </c>
      <c r="FN78" s="112">
        <v>413.75254899999999</v>
      </c>
      <c r="FO78" s="107">
        <v>3.0291569587817553</v>
      </c>
      <c r="FP78" s="127">
        <v>165.67</v>
      </c>
      <c r="FQ78" s="112">
        <v>205.290707</v>
      </c>
      <c r="FR78" s="107">
        <v>1.5029702540449519</v>
      </c>
      <c r="FS78" s="127">
        <v>165.67</v>
      </c>
      <c r="FT78" s="107">
        <v>90.07542917429268</v>
      </c>
      <c r="FU78" s="107">
        <v>7.8190476713795736</v>
      </c>
      <c r="FV78" s="107">
        <v>581.5</v>
      </c>
      <c r="FW78" s="107">
        <v>89.971834408941561</v>
      </c>
      <c r="FX78" s="107">
        <v>7.8100550702206215</v>
      </c>
      <c r="FY78" s="107">
        <v>581.5</v>
      </c>
      <c r="FZ78" s="107">
        <v>23244885.3783256</v>
      </c>
      <c r="GA78" s="107">
        <v>156.9590734765583</v>
      </c>
      <c r="GB78" s="107">
        <v>644.5</v>
      </c>
      <c r="GC78" s="107">
        <v>22984892.641325071</v>
      </c>
      <c r="GD78" s="107">
        <v>155.20349505807798</v>
      </c>
      <c r="GE78" s="113">
        <v>657.9</v>
      </c>
      <c r="GF78" s="113">
        <v>236.5</v>
      </c>
      <c r="GG78" s="113"/>
      <c r="GH78" s="113"/>
      <c r="GI78" s="113"/>
      <c r="GJ78" s="113"/>
      <c r="GK78" s="113"/>
      <c r="GL78" s="107">
        <v>4</v>
      </c>
      <c r="GM78" s="107">
        <v>0</v>
      </c>
      <c r="GN78" s="107">
        <v>0</v>
      </c>
      <c r="GO78" s="114"/>
      <c r="GP78" s="114"/>
      <c r="GQ78" s="114"/>
      <c r="GR78" s="114"/>
      <c r="GS78" s="114"/>
      <c r="GT78" s="114"/>
      <c r="GU78" s="114"/>
      <c r="GV78" s="114"/>
      <c r="GW78" s="114"/>
      <c r="GX78" s="114"/>
      <c r="GY78" s="114"/>
      <c r="GZ78" s="114"/>
      <c r="HA78" s="107"/>
      <c r="HB78" s="114"/>
      <c r="HC78" s="53" t="str">
        <f t="shared" si="10"/>
        <v>0</v>
      </c>
      <c r="HD78" s="56">
        <f t="shared" si="12"/>
        <v>2017</v>
      </c>
      <c r="HF78" s="56" t="e">
        <f>MATCH(ROUND(#REF!,1),#REF!,0)</f>
        <v>#REF!</v>
      </c>
      <c r="HG78" s="56" t="e">
        <f>MATCH(ROUND(#REF!,1),#REF!,0)</f>
        <v>#REF!</v>
      </c>
      <c r="HH78" s="56" t="e">
        <f>MATCH(ROUND(#REF!,1),#REF!,0)</f>
        <v>#REF!</v>
      </c>
      <c r="HI78" s="56" t="e">
        <f>MATCH(ROUND(#REF!,1),#REF!,0)</f>
        <v>#REF!</v>
      </c>
      <c r="HK78" s="115">
        <f t="shared" si="13"/>
        <v>2</v>
      </c>
      <c r="HL78" s="115" t="str" cm="1">
        <f t="array" ref="HL78">IFERROR(INDEX(#REF!,'5. Data Set'!HH78),"")</f>
        <v/>
      </c>
      <c r="HN78" s="116" t="str" cm="1">
        <f t="array" ref="HN78">IF(IFERROR(INDEX($E$5:$E$900,SMALL(IF(ROUND($EH$5:$EH$900,1)=ROUND($EH78,1),ROW($EH$5:$EH$900)-4,""),1)),"")=$E78,"",IFERROR(INDEX($E$5:$E$900,SMALL(IF(ROUND($EH$5:$EH$900,1)=ROUND($EH78,1),ROW($EH$5:$EH$900)-4,""),1)),""))</f>
        <v/>
      </c>
      <c r="HO78" s="116" t="str" cm="1">
        <f t="array" ref="HO78">IF(IFERROR(INDEX($E$5:$E$900,SMALL(IF(ROUND($EH$5:$EH$900,1)=ROUND($EH78,1),ROW($EH$5:$EH$900)-4,""),2)),"")=$E78,"",IFERROR(INDEX($E$5:$E$900,SMALL(IF(ROUND($EH$5:$EH$900,1)=ROUND($EH78,1),ROW($EH$5:$EH$900)-4,""),2)),""))</f>
        <v/>
      </c>
      <c r="HP78" s="116" t="str" cm="1">
        <f t="array" ref="HP78">IF(IFERROR(INDEX($E$5:$E$900,SMALL(IF(ROUND($EH$5:$EH$900,1)=ROUND($EH78,1),ROW($EH$5:$EH$900)-4,""),3)),"")=$E78,"",IFERROR(INDEX($E$5:$E$900,SMALL(IF(ROUND($EH$5:$EH$900,1)=ROUND($EH78,1),ROW($EH$5:$EH$900)-4,""),3)),""))</f>
        <v/>
      </c>
      <c r="HQ78" s="117" t="str" cm="1">
        <f t="array" ref="HQ78">IF(IFERROR(INDEX($E$5:$E$900,SMALL(IF(ROUND($EH$5:$EH$900,1)=ROUND($EH78,1),ROW($EH$5:$EH$900)-4,""),4)),"")=$E78,"",IFERROR(INDEX($E$5:$E$900,SMALL(IF(ROUND($EH$5:$EH$900,1)=ROUND($EH78,1),ROW($EH$5:$EH$900)-4,""),4)),""))</f>
        <v/>
      </c>
      <c r="HR78" s="118"/>
      <c r="HS78" s="105" t="str">
        <f t="shared" si="14"/>
        <v>rfz</v>
      </c>
      <c r="HT78" s="119" t="str">
        <f t="shared" si="15"/>
        <v/>
      </c>
      <c r="HU78" s="119" t="str">
        <f t="shared" si="15"/>
        <v/>
      </c>
      <c r="HV78" s="119" t="str">
        <f t="shared" si="15"/>
        <v/>
      </c>
      <c r="HW78" s="119" t="str">
        <f t="shared" si="11"/>
        <v/>
      </c>
    </row>
    <row r="79" spans="1:232" ht="13.9" customHeight="1" x14ac:dyDescent="0.25">
      <c r="A79" s="107" t="s">
        <v>292</v>
      </c>
      <c r="B79" s="107" t="s">
        <v>520</v>
      </c>
      <c r="C79" s="107">
        <v>330</v>
      </c>
      <c r="D79" s="108">
        <v>2017</v>
      </c>
      <c r="E79" s="109" t="s">
        <v>522</v>
      </c>
      <c r="F79" s="107" t="s">
        <v>309</v>
      </c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 t="s">
        <v>18</v>
      </c>
      <c r="X79" s="110"/>
      <c r="Y79" s="107" t="s">
        <v>296</v>
      </c>
      <c r="Z79" s="107">
        <v>1</v>
      </c>
      <c r="AA79" s="107" t="s">
        <v>523</v>
      </c>
      <c r="AB79" s="110">
        <v>2</v>
      </c>
      <c r="AC79" s="110">
        <v>2</v>
      </c>
      <c r="AD79" s="107">
        <v>1696</v>
      </c>
      <c r="AE79" s="107">
        <v>8</v>
      </c>
      <c r="AF79" s="107">
        <v>1</v>
      </c>
      <c r="AG79" s="107">
        <v>32768</v>
      </c>
      <c r="AH79" s="107">
        <v>2</v>
      </c>
      <c r="AI79" s="107" t="s">
        <v>476</v>
      </c>
      <c r="AJ79" s="110">
        <v>1</v>
      </c>
      <c r="AK79" s="110" t="s">
        <v>405</v>
      </c>
      <c r="AL79" s="107" t="s">
        <v>316</v>
      </c>
      <c r="AM79" s="107">
        <v>1</v>
      </c>
      <c r="AN79" s="110">
        <v>0</v>
      </c>
      <c r="AO79" s="110">
        <v>500</v>
      </c>
      <c r="AP79" s="107" t="s">
        <v>494</v>
      </c>
      <c r="AQ79" s="107" t="s">
        <v>424</v>
      </c>
      <c r="AR79" s="107" t="s">
        <v>319</v>
      </c>
      <c r="AS79" s="107" t="s">
        <v>481</v>
      </c>
      <c r="AT79" s="107" t="s">
        <v>408</v>
      </c>
      <c r="AU79" s="111">
        <v>12.401373925241725</v>
      </c>
      <c r="AV79" s="111">
        <v>12.802810893392602</v>
      </c>
      <c r="AW79" s="111">
        <v>14.718682041351077</v>
      </c>
      <c r="AX79" s="111">
        <v>7.790125196551335</v>
      </c>
      <c r="AY79" s="111">
        <v>8.5311183405074011</v>
      </c>
      <c r="AZ79" s="111">
        <v>8.5311183405074011</v>
      </c>
      <c r="BA79" s="111"/>
      <c r="BB79" s="111">
        <v>10.409591158696124</v>
      </c>
      <c r="BC79" s="111">
        <v>5.4867876560882571</v>
      </c>
      <c r="BD79" s="111">
        <v>22.691303904066491</v>
      </c>
      <c r="BE79" s="111">
        <v>12.615387573287826</v>
      </c>
      <c r="BF79" s="111">
        <v>64.459005318946637</v>
      </c>
      <c r="BG79" s="107">
        <v>17107.951488693401</v>
      </c>
      <c r="BH79" s="112">
        <v>17108.575731000001</v>
      </c>
      <c r="BI79" s="111">
        <v>2.4707665257639655</v>
      </c>
      <c r="BJ79" s="112">
        <v>127.542063</v>
      </c>
      <c r="BK79" s="112">
        <v>12834.030296999999</v>
      </c>
      <c r="BL79" s="111">
        <v>1.8534501613136156</v>
      </c>
      <c r="BM79" s="112">
        <v>119.680635</v>
      </c>
      <c r="BN79" s="112">
        <v>8541.4183059999996</v>
      </c>
      <c r="BO79" s="111">
        <v>1.2335246817052741</v>
      </c>
      <c r="BP79" s="112">
        <v>111.083095</v>
      </c>
      <c r="BQ79" s="112">
        <v>4274.9930640000002</v>
      </c>
      <c r="BR79" s="111">
        <v>0.61738100976257881</v>
      </c>
      <c r="BS79" s="107">
        <v>86.957937000000001</v>
      </c>
      <c r="BT79" s="107">
        <v>141941.81810986699</v>
      </c>
      <c r="BU79" s="112">
        <v>142205.82707999999</v>
      </c>
      <c r="BV79" s="107">
        <v>2.4099369913728808</v>
      </c>
      <c r="BW79" s="107">
        <v>125.23452399999999</v>
      </c>
      <c r="BX79" s="107">
        <v>106443.795683</v>
      </c>
      <c r="BY79" s="107">
        <v>1.8038841725823789</v>
      </c>
      <c r="BZ79" s="107">
        <v>117.125238</v>
      </c>
      <c r="CA79" s="107">
        <v>70939.426200999995</v>
      </c>
      <c r="CB79" s="107">
        <v>1.2021979046778484</v>
      </c>
      <c r="CC79" s="107">
        <v>105.96404800000001</v>
      </c>
      <c r="CD79" s="107">
        <v>35489.437056000002</v>
      </c>
      <c r="CE79" s="107">
        <v>0.60143321072306843</v>
      </c>
      <c r="CF79" s="107">
        <v>75.270238000000006</v>
      </c>
      <c r="CG79" s="107">
        <v>43483.123549173601</v>
      </c>
      <c r="CH79" s="112">
        <v>44819.902683</v>
      </c>
      <c r="CI79" s="107">
        <v>2.8106402393376357</v>
      </c>
      <c r="CJ79" s="107">
        <v>116.404286</v>
      </c>
      <c r="CK79" s="107">
        <v>32615.866010999998</v>
      </c>
      <c r="CL79" s="107">
        <v>2.0453294175967027</v>
      </c>
      <c r="CM79" s="107">
        <v>116.289286</v>
      </c>
      <c r="CN79" s="107">
        <v>21774.578653</v>
      </c>
      <c r="CO79" s="107">
        <v>1.3654761231767953</v>
      </c>
      <c r="CP79" s="107">
        <v>106.262778</v>
      </c>
      <c r="CQ79" s="107">
        <v>10879.807612000001</v>
      </c>
      <c r="CR79" s="107">
        <v>0.68226888591923873</v>
      </c>
      <c r="CS79" s="107">
        <v>79.330951999999996</v>
      </c>
      <c r="CT79" s="107">
        <v>21455.760282904601</v>
      </c>
      <c r="CU79" s="107">
        <v>21456.325704999999</v>
      </c>
      <c r="CV79" s="107">
        <v>1.4250511708208995</v>
      </c>
      <c r="CW79" s="107">
        <v>112.904841</v>
      </c>
      <c r="CX79" s="112">
        <v>16112.536563</v>
      </c>
      <c r="CY79" s="107">
        <v>1.0701361178837354</v>
      </c>
      <c r="CZ79" s="107">
        <v>108.328968</v>
      </c>
      <c r="DA79" s="112">
        <v>10720.516844</v>
      </c>
      <c r="DB79" s="107">
        <v>0.71201776531511574</v>
      </c>
      <c r="DC79" s="107">
        <v>103.55261900000001</v>
      </c>
      <c r="DD79" s="112">
        <v>5370.2946730000003</v>
      </c>
      <c r="DE79" s="107">
        <v>0.35667545397246248</v>
      </c>
      <c r="DF79" s="107">
        <v>83.030475999999993</v>
      </c>
      <c r="DG79" s="107">
        <v>33621.721433660903</v>
      </c>
      <c r="DH79" s="112">
        <v>33705.847951000003</v>
      </c>
      <c r="DI79" s="107">
        <v>1.6137183411076808</v>
      </c>
      <c r="DJ79" s="107">
        <v>118.514286</v>
      </c>
      <c r="DK79" s="112">
        <v>25230.305724999998</v>
      </c>
      <c r="DL79" s="107">
        <v>1.2079389653503338</v>
      </c>
      <c r="DM79" s="107">
        <v>113.073492</v>
      </c>
      <c r="DN79" s="112">
        <v>16806.192856999998</v>
      </c>
      <c r="DO79" s="107">
        <v>0.80462184772684719</v>
      </c>
      <c r="DP79" s="107">
        <v>106.71626999999999</v>
      </c>
      <c r="DQ79" s="112">
        <v>8397.3497000000007</v>
      </c>
      <c r="DR79" s="107">
        <v>0.40203579056325278</v>
      </c>
      <c r="DS79" s="107">
        <v>83.242142999999999</v>
      </c>
      <c r="DT79" s="107">
        <v>2723.2746540562898</v>
      </c>
      <c r="DU79" s="112">
        <v>2724.3859480000001</v>
      </c>
      <c r="DV79" s="107">
        <v>2.7889501438296564</v>
      </c>
      <c r="DW79" s="107">
        <v>115.384286</v>
      </c>
      <c r="DX79" s="112">
        <v>2040.380782</v>
      </c>
      <c r="DY79" s="107">
        <v>2.0887349971848286</v>
      </c>
      <c r="DZ79" s="107">
        <v>110.091746</v>
      </c>
      <c r="EA79" s="112">
        <v>1359.782778</v>
      </c>
      <c r="EB79" s="107">
        <v>1.392007757588166</v>
      </c>
      <c r="EC79" s="107">
        <v>103.694683</v>
      </c>
      <c r="ED79" s="112">
        <v>677.61658999999997</v>
      </c>
      <c r="EE79" s="107">
        <v>0.69367517018989611</v>
      </c>
      <c r="EF79" s="107">
        <v>93.002778000000006</v>
      </c>
      <c r="EG79" s="107">
        <v>847805.29232785397</v>
      </c>
      <c r="EH79" s="111">
        <v>849895.06134699995</v>
      </c>
      <c r="EI79" s="107">
        <v>2.4000718567079584</v>
      </c>
      <c r="EJ79" s="107">
        <v>127.460976</v>
      </c>
      <c r="EK79" s="112">
        <v>739075.77927299996</v>
      </c>
      <c r="EL79" s="107">
        <v>2.0871223501361174</v>
      </c>
      <c r="EM79" s="107">
        <v>122.559797</v>
      </c>
      <c r="EN79" s="112">
        <v>635656.55962900002</v>
      </c>
      <c r="EO79" s="107">
        <v>1.7950703430131805</v>
      </c>
      <c r="EP79" s="107">
        <v>117.91296699999999</v>
      </c>
      <c r="EQ79" s="112">
        <v>530300.30828</v>
      </c>
      <c r="ER79" s="107">
        <v>1.4975482308241501</v>
      </c>
      <c r="ES79" s="107">
        <v>113.00630099999999</v>
      </c>
      <c r="ET79" s="112">
        <v>422816.00223500002</v>
      </c>
      <c r="EU79" s="107">
        <v>1.1940165717890543</v>
      </c>
      <c r="EV79" s="107">
        <v>107.66024400000001</v>
      </c>
      <c r="EW79" s="112">
        <v>317620.98888800002</v>
      </c>
      <c r="EX79" s="107">
        <v>0.8969497896853863</v>
      </c>
      <c r="EY79" s="107">
        <v>101.936545</v>
      </c>
      <c r="EZ79" s="112">
        <v>211875.80838100001</v>
      </c>
      <c r="FA79" s="107">
        <v>0.59832935610490157</v>
      </c>
      <c r="FB79" s="107">
        <v>95.643415000000005</v>
      </c>
      <c r="FC79" s="112">
        <v>105443.328393</v>
      </c>
      <c r="FD79" s="107">
        <v>0.29776801450353296</v>
      </c>
      <c r="FE79" s="107">
        <v>85.296666999999999</v>
      </c>
      <c r="FF79" s="107">
        <v>142.35376132139899</v>
      </c>
      <c r="FG79" s="112">
        <v>141.10060899999999</v>
      </c>
      <c r="FH79" s="107">
        <v>0.41689005790935413</v>
      </c>
      <c r="FI79" s="107">
        <v>55.748491999999999</v>
      </c>
      <c r="FJ79" s="112">
        <v>70.911451</v>
      </c>
      <c r="FK79" s="107">
        <v>0.20951205755480709</v>
      </c>
      <c r="FL79" s="107">
        <v>52.042856999999998</v>
      </c>
      <c r="FM79" s="107">
        <v>233.07615289348499</v>
      </c>
      <c r="FN79" s="112">
        <v>233.23526899999999</v>
      </c>
      <c r="FO79" s="107">
        <v>1.7075574273372867</v>
      </c>
      <c r="FP79" s="107">
        <v>54.897460000000002</v>
      </c>
      <c r="FQ79" s="112">
        <v>118.747828</v>
      </c>
      <c r="FR79" s="107">
        <v>0.86937424408814701</v>
      </c>
      <c r="FS79" s="107">
        <v>52.518332999999998</v>
      </c>
      <c r="FT79" s="107">
        <v>17.223607804415863</v>
      </c>
      <c r="FU79" s="107">
        <v>1.4951048441333215</v>
      </c>
      <c r="FV79" s="107">
        <v>119.052131</v>
      </c>
      <c r="FW79" s="107">
        <v>17.45181714887897</v>
      </c>
      <c r="FX79" s="107">
        <v>1.5149146830624107</v>
      </c>
      <c r="FY79" s="107">
        <v>119.542258</v>
      </c>
      <c r="FZ79" s="107">
        <v>1382629.4770095164</v>
      </c>
      <c r="GA79" s="107">
        <v>9.336085686838711</v>
      </c>
      <c r="GB79" s="107">
        <v>132.144127</v>
      </c>
      <c r="GC79" s="107">
        <v>1268579.4191830857</v>
      </c>
      <c r="GD79" s="107">
        <v>8.5659725580780854</v>
      </c>
      <c r="GE79" s="113">
        <v>132.89023800000001</v>
      </c>
      <c r="GF79" s="113">
        <v>49.905455000000003</v>
      </c>
      <c r="GG79" s="113"/>
      <c r="GH79" s="113"/>
      <c r="GI79" s="113"/>
      <c r="GJ79" s="113"/>
      <c r="GK79" s="113"/>
      <c r="GL79" s="107">
        <v>4</v>
      </c>
      <c r="GM79" s="107">
        <v>0</v>
      </c>
      <c r="GN79" s="107">
        <v>2</v>
      </c>
      <c r="GO79" s="114"/>
      <c r="GP79" s="114"/>
      <c r="GQ79" s="114"/>
      <c r="GR79" s="114"/>
      <c r="GS79" s="114"/>
      <c r="GT79" s="114"/>
      <c r="GU79" s="114"/>
      <c r="GV79" s="114"/>
      <c r="GW79" s="114"/>
      <c r="GX79" s="114"/>
      <c r="GY79" s="114"/>
      <c r="GZ79" s="114"/>
      <c r="HA79" s="107"/>
      <c r="HB79" s="114"/>
      <c r="HC79" s="53" t="str">
        <f t="shared" si="10"/>
        <v>0</v>
      </c>
      <c r="HD79" s="56">
        <f t="shared" si="12"/>
        <v>2017</v>
      </c>
      <c r="HF79" s="56" t="e">
        <f>MATCH(ROUND(#REF!,1),#REF!,0)</f>
        <v>#REF!</v>
      </c>
      <c r="HG79" s="56" t="e">
        <f>MATCH(ROUND(#REF!,1),#REF!,0)</f>
        <v>#REF!</v>
      </c>
      <c r="HH79" s="56" t="e">
        <f>MATCH(ROUND(#REF!,1),#REF!,0)</f>
        <v>#REF!</v>
      </c>
      <c r="HI79" s="56" t="e">
        <f>MATCH(ROUND(#REF!,1),#REF!,0)</f>
        <v>#REF!</v>
      </c>
      <c r="HK79" s="115">
        <f t="shared" si="13"/>
        <v>2</v>
      </c>
      <c r="HL79" s="115" t="str" cm="1">
        <f t="array" ref="HL79">IFERROR(INDEX(#REF!,'5. Data Set'!HH79),"")</f>
        <v/>
      </c>
      <c r="HN79" s="116" t="str" cm="1">
        <f t="array" ref="HN79">IF(IFERROR(INDEX($E$5:$E$900,SMALL(IF(ROUND($EH$5:$EH$900,1)=ROUND($EH79,1),ROW($EH$5:$EH$900)-4,""),1)),"")=$E79,"",IFERROR(INDEX($E$5:$E$900,SMALL(IF(ROUND($EH$5:$EH$900,1)=ROUND($EH79,1),ROW($EH$5:$EH$900)-4,""),1)),""))</f>
        <v/>
      </c>
      <c r="HO79" s="116" t="str" cm="1">
        <f t="array" ref="HO79">IF(IFERROR(INDEX($E$5:$E$900,SMALL(IF(ROUND($EH$5:$EH$900,1)=ROUND($EH79,1),ROW($EH$5:$EH$900)-4,""),2)),"")=$E79,"",IFERROR(INDEX($E$5:$E$900,SMALL(IF(ROUND($EH$5:$EH$900,1)=ROUND($EH79,1),ROW($EH$5:$EH$900)-4,""),2)),""))</f>
        <v/>
      </c>
      <c r="HP79" s="116" t="str" cm="1">
        <f t="array" ref="HP79">IF(IFERROR(INDEX($E$5:$E$900,SMALL(IF(ROUND($EH$5:$EH$900,1)=ROUND($EH79,1),ROW($EH$5:$EH$900)-4,""),3)),"")=$E79,"",IFERROR(INDEX($E$5:$E$900,SMALL(IF(ROUND($EH$5:$EH$900,1)=ROUND($EH79,1),ROW($EH$5:$EH$900)-4,""),3)),""))</f>
        <v/>
      </c>
      <c r="HQ79" s="117" t="str" cm="1">
        <f t="array" ref="HQ79">IF(IFERROR(INDEX($E$5:$E$900,SMALL(IF(ROUND($EH$5:$EH$900,1)=ROUND($EH79,1),ROW($EH$5:$EH$900)-4,""),4)),"")=$E79,"",IFERROR(INDEX($E$5:$E$900,SMALL(IF(ROUND($EH$5:$EH$900,1)=ROUND($EH79,1),ROW($EH$5:$EH$900)-4,""),4)),""))</f>
        <v/>
      </c>
      <c r="HR79" s="118"/>
      <c r="HS79" s="105" t="str">
        <f t="shared" si="14"/>
        <v>rfz</v>
      </c>
      <c r="HT79" s="119" t="str">
        <f t="shared" si="15"/>
        <v/>
      </c>
      <c r="HU79" s="119" t="str">
        <f t="shared" si="15"/>
        <v/>
      </c>
      <c r="HV79" s="119" t="str">
        <f t="shared" si="15"/>
        <v/>
      </c>
      <c r="HW79" s="119" t="str">
        <f t="shared" si="11"/>
        <v/>
      </c>
    </row>
    <row r="80" spans="1:232" ht="13.9" customHeight="1" x14ac:dyDescent="0.25">
      <c r="A80" s="107" t="s">
        <v>292</v>
      </c>
      <c r="B80" s="107" t="s">
        <v>520</v>
      </c>
      <c r="C80" s="107">
        <v>331</v>
      </c>
      <c r="D80" s="108">
        <v>2017</v>
      </c>
      <c r="E80" s="109" t="s">
        <v>524</v>
      </c>
      <c r="F80" s="107" t="s">
        <v>309</v>
      </c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 t="s">
        <v>18</v>
      </c>
      <c r="X80" s="110"/>
      <c r="Y80" s="107" t="s">
        <v>296</v>
      </c>
      <c r="Z80" s="107">
        <v>1</v>
      </c>
      <c r="AA80" s="107" t="s">
        <v>499</v>
      </c>
      <c r="AB80" s="110">
        <v>2</v>
      </c>
      <c r="AC80" s="110">
        <v>2</v>
      </c>
      <c r="AD80" s="107">
        <v>2594</v>
      </c>
      <c r="AE80" s="107">
        <v>4</v>
      </c>
      <c r="AF80" s="107">
        <v>2</v>
      </c>
      <c r="AG80" s="107">
        <v>32429</v>
      </c>
      <c r="AH80" s="107">
        <v>2</v>
      </c>
      <c r="AI80" s="107" t="s">
        <v>476</v>
      </c>
      <c r="AJ80" s="110">
        <v>1</v>
      </c>
      <c r="AK80" s="110" t="s">
        <v>405</v>
      </c>
      <c r="AL80" s="107" t="s">
        <v>316</v>
      </c>
      <c r="AM80" s="107">
        <v>1</v>
      </c>
      <c r="AN80" s="110">
        <v>0</v>
      </c>
      <c r="AO80" s="110">
        <v>500</v>
      </c>
      <c r="AP80" s="107" t="s">
        <v>494</v>
      </c>
      <c r="AQ80" s="107" t="s">
        <v>424</v>
      </c>
      <c r="AR80" s="107" t="s">
        <v>319</v>
      </c>
      <c r="AS80" s="107" t="s">
        <v>481</v>
      </c>
      <c r="AT80" s="107" t="s">
        <v>478</v>
      </c>
      <c r="AU80" s="111">
        <v>9.1193804150730902</v>
      </c>
      <c r="AV80" s="111">
        <v>11.594645871675695</v>
      </c>
      <c r="AW80" s="111">
        <v>14.037345145256269</v>
      </c>
      <c r="AX80" s="111">
        <v>7.7207658436854176</v>
      </c>
      <c r="AY80" s="111">
        <v>8.4880087728870723</v>
      </c>
      <c r="AZ80" s="111">
        <v>8.4880087728870723</v>
      </c>
      <c r="BA80" s="111"/>
      <c r="BB80" s="111">
        <v>8.540164043894066</v>
      </c>
      <c r="BC80" s="111">
        <v>4.2941938543241696</v>
      </c>
      <c r="BD80" s="111">
        <v>19.536140199909894</v>
      </c>
      <c r="BE80" s="111">
        <v>10.549152591948957</v>
      </c>
      <c r="BF80" s="111">
        <v>45.774941686657591</v>
      </c>
      <c r="BG80" s="107">
        <v>16187.3649665498</v>
      </c>
      <c r="BH80" s="112">
        <v>16192.981843</v>
      </c>
      <c r="BI80" s="111">
        <v>2.3385393453584427</v>
      </c>
      <c r="BJ80" s="112">
        <v>163.54</v>
      </c>
      <c r="BK80" s="112">
        <v>12161.853249</v>
      </c>
      <c r="BL80" s="111">
        <v>1.7563764729074001</v>
      </c>
      <c r="BM80" s="112">
        <v>150.85</v>
      </c>
      <c r="BN80" s="112">
        <v>8092.9844329999996</v>
      </c>
      <c r="BO80" s="111">
        <v>1.1687632766737912</v>
      </c>
      <c r="BP80" s="112">
        <v>131.157025</v>
      </c>
      <c r="BQ80" s="112">
        <v>4037.0919749999998</v>
      </c>
      <c r="BR80" s="111">
        <v>0.58302408511928827</v>
      </c>
      <c r="BS80" s="107">
        <v>125.07</v>
      </c>
      <c r="BT80" s="107">
        <v>146551.257859039</v>
      </c>
      <c r="BU80" s="112">
        <v>146692.43953599999</v>
      </c>
      <c r="BV80" s="107">
        <v>2.485970818858628</v>
      </c>
      <c r="BW80" s="107">
        <v>156.84</v>
      </c>
      <c r="BX80" s="107">
        <v>109923.262477</v>
      </c>
      <c r="BY80" s="107">
        <v>1.8628500807261916</v>
      </c>
      <c r="BZ80" s="107">
        <v>139.22</v>
      </c>
      <c r="CA80" s="107">
        <v>73261.692013000007</v>
      </c>
      <c r="CB80" s="107">
        <v>1.2415529325206316</v>
      </c>
      <c r="CC80" s="107">
        <v>111.541736</v>
      </c>
      <c r="CD80" s="107">
        <v>36639.778432999999</v>
      </c>
      <c r="CE80" s="107">
        <v>0.62092784251181743</v>
      </c>
      <c r="CF80" s="107">
        <v>81.106280999999996</v>
      </c>
      <c r="CG80" s="107">
        <v>55657.320476516703</v>
      </c>
      <c r="CH80" s="112">
        <v>56083.557393000003</v>
      </c>
      <c r="CI80" s="107">
        <v>3.5169800409619412</v>
      </c>
      <c r="CJ80" s="107">
        <v>174.92</v>
      </c>
      <c r="CK80" s="107">
        <v>41738.795993</v>
      </c>
      <c r="CL80" s="107">
        <v>2.6174251289467101</v>
      </c>
      <c r="CM80" s="107">
        <v>156.65</v>
      </c>
      <c r="CN80" s="107">
        <v>27839.657353999999</v>
      </c>
      <c r="CO80" s="107">
        <v>1.7458150626061752</v>
      </c>
      <c r="CP80" s="107">
        <v>136.08000000000001</v>
      </c>
      <c r="CQ80" s="107">
        <v>13916.070607</v>
      </c>
      <c r="CR80" s="107">
        <v>0.87267186406304575</v>
      </c>
      <c r="CS80" s="107">
        <v>96.87</v>
      </c>
      <c r="CT80" s="107">
        <v>25623.694337772398</v>
      </c>
      <c r="CU80" s="107">
        <v>25510.767388</v>
      </c>
      <c r="CV80" s="107">
        <v>1.6943324516339422</v>
      </c>
      <c r="CW80" s="107">
        <v>146.44999999999999</v>
      </c>
      <c r="CX80" s="112">
        <v>19218.431992999998</v>
      </c>
      <c r="CY80" s="107">
        <v>1.2764184040413029</v>
      </c>
      <c r="CZ80" s="107">
        <v>136.58000000000001</v>
      </c>
      <c r="DA80" s="112">
        <v>12841.690167000001</v>
      </c>
      <c r="DB80" s="107">
        <v>0.85289838807480878</v>
      </c>
      <c r="DC80" s="107">
        <v>122.68</v>
      </c>
      <c r="DD80" s="112">
        <v>6402.1767669999999</v>
      </c>
      <c r="DE80" s="107">
        <v>0.42520931230502645</v>
      </c>
      <c r="DF80" s="107">
        <v>89.949752000000004</v>
      </c>
      <c r="DG80" s="107">
        <v>41354.052654391802</v>
      </c>
      <c r="DH80" s="112">
        <v>41442.087727999999</v>
      </c>
      <c r="DI80" s="107">
        <v>1.9841024963290685</v>
      </c>
      <c r="DJ80" s="107">
        <v>154.26</v>
      </c>
      <c r="DK80" s="112">
        <v>31020.793516000002</v>
      </c>
      <c r="DL80" s="107">
        <v>1.4851673076214138</v>
      </c>
      <c r="DM80" s="107">
        <v>146.38</v>
      </c>
      <c r="DN80" s="112">
        <v>20679.712330999999</v>
      </c>
      <c r="DO80" s="107">
        <v>0.99007243864266259</v>
      </c>
      <c r="DP80" s="107">
        <v>127.68181800000001</v>
      </c>
      <c r="DQ80" s="112">
        <v>10337.029806</v>
      </c>
      <c r="DR80" s="107">
        <v>0.49490090309459395</v>
      </c>
      <c r="DS80" s="107">
        <v>96.48</v>
      </c>
      <c r="DT80" s="107">
        <v>2895.02959778787</v>
      </c>
      <c r="DU80" s="112">
        <v>2900.2417449999998</v>
      </c>
      <c r="DV80" s="107">
        <v>2.9689734810871675</v>
      </c>
      <c r="DW80" s="107">
        <v>159.85</v>
      </c>
      <c r="DX80" s="112">
        <v>2167.7913760000001</v>
      </c>
      <c r="DY80" s="107">
        <v>2.2191650468342119</v>
      </c>
      <c r="DZ80" s="107">
        <v>145.11000000000001</v>
      </c>
      <c r="EA80" s="112">
        <v>1444.3551849999999</v>
      </c>
      <c r="EB80" s="107">
        <v>1.4785844141884628</v>
      </c>
      <c r="EC80" s="107">
        <v>132.09</v>
      </c>
      <c r="ED80" s="112">
        <v>722.557142</v>
      </c>
      <c r="EE80" s="107">
        <v>0.73968075139478939</v>
      </c>
      <c r="EF80" s="107">
        <v>104.36041299999999</v>
      </c>
      <c r="EG80" s="107">
        <v>823389.55145097605</v>
      </c>
      <c r="EH80" s="111">
        <v>824592.78728499997</v>
      </c>
      <c r="EI80" s="107">
        <v>2.3286191813733459</v>
      </c>
      <c r="EJ80" s="107">
        <v>161.62</v>
      </c>
      <c r="EK80" s="112">
        <v>723389.79296300001</v>
      </c>
      <c r="EL80" s="107">
        <v>2.0428257116456319</v>
      </c>
      <c r="EM80" s="107">
        <v>153.41</v>
      </c>
      <c r="EN80" s="112">
        <v>616518.71098800004</v>
      </c>
      <c r="EO80" s="107">
        <v>1.7410257744420881</v>
      </c>
      <c r="EP80" s="107">
        <v>146</v>
      </c>
      <c r="EQ80" s="112">
        <v>515854.98583000002</v>
      </c>
      <c r="ER80" s="107">
        <v>1.4567551806582058</v>
      </c>
      <c r="ES80" s="107">
        <v>141.08000000000001</v>
      </c>
      <c r="ET80" s="112">
        <v>411493.455762</v>
      </c>
      <c r="EU80" s="107">
        <v>1.1620421241519003</v>
      </c>
      <c r="EV80" s="107">
        <v>128.15</v>
      </c>
      <c r="EW80" s="112">
        <v>309411.544245</v>
      </c>
      <c r="EX80" s="107">
        <v>0.87376662514782732</v>
      </c>
      <c r="EY80" s="107">
        <v>117.578506</v>
      </c>
      <c r="EZ80" s="112">
        <v>205537.93139000001</v>
      </c>
      <c r="FA80" s="107">
        <v>0.58043142859692487</v>
      </c>
      <c r="FB80" s="107">
        <v>107.451784</v>
      </c>
      <c r="FC80" s="112">
        <v>102096.644657</v>
      </c>
      <c r="FD80" s="107">
        <v>0.28831710484023232</v>
      </c>
      <c r="FE80" s="107">
        <v>87.62</v>
      </c>
      <c r="FF80" s="107">
        <v>142.51470092772999</v>
      </c>
      <c r="FG80" s="112">
        <v>137.98639700000001</v>
      </c>
      <c r="FH80" s="107">
        <v>0.40768893517697813</v>
      </c>
      <c r="FI80" s="107">
        <v>82.29</v>
      </c>
      <c r="FJ80" s="112">
        <v>70.811267000000001</v>
      </c>
      <c r="FK80" s="107">
        <v>0.20921605802753651</v>
      </c>
      <c r="FL80" s="107">
        <v>56.21</v>
      </c>
      <c r="FM80" s="107">
        <v>235.22021540230301</v>
      </c>
      <c r="FN80" s="112">
        <v>235.26254</v>
      </c>
      <c r="FO80" s="107">
        <v>1.7223994435903067</v>
      </c>
      <c r="FP80" s="107">
        <v>69.17</v>
      </c>
      <c r="FQ80" s="112">
        <v>117.572954</v>
      </c>
      <c r="FR80" s="107">
        <v>0.86077277985211209</v>
      </c>
      <c r="FS80" s="107">
        <v>56.16</v>
      </c>
      <c r="FT80" s="107">
        <v>17.713728199670939</v>
      </c>
      <c r="FU80" s="107">
        <v>1.5376500173325469</v>
      </c>
      <c r="FV80" s="107">
        <v>139.97999999999999</v>
      </c>
      <c r="FW80" s="107">
        <v>16.621380860589863</v>
      </c>
      <c r="FX80" s="107">
        <v>1.4428281997039811</v>
      </c>
      <c r="FY80" s="107">
        <v>142.41999999999999</v>
      </c>
      <c r="FZ80" s="107">
        <v>1297287.9195672844</v>
      </c>
      <c r="GA80" s="107">
        <v>8.7598242182547725</v>
      </c>
      <c r="GB80" s="107">
        <v>174.6</v>
      </c>
      <c r="GC80" s="107">
        <v>1235210.5445417042</v>
      </c>
      <c r="GD80" s="107">
        <v>8.3406521247258798</v>
      </c>
      <c r="GE80" s="113">
        <v>182.21</v>
      </c>
      <c r="GF80" s="113">
        <v>55.48</v>
      </c>
      <c r="GG80" s="113"/>
      <c r="GH80" s="113"/>
      <c r="GI80" s="113"/>
      <c r="GJ80" s="113"/>
      <c r="GK80" s="113"/>
      <c r="GL80" s="107">
        <v>4</v>
      </c>
      <c r="GM80" s="107">
        <v>0</v>
      </c>
      <c r="GN80" s="107">
        <v>0</v>
      </c>
      <c r="GO80" s="114"/>
      <c r="GP80" s="114"/>
      <c r="GQ80" s="114"/>
      <c r="GR80" s="114"/>
      <c r="GS80" s="114"/>
      <c r="GT80" s="114"/>
      <c r="GU80" s="114"/>
      <c r="GV80" s="114"/>
      <c r="GW80" s="114"/>
      <c r="GX80" s="114"/>
      <c r="GY80" s="114"/>
      <c r="GZ80" s="114"/>
      <c r="HA80" s="107"/>
      <c r="HB80" s="114"/>
      <c r="HC80" s="53" t="str">
        <f t="shared" si="10"/>
        <v>0</v>
      </c>
      <c r="HD80" s="56">
        <f t="shared" si="12"/>
        <v>2017</v>
      </c>
      <c r="HF80" s="56" t="e">
        <f>MATCH(ROUND(#REF!,1),#REF!,0)</f>
        <v>#REF!</v>
      </c>
      <c r="HG80" s="56" t="e">
        <f>MATCH(ROUND(#REF!,1),#REF!,0)</f>
        <v>#REF!</v>
      </c>
      <c r="HH80" s="56" t="e">
        <f>MATCH(ROUND(#REF!,1),#REF!,0)</f>
        <v>#REF!</v>
      </c>
      <c r="HI80" s="56" t="e">
        <f>MATCH(ROUND(#REF!,1),#REF!,0)</f>
        <v>#REF!</v>
      </c>
      <c r="HK80" s="115">
        <f t="shared" si="13"/>
        <v>2</v>
      </c>
      <c r="HL80" s="115" t="str" cm="1">
        <f t="array" ref="HL80">IFERROR(INDEX(#REF!,'5. Data Set'!HH80),"")</f>
        <v/>
      </c>
      <c r="HN80" s="116" t="str" cm="1">
        <f t="array" ref="HN80">IF(IFERROR(INDEX($E$5:$E$900,SMALL(IF(ROUND($EH$5:$EH$900,1)=ROUND($EH80,1),ROW($EH$5:$EH$900)-4,""),1)),"")=$E80,"",IFERROR(INDEX($E$5:$E$900,SMALL(IF(ROUND($EH$5:$EH$900,1)=ROUND($EH80,1),ROW($EH$5:$EH$900)-4,""),1)),""))</f>
        <v/>
      </c>
      <c r="HO80" s="116" t="str" cm="1">
        <f t="array" ref="HO80">IF(IFERROR(INDEX($E$5:$E$900,SMALL(IF(ROUND($EH$5:$EH$900,1)=ROUND($EH80,1),ROW($EH$5:$EH$900)-4,""),2)),"")=$E80,"",IFERROR(INDEX($E$5:$E$900,SMALL(IF(ROUND($EH$5:$EH$900,1)=ROUND($EH80,1),ROW($EH$5:$EH$900)-4,""),2)),""))</f>
        <v/>
      </c>
      <c r="HP80" s="116" t="str" cm="1">
        <f t="array" ref="HP80">IF(IFERROR(INDEX($E$5:$E$900,SMALL(IF(ROUND($EH$5:$EH$900,1)=ROUND($EH80,1),ROW($EH$5:$EH$900)-4,""),3)),"")=$E80,"",IFERROR(INDEX($E$5:$E$900,SMALL(IF(ROUND($EH$5:$EH$900,1)=ROUND($EH80,1),ROW($EH$5:$EH$900)-4,""),3)),""))</f>
        <v/>
      </c>
      <c r="HQ80" s="117" t="str" cm="1">
        <f t="array" ref="HQ80">IF(IFERROR(INDEX($E$5:$E$900,SMALL(IF(ROUND($EH$5:$EH$900,1)=ROUND($EH80,1),ROW($EH$5:$EH$900)-4,""),4)),"")=$E80,"",IFERROR(INDEX($E$5:$E$900,SMALL(IF(ROUND($EH$5:$EH$900,1)=ROUND($EH80,1),ROW($EH$5:$EH$900)-4,""),4)),""))</f>
        <v/>
      </c>
      <c r="HR80" s="118"/>
      <c r="HS80" s="105" t="str">
        <f t="shared" si="14"/>
        <v>rfz</v>
      </c>
      <c r="HT80" s="119" t="str">
        <f t="shared" si="15"/>
        <v/>
      </c>
      <c r="HU80" s="119" t="str">
        <f t="shared" si="15"/>
        <v/>
      </c>
      <c r="HV80" s="119" t="str">
        <f t="shared" si="15"/>
        <v/>
      </c>
      <c r="HW80" s="119" t="str">
        <f t="shared" si="11"/>
        <v/>
      </c>
    </row>
    <row r="81" spans="1:231" ht="13.9" customHeight="1" x14ac:dyDescent="0.25">
      <c r="A81" s="107" t="s">
        <v>292</v>
      </c>
      <c r="B81" s="107" t="s">
        <v>520</v>
      </c>
      <c r="C81" s="107">
        <v>332</v>
      </c>
      <c r="D81" s="108">
        <v>2017</v>
      </c>
      <c r="E81" s="109" t="s">
        <v>525</v>
      </c>
      <c r="F81" s="107" t="s">
        <v>49</v>
      </c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 t="s">
        <v>18</v>
      </c>
      <c r="X81" s="110"/>
      <c r="Y81" s="107" t="s">
        <v>296</v>
      </c>
      <c r="Z81" s="107">
        <v>1</v>
      </c>
      <c r="AA81" s="107" t="s">
        <v>526</v>
      </c>
      <c r="AB81" s="110">
        <v>2</v>
      </c>
      <c r="AC81" s="110">
        <v>2</v>
      </c>
      <c r="AD81" s="107">
        <v>2195</v>
      </c>
      <c r="AE81" s="107">
        <v>10</v>
      </c>
      <c r="AF81" s="107">
        <v>2</v>
      </c>
      <c r="AG81" s="107">
        <v>32428</v>
      </c>
      <c r="AH81" s="107">
        <v>2</v>
      </c>
      <c r="AI81" s="107" t="s">
        <v>476</v>
      </c>
      <c r="AJ81" s="110">
        <v>1</v>
      </c>
      <c r="AK81" s="110" t="s">
        <v>405</v>
      </c>
      <c r="AL81" s="107" t="s">
        <v>316</v>
      </c>
      <c r="AM81" s="107">
        <v>1</v>
      </c>
      <c r="AN81" s="110">
        <v>0</v>
      </c>
      <c r="AO81" s="110">
        <v>500</v>
      </c>
      <c r="AP81" s="107" t="s">
        <v>494</v>
      </c>
      <c r="AQ81" s="107" t="s">
        <v>424</v>
      </c>
      <c r="AR81" s="107" t="s">
        <v>319</v>
      </c>
      <c r="AS81" s="107" t="s">
        <v>481</v>
      </c>
      <c r="AT81" s="107" t="s">
        <v>408</v>
      </c>
      <c r="AU81" s="111">
        <v>11.999437553062975</v>
      </c>
      <c r="AV81" s="111">
        <v>10.788279194682124</v>
      </c>
      <c r="AW81" s="111">
        <v>23.574125334213981</v>
      </c>
      <c r="AX81" s="111">
        <v>13.627907245830386</v>
      </c>
      <c r="AY81" s="111">
        <v>15.260801133133274</v>
      </c>
      <c r="AZ81" s="111">
        <v>15.260801133133274</v>
      </c>
      <c r="BA81" s="111"/>
      <c r="BB81" s="111">
        <v>9.7946887981494477</v>
      </c>
      <c r="BC81" s="111">
        <v>5.294854858613502</v>
      </c>
      <c r="BD81" s="111">
        <v>21.716304353978909</v>
      </c>
      <c r="BE81" s="111">
        <v>9.6875427690024658</v>
      </c>
      <c r="BF81" s="111">
        <v>53.872928139724088</v>
      </c>
      <c r="BG81" s="107">
        <v>21499.020019446602</v>
      </c>
      <c r="BH81" s="112">
        <v>21518.547557999998</v>
      </c>
      <c r="BI81" s="111">
        <v>3.1076407425914159</v>
      </c>
      <c r="BJ81" s="112">
        <v>192.12619799999999</v>
      </c>
      <c r="BK81" s="112">
        <v>16122.203978</v>
      </c>
      <c r="BL81" s="111">
        <v>2.3283178294148228</v>
      </c>
      <c r="BM81" s="112">
        <v>167.24702500000001</v>
      </c>
      <c r="BN81" s="112">
        <v>10751.030817000001</v>
      </c>
      <c r="BO81" s="111">
        <v>1.5526299487320203</v>
      </c>
      <c r="BP81" s="112">
        <v>136.75950399999999</v>
      </c>
      <c r="BQ81" s="112">
        <v>5373.0852279999999</v>
      </c>
      <c r="BR81" s="111">
        <v>0.77596401536595228</v>
      </c>
      <c r="BS81" s="107">
        <v>95.683387999999994</v>
      </c>
      <c r="BT81" s="107">
        <v>141062.261962119</v>
      </c>
      <c r="BU81" s="112">
        <v>141243.55613000001</v>
      </c>
      <c r="BV81" s="107">
        <v>2.3936295558356302</v>
      </c>
      <c r="BW81" s="107">
        <v>183.257025</v>
      </c>
      <c r="BX81" s="107">
        <v>105871.610076</v>
      </c>
      <c r="BY81" s="107">
        <v>1.7941874443360413</v>
      </c>
      <c r="BZ81" s="107">
        <v>151.12495899999999</v>
      </c>
      <c r="CA81" s="107">
        <v>70522.565315</v>
      </c>
      <c r="CB81" s="107">
        <v>1.1951334369970501</v>
      </c>
      <c r="CC81" s="107">
        <v>110.066529</v>
      </c>
      <c r="CD81" s="107">
        <v>35259.543430999998</v>
      </c>
      <c r="CE81" s="107">
        <v>0.59753724413474685</v>
      </c>
      <c r="CF81" s="107">
        <v>74.275454999999994</v>
      </c>
      <c r="CG81" s="107">
        <v>108462.169844212</v>
      </c>
      <c r="CH81" s="112">
        <v>111494.100061</v>
      </c>
      <c r="CI81" s="107">
        <v>6.9917555666412277</v>
      </c>
      <c r="CJ81" s="107">
        <v>212.148347</v>
      </c>
      <c r="CK81" s="107">
        <v>81334.155211999998</v>
      </c>
      <c r="CL81" s="107">
        <v>5.1004360961740218</v>
      </c>
      <c r="CM81" s="107">
        <v>191.48413199999999</v>
      </c>
      <c r="CN81" s="107">
        <v>54203.782005000001</v>
      </c>
      <c r="CO81" s="107">
        <v>3.3990999914714881</v>
      </c>
      <c r="CP81" s="107">
        <v>157.67611600000001</v>
      </c>
      <c r="CQ81" s="107">
        <v>27119.309838000001</v>
      </c>
      <c r="CR81" s="107">
        <v>1.7006423247469196</v>
      </c>
      <c r="CS81" s="107">
        <v>104.20528899999999</v>
      </c>
      <c r="CT81" s="107">
        <v>54733.646769321698</v>
      </c>
      <c r="CU81" s="107">
        <v>54787.000435000002</v>
      </c>
      <c r="CV81" s="107">
        <v>3.6387534468433298</v>
      </c>
      <c r="CW81" s="107">
        <v>180.49049600000001</v>
      </c>
      <c r="CX81" s="112">
        <v>41067.362111000002</v>
      </c>
      <c r="CY81" s="107">
        <v>2.7275449330622661</v>
      </c>
      <c r="CZ81" s="107">
        <v>166.49479299999999</v>
      </c>
      <c r="DA81" s="112">
        <v>27380.229797</v>
      </c>
      <c r="DB81" s="107">
        <v>1.8184953503230823</v>
      </c>
      <c r="DC81" s="107">
        <v>148.07347100000001</v>
      </c>
      <c r="DD81" s="112">
        <v>13677.734944</v>
      </c>
      <c r="DE81" s="107">
        <v>0.90842544357830124</v>
      </c>
      <c r="DF81" s="107">
        <v>106.826033</v>
      </c>
      <c r="DG81" s="107">
        <v>88960.441827528601</v>
      </c>
      <c r="DH81" s="112">
        <v>89174.478510999994</v>
      </c>
      <c r="DI81" s="107">
        <v>4.2693627450379585</v>
      </c>
      <c r="DJ81" s="107">
        <v>192.41537199999999</v>
      </c>
      <c r="DK81" s="112">
        <v>66753.273721000005</v>
      </c>
      <c r="DL81" s="107">
        <v>3.1959137265782136</v>
      </c>
      <c r="DM81" s="107">
        <v>177.413554</v>
      </c>
      <c r="DN81" s="112">
        <v>44477.892625</v>
      </c>
      <c r="DO81" s="107">
        <v>2.1294462375527061</v>
      </c>
      <c r="DP81" s="107">
        <v>155.45148800000001</v>
      </c>
      <c r="DQ81" s="112">
        <v>22254.129712999998</v>
      </c>
      <c r="DR81" s="107">
        <v>1.0654500469907937</v>
      </c>
      <c r="DS81" s="107">
        <v>107.554132</v>
      </c>
      <c r="DT81" s="107">
        <v>6245.0531585050003</v>
      </c>
      <c r="DU81" s="112">
        <v>6254.6355190000004</v>
      </c>
      <c r="DV81" s="107">
        <v>6.4028617689512206</v>
      </c>
      <c r="DW81" s="107">
        <v>192.62892600000001</v>
      </c>
      <c r="DX81" s="112">
        <v>4680.1581079999996</v>
      </c>
      <c r="DY81" s="107">
        <v>4.7910714111685513</v>
      </c>
      <c r="DZ81" s="107">
        <v>172.859835</v>
      </c>
      <c r="EA81" s="112">
        <v>3118.0626200000002</v>
      </c>
      <c r="EB81" s="107">
        <v>3.1919564109126273</v>
      </c>
      <c r="EC81" s="107">
        <v>150.604793</v>
      </c>
      <c r="ED81" s="112">
        <v>1562.7913269999999</v>
      </c>
      <c r="EE81" s="107">
        <v>1.5998273296821415</v>
      </c>
      <c r="EF81" s="107">
        <v>121.683471</v>
      </c>
      <c r="EG81" s="107">
        <v>973006.31219016702</v>
      </c>
      <c r="EH81" s="111">
        <v>978055.939167</v>
      </c>
      <c r="EI81" s="107">
        <v>2.7619933808773789</v>
      </c>
      <c r="EJ81" s="107">
        <v>187.65692899999999</v>
      </c>
      <c r="EK81" s="112">
        <v>850401.827697</v>
      </c>
      <c r="EL81" s="107">
        <v>2.40150294592106</v>
      </c>
      <c r="EM81" s="107">
        <v>161.400913</v>
      </c>
      <c r="EN81" s="112">
        <v>728931.87199400004</v>
      </c>
      <c r="EO81" s="107">
        <v>2.0584763354872071</v>
      </c>
      <c r="EP81" s="107">
        <v>150.19049799999999</v>
      </c>
      <c r="EQ81" s="112">
        <v>606428.17747700005</v>
      </c>
      <c r="ER81" s="107">
        <v>1.7125304853171737</v>
      </c>
      <c r="ES81" s="107">
        <v>139.13514499999999</v>
      </c>
      <c r="ET81" s="112">
        <v>489112.18814699998</v>
      </c>
      <c r="EU81" s="107">
        <v>1.3812345205112027</v>
      </c>
      <c r="EV81" s="107">
        <v>129.474772</v>
      </c>
      <c r="EW81" s="112">
        <v>364853.93217099999</v>
      </c>
      <c r="EX81" s="107">
        <v>1.0303338544231471</v>
      </c>
      <c r="EY81" s="107">
        <v>119.39365100000001</v>
      </c>
      <c r="EZ81" s="112">
        <v>245005.780811</v>
      </c>
      <c r="FA81" s="107">
        <v>0.6918871587784825</v>
      </c>
      <c r="FB81" s="107">
        <v>108.908755</v>
      </c>
      <c r="FC81" s="112">
        <v>122421.308879</v>
      </c>
      <c r="FD81" s="107">
        <v>0.34571319621055846</v>
      </c>
      <c r="FE81" s="107">
        <v>88.182490000000001</v>
      </c>
      <c r="FF81" s="107">
        <v>141.83177307223599</v>
      </c>
      <c r="FG81" s="112">
        <v>139.603533</v>
      </c>
      <c r="FH81" s="107">
        <v>0.41246685871299416</v>
      </c>
      <c r="FI81" s="107">
        <v>57.647686</v>
      </c>
      <c r="FJ81" s="112">
        <v>71.192598000000004</v>
      </c>
      <c r="FK81" s="107">
        <v>0.21034272292146786</v>
      </c>
      <c r="FL81" s="107">
        <v>53.681736000000001</v>
      </c>
      <c r="FM81" s="107">
        <v>232.87357254142799</v>
      </c>
      <c r="FN81" s="112">
        <v>232.41110499999999</v>
      </c>
      <c r="FO81" s="107">
        <v>1.7015235742001609</v>
      </c>
      <c r="FP81" s="107">
        <v>56.821900999999997</v>
      </c>
      <c r="FQ81" s="112">
        <v>116.351747</v>
      </c>
      <c r="FR81" s="107">
        <v>0.8518321033750641</v>
      </c>
      <c r="FS81" s="107">
        <v>54.088430000000002</v>
      </c>
      <c r="FT81" s="107">
        <v>18.413492026626685</v>
      </c>
      <c r="FU81" s="107">
        <v>1.598393405089122</v>
      </c>
      <c r="FV81" s="107">
        <v>164.18593999999999</v>
      </c>
      <c r="FW81" s="107">
        <v>18.656759733651178</v>
      </c>
      <c r="FX81" s="107">
        <v>1.6195103935461093</v>
      </c>
      <c r="FY81" s="107">
        <v>167.99803</v>
      </c>
      <c r="FZ81" s="107">
        <v>1948141.169020063</v>
      </c>
      <c r="GA81" s="107">
        <v>13.154654364355245</v>
      </c>
      <c r="GB81" s="107">
        <v>208.179835</v>
      </c>
      <c r="GC81" s="107">
        <v>1657906.535156135</v>
      </c>
      <c r="GD81" s="107">
        <v>11.1948701588987</v>
      </c>
      <c r="GE81" s="113">
        <v>207.80140499999999</v>
      </c>
      <c r="GF81" s="113">
        <v>52.782294999999998</v>
      </c>
      <c r="GG81" s="113"/>
      <c r="GH81" s="113"/>
      <c r="GI81" s="113"/>
      <c r="GJ81" s="113"/>
      <c r="GK81" s="113"/>
      <c r="GL81" s="107">
        <v>4</v>
      </c>
      <c r="GM81" s="107">
        <v>0</v>
      </c>
      <c r="GN81" s="107">
        <v>0</v>
      </c>
      <c r="GO81" s="114"/>
      <c r="GP81" s="114"/>
      <c r="GQ81" s="114"/>
      <c r="GR81" s="114"/>
      <c r="GS81" s="114"/>
      <c r="GT81" s="114"/>
      <c r="GU81" s="114"/>
      <c r="GV81" s="114"/>
      <c r="GW81" s="114"/>
      <c r="GX81" s="114"/>
      <c r="GY81" s="114"/>
      <c r="GZ81" s="114"/>
      <c r="HA81" s="107"/>
      <c r="HB81" s="114"/>
      <c r="HC81" s="53" t="str">
        <f t="shared" si="10"/>
        <v>0</v>
      </c>
      <c r="HD81" s="56">
        <f t="shared" si="12"/>
        <v>2017</v>
      </c>
      <c r="HF81" s="56" t="e">
        <f>MATCH(ROUND(#REF!,1),#REF!,0)</f>
        <v>#REF!</v>
      </c>
      <c r="HG81" s="56" t="e">
        <f>MATCH(ROUND(#REF!,1),#REF!,0)</f>
        <v>#REF!</v>
      </c>
      <c r="HH81" s="56" t="e">
        <f>MATCH(ROUND(#REF!,1),#REF!,0)</f>
        <v>#REF!</v>
      </c>
      <c r="HI81" s="56" t="e">
        <f>MATCH(ROUND(#REF!,1),#REF!,0)</f>
        <v>#REF!</v>
      </c>
      <c r="HK81" s="115">
        <f t="shared" si="13"/>
        <v>2</v>
      </c>
      <c r="HL81" s="115" t="str" cm="1">
        <f t="array" ref="HL81">IFERROR(INDEX(#REF!,'5. Data Set'!HH81),"")</f>
        <v/>
      </c>
      <c r="HN81" s="116" t="str" cm="1">
        <f t="array" ref="HN81">IF(IFERROR(INDEX($E$5:$E$900,SMALL(IF(ROUND($EH$5:$EH$900,1)=ROUND($EH81,1),ROW($EH$5:$EH$900)-4,""),1)),"")=$E81,"",IFERROR(INDEX($E$5:$E$900,SMALL(IF(ROUND($EH$5:$EH$900,1)=ROUND($EH81,1),ROW($EH$5:$EH$900)-4,""),1)),""))</f>
        <v/>
      </c>
      <c r="HO81" s="116" t="str" cm="1">
        <f t="array" ref="HO81">IF(IFERROR(INDEX($E$5:$E$900,SMALL(IF(ROUND($EH$5:$EH$900,1)=ROUND($EH81,1),ROW($EH$5:$EH$900)-4,""),2)),"")=$E81,"",IFERROR(INDEX($E$5:$E$900,SMALL(IF(ROUND($EH$5:$EH$900,1)=ROUND($EH81,1),ROW($EH$5:$EH$900)-4,""),2)),""))</f>
        <v/>
      </c>
      <c r="HP81" s="116" t="str" cm="1">
        <f t="array" ref="HP81">IF(IFERROR(INDEX($E$5:$E$900,SMALL(IF(ROUND($EH$5:$EH$900,1)=ROUND($EH81,1),ROW($EH$5:$EH$900)-4,""),3)),"")=$E81,"",IFERROR(INDEX($E$5:$E$900,SMALL(IF(ROUND($EH$5:$EH$900,1)=ROUND($EH81,1),ROW($EH$5:$EH$900)-4,""),3)),""))</f>
        <v/>
      </c>
      <c r="HQ81" s="117" t="str" cm="1">
        <f t="array" ref="HQ81">IF(IFERROR(INDEX($E$5:$E$900,SMALL(IF(ROUND($EH$5:$EH$900,1)=ROUND($EH81,1),ROW($EH$5:$EH$900)-4,""),4)),"")=$E81,"",IFERROR(INDEX($E$5:$E$900,SMALL(IF(ROUND($EH$5:$EH$900,1)=ROUND($EH81,1),ROW($EH$5:$EH$900)-4,""),4)),""))</f>
        <v/>
      </c>
      <c r="HR81" s="118"/>
      <c r="HS81" s="105" t="str">
        <f t="shared" si="14"/>
        <v>rfz</v>
      </c>
      <c r="HT81" s="119" t="str">
        <f t="shared" si="15"/>
        <v/>
      </c>
      <c r="HU81" s="119" t="str">
        <f t="shared" si="15"/>
        <v/>
      </c>
      <c r="HV81" s="119" t="str">
        <f t="shared" si="15"/>
        <v/>
      </c>
      <c r="HW81" s="119" t="str">
        <f t="shared" si="11"/>
        <v/>
      </c>
    </row>
    <row r="82" spans="1:231" ht="13.9" customHeight="1" x14ac:dyDescent="0.25">
      <c r="A82" s="107" t="s">
        <v>292</v>
      </c>
      <c r="B82" s="107" t="s">
        <v>527</v>
      </c>
      <c r="C82" s="107">
        <v>952</v>
      </c>
      <c r="D82" s="107">
        <v>2017</v>
      </c>
      <c r="E82" s="109" t="s">
        <v>528</v>
      </c>
      <c r="F82" s="107" t="s">
        <v>300</v>
      </c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 t="s">
        <v>19</v>
      </c>
      <c r="X82" s="110"/>
      <c r="Y82" s="107" t="s">
        <v>296</v>
      </c>
      <c r="Z82" s="107">
        <v>1</v>
      </c>
      <c r="AA82" s="107" t="s">
        <v>449</v>
      </c>
      <c r="AB82" s="110">
        <v>1</v>
      </c>
      <c r="AC82" s="110">
        <v>1</v>
      </c>
      <c r="AD82" s="107">
        <v>3600</v>
      </c>
      <c r="AE82" s="107">
        <v>4</v>
      </c>
      <c r="AF82" s="107">
        <v>2</v>
      </c>
      <c r="AG82" s="107">
        <v>196269</v>
      </c>
      <c r="AH82" s="107">
        <v>6</v>
      </c>
      <c r="AI82" s="107" t="s">
        <v>529</v>
      </c>
      <c r="AJ82" s="110">
        <v>16</v>
      </c>
      <c r="AK82" s="110" t="s">
        <v>405</v>
      </c>
      <c r="AL82" s="107" t="s">
        <v>327</v>
      </c>
      <c r="AM82" s="107">
        <v>2</v>
      </c>
      <c r="AN82" s="110" t="s">
        <v>530</v>
      </c>
      <c r="AO82" s="110">
        <v>800</v>
      </c>
      <c r="AP82" s="107" t="s">
        <v>531</v>
      </c>
      <c r="AQ82" s="107" t="s">
        <v>424</v>
      </c>
      <c r="AR82" s="107" t="s">
        <v>319</v>
      </c>
      <c r="AS82" s="107" t="s">
        <v>477</v>
      </c>
      <c r="AT82" s="107" t="s">
        <v>478</v>
      </c>
      <c r="AU82" s="111">
        <v>4.5239653915998286</v>
      </c>
      <c r="AV82" s="111">
        <v>6.7181115993232599</v>
      </c>
      <c r="AW82" s="111">
        <v>6.0688398826395735</v>
      </c>
      <c r="AX82" s="111">
        <v>3.0682204273477325</v>
      </c>
      <c r="AY82" s="111">
        <v>3.4317363141562636</v>
      </c>
      <c r="AZ82" s="111">
        <v>3.4317363141562636</v>
      </c>
      <c r="BA82" s="111"/>
      <c r="BB82" s="111">
        <v>3.9205276770769184</v>
      </c>
      <c r="BC82" s="111">
        <v>64.128817722388646</v>
      </c>
      <c r="BD82" s="111">
        <v>111.8779700671177</v>
      </c>
      <c r="BE82" s="111">
        <v>18.151868322813328</v>
      </c>
      <c r="BF82" s="111">
        <v>6.752413312517894E-3</v>
      </c>
      <c r="BG82" s="107">
        <v>11423.49459</v>
      </c>
      <c r="BH82" s="112">
        <v>11425.43621</v>
      </c>
      <c r="BI82" s="111">
        <v>1.6500254476922189</v>
      </c>
      <c r="BJ82" s="112">
        <v>233.85636400000001</v>
      </c>
      <c r="BK82" s="112">
        <v>8575.5966829999998</v>
      </c>
      <c r="BL82" s="111">
        <v>1.238460615071342</v>
      </c>
      <c r="BM82" s="112">
        <v>219.136529</v>
      </c>
      <c r="BN82" s="112">
        <v>5705.3235619999996</v>
      </c>
      <c r="BO82" s="111">
        <v>0.82394482727745366</v>
      </c>
      <c r="BP82" s="112">
        <v>200.665537</v>
      </c>
      <c r="BQ82" s="112">
        <v>2859.7170470000001</v>
      </c>
      <c r="BR82" s="111">
        <v>0.41299131289353591</v>
      </c>
      <c r="BS82" s="107">
        <v>161.435124</v>
      </c>
      <c r="BT82" s="107">
        <v>148895.30679999999</v>
      </c>
      <c r="BU82" s="112">
        <v>148852.9578</v>
      </c>
      <c r="BV82" s="107">
        <v>2.5225847396230789</v>
      </c>
      <c r="BW82" s="107">
        <v>242.93694199999999</v>
      </c>
      <c r="BX82" s="107">
        <v>111660.8903</v>
      </c>
      <c r="BY82" s="107">
        <v>1.8922973520080544</v>
      </c>
      <c r="BZ82" s="107">
        <v>228.40388400000001</v>
      </c>
      <c r="CA82" s="107">
        <v>74419.062090000007</v>
      </c>
      <c r="CB82" s="107">
        <v>1.2611666784447089</v>
      </c>
      <c r="CC82" s="107">
        <v>206.627521</v>
      </c>
      <c r="CD82" s="107">
        <v>37202.444730000003</v>
      </c>
      <c r="CE82" s="107">
        <v>0.63046324869581494</v>
      </c>
      <c r="CF82" s="107">
        <v>162.514959</v>
      </c>
      <c r="CG82" s="107">
        <v>36463.409870000003</v>
      </c>
      <c r="CH82" s="112">
        <v>35809.643259999997</v>
      </c>
      <c r="CI82" s="107">
        <v>2.2456100588780865</v>
      </c>
      <c r="CJ82" s="107">
        <v>242.30380199999999</v>
      </c>
      <c r="CK82" s="107">
        <v>27352.5674</v>
      </c>
      <c r="CL82" s="107">
        <v>1.7152698239301263</v>
      </c>
      <c r="CM82" s="107">
        <v>226.43231399999999</v>
      </c>
      <c r="CN82" s="107">
        <v>18242.130580000001</v>
      </c>
      <c r="CO82" s="107">
        <v>1.1439575543488827</v>
      </c>
      <c r="CP82" s="107">
        <v>207.39338799999999</v>
      </c>
      <c r="CQ82" s="107">
        <v>9114.8997739999995</v>
      </c>
      <c r="CR82" s="107">
        <v>0.57159213984752777</v>
      </c>
      <c r="CS82" s="107">
        <v>163.17239699999999</v>
      </c>
      <c r="CT82" s="107">
        <v>15696.310390000001</v>
      </c>
      <c r="CU82" s="107">
        <v>15696.42187</v>
      </c>
      <c r="CV82" s="107">
        <v>1.0424992923336254</v>
      </c>
      <c r="CW82" s="107">
        <v>210.37471099999999</v>
      </c>
      <c r="CX82" s="112">
        <v>11772.353349999999</v>
      </c>
      <c r="CY82" s="107">
        <v>0.78187692316888413</v>
      </c>
      <c r="CZ82" s="107">
        <v>202.269587</v>
      </c>
      <c r="DA82" s="112">
        <v>7851.6260389999998</v>
      </c>
      <c r="DB82" s="107">
        <v>0.52147646496237843</v>
      </c>
      <c r="DC82" s="107">
        <v>189.989835</v>
      </c>
      <c r="DD82" s="112">
        <v>3929.4674759999998</v>
      </c>
      <c r="DE82" s="107">
        <v>0.26098094819988399</v>
      </c>
      <c r="DF82" s="107">
        <v>154.83066099999999</v>
      </c>
      <c r="DG82" s="107">
        <v>24934.305100000001</v>
      </c>
      <c r="DH82" s="112">
        <v>24934.689620000001</v>
      </c>
      <c r="DI82" s="107">
        <v>1.1937858981657075</v>
      </c>
      <c r="DJ82" s="107">
        <v>217.50537199999999</v>
      </c>
      <c r="DK82" s="112">
        <v>18709.403040000001</v>
      </c>
      <c r="DL82" s="107">
        <v>0.89574090765243763</v>
      </c>
      <c r="DM82" s="107">
        <v>209.16710699999999</v>
      </c>
      <c r="DN82" s="112">
        <v>12468.727269999999</v>
      </c>
      <c r="DO82" s="107">
        <v>0.59695913644182741</v>
      </c>
      <c r="DP82" s="107">
        <v>193.95562000000001</v>
      </c>
      <c r="DQ82" s="112">
        <v>6230.1735410000001</v>
      </c>
      <c r="DR82" s="107">
        <v>0.29827896114677643</v>
      </c>
      <c r="DS82" s="107">
        <v>155.580331</v>
      </c>
      <c r="DT82" s="107">
        <v>1794.846587</v>
      </c>
      <c r="DU82" s="112">
        <v>1794.4676999999999</v>
      </c>
      <c r="DV82" s="107">
        <v>1.8369941137329169</v>
      </c>
      <c r="DW82" s="107">
        <v>217.61281</v>
      </c>
      <c r="DX82" s="112">
        <v>1347.855438</v>
      </c>
      <c r="DY82" s="107">
        <v>1.3797977560526182</v>
      </c>
      <c r="DZ82" s="107">
        <v>207.26727299999999</v>
      </c>
      <c r="EA82" s="112">
        <v>895.30154900000002</v>
      </c>
      <c r="EB82" s="107">
        <v>0.91651896299329483</v>
      </c>
      <c r="EC82" s="107">
        <v>193.729669</v>
      </c>
      <c r="ED82" s="112">
        <v>450.77966900000001</v>
      </c>
      <c r="EE82" s="107">
        <v>0.46146252648820185</v>
      </c>
      <c r="EF82" s="107">
        <v>173.88016500000001</v>
      </c>
      <c r="EG82" s="107">
        <v>594572.72210000001</v>
      </c>
      <c r="EH82" s="111">
        <v>595376.17000000004</v>
      </c>
      <c r="EI82" s="107">
        <v>1.6813200296832356</v>
      </c>
      <c r="EJ82" s="107">
        <v>234.94298800000001</v>
      </c>
      <c r="EK82" s="112">
        <v>521002.5159</v>
      </c>
      <c r="EL82" s="107">
        <v>1.4712916129949043</v>
      </c>
      <c r="EM82" s="107">
        <v>227.76937799999999</v>
      </c>
      <c r="EN82" s="112">
        <v>447699.1741</v>
      </c>
      <c r="EO82" s="107">
        <v>1.2642857181989196</v>
      </c>
      <c r="EP82" s="107">
        <v>219.621701</v>
      </c>
      <c r="EQ82" s="112">
        <v>373508.7844</v>
      </c>
      <c r="ER82" s="107">
        <v>1.0547748333198441</v>
      </c>
      <c r="ES82" s="107">
        <v>211.20858899999999</v>
      </c>
      <c r="ET82" s="112">
        <v>298486.01860000001</v>
      </c>
      <c r="EU82" s="107">
        <v>0.84291334947548002</v>
      </c>
      <c r="EV82" s="107">
        <v>202.01178400000001</v>
      </c>
      <c r="EW82" s="112">
        <v>224263.2873</v>
      </c>
      <c r="EX82" s="107">
        <v>0.63331113312797849</v>
      </c>
      <c r="EY82" s="107">
        <v>192.75531100000001</v>
      </c>
      <c r="EZ82" s="112">
        <v>149665.9099</v>
      </c>
      <c r="FA82" s="107">
        <v>0.42265093021045241</v>
      </c>
      <c r="FB82" s="107">
        <v>181.43082999999999</v>
      </c>
      <c r="FC82" s="112">
        <v>73589.789290000001</v>
      </c>
      <c r="FD82" s="107">
        <v>0.20781481179108302</v>
      </c>
      <c r="FE82" s="107">
        <v>158.02199200000001</v>
      </c>
      <c r="FF82" s="107">
        <v>4753.2084690000002</v>
      </c>
      <c r="FG82" s="112">
        <v>4774.8250770000004</v>
      </c>
      <c r="FH82" s="107">
        <v>14.107501852508422</v>
      </c>
      <c r="FI82" s="107">
        <v>157.49859499999999</v>
      </c>
      <c r="FJ82" s="112">
        <v>2369.648162</v>
      </c>
      <c r="FK82" s="107">
        <v>7.0012650298410453</v>
      </c>
      <c r="FL82" s="107">
        <v>152.49074400000001</v>
      </c>
      <c r="FM82" s="107">
        <v>3249.77898</v>
      </c>
      <c r="FN82" s="112">
        <v>3248.0323880000001</v>
      </c>
      <c r="FO82" s="107">
        <v>23.779430324328281</v>
      </c>
      <c r="FP82" s="107">
        <v>149.89363599999999</v>
      </c>
      <c r="FQ82" s="112">
        <v>1621.510231</v>
      </c>
      <c r="FR82" s="107">
        <v>11.87136855553115</v>
      </c>
      <c r="FS82" s="107">
        <v>150.46305799999999</v>
      </c>
      <c r="FT82" s="107">
        <v>53.920512974432157</v>
      </c>
      <c r="FU82" s="107">
        <v>4.6806000845861249</v>
      </c>
      <c r="FV82" s="107">
        <v>257.24647099999999</v>
      </c>
      <c r="FW82" s="107">
        <v>54.053458110002346</v>
      </c>
      <c r="FX82" s="107">
        <v>4.6921404609377042</v>
      </c>
      <c r="FY82" s="107">
        <v>259.107778</v>
      </c>
      <c r="FZ82" s="107">
        <v>2027601.4153098701</v>
      </c>
      <c r="GA82" s="107">
        <v>13.691202789218488</v>
      </c>
      <c r="GB82" s="107">
        <v>245.632397</v>
      </c>
      <c r="GC82" s="134">
        <v>2027601.4153098701</v>
      </c>
      <c r="GD82" s="134">
        <v>13.691202789218488</v>
      </c>
      <c r="GE82" s="113">
        <v>64</v>
      </c>
      <c r="GF82" s="113">
        <v>141.820492</v>
      </c>
      <c r="GG82" s="113"/>
      <c r="GH82" s="113"/>
      <c r="GI82" s="113"/>
      <c r="GJ82" s="113"/>
      <c r="GK82" s="113"/>
      <c r="GL82" s="107">
        <v>1</v>
      </c>
      <c r="GM82" s="107">
        <v>1</v>
      </c>
      <c r="GN82" s="107">
        <v>0</v>
      </c>
      <c r="GO82" s="114"/>
      <c r="GP82" s="114"/>
      <c r="GQ82" s="114"/>
      <c r="GR82" s="114"/>
      <c r="GS82" s="114"/>
      <c r="GT82" s="114"/>
      <c r="GU82" s="114"/>
      <c r="GV82" s="114"/>
      <c r="GW82" s="114"/>
      <c r="GX82" s="114"/>
      <c r="GY82" s="114"/>
      <c r="GZ82" s="114"/>
      <c r="HA82" s="107"/>
      <c r="HB82" s="114"/>
      <c r="HK82" s="115">
        <f t="shared" si="13"/>
        <v>1</v>
      </c>
      <c r="HL82" s="115" t="str" cm="1">
        <f t="array" ref="HL82">IFERROR(INDEX(#REF!,'5. Data Set'!HH82),"")</f>
        <v/>
      </c>
      <c r="HN82" s="116" t="str" cm="1">
        <f t="array" ref="HN82">IF(IFERROR(INDEX($E$5:$E$900,SMALL(IF(ROUND($EH$5:$EH$900,1)=ROUND($EH82,1),ROW($EH$5:$EH$900)-4,""),1)),"")=$E82,"",IFERROR(INDEX($E$5:$E$900,SMALL(IF(ROUND($EH$5:$EH$900,1)=ROUND($EH82,1),ROW($EH$5:$EH$900)-4,""),1)),""))</f>
        <v/>
      </c>
      <c r="HO82" s="116" t="str" cm="1">
        <f t="array" ref="HO82">IF(IFERROR(INDEX($E$5:$E$900,SMALL(IF(ROUND($EH$5:$EH$900,1)=ROUND($EH82,1),ROW($EH$5:$EH$900)-4,""),2)),"")=$E82,"",IFERROR(INDEX($E$5:$E$900,SMALL(IF(ROUND($EH$5:$EH$900,1)=ROUND($EH82,1),ROW($EH$5:$EH$900)-4,""),2)),""))</f>
        <v/>
      </c>
      <c r="HP82" s="116" t="str" cm="1">
        <f t="array" ref="HP82">IF(IFERROR(INDEX($E$5:$E$900,SMALL(IF(ROUND($EH$5:$EH$900,1)=ROUND($EH82,1),ROW($EH$5:$EH$900)-4,""),3)),"")=$E82,"",IFERROR(INDEX($E$5:$E$900,SMALL(IF(ROUND($EH$5:$EH$900,1)=ROUND($EH82,1),ROW($EH$5:$EH$900)-4,""),3)),""))</f>
        <v/>
      </c>
      <c r="HQ82" s="117" t="str" cm="1">
        <f t="array" ref="HQ82">IF(IFERROR(INDEX($E$5:$E$900,SMALL(IF(ROUND($EH$5:$EH$900,1)=ROUND($EH82,1),ROW($EH$5:$EH$900)-4,""),4)),"")=$E82,"",IFERROR(INDEX($E$5:$E$900,SMALL(IF(ROUND($EH$5:$EH$900,1)=ROUND($EH82,1),ROW($EH$5:$EH$900)-4,""),4)),""))</f>
        <v/>
      </c>
      <c r="HR82" s="118"/>
      <c r="HS82" s="105" t="str">
        <f t="shared" si="14"/>
        <v>stp</v>
      </c>
      <c r="HT82" s="119" t="str">
        <f t="shared" si="15"/>
        <v/>
      </c>
      <c r="HU82" s="119" t="str">
        <f t="shared" si="15"/>
        <v/>
      </c>
      <c r="HV82" s="119" t="str">
        <f t="shared" si="15"/>
        <v/>
      </c>
      <c r="HW82" s="119" t="str">
        <f t="shared" si="11"/>
        <v/>
      </c>
    </row>
    <row r="83" spans="1:231" ht="13.9" customHeight="1" x14ac:dyDescent="0.25">
      <c r="A83" s="107" t="s">
        <v>292</v>
      </c>
      <c r="B83" s="107" t="s">
        <v>527</v>
      </c>
      <c r="C83" s="107">
        <v>953</v>
      </c>
      <c r="D83" s="107">
        <v>2017</v>
      </c>
      <c r="E83" s="109" t="s">
        <v>532</v>
      </c>
      <c r="F83" s="107" t="s">
        <v>309</v>
      </c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 t="s">
        <v>19</v>
      </c>
      <c r="X83" s="110"/>
      <c r="Y83" s="107" t="s">
        <v>296</v>
      </c>
      <c r="Z83" s="107">
        <v>1</v>
      </c>
      <c r="AA83" s="107" t="s">
        <v>444</v>
      </c>
      <c r="AB83" s="110">
        <v>1</v>
      </c>
      <c r="AC83" s="110">
        <v>1</v>
      </c>
      <c r="AD83" s="107">
        <v>1696</v>
      </c>
      <c r="AE83" s="107">
        <v>6</v>
      </c>
      <c r="AF83" s="107">
        <v>1</v>
      </c>
      <c r="AG83" s="107">
        <v>7853</v>
      </c>
      <c r="AH83" s="107">
        <v>1</v>
      </c>
      <c r="AI83" s="107" t="s">
        <v>533</v>
      </c>
      <c r="AJ83" s="110">
        <v>2</v>
      </c>
      <c r="AK83" s="110" t="s">
        <v>405</v>
      </c>
      <c r="AL83" s="107" t="s">
        <v>316</v>
      </c>
      <c r="AM83" s="107">
        <v>1</v>
      </c>
      <c r="AN83" s="110" t="s">
        <v>534</v>
      </c>
      <c r="AO83" s="110">
        <v>550</v>
      </c>
      <c r="AP83" s="107" t="s">
        <v>531</v>
      </c>
      <c r="AQ83" s="107" t="s">
        <v>424</v>
      </c>
      <c r="AR83" s="107" t="s">
        <v>319</v>
      </c>
      <c r="AS83" s="107" t="s">
        <v>477</v>
      </c>
      <c r="AT83" s="107" t="s">
        <v>478</v>
      </c>
      <c r="AU83" s="111">
        <v>8.3277503822396337</v>
      </c>
      <c r="AV83" s="111">
        <v>9.2609059545553478</v>
      </c>
      <c r="AW83" s="111">
        <v>9.7240802712044587</v>
      </c>
      <c r="AX83" s="111">
        <v>4.5557962547201276</v>
      </c>
      <c r="AY83" s="111">
        <v>5.0137393679330318</v>
      </c>
      <c r="AZ83" s="111">
        <v>5.0137393679330318</v>
      </c>
      <c r="BA83" s="111"/>
      <c r="BB83" s="111">
        <v>7.1928788396387366</v>
      </c>
      <c r="BC83" s="111">
        <v>12.185204265037434</v>
      </c>
      <c r="BD83" s="111">
        <v>18.144572758724426</v>
      </c>
      <c r="BE83" s="111">
        <v>10.83549423972998</v>
      </c>
      <c r="BF83" s="111">
        <v>55.738587240259228</v>
      </c>
      <c r="BG83" s="107">
        <v>7167.7416350000003</v>
      </c>
      <c r="BH83" s="112">
        <v>7156.7807169999996</v>
      </c>
      <c r="BI83" s="111">
        <v>1.0335596899370343</v>
      </c>
      <c r="BJ83" s="112">
        <v>75.555159000000003</v>
      </c>
      <c r="BK83" s="112">
        <v>5385.7038849999999</v>
      </c>
      <c r="BL83" s="111">
        <v>0.77778636199526319</v>
      </c>
      <c r="BM83" s="112">
        <v>72.031508000000002</v>
      </c>
      <c r="BN83" s="112">
        <v>3574.2234189999999</v>
      </c>
      <c r="BO83" s="111">
        <v>0.51617806871353478</v>
      </c>
      <c r="BP83" s="112">
        <v>68.826031999999998</v>
      </c>
      <c r="BQ83" s="112">
        <v>1790.2656460000001</v>
      </c>
      <c r="BR83" s="111">
        <v>0.25854451591473632</v>
      </c>
      <c r="BS83" s="107">
        <v>59.549841000000001</v>
      </c>
      <c r="BT83" s="107">
        <v>66964.933820000006</v>
      </c>
      <c r="BU83" s="112">
        <v>66902.524720000001</v>
      </c>
      <c r="BV83" s="107">
        <v>1.1337852495190914</v>
      </c>
      <c r="BW83" s="107">
        <v>74.927778000000004</v>
      </c>
      <c r="BX83" s="107">
        <v>50265.220939999999</v>
      </c>
      <c r="BY83" s="107">
        <v>0.85183580595955366</v>
      </c>
      <c r="BZ83" s="107">
        <v>71.615793999999994</v>
      </c>
      <c r="CA83" s="107">
        <v>33491.95291</v>
      </c>
      <c r="CB83" s="107">
        <v>0.56758220031110973</v>
      </c>
      <c r="CC83" s="107">
        <v>68.331429</v>
      </c>
      <c r="CD83" s="107">
        <v>16746.301780000002</v>
      </c>
      <c r="CE83" s="107">
        <v>0.28379661338077089</v>
      </c>
      <c r="CF83" s="107">
        <v>57.681508000000001</v>
      </c>
      <c r="CG83" s="107">
        <v>18577.031569999999</v>
      </c>
      <c r="CH83" s="112">
        <v>18611.814539999999</v>
      </c>
      <c r="CI83" s="107">
        <v>1.1671403046810869</v>
      </c>
      <c r="CJ83" s="107">
        <v>69.599524000000002</v>
      </c>
      <c r="CK83" s="107">
        <v>13938.665419999999</v>
      </c>
      <c r="CL83" s="107">
        <v>0.87408877679191244</v>
      </c>
      <c r="CM83" s="107">
        <v>70.322460000000007</v>
      </c>
      <c r="CN83" s="107">
        <v>9295.5809879999997</v>
      </c>
      <c r="CO83" s="107">
        <v>0.5829225948499076</v>
      </c>
      <c r="CP83" s="107">
        <v>67.705556000000001</v>
      </c>
      <c r="CQ83" s="107">
        <v>4643.5039930000003</v>
      </c>
      <c r="CR83" s="107">
        <v>0.2911924924638683</v>
      </c>
      <c r="CS83" s="107">
        <v>58.445475999999999</v>
      </c>
      <c r="CT83" s="107">
        <v>8052.237486</v>
      </c>
      <c r="CU83" s="107">
        <v>8037.0748869999998</v>
      </c>
      <c r="CV83" s="107">
        <v>0.53379330343711329</v>
      </c>
      <c r="CW83" s="107">
        <v>69.339841000000007</v>
      </c>
      <c r="CX83" s="112">
        <v>6032.4104280000001</v>
      </c>
      <c r="CY83" s="107">
        <v>0.40065077597560661</v>
      </c>
      <c r="CZ83" s="107">
        <v>67.615078999999994</v>
      </c>
      <c r="DA83" s="112">
        <v>4030.76856</v>
      </c>
      <c r="DB83" s="107">
        <v>0.26770899802278481</v>
      </c>
      <c r="DC83" s="107">
        <v>65.809762000000006</v>
      </c>
      <c r="DD83" s="112">
        <v>2010.2730939999999</v>
      </c>
      <c r="DE83" s="107">
        <v>0.13351503261375627</v>
      </c>
      <c r="DF83" s="107">
        <v>57.511983999999998</v>
      </c>
      <c r="DG83" s="107">
        <v>12534.54867</v>
      </c>
      <c r="DH83" s="112">
        <v>12537.24676</v>
      </c>
      <c r="DI83" s="107">
        <v>0.60023961043841956</v>
      </c>
      <c r="DJ83" s="107">
        <v>71.562460000000002</v>
      </c>
      <c r="DK83" s="112">
        <v>9391.4835619999994</v>
      </c>
      <c r="DL83" s="107">
        <v>0.44963144960015933</v>
      </c>
      <c r="DM83" s="107">
        <v>69.300317000000007</v>
      </c>
      <c r="DN83" s="112">
        <v>6261.0799290000004</v>
      </c>
      <c r="DO83" s="107">
        <v>0.29975865111765321</v>
      </c>
      <c r="DP83" s="107">
        <v>66.836825000000005</v>
      </c>
      <c r="DQ83" s="112">
        <v>3128.1223230000001</v>
      </c>
      <c r="DR83" s="107">
        <v>0.14976357732319565</v>
      </c>
      <c r="DS83" s="107">
        <v>57.846348999999996</v>
      </c>
      <c r="DT83" s="107">
        <v>1021.96243</v>
      </c>
      <c r="DU83" s="112">
        <v>1022.7642970000001</v>
      </c>
      <c r="DV83" s="107">
        <v>1.0470024026206686</v>
      </c>
      <c r="DW83" s="107">
        <v>70.303253999999995</v>
      </c>
      <c r="DX83" s="112">
        <v>768.69788400000004</v>
      </c>
      <c r="DY83" s="107">
        <v>0.78691496545017148</v>
      </c>
      <c r="DZ83" s="107">
        <v>68.254205999999996</v>
      </c>
      <c r="EA83" s="112">
        <v>512.99354000000005</v>
      </c>
      <c r="EB83" s="107">
        <v>0.52515078057020015</v>
      </c>
      <c r="EC83" s="107">
        <v>65.994365000000002</v>
      </c>
      <c r="ED83" s="112">
        <v>258.55214999999998</v>
      </c>
      <c r="EE83" s="107">
        <v>0.26467947996109942</v>
      </c>
      <c r="EF83" s="107">
        <v>61.446745999999997</v>
      </c>
      <c r="EG83" s="107">
        <v>364620.15730000002</v>
      </c>
      <c r="EH83" s="111">
        <v>364719.76020000002</v>
      </c>
      <c r="EI83" s="107">
        <v>1.0299549577967262</v>
      </c>
      <c r="EJ83" s="107">
        <v>75.100407000000004</v>
      </c>
      <c r="EK83" s="112">
        <v>317079.8995</v>
      </c>
      <c r="EL83" s="107">
        <v>0.89542177349707719</v>
      </c>
      <c r="EM83" s="107">
        <v>73.042033000000004</v>
      </c>
      <c r="EN83" s="112">
        <v>273744.27049999998</v>
      </c>
      <c r="EO83" s="107">
        <v>0.77304357848698513</v>
      </c>
      <c r="EP83" s="107">
        <v>71.476707000000005</v>
      </c>
      <c r="EQ83" s="112">
        <v>227993.28400000001</v>
      </c>
      <c r="ER83" s="107">
        <v>0.64384450426099238</v>
      </c>
      <c r="ES83" s="107">
        <v>69.485163</v>
      </c>
      <c r="ET83" s="112">
        <v>182342.2916</v>
      </c>
      <c r="EU83" s="107">
        <v>0.51492780963238949</v>
      </c>
      <c r="EV83" s="107">
        <v>67.478658999999993</v>
      </c>
      <c r="EW83" s="112">
        <v>136941.02309999999</v>
      </c>
      <c r="EX83" s="107">
        <v>0.38671632595463906</v>
      </c>
      <c r="EY83" s="107">
        <v>65.305527999999995</v>
      </c>
      <c r="EZ83" s="112">
        <v>92065.886599999998</v>
      </c>
      <c r="FA83" s="107">
        <v>0.2599906193610762</v>
      </c>
      <c r="FB83" s="107">
        <v>62.609389999999998</v>
      </c>
      <c r="FC83" s="112">
        <v>46123.762450000002</v>
      </c>
      <c r="FD83" s="107">
        <v>0.13025177956238407</v>
      </c>
      <c r="FE83" s="107">
        <v>57.472683000000004</v>
      </c>
      <c r="FF83" s="107">
        <v>306.24412599999999</v>
      </c>
      <c r="FG83" s="112">
        <v>310.63513599999999</v>
      </c>
      <c r="FH83" s="107">
        <v>0.91778980086273121</v>
      </c>
      <c r="FI83" s="107">
        <v>53.643968000000001</v>
      </c>
      <c r="FJ83" s="112">
        <v>152.10820100000001</v>
      </c>
      <c r="FK83" s="107">
        <v>0.44941263664834846</v>
      </c>
      <c r="FL83" s="107">
        <v>51.784762000000001</v>
      </c>
      <c r="FM83" s="107">
        <v>180.27158180000001</v>
      </c>
      <c r="FN83" s="112">
        <v>180.171392</v>
      </c>
      <c r="FO83" s="107">
        <v>1.3190672230763598</v>
      </c>
      <c r="FP83" s="107">
        <v>51.743015999999997</v>
      </c>
      <c r="FQ83" s="112">
        <v>89.755955999999998</v>
      </c>
      <c r="FR83" s="107">
        <v>0.65711952558752462</v>
      </c>
      <c r="FS83" s="107">
        <v>50.882221999999999</v>
      </c>
      <c r="FT83" s="107">
        <v>9.1768287562345652</v>
      </c>
      <c r="FU83" s="107">
        <v>0.79659971842313937</v>
      </c>
      <c r="FV83" s="107">
        <v>73.293902000000003</v>
      </c>
      <c r="FW83" s="107">
        <v>9.1169035639374592</v>
      </c>
      <c r="FX83" s="107">
        <v>0.79139787881401558</v>
      </c>
      <c r="FY83" s="107">
        <v>73.260475999999997</v>
      </c>
      <c r="FZ83" s="107">
        <v>172156.92066882129</v>
      </c>
      <c r="GA83" s="107">
        <v>1.1624746829662358</v>
      </c>
      <c r="GB83" s="107">
        <v>76.427937</v>
      </c>
      <c r="GC83" s="107">
        <v>2027601.4153098701</v>
      </c>
      <c r="GD83" s="107">
        <v>13.691202789218488</v>
      </c>
      <c r="GE83" s="113">
        <v>245.632397</v>
      </c>
      <c r="GF83" s="113">
        <v>49.902576000000003</v>
      </c>
      <c r="GG83" s="113"/>
      <c r="GH83" s="113"/>
      <c r="GI83" s="113"/>
      <c r="GJ83" s="113"/>
      <c r="GK83" s="113"/>
      <c r="GL83" s="107">
        <v>1</v>
      </c>
      <c r="GM83" s="107">
        <v>0</v>
      </c>
      <c r="GN83" s="107">
        <v>0</v>
      </c>
      <c r="GO83" s="114"/>
      <c r="GP83" s="114"/>
      <c r="GQ83" s="114"/>
      <c r="GR83" s="114"/>
      <c r="GS83" s="114"/>
      <c r="GT83" s="114"/>
      <c r="GU83" s="114"/>
      <c r="GV83" s="114"/>
      <c r="GW83" s="114"/>
      <c r="GX83" s="114"/>
      <c r="GY83" s="114"/>
      <c r="GZ83" s="114"/>
      <c r="HA83" s="107"/>
      <c r="HB83" s="114"/>
      <c r="HK83" s="115">
        <f t="shared" si="13"/>
        <v>1</v>
      </c>
      <c r="HL83" s="115" t="str" cm="1">
        <f t="array" ref="HL83">IFERROR(INDEX(#REF!,'5. Data Set'!HH83),"")</f>
        <v/>
      </c>
      <c r="HN83" s="116" t="str" cm="1">
        <f t="array" ref="HN83">IF(IFERROR(INDEX($E$5:$E$900,SMALL(IF(ROUND($EH$5:$EH$900,1)=ROUND($EH83,1),ROW($EH$5:$EH$900)-4,""),1)),"")=$E83,"",IFERROR(INDEX($E$5:$E$900,SMALL(IF(ROUND($EH$5:$EH$900,1)=ROUND($EH83,1),ROW($EH$5:$EH$900)-4,""),1)),""))</f>
        <v/>
      </c>
      <c r="HO83" s="116" t="str" cm="1">
        <f t="array" ref="HO83">IF(IFERROR(INDEX($E$5:$E$900,SMALL(IF(ROUND($EH$5:$EH$900,1)=ROUND($EH83,1),ROW($EH$5:$EH$900)-4,""),2)),"")=$E83,"",IFERROR(INDEX($E$5:$E$900,SMALL(IF(ROUND($EH$5:$EH$900,1)=ROUND($EH83,1),ROW($EH$5:$EH$900)-4,""),2)),""))</f>
        <v/>
      </c>
      <c r="HP83" s="116" t="str" cm="1">
        <f t="array" ref="HP83">IF(IFERROR(INDEX($E$5:$E$900,SMALL(IF(ROUND($EH$5:$EH$900,1)=ROUND($EH83,1),ROW($EH$5:$EH$900)-4,""),3)),"")=$E83,"",IFERROR(INDEX($E$5:$E$900,SMALL(IF(ROUND($EH$5:$EH$900,1)=ROUND($EH83,1),ROW($EH$5:$EH$900)-4,""),3)),""))</f>
        <v/>
      </c>
      <c r="HQ83" s="117" t="str" cm="1">
        <f t="array" ref="HQ83">IF(IFERROR(INDEX($E$5:$E$900,SMALL(IF(ROUND($EH$5:$EH$900,1)=ROUND($EH83,1),ROW($EH$5:$EH$900)-4,""),4)),"")=$E83,"",IFERROR(INDEX($E$5:$E$900,SMALL(IF(ROUND($EH$5:$EH$900,1)=ROUND($EH83,1),ROW($EH$5:$EH$900)-4,""),4)),""))</f>
        <v/>
      </c>
      <c r="HR83" s="118"/>
      <c r="HS83" s="105" t="str">
        <f t="shared" si="14"/>
        <v>stp</v>
      </c>
      <c r="HT83" s="119" t="str">
        <f t="shared" si="15"/>
        <v/>
      </c>
      <c r="HU83" s="119" t="str">
        <f t="shared" si="15"/>
        <v/>
      </c>
      <c r="HV83" s="119" t="str">
        <f t="shared" si="15"/>
        <v/>
      </c>
      <c r="HW83" s="119" t="str">
        <f t="shared" si="11"/>
        <v/>
      </c>
    </row>
    <row r="84" spans="1:231" ht="13.9" customHeight="1" x14ac:dyDescent="0.25">
      <c r="A84" s="107" t="s">
        <v>292</v>
      </c>
      <c r="B84" s="107" t="s">
        <v>527</v>
      </c>
      <c r="C84" s="107">
        <v>954</v>
      </c>
      <c r="D84" s="107">
        <v>2017</v>
      </c>
      <c r="E84" s="109" t="s">
        <v>535</v>
      </c>
      <c r="F84" s="107" t="s">
        <v>303</v>
      </c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 t="s">
        <v>19</v>
      </c>
      <c r="X84" s="110"/>
      <c r="Y84" s="107" t="s">
        <v>296</v>
      </c>
      <c r="Z84" s="107">
        <v>1</v>
      </c>
      <c r="AA84" s="107" t="s">
        <v>536</v>
      </c>
      <c r="AB84" s="110">
        <v>1</v>
      </c>
      <c r="AC84" s="110">
        <v>1</v>
      </c>
      <c r="AD84" s="107">
        <v>1800</v>
      </c>
      <c r="AE84" s="107">
        <v>8</v>
      </c>
      <c r="AF84" s="107">
        <v>2</v>
      </c>
      <c r="AG84" s="107">
        <v>16045</v>
      </c>
      <c r="AH84" s="107">
        <v>2</v>
      </c>
      <c r="AI84" s="107" t="s">
        <v>533</v>
      </c>
      <c r="AJ84" s="110">
        <v>2</v>
      </c>
      <c r="AK84" s="110" t="s">
        <v>405</v>
      </c>
      <c r="AL84" s="107" t="s">
        <v>316</v>
      </c>
      <c r="AM84" s="107">
        <v>1</v>
      </c>
      <c r="AN84" s="110" t="s">
        <v>534</v>
      </c>
      <c r="AO84" s="110">
        <v>550</v>
      </c>
      <c r="AP84" s="107" t="s">
        <v>531</v>
      </c>
      <c r="AQ84" s="107" t="s">
        <v>424</v>
      </c>
      <c r="AR84" s="107" t="s">
        <v>319</v>
      </c>
      <c r="AS84" s="107" t="s">
        <v>477</v>
      </c>
      <c r="AT84" s="107" t="s">
        <v>478</v>
      </c>
      <c r="AU84" s="111">
        <v>12.772860806835368</v>
      </c>
      <c r="AV84" s="111">
        <v>16.00347274617296</v>
      </c>
      <c r="AW84" s="111">
        <v>16.621940555664807</v>
      </c>
      <c r="AX84" s="111">
        <v>8.7944533450197557</v>
      </c>
      <c r="AY84" s="111">
        <v>9.9635371744216155</v>
      </c>
      <c r="AZ84" s="111">
        <v>9.9635371744216155</v>
      </c>
      <c r="BA84" s="111"/>
      <c r="BB84" s="111">
        <v>9.5674258996583816</v>
      </c>
      <c r="BC84" s="111">
        <v>12.054035674802435</v>
      </c>
      <c r="BD84" s="111">
        <v>18.064778288314713</v>
      </c>
      <c r="BE84" s="111">
        <v>18.130861341606764</v>
      </c>
      <c r="BF84" s="111">
        <v>10.405149214767563</v>
      </c>
      <c r="BG84" s="107">
        <v>13396.850189999999</v>
      </c>
      <c r="BH84" s="112">
        <v>13395.306479999999</v>
      </c>
      <c r="BI84" s="111">
        <v>1.9345078967130727</v>
      </c>
      <c r="BJ84" s="112">
        <v>96.654711000000006</v>
      </c>
      <c r="BK84" s="112">
        <v>10054.734130000001</v>
      </c>
      <c r="BL84" s="111">
        <v>1.4520729781641732</v>
      </c>
      <c r="BM84" s="112">
        <v>89.807438000000005</v>
      </c>
      <c r="BN84" s="112">
        <v>6692.5671709999997</v>
      </c>
      <c r="BO84" s="111">
        <v>0.96651943431921905</v>
      </c>
      <c r="BP84" s="112">
        <v>81.961240000000004</v>
      </c>
      <c r="BQ84" s="112">
        <v>3339.325836</v>
      </c>
      <c r="BR84" s="111">
        <v>0.48225490093004453</v>
      </c>
      <c r="BS84" s="107">
        <v>69.143223000000006</v>
      </c>
      <c r="BT84" s="107">
        <v>138105.20540000001</v>
      </c>
      <c r="BU84" s="112">
        <v>138064.93030000001</v>
      </c>
      <c r="BV84" s="107">
        <v>2.3397619462816213</v>
      </c>
      <c r="BW84" s="107">
        <v>96.82</v>
      </c>
      <c r="BX84" s="107">
        <v>103578.71769999999</v>
      </c>
      <c r="BY84" s="107">
        <v>1.7553302029161753</v>
      </c>
      <c r="BZ84" s="107">
        <v>89.362478999999993</v>
      </c>
      <c r="CA84" s="107">
        <v>69030.019</v>
      </c>
      <c r="CB84" s="107">
        <v>1.1698395186695523</v>
      </c>
      <c r="CC84" s="107">
        <v>79.673471000000006</v>
      </c>
      <c r="CD84" s="107">
        <v>34549.73605</v>
      </c>
      <c r="CE84" s="107">
        <v>0.58550826403353706</v>
      </c>
      <c r="CF84" s="107">
        <v>62.215536999999998</v>
      </c>
      <c r="CG84" s="107">
        <v>39080.40943</v>
      </c>
      <c r="CH84" s="112">
        <v>39026.073819999998</v>
      </c>
      <c r="CI84" s="107">
        <v>2.4473112812772198</v>
      </c>
      <c r="CJ84" s="107">
        <v>94.954711000000003</v>
      </c>
      <c r="CK84" s="107">
        <v>29304.15295</v>
      </c>
      <c r="CL84" s="107">
        <v>1.8376530632721517</v>
      </c>
      <c r="CM84" s="107">
        <v>88.346693999999999</v>
      </c>
      <c r="CN84" s="107">
        <v>19532.792000000001</v>
      </c>
      <c r="CO84" s="107">
        <v>1.2248944753428808</v>
      </c>
      <c r="CP84" s="107">
        <v>82.059586999999993</v>
      </c>
      <c r="CQ84" s="107">
        <v>9783.0862730000008</v>
      </c>
      <c r="CR84" s="107">
        <v>0.61349387878601658</v>
      </c>
      <c r="CS84" s="107">
        <v>64.312974999999994</v>
      </c>
      <c r="CT84" s="107">
        <v>18332.691989999999</v>
      </c>
      <c r="CU84" s="107">
        <v>18335.508549999999</v>
      </c>
      <c r="CV84" s="107">
        <v>1.2177778379214863</v>
      </c>
      <c r="CW84" s="107">
        <v>85.185372000000001</v>
      </c>
      <c r="CX84" s="112">
        <v>13730.94353</v>
      </c>
      <c r="CY84" s="107">
        <v>0.91195936447508152</v>
      </c>
      <c r="CZ84" s="107">
        <v>81.300083000000001</v>
      </c>
      <c r="DA84" s="112">
        <v>9161.771702</v>
      </c>
      <c r="DB84" s="107">
        <v>0.60849157820560251</v>
      </c>
      <c r="DC84" s="107">
        <v>76.076363999999998</v>
      </c>
      <c r="DD84" s="112">
        <v>4592.9448130000001</v>
      </c>
      <c r="DE84" s="107">
        <v>0.3050467015308308</v>
      </c>
      <c r="DF84" s="107">
        <v>65.406859999999995</v>
      </c>
      <c r="DG84" s="107">
        <v>29697.707350000001</v>
      </c>
      <c r="DH84" s="112">
        <v>29689.71644</v>
      </c>
      <c r="DI84" s="107">
        <v>1.4214399836836857</v>
      </c>
      <c r="DJ84" s="107">
        <v>88.472645</v>
      </c>
      <c r="DK84" s="112">
        <v>22292.1394</v>
      </c>
      <c r="DL84" s="107">
        <v>1.0672698181219291</v>
      </c>
      <c r="DM84" s="107">
        <v>84.584958999999998</v>
      </c>
      <c r="DN84" s="112">
        <v>14855.81309</v>
      </c>
      <c r="DO84" s="107">
        <v>0.71124447277669867</v>
      </c>
      <c r="DP84" s="107">
        <v>78.463058000000004</v>
      </c>
      <c r="DQ84" s="112">
        <v>7415.7290329999996</v>
      </c>
      <c r="DR84" s="107">
        <v>0.35503921962247453</v>
      </c>
      <c r="DS84" s="107">
        <v>66.202809999999999</v>
      </c>
      <c r="DT84" s="107">
        <v>2095.7087959999999</v>
      </c>
      <c r="DU84" s="112">
        <v>2097.717506</v>
      </c>
      <c r="DV84" s="107">
        <v>2.1474305225981469</v>
      </c>
      <c r="DW84" s="107">
        <v>88.471157000000005</v>
      </c>
      <c r="DX84" s="112">
        <v>1573.0167300000001</v>
      </c>
      <c r="DY84" s="107">
        <v>1.6102950606541435</v>
      </c>
      <c r="DZ84" s="107">
        <v>83.337686000000005</v>
      </c>
      <c r="EA84" s="112">
        <v>1048.256989</v>
      </c>
      <c r="EB84" s="107">
        <v>1.0730992363208272</v>
      </c>
      <c r="EC84" s="107">
        <v>76.973388</v>
      </c>
      <c r="ED84" s="112">
        <v>524.43156499999998</v>
      </c>
      <c r="EE84" s="107">
        <v>0.53685987101397348</v>
      </c>
      <c r="EF84" s="107">
        <v>68.836941999999993</v>
      </c>
      <c r="EG84" s="107">
        <v>571764.49589999998</v>
      </c>
      <c r="EH84" s="111">
        <v>572286.14890000003</v>
      </c>
      <c r="EI84" s="107">
        <v>1.6161146739478212</v>
      </c>
      <c r="EJ84" s="107">
        <v>95.101369000000005</v>
      </c>
      <c r="EK84" s="112">
        <v>499503.63050000003</v>
      </c>
      <c r="EL84" s="107">
        <v>1.4105795649482309</v>
      </c>
      <c r="EM84" s="107">
        <v>90.071534999999997</v>
      </c>
      <c r="EN84" s="112">
        <v>428575.1262</v>
      </c>
      <c r="EO84" s="107">
        <v>1.2102801224040936</v>
      </c>
      <c r="EP84" s="107">
        <v>86.041452000000007</v>
      </c>
      <c r="EQ84" s="112">
        <v>358855.99099999998</v>
      </c>
      <c r="ER84" s="107">
        <v>1.0133958929530666</v>
      </c>
      <c r="ES84" s="107">
        <v>82.359667999999999</v>
      </c>
      <c r="ET84" s="112">
        <v>284807.8014</v>
      </c>
      <c r="EU84" s="107">
        <v>0.80428657583635743</v>
      </c>
      <c r="EV84" s="107">
        <v>78.530747000000005</v>
      </c>
      <c r="EW84" s="112">
        <v>213713.56520000001</v>
      </c>
      <c r="EX84" s="107">
        <v>0.60351911260703306</v>
      </c>
      <c r="EY84" s="107">
        <v>75.005685</v>
      </c>
      <c r="EZ84" s="112">
        <v>144453.13759999999</v>
      </c>
      <c r="FA84" s="107">
        <v>0.40793025625709622</v>
      </c>
      <c r="FB84" s="107">
        <v>70.578091000000001</v>
      </c>
      <c r="FC84" s="112">
        <v>71456.084140000006</v>
      </c>
      <c r="FD84" s="107">
        <v>0.20178930827431771</v>
      </c>
      <c r="FE84" s="107">
        <v>63.060788000000002</v>
      </c>
      <c r="FF84" s="107">
        <v>307.40204799999998</v>
      </c>
      <c r="FG84" s="112">
        <v>302.81246299999998</v>
      </c>
      <c r="FH84" s="107">
        <v>0.8946772528511493</v>
      </c>
      <c r="FI84" s="107">
        <v>53.586694000000001</v>
      </c>
      <c r="FJ84" s="112">
        <v>152.75424899999999</v>
      </c>
      <c r="FK84" s="107">
        <v>0.45132142350647048</v>
      </c>
      <c r="FL84" s="107">
        <v>51.859752</v>
      </c>
      <c r="FM84" s="107">
        <v>180.09562510000001</v>
      </c>
      <c r="FN84" s="112">
        <v>179.726305</v>
      </c>
      <c r="FO84" s="107">
        <v>1.3158086609561461</v>
      </c>
      <c r="FP84" s="107">
        <v>51.664214999999999</v>
      </c>
      <c r="FQ84" s="112">
        <v>89.099631000000002</v>
      </c>
      <c r="FR84" s="107">
        <v>0.65231445200966398</v>
      </c>
      <c r="FS84" s="107">
        <v>50.909008</v>
      </c>
      <c r="FT84" s="107">
        <v>18.657546289598631</v>
      </c>
      <c r="FU84" s="107">
        <v>1.6195786709721034</v>
      </c>
      <c r="FV84" s="107">
        <v>89.536480999999995</v>
      </c>
      <c r="FW84" s="107">
        <v>18.803973565048629</v>
      </c>
      <c r="FX84" s="107">
        <v>1.632289371966027</v>
      </c>
      <c r="FY84" s="107">
        <v>89.817778000000004</v>
      </c>
      <c r="FZ84" s="107">
        <v>669281.58116517507</v>
      </c>
      <c r="GA84" s="107">
        <v>4.5192658584827532</v>
      </c>
      <c r="GB84" s="107">
        <v>100.975041</v>
      </c>
      <c r="GC84" s="107">
        <v>117254.63471517293</v>
      </c>
      <c r="GD84" s="107">
        <v>0.79175175640515638</v>
      </c>
      <c r="GE84" s="113">
        <v>76.092302000000004</v>
      </c>
      <c r="GF84" s="113">
        <v>49.914754000000002</v>
      </c>
      <c r="GG84" s="113"/>
      <c r="GH84" s="113"/>
      <c r="GI84" s="113"/>
      <c r="GJ84" s="113"/>
      <c r="GK84" s="113"/>
      <c r="GL84" s="107">
        <v>1</v>
      </c>
      <c r="GM84" s="107">
        <v>0</v>
      </c>
      <c r="GN84" s="107">
        <v>0</v>
      </c>
      <c r="GO84" s="114"/>
      <c r="GP84" s="114"/>
      <c r="GQ84" s="114"/>
      <c r="GR84" s="114"/>
      <c r="GS84" s="114"/>
      <c r="GT84" s="114"/>
      <c r="GU84" s="114"/>
      <c r="GV84" s="114"/>
      <c r="GW84" s="114"/>
      <c r="GX84" s="114"/>
      <c r="GY84" s="114"/>
      <c r="GZ84" s="114"/>
      <c r="HA84" s="107"/>
      <c r="HB84" s="114"/>
      <c r="HK84" s="115">
        <f t="shared" si="13"/>
        <v>1</v>
      </c>
      <c r="HL84" s="115" t="str" cm="1">
        <f t="array" ref="HL84">IFERROR(INDEX(#REF!,'5. Data Set'!HH84),"")</f>
        <v/>
      </c>
      <c r="HN84" s="116" t="str" cm="1">
        <f t="array" ref="HN84">IF(IFERROR(INDEX($E$5:$E$900,SMALL(IF(ROUND($EH$5:$EH$900,1)=ROUND($EH84,1),ROW($EH$5:$EH$900)-4,""),1)),"")=$E84,"",IFERROR(INDEX($E$5:$E$900,SMALL(IF(ROUND($EH$5:$EH$900,1)=ROUND($EH84,1),ROW($EH$5:$EH$900)-4,""),1)),""))</f>
        <v/>
      </c>
      <c r="HO84" s="116" t="str" cm="1">
        <f t="array" ref="HO84">IF(IFERROR(INDEX($E$5:$E$900,SMALL(IF(ROUND($EH$5:$EH$900,1)=ROUND($EH84,1),ROW($EH$5:$EH$900)-4,""),2)),"")=$E84,"",IFERROR(INDEX($E$5:$E$900,SMALL(IF(ROUND($EH$5:$EH$900,1)=ROUND($EH84,1),ROW($EH$5:$EH$900)-4,""),2)),""))</f>
        <v/>
      </c>
      <c r="HP84" s="116" t="str" cm="1">
        <f t="array" ref="HP84">IF(IFERROR(INDEX($E$5:$E$900,SMALL(IF(ROUND($EH$5:$EH$900,1)=ROUND($EH84,1),ROW($EH$5:$EH$900)-4,""),3)),"")=$E84,"",IFERROR(INDEX($E$5:$E$900,SMALL(IF(ROUND($EH$5:$EH$900,1)=ROUND($EH84,1),ROW($EH$5:$EH$900)-4,""),3)),""))</f>
        <v/>
      </c>
      <c r="HQ84" s="117" t="str" cm="1">
        <f t="array" ref="HQ84">IF(IFERROR(INDEX($E$5:$E$900,SMALL(IF(ROUND($EH$5:$EH$900,1)=ROUND($EH84,1),ROW($EH$5:$EH$900)-4,""),4)),"")=$E84,"",IFERROR(INDEX($E$5:$E$900,SMALL(IF(ROUND($EH$5:$EH$900,1)=ROUND($EH84,1),ROW($EH$5:$EH$900)-4,""),4)),""))</f>
        <v/>
      </c>
      <c r="HR84" s="118"/>
      <c r="HS84" s="105" t="str">
        <f t="shared" si="14"/>
        <v>stp</v>
      </c>
      <c r="HT84" s="119" t="str">
        <f t="shared" si="15"/>
        <v/>
      </c>
      <c r="HU84" s="119" t="str">
        <f t="shared" si="15"/>
        <v/>
      </c>
      <c r="HV84" s="119" t="str">
        <f t="shared" si="15"/>
        <v/>
      </c>
      <c r="HW84" s="119" t="str">
        <f t="shared" si="11"/>
        <v/>
      </c>
    </row>
    <row r="85" spans="1:231" ht="13.9" customHeight="1" x14ac:dyDescent="0.25">
      <c r="A85" s="107" t="s">
        <v>292</v>
      </c>
      <c r="B85" s="107" t="s">
        <v>527</v>
      </c>
      <c r="C85" s="107">
        <v>955</v>
      </c>
      <c r="D85" s="107">
        <v>2017</v>
      </c>
      <c r="E85" s="109" t="s">
        <v>537</v>
      </c>
      <c r="F85" s="107" t="s">
        <v>49</v>
      </c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 t="s">
        <v>19</v>
      </c>
      <c r="X85" s="110"/>
      <c r="Y85" s="107" t="s">
        <v>296</v>
      </c>
      <c r="Z85" s="107">
        <v>1</v>
      </c>
      <c r="AA85" s="107" t="s">
        <v>538</v>
      </c>
      <c r="AB85" s="110">
        <v>1</v>
      </c>
      <c r="AC85" s="110">
        <v>1</v>
      </c>
      <c r="AD85" s="107">
        <v>2100</v>
      </c>
      <c r="AE85" s="107">
        <v>8</v>
      </c>
      <c r="AF85" s="107">
        <v>2</v>
      </c>
      <c r="AG85" s="107">
        <v>32429</v>
      </c>
      <c r="AH85" s="107">
        <v>2</v>
      </c>
      <c r="AI85" s="107" t="s">
        <v>539</v>
      </c>
      <c r="AJ85" s="110">
        <v>4</v>
      </c>
      <c r="AK85" s="110" t="s">
        <v>405</v>
      </c>
      <c r="AL85" s="107" t="s">
        <v>316</v>
      </c>
      <c r="AM85" s="107">
        <v>1</v>
      </c>
      <c r="AN85" s="110" t="s">
        <v>534</v>
      </c>
      <c r="AO85" s="110">
        <v>550</v>
      </c>
      <c r="AP85" s="107" t="s">
        <v>531</v>
      </c>
      <c r="AQ85" s="107" t="s">
        <v>424</v>
      </c>
      <c r="AR85" s="107" t="s">
        <v>319</v>
      </c>
      <c r="AS85" s="107" t="s">
        <v>477</v>
      </c>
      <c r="AT85" s="107" t="s">
        <v>478</v>
      </c>
      <c r="AU85" s="111">
        <v>9.9958463660230858</v>
      </c>
      <c r="AV85" s="111">
        <v>11.758719369224066</v>
      </c>
      <c r="AW85" s="111">
        <v>13.341968023255671</v>
      </c>
      <c r="AX85" s="111">
        <v>7.0747216220001894</v>
      </c>
      <c r="AY85" s="111">
        <v>8.0792029059407273</v>
      </c>
      <c r="AZ85" s="111">
        <v>8.0792029059407273</v>
      </c>
      <c r="BA85" s="111"/>
      <c r="BB85" s="111">
        <v>7.4004292572684394</v>
      </c>
      <c r="BC85" s="111">
        <v>22.788535289173659</v>
      </c>
      <c r="BD85" s="111">
        <v>30.340417473215059</v>
      </c>
      <c r="BE85" s="111">
        <v>13.586234167231224</v>
      </c>
      <c r="BF85" s="111">
        <v>26.062983408331874</v>
      </c>
      <c r="BG85" s="107">
        <v>15007.51152</v>
      </c>
      <c r="BH85" s="112">
        <v>15008.74294</v>
      </c>
      <c r="BI85" s="111">
        <v>2.1675152995205362</v>
      </c>
      <c r="BJ85" s="112">
        <v>136.58198300000001</v>
      </c>
      <c r="BK85" s="112">
        <v>11250.87175</v>
      </c>
      <c r="BL85" s="111">
        <v>1.6248153991681591</v>
      </c>
      <c r="BM85" s="112">
        <v>127.766364</v>
      </c>
      <c r="BN85" s="112">
        <v>7512.9076580000001</v>
      </c>
      <c r="BO85" s="111">
        <v>1.0849904190976836</v>
      </c>
      <c r="BP85" s="112">
        <v>117.82686</v>
      </c>
      <c r="BQ85" s="112">
        <v>3758.244428</v>
      </c>
      <c r="BR85" s="111">
        <v>0.54275380220668945</v>
      </c>
      <c r="BS85" s="107">
        <v>101.03281</v>
      </c>
      <c r="BT85" s="107">
        <v>144702.77780000001</v>
      </c>
      <c r="BU85" s="112">
        <v>144780.78649999999</v>
      </c>
      <c r="BV85" s="107">
        <v>2.453574373081937</v>
      </c>
      <c r="BW85" s="107">
        <v>136.54289299999999</v>
      </c>
      <c r="BX85" s="107">
        <v>108556.90820000001</v>
      </c>
      <c r="BY85" s="107">
        <v>1.8396947165398112</v>
      </c>
      <c r="BZ85" s="107">
        <v>125.89297500000001</v>
      </c>
      <c r="CA85" s="107">
        <v>72315.210309999995</v>
      </c>
      <c r="CB85" s="107">
        <v>1.2255130745587344</v>
      </c>
      <c r="CC85" s="107">
        <v>112.104876</v>
      </c>
      <c r="CD85" s="107">
        <v>36171.135439999998</v>
      </c>
      <c r="CE85" s="107">
        <v>0.61298583262537976</v>
      </c>
      <c r="CF85" s="107">
        <v>92.040330999999995</v>
      </c>
      <c r="CG85" s="107">
        <v>45211.857129999997</v>
      </c>
      <c r="CH85" s="112">
        <v>45415.179550000001</v>
      </c>
      <c r="CI85" s="107">
        <v>2.84796984104986</v>
      </c>
      <c r="CJ85" s="107">
        <v>134.67198300000001</v>
      </c>
      <c r="CK85" s="107">
        <v>33912.387009999999</v>
      </c>
      <c r="CL85" s="107">
        <v>2.1266337907165891</v>
      </c>
      <c r="CM85" s="107">
        <v>126.164793</v>
      </c>
      <c r="CN85" s="107">
        <v>22602.34765</v>
      </c>
      <c r="CO85" s="107">
        <v>1.417385224102327</v>
      </c>
      <c r="CP85" s="107">
        <v>116.745041</v>
      </c>
      <c r="CQ85" s="107">
        <v>11296.58229</v>
      </c>
      <c r="CR85" s="107">
        <v>0.70840467851586331</v>
      </c>
      <c r="CS85" s="107">
        <v>96.752893</v>
      </c>
      <c r="CT85" s="107">
        <v>20999.216619999999</v>
      </c>
      <c r="CU85" s="107">
        <v>20983.92095</v>
      </c>
      <c r="CV85" s="107">
        <v>1.3936757639376403</v>
      </c>
      <c r="CW85" s="107">
        <v>121.40859500000001</v>
      </c>
      <c r="CX85" s="112">
        <v>15760.266509999999</v>
      </c>
      <c r="CY85" s="107">
        <v>1.0467396212806004</v>
      </c>
      <c r="CZ85" s="107">
        <v>115.278926</v>
      </c>
      <c r="DA85" s="112">
        <v>10494.151589999999</v>
      </c>
      <c r="DB85" s="107">
        <v>0.69698340786356483</v>
      </c>
      <c r="DC85" s="107">
        <v>109.414711</v>
      </c>
      <c r="DD85" s="112">
        <v>5258.5663070000001</v>
      </c>
      <c r="DE85" s="107">
        <v>0.34925486197682998</v>
      </c>
      <c r="DF85" s="107">
        <v>92.566281000000004</v>
      </c>
      <c r="DG85" s="107">
        <v>34055.242910000001</v>
      </c>
      <c r="DH85" s="112">
        <v>34052.728049999998</v>
      </c>
      <c r="DI85" s="107">
        <v>1.6303257493750918</v>
      </c>
      <c r="DJ85" s="107">
        <v>124.084711</v>
      </c>
      <c r="DK85" s="112">
        <v>25535.30272</v>
      </c>
      <c r="DL85" s="107">
        <v>1.2225411568017917</v>
      </c>
      <c r="DM85" s="107">
        <v>119.44537200000001</v>
      </c>
      <c r="DN85" s="112">
        <v>17021.73835</v>
      </c>
      <c r="DO85" s="107">
        <v>0.81494141351563432</v>
      </c>
      <c r="DP85" s="107">
        <v>111.269587</v>
      </c>
      <c r="DQ85" s="112">
        <v>8508.7894250000008</v>
      </c>
      <c r="DR85" s="107">
        <v>0.40737113558771054</v>
      </c>
      <c r="DS85" s="107">
        <v>94.170826000000005</v>
      </c>
      <c r="DT85" s="107">
        <v>2395.4334370000001</v>
      </c>
      <c r="DU85" s="112">
        <v>2395.7770150000001</v>
      </c>
      <c r="DV85" s="107">
        <v>2.4525536315708658</v>
      </c>
      <c r="DW85" s="107">
        <v>124.064132</v>
      </c>
      <c r="DX85" s="112">
        <v>1797.900862</v>
      </c>
      <c r="DY85" s="107">
        <v>1.8405086369452832</v>
      </c>
      <c r="DZ85" s="107">
        <v>115.874298</v>
      </c>
      <c r="EA85" s="112">
        <v>1197.3223599999999</v>
      </c>
      <c r="EB85" s="107">
        <v>1.2256972513691968</v>
      </c>
      <c r="EC85" s="107">
        <v>108.336281</v>
      </c>
      <c r="ED85" s="112">
        <v>598.82746599999996</v>
      </c>
      <c r="EE85" s="107">
        <v>0.61301885243384346</v>
      </c>
      <c r="EF85" s="107">
        <v>97.242644999999996</v>
      </c>
      <c r="EG85" s="107">
        <v>612408.10100000002</v>
      </c>
      <c r="EH85" s="111">
        <v>614190.11510000005</v>
      </c>
      <c r="EI85" s="107">
        <v>1.7344499067725232</v>
      </c>
      <c r="EJ85" s="107">
        <v>130.34278</v>
      </c>
      <c r="EK85" s="112">
        <v>535744.62289999996</v>
      </c>
      <c r="EL85" s="107">
        <v>1.5129227716266536</v>
      </c>
      <c r="EM85" s="107">
        <v>123.79</v>
      </c>
      <c r="EN85" s="112">
        <v>458899.08429999999</v>
      </c>
      <c r="EO85" s="107">
        <v>1.2959138455892274</v>
      </c>
      <c r="EP85" s="107">
        <v>118.401618</v>
      </c>
      <c r="EQ85" s="112">
        <v>382314.58870000002</v>
      </c>
      <c r="ER85" s="107">
        <v>1.0796420952175798</v>
      </c>
      <c r="ES85" s="107">
        <v>113.3339</v>
      </c>
      <c r="ET85" s="112">
        <v>307228.8137</v>
      </c>
      <c r="EU85" s="107">
        <v>0.86760267574973515</v>
      </c>
      <c r="EV85" s="107">
        <v>108.475228</v>
      </c>
      <c r="EW85" s="112">
        <v>229850.48629999999</v>
      </c>
      <c r="EX85" s="107">
        <v>0.64908917407396749</v>
      </c>
      <c r="EY85" s="107">
        <v>103.593029</v>
      </c>
      <c r="EZ85" s="112">
        <v>152474.60870000001</v>
      </c>
      <c r="FA85" s="107">
        <v>0.4305825905417473</v>
      </c>
      <c r="FB85" s="107">
        <v>97.836140999999998</v>
      </c>
      <c r="FC85" s="112">
        <v>76121.871950000001</v>
      </c>
      <c r="FD85" s="107">
        <v>0.21496531849186615</v>
      </c>
      <c r="FE85" s="107">
        <v>89.367344000000003</v>
      </c>
      <c r="FF85" s="107">
        <v>916.2028517</v>
      </c>
      <c r="FG85" s="112">
        <v>926.57720200000006</v>
      </c>
      <c r="FH85" s="107">
        <v>2.7376269042132013</v>
      </c>
      <c r="FI85" s="107">
        <v>88.366116000000005</v>
      </c>
      <c r="FJ85" s="112">
        <v>456.80461700000001</v>
      </c>
      <c r="FK85" s="107">
        <v>1.3496561395733617</v>
      </c>
      <c r="FL85" s="107">
        <v>80.515371999999999</v>
      </c>
      <c r="FM85" s="107">
        <v>488.68590799999998</v>
      </c>
      <c r="FN85" s="112">
        <v>490.25152300000002</v>
      </c>
      <c r="FO85" s="107">
        <v>3.5892197305805698</v>
      </c>
      <c r="FP85" s="107">
        <v>85.471736000000007</v>
      </c>
      <c r="FQ85" s="112">
        <v>241.187825</v>
      </c>
      <c r="FR85" s="107">
        <v>1.7657795226590527</v>
      </c>
      <c r="FS85" s="107">
        <v>80.550991999999994</v>
      </c>
      <c r="FT85" s="107">
        <v>19.398213975574805</v>
      </c>
      <c r="FU85" s="107">
        <v>1.6838727409353129</v>
      </c>
      <c r="FV85" s="107">
        <v>123.860196</v>
      </c>
      <c r="FW85" s="107">
        <v>19.445759813215311</v>
      </c>
      <c r="FX85" s="107">
        <v>1.6879999837860513</v>
      </c>
      <c r="FY85" s="107">
        <v>124.323077</v>
      </c>
      <c r="FZ85" s="107">
        <v>1070984.1710297714</v>
      </c>
      <c r="GA85" s="107">
        <v>7.2317277739573687</v>
      </c>
      <c r="GB85" s="107">
        <v>138.795785</v>
      </c>
      <c r="GC85" s="107">
        <v>387278.88923817378</v>
      </c>
      <c r="GD85" s="107">
        <v>2.6150671273489872</v>
      </c>
      <c r="GE85" s="113">
        <v>100.336446</v>
      </c>
      <c r="GF85" s="113">
        <v>74.294262000000003</v>
      </c>
      <c r="GG85" s="113"/>
      <c r="GH85" s="113"/>
      <c r="GI85" s="113"/>
      <c r="GJ85" s="113"/>
      <c r="GK85" s="113"/>
      <c r="GL85" s="107">
        <v>1</v>
      </c>
      <c r="GM85" s="107">
        <v>0</v>
      </c>
      <c r="GN85" s="107">
        <v>0</v>
      </c>
      <c r="GO85" s="114"/>
      <c r="GP85" s="114"/>
      <c r="GQ85" s="114"/>
      <c r="GR85" s="114"/>
      <c r="GS85" s="114"/>
      <c r="GT85" s="114"/>
      <c r="GU85" s="114"/>
      <c r="GV85" s="114"/>
      <c r="GW85" s="114"/>
      <c r="GX85" s="114"/>
      <c r="GY85" s="114"/>
      <c r="GZ85" s="114"/>
      <c r="HA85" s="107"/>
      <c r="HB85" s="114"/>
      <c r="HK85" s="115">
        <f t="shared" si="13"/>
        <v>1</v>
      </c>
      <c r="HL85" s="115" t="str" cm="1">
        <f t="array" ref="HL85">IFERROR(INDEX(#REF!,'5. Data Set'!HH85),"")</f>
        <v/>
      </c>
      <c r="HN85" s="116" t="str" cm="1">
        <f t="array" ref="HN85">IF(IFERROR(INDEX($E$5:$E$900,SMALL(IF(ROUND($EH$5:$EH$900,1)=ROUND($EH85,1),ROW($EH$5:$EH$900)-4,""),1)),"")=$E85,"",IFERROR(INDEX($E$5:$E$900,SMALL(IF(ROUND($EH$5:$EH$900,1)=ROUND($EH85,1),ROW($EH$5:$EH$900)-4,""),1)),""))</f>
        <v/>
      </c>
      <c r="HO85" s="116" t="str" cm="1">
        <f t="array" ref="HO85">IF(IFERROR(INDEX($E$5:$E$900,SMALL(IF(ROUND($EH$5:$EH$900,1)=ROUND($EH85,1),ROW($EH$5:$EH$900)-4,""),2)),"")=$E85,"",IFERROR(INDEX($E$5:$E$900,SMALL(IF(ROUND($EH$5:$EH$900,1)=ROUND($EH85,1),ROW($EH$5:$EH$900)-4,""),2)),""))</f>
        <v/>
      </c>
      <c r="HP85" s="116" t="str" cm="1">
        <f t="array" ref="HP85">IF(IFERROR(INDEX($E$5:$E$900,SMALL(IF(ROUND($EH$5:$EH$900,1)=ROUND($EH85,1),ROW($EH$5:$EH$900)-4,""),3)),"")=$E85,"",IFERROR(INDEX($E$5:$E$900,SMALL(IF(ROUND($EH$5:$EH$900,1)=ROUND($EH85,1),ROW($EH$5:$EH$900)-4,""),3)),""))</f>
        <v/>
      </c>
      <c r="HQ85" s="117" t="str" cm="1">
        <f t="array" ref="HQ85">IF(IFERROR(INDEX($E$5:$E$900,SMALL(IF(ROUND($EH$5:$EH$900,1)=ROUND($EH85,1),ROW($EH$5:$EH$900)-4,""),4)),"")=$E85,"",IFERROR(INDEX($E$5:$E$900,SMALL(IF(ROUND($EH$5:$EH$900,1)=ROUND($EH85,1),ROW($EH$5:$EH$900)-4,""),4)),""))</f>
        <v/>
      </c>
      <c r="HR85" s="118"/>
      <c r="HS85" s="105" t="str">
        <f t="shared" si="14"/>
        <v>stp</v>
      </c>
      <c r="HT85" s="119" t="str">
        <f t="shared" si="15"/>
        <v/>
      </c>
      <c r="HU85" s="119" t="str">
        <f t="shared" si="15"/>
        <v/>
      </c>
      <c r="HV85" s="119" t="str">
        <f t="shared" si="15"/>
        <v/>
      </c>
      <c r="HW85" s="119" t="str">
        <f t="shared" si="11"/>
        <v/>
      </c>
    </row>
    <row r="86" spans="1:231" ht="13.9" customHeight="1" x14ac:dyDescent="0.25">
      <c r="A86" s="107" t="s">
        <v>292</v>
      </c>
      <c r="B86" s="107" t="s">
        <v>540</v>
      </c>
      <c r="C86" s="107">
        <v>998</v>
      </c>
      <c r="D86" s="108">
        <v>2017</v>
      </c>
      <c r="E86" s="109" t="s">
        <v>541</v>
      </c>
      <c r="F86" s="107" t="s">
        <v>300</v>
      </c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 t="s">
        <v>305</v>
      </c>
      <c r="X86" s="110"/>
      <c r="Y86" s="107" t="s">
        <v>296</v>
      </c>
      <c r="Z86" s="107">
        <v>2</v>
      </c>
      <c r="AA86" s="107" t="s">
        <v>422</v>
      </c>
      <c r="AB86" s="110">
        <v>2</v>
      </c>
      <c r="AC86" s="110">
        <v>2</v>
      </c>
      <c r="AD86" s="107">
        <v>2500</v>
      </c>
      <c r="AE86" s="107">
        <v>28</v>
      </c>
      <c r="AF86" s="107">
        <v>2</v>
      </c>
      <c r="AG86" s="107">
        <v>1047234</v>
      </c>
      <c r="AH86" s="107">
        <v>16</v>
      </c>
      <c r="AI86" s="107" t="s">
        <v>542</v>
      </c>
      <c r="AJ86" s="110">
        <v>2</v>
      </c>
      <c r="AK86" s="110" t="s">
        <v>405</v>
      </c>
      <c r="AL86" s="107" t="s">
        <v>327</v>
      </c>
      <c r="AM86" s="107">
        <v>2</v>
      </c>
      <c r="AN86" s="110" t="s">
        <v>530</v>
      </c>
      <c r="AO86" s="110">
        <v>1600</v>
      </c>
      <c r="AP86" s="107" t="s">
        <v>543</v>
      </c>
      <c r="AQ86" s="107" t="s">
        <v>424</v>
      </c>
      <c r="AR86" s="107" t="s">
        <v>319</v>
      </c>
      <c r="AS86" s="107" t="s">
        <v>477</v>
      </c>
      <c r="AT86" s="107" t="s">
        <v>478</v>
      </c>
      <c r="AU86" s="111">
        <v>11.358633882606883</v>
      </c>
      <c r="AV86" s="111">
        <v>14.011241752621411</v>
      </c>
      <c r="AW86" s="111">
        <v>17.501903778505543</v>
      </c>
      <c r="AX86" s="111">
        <v>9.4203008765995193</v>
      </c>
      <c r="AY86" s="111">
        <v>10.259817495783713</v>
      </c>
      <c r="AZ86" s="111">
        <v>10.259817495783713</v>
      </c>
      <c r="BA86" s="111"/>
      <c r="BB86" s="111">
        <v>8.5069944519790326</v>
      </c>
      <c r="BC86" s="111">
        <v>78.435368703232513</v>
      </c>
      <c r="BD86" s="111">
        <v>498.23417978355417</v>
      </c>
      <c r="BE86" s="111">
        <v>11.723697629878254</v>
      </c>
      <c r="BF86" s="111">
        <v>324.43034045774601</v>
      </c>
      <c r="BG86" s="107">
        <v>187996.02031291099</v>
      </c>
      <c r="BH86" s="112">
        <v>182894.22685199999</v>
      </c>
      <c r="BI86" s="111">
        <v>26.413007170585178</v>
      </c>
      <c r="BJ86" s="112">
        <v>1582.739669</v>
      </c>
      <c r="BK86" s="112">
        <v>140968.36160100001</v>
      </c>
      <c r="BL86" s="111">
        <v>20.358205996331815</v>
      </c>
      <c r="BM86" s="112">
        <v>1541.764463</v>
      </c>
      <c r="BN86" s="112">
        <v>94002.744393999994</v>
      </c>
      <c r="BO86" s="111">
        <v>13.575579746115187</v>
      </c>
      <c r="BP86" s="112">
        <v>1381.963636</v>
      </c>
      <c r="BQ86" s="112">
        <v>46989.092116</v>
      </c>
      <c r="BR86" s="111">
        <v>6.7860164225059219</v>
      </c>
      <c r="BS86" s="107">
        <v>882.47438</v>
      </c>
      <c r="BT86" s="107">
        <v>1839836.0167574801</v>
      </c>
      <c r="BU86" s="112">
        <v>1839985.2074589999</v>
      </c>
      <c r="BV86" s="107">
        <v>31.181903766431425</v>
      </c>
      <c r="BW86" s="107">
        <v>1630.3314049999999</v>
      </c>
      <c r="BX86" s="107">
        <v>1379985.844365</v>
      </c>
      <c r="BY86" s="107">
        <v>23.386375946713088</v>
      </c>
      <c r="BZ86" s="107">
        <v>1582.1909089999999</v>
      </c>
      <c r="CA86" s="107">
        <v>919680.47193300002</v>
      </c>
      <c r="CB86" s="107">
        <v>15.585662240885194</v>
      </c>
      <c r="CC86" s="107">
        <v>1304.9000000000001</v>
      </c>
      <c r="CD86" s="107">
        <v>459922.26168300002</v>
      </c>
      <c r="CE86" s="107">
        <v>7.7942211957475003</v>
      </c>
      <c r="CF86" s="107">
        <v>682.88099199999999</v>
      </c>
      <c r="CG86" s="107">
        <v>597430.636810984</v>
      </c>
      <c r="CH86" s="107">
        <v>593040.658069</v>
      </c>
      <c r="CI86" s="107">
        <v>37.189369841363408</v>
      </c>
      <c r="CJ86" s="107">
        <v>1432.592562</v>
      </c>
      <c r="CK86" s="107">
        <v>448074.83373999997</v>
      </c>
      <c r="CL86" s="107">
        <v>28.09861428864372</v>
      </c>
      <c r="CM86" s="107">
        <v>1435.2090909999999</v>
      </c>
      <c r="CN86" s="107">
        <v>298764.85949399997</v>
      </c>
      <c r="CO86" s="107">
        <v>18.735438631650435</v>
      </c>
      <c r="CP86" s="107">
        <v>1319.681818</v>
      </c>
      <c r="CQ86" s="107">
        <v>149391.71485799999</v>
      </c>
      <c r="CR86" s="107">
        <v>9.3683015818508242</v>
      </c>
      <c r="CS86" s="107">
        <v>720.41074400000002</v>
      </c>
      <c r="CT86" s="107">
        <v>306584.94699843501</v>
      </c>
      <c r="CU86" s="107">
        <v>305583.82599799999</v>
      </c>
      <c r="CV86" s="107">
        <v>20.295767085643238</v>
      </c>
      <c r="CW86" s="107">
        <v>1433.338017</v>
      </c>
      <c r="CX86" s="112">
        <v>229958.34682999999</v>
      </c>
      <c r="CY86" s="107">
        <v>15.272997618309132</v>
      </c>
      <c r="CZ86" s="107">
        <v>1433.212397</v>
      </c>
      <c r="DA86" s="112">
        <v>153258.11407499999</v>
      </c>
      <c r="DB86" s="107">
        <v>10.178846923892822</v>
      </c>
      <c r="DC86" s="107">
        <v>1237.695868</v>
      </c>
      <c r="DD86" s="112">
        <v>76640.552708999996</v>
      </c>
      <c r="DE86" s="107">
        <v>5.0901869626666967</v>
      </c>
      <c r="DF86" s="107">
        <v>802.10247900000002</v>
      </c>
      <c r="DG86" s="107">
        <v>466985.83101846598</v>
      </c>
      <c r="DH86" s="112">
        <v>467186.31637199997</v>
      </c>
      <c r="DI86" s="107">
        <v>22.367249995906558</v>
      </c>
      <c r="DJ86" s="107">
        <v>1460.7884300000001</v>
      </c>
      <c r="DK86" s="112">
        <v>350257.56085900002</v>
      </c>
      <c r="DL86" s="107">
        <v>16.76910935133554</v>
      </c>
      <c r="DM86" s="107">
        <v>1448.301653</v>
      </c>
      <c r="DN86" s="112">
        <v>233469.925113</v>
      </c>
      <c r="DO86" s="107">
        <v>11.177725028594246</v>
      </c>
      <c r="DP86" s="107">
        <v>1275.747934</v>
      </c>
      <c r="DQ86" s="112">
        <v>116779.458981</v>
      </c>
      <c r="DR86" s="107">
        <v>5.5909928477761603</v>
      </c>
      <c r="DS86" s="107">
        <v>783.78181800000004</v>
      </c>
      <c r="DT86" s="107">
        <v>32998.685542286898</v>
      </c>
      <c r="DU86" s="112">
        <v>32844.473086999998</v>
      </c>
      <c r="DV86" s="107">
        <v>33.622841876439573</v>
      </c>
      <c r="DW86" s="107">
        <v>1439.6024789999999</v>
      </c>
      <c r="DX86" s="112">
        <v>24747.874537</v>
      </c>
      <c r="DY86" s="107">
        <v>25.334365088805853</v>
      </c>
      <c r="DZ86" s="107">
        <v>1424.1561979999999</v>
      </c>
      <c r="EA86" s="112">
        <v>16503.927683999998</v>
      </c>
      <c r="EB86" s="107">
        <v>16.895048046271175</v>
      </c>
      <c r="EC86" s="107">
        <v>1276.8446280000001</v>
      </c>
      <c r="ED86" s="112">
        <v>8256.9147699999994</v>
      </c>
      <c r="EE86" s="107">
        <v>8.4525922813123806</v>
      </c>
      <c r="EF86" s="107">
        <v>872.52727300000004</v>
      </c>
      <c r="EG86" s="107">
        <v>7822317.2194242897</v>
      </c>
      <c r="EH86" s="111">
        <v>7771586.9900010005</v>
      </c>
      <c r="EI86" s="107">
        <v>21.946670906755184</v>
      </c>
      <c r="EJ86" s="107">
        <v>1548.152697</v>
      </c>
      <c r="EK86" s="112">
        <v>6852919.4788880004</v>
      </c>
      <c r="EL86" s="107">
        <v>19.352388224844127</v>
      </c>
      <c r="EM86" s="107">
        <v>1505.1900410000001</v>
      </c>
      <c r="EN86" s="112">
        <v>5868237.9059410002</v>
      </c>
      <c r="EO86" s="107">
        <v>16.571684302052279</v>
      </c>
      <c r="EP86" s="107">
        <v>1474.874689</v>
      </c>
      <c r="EQ86" s="112">
        <v>4887204.4294710001</v>
      </c>
      <c r="ER86" s="107">
        <v>13.801282467227772</v>
      </c>
      <c r="ES86" s="107">
        <v>1441.3850620000001</v>
      </c>
      <c r="ET86" s="112">
        <v>3908330.6435199999</v>
      </c>
      <c r="EU86" s="107">
        <v>11.036979517629913</v>
      </c>
      <c r="EV86" s="107">
        <v>1333.9331950000001</v>
      </c>
      <c r="EW86" s="112">
        <v>2934392.0197339999</v>
      </c>
      <c r="EX86" s="107">
        <v>8.2866132813502063</v>
      </c>
      <c r="EY86" s="107">
        <v>1119.487967</v>
      </c>
      <c r="EZ86" s="112">
        <v>1956376.4912990001</v>
      </c>
      <c r="FA86" s="107">
        <v>5.5247340188681369</v>
      </c>
      <c r="FB86" s="107">
        <v>906.99751000000003</v>
      </c>
      <c r="FC86" s="112">
        <v>979221.04405300005</v>
      </c>
      <c r="FD86" s="107">
        <v>2.7652835934861799</v>
      </c>
      <c r="FE86" s="107">
        <v>737.494191</v>
      </c>
      <c r="FF86" s="107">
        <v>17529.889038655801</v>
      </c>
      <c r="FG86" s="112">
        <v>17873.570967</v>
      </c>
      <c r="FH86" s="107">
        <v>52.808517895763167</v>
      </c>
      <c r="FI86" s="107">
        <v>482.10578500000003</v>
      </c>
      <c r="FJ86" s="112">
        <v>8760.1682049999999</v>
      </c>
      <c r="FK86" s="107">
        <v>25.882432798558177</v>
      </c>
      <c r="FL86" s="107">
        <v>460.83223099999998</v>
      </c>
      <c r="FM86" s="107">
        <v>46172.300137243597</v>
      </c>
      <c r="FN86" s="112">
        <v>46339.194782999999</v>
      </c>
      <c r="FO86" s="107">
        <v>339.25759413573468</v>
      </c>
      <c r="FP86" s="107">
        <v>487.34793400000001</v>
      </c>
      <c r="FQ86" s="112">
        <v>23082.586523999998</v>
      </c>
      <c r="FR86" s="107">
        <v>168.99177482978254</v>
      </c>
      <c r="FS86" s="107">
        <v>473.90247900000003</v>
      </c>
      <c r="FT86" s="107">
        <v>253.55878341674648</v>
      </c>
      <c r="FU86" s="107">
        <v>22.010311060481467</v>
      </c>
      <c r="FV86" s="107">
        <v>1682.8595740000001</v>
      </c>
      <c r="FW86" s="107">
        <v>197.02160741398239</v>
      </c>
      <c r="FX86" s="107">
        <v>17.102570088019306</v>
      </c>
      <c r="FY86" s="107">
        <v>1627.4605260000001</v>
      </c>
      <c r="FZ86" s="107">
        <v>73659956.89938426</v>
      </c>
      <c r="GA86" s="107">
        <v>497.38247356689652</v>
      </c>
      <c r="GB86" s="107">
        <v>1526.0818180000001</v>
      </c>
      <c r="GC86" s="107">
        <v>73592662.748944134</v>
      </c>
      <c r="GD86" s="107">
        <v>496.92807564961004</v>
      </c>
      <c r="GE86" s="113">
        <v>1531.694215</v>
      </c>
      <c r="GF86" s="113">
        <v>304.30163900000002</v>
      </c>
      <c r="GG86" s="113"/>
      <c r="GH86" s="113"/>
      <c r="GI86" s="113"/>
      <c r="GJ86" s="113"/>
      <c r="GK86" s="113"/>
      <c r="GL86" s="107">
        <v>4</v>
      </c>
      <c r="GM86" s="107">
        <v>2</v>
      </c>
      <c r="GN86" s="107">
        <v>0</v>
      </c>
      <c r="GO86" s="114"/>
      <c r="GP86" s="114"/>
      <c r="GQ86" s="114"/>
      <c r="GR86" s="114"/>
      <c r="GS86" s="114"/>
      <c r="GT86" s="114"/>
      <c r="GU86" s="114"/>
      <c r="GV86" s="114"/>
      <c r="GW86" s="114"/>
      <c r="GX86" s="114"/>
      <c r="GY86" s="114"/>
      <c r="GZ86" s="114"/>
      <c r="HA86" s="107"/>
      <c r="HB86" s="114"/>
      <c r="HC86" s="53" t="str">
        <f t="shared" ref="HC86:HC149" si="16">IF(IFERROR(FIND("TGG",E86),"0")&lt;&gt;"0",SUBSTITUTE(E86,"TGG",""),"0")</f>
        <v>0</v>
      </c>
      <c r="HD86" s="56">
        <f t="shared" ref="HD86:HD149" si="17">IF(OR(VALUE(D86)=0,VALUE(D86)=""),"",VALUE(D86))</f>
        <v>2017</v>
      </c>
      <c r="HF86" s="56" t="e">
        <f>MATCH(ROUND(#REF!,1),#REF!,0)</f>
        <v>#REF!</v>
      </c>
      <c r="HG86" s="56" t="e">
        <f>MATCH(ROUND(#REF!,1),#REF!,0)</f>
        <v>#REF!</v>
      </c>
      <c r="HH86" s="56" t="e">
        <f>MATCH(ROUND(#REF!,1),#REF!,0)</f>
        <v>#REF!</v>
      </c>
      <c r="HI86" s="56" t="e">
        <f>MATCH(ROUND(#REF!,1),#REF!,0)</f>
        <v>#REF!</v>
      </c>
      <c r="HK86" s="115">
        <f t="shared" si="13"/>
        <v>2</v>
      </c>
      <c r="HL86" s="115" t="str" cm="1">
        <f t="array" ref="HL86">IFERROR(INDEX(#REF!,'5. Data Set'!HH86),"")</f>
        <v/>
      </c>
      <c r="HN86" s="116" t="str" cm="1">
        <f t="array" ref="HN86">IF(IFERROR(INDEX($E$5:$E$900,SMALL(IF(ROUND($EH$5:$EH$900,1)=ROUND($EH86,1),ROW($EH$5:$EH$900)-4,""),1)),"")=$E86,"",IFERROR(INDEX($E$5:$E$900,SMALL(IF(ROUND($EH$5:$EH$900,1)=ROUND($EH86,1),ROW($EH$5:$EH$900)-4,""),1)),""))</f>
        <v/>
      </c>
      <c r="HO86" s="116" t="str" cm="1">
        <f t="array" ref="HO86">IF(IFERROR(INDEX($E$5:$E$900,SMALL(IF(ROUND($EH$5:$EH$900,1)=ROUND($EH86,1),ROW($EH$5:$EH$900)-4,""),2)),"")=$E86,"",IFERROR(INDEX($E$5:$E$900,SMALL(IF(ROUND($EH$5:$EH$900,1)=ROUND($EH86,1),ROW($EH$5:$EH$900)-4,""),2)),""))</f>
        <v/>
      </c>
      <c r="HP86" s="116" t="str" cm="1">
        <f t="array" ref="HP86">IF(IFERROR(INDEX($E$5:$E$900,SMALL(IF(ROUND($EH$5:$EH$900,1)=ROUND($EH86,1),ROW($EH$5:$EH$900)-4,""),3)),"")=$E86,"",IFERROR(INDEX($E$5:$E$900,SMALL(IF(ROUND($EH$5:$EH$900,1)=ROUND($EH86,1),ROW($EH$5:$EH$900)-4,""),3)),""))</f>
        <v/>
      </c>
      <c r="HQ86" s="117" t="str" cm="1">
        <f t="array" ref="HQ86">IF(IFERROR(INDEX($E$5:$E$900,SMALL(IF(ROUND($EH$5:$EH$900,1)=ROUND($EH86,1),ROW($EH$5:$EH$900)-4,""),4)),"")=$E86,"",IFERROR(INDEX($E$5:$E$900,SMALL(IF(ROUND($EH$5:$EH$900,1)=ROUND($EH86,1),ROW($EH$5:$EH$900)-4,""),4)),""))</f>
        <v/>
      </c>
      <c r="HR86" s="118"/>
      <c r="HS86" s="105" t="str">
        <f t="shared" si="14"/>
        <v>rpq</v>
      </c>
      <c r="HT86" s="119" t="str">
        <f t="shared" si="15"/>
        <v/>
      </c>
      <c r="HU86" s="119" t="str">
        <f t="shared" si="15"/>
        <v/>
      </c>
      <c r="HV86" s="119" t="str">
        <f t="shared" si="15"/>
        <v/>
      </c>
      <c r="HW86" s="119" t="str">
        <f t="shared" si="11"/>
        <v/>
      </c>
    </row>
    <row r="87" spans="1:231" ht="13.9" customHeight="1" x14ac:dyDescent="0.25">
      <c r="A87" s="107" t="s">
        <v>292</v>
      </c>
      <c r="B87" s="107" t="s">
        <v>540</v>
      </c>
      <c r="C87" s="107">
        <v>999</v>
      </c>
      <c r="D87" s="108">
        <v>2017</v>
      </c>
      <c r="E87" s="109" t="s">
        <v>544</v>
      </c>
      <c r="F87" s="107" t="s">
        <v>309</v>
      </c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 t="s">
        <v>305</v>
      </c>
      <c r="X87" s="110"/>
      <c r="Y87" s="107" t="s">
        <v>296</v>
      </c>
      <c r="Z87" s="107">
        <v>2</v>
      </c>
      <c r="AA87" s="107" t="s">
        <v>449</v>
      </c>
      <c r="AB87" s="110">
        <v>2</v>
      </c>
      <c r="AC87" s="110">
        <v>2</v>
      </c>
      <c r="AD87" s="107">
        <v>3600</v>
      </c>
      <c r="AE87" s="107">
        <v>4</v>
      </c>
      <c r="AF87" s="107">
        <v>2</v>
      </c>
      <c r="AG87" s="107">
        <v>47810</v>
      </c>
      <c r="AH87" s="107">
        <v>6</v>
      </c>
      <c r="AI87" s="107" t="s">
        <v>545</v>
      </c>
      <c r="AJ87" s="110">
        <v>2</v>
      </c>
      <c r="AK87" s="110" t="s">
        <v>405</v>
      </c>
      <c r="AL87" s="107" t="s">
        <v>327</v>
      </c>
      <c r="AM87" s="107">
        <v>2</v>
      </c>
      <c r="AN87" s="110" t="s">
        <v>530</v>
      </c>
      <c r="AO87" s="110">
        <v>1600</v>
      </c>
      <c r="AP87" s="107" t="s">
        <v>341</v>
      </c>
      <c r="AQ87" s="107" t="s">
        <v>424</v>
      </c>
      <c r="AR87" s="107" t="s">
        <v>319</v>
      </c>
      <c r="AS87" s="107" t="s">
        <v>477</v>
      </c>
      <c r="AT87" s="107" t="s">
        <v>478</v>
      </c>
      <c r="AU87" s="111">
        <v>5.9120761274790032</v>
      </c>
      <c r="AV87" s="111">
        <v>8.6160921489261924</v>
      </c>
      <c r="AW87" s="111">
        <v>7.3544406102378552</v>
      </c>
      <c r="AX87" s="111">
        <v>4.2831216886473014</v>
      </c>
      <c r="AY87" s="111">
        <v>4.9349655275570754</v>
      </c>
      <c r="AZ87" s="111">
        <v>4.9349655275570754</v>
      </c>
      <c r="BA87" s="111"/>
      <c r="BB87" s="111">
        <v>5.4386029922338759</v>
      </c>
      <c r="BC87" s="111">
        <v>8.862301034548711</v>
      </c>
      <c r="BD87" s="111">
        <v>11.586827481634263</v>
      </c>
      <c r="BE87" s="111">
        <v>14.125628350521353</v>
      </c>
      <c r="BF87" s="111">
        <v>28.10894364841015</v>
      </c>
      <c r="BG87" s="107">
        <v>43870.978626785603</v>
      </c>
      <c r="BH87" s="112">
        <v>43880.705819000003</v>
      </c>
      <c r="BI87" s="111">
        <v>6.337113081133384</v>
      </c>
      <c r="BJ87" s="112">
        <v>857.24958700000002</v>
      </c>
      <c r="BK87" s="112">
        <v>32919.333725999997</v>
      </c>
      <c r="BL87" s="111">
        <v>4.754106308994281</v>
      </c>
      <c r="BM87" s="112">
        <v>706.03719000000001</v>
      </c>
      <c r="BN87" s="112">
        <v>21944.010015</v>
      </c>
      <c r="BO87" s="111">
        <v>3.1690846882040322</v>
      </c>
      <c r="BP87" s="112">
        <v>573.32561999999996</v>
      </c>
      <c r="BQ87" s="112">
        <v>10976.693976</v>
      </c>
      <c r="BR87" s="111">
        <v>1.5852195101380626</v>
      </c>
      <c r="BS87" s="107">
        <v>357.01570199999998</v>
      </c>
      <c r="BT87" s="107">
        <v>541372.72324243397</v>
      </c>
      <c r="BU87" s="112">
        <v>541230.91969999997</v>
      </c>
      <c r="BV87" s="107">
        <v>9.1721446374066211</v>
      </c>
      <c r="BW87" s="107">
        <v>809.50578499999995</v>
      </c>
      <c r="BX87" s="107">
        <v>405997.45994700002</v>
      </c>
      <c r="BY87" s="107">
        <v>6.8803671215193987</v>
      </c>
      <c r="BZ87" s="107">
        <v>732.44545500000004</v>
      </c>
      <c r="CA87" s="107">
        <v>270607.275662</v>
      </c>
      <c r="CB87" s="107">
        <v>4.5859336227172838</v>
      </c>
      <c r="CC87" s="107">
        <v>577.88264500000002</v>
      </c>
      <c r="CD87" s="107">
        <v>135394.82704100001</v>
      </c>
      <c r="CE87" s="107">
        <v>2.2945121787666136</v>
      </c>
      <c r="CF87" s="107">
        <v>351.661157</v>
      </c>
      <c r="CG87" s="107">
        <v>142883.982247268</v>
      </c>
      <c r="CH87" s="107">
        <v>137389.597278</v>
      </c>
      <c r="CI87" s="107">
        <v>8.6156530349273908</v>
      </c>
      <c r="CJ87" s="107">
        <v>926.77272700000003</v>
      </c>
      <c r="CK87" s="107">
        <v>107201.98420399999</v>
      </c>
      <c r="CL87" s="107">
        <v>6.7225984998598438</v>
      </c>
      <c r="CM87" s="107">
        <v>856.90247899999997</v>
      </c>
      <c r="CN87" s="107">
        <v>71415.324347999995</v>
      </c>
      <c r="CO87" s="107">
        <v>4.4784297221147442</v>
      </c>
      <c r="CP87" s="107">
        <v>651.27933900000005</v>
      </c>
      <c r="CQ87" s="107">
        <v>35710.632226000002</v>
      </c>
      <c r="CR87" s="107">
        <v>2.2394011119674464</v>
      </c>
      <c r="CS87" s="107">
        <v>383.89504099999999</v>
      </c>
      <c r="CT87" s="107">
        <v>62377.410891197702</v>
      </c>
      <c r="CU87" s="107">
        <v>62394.524053000001</v>
      </c>
      <c r="CV87" s="107">
        <v>4.1440175161873283</v>
      </c>
      <c r="CW87" s="107">
        <v>690.257025</v>
      </c>
      <c r="CX87" s="112">
        <v>46745.302798999997</v>
      </c>
      <c r="CY87" s="107">
        <v>3.1046531172189074</v>
      </c>
      <c r="CZ87" s="107">
        <v>638.163636</v>
      </c>
      <c r="DA87" s="112">
        <v>31184.677903</v>
      </c>
      <c r="DB87" s="107">
        <v>2.0711729663474916</v>
      </c>
      <c r="DC87" s="107">
        <v>532.85371899999996</v>
      </c>
      <c r="DD87" s="112">
        <v>15595.731108</v>
      </c>
      <c r="DE87" s="107">
        <v>1.0358117778797638</v>
      </c>
      <c r="DF87" s="107">
        <v>349.41322300000002</v>
      </c>
      <c r="DG87" s="107">
        <v>104071.979536809</v>
      </c>
      <c r="DH87" s="112">
        <v>104079.00679</v>
      </c>
      <c r="DI87" s="107">
        <v>4.9829395310112909</v>
      </c>
      <c r="DJ87" s="107">
        <v>731.40247899999997</v>
      </c>
      <c r="DK87" s="112">
        <v>78080.118667000002</v>
      </c>
      <c r="DL87" s="107">
        <v>3.7382035233759452</v>
      </c>
      <c r="DM87" s="107">
        <v>687.06281000000001</v>
      </c>
      <c r="DN87" s="112">
        <v>52022.632873000002</v>
      </c>
      <c r="DO87" s="107">
        <v>2.4906620638031089</v>
      </c>
      <c r="DP87" s="107">
        <v>555.203306</v>
      </c>
      <c r="DQ87" s="112">
        <v>26010.308696</v>
      </c>
      <c r="DR87" s="107">
        <v>1.2452827848041874</v>
      </c>
      <c r="DS87" s="107">
        <v>349.13223099999999</v>
      </c>
      <c r="DT87" s="107">
        <v>7314.9601620574103</v>
      </c>
      <c r="DU87" s="112">
        <v>7300.1500349999997</v>
      </c>
      <c r="DV87" s="107">
        <v>7.4731535394379893</v>
      </c>
      <c r="DW87" s="107">
        <v>782.28181800000004</v>
      </c>
      <c r="DX87" s="112">
        <v>5499.3831600000003</v>
      </c>
      <c r="DY87" s="107">
        <v>5.6297109689307474</v>
      </c>
      <c r="DZ87" s="107">
        <v>709.06694200000004</v>
      </c>
      <c r="EA87" s="112">
        <v>3656.9632689999999</v>
      </c>
      <c r="EB87" s="107">
        <v>3.7436282632952858</v>
      </c>
      <c r="EC87" s="107">
        <v>562.58264499999996</v>
      </c>
      <c r="ED87" s="112">
        <v>1835.0898010000001</v>
      </c>
      <c r="EE87" s="107">
        <v>1.8785789025950761</v>
      </c>
      <c r="EF87" s="107">
        <v>387.319008</v>
      </c>
      <c r="EG87" s="107">
        <v>2451612.2167466199</v>
      </c>
      <c r="EH87" s="111">
        <v>2457035.015135</v>
      </c>
      <c r="EI87" s="107">
        <v>6.9385749593900057</v>
      </c>
      <c r="EJ87" s="107">
        <v>855.90788399999997</v>
      </c>
      <c r="EK87" s="112">
        <v>2142210.5895529999</v>
      </c>
      <c r="EL87" s="107">
        <v>6.049522559854875</v>
      </c>
      <c r="EM87" s="107">
        <v>775.73485500000004</v>
      </c>
      <c r="EN87" s="112">
        <v>1837676.6781329999</v>
      </c>
      <c r="EO87" s="107">
        <v>5.1895301873213446</v>
      </c>
      <c r="EP87" s="107">
        <v>708.37966800000004</v>
      </c>
      <c r="EQ87" s="112">
        <v>1531401.765375</v>
      </c>
      <c r="ER87" s="107">
        <v>4.3246212921441822</v>
      </c>
      <c r="ES87" s="107">
        <v>649.84439799999996</v>
      </c>
      <c r="ET87" s="112">
        <v>1224250.9240860001</v>
      </c>
      <c r="EU87" s="107">
        <v>3.4572388075659832</v>
      </c>
      <c r="EV87" s="107">
        <v>590.46722</v>
      </c>
      <c r="EW87" s="112">
        <v>920630.16343499999</v>
      </c>
      <c r="EX87" s="107">
        <v>2.5998251386410312</v>
      </c>
      <c r="EY87" s="107">
        <v>543.17053899999996</v>
      </c>
      <c r="EZ87" s="112">
        <v>612352.16243400006</v>
      </c>
      <c r="FA87" s="107">
        <v>1.7292595972057907</v>
      </c>
      <c r="FB87" s="107">
        <v>480.16473000000002</v>
      </c>
      <c r="FC87" s="112">
        <v>307601.33169999998</v>
      </c>
      <c r="FD87" s="107">
        <v>0.86865465264497688</v>
      </c>
      <c r="FE87" s="107">
        <v>353.029876</v>
      </c>
      <c r="FF87" s="107">
        <v>1035.8959829548</v>
      </c>
      <c r="FG87" s="112">
        <v>1037.538078</v>
      </c>
      <c r="FH87" s="107">
        <v>3.0654673462152102</v>
      </c>
      <c r="FI87" s="107">
        <v>250.29752099999999</v>
      </c>
      <c r="FJ87" s="112">
        <v>516.85573399999998</v>
      </c>
      <c r="FK87" s="107">
        <v>1.5270807008213674</v>
      </c>
      <c r="FL87" s="107">
        <v>238.127273</v>
      </c>
      <c r="FM87" s="107">
        <v>534.93173989920797</v>
      </c>
      <c r="FN87" s="112">
        <v>535.44960200000003</v>
      </c>
      <c r="FO87" s="107">
        <v>3.9201230104692879</v>
      </c>
      <c r="FP87" s="107">
        <v>241.98512400000001</v>
      </c>
      <c r="FQ87" s="112">
        <v>265.27982100000003</v>
      </c>
      <c r="FR87" s="107">
        <v>1.9421613661322206</v>
      </c>
      <c r="FS87" s="107">
        <v>234.35123999999999</v>
      </c>
      <c r="FT87" s="107">
        <v>106.58979945462356</v>
      </c>
      <c r="FU87" s="107">
        <v>9.2525867582138517</v>
      </c>
      <c r="FV87" s="107">
        <v>650.39444400000002</v>
      </c>
      <c r="FW87" s="107">
        <v>105.7131725030724</v>
      </c>
      <c r="FX87" s="107">
        <v>9.17649066866948</v>
      </c>
      <c r="FY87" s="107">
        <v>654.25555599999996</v>
      </c>
      <c r="FZ87" s="107">
        <v>3878742.6746327006</v>
      </c>
      <c r="GA87" s="107">
        <v>26.190873672021109</v>
      </c>
      <c r="GB87" s="107">
        <v>788.65454499999998</v>
      </c>
      <c r="GC87" s="107">
        <v>4008679.7178547597</v>
      </c>
      <c r="GD87" s="107">
        <v>27.068262292462951</v>
      </c>
      <c r="GE87" s="113">
        <v>962.97685999999999</v>
      </c>
      <c r="GF87" s="113">
        <v>220.40508199999999</v>
      </c>
      <c r="GG87" s="113"/>
      <c r="GH87" s="113"/>
      <c r="GI87" s="113"/>
      <c r="GJ87" s="113"/>
      <c r="GK87" s="113"/>
      <c r="GL87" s="107">
        <v>0</v>
      </c>
      <c r="GM87" s="107">
        <v>4</v>
      </c>
      <c r="GN87" s="107">
        <v>0</v>
      </c>
      <c r="GO87" s="114"/>
      <c r="GP87" s="114"/>
      <c r="GQ87" s="114"/>
      <c r="GR87" s="114"/>
      <c r="GS87" s="114"/>
      <c r="GT87" s="114"/>
      <c r="GU87" s="114"/>
      <c r="GV87" s="114"/>
      <c r="GW87" s="114"/>
      <c r="GX87" s="114"/>
      <c r="GY87" s="114"/>
      <c r="GZ87" s="114"/>
      <c r="HA87" s="107"/>
      <c r="HB87" s="114"/>
      <c r="HC87" s="53" t="str">
        <f t="shared" si="16"/>
        <v>0</v>
      </c>
      <c r="HD87" s="56">
        <f t="shared" si="17"/>
        <v>2017</v>
      </c>
      <c r="HF87" s="56" t="e">
        <f>MATCH(ROUND(#REF!,1),#REF!,0)</f>
        <v>#REF!</v>
      </c>
      <c r="HG87" s="56" t="e">
        <f>MATCH(ROUND(#REF!,1),#REF!,0)</f>
        <v>#REF!</v>
      </c>
      <c r="HH87" s="56" t="e">
        <f>MATCH(ROUND(#REF!,1),#REF!,0)</f>
        <v>#REF!</v>
      </c>
      <c r="HI87" s="56" t="e">
        <f>MATCH(ROUND(#REF!,1),#REF!,0)</f>
        <v>#REF!</v>
      </c>
      <c r="HK87" s="115">
        <f t="shared" si="13"/>
        <v>2</v>
      </c>
      <c r="HL87" s="115" t="str" cm="1">
        <f t="array" ref="HL87">IFERROR(INDEX(#REF!,'5. Data Set'!HH87),"")</f>
        <v/>
      </c>
      <c r="HN87" s="116" t="str" cm="1">
        <f t="array" ref="HN87">IF(IFERROR(INDEX($E$5:$E$900,SMALL(IF(ROUND($EH$5:$EH$900,1)=ROUND($EH87,1),ROW($EH$5:$EH$900)-4,""),1)),"")=$E87,"",IFERROR(INDEX($E$5:$E$900,SMALL(IF(ROUND($EH$5:$EH$900,1)=ROUND($EH87,1),ROW($EH$5:$EH$900)-4,""),1)),""))</f>
        <v/>
      </c>
      <c r="HO87" s="116" t="str" cm="1">
        <f t="array" ref="HO87">IF(IFERROR(INDEX($E$5:$E$900,SMALL(IF(ROUND($EH$5:$EH$900,1)=ROUND($EH87,1),ROW($EH$5:$EH$900)-4,""),2)),"")=$E87,"",IFERROR(INDEX($E$5:$E$900,SMALL(IF(ROUND($EH$5:$EH$900,1)=ROUND($EH87,1),ROW($EH$5:$EH$900)-4,""),2)),""))</f>
        <v/>
      </c>
      <c r="HP87" s="116" t="str" cm="1">
        <f t="array" ref="HP87">IF(IFERROR(INDEX($E$5:$E$900,SMALL(IF(ROUND($EH$5:$EH$900,1)=ROUND($EH87,1),ROW($EH$5:$EH$900)-4,""),3)),"")=$E87,"",IFERROR(INDEX($E$5:$E$900,SMALL(IF(ROUND($EH$5:$EH$900,1)=ROUND($EH87,1),ROW($EH$5:$EH$900)-4,""),3)),""))</f>
        <v/>
      </c>
      <c r="HQ87" s="117" t="str" cm="1">
        <f t="array" ref="HQ87">IF(IFERROR(INDEX($E$5:$E$900,SMALL(IF(ROUND($EH$5:$EH$900,1)=ROUND($EH87,1),ROW($EH$5:$EH$900)-4,""),4)),"")=$E87,"",IFERROR(INDEX($E$5:$E$900,SMALL(IF(ROUND($EH$5:$EH$900,1)=ROUND($EH87,1),ROW($EH$5:$EH$900)-4,""),4)),""))</f>
        <v/>
      </c>
      <c r="HR87" s="118"/>
      <c r="HS87" s="105" t="str">
        <f t="shared" si="14"/>
        <v>rpq</v>
      </c>
      <c r="HT87" s="119" t="str">
        <f t="shared" si="15"/>
        <v/>
      </c>
      <c r="HU87" s="119" t="str">
        <f t="shared" si="15"/>
        <v/>
      </c>
      <c r="HV87" s="119" t="str">
        <f t="shared" si="15"/>
        <v/>
      </c>
      <c r="HW87" s="119" t="str">
        <f t="shared" si="11"/>
        <v/>
      </c>
    </row>
    <row r="88" spans="1:231" ht="13.9" customHeight="1" x14ac:dyDescent="0.25">
      <c r="A88" s="107" t="s">
        <v>292</v>
      </c>
      <c r="B88" s="107" t="s">
        <v>540</v>
      </c>
      <c r="C88" s="107">
        <v>1000</v>
      </c>
      <c r="D88" s="108">
        <v>2017</v>
      </c>
      <c r="E88" s="109" t="s">
        <v>546</v>
      </c>
      <c r="F88" s="107" t="s">
        <v>303</v>
      </c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 t="s">
        <v>305</v>
      </c>
      <c r="X88" s="110"/>
      <c r="Y88" s="107" t="s">
        <v>296</v>
      </c>
      <c r="Z88" s="107">
        <v>2</v>
      </c>
      <c r="AA88" s="107" t="s">
        <v>431</v>
      </c>
      <c r="AB88" s="110">
        <v>2</v>
      </c>
      <c r="AC88" s="110">
        <v>2</v>
      </c>
      <c r="AD88" s="107">
        <v>2000</v>
      </c>
      <c r="AE88" s="107">
        <v>8</v>
      </c>
      <c r="AF88" s="107">
        <v>2</v>
      </c>
      <c r="AG88" s="107">
        <v>65218</v>
      </c>
      <c r="AH88" s="107">
        <v>4</v>
      </c>
      <c r="AI88" s="107" t="s">
        <v>547</v>
      </c>
      <c r="AJ88" s="110">
        <v>1</v>
      </c>
      <c r="AK88" s="110" t="s">
        <v>405</v>
      </c>
      <c r="AL88" s="107" t="s">
        <v>327</v>
      </c>
      <c r="AM88" s="107">
        <v>2</v>
      </c>
      <c r="AN88" s="110" t="s">
        <v>530</v>
      </c>
      <c r="AO88" s="110">
        <v>1600</v>
      </c>
      <c r="AP88" s="107" t="s">
        <v>341</v>
      </c>
      <c r="AQ88" s="107" t="s">
        <v>424</v>
      </c>
      <c r="AR88" s="107" t="s">
        <v>319</v>
      </c>
      <c r="AS88" s="107" t="s">
        <v>477</v>
      </c>
      <c r="AT88" s="107" t="s">
        <v>478</v>
      </c>
      <c r="AU88" s="111">
        <v>10.454936135466463</v>
      </c>
      <c r="AV88" s="111">
        <v>14.148768996860024</v>
      </c>
      <c r="AW88" s="111">
        <v>13.514898162041488</v>
      </c>
      <c r="AX88" s="111">
        <v>7.3189194964287942</v>
      </c>
      <c r="AY88" s="111">
        <v>8.398492412160266</v>
      </c>
      <c r="AZ88" s="111">
        <v>8.398492412160266</v>
      </c>
      <c r="BA88" s="111"/>
      <c r="BB88" s="111">
        <v>9.1837786934570627</v>
      </c>
      <c r="BC88" s="111">
        <v>37.942337935785531</v>
      </c>
      <c r="BD88" s="111">
        <v>544.50189457304896</v>
      </c>
      <c r="BE88" s="111">
        <v>16.380564848795579</v>
      </c>
      <c r="BF88" s="111">
        <v>69.353650308201338</v>
      </c>
      <c r="BG88" s="107">
        <v>55998.821521463302</v>
      </c>
      <c r="BH88" s="112">
        <v>56071.394337999998</v>
      </c>
      <c r="BI88" s="111">
        <v>8.0976538527525861</v>
      </c>
      <c r="BJ88" s="112">
        <v>509.47933899999998</v>
      </c>
      <c r="BK88" s="112">
        <v>41980.814887</v>
      </c>
      <c r="BL88" s="111">
        <v>6.0627368273063373</v>
      </c>
      <c r="BM88" s="112">
        <v>475.72231399999998</v>
      </c>
      <c r="BN88" s="112">
        <v>28003.633712999999</v>
      </c>
      <c r="BO88" s="111">
        <v>4.044196423228005</v>
      </c>
      <c r="BP88" s="112">
        <v>416.17685999999998</v>
      </c>
      <c r="BQ88" s="112">
        <v>14010.246122</v>
      </c>
      <c r="BR88" s="111">
        <v>2.0233155395413323</v>
      </c>
      <c r="BS88" s="107">
        <v>333.33446300000003</v>
      </c>
      <c r="BT88" s="107">
        <v>639722.09375720401</v>
      </c>
      <c r="BU88" s="112">
        <v>640062.72970599995</v>
      </c>
      <c r="BV88" s="107">
        <v>10.847029835492103</v>
      </c>
      <c r="BW88" s="107">
        <v>528.37603300000001</v>
      </c>
      <c r="BX88" s="107">
        <v>479843.833591</v>
      </c>
      <c r="BY88" s="107">
        <v>8.1318285501942018</v>
      </c>
      <c r="BZ88" s="107">
        <v>461.89917400000002</v>
      </c>
      <c r="CA88" s="107">
        <v>319819.38128600002</v>
      </c>
      <c r="CB88" s="107">
        <v>5.4199224697418718</v>
      </c>
      <c r="CC88" s="107">
        <v>414.51239700000002</v>
      </c>
      <c r="CD88" s="107">
        <v>159905.13854099999</v>
      </c>
      <c r="CE88" s="107">
        <v>2.7098840912037345</v>
      </c>
      <c r="CF88" s="107">
        <v>319.55115699999999</v>
      </c>
      <c r="CG88" s="107">
        <v>163508.353062093</v>
      </c>
      <c r="CH88" s="107">
        <v>162926.52974200001</v>
      </c>
      <c r="CI88" s="107">
        <v>10.217065034418191</v>
      </c>
      <c r="CJ88" s="107">
        <v>513.33140500000002</v>
      </c>
      <c r="CK88" s="107">
        <v>122610.103733</v>
      </c>
      <c r="CL88" s="107">
        <v>7.6888362239135706</v>
      </c>
      <c r="CM88" s="107">
        <v>460.627273</v>
      </c>
      <c r="CN88" s="107">
        <v>81733.010513000001</v>
      </c>
      <c r="CO88" s="107">
        <v>5.1254481709791042</v>
      </c>
      <c r="CP88" s="107">
        <v>408.21570200000002</v>
      </c>
      <c r="CQ88" s="107">
        <v>40879.880365999998</v>
      </c>
      <c r="CR88" s="107">
        <v>2.5635628338739949</v>
      </c>
      <c r="CS88" s="107">
        <v>320.534132</v>
      </c>
      <c r="CT88" s="107">
        <v>77496.233036410893</v>
      </c>
      <c r="CU88" s="107">
        <v>77581.467875000002</v>
      </c>
      <c r="CV88" s="107">
        <v>5.1526791282586357</v>
      </c>
      <c r="CW88" s="107">
        <v>450.872727</v>
      </c>
      <c r="CX88" s="112">
        <v>58142.725397000002</v>
      </c>
      <c r="CY88" s="107">
        <v>3.8616285025168482</v>
      </c>
      <c r="CZ88" s="107">
        <v>411.99256200000002</v>
      </c>
      <c r="DA88" s="112">
        <v>38732.653849000002</v>
      </c>
      <c r="DB88" s="107">
        <v>2.5724820957418477</v>
      </c>
      <c r="DC88" s="107">
        <v>389.90826399999997</v>
      </c>
      <c r="DD88" s="112">
        <v>19410.101774999999</v>
      </c>
      <c r="DE88" s="107">
        <v>1.2891484143424812</v>
      </c>
      <c r="DF88" s="107">
        <v>317.51570199999998</v>
      </c>
      <c r="DG88" s="107">
        <v>127461.799107934</v>
      </c>
      <c r="DH88" s="112">
        <v>127527.81088400001</v>
      </c>
      <c r="DI88" s="107">
        <v>6.105586417051315</v>
      </c>
      <c r="DJ88" s="107">
        <v>470.36363599999999</v>
      </c>
      <c r="DK88" s="112">
        <v>95620.884223000001</v>
      </c>
      <c r="DL88" s="107">
        <v>4.5779941477191395</v>
      </c>
      <c r="DM88" s="107">
        <v>434.34049599999997</v>
      </c>
      <c r="DN88" s="112">
        <v>63713.916861999998</v>
      </c>
      <c r="DO88" s="107">
        <v>3.0503999298130373</v>
      </c>
      <c r="DP88" s="107">
        <v>399.40165300000001</v>
      </c>
      <c r="DQ88" s="112">
        <v>31884.326185999998</v>
      </c>
      <c r="DR88" s="107">
        <v>1.5265102374818487</v>
      </c>
      <c r="DS88" s="107">
        <v>320.61206600000003</v>
      </c>
      <c r="DT88" s="107">
        <v>8953.6030491517104</v>
      </c>
      <c r="DU88" s="112">
        <v>8958.4550190000009</v>
      </c>
      <c r="DV88" s="107">
        <v>9.1707580682806995</v>
      </c>
      <c r="DW88" s="107">
        <v>478.81983500000001</v>
      </c>
      <c r="DX88" s="112">
        <v>6711.9253079999999</v>
      </c>
      <c r="DY88" s="107">
        <v>6.8709886963198032</v>
      </c>
      <c r="DZ88" s="107">
        <v>435.26115700000003</v>
      </c>
      <c r="EA88" s="112">
        <v>4470.0115690000002</v>
      </c>
      <c r="EB88" s="107">
        <v>4.5759446885396944</v>
      </c>
      <c r="EC88" s="107">
        <v>391.67190099999999</v>
      </c>
      <c r="ED88" s="112">
        <v>2241.352844</v>
      </c>
      <c r="EE88" s="107">
        <v>2.2944698203408915</v>
      </c>
      <c r="EF88" s="107">
        <v>353.924215</v>
      </c>
      <c r="EG88" s="107">
        <v>2936675.51429176</v>
      </c>
      <c r="EH88" s="111">
        <v>2938049.6879770001</v>
      </c>
      <c r="EI88" s="107">
        <v>8.2969423996266265</v>
      </c>
      <c r="EJ88" s="107">
        <v>532.61701200000005</v>
      </c>
      <c r="EK88" s="112">
        <v>2573804.0575959999</v>
      </c>
      <c r="EL88" s="107">
        <v>7.2683263667004647</v>
      </c>
      <c r="EM88" s="107">
        <v>490.96805000000001</v>
      </c>
      <c r="EN88" s="112">
        <v>2206521.639829</v>
      </c>
      <c r="EO88" s="107">
        <v>6.2311345598094654</v>
      </c>
      <c r="EP88" s="107">
        <v>468.72282200000001</v>
      </c>
      <c r="EQ88" s="112">
        <v>1836683.990946</v>
      </c>
      <c r="ER88" s="107">
        <v>5.1867268758439762</v>
      </c>
      <c r="ES88" s="107">
        <v>439.92655600000001</v>
      </c>
      <c r="ET88" s="112">
        <v>1469295.211846</v>
      </c>
      <c r="EU88" s="107">
        <v>4.1492347085278078</v>
      </c>
      <c r="EV88" s="107">
        <v>413.58630699999998</v>
      </c>
      <c r="EW88" s="112">
        <v>1104563.3428189999</v>
      </c>
      <c r="EX88" s="107">
        <v>3.1192455558566521</v>
      </c>
      <c r="EY88" s="107">
        <v>391.561826</v>
      </c>
      <c r="EZ88" s="112">
        <v>735212.87195499998</v>
      </c>
      <c r="FA88" s="107">
        <v>2.0762136443903647</v>
      </c>
      <c r="FB88" s="107">
        <v>367.94904600000001</v>
      </c>
      <c r="FC88" s="112">
        <v>366538.96488799999</v>
      </c>
      <c r="FD88" s="107">
        <v>1.0350923237749918</v>
      </c>
      <c r="FE88" s="107">
        <v>333.42004100000003</v>
      </c>
      <c r="FF88" s="107">
        <v>5110.8438479941597</v>
      </c>
      <c r="FG88" s="112">
        <v>5134.7113179999997</v>
      </c>
      <c r="FH88" s="107">
        <v>15.170806943213378</v>
      </c>
      <c r="FI88" s="107">
        <v>289.46074399999998</v>
      </c>
      <c r="FJ88" s="112">
        <v>2551.6505699999998</v>
      </c>
      <c r="FK88" s="107">
        <v>7.539001861372097</v>
      </c>
      <c r="FL88" s="107">
        <v>274.46355399999999</v>
      </c>
      <c r="FM88" s="107">
        <v>30452.288047836399</v>
      </c>
      <c r="FN88" s="112">
        <v>30556.020452000001</v>
      </c>
      <c r="FO88" s="107">
        <v>223.70613113697928</v>
      </c>
      <c r="FP88" s="107">
        <v>292.90702499999998</v>
      </c>
      <c r="FQ88" s="112">
        <v>15247.558857</v>
      </c>
      <c r="FR88" s="107">
        <v>111.63012560948825</v>
      </c>
      <c r="FS88" s="107">
        <v>287.561488</v>
      </c>
      <c r="FT88" s="107">
        <v>85.048092377181817</v>
      </c>
      <c r="FU88" s="107">
        <v>7.3826469077414778</v>
      </c>
      <c r="FV88" s="107">
        <v>451.288095</v>
      </c>
      <c r="FW88" s="107">
        <v>86.46993567348936</v>
      </c>
      <c r="FX88" s="107">
        <v>7.5060708049903964</v>
      </c>
      <c r="FY88" s="107">
        <v>457.62857100000002</v>
      </c>
      <c r="FZ88" s="107">
        <v>5865060.5350220473</v>
      </c>
      <c r="GA88" s="107">
        <v>39.603312835406193</v>
      </c>
      <c r="GB88" s="107">
        <v>595.60330599999998</v>
      </c>
      <c r="GC88" s="107">
        <v>5709600.0763568468</v>
      </c>
      <c r="GD88" s="107">
        <v>38.553579564745156</v>
      </c>
      <c r="GE88" s="113">
        <v>555.89834699999994</v>
      </c>
      <c r="GF88" s="113">
        <v>240.35852499999999</v>
      </c>
      <c r="GG88" s="113"/>
      <c r="GH88" s="113"/>
      <c r="GI88" s="113"/>
      <c r="GJ88" s="113"/>
      <c r="GK88" s="113"/>
      <c r="GL88" s="107">
        <v>0</v>
      </c>
      <c r="GM88" s="107">
        <v>4</v>
      </c>
      <c r="GN88" s="107">
        <v>0</v>
      </c>
      <c r="GO88" s="114"/>
      <c r="GP88" s="114"/>
      <c r="GQ88" s="114"/>
      <c r="GR88" s="114"/>
      <c r="GS88" s="114"/>
      <c r="GT88" s="114"/>
      <c r="GU88" s="114"/>
      <c r="GV88" s="114"/>
      <c r="GW88" s="114"/>
      <c r="GX88" s="114"/>
      <c r="GY88" s="114"/>
      <c r="GZ88" s="114"/>
      <c r="HA88" s="107"/>
      <c r="HB88" s="114"/>
      <c r="HC88" s="53" t="str">
        <f t="shared" si="16"/>
        <v>0</v>
      </c>
      <c r="HD88" s="56">
        <f t="shared" si="17"/>
        <v>2017</v>
      </c>
      <c r="HF88" s="56" t="e">
        <f>MATCH(ROUND(#REF!,1),#REF!,0)</f>
        <v>#REF!</v>
      </c>
      <c r="HG88" s="56" t="e">
        <f>MATCH(ROUND(#REF!,1),#REF!,0)</f>
        <v>#REF!</v>
      </c>
      <c r="HH88" s="56" t="e">
        <f>MATCH(ROUND(#REF!,1),#REF!,0)</f>
        <v>#REF!</v>
      </c>
      <c r="HI88" s="56" t="e">
        <f>MATCH(ROUND(#REF!,1),#REF!,0)</f>
        <v>#REF!</v>
      </c>
      <c r="HK88" s="115">
        <f t="shared" si="13"/>
        <v>2</v>
      </c>
      <c r="HL88" s="115" t="str" cm="1">
        <f t="array" ref="HL88">IFERROR(INDEX(#REF!,'5. Data Set'!HH88),"")</f>
        <v/>
      </c>
      <c r="HN88" s="116" t="str" cm="1">
        <f t="array" ref="HN88">IF(IFERROR(INDEX($E$5:$E$900,SMALL(IF(ROUND($EH$5:$EH$900,1)=ROUND($EH88,1),ROW($EH$5:$EH$900)-4,""),1)),"")=$E88,"",IFERROR(INDEX($E$5:$E$900,SMALL(IF(ROUND($EH$5:$EH$900,1)=ROUND($EH88,1),ROW($EH$5:$EH$900)-4,""),1)),""))</f>
        <v/>
      </c>
      <c r="HO88" s="116" t="str" cm="1">
        <f t="array" ref="HO88">IF(IFERROR(INDEX($E$5:$E$900,SMALL(IF(ROUND($EH$5:$EH$900,1)=ROUND($EH88,1),ROW($EH$5:$EH$900)-4,""),2)),"")=$E88,"",IFERROR(INDEX($E$5:$E$900,SMALL(IF(ROUND($EH$5:$EH$900,1)=ROUND($EH88,1),ROW($EH$5:$EH$900)-4,""),2)),""))</f>
        <v/>
      </c>
      <c r="HP88" s="116" t="str" cm="1">
        <f t="array" ref="HP88">IF(IFERROR(INDEX($E$5:$E$900,SMALL(IF(ROUND($EH$5:$EH$900,1)=ROUND($EH88,1),ROW($EH$5:$EH$900)-4,""),3)),"")=$E88,"",IFERROR(INDEX($E$5:$E$900,SMALL(IF(ROUND($EH$5:$EH$900,1)=ROUND($EH88,1),ROW($EH$5:$EH$900)-4,""),3)),""))</f>
        <v/>
      </c>
      <c r="HQ88" s="117" t="str" cm="1">
        <f t="array" ref="HQ88">IF(IFERROR(INDEX($E$5:$E$900,SMALL(IF(ROUND($EH$5:$EH$900,1)=ROUND($EH88,1),ROW($EH$5:$EH$900)-4,""),4)),"")=$E88,"",IFERROR(INDEX($E$5:$E$900,SMALL(IF(ROUND($EH$5:$EH$900,1)=ROUND($EH88,1),ROW($EH$5:$EH$900)-4,""),4)),""))</f>
        <v/>
      </c>
      <c r="HR88" s="118"/>
      <c r="HS88" s="105" t="str">
        <f t="shared" si="14"/>
        <v>rpq</v>
      </c>
      <c r="HT88" s="119" t="str">
        <f t="shared" si="15"/>
        <v/>
      </c>
      <c r="HU88" s="119" t="str">
        <f t="shared" si="15"/>
        <v/>
      </c>
      <c r="HV88" s="119" t="str">
        <f t="shared" si="15"/>
        <v/>
      </c>
      <c r="HW88" s="119" t="str">
        <f t="shared" si="11"/>
        <v/>
      </c>
    </row>
    <row r="89" spans="1:231" ht="13.9" customHeight="1" x14ac:dyDescent="0.25">
      <c r="A89" s="107" t="s">
        <v>292</v>
      </c>
      <c r="B89" s="107" t="s">
        <v>540</v>
      </c>
      <c r="C89" s="107">
        <v>1001</v>
      </c>
      <c r="D89" s="108">
        <v>2017</v>
      </c>
      <c r="E89" s="109" t="s">
        <v>548</v>
      </c>
      <c r="F89" s="107" t="s">
        <v>49</v>
      </c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 t="s">
        <v>305</v>
      </c>
      <c r="X89" s="110"/>
      <c r="Y89" s="107" t="s">
        <v>296</v>
      </c>
      <c r="Z89" s="107">
        <v>2</v>
      </c>
      <c r="AA89" s="107" t="s">
        <v>468</v>
      </c>
      <c r="AB89" s="110">
        <v>2</v>
      </c>
      <c r="AC89" s="110">
        <v>2</v>
      </c>
      <c r="AD89" s="107">
        <v>2000</v>
      </c>
      <c r="AE89" s="107">
        <v>20</v>
      </c>
      <c r="AF89" s="107">
        <v>2</v>
      </c>
      <c r="AG89" s="107">
        <v>261826</v>
      </c>
      <c r="AH89" s="107">
        <v>8</v>
      </c>
      <c r="AI89" s="107" t="s">
        <v>549</v>
      </c>
      <c r="AJ89" s="110">
        <v>2</v>
      </c>
      <c r="AK89" s="110" t="s">
        <v>405</v>
      </c>
      <c r="AL89" s="107" t="s">
        <v>327</v>
      </c>
      <c r="AM89" s="107">
        <v>2</v>
      </c>
      <c r="AN89" s="110" t="s">
        <v>530</v>
      </c>
      <c r="AO89" s="110">
        <v>1600</v>
      </c>
      <c r="AP89" s="107" t="s">
        <v>341</v>
      </c>
      <c r="AQ89" s="107" t="s">
        <v>424</v>
      </c>
      <c r="AR89" s="107" t="s">
        <v>319</v>
      </c>
      <c r="AS89" s="107" t="s">
        <v>477</v>
      </c>
      <c r="AT89" s="107" t="s">
        <v>478</v>
      </c>
      <c r="AU89" s="111">
        <v>10.920866678477658</v>
      </c>
      <c r="AV89" s="111">
        <v>12.759837361954618</v>
      </c>
      <c r="AW89" s="111">
        <v>16.195215225666097</v>
      </c>
      <c r="AX89" s="111">
        <v>9.087913766031896</v>
      </c>
      <c r="AY89" s="111">
        <v>9.9507626821297013</v>
      </c>
      <c r="AZ89" s="111">
        <v>9.9507626821297013</v>
      </c>
      <c r="BA89" s="111"/>
      <c r="BB89" s="111">
        <v>8.7661790427058666</v>
      </c>
      <c r="BC89" s="111">
        <v>67.821364552183496</v>
      </c>
      <c r="BD89" s="111">
        <v>506.12288093466026</v>
      </c>
      <c r="BE89" s="111">
        <v>13.267952706238034</v>
      </c>
      <c r="BF89" s="111">
        <v>157.65260645426631</v>
      </c>
      <c r="BG89" s="107">
        <v>131783.71889349201</v>
      </c>
      <c r="BH89" s="112">
        <v>132428.481462</v>
      </c>
      <c r="BI89" s="111">
        <v>19.124903451851424</v>
      </c>
      <c r="BJ89" s="112">
        <v>1119.7966939999999</v>
      </c>
      <c r="BK89" s="112">
        <v>98836.178929999995</v>
      </c>
      <c r="BL89" s="111">
        <v>14.273609111258738</v>
      </c>
      <c r="BM89" s="112">
        <v>1106.6314050000001</v>
      </c>
      <c r="BN89" s="112">
        <v>65908.198732000004</v>
      </c>
      <c r="BO89" s="111">
        <v>9.5182541060597323</v>
      </c>
      <c r="BP89" s="112">
        <v>1024.05124</v>
      </c>
      <c r="BQ89" s="112">
        <v>32976.306713999998</v>
      </c>
      <c r="BR89" s="111">
        <v>4.7623341681589739</v>
      </c>
      <c r="BS89" s="107">
        <v>685.51652899999999</v>
      </c>
      <c r="BT89" s="107">
        <v>1235870.3161852099</v>
      </c>
      <c r="BU89" s="112">
        <v>1235335.1444250001</v>
      </c>
      <c r="BV89" s="107">
        <v>20.935006127547553</v>
      </c>
      <c r="BW89" s="107">
        <v>1146.646281</v>
      </c>
      <c r="BX89" s="107">
        <v>926743.37982899998</v>
      </c>
      <c r="BY89" s="107">
        <v>15.705356091374558</v>
      </c>
      <c r="BZ89" s="107">
        <v>1107.9776859999999</v>
      </c>
      <c r="CA89" s="107">
        <v>617850.38016199996</v>
      </c>
      <c r="CB89" s="107">
        <v>10.470601077750159</v>
      </c>
      <c r="CC89" s="107">
        <v>988.93884300000002</v>
      </c>
      <c r="CD89" s="107">
        <v>308892.86683100002</v>
      </c>
      <c r="CE89" s="107">
        <v>5.2347527624762087</v>
      </c>
      <c r="CF89" s="107">
        <v>541.10082599999998</v>
      </c>
      <c r="CG89" s="107">
        <v>417274.78821305302</v>
      </c>
      <c r="CH89" s="107">
        <v>416064.24048099999</v>
      </c>
      <c r="CI89" s="107">
        <v>26.091241311170908</v>
      </c>
      <c r="CJ89" s="107">
        <v>1052.799174</v>
      </c>
      <c r="CK89" s="107">
        <v>312990.08504799998</v>
      </c>
      <c r="CL89" s="107">
        <v>19.627497493056474</v>
      </c>
      <c r="CM89" s="107">
        <v>1056.7033060000001</v>
      </c>
      <c r="CN89" s="107">
        <v>208682.08627299999</v>
      </c>
      <c r="CO89" s="107">
        <v>13.086379795516384</v>
      </c>
      <c r="CP89" s="107">
        <v>993.24462800000003</v>
      </c>
      <c r="CQ89" s="107">
        <v>104290.653322</v>
      </c>
      <c r="CR89" s="107">
        <v>6.5400299703195239</v>
      </c>
      <c r="CS89" s="107">
        <v>576.57686000000001</v>
      </c>
      <c r="CT89" s="107">
        <v>223369.249877839</v>
      </c>
      <c r="CU89" s="107">
        <v>223806.58292799999</v>
      </c>
      <c r="CV89" s="107">
        <v>14.864419818377806</v>
      </c>
      <c r="CW89" s="107">
        <v>1056.0942150000001</v>
      </c>
      <c r="CX89" s="112">
        <v>167562.604528</v>
      </c>
      <c r="CY89" s="107">
        <v>11.12889919045092</v>
      </c>
      <c r="CZ89" s="107">
        <v>1025.2380169999999</v>
      </c>
      <c r="DA89" s="112">
        <v>111665.926656</v>
      </c>
      <c r="DB89" s="107">
        <v>7.416445001338289</v>
      </c>
      <c r="DC89" s="107">
        <v>964.29504099999997</v>
      </c>
      <c r="DD89" s="112">
        <v>55854.136585</v>
      </c>
      <c r="DE89" s="107">
        <v>3.7096287514453858</v>
      </c>
      <c r="DF89" s="107">
        <v>639.04628100000002</v>
      </c>
      <c r="DG89" s="107">
        <v>347370.34145445301</v>
      </c>
      <c r="DH89" s="112">
        <v>347216.02062600001</v>
      </c>
      <c r="DI89" s="107">
        <v>16.623491022244863</v>
      </c>
      <c r="DJ89" s="107">
        <v>1064.0793389999999</v>
      </c>
      <c r="DK89" s="112">
        <v>260498.612345</v>
      </c>
      <c r="DL89" s="107">
        <v>12.471764222794294</v>
      </c>
      <c r="DM89" s="107">
        <v>1055.2768599999999</v>
      </c>
      <c r="DN89" s="112">
        <v>173728.20415599999</v>
      </c>
      <c r="DO89" s="107">
        <v>8.3174999727582666</v>
      </c>
      <c r="DP89" s="107">
        <v>982.33471099999997</v>
      </c>
      <c r="DQ89" s="112">
        <v>86850.087440999996</v>
      </c>
      <c r="DR89" s="107">
        <v>4.1580790144812072</v>
      </c>
      <c r="DS89" s="107">
        <v>662.99504100000001</v>
      </c>
      <c r="DT89" s="107">
        <v>24172.1521112583</v>
      </c>
      <c r="DU89" s="112">
        <v>24187.831986000001</v>
      </c>
      <c r="DV89" s="107">
        <v>24.761050300455548</v>
      </c>
      <c r="DW89" s="107">
        <v>1053.2900830000001</v>
      </c>
      <c r="DX89" s="112">
        <v>18105.734299</v>
      </c>
      <c r="DY89" s="107">
        <v>18.534815272559758</v>
      </c>
      <c r="DZ89" s="107">
        <v>1035.5421490000001</v>
      </c>
      <c r="EA89" s="112">
        <v>12070.883288999999</v>
      </c>
      <c r="EB89" s="107">
        <v>12.356946602856118</v>
      </c>
      <c r="EC89" s="107">
        <v>977.58264499999996</v>
      </c>
      <c r="ED89" s="112">
        <v>6046.0495639999999</v>
      </c>
      <c r="EE89" s="107">
        <v>6.1893326140144342</v>
      </c>
      <c r="EF89" s="107">
        <v>763.78181800000004</v>
      </c>
      <c r="EG89" s="107">
        <v>6165325.0110015199</v>
      </c>
      <c r="EH89" s="111">
        <v>6254213.103174</v>
      </c>
      <c r="EI89" s="107">
        <v>17.661663818815239</v>
      </c>
      <c r="EJ89" s="107">
        <v>1139.8402490000001</v>
      </c>
      <c r="EK89" s="112">
        <v>5394936.3140829997</v>
      </c>
      <c r="EL89" s="107">
        <v>15.235098313950312</v>
      </c>
      <c r="EM89" s="107">
        <v>1119.13444</v>
      </c>
      <c r="EN89" s="112">
        <v>4622236.5649720002</v>
      </c>
      <c r="EO89" s="107">
        <v>13.053023130942005</v>
      </c>
      <c r="EP89" s="107">
        <v>1092.13527</v>
      </c>
      <c r="EQ89" s="112">
        <v>3851468.2939499998</v>
      </c>
      <c r="ER89" s="107">
        <v>10.876402369795979</v>
      </c>
      <c r="ES89" s="107">
        <v>1057.4269710000001</v>
      </c>
      <c r="ET89" s="112">
        <v>3084605.5565269999</v>
      </c>
      <c r="EU89" s="107">
        <v>8.7108106894185049</v>
      </c>
      <c r="EV89" s="107">
        <v>1008.119917</v>
      </c>
      <c r="EW89" s="112">
        <v>2307323.1370430002</v>
      </c>
      <c r="EX89" s="107">
        <v>6.5157942167251219</v>
      </c>
      <c r="EY89" s="107">
        <v>909.35477200000003</v>
      </c>
      <c r="EZ89" s="112">
        <v>1537343.5233219999</v>
      </c>
      <c r="FA89" s="107">
        <v>4.3414005942916303</v>
      </c>
      <c r="FB89" s="107">
        <v>757.69460600000002</v>
      </c>
      <c r="FC89" s="112">
        <v>769902.45542599994</v>
      </c>
      <c r="FD89" s="107">
        <v>2.1741757302950808</v>
      </c>
      <c r="FE89" s="107">
        <v>573.51950199999999</v>
      </c>
      <c r="FF89" s="107">
        <v>10876.412785889501</v>
      </c>
      <c r="FG89" s="112">
        <v>11159.626659</v>
      </c>
      <c r="FH89" s="107">
        <v>32.971774091473144</v>
      </c>
      <c r="FI89" s="107">
        <v>347.51735500000001</v>
      </c>
      <c r="FJ89" s="112">
        <v>5446.5679200000004</v>
      </c>
      <c r="FK89" s="107">
        <v>16.092205637298353</v>
      </c>
      <c r="FL89" s="107">
        <v>331.93140499999998</v>
      </c>
      <c r="FM89" s="107">
        <v>34165.564334787901</v>
      </c>
      <c r="FN89" s="112">
        <v>33526.696129000004</v>
      </c>
      <c r="FO89" s="107">
        <v>245.45498300754085</v>
      </c>
      <c r="FP89" s="107">
        <v>349.466116</v>
      </c>
      <c r="FQ89" s="112">
        <v>17084.394241000002</v>
      </c>
      <c r="FR89" s="107">
        <v>125.07792840617908</v>
      </c>
      <c r="FS89" s="107">
        <v>342.95371899999998</v>
      </c>
      <c r="FT89" s="107">
        <v>171.46139415236837</v>
      </c>
      <c r="FU89" s="107">
        <v>14.883801575726421</v>
      </c>
      <c r="FV89" s="107">
        <v>1126.530769</v>
      </c>
      <c r="FW89" s="107">
        <v>175.81892964781474</v>
      </c>
      <c r="FX89" s="107">
        <v>15.262059865261698</v>
      </c>
      <c r="FY89" s="107">
        <v>1145.45</v>
      </c>
      <c r="FZ89" s="107">
        <v>27330654.296463091</v>
      </c>
      <c r="GA89" s="107">
        <v>184.54787391126175</v>
      </c>
      <c r="GB89" s="107">
        <v>1106.861983</v>
      </c>
      <c r="GC89" s="107">
        <v>26071795.436702043</v>
      </c>
      <c r="GD89" s="107">
        <v>176.04753858803014</v>
      </c>
      <c r="GE89" s="113">
        <v>1116.680165</v>
      </c>
      <c r="GF89" s="113">
        <v>244.57852500000001</v>
      </c>
      <c r="GG89" s="113"/>
      <c r="GH89" s="113"/>
      <c r="GI89" s="113"/>
      <c r="GJ89" s="113"/>
      <c r="GK89" s="113"/>
      <c r="GL89" s="107">
        <v>0</v>
      </c>
      <c r="GM89" s="107">
        <v>4</v>
      </c>
      <c r="GN89" s="107">
        <v>0</v>
      </c>
      <c r="GO89" s="114"/>
      <c r="GP89" s="114"/>
      <c r="GQ89" s="114"/>
      <c r="GR89" s="114"/>
      <c r="GS89" s="114"/>
      <c r="GT89" s="114"/>
      <c r="GU89" s="114"/>
      <c r="GV89" s="114"/>
      <c r="GW89" s="114"/>
      <c r="GX89" s="114"/>
      <c r="GY89" s="114"/>
      <c r="GZ89" s="114"/>
      <c r="HA89" s="107"/>
      <c r="HB89" s="114"/>
      <c r="HC89" s="53" t="str">
        <f t="shared" si="16"/>
        <v>0</v>
      </c>
      <c r="HD89" s="56">
        <f t="shared" si="17"/>
        <v>2017</v>
      </c>
      <c r="HF89" s="56" t="e">
        <f>MATCH(ROUND(#REF!,1),#REF!,0)</f>
        <v>#REF!</v>
      </c>
      <c r="HG89" s="56" t="e">
        <f>MATCH(ROUND(#REF!,1),#REF!,0)</f>
        <v>#REF!</v>
      </c>
      <c r="HH89" s="56" t="e">
        <f>MATCH(ROUND(#REF!,1),#REF!,0)</f>
        <v>#REF!</v>
      </c>
      <c r="HI89" s="56" t="e">
        <f>MATCH(ROUND(#REF!,1),#REF!,0)</f>
        <v>#REF!</v>
      </c>
      <c r="HK89" s="115">
        <f t="shared" si="13"/>
        <v>2</v>
      </c>
      <c r="HL89" s="115" t="str" cm="1">
        <f t="array" ref="HL89">IFERROR(INDEX(#REF!,'5. Data Set'!HH89),"")</f>
        <v/>
      </c>
      <c r="HN89" s="116" t="str" cm="1">
        <f t="array" ref="HN89">IF(IFERROR(INDEX($E$5:$E$900,SMALL(IF(ROUND($EH$5:$EH$900,1)=ROUND($EH89,1),ROW($EH$5:$EH$900)-4,""),1)),"")=$E89,"",IFERROR(INDEX($E$5:$E$900,SMALL(IF(ROUND($EH$5:$EH$900,1)=ROUND($EH89,1),ROW($EH$5:$EH$900)-4,""),1)),""))</f>
        <v/>
      </c>
      <c r="HO89" s="116" t="str" cm="1">
        <f t="array" ref="HO89">IF(IFERROR(INDEX($E$5:$E$900,SMALL(IF(ROUND($EH$5:$EH$900,1)=ROUND($EH89,1),ROW($EH$5:$EH$900)-4,""),2)),"")=$E89,"",IFERROR(INDEX($E$5:$E$900,SMALL(IF(ROUND($EH$5:$EH$900,1)=ROUND($EH89,1),ROW($EH$5:$EH$900)-4,""),2)),""))</f>
        <v/>
      </c>
      <c r="HP89" s="116" t="str" cm="1">
        <f t="array" ref="HP89">IF(IFERROR(INDEX($E$5:$E$900,SMALL(IF(ROUND($EH$5:$EH$900,1)=ROUND($EH89,1),ROW($EH$5:$EH$900)-4,""),3)),"")=$E89,"",IFERROR(INDEX($E$5:$E$900,SMALL(IF(ROUND($EH$5:$EH$900,1)=ROUND($EH89,1),ROW($EH$5:$EH$900)-4,""),3)),""))</f>
        <v/>
      </c>
      <c r="HQ89" s="117" t="str" cm="1">
        <f t="array" ref="HQ89">IF(IFERROR(INDEX($E$5:$E$900,SMALL(IF(ROUND($EH$5:$EH$900,1)=ROUND($EH89,1),ROW($EH$5:$EH$900)-4,""),4)),"")=$E89,"",IFERROR(INDEX($E$5:$E$900,SMALL(IF(ROUND($EH$5:$EH$900,1)=ROUND($EH89,1),ROW($EH$5:$EH$900)-4,""),4)),""))</f>
        <v/>
      </c>
      <c r="HR89" s="118"/>
      <c r="HS89" s="105" t="str">
        <f t="shared" si="14"/>
        <v>rpq</v>
      </c>
      <c r="HT89" s="119" t="str">
        <f t="shared" si="15"/>
        <v/>
      </c>
      <c r="HU89" s="119" t="str">
        <f t="shared" si="15"/>
        <v/>
      </c>
      <c r="HV89" s="119" t="str">
        <f t="shared" si="15"/>
        <v/>
      </c>
      <c r="HW89" s="119" t="str">
        <f t="shared" si="11"/>
        <v/>
      </c>
    </row>
    <row r="90" spans="1:231" ht="13.9" customHeight="1" x14ac:dyDescent="0.25">
      <c r="A90" s="107" t="s">
        <v>292</v>
      </c>
      <c r="B90" s="107" t="s">
        <v>550</v>
      </c>
      <c r="C90" s="107">
        <v>361</v>
      </c>
      <c r="D90" s="108">
        <v>2017</v>
      </c>
      <c r="E90" s="109" t="s">
        <v>551</v>
      </c>
      <c r="F90" s="107" t="s">
        <v>300</v>
      </c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 t="s">
        <v>18</v>
      </c>
      <c r="X90" s="110"/>
      <c r="Y90" s="107" t="s">
        <v>296</v>
      </c>
      <c r="Z90" s="107">
        <v>1</v>
      </c>
      <c r="AA90" s="107" t="s">
        <v>552</v>
      </c>
      <c r="AB90" s="110">
        <v>1</v>
      </c>
      <c r="AC90" s="110">
        <v>1</v>
      </c>
      <c r="AD90" s="107">
        <v>3900</v>
      </c>
      <c r="AE90" s="107">
        <v>4</v>
      </c>
      <c r="AF90" s="107">
        <v>2</v>
      </c>
      <c r="AG90" s="107">
        <v>32000</v>
      </c>
      <c r="AH90" s="107">
        <v>4</v>
      </c>
      <c r="AI90" s="107" t="s">
        <v>553</v>
      </c>
      <c r="AJ90" s="110">
        <v>2</v>
      </c>
      <c r="AK90" s="110" t="s">
        <v>405</v>
      </c>
      <c r="AL90" s="107" t="s">
        <v>316</v>
      </c>
      <c r="AM90" s="107">
        <v>2</v>
      </c>
      <c r="AN90" s="110">
        <v>1</v>
      </c>
      <c r="AO90" s="110"/>
      <c r="AP90" s="107" t="s">
        <v>406</v>
      </c>
      <c r="AQ90" s="107"/>
      <c r="AR90" s="107" t="s">
        <v>319</v>
      </c>
      <c r="AS90" s="107" t="s">
        <v>554</v>
      </c>
      <c r="AT90" s="107" t="s">
        <v>344</v>
      </c>
      <c r="AU90" s="111">
        <v>10.662074</v>
      </c>
      <c r="AV90" s="111">
        <v>1.807793</v>
      </c>
      <c r="AW90" s="111">
        <v>8.1272780000000004</v>
      </c>
      <c r="AX90" s="111">
        <v>8.5586389999999994</v>
      </c>
      <c r="AY90" s="111">
        <v>9.0702599999999993</v>
      </c>
      <c r="AZ90" s="111">
        <v>13.564715</v>
      </c>
      <c r="BA90" s="111"/>
      <c r="BB90" s="111">
        <v>17.988164999999999</v>
      </c>
      <c r="BC90" s="111">
        <v>37.334781</v>
      </c>
      <c r="BD90" s="111">
        <v>8.8640310000000007</v>
      </c>
      <c r="BE90" s="111">
        <v>17.634868000000001</v>
      </c>
      <c r="BF90" s="111">
        <v>34.893075000000003</v>
      </c>
      <c r="BG90" s="107">
        <v>11349.990320000001</v>
      </c>
      <c r="BH90" s="112">
        <v>11483.546306</v>
      </c>
      <c r="BI90" s="111">
        <v>1.6584179999999999</v>
      </c>
      <c r="BJ90" s="112">
        <v>118.868065</v>
      </c>
      <c r="BK90" s="112">
        <v>8517.2428779999991</v>
      </c>
      <c r="BL90" s="111">
        <v>1.2300329999999999</v>
      </c>
      <c r="BM90" s="112">
        <v>90.570967999999993</v>
      </c>
      <c r="BN90" s="112">
        <v>5676.3610349999999</v>
      </c>
      <c r="BO90" s="111">
        <v>0.81976199999999999</v>
      </c>
      <c r="BP90" s="112">
        <v>74.297419000000005</v>
      </c>
      <c r="BQ90" s="112">
        <v>2850.2231919999999</v>
      </c>
      <c r="BR90" s="111">
        <v>0.41161999999999999</v>
      </c>
      <c r="BS90" s="107">
        <v>66.588710000000006</v>
      </c>
      <c r="BT90" s="107">
        <v>16493.791545</v>
      </c>
      <c r="BU90" s="112">
        <v>16497.158832000001</v>
      </c>
      <c r="BV90" s="107">
        <v>0.27957399999999999</v>
      </c>
      <c r="BW90" s="107">
        <v>119.78677399999999</v>
      </c>
      <c r="BX90" s="107">
        <v>12363.221584999999</v>
      </c>
      <c r="BY90" s="107">
        <v>0.20951700000000001</v>
      </c>
      <c r="BZ90" s="107">
        <v>91.706451999999999</v>
      </c>
      <c r="CA90" s="107">
        <v>8266.7515700000004</v>
      </c>
      <c r="CB90" s="107">
        <v>0.140095</v>
      </c>
      <c r="CC90" s="107">
        <v>74.086129</v>
      </c>
      <c r="CD90" s="107">
        <v>4122.9032889999999</v>
      </c>
      <c r="CE90" s="107">
        <v>6.9870000000000002E-2</v>
      </c>
      <c r="CF90" s="107">
        <v>65.961613</v>
      </c>
      <c r="CG90" s="107">
        <v>20505.899697000001</v>
      </c>
      <c r="CH90" s="112">
        <v>20527.554712000001</v>
      </c>
      <c r="CI90" s="107">
        <v>1.2872760000000001</v>
      </c>
      <c r="CJ90" s="107">
        <v>125.910645</v>
      </c>
      <c r="CK90" s="107">
        <v>15378.192057</v>
      </c>
      <c r="CL90" s="107">
        <v>0.96436100000000002</v>
      </c>
      <c r="CM90" s="107">
        <v>94.400644999999997</v>
      </c>
      <c r="CN90" s="107">
        <v>10242.534995</v>
      </c>
      <c r="CO90" s="107">
        <v>0.64230600000000004</v>
      </c>
      <c r="CP90" s="107">
        <v>75.035161000000002</v>
      </c>
      <c r="CQ90" s="107">
        <v>5149.2476619999998</v>
      </c>
      <c r="CR90" s="107">
        <v>0.322907</v>
      </c>
      <c r="CS90" s="107">
        <v>66.168064999999999</v>
      </c>
      <c r="CT90" s="107">
        <v>18266.691385999999</v>
      </c>
      <c r="CU90" s="107">
        <v>18269.482658000001</v>
      </c>
      <c r="CV90" s="107">
        <v>1.2133929999999999</v>
      </c>
      <c r="CW90" s="107">
        <v>100.21741900000001</v>
      </c>
      <c r="CX90" s="112">
        <v>13675.513943</v>
      </c>
      <c r="CY90" s="107">
        <v>0.90827800000000003</v>
      </c>
      <c r="CZ90" s="107">
        <v>84.23</v>
      </c>
      <c r="DA90" s="112">
        <v>9167.5391369999998</v>
      </c>
      <c r="DB90" s="107">
        <v>0.60887500000000006</v>
      </c>
      <c r="DC90" s="107">
        <v>69.923871000000005</v>
      </c>
      <c r="DD90" s="112">
        <v>4566.4703170000003</v>
      </c>
      <c r="DE90" s="107">
        <v>0.303288</v>
      </c>
      <c r="DF90" s="107">
        <v>64.261290000000002</v>
      </c>
      <c r="DG90" s="107">
        <v>28246.173354999999</v>
      </c>
      <c r="DH90" s="112">
        <v>28253.43678</v>
      </c>
      <c r="DI90" s="107">
        <v>1.352676</v>
      </c>
      <c r="DJ90" s="107">
        <v>109.27354800000001</v>
      </c>
      <c r="DK90" s="112">
        <v>21182.230388</v>
      </c>
      <c r="DL90" s="107">
        <v>1.0141309999999999</v>
      </c>
      <c r="DM90" s="107">
        <v>89.826128999999995</v>
      </c>
      <c r="DN90" s="112">
        <v>14122.652131999999</v>
      </c>
      <c r="DO90" s="107">
        <v>0.67614300000000005</v>
      </c>
      <c r="DP90" s="107">
        <v>72.239031999999995</v>
      </c>
      <c r="DQ90" s="112">
        <v>7041.4788930000004</v>
      </c>
      <c r="DR90" s="107">
        <v>0.337121</v>
      </c>
      <c r="DS90" s="107">
        <v>65.154516000000001</v>
      </c>
      <c r="DT90" s="107">
        <v>1975.9910609999999</v>
      </c>
      <c r="DU90" s="112">
        <v>1976.47452</v>
      </c>
      <c r="DV90" s="107">
        <v>2.0233140000000001</v>
      </c>
      <c r="DW90" s="107">
        <v>110.461935</v>
      </c>
      <c r="DX90" s="112">
        <v>1478.671648</v>
      </c>
      <c r="DY90" s="107">
        <v>1.513714</v>
      </c>
      <c r="DZ90" s="107">
        <v>88.597741999999997</v>
      </c>
      <c r="EA90" s="112">
        <v>984.84342900000001</v>
      </c>
      <c r="EB90" s="107">
        <v>1.0081830000000001</v>
      </c>
      <c r="EC90" s="107">
        <v>72.158387000000005</v>
      </c>
      <c r="ED90" s="112">
        <v>491.65887900000001</v>
      </c>
      <c r="EE90" s="107">
        <v>0.50331099999999995</v>
      </c>
      <c r="EF90" s="107">
        <v>65.000645000000006</v>
      </c>
      <c r="EG90" s="107">
        <v>530567.15308700001</v>
      </c>
      <c r="EH90" s="111">
        <v>529467.24342099996</v>
      </c>
      <c r="EI90" s="107">
        <v>1.495196</v>
      </c>
      <c r="EJ90" s="107">
        <v>112.67281</v>
      </c>
      <c r="EK90" s="112">
        <v>464735.04614400002</v>
      </c>
      <c r="EL90" s="107">
        <v>1.3123940000000001</v>
      </c>
      <c r="EM90" s="107">
        <v>99.298264000000003</v>
      </c>
      <c r="EN90" s="112">
        <v>397873.87968200003</v>
      </c>
      <c r="EO90" s="107">
        <v>1.1235809999999999</v>
      </c>
      <c r="EP90" s="107">
        <v>87.235536999999994</v>
      </c>
      <c r="EQ90" s="112">
        <v>331153.280914</v>
      </c>
      <c r="ER90" s="107">
        <v>0.935164</v>
      </c>
      <c r="ES90" s="107">
        <v>78.553554000000005</v>
      </c>
      <c r="ET90" s="112">
        <v>264820.678159</v>
      </c>
      <c r="EU90" s="107">
        <v>0.74784399999999995</v>
      </c>
      <c r="EV90" s="107">
        <v>72.495701999999994</v>
      </c>
      <c r="EW90" s="112">
        <v>201307.05523900001</v>
      </c>
      <c r="EX90" s="107">
        <v>0.56848399999999999</v>
      </c>
      <c r="EY90" s="107">
        <v>68.972397000000001</v>
      </c>
      <c r="EZ90" s="112">
        <v>132155.33004199999</v>
      </c>
      <c r="FA90" s="107">
        <v>0.37320199999999998</v>
      </c>
      <c r="FB90" s="107">
        <v>66.145949999999999</v>
      </c>
      <c r="FC90" s="112">
        <v>65977.039944999997</v>
      </c>
      <c r="FD90" s="107">
        <v>0.18631700000000001</v>
      </c>
      <c r="FE90" s="107">
        <v>63.069256000000003</v>
      </c>
      <c r="FF90" s="107">
        <v>513.28150700000003</v>
      </c>
      <c r="FG90" s="112">
        <v>511.88558399999999</v>
      </c>
      <c r="FH90" s="107">
        <v>1.5123960000000001</v>
      </c>
      <c r="FI90" s="107">
        <v>60.140656</v>
      </c>
      <c r="FJ90" s="112">
        <v>256.76957399999998</v>
      </c>
      <c r="FK90" s="107">
        <v>0.75864100000000001</v>
      </c>
      <c r="FL90" s="107">
        <v>58.960327999999997</v>
      </c>
      <c r="FM90" s="107">
        <v>427.78993300000002</v>
      </c>
      <c r="FN90" s="112">
        <v>429.33270399999998</v>
      </c>
      <c r="FO90" s="107">
        <v>3.1432220000000002</v>
      </c>
      <c r="FP90" s="107">
        <v>59.297832999999997</v>
      </c>
      <c r="FQ90" s="112">
        <v>210.65090000000001</v>
      </c>
      <c r="FR90" s="107">
        <v>1.5422130000000001</v>
      </c>
      <c r="FS90" s="107">
        <v>58.648032999999998</v>
      </c>
      <c r="FT90" s="107">
        <v>19.466909000000001</v>
      </c>
      <c r="FU90" s="107">
        <v>1.6898359999999999</v>
      </c>
      <c r="FV90" s="107">
        <v>95.611999999999995</v>
      </c>
      <c r="FW90" s="107">
        <v>19.443322999999999</v>
      </c>
      <c r="FX90" s="107">
        <v>1.6877880000000001</v>
      </c>
      <c r="FY90" s="107">
        <v>95.919230999999996</v>
      </c>
      <c r="FZ90" s="107">
        <v>337309.472664</v>
      </c>
      <c r="GA90" s="107">
        <v>2.2776529999999999</v>
      </c>
      <c r="GB90" s="107">
        <v>124.191935</v>
      </c>
      <c r="GC90" s="107">
        <v>645858.77491100004</v>
      </c>
      <c r="GD90" s="107">
        <v>4.3611050000000002</v>
      </c>
      <c r="GE90" s="113">
        <v>124.98483899999999</v>
      </c>
      <c r="GF90" s="113">
        <v>59.605409999999999</v>
      </c>
      <c r="GG90" s="113"/>
      <c r="GH90" s="113"/>
      <c r="GI90" s="113"/>
      <c r="GJ90" s="113"/>
      <c r="GK90" s="113"/>
      <c r="GL90" s="107">
        <v>2</v>
      </c>
      <c r="GM90" s="107"/>
      <c r="GN90" s="107"/>
      <c r="GO90" s="114"/>
      <c r="GP90" s="114"/>
      <c r="GQ90" s="114"/>
      <c r="GR90" s="114"/>
      <c r="GS90" s="114"/>
      <c r="GT90" s="114"/>
      <c r="GU90" s="114"/>
      <c r="GV90" s="114"/>
      <c r="GW90" s="114"/>
      <c r="GX90" s="114"/>
      <c r="GY90" s="114"/>
      <c r="GZ90" s="114"/>
      <c r="HA90" s="107"/>
      <c r="HB90" s="114"/>
      <c r="HC90" s="53" t="str">
        <f t="shared" si="16"/>
        <v>0</v>
      </c>
      <c r="HD90" s="56">
        <f t="shared" si="17"/>
        <v>2017</v>
      </c>
      <c r="HF90" s="56" t="e">
        <f>MATCH(ROUND(#REF!,1),#REF!,0)</f>
        <v>#REF!</v>
      </c>
      <c r="HG90" s="56" t="e">
        <f>MATCH(ROUND(#REF!,1),#REF!,0)</f>
        <v>#REF!</v>
      </c>
      <c r="HH90" s="56" t="e">
        <f>MATCH(ROUND(#REF!,1),#REF!,0)</f>
        <v>#REF!</v>
      </c>
      <c r="HI90" s="56" t="e">
        <f>MATCH(ROUND(#REF!,1),#REF!,0)</f>
        <v>#REF!</v>
      </c>
      <c r="HK90" s="115">
        <f t="shared" si="13"/>
        <v>1</v>
      </c>
      <c r="HL90" s="115" t="str" cm="1">
        <f t="array" ref="HL90">IFERROR(INDEX(#REF!,'5. Data Set'!HH90),"")</f>
        <v/>
      </c>
      <c r="HN90" s="116" t="str" cm="1">
        <f t="array" ref="HN90">IF(IFERROR(INDEX($E$5:$E$900,SMALL(IF(ROUND($EH$5:$EH$900,1)=ROUND($EH90,1),ROW($EH$5:$EH$900)-4,""),1)),"")=$E90,"",IFERROR(INDEX($E$5:$E$900,SMALL(IF(ROUND($EH$5:$EH$900,1)=ROUND($EH90,1),ROW($EH$5:$EH$900)-4,""),1)),""))</f>
        <v/>
      </c>
      <c r="HO90" s="116" t="str" cm="1">
        <f t="array" ref="HO90">IF(IFERROR(INDEX($E$5:$E$900,SMALL(IF(ROUND($EH$5:$EH$900,1)=ROUND($EH90,1),ROW($EH$5:$EH$900)-4,""),2)),"")=$E90,"",IFERROR(INDEX($E$5:$E$900,SMALL(IF(ROUND($EH$5:$EH$900,1)=ROUND($EH90,1),ROW($EH$5:$EH$900)-4,""),2)),""))</f>
        <v/>
      </c>
      <c r="HP90" s="116" t="str" cm="1">
        <f t="array" ref="HP90">IF(IFERROR(INDEX($E$5:$E$900,SMALL(IF(ROUND($EH$5:$EH$900,1)=ROUND($EH90,1),ROW($EH$5:$EH$900)-4,""),3)),"")=$E90,"",IFERROR(INDEX($E$5:$E$900,SMALL(IF(ROUND($EH$5:$EH$900,1)=ROUND($EH90,1),ROW($EH$5:$EH$900)-4,""),3)),""))</f>
        <v/>
      </c>
      <c r="HQ90" s="117" t="str" cm="1">
        <f t="array" ref="HQ90">IF(IFERROR(INDEX($E$5:$E$900,SMALL(IF(ROUND($EH$5:$EH$900,1)=ROUND($EH90,1),ROW($EH$5:$EH$900)-4,""),4)),"")=$E90,"",IFERROR(INDEX($E$5:$E$900,SMALL(IF(ROUND($EH$5:$EH$900,1)=ROUND($EH90,1),ROW($EH$5:$EH$900)-4,""),4)),""))</f>
        <v/>
      </c>
      <c r="HR90" s="118"/>
      <c r="HS90" s="105" t="str">
        <f t="shared" si="14"/>
        <v>SPb</v>
      </c>
      <c r="HT90" s="119" t="str">
        <f t="shared" si="15"/>
        <v/>
      </c>
      <c r="HU90" s="119" t="str">
        <f t="shared" si="15"/>
        <v/>
      </c>
      <c r="HV90" s="119" t="str">
        <f t="shared" si="15"/>
        <v/>
      </c>
      <c r="HW90" s="119" t="str">
        <f t="shared" si="11"/>
        <v/>
      </c>
    </row>
    <row r="91" spans="1:231" ht="13.9" customHeight="1" x14ac:dyDescent="0.25">
      <c r="A91" s="107" t="s">
        <v>292</v>
      </c>
      <c r="B91" s="107" t="s">
        <v>550</v>
      </c>
      <c r="C91" s="107">
        <v>362</v>
      </c>
      <c r="D91" s="108">
        <v>2017</v>
      </c>
      <c r="E91" s="109" t="s">
        <v>555</v>
      </c>
      <c r="F91" s="107" t="s">
        <v>49</v>
      </c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 t="s">
        <v>18</v>
      </c>
      <c r="X91" s="110"/>
      <c r="Y91" s="107" t="s">
        <v>296</v>
      </c>
      <c r="Z91" s="107">
        <v>1</v>
      </c>
      <c r="AA91" s="107" t="s">
        <v>556</v>
      </c>
      <c r="AB91" s="110">
        <v>1</v>
      </c>
      <c r="AC91" s="110">
        <v>1</v>
      </c>
      <c r="AD91" s="107">
        <v>3800</v>
      </c>
      <c r="AE91" s="107">
        <v>4</v>
      </c>
      <c r="AF91" s="107">
        <v>2</v>
      </c>
      <c r="AG91" s="107">
        <v>16000</v>
      </c>
      <c r="AH91" s="107">
        <v>2</v>
      </c>
      <c r="AI91" s="107" t="s">
        <v>553</v>
      </c>
      <c r="AJ91" s="110">
        <v>2</v>
      </c>
      <c r="AK91" s="110" t="s">
        <v>405</v>
      </c>
      <c r="AL91" s="107" t="s">
        <v>316</v>
      </c>
      <c r="AM91" s="107">
        <v>2</v>
      </c>
      <c r="AN91" s="110">
        <v>1</v>
      </c>
      <c r="AO91" s="110"/>
      <c r="AP91" s="107" t="s">
        <v>406</v>
      </c>
      <c r="AQ91" s="107"/>
      <c r="AR91" s="107" t="s">
        <v>319</v>
      </c>
      <c r="AS91" s="107" t="s">
        <v>554</v>
      </c>
      <c r="AT91" s="107" t="s">
        <v>344</v>
      </c>
      <c r="AU91" s="111">
        <v>10.59235</v>
      </c>
      <c r="AV91" s="111">
        <v>1.8449199999999999</v>
      </c>
      <c r="AW91" s="111">
        <v>8.2841170000000002</v>
      </c>
      <c r="AX91" s="111">
        <v>8.7559539999999991</v>
      </c>
      <c r="AY91" s="111">
        <v>9.295553</v>
      </c>
      <c r="AZ91" s="111">
        <v>14.133098</v>
      </c>
      <c r="BA91" s="111"/>
      <c r="BB91" s="111">
        <v>18.122980999999999</v>
      </c>
      <c r="BC91" s="111">
        <v>37.869394999999997</v>
      </c>
      <c r="BD91" s="111">
        <v>8.8869579999999999</v>
      </c>
      <c r="BE91" s="111">
        <v>17.36195</v>
      </c>
      <c r="BF91" s="111">
        <v>24.485472999999999</v>
      </c>
      <c r="BG91" s="107">
        <v>10891.983252</v>
      </c>
      <c r="BH91" s="112">
        <v>10980.606519000001</v>
      </c>
      <c r="BI91" s="111">
        <v>1.585785</v>
      </c>
      <c r="BJ91" s="112">
        <v>117.199355</v>
      </c>
      <c r="BK91" s="112">
        <v>8173.166604</v>
      </c>
      <c r="BL91" s="111">
        <v>1.1803429999999999</v>
      </c>
      <c r="BM91" s="112">
        <v>87.019677000000001</v>
      </c>
      <c r="BN91" s="112">
        <v>5440.9929869999996</v>
      </c>
      <c r="BO91" s="111">
        <v>0.785771</v>
      </c>
      <c r="BP91" s="112">
        <v>70.739355000000003</v>
      </c>
      <c r="BQ91" s="112">
        <v>2738.5009829999999</v>
      </c>
      <c r="BR91" s="111">
        <v>0.395486</v>
      </c>
      <c r="BS91" s="107">
        <v>64.048064999999994</v>
      </c>
      <c r="BT91" s="107">
        <v>16562.176786</v>
      </c>
      <c r="BU91" s="112">
        <v>16562.886168000001</v>
      </c>
      <c r="BV91" s="107">
        <v>0.28068799999999999</v>
      </c>
      <c r="BW91" s="107">
        <v>120.85419400000001</v>
      </c>
      <c r="BX91" s="107">
        <v>12436.831526</v>
      </c>
      <c r="BY91" s="107">
        <v>0.21076500000000001</v>
      </c>
      <c r="BZ91" s="107">
        <v>90.908387000000005</v>
      </c>
      <c r="CA91" s="107">
        <v>8296.8606849999996</v>
      </c>
      <c r="CB91" s="107">
        <v>0.14060500000000001</v>
      </c>
      <c r="CC91" s="107">
        <v>71.673871000000005</v>
      </c>
      <c r="CD91" s="107">
        <v>4132.5038940000004</v>
      </c>
      <c r="CE91" s="107">
        <v>7.0032999999999998E-2</v>
      </c>
      <c r="CF91" s="107">
        <v>63.854194</v>
      </c>
      <c r="CG91" s="107">
        <v>20608.380673</v>
      </c>
      <c r="CH91" s="112">
        <v>20619.703861999998</v>
      </c>
      <c r="CI91" s="107">
        <v>1.2930539999999999</v>
      </c>
      <c r="CJ91" s="107">
        <v>127.590968</v>
      </c>
      <c r="CK91" s="107">
        <v>15467.374008000001</v>
      </c>
      <c r="CL91" s="107">
        <v>0.96995399999999998</v>
      </c>
      <c r="CM91" s="107">
        <v>93.265805999999998</v>
      </c>
      <c r="CN91" s="107">
        <v>10272.418242</v>
      </c>
      <c r="CO91" s="107">
        <v>0.64417999999999997</v>
      </c>
      <c r="CP91" s="107">
        <v>72.819355000000002</v>
      </c>
      <c r="CQ91" s="107">
        <v>5164.5475779999997</v>
      </c>
      <c r="CR91" s="107">
        <v>0.32386700000000002</v>
      </c>
      <c r="CS91" s="107">
        <v>64.116129000000001</v>
      </c>
      <c r="CT91" s="107">
        <v>18277.292288000001</v>
      </c>
      <c r="CU91" s="107">
        <v>18276.035983999998</v>
      </c>
      <c r="CV91" s="107">
        <v>1.2138279999999999</v>
      </c>
      <c r="CW91" s="107">
        <v>99.459355000000002</v>
      </c>
      <c r="CX91" s="112">
        <v>13707.885249999999</v>
      </c>
      <c r="CY91" s="107">
        <v>0.91042800000000002</v>
      </c>
      <c r="CZ91" s="107">
        <v>82.360645000000005</v>
      </c>
      <c r="DA91" s="112">
        <v>9125.9204790000003</v>
      </c>
      <c r="DB91" s="107">
        <v>0.60611000000000004</v>
      </c>
      <c r="DC91" s="107">
        <v>67.736452</v>
      </c>
      <c r="DD91" s="112">
        <v>4572.6038669999998</v>
      </c>
      <c r="DE91" s="107">
        <v>0.30369600000000002</v>
      </c>
      <c r="DF91" s="107">
        <v>62.372258000000002</v>
      </c>
      <c r="DG91" s="107">
        <v>28183.900193000001</v>
      </c>
      <c r="DH91" s="112">
        <v>28186.533834999998</v>
      </c>
      <c r="DI91" s="107">
        <v>1.3494729999999999</v>
      </c>
      <c r="DJ91" s="107">
        <v>109.809032</v>
      </c>
      <c r="DK91" s="112">
        <v>21155.789553999999</v>
      </c>
      <c r="DL91" s="107">
        <v>1.0128649999999999</v>
      </c>
      <c r="DM91" s="107">
        <v>87.851613</v>
      </c>
      <c r="DN91" s="112">
        <v>14086.7256</v>
      </c>
      <c r="DO91" s="107">
        <v>0.67442299999999999</v>
      </c>
      <c r="DP91" s="107">
        <v>69.846129000000005</v>
      </c>
      <c r="DQ91" s="112">
        <v>7024.3249820000001</v>
      </c>
      <c r="DR91" s="107">
        <v>0.33629999999999999</v>
      </c>
      <c r="DS91" s="107">
        <v>61.623226000000003</v>
      </c>
      <c r="DT91" s="107">
        <v>1974.7832599999999</v>
      </c>
      <c r="DU91" s="112">
        <v>1973.7013340000001</v>
      </c>
      <c r="DV91" s="107">
        <v>2.0204749999999998</v>
      </c>
      <c r="DW91" s="107">
        <v>109.83</v>
      </c>
      <c r="DX91" s="112">
        <v>1480.6731179999999</v>
      </c>
      <c r="DY91" s="107">
        <v>1.515763</v>
      </c>
      <c r="DZ91" s="107">
        <v>86.111935000000003</v>
      </c>
      <c r="EA91" s="112">
        <v>983.917689</v>
      </c>
      <c r="EB91" s="107">
        <v>1.0072350000000001</v>
      </c>
      <c r="EC91" s="107">
        <v>68.150000000000006</v>
      </c>
      <c r="ED91" s="112">
        <v>500.14564200000001</v>
      </c>
      <c r="EE91" s="107">
        <v>0.51199799999999995</v>
      </c>
      <c r="EF91" s="107">
        <v>61.416452</v>
      </c>
      <c r="EG91" s="107">
        <v>497612.83791100001</v>
      </c>
      <c r="EH91" s="111">
        <v>498516.75235000002</v>
      </c>
      <c r="EI91" s="107">
        <v>1.4077930000000001</v>
      </c>
      <c r="EJ91" s="107">
        <v>104.790083</v>
      </c>
      <c r="EK91" s="112">
        <v>434695.30369299999</v>
      </c>
      <c r="EL91" s="107">
        <v>1.227563</v>
      </c>
      <c r="EM91" s="107">
        <v>91.712892999999994</v>
      </c>
      <c r="EN91" s="112">
        <v>374181.47137799999</v>
      </c>
      <c r="EO91" s="107">
        <v>1.0566739999999999</v>
      </c>
      <c r="EP91" s="107">
        <v>81.255206999999999</v>
      </c>
      <c r="EQ91" s="112">
        <v>310896.50839899998</v>
      </c>
      <c r="ER91" s="107">
        <v>0.87795999999999996</v>
      </c>
      <c r="ES91" s="107">
        <v>73.510248000000004</v>
      </c>
      <c r="ET91" s="112">
        <v>247386.57581499999</v>
      </c>
      <c r="EU91" s="107">
        <v>0.69860999999999995</v>
      </c>
      <c r="EV91" s="107">
        <v>68.384379999999993</v>
      </c>
      <c r="EW91" s="112">
        <v>184683.02563600001</v>
      </c>
      <c r="EX91" s="107">
        <v>0.52153799999999995</v>
      </c>
      <c r="EY91" s="107">
        <v>64.876777000000004</v>
      </c>
      <c r="EZ91" s="112">
        <v>124190.934102</v>
      </c>
      <c r="FA91" s="107">
        <v>0.35071099999999999</v>
      </c>
      <c r="FB91" s="107">
        <v>62.267603000000001</v>
      </c>
      <c r="FC91" s="112">
        <v>63454.920364999998</v>
      </c>
      <c r="FD91" s="107">
        <v>0.17919399999999999</v>
      </c>
      <c r="FE91" s="107">
        <v>59.499008000000003</v>
      </c>
      <c r="FF91" s="107">
        <v>515.14119000000005</v>
      </c>
      <c r="FG91" s="112">
        <v>505.23412999999999</v>
      </c>
      <c r="FH91" s="107">
        <v>1.4927440000000001</v>
      </c>
      <c r="FI91" s="107">
        <v>59.397049000000003</v>
      </c>
      <c r="FJ91" s="112">
        <v>258.055183</v>
      </c>
      <c r="FK91" s="107">
        <v>0.76243899999999998</v>
      </c>
      <c r="FL91" s="107">
        <v>58.34</v>
      </c>
      <c r="FM91" s="107">
        <v>424.83365500000002</v>
      </c>
      <c r="FN91" s="112">
        <v>428.16739999999999</v>
      </c>
      <c r="FO91" s="107">
        <v>3.1346910000000001</v>
      </c>
      <c r="FP91" s="107">
        <v>58.665737999999997</v>
      </c>
      <c r="FQ91" s="112">
        <v>212.93649300000001</v>
      </c>
      <c r="FR91" s="107">
        <v>1.5589459999999999</v>
      </c>
      <c r="FS91" s="107">
        <v>58.085082</v>
      </c>
      <c r="FT91" s="107">
        <v>18.124172999999999</v>
      </c>
      <c r="FU91" s="107">
        <v>1.5732790000000001</v>
      </c>
      <c r="FV91" s="107">
        <v>90.922222000000005</v>
      </c>
      <c r="FW91" s="107">
        <v>18.265155</v>
      </c>
      <c r="FX91" s="107">
        <v>1.5855170000000001</v>
      </c>
      <c r="FY91" s="107">
        <v>91.014285999999998</v>
      </c>
      <c r="FZ91" s="107">
        <v>349952.86600600003</v>
      </c>
      <c r="GA91" s="107">
        <v>2.3630260000000001</v>
      </c>
      <c r="GB91" s="107">
        <v>129.619677</v>
      </c>
      <c r="GC91" s="107">
        <v>459786.89511500002</v>
      </c>
      <c r="GD91" s="107">
        <v>3.1046710000000002</v>
      </c>
      <c r="GE91" s="113">
        <v>126.796452</v>
      </c>
      <c r="GF91" s="113">
        <v>57.003442999999997</v>
      </c>
      <c r="GG91" s="113"/>
      <c r="GH91" s="113"/>
      <c r="GI91" s="113"/>
      <c r="GJ91" s="113"/>
      <c r="GK91" s="113"/>
      <c r="GL91" s="107">
        <v>2</v>
      </c>
      <c r="GM91" s="107"/>
      <c r="GN91" s="107"/>
      <c r="GO91" s="114"/>
      <c r="GP91" s="114"/>
      <c r="GQ91" s="114"/>
      <c r="GR91" s="114"/>
      <c r="GS91" s="114"/>
      <c r="GT91" s="114"/>
      <c r="GU91" s="114"/>
      <c r="GV91" s="114"/>
      <c r="GW91" s="114"/>
      <c r="GX91" s="114"/>
      <c r="GY91" s="114"/>
      <c r="GZ91" s="114"/>
      <c r="HA91" s="107"/>
      <c r="HB91" s="114"/>
      <c r="HC91" s="53" t="str">
        <f t="shared" si="16"/>
        <v>0</v>
      </c>
      <c r="HD91" s="56">
        <f t="shared" si="17"/>
        <v>2017</v>
      </c>
      <c r="HF91" s="56" t="e">
        <f>MATCH(ROUND(#REF!,1),#REF!,0)</f>
        <v>#REF!</v>
      </c>
      <c r="HG91" s="56" t="e">
        <f>MATCH(ROUND(#REF!,1),#REF!,0)</f>
        <v>#REF!</v>
      </c>
      <c r="HH91" s="56" t="e">
        <f>MATCH(ROUND(#REF!,1),#REF!,0)</f>
        <v>#REF!</v>
      </c>
      <c r="HI91" s="56" t="e">
        <f>MATCH(ROUND(#REF!,1),#REF!,0)</f>
        <v>#REF!</v>
      </c>
      <c r="HK91" s="115">
        <f t="shared" si="13"/>
        <v>1</v>
      </c>
      <c r="HL91" s="115" t="str" cm="1">
        <f t="array" ref="HL91">IFERROR(INDEX(#REF!,'5. Data Set'!HH91),"")</f>
        <v/>
      </c>
      <c r="HN91" s="116" t="str" cm="1">
        <f t="array" ref="HN91">IF(IFERROR(INDEX($E$5:$E$900,SMALL(IF(ROUND($EH$5:$EH$900,1)=ROUND($EH91,1),ROW($EH$5:$EH$900)-4,""),1)),"")=$E91,"",IFERROR(INDEX($E$5:$E$900,SMALL(IF(ROUND($EH$5:$EH$900,1)=ROUND($EH91,1),ROW($EH$5:$EH$900)-4,""),1)),""))</f>
        <v/>
      </c>
      <c r="HO91" s="116" t="str" cm="1">
        <f t="array" ref="HO91">IF(IFERROR(INDEX($E$5:$E$900,SMALL(IF(ROUND($EH$5:$EH$900,1)=ROUND($EH91,1),ROW($EH$5:$EH$900)-4,""),2)),"")=$E91,"",IFERROR(INDEX($E$5:$E$900,SMALL(IF(ROUND($EH$5:$EH$900,1)=ROUND($EH91,1),ROW($EH$5:$EH$900)-4,""),2)),""))</f>
        <v/>
      </c>
      <c r="HP91" s="116" t="str" cm="1">
        <f t="array" ref="HP91">IF(IFERROR(INDEX($E$5:$E$900,SMALL(IF(ROUND($EH$5:$EH$900,1)=ROUND($EH91,1),ROW($EH$5:$EH$900)-4,""),3)),"")=$E91,"",IFERROR(INDEX($E$5:$E$900,SMALL(IF(ROUND($EH$5:$EH$900,1)=ROUND($EH91,1),ROW($EH$5:$EH$900)-4,""),3)),""))</f>
        <v/>
      </c>
      <c r="HQ91" s="117" t="str" cm="1">
        <f t="array" ref="HQ91">IF(IFERROR(INDEX($E$5:$E$900,SMALL(IF(ROUND($EH$5:$EH$900,1)=ROUND($EH91,1),ROW($EH$5:$EH$900)-4,""),4)),"")=$E91,"",IFERROR(INDEX($E$5:$E$900,SMALL(IF(ROUND($EH$5:$EH$900,1)=ROUND($EH91,1),ROW($EH$5:$EH$900)-4,""),4)),""))</f>
        <v/>
      </c>
      <c r="HR91" s="118"/>
      <c r="HS91" s="105" t="str">
        <f t="shared" si="14"/>
        <v>SPb</v>
      </c>
      <c r="HT91" s="119" t="str">
        <f t="shared" si="15"/>
        <v/>
      </c>
      <c r="HU91" s="119" t="str">
        <f t="shared" si="15"/>
        <v/>
      </c>
      <c r="HV91" s="119" t="str">
        <f t="shared" si="15"/>
        <v/>
      </c>
      <c r="HW91" s="119" t="str">
        <f t="shared" si="11"/>
        <v/>
      </c>
    </row>
    <row r="92" spans="1:231" ht="13.9" customHeight="1" x14ac:dyDescent="0.25">
      <c r="A92" s="107" t="s">
        <v>292</v>
      </c>
      <c r="B92" s="107" t="s">
        <v>550</v>
      </c>
      <c r="C92" s="107">
        <v>363</v>
      </c>
      <c r="D92" s="108">
        <v>2017</v>
      </c>
      <c r="E92" s="109" t="s">
        <v>557</v>
      </c>
      <c r="F92" s="107" t="s">
        <v>309</v>
      </c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 t="s">
        <v>18</v>
      </c>
      <c r="X92" s="110"/>
      <c r="Y92" s="107" t="s">
        <v>296</v>
      </c>
      <c r="Z92" s="107">
        <v>1</v>
      </c>
      <c r="AA92" s="107" t="s">
        <v>558</v>
      </c>
      <c r="AB92" s="110">
        <v>1</v>
      </c>
      <c r="AC92" s="110">
        <v>1</v>
      </c>
      <c r="AD92" s="107">
        <v>3700</v>
      </c>
      <c r="AE92" s="107">
        <v>4</v>
      </c>
      <c r="AF92" s="107">
        <v>2</v>
      </c>
      <c r="AG92" s="107">
        <v>16000</v>
      </c>
      <c r="AH92" s="107">
        <v>2</v>
      </c>
      <c r="AI92" s="107" t="s">
        <v>553</v>
      </c>
      <c r="AJ92" s="110">
        <v>2</v>
      </c>
      <c r="AK92" s="110" t="s">
        <v>405</v>
      </c>
      <c r="AL92" s="107" t="s">
        <v>316</v>
      </c>
      <c r="AM92" s="107">
        <v>2</v>
      </c>
      <c r="AN92" s="110">
        <v>1</v>
      </c>
      <c r="AO92" s="110"/>
      <c r="AP92" s="107" t="s">
        <v>406</v>
      </c>
      <c r="AQ92" s="107"/>
      <c r="AR92" s="107" t="s">
        <v>319</v>
      </c>
      <c r="AS92" s="107" t="s">
        <v>554</v>
      </c>
      <c r="AT92" s="107" t="s">
        <v>344</v>
      </c>
      <c r="AU92" s="111">
        <v>10.535551</v>
      </c>
      <c r="AV92" s="111">
        <v>1.8339430000000001</v>
      </c>
      <c r="AW92" s="111">
        <v>8.2328019999999995</v>
      </c>
      <c r="AX92" s="111">
        <v>8.7221019999999996</v>
      </c>
      <c r="AY92" s="111">
        <v>9.3570229999999999</v>
      </c>
      <c r="AZ92" s="111">
        <v>13.844265999999999</v>
      </c>
      <c r="BA92" s="111"/>
      <c r="BB92" s="111">
        <v>18.340063000000001</v>
      </c>
      <c r="BC92" s="111">
        <v>37.696129999999997</v>
      </c>
      <c r="BD92" s="111">
        <v>8.723452</v>
      </c>
      <c r="BE92" s="111">
        <v>17.479168000000001</v>
      </c>
      <c r="BF92" s="111">
        <v>24.955393999999998</v>
      </c>
      <c r="BG92" s="107">
        <v>10536.815638</v>
      </c>
      <c r="BH92" s="112">
        <v>10703.474275</v>
      </c>
      <c r="BI92" s="111">
        <v>1.5457620000000001</v>
      </c>
      <c r="BJ92" s="112">
        <v>111.763226</v>
      </c>
      <c r="BK92" s="112">
        <v>7904.1355299999996</v>
      </c>
      <c r="BL92" s="111">
        <v>1.1414899999999999</v>
      </c>
      <c r="BM92" s="112">
        <v>84.239677</v>
      </c>
      <c r="BN92" s="112">
        <v>5270.8276269999997</v>
      </c>
      <c r="BO92" s="111">
        <v>0.76119599999999998</v>
      </c>
      <c r="BP92" s="112">
        <v>69.766452000000001</v>
      </c>
      <c r="BQ92" s="112">
        <v>2632.5170990000001</v>
      </c>
      <c r="BR92" s="111">
        <v>0.38018000000000002</v>
      </c>
      <c r="BS92" s="107">
        <v>63.097096999999998</v>
      </c>
      <c r="BT92" s="107">
        <v>16077.778840000001</v>
      </c>
      <c r="BU92" s="112">
        <v>16079.035959999999</v>
      </c>
      <c r="BV92" s="107">
        <v>0.27248899999999998</v>
      </c>
      <c r="BW92" s="107">
        <v>115.674516</v>
      </c>
      <c r="BX92" s="107">
        <v>12041.695667</v>
      </c>
      <c r="BY92" s="107">
        <v>0.204068</v>
      </c>
      <c r="BZ92" s="107">
        <v>88.499354999999994</v>
      </c>
      <c r="CA92" s="107">
        <v>8023.8651499999996</v>
      </c>
      <c r="CB92" s="107">
        <v>0.13597899999999999</v>
      </c>
      <c r="CC92" s="107">
        <v>70.871290000000002</v>
      </c>
      <c r="CD92" s="107">
        <v>4028.302921</v>
      </c>
      <c r="CE92" s="107">
        <v>6.8266999999999994E-2</v>
      </c>
      <c r="CF92" s="107">
        <v>62.894838999999997</v>
      </c>
      <c r="CG92" s="107">
        <v>20107.586859999999</v>
      </c>
      <c r="CH92" s="112">
        <v>20093.249313</v>
      </c>
      <c r="CI92" s="107">
        <v>1.260041</v>
      </c>
      <c r="CJ92" s="107">
        <v>123.58548399999999</v>
      </c>
      <c r="CK92" s="107">
        <v>15083.788783</v>
      </c>
      <c r="CL92" s="107">
        <v>0.94589900000000005</v>
      </c>
      <c r="CM92" s="107">
        <v>91.893871000000004</v>
      </c>
      <c r="CN92" s="107">
        <v>10055.523803</v>
      </c>
      <c r="CO92" s="107">
        <v>0.63057799999999997</v>
      </c>
      <c r="CP92" s="107">
        <v>72.191613000000004</v>
      </c>
      <c r="CQ92" s="107">
        <v>5036.7634589999998</v>
      </c>
      <c r="CR92" s="107">
        <v>0.31585400000000002</v>
      </c>
      <c r="CS92" s="107">
        <v>63.026451999999999</v>
      </c>
      <c r="CT92" s="107">
        <v>17820.383139000001</v>
      </c>
      <c r="CU92" s="107">
        <v>17814.087103999998</v>
      </c>
      <c r="CV92" s="107">
        <v>1.1831469999999999</v>
      </c>
      <c r="CW92" s="107">
        <v>94.901934999999995</v>
      </c>
      <c r="CX92" s="112">
        <v>13366.156451000001</v>
      </c>
      <c r="CY92" s="107">
        <v>0.88773199999999997</v>
      </c>
      <c r="CZ92" s="107">
        <v>80.599031999999994</v>
      </c>
      <c r="DA92" s="112">
        <v>8871.0152870000002</v>
      </c>
      <c r="DB92" s="107">
        <v>0.58918099999999995</v>
      </c>
      <c r="DC92" s="107">
        <v>67.155484000000001</v>
      </c>
      <c r="DD92" s="112">
        <v>4438.5839249999999</v>
      </c>
      <c r="DE92" s="107">
        <v>0.29479499999999997</v>
      </c>
      <c r="DF92" s="107">
        <v>61.364516000000002</v>
      </c>
      <c r="DG92" s="107">
        <v>27741.769418</v>
      </c>
      <c r="DH92" s="112">
        <v>27747.227096999999</v>
      </c>
      <c r="DI92" s="107">
        <v>1.3284400000000001</v>
      </c>
      <c r="DJ92" s="107">
        <v>102.905806</v>
      </c>
      <c r="DK92" s="112">
        <v>20809.45031</v>
      </c>
      <c r="DL92" s="107">
        <v>0.99628399999999995</v>
      </c>
      <c r="DM92" s="107">
        <v>86.168710000000004</v>
      </c>
      <c r="DN92" s="112">
        <v>13862.241957</v>
      </c>
      <c r="DO92" s="107">
        <v>0.66367600000000004</v>
      </c>
      <c r="DP92" s="107">
        <v>69.282903000000005</v>
      </c>
      <c r="DQ92" s="112">
        <v>6958.6135389999999</v>
      </c>
      <c r="DR92" s="107">
        <v>0.33315400000000001</v>
      </c>
      <c r="DS92" s="107">
        <v>62.138387000000002</v>
      </c>
      <c r="DT92" s="107">
        <v>1923.2466810000001</v>
      </c>
      <c r="DU92" s="112">
        <v>1920.6981760000001</v>
      </c>
      <c r="DV92" s="107">
        <v>1.966216</v>
      </c>
      <c r="DW92" s="107">
        <v>104.727419</v>
      </c>
      <c r="DX92" s="112">
        <v>1456.7075870000001</v>
      </c>
      <c r="DY92" s="107">
        <v>1.4912300000000001</v>
      </c>
      <c r="DZ92" s="107">
        <v>86.627419000000003</v>
      </c>
      <c r="EA92" s="112">
        <v>961.97401200000002</v>
      </c>
      <c r="EB92" s="107">
        <v>0.98477099999999995</v>
      </c>
      <c r="EC92" s="107">
        <v>69.354838999999998</v>
      </c>
      <c r="ED92" s="112">
        <v>486.03597000000002</v>
      </c>
      <c r="EE92" s="107">
        <v>0.497554</v>
      </c>
      <c r="EF92" s="107">
        <v>62.155484000000001</v>
      </c>
      <c r="EG92" s="107">
        <v>500404.70646199997</v>
      </c>
      <c r="EH92" s="111">
        <v>499875.582643</v>
      </c>
      <c r="EI92" s="107">
        <v>1.4116299999999999</v>
      </c>
      <c r="EJ92" s="107">
        <v>109.09876</v>
      </c>
      <c r="EK92" s="112">
        <v>435549.59066099999</v>
      </c>
      <c r="EL92" s="107">
        <v>1.229976</v>
      </c>
      <c r="EM92" s="107">
        <v>94.317437999999996</v>
      </c>
      <c r="EN92" s="112">
        <v>375879.452414</v>
      </c>
      <c r="EO92" s="107">
        <v>1.0614699999999999</v>
      </c>
      <c r="EP92" s="107">
        <v>83.380413000000004</v>
      </c>
      <c r="EQ92" s="112">
        <v>312018.00696899998</v>
      </c>
      <c r="ER92" s="107">
        <v>0.88112699999999999</v>
      </c>
      <c r="ES92" s="107">
        <v>75.129255999999998</v>
      </c>
      <c r="ET92" s="112">
        <v>250773.25162299999</v>
      </c>
      <c r="EU92" s="107">
        <v>0.70817399999999997</v>
      </c>
      <c r="EV92" s="107">
        <v>69.869421000000003</v>
      </c>
      <c r="EW92" s="112">
        <v>186202.19579699999</v>
      </c>
      <c r="EX92" s="107">
        <v>0.52582799999999996</v>
      </c>
      <c r="EY92" s="107">
        <v>65.905372</v>
      </c>
      <c r="EZ92" s="112">
        <v>124099.55416099999</v>
      </c>
      <c r="FA92" s="107">
        <v>0.35045199999999999</v>
      </c>
      <c r="FB92" s="107">
        <v>62.939835000000002</v>
      </c>
      <c r="FC92" s="112">
        <v>63114.291275000003</v>
      </c>
      <c r="FD92" s="107">
        <v>0.178232</v>
      </c>
      <c r="FE92" s="107">
        <v>60.288925999999996</v>
      </c>
      <c r="FF92" s="107">
        <v>517.87912700000004</v>
      </c>
      <c r="FG92" s="112">
        <v>509.14572700000002</v>
      </c>
      <c r="FH92" s="107">
        <v>1.5043010000000001</v>
      </c>
      <c r="FI92" s="107">
        <v>59.107869000000001</v>
      </c>
      <c r="FJ92" s="112">
        <v>260.03886199999999</v>
      </c>
      <c r="FK92" s="107">
        <v>0.76829999999999998</v>
      </c>
      <c r="FL92" s="107">
        <v>58.132458999999997</v>
      </c>
      <c r="FM92" s="107">
        <v>424.47991999999999</v>
      </c>
      <c r="FN92" s="112">
        <v>428.73807799999997</v>
      </c>
      <c r="FO92" s="107">
        <v>3.1388690000000001</v>
      </c>
      <c r="FP92" s="107">
        <v>58.463934000000002</v>
      </c>
      <c r="FQ92" s="112">
        <v>209.31707700000001</v>
      </c>
      <c r="FR92" s="107">
        <v>1.532448</v>
      </c>
      <c r="FS92" s="107">
        <v>57.899836000000001</v>
      </c>
      <c r="FT92" s="107">
        <v>18.084852000000001</v>
      </c>
      <c r="FU92" s="107">
        <v>1.569866</v>
      </c>
      <c r="FV92" s="107">
        <v>89.897307999999995</v>
      </c>
      <c r="FW92" s="107">
        <v>18.156727</v>
      </c>
      <c r="FX92" s="107">
        <v>1.5761050000000001</v>
      </c>
      <c r="FY92" s="107">
        <v>90.086428999999995</v>
      </c>
      <c r="FZ92" s="107">
        <v>340970.67979800003</v>
      </c>
      <c r="GA92" s="107">
        <v>2.3023750000000001</v>
      </c>
      <c r="GB92" s="107">
        <v>120.35838699999999</v>
      </c>
      <c r="GC92" s="107">
        <v>449248.75653100002</v>
      </c>
      <c r="GD92" s="107">
        <v>3.0335130000000001</v>
      </c>
      <c r="GE92" s="113">
        <v>121.557419</v>
      </c>
      <c r="GF92" s="113">
        <v>59.065902000000001</v>
      </c>
      <c r="GG92" s="113"/>
      <c r="GH92" s="113"/>
      <c r="GI92" s="113"/>
      <c r="GJ92" s="113"/>
      <c r="GK92" s="113"/>
      <c r="GL92" s="107">
        <v>2</v>
      </c>
      <c r="GM92" s="107"/>
      <c r="GN92" s="107"/>
      <c r="GO92" s="114"/>
      <c r="GP92" s="114"/>
      <c r="GQ92" s="114"/>
      <c r="GR92" s="114"/>
      <c r="GS92" s="114"/>
      <c r="GT92" s="114"/>
      <c r="GU92" s="114"/>
      <c r="GV92" s="114"/>
      <c r="GW92" s="114"/>
      <c r="GX92" s="114"/>
      <c r="GY92" s="114"/>
      <c r="GZ92" s="114"/>
      <c r="HA92" s="107"/>
      <c r="HB92" s="114"/>
      <c r="HC92" s="53" t="str">
        <f t="shared" si="16"/>
        <v>0</v>
      </c>
      <c r="HD92" s="56">
        <f t="shared" si="17"/>
        <v>2017</v>
      </c>
      <c r="HF92" s="56" t="e">
        <f>MATCH(ROUND(#REF!,1),#REF!,0)</f>
        <v>#REF!</v>
      </c>
      <c r="HG92" s="56" t="e">
        <f>MATCH(ROUND(#REF!,1),#REF!,0)</f>
        <v>#REF!</v>
      </c>
      <c r="HH92" s="56" t="e">
        <f>MATCH(ROUND(#REF!,1),#REF!,0)</f>
        <v>#REF!</v>
      </c>
      <c r="HI92" s="56" t="e">
        <f>MATCH(ROUND(#REF!,1),#REF!,0)</f>
        <v>#REF!</v>
      </c>
      <c r="HK92" s="115">
        <f t="shared" si="13"/>
        <v>1</v>
      </c>
      <c r="HL92" s="115" t="str" cm="1">
        <f t="array" ref="HL92">IFERROR(INDEX(#REF!,'5. Data Set'!HH92),"")</f>
        <v/>
      </c>
      <c r="HN92" s="116" t="str" cm="1">
        <f t="array" ref="HN92">IF(IFERROR(INDEX($E$5:$E$900,SMALL(IF(ROUND($EH$5:$EH$900,1)=ROUND($EH92,1),ROW($EH$5:$EH$900)-4,""),1)),"")=$E92,"",IFERROR(INDEX($E$5:$E$900,SMALL(IF(ROUND($EH$5:$EH$900,1)=ROUND($EH92,1),ROW($EH$5:$EH$900)-4,""),1)),""))</f>
        <v/>
      </c>
      <c r="HO92" s="116" t="str" cm="1">
        <f t="array" ref="HO92">IF(IFERROR(INDEX($E$5:$E$900,SMALL(IF(ROUND($EH$5:$EH$900,1)=ROUND($EH92,1),ROW($EH$5:$EH$900)-4,""),2)),"")=$E92,"",IFERROR(INDEX($E$5:$E$900,SMALL(IF(ROUND($EH$5:$EH$900,1)=ROUND($EH92,1),ROW($EH$5:$EH$900)-4,""),2)),""))</f>
        <v/>
      </c>
      <c r="HP92" s="116" t="str" cm="1">
        <f t="array" ref="HP92">IF(IFERROR(INDEX($E$5:$E$900,SMALL(IF(ROUND($EH$5:$EH$900,1)=ROUND($EH92,1),ROW($EH$5:$EH$900)-4,""),3)),"")=$E92,"",IFERROR(INDEX($E$5:$E$900,SMALL(IF(ROUND($EH$5:$EH$900,1)=ROUND($EH92,1),ROW($EH$5:$EH$900)-4,""),3)),""))</f>
        <v/>
      </c>
      <c r="HQ92" s="117" t="str" cm="1">
        <f t="array" ref="HQ92">IF(IFERROR(INDEX($E$5:$E$900,SMALL(IF(ROUND($EH$5:$EH$900,1)=ROUND($EH92,1),ROW($EH$5:$EH$900)-4,""),4)),"")=$E92,"",IFERROR(INDEX($E$5:$E$900,SMALL(IF(ROUND($EH$5:$EH$900,1)=ROUND($EH92,1),ROW($EH$5:$EH$900)-4,""),4)),""))</f>
        <v/>
      </c>
      <c r="HR92" s="118"/>
      <c r="HS92" s="105" t="str">
        <f t="shared" si="14"/>
        <v>SPb</v>
      </c>
      <c r="HT92" s="119" t="str">
        <f t="shared" si="15"/>
        <v/>
      </c>
      <c r="HU92" s="119" t="str">
        <f t="shared" si="15"/>
        <v/>
      </c>
      <c r="HV92" s="119" t="str">
        <f t="shared" si="15"/>
        <v/>
      </c>
      <c r="HW92" s="119" t="str">
        <f t="shared" si="11"/>
        <v/>
      </c>
    </row>
    <row r="93" spans="1:231" ht="13.9" customHeight="1" x14ac:dyDescent="0.25">
      <c r="A93" s="107" t="s">
        <v>292</v>
      </c>
      <c r="B93" s="107" t="s">
        <v>559</v>
      </c>
      <c r="C93" s="107">
        <v>956</v>
      </c>
      <c r="D93" s="107">
        <v>2017</v>
      </c>
      <c r="E93" s="109" t="s">
        <v>560</v>
      </c>
      <c r="F93" s="107" t="s">
        <v>300</v>
      </c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 t="s">
        <v>18</v>
      </c>
      <c r="X93" s="110"/>
      <c r="Y93" s="107" t="s">
        <v>296</v>
      </c>
      <c r="Z93" s="107">
        <v>1</v>
      </c>
      <c r="AA93" s="107" t="s">
        <v>496</v>
      </c>
      <c r="AB93" s="110">
        <v>2</v>
      </c>
      <c r="AC93" s="110">
        <v>2</v>
      </c>
      <c r="AD93" s="107">
        <v>2100</v>
      </c>
      <c r="AE93" s="107">
        <v>12</v>
      </c>
      <c r="AF93" s="107">
        <v>2</v>
      </c>
      <c r="AG93" s="107">
        <v>196608</v>
      </c>
      <c r="AH93" s="107">
        <v>12</v>
      </c>
      <c r="AI93" s="107" t="s">
        <v>561</v>
      </c>
      <c r="AJ93" s="110">
        <v>2</v>
      </c>
      <c r="AK93" s="110" t="s">
        <v>562</v>
      </c>
      <c r="AL93" s="107" t="s">
        <v>316</v>
      </c>
      <c r="AM93" s="107">
        <v>2</v>
      </c>
      <c r="AN93" s="110" t="s">
        <v>367</v>
      </c>
      <c r="AO93" s="110">
        <v>800</v>
      </c>
      <c r="AP93" s="107" t="s">
        <v>341</v>
      </c>
      <c r="AQ93" s="107" t="s">
        <v>424</v>
      </c>
      <c r="AR93" s="107" t="s">
        <v>319</v>
      </c>
      <c r="AS93" s="107" t="s">
        <v>563</v>
      </c>
      <c r="AT93" s="107" t="s">
        <v>344</v>
      </c>
      <c r="AU93" s="111">
        <v>14.074868704095984</v>
      </c>
      <c r="AV93" s="111">
        <v>15.061424375893317</v>
      </c>
      <c r="AW93" s="111">
        <v>18.79760010878017</v>
      </c>
      <c r="AX93" s="111">
        <v>11.032704679871379</v>
      </c>
      <c r="AY93" s="111">
        <v>11.79509691962795</v>
      </c>
      <c r="AZ93" s="111">
        <v>11.79509691962795</v>
      </c>
      <c r="BA93" s="111"/>
      <c r="BB93" s="111">
        <v>11.894822130995923</v>
      </c>
      <c r="BC93" s="111">
        <v>8.616709021288365</v>
      </c>
      <c r="BD93" s="111">
        <v>22.134549841304473</v>
      </c>
      <c r="BE93" s="111">
        <v>22.21632520476523</v>
      </c>
      <c r="BF93" s="111">
        <v>26.197072773261137</v>
      </c>
      <c r="BG93" s="107">
        <v>44510.069040000002</v>
      </c>
      <c r="BH93" s="112">
        <v>44456.108260000001</v>
      </c>
      <c r="BI93" s="111">
        <v>6.4202108861417599</v>
      </c>
      <c r="BJ93" s="112">
        <v>305.76095199999997</v>
      </c>
      <c r="BK93" s="112">
        <v>33373.410609999999</v>
      </c>
      <c r="BL93" s="111">
        <v>4.8196826598694473</v>
      </c>
      <c r="BM93" s="112">
        <v>275.76849199999998</v>
      </c>
      <c r="BN93" s="112">
        <v>22275.761910000001</v>
      </c>
      <c r="BO93" s="111">
        <v>3.2169952501299757</v>
      </c>
      <c r="BP93" s="112">
        <v>245.17936499999999</v>
      </c>
      <c r="BQ93" s="112">
        <v>11131.108399999999</v>
      </c>
      <c r="BR93" s="111">
        <v>1.6075195540407832</v>
      </c>
      <c r="BS93" s="107">
        <v>197.23611099999999</v>
      </c>
      <c r="BT93" s="107">
        <v>417050.67920000001</v>
      </c>
      <c r="BU93" s="112">
        <v>417081.8799</v>
      </c>
      <c r="BV93" s="107">
        <v>7.0682128253218073</v>
      </c>
      <c r="BW93" s="107">
        <v>328.62595199999998</v>
      </c>
      <c r="BX93" s="107">
        <v>312760.64720000001</v>
      </c>
      <c r="BY93" s="107">
        <v>5.3002993520721136</v>
      </c>
      <c r="BZ93" s="107">
        <v>299.63023800000002</v>
      </c>
      <c r="CA93" s="107">
        <v>208561.50539999999</v>
      </c>
      <c r="CB93" s="107">
        <v>3.5344549317034555</v>
      </c>
      <c r="CC93" s="107">
        <v>255.78055599999999</v>
      </c>
      <c r="CD93" s="107">
        <v>104226.98179999999</v>
      </c>
      <c r="CE93" s="107">
        <v>1.76631621992299</v>
      </c>
      <c r="CF93" s="107">
        <v>180.460317</v>
      </c>
      <c r="CG93" s="107">
        <v>132114.06109999999</v>
      </c>
      <c r="CH93" s="112">
        <v>131362.12450000001</v>
      </c>
      <c r="CI93" s="107">
        <v>8.2376723496238355</v>
      </c>
      <c r="CJ93" s="107">
        <v>293.32238100000001</v>
      </c>
      <c r="CK93" s="107">
        <v>99056.390490000005</v>
      </c>
      <c r="CL93" s="107">
        <v>6.2117912000807705</v>
      </c>
      <c r="CM93" s="107">
        <v>283.33341300000001</v>
      </c>
      <c r="CN93" s="107">
        <v>66082.337660000005</v>
      </c>
      <c r="CO93" s="107">
        <v>4.1440000137961226</v>
      </c>
      <c r="CP93" s="107">
        <v>238.79317499999999</v>
      </c>
      <c r="CQ93" s="107">
        <v>33046.125229999998</v>
      </c>
      <c r="CR93" s="107">
        <v>2.0723108209884167</v>
      </c>
      <c r="CS93" s="107">
        <v>177.34603200000001</v>
      </c>
      <c r="CT93" s="107">
        <v>65869.914820000005</v>
      </c>
      <c r="CU93" s="107">
        <v>65869.179789999995</v>
      </c>
      <c r="CV93" s="107">
        <v>4.3747915216852746</v>
      </c>
      <c r="CW93" s="107">
        <v>247.281746</v>
      </c>
      <c r="CX93" s="112">
        <v>49396.27248</v>
      </c>
      <c r="CY93" s="107">
        <v>3.2807208885447046</v>
      </c>
      <c r="CZ93" s="107">
        <v>237.161508</v>
      </c>
      <c r="DA93" s="112">
        <v>32969.491540000003</v>
      </c>
      <c r="DB93" s="107">
        <v>2.1897138012543396</v>
      </c>
      <c r="DC93" s="107">
        <v>216.25627</v>
      </c>
      <c r="DD93" s="112">
        <v>16479.294399999999</v>
      </c>
      <c r="DE93" s="107">
        <v>1.0944948404446442</v>
      </c>
      <c r="DF93" s="107">
        <v>183.06055599999999</v>
      </c>
      <c r="DG93" s="107">
        <v>102139.3881</v>
      </c>
      <c r="DH93" s="112">
        <v>102180.6081</v>
      </c>
      <c r="DI93" s="107">
        <v>4.8920508285748072</v>
      </c>
      <c r="DJ93" s="107">
        <v>265.91634900000003</v>
      </c>
      <c r="DK93" s="112">
        <v>76610.908689999997</v>
      </c>
      <c r="DL93" s="107">
        <v>3.6678628783261606</v>
      </c>
      <c r="DM93" s="107">
        <v>250.81245999999999</v>
      </c>
      <c r="DN93" s="112">
        <v>51104.884610000001</v>
      </c>
      <c r="DO93" s="107">
        <v>2.4467234806030715</v>
      </c>
      <c r="DP93" s="107">
        <v>228.32666699999999</v>
      </c>
      <c r="DQ93" s="112">
        <v>25546.363600000001</v>
      </c>
      <c r="DR93" s="107">
        <v>1.2230707131253928</v>
      </c>
      <c r="DS93" s="107">
        <v>182.17285699999999</v>
      </c>
      <c r="DT93" s="107">
        <v>7035.6453009999996</v>
      </c>
      <c r="DU93" s="112">
        <v>7045.9154129999997</v>
      </c>
      <c r="DV93" s="107">
        <v>7.2128939069457951</v>
      </c>
      <c r="DW93" s="107">
        <v>265.22690499999999</v>
      </c>
      <c r="DX93" s="112">
        <v>5282.9267689999997</v>
      </c>
      <c r="DY93" s="107">
        <v>5.4081248594973639</v>
      </c>
      <c r="DZ93" s="107">
        <v>258.95730200000003</v>
      </c>
      <c r="EA93" s="112">
        <v>3516.0838490000001</v>
      </c>
      <c r="EB93" s="107">
        <v>3.5994101950145878</v>
      </c>
      <c r="EC93" s="107">
        <v>222.76301599999999</v>
      </c>
      <c r="ED93" s="112">
        <v>1758.6213700000001</v>
      </c>
      <c r="EE93" s="107">
        <v>1.80029827506782</v>
      </c>
      <c r="EF93" s="107">
        <v>202.50238100000001</v>
      </c>
      <c r="EG93" s="107">
        <v>2223190.3220000002</v>
      </c>
      <c r="EH93" s="111">
        <v>2225834.0619999999</v>
      </c>
      <c r="EI93" s="107">
        <v>6.2856721174980787</v>
      </c>
      <c r="EJ93" s="107">
        <v>315.55874</v>
      </c>
      <c r="EK93" s="112">
        <v>1941742.3640000001</v>
      </c>
      <c r="EL93" s="107">
        <v>5.4834077908722412</v>
      </c>
      <c r="EM93" s="107">
        <v>286.99418700000001</v>
      </c>
      <c r="EN93" s="112">
        <v>1668057.0090000001</v>
      </c>
      <c r="EO93" s="107">
        <v>4.710530587553091</v>
      </c>
      <c r="EP93" s="107">
        <v>269.81008200000002</v>
      </c>
      <c r="EQ93" s="112">
        <v>1390935.4909999999</v>
      </c>
      <c r="ER93" s="107">
        <v>3.9279497884767296</v>
      </c>
      <c r="ES93" s="107">
        <v>259.196911</v>
      </c>
      <c r="ET93" s="112">
        <v>1113089.175</v>
      </c>
      <c r="EU93" s="107">
        <v>3.1433221869647356</v>
      </c>
      <c r="EV93" s="107">
        <v>246.89020300000001</v>
      </c>
      <c r="EW93" s="112">
        <v>833703.53570000001</v>
      </c>
      <c r="EX93" s="107">
        <v>2.3543475940431784</v>
      </c>
      <c r="EY93" s="107">
        <v>230.62378000000001</v>
      </c>
      <c r="EZ93" s="112">
        <v>551918.995</v>
      </c>
      <c r="FA93" s="107">
        <v>1.5585985933164599</v>
      </c>
      <c r="FB93" s="107">
        <v>210.522154</v>
      </c>
      <c r="FC93" s="112">
        <v>277036.64399999997</v>
      </c>
      <c r="FD93" s="107">
        <v>0.78234111807569306</v>
      </c>
      <c r="FE93" s="107">
        <v>189.15475599999999</v>
      </c>
      <c r="FF93" s="107">
        <v>503.30699349999998</v>
      </c>
      <c r="FG93" s="112">
        <v>507.85449699999998</v>
      </c>
      <c r="FH93" s="107">
        <v>1.5004860160728004</v>
      </c>
      <c r="FI93" s="107">
        <v>131.127937</v>
      </c>
      <c r="FJ93" s="112">
        <v>251.24352200000001</v>
      </c>
      <c r="FK93" s="107">
        <v>0.74231378006263671</v>
      </c>
      <c r="FL93" s="107">
        <v>114.404048</v>
      </c>
      <c r="FM93" s="107">
        <v>521.29338089999999</v>
      </c>
      <c r="FN93" s="112">
        <v>522.44421</v>
      </c>
      <c r="FO93" s="107">
        <v>3.8249081924006147</v>
      </c>
      <c r="FP93" s="107">
        <v>126.48</v>
      </c>
      <c r="FQ93" s="112">
        <v>260.19081</v>
      </c>
      <c r="FR93" s="107">
        <v>1.9049037996925104</v>
      </c>
      <c r="FS93" s="107">
        <v>117.579286</v>
      </c>
      <c r="FT93" s="107">
        <v>84.25729061310841</v>
      </c>
      <c r="FU93" s="107">
        <v>7.3140009212767723</v>
      </c>
      <c r="FV93" s="107">
        <v>316.33451600000001</v>
      </c>
      <c r="FW93" s="107">
        <v>72.540640956344234</v>
      </c>
      <c r="FX93" s="107">
        <v>6.2969306385715482</v>
      </c>
      <c r="FY93" s="107">
        <v>294.98021699999998</v>
      </c>
      <c r="FZ93" s="107">
        <v>6528056.2717743181</v>
      </c>
      <c r="GA93" s="107">
        <v>44.080134074394834</v>
      </c>
      <c r="GB93" s="107">
        <v>308.46047600000003</v>
      </c>
      <c r="GC93" s="107">
        <v>534385.75336179335</v>
      </c>
      <c r="GD93" s="107">
        <v>3.608393475020077</v>
      </c>
      <c r="GE93" s="113">
        <v>137.740331</v>
      </c>
      <c r="GF93" s="113">
        <v>110.912879</v>
      </c>
      <c r="GG93" s="113"/>
      <c r="GH93" s="113"/>
      <c r="GI93" s="113"/>
      <c r="GJ93" s="113"/>
      <c r="GK93" s="113"/>
      <c r="GL93" s="107">
        <v>2</v>
      </c>
      <c r="GM93" s="107">
        <v>0</v>
      </c>
      <c r="GN93" s="107">
        <v>0</v>
      </c>
      <c r="GO93" s="114"/>
      <c r="GP93" s="114"/>
      <c r="GQ93" s="114"/>
      <c r="GR93" s="114"/>
      <c r="GS93" s="114"/>
      <c r="GT93" s="114"/>
      <c r="GU93" s="114"/>
      <c r="GV93" s="114"/>
      <c r="GW93" s="114"/>
      <c r="GX93" s="114"/>
      <c r="GY93" s="114"/>
      <c r="GZ93" s="114"/>
      <c r="HA93" s="107"/>
      <c r="HB93" s="114"/>
      <c r="HC93" s="53" t="str">
        <f t="shared" si="16"/>
        <v>0</v>
      </c>
      <c r="HD93" s="56">
        <f t="shared" si="17"/>
        <v>2017</v>
      </c>
      <c r="HF93" s="56" t="e">
        <f>MATCH(ROUND(#REF!,1),#REF!,0)</f>
        <v>#REF!</v>
      </c>
      <c r="HG93" s="56" t="e">
        <f>MATCH(ROUND(#REF!,1),#REF!,0)</f>
        <v>#REF!</v>
      </c>
      <c r="HH93" s="56" t="e">
        <f>MATCH(ROUND(#REF!,1),#REF!,0)</f>
        <v>#REF!</v>
      </c>
      <c r="HI93" s="56" t="e">
        <f>MATCH(ROUND(#REF!,1),#REF!,0)</f>
        <v>#REF!</v>
      </c>
      <c r="HK93" s="115">
        <f t="shared" si="13"/>
        <v>2</v>
      </c>
      <c r="HL93" s="115" t="str" cm="1">
        <f t="array" ref="HL93">IFERROR(INDEX(#REF!,'5. Data Set'!HH93),"")</f>
        <v/>
      </c>
      <c r="HN93" s="116" t="str" cm="1">
        <f t="array" ref="HN93">IF(IFERROR(INDEX($E$5:$E$900,SMALL(IF(ROUND($EH$5:$EH$900,1)=ROUND($EH93,1),ROW($EH$5:$EH$900)-4,""),1)),"")=$E93,"",IFERROR(INDEX($E$5:$E$900,SMALL(IF(ROUND($EH$5:$EH$900,1)=ROUND($EH93,1),ROW($EH$5:$EH$900)-4,""),1)),""))</f>
        <v/>
      </c>
      <c r="HO93" s="116" t="str" cm="1">
        <f t="array" ref="HO93">IF(IFERROR(INDEX($E$5:$E$900,SMALL(IF(ROUND($EH$5:$EH$900,1)=ROUND($EH93,1),ROW($EH$5:$EH$900)-4,""),2)),"")=$E93,"",IFERROR(INDEX($E$5:$E$900,SMALL(IF(ROUND($EH$5:$EH$900,1)=ROUND($EH93,1),ROW($EH$5:$EH$900)-4,""),2)),""))</f>
        <v/>
      </c>
      <c r="HP93" s="116" t="str" cm="1">
        <f t="array" ref="HP93">IF(IFERROR(INDEX($E$5:$E$900,SMALL(IF(ROUND($EH$5:$EH$900,1)=ROUND($EH93,1),ROW($EH$5:$EH$900)-4,""),3)),"")=$E93,"",IFERROR(INDEX($E$5:$E$900,SMALL(IF(ROUND($EH$5:$EH$900,1)=ROUND($EH93,1),ROW($EH$5:$EH$900)-4,""),3)),""))</f>
        <v/>
      </c>
      <c r="HQ93" s="117" t="str" cm="1">
        <f t="array" ref="HQ93">IF(IFERROR(INDEX($E$5:$E$900,SMALL(IF(ROUND($EH$5:$EH$900,1)=ROUND($EH93,1),ROW($EH$5:$EH$900)-4,""),4)),"")=$E93,"",IFERROR(INDEX($E$5:$E$900,SMALL(IF(ROUND($EH$5:$EH$900,1)=ROUND($EH93,1),ROW($EH$5:$EH$900)-4,""),4)),""))</f>
        <v/>
      </c>
      <c r="HR93" s="118"/>
      <c r="HS93" s="105" t="str">
        <f t="shared" si="14"/>
        <v>sza</v>
      </c>
      <c r="HT93" s="119" t="str">
        <f t="shared" si="15"/>
        <v/>
      </c>
      <c r="HU93" s="119" t="str">
        <f t="shared" si="15"/>
        <v/>
      </c>
      <c r="HV93" s="119" t="str">
        <f t="shared" si="15"/>
        <v/>
      </c>
      <c r="HW93" s="119" t="str">
        <f t="shared" si="11"/>
        <v/>
      </c>
    </row>
    <row r="94" spans="1:231" ht="13.9" customHeight="1" x14ac:dyDescent="0.25">
      <c r="A94" s="107" t="s">
        <v>292</v>
      </c>
      <c r="B94" s="107" t="s">
        <v>559</v>
      </c>
      <c r="C94" s="107">
        <v>957</v>
      </c>
      <c r="D94" s="107">
        <v>2017</v>
      </c>
      <c r="E94" s="109" t="s">
        <v>564</v>
      </c>
      <c r="F94" s="107" t="s">
        <v>309</v>
      </c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 t="s">
        <v>18</v>
      </c>
      <c r="X94" s="110"/>
      <c r="Y94" s="107" t="s">
        <v>296</v>
      </c>
      <c r="Z94" s="107">
        <v>1</v>
      </c>
      <c r="AA94" s="107" t="s">
        <v>444</v>
      </c>
      <c r="AB94" s="110">
        <v>2</v>
      </c>
      <c r="AC94" s="110">
        <v>2</v>
      </c>
      <c r="AD94" s="107">
        <v>1700</v>
      </c>
      <c r="AE94" s="107">
        <v>6</v>
      </c>
      <c r="AF94" s="107">
        <v>1</v>
      </c>
      <c r="AG94" s="107">
        <v>32768</v>
      </c>
      <c r="AH94" s="107">
        <v>2</v>
      </c>
      <c r="AI94" s="107" t="s">
        <v>561</v>
      </c>
      <c r="AJ94" s="110">
        <v>1</v>
      </c>
      <c r="AK94" s="110" t="s">
        <v>562</v>
      </c>
      <c r="AL94" s="107" t="s">
        <v>316</v>
      </c>
      <c r="AM94" s="107">
        <v>2</v>
      </c>
      <c r="AN94" s="110" t="s">
        <v>367</v>
      </c>
      <c r="AO94" s="110">
        <v>800</v>
      </c>
      <c r="AP94" s="107" t="s">
        <v>341</v>
      </c>
      <c r="AQ94" s="107" t="s">
        <v>424</v>
      </c>
      <c r="AR94" s="107" t="s">
        <v>319</v>
      </c>
      <c r="AS94" s="107" t="s">
        <v>563</v>
      </c>
      <c r="AT94" s="107" t="s">
        <v>344</v>
      </c>
      <c r="AU94" s="111">
        <v>6.8062770544208275</v>
      </c>
      <c r="AV94" s="111">
        <v>6.111762499744434</v>
      </c>
      <c r="AW94" s="111">
        <v>8.406447131538167</v>
      </c>
      <c r="AX94" s="111">
        <v>4.2877700481341243</v>
      </c>
      <c r="AY94" s="111">
        <v>4.5216829829156255</v>
      </c>
      <c r="AZ94" s="111">
        <v>4.5216829829156255</v>
      </c>
      <c r="BA94" s="111"/>
      <c r="BB94" s="111">
        <v>6.5137132979938821</v>
      </c>
      <c r="BC94" s="111">
        <v>4.6247792116046043</v>
      </c>
      <c r="BD94" s="111">
        <v>12.690829475555512</v>
      </c>
      <c r="BE94" s="111">
        <v>11.319193213181459</v>
      </c>
      <c r="BF94" s="111">
        <v>142.43509702259931</v>
      </c>
      <c r="BG94" s="107">
        <v>13160.540209999999</v>
      </c>
      <c r="BH94" s="112">
        <v>13161.686470000001</v>
      </c>
      <c r="BI94" s="111">
        <v>1.9007692319912197</v>
      </c>
      <c r="BJ94" s="112">
        <v>165.64373000000001</v>
      </c>
      <c r="BK94" s="112">
        <v>9865.976122</v>
      </c>
      <c r="BL94" s="111">
        <v>1.4248131422217087</v>
      </c>
      <c r="BM94" s="112">
        <v>163.05103199999999</v>
      </c>
      <c r="BN94" s="112">
        <v>6575.3962970000002</v>
      </c>
      <c r="BO94" s="111">
        <v>0.94959798639593329</v>
      </c>
      <c r="BP94" s="112">
        <v>160.24658700000001</v>
      </c>
      <c r="BQ94" s="112">
        <v>3297.7739889999998</v>
      </c>
      <c r="BR94" s="111">
        <v>0.47625411429149095</v>
      </c>
      <c r="BS94" s="107">
        <v>131.86817500000001</v>
      </c>
      <c r="BT94" s="107">
        <v>101051.7647</v>
      </c>
      <c r="BU94" s="112">
        <v>101101.3575</v>
      </c>
      <c r="BV94" s="107">
        <v>1.7133468179204518</v>
      </c>
      <c r="BW94" s="107">
        <v>168.59436500000001</v>
      </c>
      <c r="BX94" s="107">
        <v>75777.018630000006</v>
      </c>
      <c r="BY94" s="107">
        <v>1.2841797276679427</v>
      </c>
      <c r="BZ94" s="107">
        <v>170.73706300000001</v>
      </c>
      <c r="CA94" s="107">
        <v>50530.03714</v>
      </c>
      <c r="CB94" s="107">
        <v>0.8563235992476288</v>
      </c>
      <c r="CC94" s="107">
        <v>160.723016</v>
      </c>
      <c r="CD94" s="107">
        <v>25237.409019999999</v>
      </c>
      <c r="CE94" s="107">
        <v>0.42769390546485897</v>
      </c>
      <c r="CF94" s="107">
        <v>124.832381</v>
      </c>
      <c r="CG94" s="107">
        <v>36279.690260000003</v>
      </c>
      <c r="CH94" s="112">
        <v>35592.797350000001</v>
      </c>
      <c r="CI94" s="107">
        <v>2.232011728585126</v>
      </c>
      <c r="CJ94" s="107">
        <v>157.49936500000001</v>
      </c>
      <c r="CK94" s="107">
        <v>27213.910919999998</v>
      </c>
      <c r="CL94" s="107">
        <v>1.7065747251279433</v>
      </c>
      <c r="CM94" s="107">
        <v>160.31452400000001</v>
      </c>
      <c r="CN94" s="107">
        <v>18139.817859999999</v>
      </c>
      <c r="CO94" s="107">
        <v>1.137541559877365</v>
      </c>
      <c r="CP94" s="107">
        <v>156.61992100000001</v>
      </c>
      <c r="CQ94" s="107">
        <v>9057.7924760000005</v>
      </c>
      <c r="CR94" s="107">
        <v>0.56801096139531471</v>
      </c>
      <c r="CS94" s="107">
        <v>124.622698</v>
      </c>
      <c r="CT94" s="107">
        <v>17133.901409999999</v>
      </c>
      <c r="CU94" s="107">
        <v>17131.377949999998</v>
      </c>
      <c r="CV94" s="107">
        <v>1.1378038598534985</v>
      </c>
      <c r="CW94" s="107">
        <v>154.16357099999999</v>
      </c>
      <c r="CX94" s="112">
        <v>12838.33481</v>
      </c>
      <c r="CY94" s="107">
        <v>0.85267553745783387</v>
      </c>
      <c r="CZ94" s="107">
        <v>154.82349199999999</v>
      </c>
      <c r="DA94" s="112">
        <v>8562.8840569999993</v>
      </c>
      <c r="DB94" s="107">
        <v>0.56871563746759701</v>
      </c>
      <c r="DC94" s="107">
        <v>151.32</v>
      </c>
      <c r="DD94" s="112">
        <v>4276.789342</v>
      </c>
      <c r="DE94" s="107">
        <v>0.28404880420654693</v>
      </c>
      <c r="DF94" s="107">
        <v>128.38031699999999</v>
      </c>
      <c r="DG94" s="107">
        <v>25421.284309999999</v>
      </c>
      <c r="DH94" s="112">
        <v>25432.422340000001</v>
      </c>
      <c r="DI94" s="107">
        <v>1.2176156033373757</v>
      </c>
      <c r="DJ94" s="107">
        <v>155.45023800000001</v>
      </c>
      <c r="DK94" s="112">
        <v>19063.603650000001</v>
      </c>
      <c r="DL94" s="107">
        <v>0.91269879643243412</v>
      </c>
      <c r="DM94" s="107">
        <v>154.825873</v>
      </c>
      <c r="DN94" s="112">
        <v>12706.0951</v>
      </c>
      <c r="DO94" s="107">
        <v>0.60832347954978849</v>
      </c>
      <c r="DP94" s="107">
        <v>158.566587</v>
      </c>
      <c r="DQ94" s="112">
        <v>6357.0824789999997</v>
      </c>
      <c r="DR94" s="107">
        <v>0.30435491809047416</v>
      </c>
      <c r="DS94" s="107">
        <v>128.97499999999999</v>
      </c>
      <c r="DT94" s="107">
        <v>2129.0070580000001</v>
      </c>
      <c r="DU94" s="112">
        <v>2134.2382950000001</v>
      </c>
      <c r="DV94" s="107">
        <v>2.1848168040128986</v>
      </c>
      <c r="DW94" s="107">
        <v>157.427381</v>
      </c>
      <c r="DX94" s="112">
        <v>1596.4000579999999</v>
      </c>
      <c r="DY94" s="107">
        <v>1.6342325413318317</v>
      </c>
      <c r="DZ94" s="107">
        <v>162.09245999999999</v>
      </c>
      <c r="EA94" s="112">
        <v>1059.7662949999999</v>
      </c>
      <c r="EB94" s="107">
        <v>1.0848812970261554</v>
      </c>
      <c r="EC94" s="107">
        <v>147.281667</v>
      </c>
      <c r="ED94" s="112">
        <v>534.30642599999999</v>
      </c>
      <c r="EE94" s="107">
        <v>0.54696875262322775</v>
      </c>
      <c r="EF94" s="107">
        <v>142.00920600000001</v>
      </c>
      <c r="EG94" s="107">
        <v>766475.16590000002</v>
      </c>
      <c r="EH94" s="111">
        <v>767684.18409999995</v>
      </c>
      <c r="EI94" s="107">
        <v>2.167911415061107</v>
      </c>
      <c r="EJ94" s="107">
        <v>176.197033</v>
      </c>
      <c r="EK94" s="112">
        <v>672763.8443</v>
      </c>
      <c r="EL94" s="107">
        <v>1.8998599266549139</v>
      </c>
      <c r="EM94" s="107">
        <v>169.196179</v>
      </c>
      <c r="EN94" s="112">
        <v>576810.73670000001</v>
      </c>
      <c r="EO94" s="107">
        <v>1.628891940619748</v>
      </c>
      <c r="EP94" s="107">
        <v>163.176829</v>
      </c>
      <c r="EQ94" s="112">
        <v>479060.34179999999</v>
      </c>
      <c r="ER94" s="107">
        <v>1.3528484824900482</v>
      </c>
      <c r="ES94" s="107">
        <v>157.08682899999999</v>
      </c>
      <c r="ET94" s="112">
        <v>384442.40549999999</v>
      </c>
      <c r="EU94" s="107">
        <v>1.0856509702542418</v>
      </c>
      <c r="EV94" s="107">
        <v>151.259309</v>
      </c>
      <c r="EW94" s="112">
        <v>286606.5931</v>
      </c>
      <c r="EX94" s="107">
        <v>0.80936629630020795</v>
      </c>
      <c r="EY94" s="107">
        <v>151.69508099999999</v>
      </c>
      <c r="EZ94" s="112">
        <v>190481.8487</v>
      </c>
      <c r="FA94" s="107">
        <v>0.53791361436317076</v>
      </c>
      <c r="FB94" s="107">
        <v>148.67922799999999</v>
      </c>
      <c r="FC94" s="112">
        <v>95618.887589999998</v>
      </c>
      <c r="FD94" s="107">
        <v>0.27002416123086814</v>
      </c>
      <c r="FE94" s="107">
        <v>137.11804900000001</v>
      </c>
      <c r="FF94" s="107">
        <v>246.61760039999999</v>
      </c>
      <c r="FG94" s="112">
        <v>242.30756</v>
      </c>
      <c r="FH94" s="107">
        <v>0.71591195414524611</v>
      </c>
      <c r="FI94" s="107">
        <v>117.25595199999999</v>
      </c>
      <c r="FJ94" s="112">
        <v>123.10251100000001</v>
      </c>
      <c r="FK94" s="107">
        <v>0.36371361756189807</v>
      </c>
      <c r="FL94" s="107">
        <v>103.825079</v>
      </c>
      <c r="FM94" s="107">
        <v>260.40934329999999</v>
      </c>
      <c r="FN94" s="112">
        <v>260.88522499999999</v>
      </c>
      <c r="FO94" s="107">
        <v>1.9099877370232081</v>
      </c>
      <c r="FP94" s="107">
        <v>111.658254</v>
      </c>
      <c r="FQ94" s="112">
        <v>129.92931200000001</v>
      </c>
      <c r="FR94" s="107">
        <v>0.95123590306757455</v>
      </c>
      <c r="FS94" s="107">
        <v>101.029444</v>
      </c>
      <c r="FT94" s="107">
        <v>19.883702856599736</v>
      </c>
      <c r="FU94" s="107">
        <v>1.7260158729687272</v>
      </c>
      <c r="FV94" s="107">
        <v>151.78305599999999</v>
      </c>
      <c r="FW94" s="107">
        <v>19.948499470377239</v>
      </c>
      <c r="FX94" s="107">
        <v>1.731640579025802</v>
      </c>
      <c r="FY94" s="107">
        <v>153.69095200000001</v>
      </c>
      <c r="FZ94" s="107">
        <v>807115.34775603143</v>
      </c>
      <c r="GA94" s="107">
        <v>5.4499764189253357</v>
      </c>
      <c r="GB94" s="107">
        <v>166.80111099999999</v>
      </c>
      <c r="GC94" s="107">
        <v>6536196.0777780004</v>
      </c>
      <c r="GD94" s="107">
        <v>44.135097408815412</v>
      </c>
      <c r="GE94" s="113">
        <v>309.86111099999999</v>
      </c>
      <c r="GF94" s="113">
        <v>104.816818</v>
      </c>
      <c r="GG94" s="113"/>
      <c r="GH94" s="113"/>
      <c r="GI94" s="113"/>
      <c r="GJ94" s="113"/>
      <c r="GK94" s="113"/>
      <c r="GL94" s="107">
        <v>2</v>
      </c>
      <c r="GM94" s="107">
        <v>0</v>
      </c>
      <c r="GN94" s="107">
        <v>0</v>
      </c>
      <c r="GO94" s="114"/>
      <c r="GP94" s="114"/>
      <c r="GQ94" s="114"/>
      <c r="GR94" s="114"/>
      <c r="GS94" s="114"/>
      <c r="GT94" s="114"/>
      <c r="GU94" s="114"/>
      <c r="GV94" s="114"/>
      <c r="GW94" s="114"/>
      <c r="GX94" s="114"/>
      <c r="GY94" s="114"/>
      <c r="GZ94" s="114"/>
      <c r="HA94" s="107"/>
      <c r="HB94" s="114"/>
      <c r="HC94" s="53" t="str">
        <f t="shared" si="16"/>
        <v>0</v>
      </c>
      <c r="HD94" s="56">
        <f t="shared" si="17"/>
        <v>2017</v>
      </c>
      <c r="HF94" s="56" t="e">
        <f>MATCH(ROUND(#REF!,1),#REF!,0)</f>
        <v>#REF!</v>
      </c>
      <c r="HG94" s="56" t="e">
        <f>MATCH(ROUND(#REF!,1),#REF!,0)</f>
        <v>#REF!</v>
      </c>
      <c r="HH94" s="56" t="e">
        <f>MATCH(ROUND(#REF!,1),#REF!,0)</f>
        <v>#REF!</v>
      </c>
      <c r="HI94" s="56" t="e">
        <f>MATCH(ROUND(#REF!,1),#REF!,0)</f>
        <v>#REF!</v>
      </c>
      <c r="HK94" s="115">
        <f t="shared" si="13"/>
        <v>2</v>
      </c>
      <c r="HL94" s="115" t="str" cm="1">
        <f t="array" ref="HL94">IFERROR(INDEX(#REF!,'5. Data Set'!HH94),"")</f>
        <v/>
      </c>
      <c r="HN94" s="116" t="str" cm="1">
        <f t="array" ref="HN94">IF(IFERROR(INDEX($E$5:$E$900,SMALL(IF(ROUND($EH$5:$EH$900,1)=ROUND($EH94,1),ROW($EH$5:$EH$900)-4,""),1)),"")=$E94,"",IFERROR(INDEX($E$5:$E$900,SMALL(IF(ROUND($EH$5:$EH$900,1)=ROUND($EH94,1),ROW($EH$5:$EH$900)-4,""),1)),""))</f>
        <v/>
      </c>
      <c r="HO94" s="116" t="str" cm="1">
        <f t="array" ref="HO94">IF(IFERROR(INDEX($E$5:$E$900,SMALL(IF(ROUND($EH$5:$EH$900,1)=ROUND($EH94,1),ROW($EH$5:$EH$900)-4,""),2)),"")=$E94,"",IFERROR(INDEX($E$5:$E$900,SMALL(IF(ROUND($EH$5:$EH$900,1)=ROUND($EH94,1),ROW($EH$5:$EH$900)-4,""),2)),""))</f>
        <v/>
      </c>
      <c r="HP94" s="116" t="str" cm="1">
        <f t="array" ref="HP94">IF(IFERROR(INDEX($E$5:$E$900,SMALL(IF(ROUND($EH$5:$EH$900,1)=ROUND($EH94,1),ROW($EH$5:$EH$900)-4,""),3)),"")=$E94,"",IFERROR(INDEX($E$5:$E$900,SMALL(IF(ROUND($EH$5:$EH$900,1)=ROUND($EH94,1),ROW($EH$5:$EH$900)-4,""),3)),""))</f>
        <v/>
      </c>
      <c r="HQ94" s="117" t="str" cm="1">
        <f t="array" ref="HQ94">IF(IFERROR(INDEX($E$5:$E$900,SMALL(IF(ROUND($EH$5:$EH$900,1)=ROUND($EH94,1),ROW($EH$5:$EH$900)-4,""),4)),"")=$E94,"",IFERROR(INDEX($E$5:$E$900,SMALL(IF(ROUND($EH$5:$EH$900,1)=ROUND($EH94,1),ROW($EH$5:$EH$900)-4,""),4)),""))</f>
        <v/>
      </c>
      <c r="HR94" s="118"/>
      <c r="HS94" s="105" t="str">
        <f t="shared" si="14"/>
        <v>sza</v>
      </c>
      <c r="HT94" s="119" t="str">
        <f t="shared" si="15"/>
        <v/>
      </c>
      <c r="HU94" s="119" t="str">
        <f t="shared" si="15"/>
        <v/>
      </c>
      <c r="HV94" s="119" t="str">
        <f t="shared" si="15"/>
        <v/>
      </c>
      <c r="HW94" s="119" t="str">
        <f t="shared" si="11"/>
        <v/>
      </c>
    </row>
    <row r="95" spans="1:231" ht="13.9" customHeight="1" x14ac:dyDescent="0.25">
      <c r="A95" s="107" t="s">
        <v>292</v>
      </c>
      <c r="B95" s="107" t="s">
        <v>559</v>
      </c>
      <c r="C95" s="107">
        <v>958</v>
      </c>
      <c r="D95" s="107">
        <v>2017</v>
      </c>
      <c r="E95" s="109" t="s">
        <v>565</v>
      </c>
      <c r="F95" s="107" t="s">
        <v>303</v>
      </c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 t="s">
        <v>18</v>
      </c>
      <c r="X95" s="110"/>
      <c r="Y95" s="107" t="s">
        <v>296</v>
      </c>
      <c r="Z95" s="107">
        <v>1</v>
      </c>
      <c r="AA95" s="107" t="s">
        <v>499</v>
      </c>
      <c r="AB95" s="110">
        <v>2</v>
      </c>
      <c r="AC95" s="110">
        <v>2</v>
      </c>
      <c r="AD95" s="107">
        <v>2600</v>
      </c>
      <c r="AE95" s="107">
        <v>4</v>
      </c>
      <c r="AF95" s="107">
        <v>2</v>
      </c>
      <c r="AG95" s="107">
        <v>16384</v>
      </c>
      <c r="AH95" s="107">
        <v>2</v>
      </c>
      <c r="AI95" s="107" t="s">
        <v>566</v>
      </c>
      <c r="AJ95" s="110">
        <v>1</v>
      </c>
      <c r="AK95" s="110" t="s">
        <v>326</v>
      </c>
      <c r="AL95" s="107" t="s">
        <v>316</v>
      </c>
      <c r="AM95" s="107">
        <v>1</v>
      </c>
      <c r="AN95" s="110" t="s">
        <v>367</v>
      </c>
      <c r="AO95" s="110">
        <v>800</v>
      </c>
      <c r="AP95" s="107" t="s">
        <v>341</v>
      </c>
      <c r="AQ95" s="107" t="s">
        <v>424</v>
      </c>
      <c r="AR95" s="107" t="s">
        <v>319</v>
      </c>
      <c r="AS95" s="107" t="s">
        <v>563</v>
      </c>
      <c r="AT95" s="107" t="s">
        <v>344</v>
      </c>
      <c r="AU95" s="111">
        <v>8.2174625054174886</v>
      </c>
      <c r="AV95" s="111">
        <v>6.7745908514703119</v>
      </c>
      <c r="AW95" s="111">
        <v>11.607152867882803</v>
      </c>
      <c r="AX95" s="111">
        <v>6.5148310669892622</v>
      </c>
      <c r="AY95" s="111">
        <v>6.9929075450702785</v>
      </c>
      <c r="AZ95" s="111">
        <v>6.9929075450702785</v>
      </c>
      <c r="BA95" s="111"/>
      <c r="BB95" s="111">
        <v>7.1766865117255803</v>
      </c>
      <c r="BC95" s="111">
        <v>48.237643951528725</v>
      </c>
      <c r="BD95" s="111">
        <v>518.99094382873693</v>
      </c>
      <c r="BE95" s="111">
        <v>11.0840640730269</v>
      </c>
      <c r="BF95" s="111">
        <v>32.098303886625231</v>
      </c>
      <c r="BG95" s="107">
        <v>16469.364409999998</v>
      </c>
      <c r="BH95" s="112">
        <v>16460.99193</v>
      </c>
      <c r="BI95" s="111">
        <v>2.3772445164924036</v>
      </c>
      <c r="BJ95" s="112">
        <v>192.41669400000001</v>
      </c>
      <c r="BK95" s="112">
        <v>12347.982770000001</v>
      </c>
      <c r="BL95" s="111">
        <v>1.7832567110507771</v>
      </c>
      <c r="BM95" s="112">
        <v>170.469256</v>
      </c>
      <c r="BN95" s="112">
        <v>8237.1703579999994</v>
      </c>
      <c r="BO95" s="111">
        <v>1.1895861530240888</v>
      </c>
      <c r="BP95" s="112">
        <v>158.03983500000001</v>
      </c>
      <c r="BQ95" s="112">
        <v>4109.7978750000002</v>
      </c>
      <c r="BR95" s="111">
        <v>0.5935240417942349</v>
      </c>
      <c r="BS95" s="107">
        <v>126.623884</v>
      </c>
      <c r="BT95" s="107">
        <v>104068.2117</v>
      </c>
      <c r="BU95" s="112">
        <v>104069.2357</v>
      </c>
      <c r="BV95" s="107">
        <v>1.7636429246759471</v>
      </c>
      <c r="BW95" s="107">
        <v>178.15479300000001</v>
      </c>
      <c r="BX95" s="107">
        <v>78064.398289999997</v>
      </c>
      <c r="BY95" s="107">
        <v>1.3229435460651087</v>
      </c>
      <c r="BZ95" s="107">
        <v>161.73652899999999</v>
      </c>
      <c r="CA95" s="107">
        <v>52071.506370000003</v>
      </c>
      <c r="CB95" s="107">
        <v>0.88244660555981203</v>
      </c>
      <c r="CC95" s="107">
        <v>134.06785099999999</v>
      </c>
      <c r="CD95" s="107">
        <v>25998.456289999998</v>
      </c>
      <c r="CE95" s="107">
        <v>0.44059123889919533</v>
      </c>
      <c r="CF95" s="107">
        <v>111.484298</v>
      </c>
      <c r="CG95" s="107">
        <v>55369.622089999997</v>
      </c>
      <c r="CH95" s="112">
        <v>54009.040269999998</v>
      </c>
      <c r="CI95" s="107">
        <v>3.3868878061720085</v>
      </c>
      <c r="CJ95" s="107">
        <v>191.579421</v>
      </c>
      <c r="CK95" s="107">
        <v>41535.636270000003</v>
      </c>
      <c r="CL95" s="107">
        <v>2.6046850545981535</v>
      </c>
      <c r="CM95" s="107">
        <v>172.25950399999999</v>
      </c>
      <c r="CN95" s="107">
        <v>27678.872179999998</v>
      </c>
      <c r="CO95" s="107">
        <v>1.7357322812326959</v>
      </c>
      <c r="CP95" s="107">
        <v>160.99181799999999</v>
      </c>
      <c r="CQ95" s="107">
        <v>13842.482889999999</v>
      </c>
      <c r="CR95" s="107">
        <v>0.86805720436634715</v>
      </c>
      <c r="CS95" s="107">
        <v>137.83148800000001</v>
      </c>
      <c r="CT95" s="107">
        <v>26526.097590000001</v>
      </c>
      <c r="CU95" s="107">
        <v>26531.398959999999</v>
      </c>
      <c r="CV95" s="107">
        <v>1.7621190911850206</v>
      </c>
      <c r="CW95" s="107">
        <v>164.94322299999999</v>
      </c>
      <c r="CX95" s="112">
        <v>19915.34175</v>
      </c>
      <c r="CY95" s="107">
        <v>1.3227046171993149</v>
      </c>
      <c r="CZ95" s="107">
        <v>160.26661200000001</v>
      </c>
      <c r="DA95" s="112">
        <v>13264.097879999999</v>
      </c>
      <c r="DB95" s="107">
        <v>0.88095317314148736</v>
      </c>
      <c r="DC95" s="107">
        <v>160.54900799999999</v>
      </c>
      <c r="DD95" s="112">
        <v>6626.1594779999996</v>
      </c>
      <c r="DE95" s="107">
        <v>0.4400854299098132</v>
      </c>
      <c r="DF95" s="107">
        <v>118.192562</v>
      </c>
      <c r="DG95" s="107">
        <v>41222.218610000004</v>
      </c>
      <c r="DH95" s="112">
        <v>41236.823279999997</v>
      </c>
      <c r="DI95" s="107">
        <v>1.9742751510862939</v>
      </c>
      <c r="DJ95" s="107">
        <v>187.158264</v>
      </c>
      <c r="DK95" s="112">
        <v>30919.98749</v>
      </c>
      <c r="DL95" s="107">
        <v>1.4803410669854604</v>
      </c>
      <c r="DM95" s="107">
        <v>167.02438000000001</v>
      </c>
      <c r="DN95" s="112">
        <v>20620.571499999998</v>
      </c>
      <c r="DO95" s="107">
        <v>0.98724098210040945</v>
      </c>
      <c r="DP95" s="107">
        <v>152.06231399999999</v>
      </c>
      <c r="DQ95" s="112">
        <v>10314.00541</v>
      </c>
      <c r="DR95" s="107">
        <v>0.49379857538659083</v>
      </c>
      <c r="DS95" s="107">
        <v>125.34322299999999</v>
      </c>
      <c r="DT95" s="107">
        <v>2835.9032910000001</v>
      </c>
      <c r="DU95" s="112">
        <v>2842.7933579999999</v>
      </c>
      <c r="DV95" s="107">
        <v>2.9101636464144955</v>
      </c>
      <c r="DW95" s="107">
        <v>172.79123999999999</v>
      </c>
      <c r="DX95" s="112">
        <v>2125.6120620000002</v>
      </c>
      <c r="DY95" s="107">
        <v>2.1759861411680403</v>
      </c>
      <c r="DZ95" s="107">
        <v>163.21066099999999</v>
      </c>
      <c r="EA95" s="112">
        <v>1421.0326339999999</v>
      </c>
      <c r="EB95" s="107">
        <v>1.454709150841992</v>
      </c>
      <c r="EC95" s="107">
        <v>149.9</v>
      </c>
      <c r="ED95" s="112">
        <v>705.956413</v>
      </c>
      <c r="EE95" s="107">
        <v>0.72268660797461226</v>
      </c>
      <c r="EF95" s="107">
        <v>133.62991700000001</v>
      </c>
      <c r="EG95" s="107">
        <v>830297.29700000002</v>
      </c>
      <c r="EH95" s="111">
        <v>831406.21739999996</v>
      </c>
      <c r="EI95" s="107">
        <v>2.3478600531119587</v>
      </c>
      <c r="EJ95" s="107">
        <v>182.04991699999999</v>
      </c>
      <c r="EK95" s="112">
        <v>727558.82649999997</v>
      </c>
      <c r="EL95" s="107">
        <v>2.054598906380952</v>
      </c>
      <c r="EM95" s="107">
        <v>173.87452300000001</v>
      </c>
      <c r="EN95" s="112">
        <v>619699.76269999996</v>
      </c>
      <c r="EO95" s="107">
        <v>1.7500089454662888</v>
      </c>
      <c r="EP95" s="107">
        <v>163.571079</v>
      </c>
      <c r="EQ95" s="112">
        <v>515997.1127</v>
      </c>
      <c r="ER95" s="107">
        <v>1.4571565416217915</v>
      </c>
      <c r="ES95" s="107">
        <v>160.23128600000001</v>
      </c>
      <c r="ET95" s="112">
        <v>414514.1349</v>
      </c>
      <c r="EU95" s="107">
        <v>1.1705724090270335</v>
      </c>
      <c r="EV95" s="107">
        <v>155.827718</v>
      </c>
      <c r="EW95" s="112">
        <v>311573.04320000001</v>
      </c>
      <c r="EX95" s="107">
        <v>0.87987061733008232</v>
      </c>
      <c r="EY95" s="107">
        <v>150.201245</v>
      </c>
      <c r="EZ95" s="112">
        <v>208189.38639999999</v>
      </c>
      <c r="FA95" s="107">
        <v>0.58791903834811288</v>
      </c>
      <c r="FB95" s="107">
        <v>134.795436</v>
      </c>
      <c r="FC95" s="112">
        <v>104003.1085</v>
      </c>
      <c r="FD95" s="107">
        <v>0.29370088740765149</v>
      </c>
      <c r="FE95" s="107">
        <v>118.773651</v>
      </c>
      <c r="FF95" s="107">
        <v>2542.3354279999999</v>
      </c>
      <c r="FG95" s="112">
        <v>2551.4812510000002</v>
      </c>
      <c r="FH95" s="107">
        <v>7.5385015984163575</v>
      </c>
      <c r="FI95" s="107">
        <v>114.51405</v>
      </c>
      <c r="FJ95" s="112">
        <v>1273.2290459999999</v>
      </c>
      <c r="FK95" s="107">
        <v>3.7618301896826805</v>
      </c>
      <c r="FL95" s="107">
        <v>106.42735500000001</v>
      </c>
      <c r="FM95" s="107">
        <v>11906.794550000001</v>
      </c>
      <c r="FN95" s="112">
        <v>11960.38586</v>
      </c>
      <c r="FO95" s="107">
        <v>87.564139834541322</v>
      </c>
      <c r="FP95" s="107">
        <v>125.86247899999999</v>
      </c>
      <c r="FQ95" s="112">
        <v>5953.9356470000002</v>
      </c>
      <c r="FR95" s="107">
        <v>43.589835617541546</v>
      </c>
      <c r="FS95" s="107">
        <v>112.588926</v>
      </c>
      <c r="FT95" s="107">
        <v>19.478103999999998</v>
      </c>
      <c r="FU95" s="107">
        <v>1.6908076388888889</v>
      </c>
      <c r="FV95" s="107">
        <v>154.94980000000001</v>
      </c>
      <c r="FW95" s="107">
        <v>19.710325000000001</v>
      </c>
      <c r="FX95" s="107">
        <v>1.7109657118055557</v>
      </c>
      <c r="FY95" s="107">
        <v>151.96600000000001</v>
      </c>
      <c r="FZ95" s="107">
        <v>746268.35451262991</v>
      </c>
      <c r="GA95" s="107">
        <v>5.0391123717219051</v>
      </c>
      <c r="GB95" s="107">
        <v>191.615702</v>
      </c>
      <c r="GC95" s="107">
        <v>807146.24002626445</v>
      </c>
      <c r="GD95" s="107">
        <v>5.4501850163021111</v>
      </c>
      <c r="GE95" s="113">
        <v>169.79666700000001</v>
      </c>
      <c r="GF95" s="113">
        <v>81.341148000000004</v>
      </c>
      <c r="GG95" s="113"/>
      <c r="GH95" s="113"/>
      <c r="GI95" s="113"/>
      <c r="GJ95" s="113"/>
      <c r="GK95" s="113"/>
      <c r="GL95" s="107">
        <v>2</v>
      </c>
      <c r="GM95" s="107">
        <v>0</v>
      </c>
      <c r="GN95" s="107">
        <v>0</v>
      </c>
      <c r="GO95" s="114"/>
      <c r="GP95" s="114"/>
      <c r="GQ95" s="114"/>
      <c r="GR95" s="114"/>
      <c r="GS95" s="114"/>
      <c r="GT95" s="114"/>
      <c r="GU95" s="114"/>
      <c r="GV95" s="114"/>
      <c r="GW95" s="114"/>
      <c r="GX95" s="114"/>
      <c r="GY95" s="114"/>
      <c r="GZ95" s="114"/>
      <c r="HA95" s="107"/>
      <c r="HB95" s="114"/>
      <c r="HC95" s="53" t="str">
        <f t="shared" si="16"/>
        <v>0</v>
      </c>
      <c r="HD95" s="56">
        <f t="shared" si="17"/>
        <v>2017</v>
      </c>
      <c r="HF95" s="56" t="e">
        <f>MATCH(ROUND(#REF!,1),#REF!,0)</f>
        <v>#REF!</v>
      </c>
      <c r="HG95" s="56" t="e">
        <f>MATCH(ROUND(#REF!,1),#REF!,0)</f>
        <v>#REF!</v>
      </c>
      <c r="HH95" s="56" t="e">
        <f>MATCH(ROUND(#REF!,1),#REF!,0)</f>
        <v>#REF!</v>
      </c>
      <c r="HI95" s="56" t="e">
        <f>MATCH(ROUND(#REF!,1),#REF!,0)</f>
        <v>#REF!</v>
      </c>
      <c r="HK95" s="115">
        <f t="shared" si="13"/>
        <v>2</v>
      </c>
      <c r="HL95" s="115" t="str" cm="1">
        <f t="array" ref="HL95">IFERROR(INDEX(#REF!,'5. Data Set'!HH95),"")</f>
        <v/>
      </c>
      <c r="HN95" s="116" t="str" cm="1">
        <f t="array" ref="HN95">IF(IFERROR(INDEX($E$5:$E$900,SMALL(IF(ROUND($EH$5:$EH$900,1)=ROUND($EH95,1),ROW($EH$5:$EH$900)-4,""),1)),"")=$E95,"",IFERROR(INDEX($E$5:$E$900,SMALL(IF(ROUND($EH$5:$EH$900,1)=ROUND($EH95,1),ROW($EH$5:$EH$900)-4,""),1)),""))</f>
        <v/>
      </c>
      <c r="HO95" s="116" t="str" cm="1">
        <f t="array" ref="HO95">IF(IFERROR(INDEX($E$5:$E$900,SMALL(IF(ROUND($EH$5:$EH$900,1)=ROUND($EH95,1),ROW($EH$5:$EH$900)-4,""),2)),"")=$E95,"",IFERROR(INDEX($E$5:$E$900,SMALL(IF(ROUND($EH$5:$EH$900,1)=ROUND($EH95,1),ROW($EH$5:$EH$900)-4,""),2)),""))</f>
        <v/>
      </c>
      <c r="HP95" s="116" t="str" cm="1">
        <f t="array" ref="HP95">IF(IFERROR(INDEX($E$5:$E$900,SMALL(IF(ROUND($EH$5:$EH$900,1)=ROUND($EH95,1),ROW($EH$5:$EH$900)-4,""),3)),"")=$E95,"",IFERROR(INDEX($E$5:$E$900,SMALL(IF(ROUND($EH$5:$EH$900,1)=ROUND($EH95,1),ROW($EH$5:$EH$900)-4,""),3)),""))</f>
        <v/>
      </c>
      <c r="HQ95" s="117" t="str" cm="1">
        <f t="array" ref="HQ95">IF(IFERROR(INDEX($E$5:$E$900,SMALL(IF(ROUND($EH$5:$EH$900,1)=ROUND($EH95,1),ROW($EH$5:$EH$900)-4,""),4)),"")=$E95,"",IFERROR(INDEX($E$5:$E$900,SMALL(IF(ROUND($EH$5:$EH$900,1)=ROUND($EH95,1),ROW($EH$5:$EH$900)-4,""),4)),""))</f>
        <v/>
      </c>
      <c r="HR95" s="118"/>
      <c r="HS95" s="105" t="str">
        <f t="shared" si="14"/>
        <v>sza</v>
      </c>
      <c r="HT95" s="119" t="str">
        <f t="shared" si="15"/>
        <v/>
      </c>
      <c r="HU95" s="119" t="str">
        <f t="shared" si="15"/>
        <v/>
      </c>
      <c r="HV95" s="119" t="str">
        <f t="shared" si="15"/>
        <v/>
      </c>
      <c r="HW95" s="119" t="str">
        <f t="shared" si="11"/>
        <v/>
      </c>
    </row>
    <row r="96" spans="1:231" ht="13.9" customHeight="1" x14ac:dyDescent="0.25">
      <c r="A96" s="107" t="s">
        <v>292</v>
      </c>
      <c r="B96" s="107" t="s">
        <v>559</v>
      </c>
      <c r="C96" s="107">
        <v>959</v>
      </c>
      <c r="D96" s="107">
        <v>2017</v>
      </c>
      <c r="E96" s="109" t="s">
        <v>567</v>
      </c>
      <c r="F96" s="107" t="s">
        <v>49</v>
      </c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 t="s">
        <v>18</v>
      </c>
      <c r="X96" s="110"/>
      <c r="Y96" s="107" t="s">
        <v>296</v>
      </c>
      <c r="Z96" s="107">
        <v>1</v>
      </c>
      <c r="AA96" s="107" t="s">
        <v>538</v>
      </c>
      <c r="AB96" s="110">
        <v>2</v>
      </c>
      <c r="AC96" s="110">
        <v>2</v>
      </c>
      <c r="AD96" s="107">
        <v>2100</v>
      </c>
      <c r="AE96" s="107">
        <v>8</v>
      </c>
      <c r="AF96" s="107">
        <v>2</v>
      </c>
      <c r="AG96" s="107">
        <v>32768</v>
      </c>
      <c r="AH96" s="107">
        <v>2</v>
      </c>
      <c r="AI96" s="107" t="s">
        <v>561</v>
      </c>
      <c r="AJ96" s="110">
        <v>1</v>
      </c>
      <c r="AK96" s="110" t="s">
        <v>562</v>
      </c>
      <c r="AL96" s="107" t="s">
        <v>316</v>
      </c>
      <c r="AM96" s="107">
        <v>2</v>
      </c>
      <c r="AN96" s="110" t="s">
        <v>367</v>
      </c>
      <c r="AO96" s="110">
        <v>800</v>
      </c>
      <c r="AP96" s="107" t="s">
        <v>341</v>
      </c>
      <c r="AQ96" s="107" t="s">
        <v>424</v>
      </c>
      <c r="AR96" s="107" t="s">
        <v>319</v>
      </c>
      <c r="AS96" s="107" t="s">
        <v>563</v>
      </c>
      <c r="AT96" s="107" t="s">
        <v>344</v>
      </c>
      <c r="AU96" s="111">
        <v>9.6030844453669282</v>
      </c>
      <c r="AV96" s="111">
        <v>6.9673814497722342</v>
      </c>
      <c r="AW96" s="111">
        <v>15.471760430960734</v>
      </c>
      <c r="AX96" s="111">
        <v>8.8367595627894424</v>
      </c>
      <c r="AY96" s="111">
        <v>9.4526896562874878</v>
      </c>
      <c r="AZ96" s="111">
        <v>9.4526896562874878</v>
      </c>
      <c r="BA96" s="111"/>
      <c r="BB96" s="111">
        <v>8.1777116286374181</v>
      </c>
      <c r="BC96" s="111">
        <v>4.6566253066233605</v>
      </c>
      <c r="BD96" s="111">
        <v>11.968520493041733</v>
      </c>
      <c r="BE96" s="111">
        <v>9.0007750039252539</v>
      </c>
      <c r="BF96" s="111">
        <v>15.971301145236009</v>
      </c>
      <c r="BG96" s="107">
        <v>23317.533350000002</v>
      </c>
      <c r="BH96" s="112">
        <v>23338.71056</v>
      </c>
      <c r="BI96" s="111">
        <v>3.37050294032696</v>
      </c>
      <c r="BJ96" s="112">
        <v>230.99373</v>
      </c>
      <c r="BK96" s="112">
        <v>17492.63783</v>
      </c>
      <c r="BL96" s="111">
        <v>2.5262315623014269</v>
      </c>
      <c r="BM96" s="112">
        <v>209.27460300000001</v>
      </c>
      <c r="BN96" s="112">
        <v>11651.31898</v>
      </c>
      <c r="BO96" s="111">
        <v>1.6826467246259604</v>
      </c>
      <c r="BP96" s="112">
        <v>199.00119000000001</v>
      </c>
      <c r="BQ96" s="112">
        <v>5832.9854610000002</v>
      </c>
      <c r="BR96" s="111">
        <v>0.84238135592975572</v>
      </c>
      <c r="BS96" s="107">
        <v>147.52111099999999</v>
      </c>
      <c r="BT96" s="107">
        <v>130013.0215</v>
      </c>
      <c r="BU96" s="112">
        <v>130059.6649</v>
      </c>
      <c r="BV96" s="107">
        <v>2.2040981299011273</v>
      </c>
      <c r="BW96" s="107">
        <v>220.79817499999999</v>
      </c>
      <c r="BX96" s="107">
        <v>97540.371249999997</v>
      </c>
      <c r="BY96" s="107">
        <v>1.6529994139788582</v>
      </c>
      <c r="BZ96" s="107">
        <v>207.419365</v>
      </c>
      <c r="CA96" s="107">
        <v>65006.441030000002</v>
      </c>
      <c r="CB96" s="107">
        <v>1.1016526546944141</v>
      </c>
      <c r="CC96" s="107">
        <v>161.482778</v>
      </c>
      <c r="CD96" s="107">
        <v>32535.91229</v>
      </c>
      <c r="CE96" s="107">
        <v>0.55138034907405098</v>
      </c>
      <c r="CF96" s="107">
        <v>126.984365</v>
      </c>
      <c r="CG96" s="107">
        <v>88541.429449999996</v>
      </c>
      <c r="CH96" s="112">
        <v>88069.815789999993</v>
      </c>
      <c r="CI96" s="107">
        <v>5.5228269878487515</v>
      </c>
      <c r="CJ96" s="107">
        <v>242.66515899999999</v>
      </c>
      <c r="CK96" s="107">
        <v>66421.35785</v>
      </c>
      <c r="CL96" s="107">
        <v>4.1652598499609006</v>
      </c>
      <c r="CM96" s="107">
        <v>215.22254000000001</v>
      </c>
      <c r="CN96" s="107">
        <v>44278.937489999997</v>
      </c>
      <c r="CO96" s="107">
        <v>2.7767165034857153</v>
      </c>
      <c r="CP96" s="107">
        <v>196.42293699999999</v>
      </c>
      <c r="CQ96" s="107">
        <v>22156.892670000001</v>
      </c>
      <c r="CR96" s="107">
        <v>1.3894508999147777</v>
      </c>
      <c r="CS96" s="107">
        <v>150.984365</v>
      </c>
      <c r="CT96" s="107">
        <v>43911.672319999998</v>
      </c>
      <c r="CU96" s="107">
        <v>43912.111660000002</v>
      </c>
      <c r="CV96" s="107">
        <v>2.9164828589323037</v>
      </c>
      <c r="CW96" s="107">
        <v>203.35214300000001</v>
      </c>
      <c r="CX96" s="112">
        <v>32939.832690000003</v>
      </c>
      <c r="CY96" s="107">
        <v>2.1877439682317243</v>
      </c>
      <c r="CZ96" s="107">
        <v>200.48214300000001</v>
      </c>
      <c r="DA96" s="112">
        <v>21968.86015</v>
      </c>
      <c r="DB96" s="107">
        <v>1.4590918458635556</v>
      </c>
      <c r="DC96" s="107">
        <v>180.76150799999999</v>
      </c>
      <c r="DD96" s="112">
        <v>10982.6744</v>
      </c>
      <c r="DE96" s="107">
        <v>0.72942931737923677</v>
      </c>
      <c r="DF96" s="107">
        <v>151.11904799999999</v>
      </c>
      <c r="DG96" s="107">
        <v>68090.741399999999</v>
      </c>
      <c r="DH96" s="112">
        <v>68113.710489999998</v>
      </c>
      <c r="DI96" s="107">
        <v>3.2610466901293478</v>
      </c>
      <c r="DJ96" s="107">
        <v>212.78714299999999</v>
      </c>
      <c r="DK96" s="112">
        <v>51071.880349999999</v>
      </c>
      <c r="DL96" s="107">
        <v>2.4451433518439876</v>
      </c>
      <c r="DM96" s="107">
        <v>213.164286</v>
      </c>
      <c r="DN96" s="112">
        <v>34025.462440000003</v>
      </c>
      <c r="DO96" s="107">
        <v>1.629020367145799</v>
      </c>
      <c r="DP96" s="107">
        <v>188.27745999999999</v>
      </c>
      <c r="DQ96" s="112">
        <v>17018.840970000001</v>
      </c>
      <c r="DR96" s="107">
        <v>0.81480269707527198</v>
      </c>
      <c r="DS96" s="107">
        <v>155.224603</v>
      </c>
      <c r="DT96" s="107">
        <v>4700.7667090000004</v>
      </c>
      <c r="DU96" s="112">
        <v>4704.0575150000004</v>
      </c>
      <c r="DV96" s="107">
        <v>4.8155372012079649</v>
      </c>
      <c r="DW96" s="107">
        <v>222.75436500000001</v>
      </c>
      <c r="DX96" s="112">
        <v>3510.7529079999999</v>
      </c>
      <c r="DY96" s="107">
        <v>3.593952918052925</v>
      </c>
      <c r="DZ96" s="107">
        <v>198.69619</v>
      </c>
      <c r="EA96" s="112">
        <v>2349.1223660000001</v>
      </c>
      <c r="EB96" s="107">
        <v>2.404793331627169</v>
      </c>
      <c r="EC96" s="107">
        <v>187.28555600000001</v>
      </c>
      <c r="ED96" s="112">
        <v>1178.6451039999999</v>
      </c>
      <c r="EE96" s="107">
        <v>1.2065773701182372</v>
      </c>
      <c r="EF96" s="107">
        <v>162.89825400000001</v>
      </c>
      <c r="EG96" s="107">
        <v>1128297.9790000001</v>
      </c>
      <c r="EH96" s="111">
        <v>1131901.2679999999</v>
      </c>
      <c r="EI96" s="107">
        <v>3.1964468337929142</v>
      </c>
      <c r="EJ96" s="107">
        <v>228.49784600000001</v>
      </c>
      <c r="EK96" s="112">
        <v>992613.50699999998</v>
      </c>
      <c r="EL96" s="107">
        <v>2.8031034078055566</v>
      </c>
      <c r="EM96" s="107">
        <v>211.95719500000001</v>
      </c>
      <c r="EN96" s="112">
        <v>846532.08570000005</v>
      </c>
      <c r="EO96" s="107">
        <v>2.3905749392975122</v>
      </c>
      <c r="EP96" s="107">
        <v>201.66595899999999</v>
      </c>
      <c r="EQ96" s="112">
        <v>702612.77540000004</v>
      </c>
      <c r="ER96" s="107">
        <v>1.9841521913639044</v>
      </c>
      <c r="ES96" s="107">
        <v>192.02333300000001</v>
      </c>
      <c r="ET96" s="112">
        <v>562984.61589999998</v>
      </c>
      <c r="EU96" s="107">
        <v>1.5898474927476403</v>
      </c>
      <c r="EV96" s="107">
        <v>181.07016300000001</v>
      </c>
      <c r="EW96" s="112">
        <v>424739.23499999999</v>
      </c>
      <c r="EX96" s="107">
        <v>1.1994477091648372</v>
      </c>
      <c r="EY96" s="107">
        <v>169.95983699999999</v>
      </c>
      <c r="EZ96" s="112">
        <v>282569.40899999999</v>
      </c>
      <c r="FA96" s="107">
        <v>0.79796543944218368</v>
      </c>
      <c r="FB96" s="107">
        <v>157.33239800000001</v>
      </c>
      <c r="FC96" s="112">
        <v>140577.196</v>
      </c>
      <c r="FD96" s="107">
        <v>0.39698474218661789</v>
      </c>
      <c r="FE96" s="107">
        <v>141.35008099999999</v>
      </c>
      <c r="FF96" s="107">
        <v>247.2615418</v>
      </c>
      <c r="FG96" s="112">
        <v>246.74230700000001</v>
      </c>
      <c r="FH96" s="107">
        <v>0.72901467529397868</v>
      </c>
      <c r="FI96" s="107">
        <v>115.64365100000001</v>
      </c>
      <c r="FJ96" s="112">
        <v>123.60849399999999</v>
      </c>
      <c r="FK96" s="107">
        <v>0.36520857412988239</v>
      </c>
      <c r="FL96" s="107">
        <v>106.172698</v>
      </c>
      <c r="FM96" s="107">
        <v>259.44247610000002</v>
      </c>
      <c r="FN96" s="112">
        <v>257.98707200000001</v>
      </c>
      <c r="FO96" s="107">
        <v>1.8887698367376822</v>
      </c>
      <c r="FP96" s="107">
        <v>117.492302</v>
      </c>
      <c r="FQ96" s="112">
        <v>129.23778100000001</v>
      </c>
      <c r="FR96" s="107">
        <v>0.94617308002049938</v>
      </c>
      <c r="FS96" s="107">
        <v>106.184048</v>
      </c>
      <c r="FT96" s="107">
        <v>21.84841778645626</v>
      </c>
      <c r="FU96" s="107">
        <v>1.896564043963217</v>
      </c>
      <c r="FV96" s="107">
        <v>221.097363</v>
      </c>
      <c r="FW96" s="107">
        <v>22.018395473275092</v>
      </c>
      <c r="FX96" s="107">
        <v>1.9113190514995739</v>
      </c>
      <c r="FY96" s="107">
        <v>202.37521699999999</v>
      </c>
      <c r="FZ96" s="107">
        <v>1767585.3899640953</v>
      </c>
      <c r="GA96" s="107">
        <v>11.93546711820569</v>
      </c>
      <c r="GB96" s="107">
        <v>240.46944400000001</v>
      </c>
      <c r="GC96" s="107">
        <v>446812.39273475681</v>
      </c>
      <c r="GD96" s="107">
        <v>3.0170619489001451</v>
      </c>
      <c r="GE96" s="113">
        <v>188.90520699999999</v>
      </c>
      <c r="GF96" s="113">
        <v>113.167424</v>
      </c>
      <c r="GG96" s="113"/>
      <c r="GH96" s="113"/>
      <c r="GI96" s="113"/>
      <c r="GJ96" s="113"/>
      <c r="GK96" s="113"/>
      <c r="GL96" s="107">
        <v>2</v>
      </c>
      <c r="GM96" s="107">
        <v>0</v>
      </c>
      <c r="GN96" s="107">
        <v>0</v>
      </c>
      <c r="GO96" s="114"/>
      <c r="GP96" s="114"/>
      <c r="GQ96" s="114"/>
      <c r="GR96" s="114"/>
      <c r="GS96" s="114"/>
      <c r="GT96" s="114"/>
      <c r="GU96" s="114"/>
      <c r="GV96" s="114"/>
      <c r="GW96" s="114"/>
      <c r="GX96" s="114"/>
      <c r="GY96" s="114"/>
      <c r="GZ96" s="114"/>
      <c r="HA96" s="107"/>
      <c r="HB96" s="114"/>
      <c r="HC96" s="53" t="str">
        <f t="shared" si="16"/>
        <v>0</v>
      </c>
      <c r="HD96" s="56">
        <f t="shared" si="17"/>
        <v>2017</v>
      </c>
      <c r="HF96" s="56" t="e">
        <f>MATCH(ROUND(#REF!,1),#REF!,0)</f>
        <v>#REF!</v>
      </c>
      <c r="HG96" s="56" t="e">
        <f>MATCH(ROUND(#REF!,1),#REF!,0)</f>
        <v>#REF!</v>
      </c>
      <c r="HH96" s="56" t="e">
        <f>MATCH(ROUND(#REF!,1),#REF!,0)</f>
        <v>#REF!</v>
      </c>
      <c r="HI96" s="56" t="e">
        <f>MATCH(ROUND(#REF!,1),#REF!,0)</f>
        <v>#REF!</v>
      </c>
      <c r="HK96" s="115">
        <f t="shared" si="13"/>
        <v>2</v>
      </c>
      <c r="HL96" s="115" t="str" cm="1">
        <f t="array" ref="HL96">IFERROR(INDEX(#REF!,'5. Data Set'!HH96),"")</f>
        <v/>
      </c>
      <c r="HN96" s="116" t="str" cm="1">
        <f t="array" ref="HN96">IF(IFERROR(INDEX($E$5:$E$900,SMALL(IF(ROUND($EH$5:$EH$900,1)=ROUND($EH96,1),ROW($EH$5:$EH$900)-4,""),1)),"")=$E96,"",IFERROR(INDEX($E$5:$E$900,SMALL(IF(ROUND($EH$5:$EH$900,1)=ROUND($EH96,1),ROW($EH$5:$EH$900)-4,""),1)),""))</f>
        <v/>
      </c>
      <c r="HO96" s="116" t="str" cm="1">
        <f t="array" ref="HO96">IF(IFERROR(INDEX($E$5:$E$900,SMALL(IF(ROUND($EH$5:$EH$900,1)=ROUND($EH96,1),ROW($EH$5:$EH$900)-4,""),2)),"")=$E96,"",IFERROR(INDEX($E$5:$E$900,SMALL(IF(ROUND($EH$5:$EH$900,1)=ROUND($EH96,1),ROW($EH$5:$EH$900)-4,""),2)),""))</f>
        <v/>
      </c>
      <c r="HP96" s="116" t="str" cm="1">
        <f t="array" ref="HP96">IF(IFERROR(INDEX($E$5:$E$900,SMALL(IF(ROUND($EH$5:$EH$900,1)=ROUND($EH96,1),ROW($EH$5:$EH$900)-4,""),3)),"")=$E96,"",IFERROR(INDEX($E$5:$E$900,SMALL(IF(ROUND($EH$5:$EH$900,1)=ROUND($EH96,1),ROW($EH$5:$EH$900)-4,""),3)),""))</f>
        <v/>
      </c>
      <c r="HQ96" s="117" t="str" cm="1">
        <f t="array" ref="HQ96">IF(IFERROR(INDEX($E$5:$E$900,SMALL(IF(ROUND($EH$5:$EH$900,1)=ROUND($EH96,1),ROW($EH$5:$EH$900)-4,""),4)),"")=$E96,"",IFERROR(INDEX($E$5:$E$900,SMALL(IF(ROUND($EH$5:$EH$900,1)=ROUND($EH96,1),ROW($EH$5:$EH$900)-4,""),4)),""))</f>
        <v/>
      </c>
      <c r="HR96" s="118"/>
      <c r="HS96" s="105" t="str">
        <f t="shared" si="14"/>
        <v>sza</v>
      </c>
      <c r="HT96" s="119" t="str">
        <f t="shared" si="15"/>
        <v/>
      </c>
      <c r="HU96" s="119" t="str">
        <f t="shared" si="15"/>
        <v/>
      </c>
      <c r="HV96" s="119" t="str">
        <f t="shared" si="15"/>
        <v/>
      </c>
      <c r="HW96" s="119" t="str">
        <f t="shared" si="11"/>
        <v/>
      </c>
    </row>
    <row r="97" spans="1:231" ht="13.5" customHeight="1" x14ac:dyDescent="0.25">
      <c r="A97" s="107" t="s">
        <v>292</v>
      </c>
      <c r="B97" s="107" t="s">
        <v>568</v>
      </c>
      <c r="C97" s="107">
        <v>616</v>
      </c>
      <c r="D97" s="108">
        <v>2017</v>
      </c>
      <c r="E97" s="109" t="s">
        <v>569</v>
      </c>
      <c r="F97" s="107" t="s">
        <v>300</v>
      </c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 t="s">
        <v>18</v>
      </c>
      <c r="X97" s="110"/>
      <c r="Y97" s="107" t="s">
        <v>296</v>
      </c>
      <c r="Z97" s="107">
        <v>1</v>
      </c>
      <c r="AA97" s="107" t="s">
        <v>570</v>
      </c>
      <c r="AB97" s="110">
        <v>2</v>
      </c>
      <c r="AC97" s="110">
        <v>2</v>
      </c>
      <c r="AD97" s="107">
        <v>2300</v>
      </c>
      <c r="AE97" s="107">
        <v>18</v>
      </c>
      <c r="AF97" s="107">
        <v>2</v>
      </c>
      <c r="AG97" s="107">
        <v>192000</v>
      </c>
      <c r="AH97" s="107">
        <v>12</v>
      </c>
      <c r="AI97" s="107" t="s">
        <v>404</v>
      </c>
      <c r="AJ97" s="110">
        <v>2</v>
      </c>
      <c r="AK97" s="110" t="s">
        <v>405</v>
      </c>
      <c r="AL97" s="107" t="s">
        <v>316</v>
      </c>
      <c r="AM97" s="107">
        <v>2</v>
      </c>
      <c r="AN97" s="110">
        <v>1</v>
      </c>
      <c r="AO97" s="110"/>
      <c r="AP97" s="107" t="s">
        <v>406</v>
      </c>
      <c r="AQ97" s="107"/>
      <c r="AR97" s="107" t="s">
        <v>319</v>
      </c>
      <c r="AS97" s="107" t="s">
        <v>571</v>
      </c>
      <c r="AT97" s="107" t="s">
        <v>478</v>
      </c>
      <c r="AU97" s="111">
        <v>20.080542000000001</v>
      </c>
      <c r="AV97" s="111">
        <v>26.176901000000001</v>
      </c>
      <c r="AW97" s="111">
        <v>29.428488999999999</v>
      </c>
      <c r="AX97" s="111">
        <v>16.151166</v>
      </c>
      <c r="AY97" s="111">
        <v>17.695236999999999</v>
      </c>
      <c r="AZ97" s="111">
        <v>27.360795</v>
      </c>
      <c r="BA97" s="111"/>
      <c r="BB97" s="111">
        <v>14.014905000000001</v>
      </c>
      <c r="BC97" s="111">
        <v>21.629975999999999</v>
      </c>
      <c r="BD97" s="111">
        <v>17.843351999999999</v>
      </c>
      <c r="BE97" s="111">
        <v>24.694929999999999</v>
      </c>
      <c r="BF97" s="111">
        <v>198.78181000000001</v>
      </c>
      <c r="BG97" s="107">
        <v>74445.850260000007</v>
      </c>
      <c r="BH97" s="112">
        <v>74506.657879999999</v>
      </c>
      <c r="BI97" s="111">
        <v>10.760016</v>
      </c>
      <c r="BJ97" s="112">
        <v>442.2</v>
      </c>
      <c r="BK97" s="112">
        <v>55847.798280000003</v>
      </c>
      <c r="BL97" s="111">
        <v>8.0653629999999996</v>
      </c>
      <c r="BM97" s="112">
        <v>342.53870999999998</v>
      </c>
      <c r="BN97" s="112">
        <v>37232.125849999997</v>
      </c>
      <c r="BO97" s="111">
        <v>5.3769460000000002</v>
      </c>
      <c r="BP97" s="112">
        <v>252.82903200000001</v>
      </c>
      <c r="BQ97" s="112">
        <v>18522.30832</v>
      </c>
      <c r="BR97" s="111">
        <v>2.6749329999999998</v>
      </c>
      <c r="BS97" s="107">
        <v>200.46032299999999</v>
      </c>
      <c r="BT97" s="107">
        <v>888887.12560000003</v>
      </c>
      <c r="BU97" s="112">
        <v>889362.04500000004</v>
      </c>
      <c r="BV97" s="107">
        <v>15.071861</v>
      </c>
      <c r="BW97" s="107">
        <v>469.17741899999999</v>
      </c>
      <c r="BX97" s="107">
        <v>666455.70220000006</v>
      </c>
      <c r="BY97" s="107">
        <v>11.294307</v>
      </c>
      <c r="BZ97" s="107">
        <v>373.38709699999998</v>
      </c>
      <c r="CA97" s="107">
        <v>444430.11859999999</v>
      </c>
      <c r="CB97" s="107">
        <v>7.5316789999999996</v>
      </c>
      <c r="CC97" s="107">
        <v>273.60322600000001</v>
      </c>
      <c r="CD97" s="107">
        <v>222249.06330000001</v>
      </c>
      <c r="CE97" s="107">
        <v>3.766416</v>
      </c>
      <c r="CF97" s="107">
        <v>214.563548</v>
      </c>
      <c r="CG97" s="107">
        <v>231811.12729999999</v>
      </c>
      <c r="CH97" s="112">
        <v>232453.24359999999</v>
      </c>
      <c r="CI97" s="107">
        <v>14.577061</v>
      </c>
      <c r="CJ97" s="107">
        <v>410.68387100000001</v>
      </c>
      <c r="CK97" s="107">
        <v>173829.38080000001</v>
      </c>
      <c r="CL97" s="107">
        <v>10.900779</v>
      </c>
      <c r="CM97" s="107">
        <v>311.10967699999998</v>
      </c>
      <c r="CN97" s="107">
        <v>115879.1363</v>
      </c>
      <c r="CO97" s="107">
        <v>7.2667400000000004</v>
      </c>
      <c r="CP97" s="107">
        <v>236.390323</v>
      </c>
      <c r="CQ97" s="107">
        <v>57970.735009999997</v>
      </c>
      <c r="CR97" s="107">
        <v>3.6353240000000002</v>
      </c>
      <c r="CS97" s="107">
        <v>185.305161</v>
      </c>
      <c r="CT97" s="107">
        <v>117821.84729999999</v>
      </c>
      <c r="CU97" s="107">
        <v>117813.02710000001</v>
      </c>
      <c r="CV97" s="107">
        <v>7.824713</v>
      </c>
      <c r="CW97" s="107">
        <v>403.87741899999997</v>
      </c>
      <c r="CX97" s="112">
        <v>88360.980519999997</v>
      </c>
      <c r="CY97" s="107">
        <v>5.8686150000000001</v>
      </c>
      <c r="CZ97" s="107">
        <v>360.30967700000002</v>
      </c>
      <c r="DA97" s="112">
        <v>58909.004710000001</v>
      </c>
      <c r="DB97" s="107">
        <v>3.9125220000000001</v>
      </c>
      <c r="DC97" s="107">
        <v>211.267742</v>
      </c>
      <c r="DD97" s="112">
        <v>29491.775509999999</v>
      </c>
      <c r="DE97" s="107">
        <v>1.958737</v>
      </c>
      <c r="DF97" s="107">
        <v>168.21419399999999</v>
      </c>
      <c r="DG97" s="107">
        <v>190029.08230000001</v>
      </c>
      <c r="DH97" s="112">
        <v>190036.9932</v>
      </c>
      <c r="DI97" s="107">
        <v>9.0983079999999994</v>
      </c>
      <c r="DJ97" s="107">
        <v>412.89032300000002</v>
      </c>
      <c r="DK97" s="112">
        <v>142641.16519999999</v>
      </c>
      <c r="DL97" s="107">
        <v>6.829161</v>
      </c>
      <c r="DM97" s="107">
        <v>398.10322600000001</v>
      </c>
      <c r="DN97" s="112">
        <v>95098.481409999993</v>
      </c>
      <c r="DO97" s="107">
        <v>4.5529830000000002</v>
      </c>
      <c r="DP97" s="107">
        <v>227.03225800000001</v>
      </c>
      <c r="DQ97" s="112">
        <v>47521.125639999998</v>
      </c>
      <c r="DR97" s="107">
        <v>2.2751459999999999</v>
      </c>
      <c r="DS97" s="107">
        <v>175.90967699999999</v>
      </c>
      <c r="DT97" s="107">
        <v>13347.71077</v>
      </c>
      <c r="DU97" s="112">
        <v>13349.21227</v>
      </c>
      <c r="DV97" s="107">
        <v>13.665570000000001</v>
      </c>
      <c r="DW97" s="107">
        <v>414.10645199999999</v>
      </c>
      <c r="DX97" s="112">
        <v>10010.19133</v>
      </c>
      <c r="DY97" s="107">
        <v>10.247419000000001</v>
      </c>
      <c r="DZ97" s="107">
        <v>364.65806500000002</v>
      </c>
      <c r="EA97" s="112">
        <v>6685.849577</v>
      </c>
      <c r="EB97" s="107">
        <v>6.8442949999999998</v>
      </c>
      <c r="EC97" s="107">
        <v>223.470968</v>
      </c>
      <c r="ED97" s="112">
        <v>3336.1009370000002</v>
      </c>
      <c r="EE97" s="107">
        <v>3.415162</v>
      </c>
      <c r="EF97" s="107">
        <v>173.080645</v>
      </c>
      <c r="EG97" s="107">
        <v>3705810.9649999999</v>
      </c>
      <c r="EH97" s="111">
        <v>3698058.6570000001</v>
      </c>
      <c r="EI97" s="107">
        <v>10.443179000000001</v>
      </c>
      <c r="EJ97" s="107">
        <v>453.99586799999997</v>
      </c>
      <c r="EK97" s="112">
        <v>3236448.7050000001</v>
      </c>
      <c r="EL97" s="107">
        <v>9.1396099999999993</v>
      </c>
      <c r="EM97" s="107">
        <v>425.05041299999999</v>
      </c>
      <c r="EN97" s="112">
        <v>2780235.5049999999</v>
      </c>
      <c r="EO97" s="107">
        <v>7.8512810000000002</v>
      </c>
      <c r="EP97" s="107">
        <v>347.912397</v>
      </c>
      <c r="EQ97" s="112">
        <v>2312813.3539999998</v>
      </c>
      <c r="ER97" s="107">
        <v>6.5312979999999996</v>
      </c>
      <c r="ES97" s="107">
        <v>286.446281</v>
      </c>
      <c r="ET97" s="112">
        <v>1854041.371</v>
      </c>
      <c r="EU97" s="107">
        <v>5.2357430000000003</v>
      </c>
      <c r="EV97" s="107">
        <v>246.416529</v>
      </c>
      <c r="EW97" s="112">
        <v>1388741.4169999999</v>
      </c>
      <c r="EX97" s="107">
        <v>3.921754</v>
      </c>
      <c r="EY97" s="107">
        <v>219.436364</v>
      </c>
      <c r="EZ97" s="112">
        <v>923274.60970000003</v>
      </c>
      <c r="FA97" s="107">
        <v>2.6072929999999999</v>
      </c>
      <c r="FB97" s="107">
        <v>192.89562000000001</v>
      </c>
      <c r="FC97" s="112">
        <v>463114.52389999997</v>
      </c>
      <c r="FD97" s="107">
        <v>1.3078179999999999</v>
      </c>
      <c r="FE97" s="107">
        <v>166.25644600000001</v>
      </c>
      <c r="FF97" s="107">
        <v>811.48919899999999</v>
      </c>
      <c r="FG97" s="112">
        <v>816.26192300000002</v>
      </c>
      <c r="FH97" s="107">
        <v>2.4116939999999998</v>
      </c>
      <c r="FI97" s="107">
        <v>128.27983599999999</v>
      </c>
      <c r="FJ97" s="112">
        <v>407.95688999999999</v>
      </c>
      <c r="FK97" s="107">
        <v>1.205333</v>
      </c>
      <c r="FL97" s="107">
        <v>115.369344</v>
      </c>
      <c r="FM97" s="107">
        <v>443.43242099999998</v>
      </c>
      <c r="FN97" s="112">
        <v>442.00602199999997</v>
      </c>
      <c r="FO97" s="107">
        <v>3.2360060000000002</v>
      </c>
      <c r="FP97" s="107">
        <v>109.746557</v>
      </c>
      <c r="FQ97" s="112">
        <v>223.643564</v>
      </c>
      <c r="FR97" s="107">
        <v>1.637335</v>
      </c>
      <c r="FS97" s="107">
        <v>103.191475</v>
      </c>
      <c r="FT97" s="107">
        <v>126.023157</v>
      </c>
      <c r="FU97" s="107">
        <v>10.93951</v>
      </c>
      <c r="FV97" s="107">
        <v>437.44838700000003</v>
      </c>
      <c r="FW97" s="107">
        <v>126.586743</v>
      </c>
      <c r="FX97" s="107">
        <v>10.988433000000001</v>
      </c>
      <c r="FY97" s="107">
        <v>450.6</v>
      </c>
      <c r="FZ97" s="107">
        <v>2659669.3509999998</v>
      </c>
      <c r="GA97" s="107">
        <v>17.959187</v>
      </c>
      <c r="GB97" s="107">
        <v>438.40967699999999</v>
      </c>
      <c r="GC97" s="107">
        <v>13015578.869999999</v>
      </c>
      <c r="GD97" s="107">
        <v>87.886567999999997</v>
      </c>
      <c r="GE97" s="113">
        <v>442.12580600000001</v>
      </c>
      <c r="GF97" s="113">
        <v>92.018033000000003</v>
      </c>
      <c r="GG97" s="113"/>
      <c r="GH97" s="113"/>
      <c r="GI97" s="113"/>
      <c r="GJ97" s="113"/>
      <c r="GK97" s="113"/>
      <c r="GL97" s="107"/>
      <c r="GM97" s="107">
        <v>2</v>
      </c>
      <c r="GN97" s="107"/>
      <c r="GO97" s="114"/>
      <c r="GP97" s="114"/>
      <c r="GQ97" s="114"/>
      <c r="GR97" s="114"/>
      <c r="GS97" s="114"/>
      <c r="GT97" s="114"/>
      <c r="GU97" s="114"/>
      <c r="GV97" s="114"/>
      <c r="GW97" s="114"/>
      <c r="GX97" s="114"/>
      <c r="GY97" s="114"/>
      <c r="GZ97" s="114"/>
      <c r="HA97" s="107"/>
      <c r="HB97" s="114"/>
      <c r="HC97" s="53" t="str">
        <f t="shared" si="16"/>
        <v>0</v>
      </c>
      <c r="HD97" s="56">
        <f t="shared" si="17"/>
        <v>2017</v>
      </c>
      <c r="HF97" s="56" t="e">
        <f>MATCH(ROUND(#REF!,1),#REF!,0)</f>
        <v>#REF!</v>
      </c>
      <c r="HG97" s="56" t="e">
        <f>MATCH(ROUND(#REF!,1),#REF!,0)</f>
        <v>#REF!</v>
      </c>
      <c r="HH97" s="56" t="e">
        <f>MATCH(ROUND(#REF!,1),#REF!,0)</f>
        <v>#REF!</v>
      </c>
      <c r="HI97" s="56" t="e">
        <f>MATCH(ROUND(#REF!,1),#REF!,0)</f>
        <v>#REF!</v>
      </c>
      <c r="HK97" s="115">
        <f t="shared" si="13"/>
        <v>2</v>
      </c>
      <c r="HL97" s="115" t="str" cm="1">
        <f t="array" ref="HL97">IFERROR(INDEX(#REF!,'5. Data Set'!HH97),"")</f>
        <v/>
      </c>
      <c r="HN97" s="116" t="str" cm="1">
        <f t="array" ref="HN97">IF(IFERROR(INDEX($E$5:$E$900,SMALL(IF(ROUND($EH$5:$EH$900,1)=ROUND($EH97,1),ROW($EH$5:$EH$900)-4,""),1)),"")=$E97,"",IFERROR(INDEX($E$5:$E$900,SMALL(IF(ROUND($EH$5:$EH$900,1)=ROUND($EH97,1),ROW($EH$5:$EH$900)-4,""),1)),""))</f>
        <v/>
      </c>
      <c r="HO97" s="116" t="str" cm="1">
        <f t="array" ref="HO97">IF(IFERROR(INDEX($E$5:$E$900,SMALL(IF(ROUND($EH$5:$EH$900,1)=ROUND($EH97,1),ROW($EH$5:$EH$900)-4,""),2)),"")=$E97,"",IFERROR(INDEX($E$5:$E$900,SMALL(IF(ROUND($EH$5:$EH$900,1)=ROUND($EH97,1),ROW($EH$5:$EH$900)-4,""),2)),""))</f>
        <v/>
      </c>
      <c r="HP97" s="116" t="str" cm="1">
        <f t="array" ref="HP97">IF(IFERROR(INDEX($E$5:$E$900,SMALL(IF(ROUND($EH$5:$EH$900,1)=ROUND($EH97,1),ROW($EH$5:$EH$900)-4,""),3)),"")=$E97,"",IFERROR(INDEX($E$5:$E$900,SMALL(IF(ROUND($EH$5:$EH$900,1)=ROUND($EH97,1),ROW($EH$5:$EH$900)-4,""),3)),""))</f>
        <v/>
      </c>
      <c r="HQ97" s="117" t="str" cm="1">
        <f t="array" ref="HQ97">IF(IFERROR(INDEX($E$5:$E$900,SMALL(IF(ROUND($EH$5:$EH$900,1)=ROUND($EH97,1),ROW($EH$5:$EH$900)-4,""),4)),"")=$E97,"",IFERROR(INDEX($E$5:$E$900,SMALL(IF(ROUND($EH$5:$EH$900,1)=ROUND($EH97,1),ROW($EH$5:$EH$900)-4,""),4)),""))</f>
        <v/>
      </c>
      <c r="HR97" s="118"/>
      <c r="HS97" s="105" t="str">
        <f t="shared" si="14"/>
        <v>WP</v>
      </c>
      <c r="HT97" s="119" t="str">
        <f t="shared" si="15"/>
        <v/>
      </c>
      <c r="HU97" s="119" t="str">
        <f t="shared" si="15"/>
        <v/>
      </c>
      <c r="HV97" s="119" t="str">
        <f t="shared" si="15"/>
        <v/>
      </c>
      <c r="HW97" s="119" t="str">
        <f t="shared" si="11"/>
        <v/>
      </c>
    </row>
    <row r="98" spans="1:231" ht="13.9" customHeight="1" x14ac:dyDescent="0.25">
      <c r="A98" s="107" t="s">
        <v>292</v>
      </c>
      <c r="B98" s="107" t="s">
        <v>568</v>
      </c>
      <c r="C98" s="107">
        <v>617</v>
      </c>
      <c r="D98" s="108">
        <v>2017</v>
      </c>
      <c r="E98" s="109" t="s">
        <v>572</v>
      </c>
      <c r="F98" s="107" t="s">
        <v>49</v>
      </c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 t="s">
        <v>18</v>
      </c>
      <c r="X98" s="110"/>
      <c r="Y98" s="107" t="s">
        <v>296</v>
      </c>
      <c r="Z98" s="107">
        <v>1</v>
      </c>
      <c r="AA98" s="107" t="s">
        <v>437</v>
      </c>
      <c r="AB98" s="110">
        <v>2</v>
      </c>
      <c r="AC98" s="110">
        <v>2</v>
      </c>
      <c r="AD98" s="107">
        <v>2200</v>
      </c>
      <c r="AE98" s="107">
        <v>14</v>
      </c>
      <c r="AF98" s="107">
        <v>2</v>
      </c>
      <c r="AG98" s="107">
        <v>192000</v>
      </c>
      <c r="AH98" s="107">
        <v>12</v>
      </c>
      <c r="AI98" s="107" t="s">
        <v>404</v>
      </c>
      <c r="AJ98" s="110">
        <v>2</v>
      </c>
      <c r="AK98" s="110" t="s">
        <v>405</v>
      </c>
      <c r="AL98" s="107" t="s">
        <v>316</v>
      </c>
      <c r="AM98" s="107">
        <v>2</v>
      </c>
      <c r="AN98" s="110">
        <v>1</v>
      </c>
      <c r="AO98" s="110"/>
      <c r="AP98" s="107" t="s">
        <v>406</v>
      </c>
      <c r="AQ98" s="107"/>
      <c r="AR98" s="107" t="s">
        <v>319</v>
      </c>
      <c r="AS98" s="107" t="s">
        <v>573</v>
      </c>
      <c r="AT98" s="107" t="s">
        <v>478</v>
      </c>
      <c r="AU98" s="111">
        <v>18.818123</v>
      </c>
      <c r="AV98" s="111">
        <v>25.721346</v>
      </c>
      <c r="AW98" s="111">
        <v>26.607762000000001</v>
      </c>
      <c r="AX98" s="111">
        <v>15.130962999999999</v>
      </c>
      <c r="AY98" s="111">
        <v>16.382147</v>
      </c>
      <c r="AZ98" s="111">
        <v>24.809576</v>
      </c>
      <c r="BA98" s="111"/>
      <c r="BB98" s="111">
        <v>14.842121000000001</v>
      </c>
      <c r="BC98" s="111">
        <v>22.116886999999998</v>
      </c>
      <c r="BD98" s="111">
        <v>17.077538000000001</v>
      </c>
      <c r="BE98" s="111">
        <v>30.163385999999999</v>
      </c>
      <c r="BF98" s="111">
        <v>190.467986</v>
      </c>
      <c r="BG98" s="107">
        <v>57030.659015999998</v>
      </c>
      <c r="BH98" s="112">
        <v>57036.638988999999</v>
      </c>
      <c r="BI98" s="111">
        <v>8.2370509999999992</v>
      </c>
      <c r="BJ98" s="112">
        <v>349.209677</v>
      </c>
      <c r="BK98" s="112">
        <v>42786.247606999998</v>
      </c>
      <c r="BL98" s="111">
        <v>6.179055</v>
      </c>
      <c r="BM98" s="112">
        <v>273.732258</v>
      </c>
      <c r="BN98" s="112">
        <v>28516.530741999999</v>
      </c>
      <c r="BO98" s="111">
        <v>4.1182670000000003</v>
      </c>
      <c r="BP98" s="112">
        <v>210.058065</v>
      </c>
      <c r="BQ98" s="112">
        <v>14239.216983</v>
      </c>
      <c r="BR98" s="111">
        <v>2.0563829999999998</v>
      </c>
      <c r="BS98" s="107">
        <v>171.18096800000001</v>
      </c>
      <c r="BT98" s="107">
        <v>729266.90998899995</v>
      </c>
      <c r="BU98" s="112">
        <v>729511.34902800003</v>
      </c>
      <c r="BV98" s="107">
        <v>12.3629</v>
      </c>
      <c r="BW98" s="107">
        <v>375.42580600000002</v>
      </c>
      <c r="BX98" s="107">
        <v>546975.50872799999</v>
      </c>
      <c r="BY98" s="107">
        <v>9.2694969999999994</v>
      </c>
      <c r="BZ98" s="107">
        <v>310.870968</v>
      </c>
      <c r="CA98" s="107">
        <v>364810.24095299997</v>
      </c>
      <c r="CB98" s="107">
        <v>6.1823750000000004</v>
      </c>
      <c r="CC98" s="107">
        <v>230.83451600000001</v>
      </c>
      <c r="CD98" s="107">
        <v>182342.47594800001</v>
      </c>
      <c r="CE98" s="107">
        <v>3.0901260000000002</v>
      </c>
      <c r="CF98" s="107">
        <v>185.66419400000001</v>
      </c>
      <c r="CG98" s="107">
        <v>166776.21057600001</v>
      </c>
      <c r="CH98" s="112">
        <v>166514.593394</v>
      </c>
      <c r="CI98" s="107">
        <v>10.442071</v>
      </c>
      <c r="CJ98" s="107">
        <v>324.5</v>
      </c>
      <c r="CK98" s="107">
        <v>125239.89923900001</v>
      </c>
      <c r="CL98" s="107">
        <v>7.8537499999999998</v>
      </c>
      <c r="CM98" s="107">
        <v>234.09677400000001</v>
      </c>
      <c r="CN98" s="107">
        <v>83370.413990000001</v>
      </c>
      <c r="CO98" s="107">
        <v>5.228129</v>
      </c>
      <c r="CP98" s="107">
        <v>187.34387100000001</v>
      </c>
      <c r="CQ98" s="107">
        <v>41723.610093000003</v>
      </c>
      <c r="CR98" s="107">
        <v>2.616473</v>
      </c>
      <c r="CS98" s="107">
        <v>157.26903200000001</v>
      </c>
      <c r="CT98" s="107">
        <v>79761.236911</v>
      </c>
      <c r="CU98" s="107">
        <v>79782.243382000001</v>
      </c>
      <c r="CV98" s="107">
        <v>5.2988470000000003</v>
      </c>
      <c r="CW98" s="107">
        <v>272.99677400000002</v>
      </c>
      <c r="CX98" s="112">
        <v>59901.183670999999</v>
      </c>
      <c r="CY98" s="107">
        <v>3.9784190000000001</v>
      </c>
      <c r="CZ98" s="107">
        <v>220.55483899999999</v>
      </c>
      <c r="DA98" s="112">
        <v>39887.047861999999</v>
      </c>
      <c r="DB98" s="107">
        <v>2.6491530000000001</v>
      </c>
      <c r="DC98" s="107">
        <v>165.78</v>
      </c>
      <c r="DD98" s="112">
        <v>19944.592658000001</v>
      </c>
      <c r="DE98" s="107">
        <v>1.3246469999999999</v>
      </c>
      <c r="DF98" s="107">
        <v>141.39258100000001</v>
      </c>
      <c r="DG98" s="107">
        <v>129245.44381</v>
      </c>
      <c r="DH98" s="112">
        <v>129094.510732</v>
      </c>
      <c r="DI98" s="107">
        <v>6.1805950000000003</v>
      </c>
      <c r="DJ98" s="107">
        <v>293.02903199999997</v>
      </c>
      <c r="DK98" s="112">
        <v>96902.746421000003</v>
      </c>
      <c r="DL98" s="107">
        <v>4.6393649999999997</v>
      </c>
      <c r="DM98" s="107">
        <v>253.81612899999999</v>
      </c>
      <c r="DN98" s="112">
        <v>64689.517501000002</v>
      </c>
      <c r="DO98" s="107">
        <v>3.097108</v>
      </c>
      <c r="DP98" s="107">
        <v>173.269677</v>
      </c>
      <c r="DQ98" s="112">
        <v>32276.432113999999</v>
      </c>
      <c r="DR98" s="107">
        <v>1.545283</v>
      </c>
      <c r="DS98" s="107">
        <v>147.84871000000001</v>
      </c>
      <c r="DT98" s="107">
        <v>9099.9032559999996</v>
      </c>
      <c r="DU98" s="112">
        <v>9094.7286669999994</v>
      </c>
      <c r="DV98" s="107">
        <v>9.3102610000000006</v>
      </c>
      <c r="DW98" s="107">
        <v>293.629032</v>
      </c>
      <c r="DX98" s="112">
        <v>6796.4491840000001</v>
      </c>
      <c r="DY98" s="107">
        <v>6.957516</v>
      </c>
      <c r="DZ98" s="107">
        <v>249.51612900000001</v>
      </c>
      <c r="EA98" s="112">
        <v>4548.8606229999996</v>
      </c>
      <c r="EB98" s="107">
        <v>4.6566619999999999</v>
      </c>
      <c r="EC98" s="107">
        <v>171.90387100000001</v>
      </c>
      <c r="ED98" s="112">
        <v>2286.0522639999999</v>
      </c>
      <c r="EE98" s="107">
        <v>2.3402289999999999</v>
      </c>
      <c r="EF98" s="107">
        <v>147.940968</v>
      </c>
      <c r="EG98" s="107">
        <v>2935632.89273</v>
      </c>
      <c r="EH98" s="111">
        <v>2937931.4710630002</v>
      </c>
      <c r="EI98" s="107">
        <v>8.2966090000000001</v>
      </c>
      <c r="EJ98" s="107">
        <v>361.35785099999998</v>
      </c>
      <c r="EK98" s="112">
        <v>2572154.5292529999</v>
      </c>
      <c r="EL98" s="107">
        <v>7.263668</v>
      </c>
      <c r="EM98" s="107">
        <v>325.99917399999998</v>
      </c>
      <c r="EN98" s="112">
        <v>2203002.9869149998</v>
      </c>
      <c r="EO98" s="107">
        <v>6.2211980000000002</v>
      </c>
      <c r="EP98" s="107">
        <v>280.17685999999998</v>
      </c>
      <c r="EQ98" s="112">
        <v>1831091.61115</v>
      </c>
      <c r="ER98" s="107">
        <v>5.1709339999999999</v>
      </c>
      <c r="ES98" s="107">
        <v>237.63884300000001</v>
      </c>
      <c r="ET98" s="112">
        <v>1470199.314215</v>
      </c>
      <c r="EU98" s="107">
        <v>4.1517879999999998</v>
      </c>
      <c r="EV98" s="107">
        <v>206.545537</v>
      </c>
      <c r="EW98" s="112">
        <v>1099526.7532629999</v>
      </c>
      <c r="EX98" s="107">
        <v>3.1050219999999999</v>
      </c>
      <c r="EY98" s="107">
        <v>187.365702</v>
      </c>
      <c r="EZ98" s="112">
        <v>733974.07284000004</v>
      </c>
      <c r="FA98" s="107">
        <v>2.0727150000000001</v>
      </c>
      <c r="FB98" s="107">
        <v>169.01900800000001</v>
      </c>
      <c r="FC98" s="112">
        <v>367827.79736899998</v>
      </c>
      <c r="FD98" s="107">
        <v>1.038732</v>
      </c>
      <c r="FE98" s="107">
        <v>144.975785</v>
      </c>
      <c r="FF98" s="107">
        <v>798.55766100000005</v>
      </c>
      <c r="FG98" s="112">
        <v>800.56481099999996</v>
      </c>
      <c r="FH98" s="107">
        <v>2.365316</v>
      </c>
      <c r="FI98" s="107">
        <v>117.56377000000001</v>
      </c>
      <c r="FJ98" s="112">
        <v>395.65459900000002</v>
      </c>
      <c r="FK98" s="107">
        <v>1.1689849999999999</v>
      </c>
      <c r="FL98" s="107">
        <v>106.765902</v>
      </c>
      <c r="FM98" s="107">
        <v>420.65771000000001</v>
      </c>
      <c r="FN98" s="112">
        <v>423.26783899999998</v>
      </c>
      <c r="FO98" s="107">
        <v>3.0988199999999999</v>
      </c>
      <c r="FP98" s="107">
        <v>101.78475400000001</v>
      </c>
      <c r="FQ98" s="112">
        <v>212.962942</v>
      </c>
      <c r="FR98" s="107">
        <v>1.55914</v>
      </c>
      <c r="FS98" s="107">
        <v>97.04</v>
      </c>
      <c r="FT98" s="107">
        <v>118.425522</v>
      </c>
      <c r="FU98" s="107">
        <v>10.279992999999999</v>
      </c>
      <c r="FV98" s="107">
        <v>336.88148100000001</v>
      </c>
      <c r="FW98" s="107">
        <v>118.899283</v>
      </c>
      <c r="FX98" s="107">
        <v>10.321118</v>
      </c>
      <c r="FY98" s="107">
        <v>346.164286</v>
      </c>
      <c r="FZ98" s="107">
        <v>2033573.4949449999</v>
      </c>
      <c r="GA98" s="107">
        <v>13.731529</v>
      </c>
      <c r="GB98" s="107">
        <v>348.66774199999998</v>
      </c>
      <c r="GC98" s="107">
        <v>9913898.2226689998</v>
      </c>
      <c r="GD98" s="107">
        <v>66.942738000000006</v>
      </c>
      <c r="GE98" s="113">
        <v>351.464516</v>
      </c>
      <c r="GF98" s="113">
        <v>87.710656</v>
      </c>
      <c r="GG98" s="113"/>
      <c r="GH98" s="113"/>
      <c r="GI98" s="113"/>
      <c r="GJ98" s="113"/>
      <c r="GK98" s="113"/>
      <c r="GL98" s="107"/>
      <c r="GM98" s="107">
        <v>2</v>
      </c>
      <c r="GN98" s="107"/>
      <c r="GO98" s="114"/>
      <c r="GP98" s="114"/>
      <c r="GQ98" s="114"/>
      <c r="GR98" s="114"/>
      <c r="GS98" s="114"/>
      <c r="GT98" s="114"/>
      <c r="GU98" s="114"/>
      <c r="GV98" s="114"/>
      <c r="GW98" s="114"/>
      <c r="GX98" s="114"/>
      <c r="GY98" s="114"/>
      <c r="GZ98" s="114"/>
      <c r="HA98" s="107"/>
      <c r="HB98" s="114"/>
      <c r="HC98" s="53" t="str">
        <f t="shared" si="16"/>
        <v>0</v>
      </c>
      <c r="HD98" s="56">
        <f t="shared" si="17"/>
        <v>2017</v>
      </c>
      <c r="HF98" s="56" t="e">
        <f>MATCH(ROUND(#REF!,1),#REF!,0)</f>
        <v>#REF!</v>
      </c>
      <c r="HG98" s="56" t="e">
        <f>MATCH(ROUND(#REF!,1),#REF!,0)</f>
        <v>#REF!</v>
      </c>
      <c r="HH98" s="56" t="e">
        <f>MATCH(ROUND(#REF!,1),#REF!,0)</f>
        <v>#REF!</v>
      </c>
      <c r="HI98" s="56" t="e">
        <f>MATCH(ROUND(#REF!,1),#REF!,0)</f>
        <v>#REF!</v>
      </c>
      <c r="HK98" s="115">
        <f t="shared" si="13"/>
        <v>2</v>
      </c>
      <c r="HL98" s="115" t="str" cm="1">
        <f t="array" ref="HL98">IFERROR(INDEX(#REF!,'5. Data Set'!HH98),"")</f>
        <v/>
      </c>
      <c r="HN98" s="116" t="str" cm="1">
        <f t="array" ref="HN98">IF(IFERROR(INDEX($E$5:$E$900,SMALL(IF(ROUND($EH$5:$EH$900,1)=ROUND($EH98,1),ROW($EH$5:$EH$900)-4,""),1)),"")=$E98,"",IFERROR(INDEX($E$5:$E$900,SMALL(IF(ROUND($EH$5:$EH$900,1)=ROUND($EH98,1),ROW($EH$5:$EH$900)-4,""),1)),""))</f>
        <v/>
      </c>
      <c r="HO98" s="116" t="str" cm="1">
        <f t="array" ref="HO98">IF(IFERROR(INDEX($E$5:$E$900,SMALL(IF(ROUND($EH$5:$EH$900,1)=ROUND($EH98,1),ROW($EH$5:$EH$900)-4,""),2)),"")=$E98,"",IFERROR(INDEX($E$5:$E$900,SMALL(IF(ROUND($EH$5:$EH$900,1)=ROUND($EH98,1),ROW($EH$5:$EH$900)-4,""),2)),""))</f>
        <v/>
      </c>
      <c r="HP98" s="116" t="str" cm="1">
        <f t="array" ref="HP98">IF(IFERROR(INDEX($E$5:$E$900,SMALL(IF(ROUND($EH$5:$EH$900,1)=ROUND($EH98,1),ROW($EH$5:$EH$900)-4,""),3)),"")=$E98,"",IFERROR(INDEX($E$5:$E$900,SMALL(IF(ROUND($EH$5:$EH$900,1)=ROUND($EH98,1),ROW($EH$5:$EH$900)-4,""),3)),""))</f>
        <v/>
      </c>
      <c r="HQ98" s="117" t="str" cm="1">
        <f t="array" ref="HQ98">IF(IFERROR(INDEX($E$5:$E$900,SMALL(IF(ROUND($EH$5:$EH$900,1)=ROUND($EH98,1),ROW($EH$5:$EH$900)-4,""),4)),"")=$E98,"",IFERROR(INDEX($E$5:$E$900,SMALL(IF(ROUND($EH$5:$EH$900,1)=ROUND($EH98,1),ROW($EH$5:$EH$900)-4,""),4)),""))</f>
        <v/>
      </c>
      <c r="HR98" s="118"/>
      <c r="HS98" s="105" t="str">
        <f t="shared" si="14"/>
        <v>WP</v>
      </c>
      <c r="HT98" s="119" t="str">
        <f t="shared" si="15"/>
        <v/>
      </c>
      <c r="HU98" s="119" t="str">
        <f t="shared" si="15"/>
        <v/>
      </c>
      <c r="HV98" s="119" t="str">
        <f t="shared" si="15"/>
        <v/>
      </c>
      <c r="HW98" s="119" t="str">
        <f t="shared" si="11"/>
        <v/>
      </c>
    </row>
    <row r="99" spans="1:231" ht="13.9" customHeight="1" x14ac:dyDescent="0.25">
      <c r="A99" s="107" t="s">
        <v>292</v>
      </c>
      <c r="B99" s="107" t="s">
        <v>568</v>
      </c>
      <c r="C99" s="107">
        <v>618</v>
      </c>
      <c r="D99" s="108">
        <v>2017</v>
      </c>
      <c r="E99" s="109" t="s">
        <v>574</v>
      </c>
      <c r="F99" s="107" t="s">
        <v>309</v>
      </c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 t="s">
        <v>18</v>
      </c>
      <c r="X99" s="110"/>
      <c r="Y99" s="107" t="s">
        <v>296</v>
      </c>
      <c r="Z99" s="107">
        <v>1</v>
      </c>
      <c r="AA99" s="107" t="s">
        <v>496</v>
      </c>
      <c r="AB99" s="110">
        <v>2</v>
      </c>
      <c r="AC99" s="110">
        <v>2</v>
      </c>
      <c r="AD99" s="107">
        <v>2100</v>
      </c>
      <c r="AE99" s="107">
        <v>12</v>
      </c>
      <c r="AF99" s="107">
        <v>2</v>
      </c>
      <c r="AG99" s="107">
        <v>96000</v>
      </c>
      <c r="AH99" s="107">
        <v>12</v>
      </c>
      <c r="AI99" s="107" t="s">
        <v>404</v>
      </c>
      <c r="AJ99" s="110">
        <v>2</v>
      </c>
      <c r="AK99" s="110" t="s">
        <v>405</v>
      </c>
      <c r="AL99" s="107" t="s">
        <v>316</v>
      </c>
      <c r="AM99" s="107">
        <v>2</v>
      </c>
      <c r="AN99" s="110">
        <v>1</v>
      </c>
      <c r="AO99" s="110"/>
      <c r="AP99" s="107" t="s">
        <v>406</v>
      </c>
      <c r="AQ99" s="107"/>
      <c r="AR99" s="107" t="s">
        <v>319</v>
      </c>
      <c r="AS99" s="107" t="s">
        <v>575</v>
      </c>
      <c r="AT99" s="107" t="s">
        <v>478</v>
      </c>
      <c r="AU99" s="111">
        <v>17.893381000000002</v>
      </c>
      <c r="AV99" s="111">
        <v>24.657843</v>
      </c>
      <c r="AW99" s="111">
        <v>24.804911000000001</v>
      </c>
      <c r="AX99" s="111">
        <v>14.00156</v>
      </c>
      <c r="AY99" s="111">
        <v>15.401866999999999</v>
      </c>
      <c r="AZ99" s="111">
        <v>22.90549</v>
      </c>
      <c r="BA99" s="111"/>
      <c r="BB99" s="111">
        <v>15.545559000000001</v>
      </c>
      <c r="BC99" s="111">
        <v>23.345143</v>
      </c>
      <c r="BD99" s="111">
        <v>15.863443</v>
      </c>
      <c r="BE99" s="111">
        <v>28.644929000000001</v>
      </c>
      <c r="BF99" s="111">
        <v>129.159671</v>
      </c>
      <c r="BG99" s="107">
        <v>44766.767160000003</v>
      </c>
      <c r="BH99" s="112">
        <v>44761.796163999999</v>
      </c>
      <c r="BI99" s="111">
        <v>6.4643569999999997</v>
      </c>
      <c r="BJ99" s="112">
        <v>280</v>
      </c>
      <c r="BK99" s="112">
        <v>33556.868850999999</v>
      </c>
      <c r="BL99" s="111">
        <v>4.846177</v>
      </c>
      <c r="BM99" s="112">
        <v>217.72258099999999</v>
      </c>
      <c r="BN99" s="112">
        <v>22395.291273999999</v>
      </c>
      <c r="BO99" s="111">
        <v>3.2342569999999999</v>
      </c>
      <c r="BP99" s="112">
        <v>174.88645199999999</v>
      </c>
      <c r="BQ99" s="112">
        <v>11181.871874</v>
      </c>
      <c r="BR99" s="111">
        <v>1.614851</v>
      </c>
      <c r="BS99" s="107">
        <v>149.707742</v>
      </c>
      <c r="BT99" s="107">
        <v>561693.68892700004</v>
      </c>
      <c r="BU99" s="112">
        <v>560862.30923599994</v>
      </c>
      <c r="BV99" s="107">
        <v>9.5048340000000007</v>
      </c>
      <c r="BW99" s="107">
        <v>296.71935500000001</v>
      </c>
      <c r="BX99" s="107">
        <v>421283.04489999998</v>
      </c>
      <c r="BY99" s="107">
        <v>7.1394089999999997</v>
      </c>
      <c r="BZ99" s="107">
        <v>237.348387</v>
      </c>
      <c r="CA99" s="107">
        <v>280890.43293000001</v>
      </c>
      <c r="CB99" s="107">
        <v>4.7602000000000002</v>
      </c>
      <c r="CC99" s="107">
        <v>187.38935499999999</v>
      </c>
      <c r="CD99" s="107">
        <v>140473.27737299999</v>
      </c>
      <c r="CE99" s="107">
        <v>2.380576</v>
      </c>
      <c r="CF99" s="107">
        <v>157.62193500000001</v>
      </c>
      <c r="CG99" s="107">
        <v>134810.216239</v>
      </c>
      <c r="CH99" s="112">
        <v>134974.125474</v>
      </c>
      <c r="CI99" s="107">
        <v>8.4641800000000007</v>
      </c>
      <c r="CJ99" s="107">
        <v>267.37419399999999</v>
      </c>
      <c r="CK99" s="107">
        <v>101097.41881800001</v>
      </c>
      <c r="CL99" s="107">
        <v>6.3397829999999997</v>
      </c>
      <c r="CM99" s="107">
        <v>203.50967700000001</v>
      </c>
      <c r="CN99" s="107">
        <v>67497.479984999998</v>
      </c>
      <c r="CO99" s="107">
        <v>4.2327430000000001</v>
      </c>
      <c r="CP99" s="107">
        <v>164.36193499999999</v>
      </c>
      <c r="CQ99" s="107">
        <v>33719.041742000001</v>
      </c>
      <c r="CR99" s="107">
        <v>2.114509</v>
      </c>
      <c r="CS99" s="107">
        <v>141.85161299999999</v>
      </c>
      <c r="CT99" s="107">
        <v>62990.277392999997</v>
      </c>
      <c r="CU99" s="107">
        <v>63021.188322000002</v>
      </c>
      <c r="CV99" s="107">
        <v>4.185638</v>
      </c>
      <c r="CW99" s="107">
        <v>227.196774</v>
      </c>
      <c r="CX99" s="112">
        <v>47207.619128999999</v>
      </c>
      <c r="CY99" s="107">
        <v>3.1353580000000001</v>
      </c>
      <c r="CZ99" s="107">
        <v>173.464516</v>
      </c>
      <c r="DA99" s="112">
        <v>31525.285803999999</v>
      </c>
      <c r="DB99" s="107">
        <v>2.0937950000000001</v>
      </c>
      <c r="DC99" s="107">
        <v>145.433548</v>
      </c>
      <c r="DD99" s="112">
        <v>15752.264752999999</v>
      </c>
      <c r="DE99" s="107">
        <v>1.046208</v>
      </c>
      <c r="DF99" s="107">
        <v>130.50225800000001</v>
      </c>
      <c r="DG99" s="107">
        <v>102066.44812</v>
      </c>
      <c r="DH99" s="112">
        <v>102140.274565</v>
      </c>
      <c r="DI99" s="107">
        <v>4.8901199999999996</v>
      </c>
      <c r="DJ99" s="107">
        <v>240.196774</v>
      </c>
      <c r="DK99" s="112">
        <v>76536.148730999994</v>
      </c>
      <c r="DL99" s="107">
        <v>3.6642839999999999</v>
      </c>
      <c r="DM99" s="107">
        <v>187.43870999999999</v>
      </c>
      <c r="DN99" s="112">
        <v>51086.196286999999</v>
      </c>
      <c r="DO99" s="107">
        <v>2.4458289999999998</v>
      </c>
      <c r="DP99" s="107">
        <v>157.11645200000001</v>
      </c>
      <c r="DQ99" s="112">
        <v>25476.615239999999</v>
      </c>
      <c r="DR99" s="107">
        <v>1.2197309999999999</v>
      </c>
      <c r="DS99" s="107">
        <v>134.294194</v>
      </c>
      <c r="DT99" s="107">
        <v>7179.9410369999996</v>
      </c>
      <c r="DU99" s="112">
        <v>7176.2652459999999</v>
      </c>
      <c r="DV99" s="107">
        <v>7.3463329999999996</v>
      </c>
      <c r="DW99" s="107">
        <v>240.32258100000001</v>
      </c>
      <c r="DX99" s="112">
        <v>5391.0582860000004</v>
      </c>
      <c r="DY99" s="107">
        <v>5.5188189999999997</v>
      </c>
      <c r="DZ99" s="107">
        <v>198.76451599999999</v>
      </c>
      <c r="EA99" s="112">
        <v>3597.4888310000001</v>
      </c>
      <c r="EB99" s="107">
        <v>3.682744</v>
      </c>
      <c r="EC99" s="107">
        <v>156.29</v>
      </c>
      <c r="ED99" s="112">
        <v>1785.364298</v>
      </c>
      <c r="EE99" s="107">
        <v>1.8276749999999999</v>
      </c>
      <c r="EF99" s="107">
        <v>132.78967700000001</v>
      </c>
      <c r="EG99" s="107">
        <v>2293173.4896570002</v>
      </c>
      <c r="EH99" s="111">
        <v>2288808.317032</v>
      </c>
      <c r="EI99" s="107">
        <v>6.4635090000000002</v>
      </c>
      <c r="EJ99" s="107">
        <v>288.12231400000002</v>
      </c>
      <c r="EK99" s="112">
        <v>2009100.8549939999</v>
      </c>
      <c r="EL99" s="107">
        <v>5.6736259999999996</v>
      </c>
      <c r="EM99" s="107">
        <v>264.15619800000002</v>
      </c>
      <c r="EN99" s="112">
        <v>1726523.182517</v>
      </c>
      <c r="EO99" s="107">
        <v>4.8756370000000002</v>
      </c>
      <c r="EP99" s="107">
        <v>223.31735499999999</v>
      </c>
      <c r="EQ99" s="112">
        <v>1431084.5527629999</v>
      </c>
      <c r="ER99" s="107">
        <v>4.0413290000000002</v>
      </c>
      <c r="ES99" s="107">
        <v>195.784876</v>
      </c>
      <c r="ET99" s="112">
        <v>1149541.2327640001</v>
      </c>
      <c r="EU99" s="107">
        <v>3.2462610000000001</v>
      </c>
      <c r="EV99" s="107">
        <v>174.061983</v>
      </c>
      <c r="EW99" s="112">
        <v>858141.32033200003</v>
      </c>
      <c r="EX99" s="107">
        <v>2.423359</v>
      </c>
      <c r="EY99" s="107">
        <v>161.54247899999999</v>
      </c>
      <c r="EZ99" s="112">
        <v>574671.00066999998</v>
      </c>
      <c r="FA99" s="107">
        <v>1.622849</v>
      </c>
      <c r="FB99" s="107">
        <v>148.80000000000001</v>
      </c>
      <c r="FC99" s="112">
        <v>285525.27785999997</v>
      </c>
      <c r="FD99" s="107">
        <v>0.80631299999999995</v>
      </c>
      <c r="FE99" s="107">
        <v>133.21562</v>
      </c>
      <c r="FF99" s="107">
        <v>793.91497900000002</v>
      </c>
      <c r="FG99" s="112">
        <v>802.28108599999996</v>
      </c>
      <c r="FH99" s="107">
        <v>2.370387</v>
      </c>
      <c r="FI99" s="107">
        <v>111.63934399999999</v>
      </c>
      <c r="FJ99" s="112">
        <v>391.41713600000003</v>
      </c>
      <c r="FK99" s="107">
        <v>1.1564650000000001</v>
      </c>
      <c r="FL99" s="107">
        <v>101.606557</v>
      </c>
      <c r="FM99" s="107">
        <v>424.75521500000002</v>
      </c>
      <c r="FN99" s="112">
        <v>423.14241800000002</v>
      </c>
      <c r="FO99" s="107">
        <v>3.0979019999999999</v>
      </c>
      <c r="FP99" s="107">
        <v>95.889015999999998</v>
      </c>
      <c r="FQ99" s="112">
        <v>210.52871999999999</v>
      </c>
      <c r="FR99" s="107">
        <v>1.5413190000000001</v>
      </c>
      <c r="FS99" s="107">
        <v>91.368852000000004</v>
      </c>
      <c r="FT99" s="107">
        <v>89.497791000000007</v>
      </c>
      <c r="FU99" s="107">
        <v>7.7689050000000002</v>
      </c>
      <c r="FV99" s="107">
        <v>265.52333299999998</v>
      </c>
      <c r="FW99" s="107">
        <v>86.008162999999996</v>
      </c>
      <c r="FX99" s="107">
        <v>7.465986</v>
      </c>
      <c r="FY99" s="107">
        <v>266.22500000000002</v>
      </c>
      <c r="FZ99" s="107">
        <v>1600508.9116710001</v>
      </c>
      <c r="GA99" s="107">
        <v>10.807297999999999</v>
      </c>
      <c r="GB99" s="107">
        <v>283.10967699999998</v>
      </c>
      <c r="GC99" s="107">
        <v>5485087.4238219997</v>
      </c>
      <c r="GD99" s="107">
        <v>37.037576999999999</v>
      </c>
      <c r="GE99" s="113">
        <v>286.75806499999999</v>
      </c>
      <c r="GF99" s="113">
        <v>85.242622999999995</v>
      </c>
      <c r="GG99" s="113"/>
      <c r="GH99" s="113"/>
      <c r="GI99" s="113"/>
      <c r="GJ99" s="113"/>
      <c r="GK99" s="113"/>
      <c r="GL99" s="107"/>
      <c r="GM99" s="107">
        <v>2</v>
      </c>
      <c r="GN99" s="107"/>
      <c r="GO99" s="114"/>
      <c r="GP99" s="114"/>
      <c r="GQ99" s="114"/>
      <c r="GR99" s="114"/>
      <c r="GS99" s="114"/>
      <c r="GT99" s="114"/>
      <c r="GU99" s="114"/>
      <c r="GV99" s="114"/>
      <c r="GW99" s="114"/>
      <c r="GX99" s="114"/>
      <c r="GY99" s="114"/>
      <c r="GZ99" s="114"/>
      <c r="HA99" s="107"/>
      <c r="HB99" s="114"/>
      <c r="HC99" s="53" t="str">
        <f t="shared" si="16"/>
        <v>0</v>
      </c>
      <c r="HD99" s="56">
        <f t="shared" si="17"/>
        <v>2017</v>
      </c>
      <c r="HF99" s="56" t="e">
        <f>MATCH(ROUND(#REF!,1),#REF!,0)</f>
        <v>#REF!</v>
      </c>
      <c r="HG99" s="56" t="e">
        <f>MATCH(ROUND(#REF!,1),#REF!,0)</f>
        <v>#REF!</v>
      </c>
      <c r="HH99" s="56" t="e">
        <f>MATCH(ROUND(#REF!,1),#REF!,0)</f>
        <v>#REF!</v>
      </c>
      <c r="HI99" s="56" t="e">
        <f>MATCH(ROUND(#REF!,1),#REF!,0)</f>
        <v>#REF!</v>
      </c>
      <c r="HK99" s="115">
        <f t="shared" si="13"/>
        <v>2</v>
      </c>
      <c r="HL99" s="115" t="str" cm="1">
        <f t="array" ref="HL99">IFERROR(INDEX(#REF!,'5. Data Set'!HH99),"")</f>
        <v/>
      </c>
      <c r="HN99" s="116" t="str" cm="1">
        <f t="array" ref="HN99">IF(IFERROR(INDEX($E$5:$E$900,SMALL(IF(ROUND($EH$5:$EH$900,1)=ROUND($EH99,1),ROW($EH$5:$EH$900)-4,""),1)),"")=$E99,"",IFERROR(INDEX($E$5:$E$900,SMALL(IF(ROUND($EH$5:$EH$900,1)=ROUND($EH99,1),ROW($EH$5:$EH$900)-4,""),1)),""))</f>
        <v/>
      </c>
      <c r="HO99" s="116" t="str" cm="1">
        <f t="array" ref="HO99">IF(IFERROR(INDEX($E$5:$E$900,SMALL(IF(ROUND($EH$5:$EH$900,1)=ROUND($EH99,1),ROW($EH$5:$EH$900)-4,""),2)),"")=$E99,"",IFERROR(INDEX($E$5:$E$900,SMALL(IF(ROUND($EH$5:$EH$900,1)=ROUND($EH99,1),ROW($EH$5:$EH$900)-4,""),2)),""))</f>
        <v/>
      </c>
      <c r="HP99" s="116" t="str" cm="1">
        <f t="array" ref="HP99">IF(IFERROR(INDEX($E$5:$E$900,SMALL(IF(ROUND($EH$5:$EH$900,1)=ROUND($EH99,1),ROW($EH$5:$EH$900)-4,""),3)),"")=$E99,"",IFERROR(INDEX($E$5:$E$900,SMALL(IF(ROUND($EH$5:$EH$900,1)=ROUND($EH99,1),ROW($EH$5:$EH$900)-4,""),3)),""))</f>
        <v/>
      </c>
      <c r="HQ99" s="117" t="str" cm="1">
        <f t="array" ref="HQ99">IF(IFERROR(INDEX($E$5:$E$900,SMALL(IF(ROUND($EH$5:$EH$900,1)=ROUND($EH99,1),ROW($EH$5:$EH$900)-4,""),4)),"")=$E99,"",IFERROR(INDEX($E$5:$E$900,SMALL(IF(ROUND($EH$5:$EH$900,1)=ROUND($EH99,1),ROW($EH$5:$EH$900)-4,""),4)),""))</f>
        <v/>
      </c>
      <c r="HR99" s="118"/>
      <c r="HS99" s="105" t="str">
        <f t="shared" si="14"/>
        <v>WP</v>
      </c>
      <c r="HT99" s="119" t="str">
        <f t="shared" si="15"/>
        <v/>
      </c>
      <c r="HU99" s="119" t="str">
        <f t="shared" si="15"/>
        <v/>
      </c>
      <c r="HV99" s="119" t="str">
        <f t="shared" si="15"/>
        <v/>
      </c>
      <c r="HW99" s="119" t="str">
        <f t="shared" si="11"/>
        <v/>
      </c>
    </row>
    <row r="100" spans="1:231" ht="13.9" customHeight="1" x14ac:dyDescent="0.25">
      <c r="A100" s="107" t="s">
        <v>292</v>
      </c>
      <c r="B100" s="107" t="s">
        <v>568</v>
      </c>
      <c r="C100" s="107">
        <v>619</v>
      </c>
      <c r="D100" s="108">
        <v>2017</v>
      </c>
      <c r="E100" s="109" t="s">
        <v>576</v>
      </c>
      <c r="F100" s="125" t="s">
        <v>303</v>
      </c>
      <c r="G100" s="107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07" t="s">
        <v>18</v>
      </c>
      <c r="X100" s="110"/>
      <c r="Y100" s="107" t="s">
        <v>296</v>
      </c>
      <c r="Z100" s="107">
        <v>1</v>
      </c>
      <c r="AA100" s="107" t="s">
        <v>444</v>
      </c>
      <c r="AB100" s="110">
        <v>2</v>
      </c>
      <c r="AC100" s="110">
        <v>2</v>
      </c>
      <c r="AD100" s="107">
        <v>1700</v>
      </c>
      <c r="AE100" s="107">
        <v>6</v>
      </c>
      <c r="AF100" s="107">
        <v>2</v>
      </c>
      <c r="AG100" s="107">
        <v>96000</v>
      </c>
      <c r="AH100" s="107">
        <v>12</v>
      </c>
      <c r="AI100" s="107" t="s">
        <v>404</v>
      </c>
      <c r="AJ100" s="110">
        <v>2</v>
      </c>
      <c r="AK100" s="110" t="s">
        <v>405</v>
      </c>
      <c r="AL100" s="107" t="s">
        <v>316</v>
      </c>
      <c r="AM100" s="107">
        <v>2</v>
      </c>
      <c r="AN100" s="110">
        <v>1</v>
      </c>
      <c r="AO100" s="110"/>
      <c r="AP100" s="107" t="s">
        <v>406</v>
      </c>
      <c r="AQ100" s="107"/>
      <c r="AR100" s="107" t="s">
        <v>319</v>
      </c>
      <c r="AS100" s="107" t="s">
        <v>577</v>
      </c>
      <c r="AT100" s="107" t="s">
        <v>478</v>
      </c>
      <c r="AU100" s="111">
        <v>7.6089640000000003</v>
      </c>
      <c r="AV100" s="111">
        <v>8.7982650000000007</v>
      </c>
      <c r="AW100" s="111">
        <v>8.8335410000000003</v>
      </c>
      <c r="AX100" s="111">
        <v>4.1417200000000003</v>
      </c>
      <c r="AY100" s="111">
        <v>4.5831520000000001</v>
      </c>
      <c r="AZ100" s="111">
        <v>7.9628759999999996</v>
      </c>
      <c r="BA100" s="111"/>
      <c r="BB100" s="111">
        <v>14.9064</v>
      </c>
      <c r="BC100" s="111">
        <v>22.525849000000001</v>
      </c>
      <c r="BD100" s="111">
        <v>6.7046979999999996</v>
      </c>
      <c r="BE100" s="111">
        <v>28.901591</v>
      </c>
      <c r="BF100" s="111">
        <v>60.521042999999999</v>
      </c>
      <c r="BG100" s="107">
        <v>14770.664191</v>
      </c>
      <c r="BH100" s="112">
        <v>14767.213211</v>
      </c>
      <c r="BI100" s="111">
        <v>2.1326339999999999</v>
      </c>
      <c r="BJ100" s="112">
        <v>173.45083299999999</v>
      </c>
      <c r="BK100" s="112">
        <v>11117.095019</v>
      </c>
      <c r="BL100" s="111">
        <v>1.605496</v>
      </c>
      <c r="BM100" s="112">
        <v>160.036</v>
      </c>
      <c r="BN100" s="112">
        <v>7354.784232</v>
      </c>
      <c r="BO100" s="111">
        <v>1.062155</v>
      </c>
      <c r="BP100" s="112">
        <v>149.266389</v>
      </c>
      <c r="BQ100" s="112">
        <v>3682.2453559999999</v>
      </c>
      <c r="BR100" s="111">
        <v>0.53177799999999997</v>
      </c>
      <c r="BS100" s="107">
        <v>139.24694400000001</v>
      </c>
      <c r="BT100" s="107">
        <v>146896.746545</v>
      </c>
      <c r="BU100" s="112">
        <v>146848.10766400001</v>
      </c>
      <c r="BV100" s="107">
        <v>2.4886089999999998</v>
      </c>
      <c r="BW100" s="107">
        <v>176.12555599999999</v>
      </c>
      <c r="BX100" s="107">
        <v>110085.118951</v>
      </c>
      <c r="BY100" s="107">
        <v>1.8655930000000001</v>
      </c>
      <c r="BZ100" s="107">
        <v>160.970833</v>
      </c>
      <c r="CA100" s="107">
        <v>73556.488790000003</v>
      </c>
      <c r="CB100" s="107">
        <v>1.2465489999999999</v>
      </c>
      <c r="CC100" s="107">
        <v>150.789444</v>
      </c>
      <c r="CD100" s="107">
        <v>36745.884832000003</v>
      </c>
      <c r="CE100" s="107">
        <v>0.622726</v>
      </c>
      <c r="CF100" s="107">
        <v>140.68611100000001</v>
      </c>
      <c r="CG100" s="107">
        <v>37003.894307000002</v>
      </c>
      <c r="CH100" s="112">
        <v>37331.793037000003</v>
      </c>
      <c r="CI100" s="107">
        <v>2.3410639999999998</v>
      </c>
      <c r="CJ100" s="107">
        <v>158.75305599999999</v>
      </c>
      <c r="CK100" s="107">
        <v>27749.150776999999</v>
      </c>
      <c r="CL100" s="107">
        <v>1.7401390000000001</v>
      </c>
      <c r="CM100" s="107">
        <v>151.66472200000001</v>
      </c>
      <c r="CN100" s="107">
        <v>18487.752383999999</v>
      </c>
      <c r="CO100" s="107">
        <v>1.1593599999999999</v>
      </c>
      <c r="CP100" s="107">
        <v>143.65111099999999</v>
      </c>
      <c r="CQ100" s="107">
        <v>9255.2059939999999</v>
      </c>
      <c r="CR100" s="107">
        <v>0.58039099999999999</v>
      </c>
      <c r="CS100" s="107">
        <v>130.16111100000001</v>
      </c>
      <c r="CT100" s="107">
        <v>16099.977236999999</v>
      </c>
      <c r="CU100" s="107">
        <v>16107.817016000001</v>
      </c>
      <c r="CV100" s="107">
        <v>1.069823</v>
      </c>
      <c r="CW100" s="107">
        <v>156.81361100000001</v>
      </c>
      <c r="CX100" s="112">
        <v>12073.580986000001</v>
      </c>
      <c r="CY100" s="107">
        <v>0.80188300000000001</v>
      </c>
      <c r="CZ100" s="107">
        <v>145.51666700000001</v>
      </c>
      <c r="DA100" s="112">
        <v>8078.7694819999997</v>
      </c>
      <c r="DB100" s="107">
        <v>0.53656300000000001</v>
      </c>
      <c r="DC100" s="107">
        <v>139.65444400000001</v>
      </c>
      <c r="DD100" s="112">
        <v>4043.80314</v>
      </c>
      <c r="DE100" s="107">
        <v>0.26857500000000001</v>
      </c>
      <c r="DF100" s="107">
        <v>131.83611099999999</v>
      </c>
      <c r="DG100" s="107">
        <v>25189.559162000001</v>
      </c>
      <c r="DH100" s="112">
        <v>25192.467122999999</v>
      </c>
      <c r="DI100" s="107">
        <v>1.2061269999999999</v>
      </c>
      <c r="DJ100" s="107">
        <v>160.89944399999999</v>
      </c>
      <c r="DK100" s="112">
        <v>18906.802853000001</v>
      </c>
      <c r="DL100" s="107">
        <v>0.905192</v>
      </c>
      <c r="DM100" s="107">
        <v>149.233889</v>
      </c>
      <c r="DN100" s="112">
        <v>12615.352696</v>
      </c>
      <c r="DO100" s="107">
        <v>0.60397900000000004</v>
      </c>
      <c r="DP100" s="107">
        <v>141.734722</v>
      </c>
      <c r="DQ100" s="112">
        <v>6320.5139310000004</v>
      </c>
      <c r="DR100" s="107">
        <v>0.30260399999999998</v>
      </c>
      <c r="DS100" s="107">
        <v>132.88472200000001</v>
      </c>
      <c r="DT100" s="107">
        <v>2047.842075</v>
      </c>
      <c r="DU100" s="112">
        <v>2046.430861</v>
      </c>
      <c r="DV100" s="107">
        <v>2.0949279999999999</v>
      </c>
      <c r="DW100" s="107">
        <v>158.31638899999999</v>
      </c>
      <c r="DX100" s="112">
        <v>1530.47596</v>
      </c>
      <c r="DY100" s="107">
        <v>1.566746</v>
      </c>
      <c r="DZ100" s="107">
        <v>151.36000000000001</v>
      </c>
      <c r="EA100" s="112">
        <v>1024.4860100000001</v>
      </c>
      <c r="EB100" s="107">
        <v>1.0487649999999999</v>
      </c>
      <c r="EC100" s="107">
        <v>140.308333</v>
      </c>
      <c r="ED100" s="112">
        <v>507.66882600000002</v>
      </c>
      <c r="EE100" s="107">
        <v>0.51970000000000005</v>
      </c>
      <c r="EF100" s="107">
        <v>132.34222199999999</v>
      </c>
      <c r="EG100" s="107">
        <v>768185.05019400001</v>
      </c>
      <c r="EH100" s="111">
        <v>767822.03943200002</v>
      </c>
      <c r="EI100" s="107">
        <v>2.168301</v>
      </c>
      <c r="EJ100" s="107">
        <v>175.19539700000001</v>
      </c>
      <c r="EK100" s="112">
        <v>669846.79792499996</v>
      </c>
      <c r="EL100" s="107">
        <v>1.8916219999999999</v>
      </c>
      <c r="EM100" s="107">
        <v>170.71325400000001</v>
      </c>
      <c r="EN100" s="112">
        <v>579891.93820900004</v>
      </c>
      <c r="EO100" s="107">
        <v>1.6375930000000001</v>
      </c>
      <c r="EP100" s="107">
        <v>165.11761899999999</v>
      </c>
      <c r="EQ100" s="112">
        <v>481263.28463100002</v>
      </c>
      <c r="ER100" s="107">
        <v>1.35907</v>
      </c>
      <c r="ES100" s="107">
        <v>157.09761900000001</v>
      </c>
      <c r="ET100" s="112">
        <v>384471.154415</v>
      </c>
      <c r="EU100" s="107">
        <v>1.0857319999999999</v>
      </c>
      <c r="EV100" s="107">
        <v>149.585476</v>
      </c>
      <c r="EW100" s="112">
        <v>288047.867792</v>
      </c>
      <c r="EX100" s="107">
        <v>0.81343600000000005</v>
      </c>
      <c r="EY100" s="107">
        <v>143.96436499999999</v>
      </c>
      <c r="EZ100" s="112">
        <v>192876.31142799999</v>
      </c>
      <c r="FA100" s="107">
        <v>0.54467500000000002</v>
      </c>
      <c r="FB100" s="107">
        <v>137.36341300000001</v>
      </c>
      <c r="FC100" s="112">
        <v>96171.033039000002</v>
      </c>
      <c r="FD100" s="107">
        <v>0.27158300000000002</v>
      </c>
      <c r="FE100" s="107">
        <v>127.258492</v>
      </c>
      <c r="FF100" s="107">
        <v>814.29918199999997</v>
      </c>
      <c r="FG100" s="112">
        <v>810.85561700000005</v>
      </c>
      <c r="FH100" s="107">
        <v>2.395721</v>
      </c>
      <c r="FI100" s="107">
        <v>118.991212</v>
      </c>
      <c r="FJ100" s="112">
        <v>406.382587</v>
      </c>
      <c r="FK100" s="107">
        <v>1.2006810000000001</v>
      </c>
      <c r="FL100" s="107">
        <v>108.79363600000001</v>
      </c>
      <c r="FM100" s="107">
        <v>436.68298900000002</v>
      </c>
      <c r="FN100" s="112">
        <v>431.70187199999998</v>
      </c>
      <c r="FO100" s="107">
        <v>3.1605669999999999</v>
      </c>
      <c r="FP100" s="107">
        <v>102.64287899999999</v>
      </c>
      <c r="FQ100" s="112">
        <v>219.96798200000001</v>
      </c>
      <c r="FR100" s="107">
        <v>1.610425</v>
      </c>
      <c r="FS100" s="107">
        <v>97.726969999999994</v>
      </c>
      <c r="FT100" s="107">
        <v>67.689113000000006</v>
      </c>
      <c r="FU100" s="107">
        <v>5.8757910000000004</v>
      </c>
      <c r="FV100" s="107">
        <v>204.65818200000001</v>
      </c>
      <c r="FW100" s="107">
        <v>67.729596999999998</v>
      </c>
      <c r="FX100" s="107">
        <v>5.8793049999999996</v>
      </c>
      <c r="FY100" s="107">
        <v>202.07833299999999</v>
      </c>
      <c r="FZ100" s="107">
        <v>465745.88051300001</v>
      </c>
      <c r="GA100" s="107">
        <v>3.1449090000000002</v>
      </c>
      <c r="GB100" s="107">
        <v>173.297222</v>
      </c>
      <c r="GC100" s="107">
        <v>1558118.796206</v>
      </c>
      <c r="GD100" s="107">
        <v>10.521062000000001</v>
      </c>
      <c r="GE100" s="113">
        <v>173.84138899999999</v>
      </c>
      <c r="GF100" s="113">
        <v>88.511846000000006</v>
      </c>
      <c r="GG100" s="113"/>
      <c r="GH100" s="113"/>
      <c r="GI100" s="113"/>
      <c r="GJ100" s="113"/>
      <c r="GK100" s="113"/>
      <c r="GL100" s="107"/>
      <c r="GM100" s="107">
        <v>2</v>
      </c>
      <c r="GN100" s="107"/>
      <c r="GO100" s="114"/>
      <c r="GP100" s="114"/>
      <c r="GQ100" s="114"/>
      <c r="GR100" s="114"/>
      <c r="GS100" s="114"/>
      <c r="GT100" s="114"/>
      <c r="GU100" s="114"/>
      <c r="GV100" s="114"/>
      <c r="GW100" s="114"/>
      <c r="GX100" s="114"/>
      <c r="GY100" s="114"/>
      <c r="GZ100" s="114"/>
      <c r="HA100" s="107"/>
      <c r="HB100" s="114"/>
      <c r="HC100" s="53" t="str">
        <f t="shared" si="16"/>
        <v>0</v>
      </c>
      <c r="HD100" s="56">
        <f t="shared" si="17"/>
        <v>2017</v>
      </c>
      <c r="HF100" s="56" t="e">
        <f>MATCH(ROUND(#REF!,1),#REF!,0)</f>
        <v>#REF!</v>
      </c>
      <c r="HG100" s="56" t="e">
        <f>MATCH(ROUND(#REF!,1),#REF!,0)</f>
        <v>#REF!</v>
      </c>
      <c r="HH100" s="56" t="e">
        <f>MATCH(ROUND(#REF!,1),#REF!,0)</f>
        <v>#REF!</v>
      </c>
      <c r="HI100" s="56" t="e">
        <f>MATCH(ROUND(#REF!,1),#REF!,0)</f>
        <v>#REF!</v>
      </c>
      <c r="HK100" s="115">
        <f t="shared" si="13"/>
        <v>2</v>
      </c>
      <c r="HL100" s="115" t="str" cm="1">
        <f t="array" ref="HL100">IFERROR(INDEX(#REF!,'5. Data Set'!HH100),"")</f>
        <v/>
      </c>
      <c r="HN100" s="116" t="str" cm="1">
        <f t="array" ref="HN100">IF(IFERROR(INDEX($E$5:$E$900,SMALL(IF(ROUND($EH$5:$EH$900,1)=ROUND($EH100,1),ROW($EH$5:$EH$900)-4,""),1)),"")=$E100,"",IFERROR(INDEX($E$5:$E$900,SMALL(IF(ROUND($EH$5:$EH$900,1)=ROUND($EH100,1),ROW($EH$5:$EH$900)-4,""),1)),""))</f>
        <v/>
      </c>
      <c r="HO100" s="116" t="str" cm="1">
        <f t="array" ref="HO100">IF(IFERROR(INDEX($E$5:$E$900,SMALL(IF(ROUND($EH$5:$EH$900,1)=ROUND($EH100,1),ROW($EH$5:$EH$900)-4,""),2)),"")=$E100,"",IFERROR(INDEX($E$5:$E$900,SMALL(IF(ROUND($EH$5:$EH$900,1)=ROUND($EH100,1),ROW($EH$5:$EH$900)-4,""),2)),""))</f>
        <v/>
      </c>
      <c r="HP100" s="116" t="str" cm="1">
        <f t="array" ref="HP100">IF(IFERROR(INDEX($E$5:$E$900,SMALL(IF(ROUND($EH$5:$EH$900,1)=ROUND($EH100,1),ROW($EH$5:$EH$900)-4,""),3)),"")=$E100,"",IFERROR(INDEX($E$5:$E$900,SMALL(IF(ROUND($EH$5:$EH$900,1)=ROUND($EH100,1),ROW($EH$5:$EH$900)-4,""),3)),""))</f>
        <v/>
      </c>
      <c r="HQ100" s="117" t="str" cm="1">
        <f t="array" ref="HQ100">IF(IFERROR(INDEX($E$5:$E$900,SMALL(IF(ROUND($EH$5:$EH$900,1)=ROUND($EH100,1),ROW($EH$5:$EH$900)-4,""),4)),"")=$E100,"",IFERROR(INDEX($E$5:$E$900,SMALL(IF(ROUND($EH$5:$EH$900,1)=ROUND($EH100,1),ROW($EH$5:$EH$900)-4,""),4)),""))</f>
        <v/>
      </c>
      <c r="HR100" s="118"/>
      <c r="HS100" s="105" t="str">
        <f t="shared" si="14"/>
        <v>WP</v>
      </c>
      <c r="HT100" s="119" t="str">
        <f t="shared" si="15"/>
        <v/>
      </c>
      <c r="HU100" s="119" t="str">
        <f t="shared" si="15"/>
        <v/>
      </c>
      <c r="HV100" s="119" t="str">
        <f t="shared" si="15"/>
        <v/>
      </c>
      <c r="HW100" s="119" t="str">
        <f t="shared" si="11"/>
        <v/>
      </c>
    </row>
    <row r="101" spans="1:231" ht="13.9" customHeight="1" x14ac:dyDescent="0.25">
      <c r="A101" s="107" t="s">
        <v>292</v>
      </c>
      <c r="B101" s="107" t="s">
        <v>578</v>
      </c>
      <c r="C101" s="107">
        <v>528</v>
      </c>
      <c r="D101" s="107">
        <v>2017</v>
      </c>
      <c r="E101" s="109" t="s">
        <v>579</v>
      </c>
      <c r="F101" s="107" t="s">
        <v>300</v>
      </c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 t="s">
        <v>305</v>
      </c>
      <c r="X101" s="110"/>
      <c r="Y101" s="107" t="s">
        <v>296</v>
      </c>
      <c r="Z101" s="107">
        <v>2</v>
      </c>
      <c r="AA101" s="107" t="s">
        <v>422</v>
      </c>
      <c r="AB101" s="110">
        <v>2</v>
      </c>
      <c r="AC101" s="110">
        <v>2</v>
      </c>
      <c r="AD101" s="107">
        <v>2500</v>
      </c>
      <c r="AE101" s="107">
        <v>28</v>
      </c>
      <c r="AF101" s="107">
        <v>2</v>
      </c>
      <c r="AG101" s="107">
        <v>1047106</v>
      </c>
      <c r="AH101" s="107">
        <v>16</v>
      </c>
      <c r="AI101" s="107" t="s">
        <v>542</v>
      </c>
      <c r="AJ101" s="110">
        <v>2</v>
      </c>
      <c r="AK101" s="110" t="s">
        <v>405</v>
      </c>
      <c r="AL101" s="107" t="s">
        <v>327</v>
      </c>
      <c r="AM101" s="107">
        <v>2</v>
      </c>
      <c r="AN101" s="110">
        <v>1</v>
      </c>
      <c r="AO101" s="110">
        <v>1100</v>
      </c>
      <c r="AP101" s="107" t="s">
        <v>341</v>
      </c>
      <c r="AQ101" s="107" t="s">
        <v>424</v>
      </c>
      <c r="AR101" s="107" t="s">
        <v>319</v>
      </c>
      <c r="AS101" s="107" t="s">
        <v>477</v>
      </c>
      <c r="AT101" s="107" t="s">
        <v>478</v>
      </c>
      <c r="AU101" s="111">
        <v>14.036310640081858</v>
      </c>
      <c r="AV101" s="111">
        <v>16.229427314192183</v>
      </c>
      <c r="AW101" s="111">
        <v>21.386954300045304</v>
      </c>
      <c r="AX101" s="111">
        <v>12.250660584836371</v>
      </c>
      <c r="AY101" s="111">
        <v>12.866370576232201</v>
      </c>
      <c r="AZ101" s="111">
        <v>12.866370576232201</v>
      </c>
      <c r="BA101" s="111"/>
      <c r="BB101" s="111">
        <v>10.857746463992196</v>
      </c>
      <c r="BC101" s="111">
        <v>72.282837931858907</v>
      </c>
      <c r="BD101" s="111">
        <v>457.33541531422293</v>
      </c>
      <c r="BE101" s="111">
        <v>6.951436660341507</v>
      </c>
      <c r="BF101" s="111">
        <v>372.97036227611704</v>
      </c>
      <c r="BG101" s="107">
        <v>229739.38169944199</v>
      </c>
      <c r="BH101" s="112">
        <v>227651.327299</v>
      </c>
      <c r="BI101" s="111">
        <v>32.876686398677144</v>
      </c>
      <c r="BJ101" s="112">
        <v>1612.7658730000001</v>
      </c>
      <c r="BK101" s="112">
        <v>172311.65122500001</v>
      </c>
      <c r="BL101" s="111">
        <v>24.884704988879907</v>
      </c>
      <c r="BM101" s="112">
        <v>1562.365873</v>
      </c>
      <c r="BN101" s="112">
        <v>114870.29586100001</v>
      </c>
      <c r="BO101" s="111">
        <v>16.589205687279765</v>
      </c>
      <c r="BP101" s="112">
        <v>1299.180159</v>
      </c>
      <c r="BQ101" s="112">
        <v>57432.691209999997</v>
      </c>
      <c r="BR101" s="111">
        <v>8.2942480518167638</v>
      </c>
      <c r="BS101" s="107">
        <v>885.90634899999998</v>
      </c>
      <c r="BT101" s="107">
        <v>2081266.4099500701</v>
      </c>
      <c r="BU101" s="112">
        <v>2080625.849927</v>
      </c>
      <c r="BV101" s="107">
        <v>35.259998158337893</v>
      </c>
      <c r="BW101" s="107">
        <v>1684.261111</v>
      </c>
      <c r="BX101" s="107">
        <v>1560898.254714</v>
      </c>
      <c r="BY101" s="107">
        <v>26.452266556478424</v>
      </c>
      <c r="BZ101" s="107">
        <v>1560.5960319999999</v>
      </c>
      <c r="CA101" s="107">
        <v>1040579.473018</v>
      </c>
      <c r="CB101" s="107">
        <v>17.634516221888823</v>
      </c>
      <c r="CC101" s="107">
        <v>1124.011111</v>
      </c>
      <c r="CD101" s="107">
        <v>520419.42583399999</v>
      </c>
      <c r="CE101" s="107">
        <v>8.8194559329895501</v>
      </c>
      <c r="CF101" s="107">
        <v>707.72936500000003</v>
      </c>
      <c r="CG101" s="107">
        <v>722975.61443824996</v>
      </c>
      <c r="CH101" s="112">
        <v>721332.10901699995</v>
      </c>
      <c r="CI101" s="107">
        <v>45.234481338988907</v>
      </c>
      <c r="CJ101" s="107">
        <v>1460.956349</v>
      </c>
      <c r="CK101" s="107">
        <v>542263.81645000004</v>
      </c>
      <c r="CL101" s="107">
        <v>34.005172068998171</v>
      </c>
      <c r="CM101" s="107">
        <v>1457.5182540000001</v>
      </c>
      <c r="CN101" s="107">
        <v>361491.85149799997</v>
      </c>
      <c r="CO101" s="107">
        <v>22.669026106527383</v>
      </c>
      <c r="CP101" s="107">
        <v>1221.9611110000001</v>
      </c>
      <c r="CQ101" s="107">
        <v>180709.84593800001</v>
      </c>
      <c r="CR101" s="107">
        <v>11.332250501081429</v>
      </c>
      <c r="CS101" s="107">
        <v>725.87063499999999</v>
      </c>
      <c r="CT101" s="107">
        <v>383724.43522905401</v>
      </c>
      <c r="CU101" s="107">
        <v>382287.94338900002</v>
      </c>
      <c r="CV101" s="107">
        <v>25.390175783464052</v>
      </c>
      <c r="CW101" s="107">
        <v>1463.4555559999999</v>
      </c>
      <c r="CX101" s="112">
        <v>287831.13323799998</v>
      </c>
      <c r="CY101" s="107">
        <v>19.116697754263431</v>
      </c>
      <c r="CZ101" s="107">
        <v>1370.6579369999999</v>
      </c>
      <c r="DA101" s="112">
        <v>191856.70118199999</v>
      </c>
      <c r="DB101" s="107">
        <v>12.742424793893413</v>
      </c>
      <c r="DC101" s="107">
        <v>1116.7230159999999</v>
      </c>
      <c r="DD101" s="112">
        <v>95901.180082000006</v>
      </c>
      <c r="DE101" s="107">
        <v>6.3694078304894957</v>
      </c>
      <c r="DF101" s="107">
        <v>780.79603199999997</v>
      </c>
      <c r="DG101" s="107">
        <v>590727.94393895101</v>
      </c>
      <c r="DH101" s="112">
        <v>588906.88270399999</v>
      </c>
      <c r="DI101" s="107">
        <v>28.194805815463827</v>
      </c>
      <c r="DJ101" s="107">
        <v>1478.9087300000001</v>
      </c>
      <c r="DK101" s="112">
        <v>442964.21926300001</v>
      </c>
      <c r="DL101" s="107">
        <v>21.207580539683164</v>
      </c>
      <c r="DM101" s="107">
        <v>1466.7214289999999</v>
      </c>
      <c r="DN101" s="112">
        <v>295264.48151999997</v>
      </c>
      <c r="DO101" s="107">
        <v>14.13623267983494</v>
      </c>
      <c r="DP101" s="107">
        <v>1206.1150789999999</v>
      </c>
      <c r="DQ101" s="112">
        <v>147677.36415499999</v>
      </c>
      <c r="DR101" s="107">
        <v>7.0702766905554482</v>
      </c>
      <c r="DS101" s="107">
        <v>833.54365099999995</v>
      </c>
      <c r="DT101" s="107">
        <v>41611.731304530003</v>
      </c>
      <c r="DU101" s="112">
        <v>41491.050147000002</v>
      </c>
      <c r="DV101" s="107">
        <v>42.474330907508829</v>
      </c>
      <c r="DW101" s="107">
        <v>1453.4523810000001</v>
      </c>
      <c r="DX101" s="112">
        <v>31212.883539999999</v>
      </c>
      <c r="DY101" s="107">
        <v>31.952585903669959</v>
      </c>
      <c r="DZ101" s="107">
        <v>1422.9309519999999</v>
      </c>
      <c r="EA101" s="112">
        <v>20808.968079999999</v>
      </c>
      <c r="EB101" s="107">
        <v>21.302111972155394</v>
      </c>
      <c r="EC101" s="107">
        <v>1180.0404759999999</v>
      </c>
      <c r="ED101" s="112">
        <v>10399.221952</v>
      </c>
      <c r="EE101" s="107">
        <v>10.645669193837334</v>
      </c>
      <c r="EF101" s="107">
        <v>837.90079400000002</v>
      </c>
      <c r="EG101" s="107">
        <v>9769839.9225944392</v>
      </c>
      <c r="EH101" s="111">
        <v>9765992.5033810008</v>
      </c>
      <c r="EI101" s="107">
        <v>27.578797461226571</v>
      </c>
      <c r="EJ101" s="107">
        <v>1644.093089</v>
      </c>
      <c r="EK101" s="112">
        <v>8548482.5637030005</v>
      </c>
      <c r="EL101" s="107">
        <v>24.140594941432994</v>
      </c>
      <c r="EM101" s="107">
        <v>1583.069512</v>
      </c>
      <c r="EN101" s="112">
        <v>7324869.4612069996</v>
      </c>
      <c r="EO101" s="107">
        <v>20.685157318174788</v>
      </c>
      <c r="EP101" s="107">
        <v>1491.4837399999999</v>
      </c>
      <c r="EQ101" s="112">
        <v>6116382.4476030003</v>
      </c>
      <c r="ER101" s="107">
        <v>17.272435204045699</v>
      </c>
      <c r="ES101" s="107">
        <v>1359.0951219999999</v>
      </c>
      <c r="ET101" s="112">
        <v>4879955.8454130003</v>
      </c>
      <c r="EU101" s="107">
        <v>13.780812737034241</v>
      </c>
      <c r="EV101" s="107">
        <v>1197.58374</v>
      </c>
      <c r="EW101" s="112">
        <v>3672189.34</v>
      </c>
      <c r="EX101" s="107">
        <v>10.370125311080658</v>
      </c>
      <c r="EY101" s="107">
        <v>1028.4621950000001</v>
      </c>
      <c r="EZ101" s="112">
        <v>2444320.3673399999</v>
      </c>
      <c r="FA101" s="107">
        <v>6.9026692697012475</v>
      </c>
      <c r="FB101" s="107">
        <v>876.426829</v>
      </c>
      <c r="FC101" s="112">
        <v>1221489.2169860001</v>
      </c>
      <c r="FD101" s="107">
        <v>3.4494398500374204</v>
      </c>
      <c r="FE101" s="107">
        <v>735.76300800000001</v>
      </c>
      <c r="FF101" s="107">
        <v>16878.7720822261</v>
      </c>
      <c r="FG101" s="112">
        <v>17179.805727999999</v>
      </c>
      <c r="FH101" s="107">
        <v>50.758747645216573</v>
      </c>
      <c r="FI101" s="107">
        <v>500.57222200000001</v>
      </c>
      <c r="FJ101" s="112">
        <v>8434.2872669999997</v>
      </c>
      <c r="FK101" s="107">
        <v>24.919598377947175</v>
      </c>
      <c r="FL101" s="107">
        <v>483.63174600000002</v>
      </c>
      <c r="FM101" s="107">
        <v>43778.534649335001</v>
      </c>
      <c r="FN101" s="112">
        <v>44007.591403999999</v>
      </c>
      <c r="FO101" s="107">
        <v>322.18750570319935</v>
      </c>
      <c r="FP101" s="107">
        <v>500.91984100000002</v>
      </c>
      <c r="FQ101" s="112">
        <v>21865.869191999998</v>
      </c>
      <c r="FR101" s="107">
        <v>160.08396802108498</v>
      </c>
      <c r="FS101" s="107">
        <v>492.28730200000001</v>
      </c>
      <c r="FT101" s="107">
        <v>257.8416333282359</v>
      </c>
      <c r="FU101" s="107">
        <v>22.382086226409367</v>
      </c>
      <c r="FV101" s="107">
        <v>2749</v>
      </c>
      <c r="FW101" s="107">
        <v>189.66284072516117</v>
      </c>
      <c r="FX101" s="107">
        <v>16.463788257392462</v>
      </c>
      <c r="FY101" s="107">
        <v>2774</v>
      </c>
      <c r="FZ101" s="107">
        <v>90327884.335575998</v>
      </c>
      <c r="GA101" s="107">
        <v>609.93120867911989</v>
      </c>
      <c r="GB101" s="107">
        <v>1621.701587</v>
      </c>
      <c r="GC101" s="107">
        <v>89120069.40708603</v>
      </c>
      <c r="GD101" s="107">
        <v>601.7755430769264</v>
      </c>
      <c r="GE101" s="113">
        <v>1613.4674600000001</v>
      </c>
      <c r="GF101" s="113">
        <v>356.16515199999998</v>
      </c>
      <c r="GG101" s="113"/>
      <c r="GH101" s="113"/>
      <c r="GI101" s="113"/>
      <c r="GJ101" s="113"/>
      <c r="GK101" s="113"/>
      <c r="GL101" s="107">
        <v>2</v>
      </c>
      <c r="GM101" s="107">
        <v>0</v>
      </c>
      <c r="GN101" s="107">
        <v>0</v>
      </c>
      <c r="GO101" s="114"/>
      <c r="GP101" s="114"/>
      <c r="GQ101" s="114"/>
      <c r="GR101" s="114"/>
      <c r="GS101" s="114"/>
      <c r="GT101" s="114"/>
      <c r="GU101" s="114"/>
      <c r="GV101" s="114"/>
      <c r="GW101" s="114"/>
      <c r="GX101" s="114"/>
      <c r="GY101" s="114"/>
      <c r="GZ101" s="114"/>
      <c r="HA101" s="107"/>
      <c r="HB101" s="114"/>
      <c r="HC101" s="53" t="str">
        <f t="shared" si="16"/>
        <v>0</v>
      </c>
      <c r="HD101" s="56">
        <f t="shared" si="17"/>
        <v>2017</v>
      </c>
      <c r="HF101" s="56" t="e">
        <f>MATCH(ROUND(#REF!,1),#REF!,0)</f>
        <v>#REF!</v>
      </c>
      <c r="HG101" s="56" t="e">
        <f>MATCH(ROUND(#REF!,1),#REF!,0)</f>
        <v>#REF!</v>
      </c>
      <c r="HH101" s="56" t="e">
        <f>MATCH(ROUND(#REF!,1),#REF!,0)</f>
        <v>#REF!</v>
      </c>
      <c r="HI101" s="56" t="e">
        <f>MATCH(ROUND(#REF!,1),#REF!,0)</f>
        <v>#REF!</v>
      </c>
      <c r="HK101" s="115">
        <f t="shared" si="13"/>
        <v>2</v>
      </c>
      <c r="HL101" s="115" t="str" cm="1">
        <f t="array" ref="HL101">IFERROR(INDEX(#REF!,'5. Data Set'!HH101),"")</f>
        <v/>
      </c>
      <c r="HN101" s="116" t="str" cm="1">
        <f t="array" ref="HN101">IF(IFERROR(INDEX($E$5:$E$900,SMALL(IF(ROUND($EH$5:$EH$900,1)=ROUND($EH101,1),ROW($EH$5:$EH$900)-4,""),1)),"")=$E101,"",IFERROR(INDEX($E$5:$E$900,SMALL(IF(ROUND($EH$5:$EH$900,1)=ROUND($EH101,1),ROW($EH$5:$EH$900)-4,""),1)),""))</f>
        <v/>
      </c>
      <c r="HO101" s="116" t="str" cm="1">
        <f t="array" ref="HO101">IF(IFERROR(INDEX($E$5:$E$900,SMALL(IF(ROUND($EH$5:$EH$900,1)=ROUND($EH101,1),ROW($EH$5:$EH$900)-4,""),2)),"")=$E101,"",IFERROR(INDEX($E$5:$E$900,SMALL(IF(ROUND($EH$5:$EH$900,1)=ROUND($EH101,1),ROW($EH$5:$EH$900)-4,""),2)),""))</f>
        <v/>
      </c>
      <c r="HP101" s="116" t="str" cm="1">
        <f t="array" ref="HP101">IF(IFERROR(INDEX($E$5:$E$900,SMALL(IF(ROUND($EH$5:$EH$900,1)=ROUND($EH101,1),ROW($EH$5:$EH$900)-4,""),3)),"")=$E101,"",IFERROR(INDEX($E$5:$E$900,SMALL(IF(ROUND($EH$5:$EH$900,1)=ROUND($EH101,1),ROW($EH$5:$EH$900)-4,""),3)),""))</f>
        <v/>
      </c>
      <c r="HQ101" s="117" t="str" cm="1">
        <f t="array" ref="HQ101">IF(IFERROR(INDEX($E$5:$E$900,SMALL(IF(ROUND($EH$5:$EH$900,1)=ROUND($EH101,1),ROW($EH$5:$EH$900)-4,""),4)),"")=$E101,"",IFERROR(INDEX($E$5:$E$900,SMALL(IF(ROUND($EH$5:$EH$900,1)=ROUND($EH101,1),ROW($EH$5:$EH$900)-4,""),4)),""))</f>
        <v/>
      </c>
      <c r="HR101" s="118"/>
      <c r="HS101" s="105" t="str">
        <f t="shared" si="14"/>
        <v>za5</v>
      </c>
      <c r="HT101" s="119" t="str">
        <f t="shared" si="15"/>
        <v/>
      </c>
      <c r="HU101" s="119" t="str">
        <f t="shared" si="15"/>
        <v/>
      </c>
      <c r="HV101" s="119" t="str">
        <f t="shared" si="15"/>
        <v/>
      </c>
      <c r="HW101" s="119" t="str">
        <f t="shared" si="11"/>
        <v/>
      </c>
    </row>
    <row r="102" spans="1:231" ht="13.9" customHeight="1" x14ac:dyDescent="0.25">
      <c r="A102" s="107" t="s">
        <v>292</v>
      </c>
      <c r="B102" s="107" t="s">
        <v>578</v>
      </c>
      <c r="C102" s="107">
        <v>529</v>
      </c>
      <c r="D102" s="107">
        <v>2017</v>
      </c>
      <c r="E102" s="109" t="s">
        <v>580</v>
      </c>
      <c r="F102" s="107" t="s">
        <v>309</v>
      </c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 t="s">
        <v>305</v>
      </c>
      <c r="X102" s="110"/>
      <c r="Y102" s="107" t="s">
        <v>296</v>
      </c>
      <c r="Z102" s="107">
        <v>2</v>
      </c>
      <c r="AA102" s="107" t="s">
        <v>449</v>
      </c>
      <c r="AB102" s="110">
        <v>2</v>
      </c>
      <c r="AC102" s="110">
        <v>2</v>
      </c>
      <c r="AD102" s="107">
        <v>3600</v>
      </c>
      <c r="AE102" s="107">
        <v>4</v>
      </c>
      <c r="AF102" s="107">
        <v>2</v>
      </c>
      <c r="AG102" s="107">
        <v>47682</v>
      </c>
      <c r="AH102" s="107">
        <v>6</v>
      </c>
      <c r="AI102" s="107" t="s">
        <v>545</v>
      </c>
      <c r="AJ102" s="110">
        <v>2</v>
      </c>
      <c r="AK102" s="110" t="s">
        <v>405</v>
      </c>
      <c r="AL102" s="107" t="s">
        <v>327</v>
      </c>
      <c r="AM102" s="107">
        <v>2</v>
      </c>
      <c r="AN102" s="110">
        <v>1</v>
      </c>
      <c r="AO102" s="110">
        <v>1100</v>
      </c>
      <c r="AP102" s="107" t="s">
        <v>341</v>
      </c>
      <c r="AQ102" s="107" t="s">
        <v>424</v>
      </c>
      <c r="AR102" s="107" t="s">
        <v>319</v>
      </c>
      <c r="AS102" s="107" t="s">
        <v>477</v>
      </c>
      <c r="AT102" s="107" t="s">
        <v>478</v>
      </c>
      <c r="AU102" s="111">
        <v>5.9828901844190234</v>
      </c>
      <c r="AV102" s="111">
        <v>8.8858057242602193</v>
      </c>
      <c r="AW102" s="111">
        <v>8.260965632981657</v>
      </c>
      <c r="AX102" s="111">
        <v>4.3568303089364946</v>
      </c>
      <c r="AY102" s="111">
        <v>4.9076672271687958</v>
      </c>
      <c r="AZ102" s="111">
        <v>4.9076672271687958</v>
      </c>
      <c r="BA102" s="111"/>
      <c r="BB102" s="111">
        <v>5.4827012916105993</v>
      </c>
      <c r="BC102" s="111">
        <v>7.1999126915378211</v>
      </c>
      <c r="BD102" s="111">
        <v>9.3654462398873353</v>
      </c>
      <c r="BE102" s="111">
        <v>2.3040190806192085</v>
      </c>
      <c r="BF102" s="111">
        <v>35.069204661787445</v>
      </c>
      <c r="BG102" s="107">
        <v>44579.566517837004</v>
      </c>
      <c r="BH102" s="112">
        <v>44558.865978000002</v>
      </c>
      <c r="BI102" s="111">
        <v>6.4350508315521928</v>
      </c>
      <c r="BJ102" s="112">
        <v>740.43333299999995</v>
      </c>
      <c r="BK102" s="112">
        <v>33443.388193999999</v>
      </c>
      <c r="BL102" s="111">
        <v>4.8297886017561087</v>
      </c>
      <c r="BM102" s="112">
        <v>667.83333300000004</v>
      </c>
      <c r="BN102" s="112">
        <v>22306.963023</v>
      </c>
      <c r="BO102" s="111">
        <v>3.2215012164230838</v>
      </c>
      <c r="BP102" s="112">
        <v>599.83968300000004</v>
      </c>
      <c r="BQ102" s="112">
        <v>11158.69145</v>
      </c>
      <c r="BR102" s="111">
        <v>1.6115030110912139</v>
      </c>
      <c r="BS102" s="107">
        <v>424.557143</v>
      </c>
      <c r="BT102" s="107">
        <v>565458.02185380599</v>
      </c>
      <c r="BU102" s="112">
        <v>565181.56943399995</v>
      </c>
      <c r="BV102" s="107">
        <v>9.5780320609150156</v>
      </c>
      <c r="BW102" s="107">
        <v>746.03412700000001</v>
      </c>
      <c r="BX102" s="107">
        <v>424148.65840900003</v>
      </c>
      <c r="BY102" s="107">
        <v>7.187972270404865</v>
      </c>
      <c r="BZ102" s="107">
        <v>685.46666700000003</v>
      </c>
      <c r="CA102" s="107">
        <v>282744.64565399999</v>
      </c>
      <c r="CB102" s="107">
        <v>4.7916234845345835</v>
      </c>
      <c r="CC102" s="107">
        <v>595.94206299999996</v>
      </c>
      <c r="CD102" s="107">
        <v>141409.007017</v>
      </c>
      <c r="CE102" s="107">
        <v>2.3964334227447717</v>
      </c>
      <c r="CF102" s="107">
        <v>416.09682500000002</v>
      </c>
      <c r="CG102" s="107">
        <v>151565.84425492099</v>
      </c>
      <c r="CH102" s="112">
        <v>154468.26288699999</v>
      </c>
      <c r="CI102" s="107">
        <v>9.6866501125951689</v>
      </c>
      <c r="CJ102" s="107">
        <v>793.37936500000001</v>
      </c>
      <c r="CK102" s="107">
        <v>113695.913653</v>
      </c>
      <c r="CL102" s="107">
        <v>7.1298305179628638</v>
      </c>
      <c r="CM102" s="107">
        <v>720.61825399999998</v>
      </c>
      <c r="CN102" s="107">
        <v>75772.677463</v>
      </c>
      <c r="CO102" s="107">
        <v>4.7516777942634469</v>
      </c>
      <c r="CP102" s="107">
        <v>628.43333299999995</v>
      </c>
      <c r="CQ102" s="107">
        <v>37892.149490000003</v>
      </c>
      <c r="CR102" s="107">
        <v>2.3762032877413306</v>
      </c>
      <c r="CS102" s="107">
        <v>466.03095200000001</v>
      </c>
      <c r="CT102" s="107">
        <v>64964.606440727002</v>
      </c>
      <c r="CU102" s="107">
        <v>64993.854618999998</v>
      </c>
      <c r="CV102" s="107">
        <v>4.3166556051759599</v>
      </c>
      <c r="CW102" s="107">
        <v>655.36746000000005</v>
      </c>
      <c r="CX102" s="112">
        <v>48755.982698</v>
      </c>
      <c r="CY102" s="107">
        <v>3.2381951683422407</v>
      </c>
      <c r="CZ102" s="107">
        <v>611.08095200000002</v>
      </c>
      <c r="DA102" s="112">
        <v>32481.532019999999</v>
      </c>
      <c r="DB102" s="107">
        <v>2.1573053034132035</v>
      </c>
      <c r="DC102" s="107">
        <v>550.52142900000001</v>
      </c>
      <c r="DD102" s="112">
        <v>16228.180934</v>
      </c>
      <c r="DE102" s="107">
        <v>1.077816796698841</v>
      </c>
      <c r="DF102" s="107">
        <v>409.13492100000002</v>
      </c>
      <c r="DG102" s="107">
        <v>105123.320635189</v>
      </c>
      <c r="DH102" s="112">
        <v>105115.765623</v>
      </c>
      <c r="DI102" s="107">
        <v>5.0325759248664363</v>
      </c>
      <c r="DJ102" s="107">
        <v>688.37063499999999</v>
      </c>
      <c r="DK102" s="112">
        <v>78849.693327000001</v>
      </c>
      <c r="DL102" s="107">
        <v>3.7750480717017756</v>
      </c>
      <c r="DM102" s="107">
        <v>641.03095199999996</v>
      </c>
      <c r="DN102" s="112">
        <v>52539.242796999999</v>
      </c>
      <c r="DO102" s="107">
        <v>2.5153955436066426</v>
      </c>
      <c r="DP102" s="107">
        <v>565.15793699999995</v>
      </c>
      <c r="DQ102" s="112">
        <v>26269.968718</v>
      </c>
      <c r="DR102" s="107">
        <v>1.2577144002485749</v>
      </c>
      <c r="DS102" s="107">
        <v>415.46031699999997</v>
      </c>
      <c r="DT102" s="107">
        <v>7383.7675276448599</v>
      </c>
      <c r="DU102" s="112">
        <v>7381.687199</v>
      </c>
      <c r="DV102" s="107">
        <v>7.5566230219583357</v>
      </c>
      <c r="DW102" s="107">
        <v>691.81507899999997</v>
      </c>
      <c r="DX102" s="112">
        <v>5540.6483509999998</v>
      </c>
      <c r="DY102" s="107">
        <v>5.6719540881404509</v>
      </c>
      <c r="DZ102" s="107">
        <v>633.67857100000003</v>
      </c>
      <c r="EA102" s="112">
        <v>3694.1928889999999</v>
      </c>
      <c r="EB102" s="107">
        <v>3.7817401740287657</v>
      </c>
      <c r="EC102" s="107">
        <v>563.99841300000003</v>
      </c>
      <c r="ED102" s="112">
        <v>1841.5713699999999</v>
      </c>
      <c r="EE102" s="107">
        <v>1.8852140758560678</v>
      </c>
      <c r="EF102" s="107">
        <v>465.61269800000002</v>
      </c>
      <c r="EG102" s="107">
        <v>2443336.4496899499</v>
      </c>
      <c r="EH102" s="111">
        <v>2442221.0302459998</v>
      </c>
      <c r="EI102" s="107">
        <v>6.8967408202888372</v>
      </c>
      <c r="EJ102" s="107">
        <v>740.26910599999997</v>
      </c>
      <c r="EK102" s="112">
        <v>2134431.951142</v>
      </c>
      <c r="EL102" s="107">
        <v>6.0275559759990287</v>
      </c>
      <c r="EM102" s="107">
        <v>704.57438999999999</v>
      </c>
      <c r="EN102" s="112">
        <v>1829755.4901719999</v>
      </c>
      <c r="EO102" s="107">
        <v>5.1671610488694064</v>
      </c>
      <c r="EP102" s="107">
        <v>666.42845499999999</v>
      </c>
      <c r="EQ102" s="112">
        <v>1530244.5163110001</v>
      </c>
      <c r="ER102" s="107">
        <v>4.3213532640828047</v>
      </c>
      <c r="ES102" s="107">
        <v>629.24308900000005</v>
      </c>
      <c r="ET102" s="112">
        <v>1225020.987313</v>
      </c>
      <c r="EU102" s="107">
        <v>3.459413437309188</v>
      </c>
      <c r="EV102" s="107">
        <v>589.49024399999996</v>
      </c>
      <c r="EW102" s="112">
        <v>916737.35242799995</v>
      </c>
      <c r="EX102" s="107">
        <v>2.588831985996308</v>
      </c>
      <c r="EY102" s="107">
        <v>560.40772400000003</v>
      </c>
      <c r="EZ102" s="112">
        <v>612627.97045000002</v>
      </c>
      <c r="FA102" s="107">
        <v>1.7300384687243602</v>
      </c>
      <c r="FB102" s="107">
        <v>518.38170700000001</v>
      </c>
      <c r="FC102" s="112">
        <v>307296.86446499999</v>
      </c>
      <c r="FD102" s="107">
        <v>0.867794848564159</v>
      </c>
      <c r="FE102" s="107">
        <v>408.09430900000001</v>
      </c>
      <c r="FF102" s="107">
        <v>1032.5991916246801</v>
      </c>
      <c r="FG102" s="112">
        <v>1037.372609</v>
      </c>
      <c r="FH102" s="107">
        <v>3.0649784583111743</v>
      </c>
      <c r="FI102" s="107">
        <v>306.605794</v>
      </c>
      <c r="FJ102" s="112">
        <v>516.90954599999998</v>
      </c>
      <c r="FK102" s="107">
        <v>1.5272396915440525</v>
      </c>
      <c r="FL102" s="107">
        <v>294.50984099999999</v>
      </c>
      <c r="FM102" s="107">
        <v>535.73566620338795</v>
      </c>
      <c r="FN102" s="112">
        <v>536.84912299999996</v>
      </c>
      <c r="FO102" s="107">
        <v>3.9303691558679255</v>
      </c>
      <c r="FP102" s="107">
        <v>298.45976200000001</v>
      </c>
      <c r="FQ102" s="112">
        <v>267.09069499999998</v>
      </c>
      <c r="FR102" s="107">
        <v>1.9554191009590745</v>
      </c>
      <c r="FS102" s="107">
        <v>293.58269799999999</v>
      </c>
      <c r="FT102" s="107">
        <v>104.8525274877551</v>
      </c>
      <c r="FU102" s="107">
        <v>9.1017818999787412</v>
      </c>
      <c r="FV102" s="125">
        <v>398.18</v>
      </c>
      <c r="FW102" s="107">
        <v>105.57929116687774</v>
      </c>
      <c r="FX102" s="107">
        <v>9.1648690249025826</v>
      </c>
      <c r="FY102" s="125">
        <v>394.64</v>
      </c>
      <c r="FZ102" s="107">
        <v>4069286.430728768</v>
      </c>
      <c r="GA102" s="107">
        <v>27.477503867301355</v>
      </c>
      <c r="GB102" s="107">
        <v>780.33015899999998</v>
      </c>
      <c r="GC102" s="107">
        <v>4051067.280514535</v>
      </c>
      <c r="GD102" s="107">
        <v>27.354480634852006</v>
      </c>
      <c r="GE102" s="113">
        <v>780.01428599999997</v>
      </c>
      <c r="GF102" s="113">
        <v>276.53333300000003</v>
      </c>
      <c r="GG102" s="113"/>
      <c r="GH102" s="113"/>
      <c r="GI102" s="113"/>
      <c r="GJ102" s="113"/>
      <c r="GK102" s="113"/>
      <c r="GL102" s="107">
        <v>2</v>
      </c>
      <c r="GM102" s="107">
        <v>0</v>
      </c>
      <c r="GN102" s="107">
        <v>0</v>
      </c>
      <c r="GO102" s="114"/>
      <c r="GP102" s="114"/>
      <c r="GQ102" s="114"/>
      <c r="GR102" s="114"/>
      <c r="GS102" s="114"/>
      <c r="GT102" s="114"/>
      <c r="GU102" s="114"/>
      <c r="GV102" s="114"/>
      <c r="GW102" s="114"/>
      <c r="GX102" s="114"/>
      <c r="GY102" s="114"/>
      <c r="GZ102" s="114"/>
      <c r="HA102" s="107"/>
      <c r="HB102" s="114"/>
      <c r="HC102" s="53" t="str">
        <f t="shared" si="16"/>
        <v>0</v>
      </c>
      <c r="HD102" s="56">
        <f t="shared" si="17"/>
        <v>2017</v>
      </c>
      <c r="HF102" s="56" t="e">
        <f>MATCH(ROUND(#REF!,1),#REF!,0)</f>
        <v>#REF!</v>
      </c>
      <c r="HG102" s="56" t="e">
        <f>MATCH(ROUND(#REF!,1),#REF!,0)</f>
        <v>#REF!</v>
      </c>
      <c r="HH102" s="56" t="e">
        <f>MATCH(ROUND(#REF!,1),#REF!,0)</f>
        <v>#REF!</v>
      </c>
      <c r="HI102" s="56" t="e">
        <f>MATCH(ROUND(#REF!,1),#REF!,0)</f>
        <v>#REF!</v>
      </c>
      <c r="HK102" s="115">
        <f t="shared" si="13"/>
        <v>2</v>
      </c>
      <c r="HL102" s="115" t="str" cm="1">
        <f t="array" ref="HL102">IFERROR(INDEX(#REF!,'5. Data Set'!HH102),"")</f>
        <v/>
      </c>
      <c r="HN102" s="116" t="str" cm="1">
        <f t="array" ref="HN102">IF(IFERROR(INDEX($E$5:$E$900,SMALL(IF(ROUND($EH$5:$EH$900,1)=ROUND($EH102,1),ROW($EH$5:$EH$900)-4,""),1)),"")=$E102,"",IFERROR(INDEX($E$5:$E$900,SMALL(IF(ROUND($EH$5:$EH$900,1)=ROUND($EH102,1),ROW($EH$5:$EH$900)-4,""),1)),""))</f>
        <v/>
      </c>
      <c r="HO102" s="116" t="str" cm="1">
        <f t="array" ref="HO102">IF(IFERROR(INDEX($E$5:$E$900,SMALL(IF(ROUND($EH$5:$EH$900,1)=ROUND($EH102,1),ROW($EH$5:$EH$900)-4,""),2)),"")=$E102,"",IFERROR(INDEX($E$5:$E$900,SMALL(IF(ROUND($EH$5:$EH$900,1)=ROUND($EH102,1),ROW($EH$5:$EH$900)-4,""),2)),""))</f>
        <v/>
      </c>
      <c r="HP102" s="116" t="str" cm="1">
        <f t="array" ref="HP102">IF(IFERROR(INDEX($E$5:$E$900,SMALL(IF(ROUND($EH$5:$EH$900,1)=ROUND($EH102,1),ROW($EH$5:$EH$900)-4,""),3)),"")=$E102,"",IFERROR(INDEX($E$5:$E$900,SMALL(IF(ROUND($EH$5:$EH$900,1)=ROUND($EH102,1),ROW($EH$5:$EH$900)-4,""),3)),""))</f>
        <v/>
      </c>
      <c r="HQ102" s="117" t="str" cm="1">
        <f t="array" ref="HQ102">IF(IFERROR(INDEX($E$5:$E$900,SMALL(IF(ROUND($EH$5:$EH$900,1)=ROUND($EH102,1),ROW($EH$5:$EH$900)-4,""),4)),"")=$E102,"",IFERROR(INDEX($E$5:$E$900,SMALL(IF(ROUND($EH$5:$EH$900,1)=ROUND($EH102,1),ROW($EH$5:$EH$900)-4,""),4)),""))</f>
        <v/>
      </c>
      <c r="HR102" s="118"/>
      <c r="HS102" s="105" t="str">
        <f t="shared" si="14"/>
        <v>za5</v>
      </c>
      <c r="HT102" s="119" t="str">
        <f t="shared" si="15"/>
        <v/>
      </c>
      <c r="HU102" s="119" t="str">
        <f t="shared" si="15"/>
        <v/>
      </c>
      <c r="HV102" s="119" t="str">
        <f t="shared" si="15"/>
        <v/>
      </c>
      <c r="HW102" s="119" t="str">
        <f t="shared" si="11"/>
        <v/>
      </c>
    </row>
    <row r="103" spans="1:231" ht="13.5" customHeight="1" x14ac:dyDescent="0.25">
      <c r="A103" s="107" t="s">
        <v>292</v>
      </c>
      <c r="B103" s="107" t="s">
        <v>578</v>
      </c>
      <c r="C103" s="107">
        <v>530</v>
      </c>
      <c r="D103" s="107">
        <v>2017</v>
      </c>
      <c r="E103" s="109" t="s">
        <v>581</v>
      </c>
      <c r="F103" s="107" t="s">
        <v>303</v>
      </c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 t="s">
        <v>305</v>
      </c>
      <c r="X103" s="110"/>
      <c r="Y103" s="107" t="s">
        <v>296</v>
      </c>
      <c r="Z103" s="107">
        <v>2</v>
      </c>
      <c r="AA103" s="107" t="s">
        <v>431</v>
      </c>
      <c r="AB103" s="110">
        <v>2</v>
      </c>
      <c r="AC103" s="110">
        <v>2</v>
      </c>
      <c r="AD103" s="107">
        <v>2000</v>
      </c>
      <c r="AE103" s="107">
        <v>8</v>
      </c>
      <c r="AF103" s="107">
        <v>2</v>
      </c>
      <c r="AG103" s="107">
        <v>65090</v>
      </c>
      <c r="AH103" s="107">
        <v>4</v>
      </c>
      <c r="AI103" s="107" t="s">
        <v>547</v>
      </c>
      <c r="AJ103" s="110">
        <v>1</v>
      </c>
      <c r="AK103" s="110" t="s">
        <v>405</v>
      </c>
      <c r="AL103" s="107" t="s">
        <v>327</v>
      </c>
      <c r="AM103" s="107">
        <v>2</v>
      </c>
      <c r="AN103" s="110">
        <v>1</v>
      </c>
      <c r="AO103" s="110">
        <v>1100</v>
      </c>
      <c r="AP103" s="107" t="s">
        <v>341</v>
      </c>
      <c r="AQ103" s="107" t="s">
        <v>424</v>
      </c>
      <c r="AR103" s="107" t="s">
        <v>319</v>
      </c>
      <c r="AS103" s="107" t="s">
        <v>477</v>
      </c>
      <c r="AT103" s="107" t="s">
        <v>478</v>
      </c>
      <c r="AU103" s="111">
        <v>10.306920646715801</v>
      </c>
      <c r="AV103" s="111">
        <v>13.79815320899233</v>
      </c>
      <c r="AW103" s="111">
        <v>13.86185185220568</v>
      </c>
      <c r="AX103" s="111">
        <v>7.1632501405445588</v>
      </c>
      <c r="AY103" s="111">
        <v>8.2198291767467726</v>
      </c>
      <c r="AZ103" s="111">
        <v>8.2198291767467726</v>
      </c>
      <c r="BA103" s="111"/>
      <c r="BB103" s="111">
        <v>8.902969749766525</v>
      </c>
      <c r="BC103" s="111">
        <v>36.310086824132874</v>
      </c>
      <c r="BD103" s="111">
        <v>512.13240981447382</v>
      </c>
      <c r="BE103" s="111">
        <v>77.592701474688539</v>
      </c>
      <c r="BF103" s="111">
        <v>75.641849718718717</v>
      </c>
      <c r="BG103" s="107">
        <v>57399.531735012497</v>
      </c>
      <c r="BH103" s="112">
        <v>57447.673498999997</v>
      </c>
      <c r="BI103" s="111">
        <v>8.2964117467217378</v>
      </c>
      <c r="BJ103" s="112">
        <v>498.96031699999997</v>
      </c>
      <c r="BK103" s="112">
        <v>43070.311974999997</v>
      </c>
      <c r="BL103" s="111">
        <v>6.2200785591531398</v>
      </c>
      <c r="BM103" s="112">
        <v>479.25714299999999</v>
      </c>
      <c r="BN103" s="112">
        <v>28689.072757999998</v>
      </c>
      <c r="BO103" s="111">
        <v>4.1431853673964527</v>
      </c>
      <c r="BP103" s="112">
        <v>440.28333300000003</v>
      </c>
      <c r="BQ103" s="112">
        <v>14322.129505000001</v>
      </c>
      <c r="BR103" s="111">
        <v>2.0683567536537466</v>
      </c>
      <c r="BS103" s="107">
        <v>372.18888900000002</v>
      </c>
      <c r="BT103" s="107">
        <v>644904.50277273799</v>
      </c>
      <c r="BU103" s="112">
        <v>644899.16459099995</v>
      </c>
      <c r="BV103" s="107">
        <v>10.928992041788831</v>
      </c>
      <c r="BW103" s="107">
        <v>506.01111100000003</v>
      </c>
      <c r="BX103" s="107">
        <v>483745.75925399998</v>
      </c>
      <c r="BY103" s="107">
        <v>8.1979537940462759</v>
      </c>
      <c r="BZ103" s="107">
        <v>485.33095200000002</v>
      </c>
      <c r="CA103" s="107">
        <v>322408.953454</v>
      </c>
      <c r="CB103" s="107">
        <v>5.4638074911058832</v>
      </c>
      <c r="CC103" s="107">
        <v>437.81587300000001</v>
      </c>
      <c r="CD103" s="107">
        <v>161263.011206</v>
      </c>
      <c r="CE103" s="107">
        <v>2.7328957190121832</v>
      </c>
      <c r="CF103" s="107">
        <v>343.265873</v>
      </c>
      <c r="CG103" s="107">
        <v>173753.08215042099</v>
      </c>
      <c r="CH103" s="112">
        <v>172800.32761899999</v>
      </c>
      <c r="CI103" s="107">
        <v>10.836247405796001</v>
      </c>
      <c r="CJ103" s="107">
        <v>495.40158700000001</v>
      </c>
      <c r="CK103" s="107">
        <v>130314.441961</v>
      </c>
      <c r="CL103" s="107">
        <v>8.1719725482879948</v>
      </c>
      <c r="CM103" s="107">
        <v>477.65317499999998</v>
      </c>
      <c r="CN103" s="107">
        <v>86878.177609000006</v>
      </c>
      <c r="CO103" s="107">
        <v>5.4480997791366264</v>
      </c>
      <c r="CP103" s="107">
        <v>435.99761899999999</v>
      </c>
      <c r="CQ103" s="107">
        <v>43505.476241999997</v>
      </c>
      <c r="CR103" s="107">
        <v>2.7282130222851269</v>
      </c>
      <c r="CS103" s="107">
        <v>345.53333300000003</v>
      </c>
      <c r="CT103" s="107">
        <v>80289.344568523404</v>
      </c>
      <c r="CU103" s="107">
        <v>80345.383994999997</v>
      </c>
      <c r="CV103" s="107">
        <v>5.3362483915616679</v>
      </c>
      <c r="CW103" s="107">
        <v>455.433333</v>
      </c>
      <c r="CX103" s="112">
        <v>60250.086952999998</v>
      </c>
      <c r="CY103" s="107">
        <v>4.0015917979109394</v>
      </c>
      <c r="CZ103" s="107">
        <v>435.07777800000002</v>
      </c>
      <c r="DA103" s="112">
        <v>40197.34994</v>
      </c>
      <c r="DB103" s="107">
        <v>2.6697618867029784</v>
      </c>
      <c r="DC103" s="107">
        <v>410.41349200000002</v>
      </c>
      <c r="DD103" s="112">
        <v>20082.740204999998</v>
      </c>
      <c r="DE103" s="107">
        <v>1.3338226141747134</v>
      </c>
      <c r="DF103" s="107">
        <v>355.12857100000002</v>
      </c>
      <c r="DG103" s="107">
        <v>130852.96851029999</v>
      </c>
      <c r="DH103" s="112">
        <v>130729.61605300001</v>
      </c>
      <c r="DI103" s="107">
        <v>6.2588776718323826</v>
      </c>
      <c r="DJ103" s="107">
        <v>473.32698399999998</v>
      </c>
      <c r="DK103" s="112">
        <v>98150.050354999999</v>
      </c>
      <c r="DL103" s="107">
        <v>4.6990817934253108</v>
      </c>
      <c r="DM103" s="107">
        <v>451.42301600000002</v>
      </c>
      <c r="DN103" s="112">
        <v>65468.560082000004</v>
      </c>
      <c r="DO103" s="107">
        <v>3.1344061221607435</v>
      </c>
      <c r="DP103" s="107">
        <v>420.45952399999999</v>
      </c>
      <c r="DQ103" s="112">
        <v>32730.954634000002</v>
      </c>
      <c r="DR103" s="107">
        <v>1.5670438522013859</v>
      </c>
      <c r="DS103" s="107">
        <v>352.22936499999997</v>
      </c>
      <c r="DT103" s="107">
        <v>9170.0949096323602</v>
      </c>
      <c r="DU103" s="112">
        <v>9171.6596370000007</v>
      </c>
      <c r="DV103" s="107">
        <v>9.3890153421712661</v>
      </c>
      <c r="DW103" s="107">
        <v>473.76190500000001</v>
      </c>
      <c r="DX103" s="112">
        <v>6875.6747320000004</v>
      </c>
      <c r="DY103" s="107">
        <v>7.0386187562061728</v>
      </c>
      <c r="DZ103" s="107">
        <v>445.737302</v>
      </c>
      <c r="EA103" s="112">
        <v>4582.4545690000004</v>
      </c>
      <c r="EB103" s="107">
        <v>4.6910524328197782</v>
      </c>
      <c r="EC103" s="107">
        <v>414.28968300000003</v>
      </c>
      <c r="ED103" s="112">
        <v>2289.98713</v>
      </c>
      <c r="EE103" s="107">
        <v>2.344256671955776</v>
      </c>
      <c r="EF103" s="107">
        <v>379.711905</v>
      </c>
      <c r="EG103" s="107">
        <v>2927573.2764713001</v>
      </c>
      <c r="EH103" s="111">
        <v>2926943.1243799999</v>
      </c>
      <c r="EI103" s="107">
        <v>8.2655778795508787</v>
      </c>
      <c r="EJ103" s="107">
        <v>508.14593500000001</v>
      </c>
      <c r="EK103" s="112">
        <v>2567185.6846670001</v>
      </c>
      <c r="EL103" s="107">
        <v>7.2496363291575774</v>
      </c>
      <c r="EM103" s="107">
        <v>487.59430900000001</v>
      </c>
      <c r="EN103" s="112">
        <v>2198802.681692</v>
      </c>
      <c r="EO103" s="107">
        <v>6.2093365108146186</v>
      </c>
      <c r="EP103" s="107">
        <v>475.28983699999998</v>
      </c>
      <c r="EQ103" s="112">
        <v>1828877.6724640001</v>
      </c>
      <c r="ER103" s="107">
        <v>5.1646821245032015</v>
      </c>
      <c r="ES103" s="107">
        <v>452.63414599999999</v>
      </c>
      <c r="ET103" s="112">
        <v>1469288.5217279999</v>
      </c>
      <c r="EU103" s="107">
        <v>4.149215815884868</v>
      </c>
      <c r="EV103" s="107">
        <v>432.33251999999999</v>
      </c>
      <c r="EW103" s="112">
        <v>1096846.68612</v>
      </c>
      <c r="EX103" s="107">
        <v>3.0974540060366151</v>
      </c>
      <c r="EY103" s="107">
        <v>413.53170699999998</v>
      </c>
      <c r="EZ103" s="112">
        <v>734164.47375100001</v>
      </c>
      <c r="FA103" s="107">
        <v>2.0732530070852655</v>
      </c>
      <c r="FB103" s="107">
        <v>392.81097599999998</v>
      </c>
      <c r="FC103" s="112">
        <v>367010.99648899998</v>
      </c>
      <c r="FD103" s="107">
        <v>1.036425323356424</v>
      </c>
      <c r="FE103" s="107">
        <v>359.16748000000001</v>
      </c>
      <c r="FF103" s="107">
        <v>5318.1883435237796</v>
      </c>
      <c r="FG103" s="112">
        <v>5361.7638100000004</v>
      </c>
      <c r="FH103" s="107">
        <v>15.841646900667733</v>
      </c>
      <c r="FI103" s="107">
        <v>316.33936499999999</v>
      </c>
      <c r="FJ103" s="112">
        <v>2656.2471770000002</v>
      </c>
      <c r="FK103" s="107">
        <v>7.8480386958577091</v>
      </c>
      <c r="FL103" s="107">
        <v>298.09428600000001</v>
      </c>
      <c r="FM103" s="107">
        <v>31370.028180623802</v>
      </c>
      <c r="FN103" s="112">
        <v>31266.349340000001</v>
      </c>
      <c r="FO103" s="107">
        <v>228.90657690899772</v>
      </c>
      <c r="FP103" s="107">
        <v>320.05476199999998</v>
      </c>
      <c r="FQ103" s="112">
        <v>15689.144533000001</v>
      </c>
      <c r="FR103" s="107">
        <v>114.86305390584963</v>
      </c>
      <c r="FS103" s="107">
        <v>313.22023799999999</v>
      </c>
      <c r="FT103" s="107">
        <v>84.467759208915353</v>
      </c>
      <c r="FU103" s="107">
        <v>7.3322707646627912</v>
      </c>
      <c r="FV103" s="107">
        <v>94.439510999999996</v>
      </c>
      <c r="FW103" s="107">
        <v>85.601513632365595</v>
      </c>
      <c r="FX103" s="107">
        <v>7.4306869472539585</v>
      </c>
      <c r="FY103" s="107">
        <v>95.823490000000007</v>
      </c>
      <c r="FZ103" s="107">
        <v>5991410.752310303</v>
      </c>
      <c r="GA103" s="107">
        <v>40.456481724662936</v>
      </c>
      <c r="GB103" s="107">
        <v>520.45158700000002</v>
      </c>
      <c r="GC103" s="107">
        <v>5844478.4452307038</v>
      </c>
      <c r="GD103" s="107">
        <v>39.464334058299684</v>
      </c>
      <c r="GE103" s="113">
        <v>521.72618999999997</v>
      </c>
      <c r="GF103" s="113">
        <v>257.69833299999999</v>
      </c>
      <c r="GG103" s="113"/>
      <c r="GH103" s="113"/>
      <c r="GI103" s="113"/>
      <c r="GJ103" s="113"/>
      <c r="GK103" s="113"/>
      <c r="GL103" s="107">
        <v>2</v>
      </c>
      <c r="GM103" s="107">
        <v>0</v>
      </c>
      <c r="GN103" s="107">
        <v>0</v>
      </c>
      <c r="GO103" s="114"/>
      <c r="GP103" s="114"/>
      <c r="GQ103" s="114"/>
      <c r="GR103" s="114"/>
      <c r="GS103" s="114"/>
      <c r="GT103" s="114"/>
      <c r="GU103" s="114"/>
      <c r="GV103" s="114"/>
      <c r="GW103" s="114"/>
      <c r="GX103" s="114"/>
      <c r="GY103" s="114"/>
      <c r="GZ103" s="114"/>
      <c r="HA103" s="107"/>
      <c r="HB103" s="114"/>
      <c r="HC103" s="53" t="str">
        <f t="shared" si="16"/>
        <v>0</v>
      </c>
      <c r="HD103" s="56">
        <f t="shared" si="17"/>
        <v>2017</v>
      </c>
      <c r="HF103" s="56" t="e">
        <f>MATCH(ROUND(#REF!,1),#REF!,0)</f>
        <v>#REF!</v>
      </c>
      <c r="HG103" s="56" t="e">
        <f>MATCH(ROUND(#REF!,1),#REF!,0)</f>
        <v>#REF!</v>
      </c>
      <c r="HH103" s="56" t="e">
        <f>MATCH(ROUND(#REF!,1),#REF!,0)</f>
        <v>#REF!</v>
      </c>
      <c r="HI103" s="56" t="e">
        <f>MATCH(ROUND(#REF!,1),#REF!,0)</f>
        <v>#REF!</v>
      </c>
      <c r="HK103" s="115">
        <f t="shared" si="13"/>
        <v>2</v>
      </c>
      <c r="HL103" s="115" t="str" cm="1">
        <f t="array" ref="HL103">IFERROR(INDEX(#REF!,'5. Data Set'!HH103),"")</f>
        <v/>
      </c>
      <c r="HN103" s="116" t="str" cm="1">
        <f t="array" ref="HN103">IF(IFERROR(INDEX($E$5:$E$900,SMALL(IF(ROUND($EH$5:$EH$900,1)=ROUND($EH103,1),ROW($EH$5:$EH$900)-4,""),1)),"")=$E103,"",IFERROR(INDEX($E$5:$E$900,SMALL(IF(ROUND($EH$5:$EH$900,1)=ROUND($EH103,1),ROW($EH$5:$EH$900)-4,""),1)),""))</f>
        <v/>
      </c>
      <c r="HO103" s="116" t="str" cm="1">
        <f t="array" ref="HO103">IF(IFERROR(INDEX($E$5:$E$900,SMALL(IF(ROUND($EH$5:$EH$900,1)=ROUND($EH103,1),ROW($EH$5:$EH$900)-4,""),2)),"")=$E103,"",IFERROR(INDEX($E$5:$E$900,SMALL(IF(ROUND($EH$5:$EH$900,1)=ROUND($EH103,1),ROW($EH$5:$EH$900)-4,""),2)),""))</f>
        <v/>
      </c>
      <c r="HP103" s="116" t="str" cm="1">
        <f t="array" ref="HP103">IF(IFERROR(INDEX($E$5:$E$900,SMALL(IF(ROUND($EH$5:$EH$900,1)=ROUND($EH103,1),ROW($EH$5:$EH$900)-4,""),3)),"")=$E103,"",IFERROR(INDEX($E$5:$E$900,SMALL(IF(ROUND($EH$5:$EH$900,1)=ROUND($EH103,1),ROW($EH$5:$EH$900)-4,""),3)),""))</f>
        <v/>
      </c>
      <c r="HQ103" s="117" t="str" cm="1">
        <f t="array" ref="HQ103">IF(IFERROR(INDEX($E$5:$E$900,SMALL(IF(ROUND($EH$5:$EH$900,1)=ROUND($EH103,1),ROW($EH$5:$EH$900)-4,""),4)),"")=$E103,"",IFERROR(INDEX($E$5:$E$900,SMALL(IF(ROUND($EH$5:$EH$900,1)=ROUND($EH103,1),ROW($EH$5:$EH$900)-4,""),4)),""))</f>
        <v/>
      </c>
      <c r="HR103" s="118"/>
      <c r="HS103" s="105" t="str">
        <f t="shared" si="14"/>
        <v>za5</v>
      </c>
      <c r="HT103" s="119" t="str">
        <f t="shared" si="15"/>
        <v/>
      </c>
      <c r="HU103" s="119" t="str">
        <f t="shared" si="15"/>
        <v/>
      </c>
      <c r="HV103" s="119" t="str">
        <f t="shared" si="15"/>
        <v/>
      </c>
      <c r="HW103" s="119" t="str">
        <f t="shared" si="11"/>
        <v/>
      </c>
    </row>
    <row r="104" spans="1:231" ht="13.9" customHeight="1" x14ac:dyDescent="0.25">
      <c r="A104" s="107" t="s">
        <v>292</v>
      </c>
      <c r="B104" s="107" t="s">
        <v>578</v>
      </c>
      <c r="C104" s="107">
        <v>531</v>
      </c>
      <c r="D104" s="107">
        <v>2017</v>
      </c>
      <c r="E104" s="109" t="s">
        <v>582</v>
      </c>
      <c r="F104" s="107" t="s">
        <v>49</v>
      </c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 t="s">
        <v>305</v>
      </c>
      <c r="X104" s="110"/>
      <c r="Y104" s="107" t="s">
        <v>296</v>
      </c>
      <c r="Z104" s="107">
        <v>2</v>
      </c>
      <c r="AA104" s="107" t="s">
        <v>468</v>
      </c>
      <c r="AB104" s="110">
        <v>2</v>
      </c>
      <c r="AC104" s="110">
        <v>2</v>
      </c>
      <c r="AD104" s="107">
        <v>2000</v>
      </c>
      <c r="AE104" s="107">
        <v>20</v>
      </c>
      <c r="AF104" s="107">
        <v>2</v>
      </c>
      <c r="AG104" s="107">
        <v>261698</v>
      </c>
      <c r="AH104" s="107">
        <v>8</v>
      </c>
      <c r="AI104" s="107" t="s">
        <v>549</v>
      </c>
      <c r="AJ104" s="110">
        <v>2</v>
      </c>
      <c r="AK104" s="110" t="s">
        <v>405</v>
      </c>
      <c r="AL104" s="107" t="s">
        <v>327</v>
      </c>
      <c r="AM104" s="107">
        <v>4</v>
      </c>
      <c r="AN104" s="110">
        <v>1</v>
      </c>
      <c r="AO104" s="110">
        <v>1100</v>
      </c>
      <c r="AP104" s="107" t="s">
        <v>341</v>
      </c>
      <c r="AQ104" s="107" t="s">
        <v>424</v>
      </c>
      <c r="AR104" s="107" t="s">
        <v>319</v>
      </c>
      <c r="AS104" s="107" t="s">
        <v>477</v>
      </c>
      <c r="AT104" s="107" t="s">
        <v>478</v>
      </c>
      <c r="AU104" s="111">
        <v>13.852772939036843</v>
      </c>
      <c r="AV104" s="111">
        <v>16.561566149893064</v>
      </c>
      <c r="AW104" s="111">
        <v>19.973596022147799</v>
      </c>
      <c r="AX104" s="111">
        <v>11.412969115514905</v>
      </c>
      <c r="AY104" s="111">
        <v>12.650498507659082</v>
      </c>
      <c r="AZ104" s="111">
        <v>12.650498507659082</v>
      </c>
      <c r="BA104" s="111"/>
      <c r="BB104" s="111">
        <v>11.430698189105005</v>
      </c>
      <c r="BC104" s="111">
        <v>102.36046833264933</v>
      </c>
      <c r="BD104" s="111">
        <v>535.82949219115642</v>
      </c>
      <c r="BE104" s="111">
        <v>218.40495769218549</v>
      </c>
      <c r="BF104" s="111">
        <v>199.23140639809429</v>
      </c>
      <c r="BG104" s="107">
        <v>144782.18137040001</v>
      </c>
      <c r="BH104" s="112">
        <v>144988.10244399999</v>
      </c>
      <c r="BI104" s="111">
        <v>20.938724285714287</v>
      </c>
      <c r="BJ104" s="112">
        <v>989.67539699999998</v>
      </c>
      <c r="BK104" s="112">
        <v>108627.95312400001</v>
      </c>
      <c r="BL104" s="111">
        <v>15.687706245162037</v>
      </c>
      <c r="BM104" s="112">
        <v>981.03254000000004</v>
      </c>
      <c r="BN104" s="112">
        <v>72383.094605000006</v>
      </c>
      <c r="BO104" s="111">
        <v>10.453338138322456</v>
      </c>
      <c r="BP104" s="112">
        <v>800.87777800000003</v>
      </c>
      <c r="BQ104" s="112">
        <v>36221.841315999998</v>
      </c>
      <c r="BR104" s="111">
        <v>5.2310440350066436</v>
      </c>
      <c r="BS104" s="107">
        <v>627.28333299999997</v>
      </c>
      <c r="BT104" s="107">
        <v>1370627.6483126699</v>
      </c>
      <c r="BU104" s="112">
        <v>1368687.27743</v>
      </c>
      <c r="BV104" s="107">
        <v>23.194901131895261</v>
      </c>
      <c r="BW104" s="107">
        <v>1010.456349</v>
      </c>
      <c r="BX104" s="107">
        <v>1028061.069392</v>
      </c>
      <c r="BY104" s="107">
        <v>17.422369050491533</v>
      </c>
      <c r="BZ104" s="107">
        <v>955.33015899999998</v>
      </c>
      <c r="CA104" s="107">
        <v>685262.194946</v>
      </c>
      <c r="CB104" s="107">
        <v>11.613017175876333</v>
      </c>
      <c r="CC104" s="107">
        <v>741.85</v>
      </c>
      <c r="CD104" s="107">
        <v>342613.45388699998</v>
      </c>
      <c r="CE104" s="107">
        <v>5.8062095852078635</v>
      </c>
      <c r="CF104" s="107">
        <v>505.76031699999999</v>
      </c>
      <c r="CG104" s="107">
        <v>457610.08663027902</v>
      </c>
      <c r="CH104" s="112">
        <v>458314.81292499998</v>
      </c>
      <c r="CI104" s="107">
        <v>28.740759760286103</v>
      </c>
      <c r="CJ104" s="107">
        <v>926.18254000000002</v>
      </c>
      <c r="CK104" s="107">
        <v>343231.85464899999</v>
      </c>
      <c r="CL104" s="107">
        <v>21.52394816477085</v>
      </c>
      <c r="CM104" s="107">
        <v>919.38174600000002</v>
      </c>
      <c r="CN104" s="107">
        <v>228798.579405</v>
      </c>
      <c r="CO104" s="107">
        <v>14.347877962325299</v>
      </c>
      <c r="CP104" s="107">
        <v>788.16349200000002</v>
      </c>
      <c r="CQ104" s="107">
        <v>114360.943939</v>
      </c>
      <c r="CR104" s="107">
        <v>7.171534331900836</v>
      </c>
      <c r="CS104" s="107">
        <v>595.91746000000001</v>
      </c>
      <c r="CT104" s="107">
        <v>235291.657570771</v>
      </c>
      <c r="CU104" s="107">
        <v>235228.71027700001</v>
      </c>
      <c r="CV104" s="107">
        <v>15.623036003448338</v>
      </c>
      <c r="CW104" s="107">
        <v>922.42777799999999</v>
      </c>
      <c r="CX104" s="112">
        <v>176469.09392300001</v>
      </c>
      <c r="CY104" s="107">
        <v>11.720435845643053</v>
      </c>
      <c r="CZ104" s="107">
        <v>827.85317499999996</v>
      </c>
      <c r="DA104" s="112">
        <v>117649.32428299999</v>
      </c>
      <c r="DB104" s="107">
        <v>7.8138405252073344</v>
      </c>
      <c r="DC104" s="107">
        <v>717.16587300000003</v>
      </c>
      <c r="DD104" s="112">
        <v>58797.654620000001</v>
      </c>
      <c r="DE104" s="107">
        <v>3.9051265211838317</v>
      </c>
      <c r="DF104" s="107">
        <v>601.32460300000002</v>
      </c>
      <c r="DG104" s="107">
        <v>380660.22748347803</v>
      </c>
      <c r="DH104" s="112">
        <v>380103.11954500002</v>
      </c>
      <c r="DI104" s="107">
        <v>18.198010517750934</v>
      </c>
      <c r="DJ104" s="107">
        <v>940.58174599999995</v>
      </c>
      <c r="DK104" s="112">
        <v>285513.622003</v>
      </c>
      <c r="DL104" s="107">
        <v>13.669395564002036</v>
      </c>
      <c r="DM104" s="107">
        <v>923.61190499999998</v>
      </c>
      <c r="DN104" s="112">
        <v>190354.88336199999</v>
      </c>
      <c r="DO104" s="107">
        <v>9.11352733351303</v>
      </c>
      <c r="DP104" s="107">
        <v>761.00793699999997</v>
      </c>
      <c r="DQ104" s="112">
        <v>95167.336343000003</v>
      </c>
      <c r="DR104" s="107">
        <v>4.5562798584483133</v>
      </c>
      <c r="DS104" s="107">
        <v>610.04841299999998</v>
      </c>
      <c r="DT104" s="107">
        <v>26803.912135648599</v>
      </c>
      <c r="DU104" s="112">
        <v>26788.231124999998</v>
      </c>
      <c r="DV104" s="107">
        <v>27.423075318626193</v>
      </c>
      <c r="DW104" s="107">
        <v>936.54682500000001</v>
      </c>
      <c r="DX104" s="112">
        <v>20099.895149</v>
      </c>
      <c r="DY104" s="107">
        <v>20.576234988995239</v>
      </c>
      <c r="DZ104" s="107">
        <v>884.006349</v>
      </c>
      <c r="EA104" s="112">
        <v>13404.855013</v>
      </c>
      <c r="EB104" s="107">
        <v>13.722531620003071</v>
      </c>
      <c r="EC104" s="107">
        <v>753.56825400000002</v>
      </c>
      <c r="ED104" s="112">
        <v>6690.2952990000003</v>
      </c>
      <c r="EE104" s="107">
        <v>6.8488460858883142</v>
      </c>
      <c r="EF104" s="107">
        <v>608.25396799999999</v>
      </c>
      <c r="EG104" s="107">
        <v>6885300.9041759996</v>
      </c>
      <c r="EH104" s="111">
        <v>6875769.6635299996</v>
      </c>
      <c r="EI104" s="107">
        <v>19.416916291394983</v>
      </c>
      <c r="EJ104" s="107">
        <v>1008.852846</v>
      </c>
      <c r="EK104" s="112">
        <v>6020664.3124409998</v>
      </c>
      <c r="EL104" s="107">
        <v>17.002130771384582</v>
      </c>
      <c r="EM104" s="107">
        <v>994.50203299999998</v>
      </c>
      <c r="EN104" s="112">
        <v>5164755.9935940001</v>
      </c>
      <c r="EO104" s="107">
        <v>14.585077700466467</v>
      </c>
      <c r="EP104" s="107">
        <v>936.16991900000005</v>
      </c>
      <c r="EQ104" s="112">
        <v>4303655.3389459997</v>
      </c>
      <c r="ER104" s="107">
        <v>12.153361667503594</v>
      </c>
      <c r="ES104" s="107">
        <v>865.49471500000004</v>
      </c>
      <c r="ET104" s="112">
        <v>3440411.6456920002</v>
      </c>
      <c r="EU104" s="107">
        <v>9.7155937736933993</v>
      </c>
      <c r="EV104" s="107">
        <v>798.75650399999995</v>
      </c>
      <c r="EW104" s="112">
        <v>2579931.2831350002</v>
      </c>
      <c r="EX104" s="107">
        <v>7.2856294223889515</v>
      </c>
      <c r="EY104" s="107">
        <v>713.52235800000005</v>
      </c>
      <c r="EZ104" s="112">
        <v>1717098.8991330001</v>
      </c>
      <c r="FA104" s="107">
        <v>4.8490230505183751</v>
      </c>
      <c r="FB104" s="107">
        <v>635.54999999999995</v>
      </c>
      <c r="FC104" s="112">
        <v>861083.77738700004</v>
      </c>
      <c r="FD104" s="107">
        <v>2.4316683722092258</v>
      </c>
      <c r="FE104" s="107">
        <v>569.08536600000002</v>
      </c>
      <c r="FF104" s="107">
        <v>19710.8814488719</v>
      </c>
      <c r="FG104" s="112">
        <v>19472.477030999999</v>
      </c>
      <c r="FH104" s="107">
        <v>57.532580012409149</v>
      </c>
      <c r="FI104" s="107">
        <v>406.98841299999998</v>
      </c>
      <c r="FJ104" s="112">
        <v>9859.1637229999997</v>
      </c>
      <c r="FK104" s="107">
        <v>29.129479770135319</v>
      </c>
      <c r="FL104" s="107">
        <v>393.00674600000002</v>
      </c>
      <c r="FM104" s="107">
        <v>41350.684872055797</v>
      </c>
      <c r="FN104" s="112">
        <v>41128.237082</v>
      </c>
      <c r="FO104" s="107">
        <v>301.1072339263489</v>
      </c>
      <c r="FP104" s="107">
        <v>403.86817500000001</v>
      </c>
      <c r="FQ104" s="112">
        <v>20695.249359000001</v>
      </c>
      <c r="FR104" s="107">
        <v>151.51364930814847</v>
      </c>
      <c r="FS104" s="107">
        <v>393.44142900000003</v>
      </c>
      <c r="FT104" s="107">
        <v>173.59860097568037</v>
      </c>
      <c r="FU104" s="107">
        <v>15.069323001361143</v>
      </c>
      <c r="FV104" s="107">
        <v>69.043357</v>
      </c>
      <c r="FW104" s="107">
        <v>174.44360016597392</v>
      </c>
      <c r="FX104" s="107">
        <v>15.142673625518571</v>
      </c>
      <c r="FY104" s="107">
        <v>69.286626999999996</v>
      </c>
      <c r="FZ104" s="107">
        <v>29406520.64535566</v>
      </c>
      <c r="GA104" s="107">
        <v>198.56498148053183</v>
      </c>
      <c r="GB104" s="107">
        <v>1015.427778</v>
      </c>
      <c r="GC104" s="107">
        <v>29436299.233112719</v>
      </c>
      <c r="GD104" s="107">
        <v>198.76605881293057</v>
      </c>
      <c r="GE104" s="113">
        <v>997.66428599999995</v>
      </c>
      <c r="GF104" s="113">
        <v>314.313333</v>
      </c>
      <c r="GG104" s="113"/>
      <c r="GH104" s="113"/>
      <c r="GI104" s="113"/>
      <c r="GJ104" s="113"/>
      <c r="GK104" s="113"/>
      <c r="GL104" s="107">
        <v>2</v>
      </c>
      <c r="GM104" s="107">
        <v>0</v>
      </c>
      <c r="GN104" s="107">
        <v>0</v>
      </c>
      <c r="GO104" s="114"/>
      <c r="GP104" s="114"/>
      <c r="GQ104" s="114"/>
      <c r="GR104" s="114"/>
      <c r="GS104" s="114"/>
      <c r="GT104" s="114"/>
      <c r="GU104" s="114"/>
      <c r="GV104" s="114"/>
      <c r="GW104" s="114"/>
      <c r="GX104" s="114"/>
      <c r="GY104" s="114"/>
      <c r="GZ104" s="114"/>
      <c r="HA104" s="107"/>
      <c r="HB104" s="114"/>
      <c r="HC104" s="53" t="str">
        <f t="shared" si="16"/>
        <v>0</v>
      </c>
      <c r="HD104" s="56">
        <f t="shared" si="17"/>
        <v>2017</v>
      </c>
      <c r="HF104" s="56" t="e">
        <f>MATCH(ROUND(#REF!,1),#REF!,0)</f>
        <v>#REF!</v>
      </c>
      <c r="HG104" s="56" t="e">
        <f>MATCH(ROUND(#REF!,1),#REF!,0)</f>
        <v>#REF!</v>
      </c>
      <c r="HH104" s="56" t="e">
        <f>MATCH(ROUND(#REF!,1),#REF!,0)</f>
        <v>#REF!</v>
      </c>
      <c r="HI104" s="56" t="e">
        <f>MATCH(ROUND(#REF!,1),#REF!,0)</f>
        <v>#REF!</v>
      </c>
      <c r="HK104" s="115">
        <f t="shared" si="13"/>
        <v>2</v>
      </c>
      <c r="HL104" s="115" t="str" cm="1">
        <f t="array" ref="HL104">IFERROR(INDEX(#REF!,'5. Data Set'!HH104),"")</f>
        <v/>
      </c>
      <c r="HN104" s="116" t="str" cm="1">
        <f t="array" ref="HN104">IF(IFERROR(INDEX($E$5:$E$900,SMALL(IF(ROUND($EH$5:$EH$900,1)=ROUND($EH104,1),ROW($EH$5:$EH$900)-4,""),1)),"")=$E104,"",IFERROR(INDEX($E$5:$E$900,SMALL(IF(ROUND($EH$5:$EH$900,1)=ROUND($EH104,1),ROW($EH$5:$EH$900)-4,""),1)),""))</f>
        <v/>
      </c>
      <c r="HO104" s="116" t="str" cm="1">
        <f t="array" ref="HO104">IF(IFERROR(INDEX($E$5:$E$900,SMALL(IF(ROUND($EH$5:$EH$900,1)=ROUND($EH104,1),ROW($EH$5:$EH$900)-4,""),2)),"")=$E104,"",IFERROR(INDEX($E$5:$E$900,SMALL(IF(ROUND($EH$5:$EH$900,1)=ROUND($EH104,1),ROW($EH$5:$EH$900)-4,""),2)),""))</f>
        <v/>
      </c>
      <c r="HP104" s="116" t="str" cm="1">
        <f t="array" ref="HP104">IF(IFERROR(INDEX($E$5:$E$900,SMALL(IF(ROUND($EH$5:$EH$900,1)=ROUND($EH104,1),ROW($EH$5:$EH$900)-4,""),3)),"")=$E104,"",IFERROR(INDEX($E$5:$E$900,SMALL(IF(ROUND($EH$5:$EH$900,1)=ROUND($EH104,1),ROW($EH$5:$EH$900)-4,""),3)),""))</f>
        <v/>
      </c>
      <c r="HQ104" s="117" t="str" cm="1">
        <f t="array" ref="HQ104">IF(IFERROR(INDEX($E$5:$E$900,SMALL(IF(ROUND($EH$5:$EH$900,1)=ROUND($EH104,1),ROW($EH$5:$EH$900)-4,""),4)),"")=$E104,"",IFERROR(INDEX($E$5:$E$900,SMALL(IF(ROUND($EH$5:$EH$900,1)=ROUND($EH104,1),ROW($EH$5:$EH$900)-4,""),4)),""))</f>
        <v/>
      </c>
      <c r="HR104" s="118"/>
      <c r="HS104" s="105" t="str">
        <f t="shared" si="14"/>
        <v>za5</v>
      </c>
      <c r="HT104" s="119" t="str">
        <f t="shared" si="15"/>
        <v/>
      </c>
      <c r="HU104" s="119" t="str">
        <f t="shared" si="15"/>
        <v/>
      </c>
      <c r="HV104" s="119" t="str">
        <f t="shared" si="15"/>
        <v/>
      </c>
      <c r="HW104" s="119" t="str">
        <f t="shared" si="11"/>
        <v/>
      </c>
    </row>
    <row r="105" spans="1:231" ht="13.9" customHeight="1" x14ac:dyDescent="0.25">
      <c r="A105" s="107" t="s">
        <v>292</v>
      </c>
      <c r="B105" s="107" t="s">
        <v>583</v>
      </c>
      <c r="C105" s="107">
        <v>532</v>
      </c>
      <c r="D105" s="107">
        <v>2017</v>
      </c>
      <c r="E105" s="109" t="s">
        <v>584</v>
      </c>
      <c r="F105" s="107" t="s">
        <v>300</v>
      </c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 t="s">
        <v>305</v>
      </c>
      <c r="X105" s="110"/>
      <c r="Y105" s="107" t="s">
        <v>296</v>
      </c>
      <c r="Z105" s="107">
        <v>8</v>
      </c>
      <c r="AA105" s="107" t="s">
        <v>434</v>
      </c>
      <c r="AB105" s="110">
        <v>2</v>
      </c>
      <c r="AC105" s="110">
        <v>2</v>
      </c>
      <c r="AD105" s="107">
        <v>2700</v>
      </c>
      <c r="AE105" s="107">
        <v>18</v>
      </c>
      <c r="AF105" s="107">
        <v>2</v>
      </c>
      <c r="AG105" s="107">
        <v>522942</v>
      </c>
      <c r="AH105" s="107">
        <v>16</v>
      </c>
      <c r="AI105" s="107" t="s">
        <v>549</v>
      </c>
      <c r="AJ105" s="110">
        <v>2</v>
      </c>
      <c r="AK105" s="110" t="s">
        <v>405</v>
      </c>
      <c r="AL105" s="107" t="s">
        <v>316</v>
      </c>
      <c r="AM105" s="107">
        <v>3</v>
      </c>
      <c r="AN105" s="110">
        <v>1</v>
      </c>
      <c r="AO105" s="110">
        <v>2700</v>
      </c>
      <c r="AP105" s="107" t="s">
        <v>341</v>
      </c>
      <c r="AQ105" s="107" t="s">
        <v>424</v>
      </c>
      <c r="AR105" s="107" t="s">
        <v>319</v>
      </c>
      <c r="AS105" s="107" t="s">
        <v>477</v>
      </c>
      <c r="AT105" s="107" t="s">
        <v>478</v>
      </c>
      <c r="AU105" s="111">
        <v>13.1924759442007</v>
      </c>
      <c r="AV105" s="111">
        <v>18.042309904809006</v>
      </c>
      <c r="AW105" s="111">
        <v>18.704160349593867</v>
      </c>
      <c r="AX105" s="111">
        <v>10.836224583553371</v>
      </c>
      <c r="AY105" s="111">
        <v>11.611445114688145</v>
      </c>
      <c r="AZ105" s="111">
        <v>11.611445114688145</v>
      </c>
      <c r="BA105" s="111"/>
      <c r="BB105" s="111">
        <v>11.245001267622785</v>
      </c>
      <c r="BC105" s="111">
        <v>113.42928548331263</v>
      </c>
      <c r="BD105" s="111">
        <v>659.54784496738307</v>
      </c>
      <c r="BE105" s="111">
        <v>969.65592767678345</v>
      </c>
      <c r="BF105" s="111">
        <v>243.80038926880601</v>
      </c>
      <c r="BG105" s="107">
        <v>660005.27076946304</v>
      </c>
      <c r="BH105" s="112">
        <v>659958.982112</v>
      </c>
      <c r="BI105" s="111">
        <v>95.309193881347127</v>
      </c>
      <c r="BJ105" s="112">
        <v>5343.715142</v>
      </c>
      <c r="BK105" s="112">
        <v>495053.92257699999</v>
      </c>
      <c r="BL105" s="111">
        <v>71.494125494916531</v>
      </c>
      <c r="BM105" s="112">
        <v>5212.2200480000001</v>
      </c>
      <c r="BN105" s="112">
        <v>329972.16678700002</v>
      </c>
      <c r="BO105" s="111">
        <v>47.653539192854261</v>
      </c>
      <c r="BP105" s="112">
        <v>3729.9296399999998</v>
      </c>
      <c r="BQ105" s="112">
        <v>164964.63920599999</v>
      </c>
      <c r="BR105" s="111">
        <v>23.823672694529488</v>
      </c>
      <c r="BS105" s="107">
        <v>2458.312586</v>
      </c>
      <c r="BT105" s="107">
        <v>7523834.34966214</v>
      </c>
      <c r="BU105" s="112">
        <v>7520920.2010850003</v>
      </c>
      <c r="BV105" s="107">
        <v>127.45570398857039</v>
      </c>
      <c r="BW105" s="107">
        <v>5586.280659</v>
      </c>
      <c r="BX105" s="107">
        <v>5643230.5975050004</v>
      </c>
      <c r="BY105" s="107">
        <v>95.634830492028982</v>
      </c>
      <c r="BZ105" s="107">
        <v>5349.3361260000001</v>
      </c>
      <c r="CA105" s="107">
        <v>3762313.4459060002</v>
      </c>
      <c r="CB105" s="107">
        <v>63.759260310252273</v>
      </c>
      <c r="CC105" s="107">
        <v>3716.2740220000001</v>
      </c>
      <c r="CD105" s="107">
        <v>1881002.0065570001</v>
      </c>
      <c r="CE105" s="107">
        <v>31.877008203736743</v>
      </c>
      <c r="CF105" s="107">
        <v>2105.2189539999999</v>
      </c>
      <c r="CG105" s="107">
        <v>2019684.97344012</v>
      </c>
      <c r="CH105" s="112">
        <v>1975560.4478509999</v>
      </c>
      <c r="CI105" s="107">
        <v>123.88669670360473</v>
      </c>
      <c r="CJ105" s="107">
        <v>4980.842095</v>
      </c>
      <c r="CK105" s="107">
        <v>1514670.644814</v>
      </c>
      <c r="CL105" s="107">
        <v>94.984460224462907</v>
      </c>
      <c r="CM105" s="107">
        <v>4895.92904</v>
      </c>
      <c r="CN105" s="107">
        <v>1009927.482512</v>
      </c>
      <c r="CO105" s="107">
        <v>63.332195101749534</v>
      </c>
      <c r="CP105" s="107">
        <v>3704.917872</v>
      </c>
      <c r="CQ105" s="107">
        <v>505055.98560700001</v>
      </c>
      <c r="CR105" s="107">
        <v>31.671882161488625</v>
      </c>
      <c r="CS105" s="107">
        <v>2134.5498630000002</v>
      </c>
      <c r="CT105" s="107">
        <v>1063766.7867608301</v>
      </c>
      <c r="CU105" s="107">
        <v>1063545.547484</v>
      </c>
      <c r="CV105" s="107">
        <v>70.636829832903061</v>
      </c>
      <c r="CW105" s="107">
        <v>4962.1611110000003</v>
      </c>
      <c r="CX105" s="112">
        <v>797709.11881899997</v>
      </c>
      <c r="CY105" s="107">
        <v>52.980940417147906</v>
      </c>
      <c r="CZ105" s="107">
        <v>4435.0128109999996</v>
      </c>
      <c r="DA105" s="112">
        <v>531901.43662499997</v>
      </c>
      <c r="DB105" s="107">
        <v>35.3269602375182</v>
      </c>
      <c r="DC105" s="107">
        <v>3370.5978070000001</v>
      </c>
      <c r="DD105" s="112">
        <v>265950.48112000001</v>
      </c>
      <c r="DE105" s="107">
        <v>17.663464365295322</v>
      </c>
      <c r="DF105" s="107">
        <v>2283.2231339999998</v>
      </c>
      <c r="DG105" s="107">
        <v>1661680.0122685099</v>
      </c>
      <c r="DH105" s="112">
        <v>1661551.605466</v>
      </c>
      <c r="DI105" s="107">
        <v>79.54929080364073</v>
      </c>
      <c r="DJ105" s="107">
        <v>5030.8029990000005</v>
      </c>
      <c r="DK105" s="112">
        <v>1246363.0946200001</v>
      </c>
      <c r="DL105" s="107">
        <v>59.671514224829053</v>
      </c>
      <c r="DM105" s="107">
        <v>4904.0938379999998</v>
      </c>
      <c r="DN105" s="112">
        <v>830941.59189200005</v>
      </c>
      <c r="DO105" s="107">
        <v>39.782582808024294</v>
      </c>
      <c r="DP105" s="107">
        <v>3638.9940630000001</v>
      </c>
      <c r="DQ105" s="112">
        <v>415475.99943600001</v>
      </c>
      <c r="DR105" s="107">
        <v>19.89154052894925</v>
      </c>
      <c r="DS105" s="107">
        <v>2301.665673</v>
      </c>
      <c r="DT105" s="107">
        <v>117408.28444137399</v>
      </c>
      <c r="DU105" s="112">
        <v>117197.30271600001</v>
      </c>
      <c r="DV105" s="107">
        <v>119.97471742437426</v>
      </c>
      <c r="DW105" s="107">
        <v>4983.1863080000003</v>
      </c>
      <c r="DX105" s="112">
        <v>88024.937527000002</v>
      </c>
      <c r="DY105" s="107">
        <v>90.111007347085021</v>
      </c>
      <c r="DZ105" s="107">
        <v>4747.9852090000004</v>
      </c>
      <c r="EA105" s="112">
        <v>58739.471081999996</v>
      </c>
      <c r="EB105" s="107">
        <v>60.131515669754819</v>
      </c>
      <c r="EC105" s="107">
        <v>3493.0184290000002</v>
      </c>
      <c r="ED105" s="112">
        <v>29333.452986</v>
      </c>
      <c r="EE105" s="107">
        <v>30.028615433280443</v>
      </c>
      <c r="EF105" s="107">
        <v>2475.3090990000001</v>
      </c>
      <c r="EG105" s="107">
        <v>31388798.119677499</v>
      </c>
      <c r="EH105" s="111">
        <v>31345680.162755001</v>
      </c>
      <c r="EI105" s="107">
        <v>88.519028065373263</v>
      </c>
      <c r="EJ105" s="107">
        <v>5414.1661560000002</v>
      </c>
      <c r="EK105" s="112">
        <v>27453975.425760001</v>
      </c>
      <c r="EL105" s="107">
        <v>77.528999485756415</v>
      </c>
      <c r="EM105" s="107">
        <v>5311.8496740000001</v>
      </c>
      <c r="EN105" s="112">
        <v>23552543.389274999</v>
      </c>
      <c r="EO105" s="107">
        <v>66.511501376300515</v>
      </c>
      <c r="EP105" s="107">
        <v>4886.9927950000001</v>
      </c>
      <c r="EQ105" s="112">
        <v>19634268.257589001</v>
      </c>
      <c r="ER105" s="107">
        <v>55.446438996136081</v>
      </c>
      <c r="ES105" s="107">
        <v>4210.6545210000004</v>
      </c>
      <c r="ET105" s="112">
        <v>15684579.851980999</v>
      </c>
      <c r="EU105" s="107">
        <v>44.292666705658995</v>
      </c>
      <c r="EV105" s="107">
        <v>3552.628604</v>
      </c>
      <c r="EW105" s="112">
        <v>11777675.966189001</v>
      </c>
      <c r="EX105" s="107">
        <v>33.259716298474657</v>
      </c>
      <c r="EY105" s="107">
        <v>3059.9021590000002</v>
      </c>
      <c r="EZ105" s="112">
        <v>7849485.4771819999</v>
      </c>
      <c r="FA105" s="107">
        <v>22.166653320192115</v>
      </c>
      <c r="FB105" s="107">
        <v>2596.9505279999998</v>
      </c>
      <c r="FC105" s="112">
        <v>3929254.5139810001</v>
      </c>
      <c r="FD105" s="107">
        <v>11.096067745001486</v>
      </c>
      <c r="FE105" s="107">
        <v>2146.9654999999998</v>
      </c>
      <c r="FF105" s="107">
        <v>74663.975966057798</v>
      </c>
      <c r="FG105" s="112">
        <v>73401.686352000004</v>
      </c>
      <c r="FH105" s="107">
        <v>216.86960453820248</v>
      </c>
      <c r="FI105" s="107">
        <v>1391.4618109999999</v>
      </c>
      <c r="FJ105" s="112">
        <v>37361.666341999997</v>
      </c>
      <c r="FK105" s="107">
        <v>110.38724322519647</v>
      </c>
      <c r="FL105" s="107">
        <v>1337.198531</v>
      </c>
      <c r="FM105" s="107">
        <v>174436.540854166</v>
      </c>
      <c r="FN105" s="112">
        <v>171071.41304000001</v>
      </c>
      <c r="FO105" s="107">
        <v>1252.4446375283696</v>
      </c>
      <c r="FP105" s="107">
        <v>1373.196537</v>
      </c>
      <c r="FQ105" s="112">
        <v>87212.308980999995</v>
      </c>
      <c r="FR105" s="107">
        <v>638.49702746174682</v>
      </c>
      <c r="FS105" s="107">
        <v>1338.727259</v>
      </c>
      <c r="FT105" s="107">
        <v>1040.1454445030668</v>
      </c>
      <c r="FU105" s="107">
        <v>90.290403168668988</v>
      </c>
      <c r="FV105" s="107">
        <v>84.008908000000005</v>
      </c>
      <c r="FW105" s="107">
        <v>856.11853672043412</v>
      </c>
      <c r="FX105" s="107">
        <v>74.315845201426569</v>
      </c>
      <c r="FY105" s="107">
        <v>84.949799999999996</v>
      </c>
      <c r="FZ105" s="107">
        <v>192718480.0228543</v>
      </c>
      <c r="GA105" s="107">
        <v>1301.3148300745349</v>
      </c>
      <c r="GB105" s="107">
        <v>5295.7903390000001</v>
      </c>
      <c r="GC105" s="107">
        <v>192168028.70318869</v>
      </c>
      <c r="GD105" s="107">
        <v>1297.5979552557319</v>
      </c>
      <c r="GE105" s="113">
        <v>5322.3785209999996</v>
      </c>
      <c r="GF105" s="113">
        <v>1038.34593</v>
      </c>
      <c r="GG105" s="113"/>
      <c r="GH105" s="113"/>
      <c r="GI105" s="113"/>
      <c r="GJ105" s="113"/>
      <c r="GK105" s="113"/>
      <c r="GL105" s="107">
        <v>2</v>
      </c>
      <c r="GM105" s="107">
        <v>0</v>
      </c>
      <c r="GN105" s="107">
        <v>0</v>
      </c>
      <c r="GO105" s="114"/>
      <c r="GP105" s="114"/>
      <c r="GQ105" s="114"/>
      <c r="GR105" s="114"/>
      <c r="GS105" s="114"/>
      <c r="GT105" s="114"/>
      <c r="GU105" s="114"/>
      <c r="GV105" s="114"/>
      <c r="GW105" s="114"/>
      <c r="GX105" s="114"/>
      <c r="GY105" s="114"/>
      <c r="GZ105" s="114"/>
      <c r="HA105" s="107"/>
      <c r="HB105" s="114"/>
      <c r="HC105" s="53" t="str">
        <f t="shared" si="16"/>
        <v>0</v>
      </c>
      <c r="HD105" s="56">
        <f t="shared" si="17"/>
        <v>2017</v>
      </c>
      <c r="HF105" s="56" t="e">
        <f>MATCH(ROUND(#REF!,1),#REF!,0)</f>
        <v>#REF!</v>
      </c>
      <c r="HG105" s="56" t="e">
        <f>MATCH(ROUND(#REF!,1),#REF!,0)</f>
        <v>#REF!</v>
      </c>
      <c r="HH105" s="56" t="e">
        <f>MATCH(ROUND(#REF!,1),#REF!,0)</f>
        <v>#REF!</v>
      </c>
      <c r="HI105" s="56" t="e">
        <f>MATCH(ROUND(#REF!,1),#REF!,0)</f>
        <v>#REF!</v>
      </c>
      <c r="HK105" s="115">
        <f t="shared" si="13"/>
        <v>2</v>
      </c>
      <c r="HL105" s="115" t="str" cm="1">
        <f t="array" ref="HL105">IFERROR(INDEX(#REF!,'5. Data Set'!HH105),"")</f>
        <v/>
      </c>
      <c r="HN105" s="116" t="str" cm="1">
        <f t="array" ref="HN105">IF(IFERROR(INDEX($E$5:$E$900,SMALL(IF(ROUND($EH$5:$EH$900,1)=ROUND($EH105,1),ROW($EH$5:$EH$900)-4,""),1)),"")=$E105,"",IFERROR(INDEX($E$5:$E$900,SMALL(IF(ROUND($EH$5:$EH$900,1)=ROUND($EH105,1),ROW($EH$5:$EH$900)-4,""),1)),""))</f>
        <v/>
      </c>
      <c r="HO105" s="116" t="str" cm="1">
        <f t="array" ref="HO105">IF(IFERROR(INDEX($E$5:$E$900,SMALL(IF(ROUND($EH$5:$EH$900,1)=ROUND($EH105,1),ROW($EH$5:$EH$900)-4,""),2)),"")=$E105,"",IFERROR(INDEX($E$5:$E$900,SMALL(IF(ROUND($EH$5:$EH$900,1)=ROUND($EH105,1),ROW($EH$5:$EH$900)-4,""),2)),""))</f>
        <v/>
      </c>
      <c r="HP105" s="116" t="str" cm="1">
        <f t="array" ref="HP105">IF(IFERROR(INDEX($E$5:$E$900,SMALL(IF(ROUND($EH$5:$EH$900,1)=ROUND($EH105,1),ROW($EH$5:$EH$900)-4,""),3)),"")=$E105,"",IFERROR(INDEX($E$5:$E$900,SMALL(IF(ROUND($EH$5:$EH$900,1)=ROUND($EH105,1),ROW($EH$5:$EH$900)-4,""),3)),""))</f>
        <v/>
      </c>
      <c r="HQ105" s="117" t="str" cm="1">
        <f t="array" ref="HQ105">IF(IFERROR(INDEX($E$5:$E$900,SMALL(IF(ROUND($EH$5:$EH$900,1)=ROUND($EH105,1),ROW($EH$5:$EH$900)-4,""),4)),"")=$E105,"",IFERROR(INDEX($E$5:$E$900,SMALL(IF(ROUND($EH$5:$EH$900,1)=ROUND($EH105,1),ROW($EH$5:$EH$900)-4,""),4)),""))</f>
        <v/>
      </c>
      <c r="HR105" s="118"/>
      <c r="HS105" s="105" t="str">
        <f t="shared" si="14"/>
        <v>za6</v>
      </c>
      <c r="HT105" s="119" t="str">
        <f t="shared" si="15"/>
        <v/>
      </c>
      <c r="HU105" s="119" t="str">
        <f t="shared" si="15"/>
        <v/>
      </c>
      <c r="HV105" s="119" t="str">
        <f t="shared" si="15"/>
        <v/>
      </c>
      <c r="HW105" s="119" t="str">
        <f t="shared" si="11"/>
        <v/>
      </c>
    </row>
    <row r="106" spans="1:231" ht="13.9" customHeight="1" x14ac:dyDescent="0.25">
      <c r="A106" s="107" t="s">
        <v>292</v>
      </c>
      <c r="B106" s="107" t="s">
        <v>583</v>
      </c>
      <c r="C106" s="107">
        <v>533</v>
      </c>
      <c r="D106" s="107">
        <v>2017</v>
      </c>
      <c r="E106" s="109" t="s">
        <v>585</v>
      </c>
      <c r="F106" s="107" t="s">
        <v>309</v>
      </c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 t="s">
        <v>305</v>
      </c>
      <c r="X106" s="110"/>
      <c r="Y106" s="107" t="s">
        <v>296</v>
      </c>
      <c r="Z106" s="107">
        <v>8</v>
      </c>
      <c r="AA106" s="107" t="s">
        <v>449</v>
      </c>
      <c r="AB106" s="110">
        <v>2</v>
      </c>
      <c r="AC106" s="110">
        <v>2</v>
      </c>
      <c r="AD106" s="107">
        <v>3600</v>
      </c>
      <c r="AE106" s="107">
        <v>4</v>
      </c>
      <c r="AF106" s="107">
        <v>2</v>
      </c>
      <c r="AG106" s="107">
        <v>47682</v>
      </c>
      <c r="AH106" s="107">
        <v>6</v>
      </c>
      <c r="AI106" s="107" t="s">
        <v>545</v>
      </c>
      <c r="AJ106" s="110">
        <v>2</v>
      </c>
      <c r="AK106" s="110" t="s">
        <v>405</v>
      </c>
      <c r="AL106" s="107" t="s">
        <v>316</v>
      </c>
      <c r="AM106" s="107">
        <v>3</v>
      </c>
      <c r="AN106" s="110">
        <v>1</v>
      </c>
      <c r="AO106" s="110">
        <v>2700</v>
      </c>
      <c r="AP106" s="107" t="s">
        <v>341</v>
      </c>
      <c r="AQ106" s="107" t="s">
        <v>424</v>
      </c>
      <c r="AR106" s="107" t="s">
        <v>319</v>
      </c>
      <c r="AS106" s="107" t="s">
        <v>477</v>
      </c>
      <c r="AT106" s="107" t="s">
        <v>478</v>
      </c>
      <c r="AU106" s="111">
        <v>6.5050708789213214</v>
      </c>
      <c r="AV106" s="111">
        <v>9.6427575774701033</v>
      </c>
      <c r="AW106" s="111">
        <v>9.060554945095932</v>
      </c>
      <c r="AX106" s="111">
        <v>4.8950389075137677</v>
      </c>
      <c r="AY106" s="111">
        <v>5.3345456024464868</v>
      </c>
      <c r="AZ106" s="111">
        <v>5.3345456024464868</v>
      </c>
      <c r="BA106" s="111"/>
      <c r="BB106" s="111">
        <v>5.9091969394202959</v>
      </c>
      <c r="BC106" s="111">
        <v>10.361513672353279</v>
      </c>
      <c r="BD106" s="111">
        <v>14.321822566110161</v>
      </c>
      <c r="BE106" s="111">
        <v>388.07804125553264</v>
      </c>
      <c r="BF106" s="111">
        <v>35.914843199839545</v>
      </c>
      <c r="BG106" s="107">
        <v>177402.74505638701</v>
      </c>
      <c r="BH106" s="112">
        <v>177160.92602399999</v>
      </c>
      <c r="BI106" s="111">
        <v>25.585021954826409</v>
      </c>
      <c r="BJ106" s="112">
        <v>2991.2908889999999</v>
      </c>
      <c r="BK106" s="112">
        <v>133101.96738799999</v>
      </c>
      <c r="BL106" s="111">
        <v>19.222166164288602</v>
      </c>
      <c r="BM106" s="112">
        <v>2701.0595309999999</v>
      </c>
      <c r="BN106" s="112">
        <v>88756.498795000007</v>
      </c>
      <c r="BO106" s="111">
        <v>12.817933509762581</v>
      </c>
      <c r="BP106" s="112">
        <v>2188.8300899999999</v>
      </c>
      <c r="BQ106" s="112">
        <v>44363.823245</v>
      </c>
      <c r="BR106" s="111">
        <v>6.406883375454913</v>
      </c>
      <c r="BS106" s="107">
        <v>1275.381073</v>
      </c>
      <c r="BT106" s="107">
        <v>2256711.6498056101</v>
      </c>
      <c r="BU106" s="112">
        <v>2258518.6385400002</v>
      </c>
      <c r="BV106" s="107">
        <v>38.274715772798011</v>
      </c>
      <c r="BW106" s="107">
        <v>3017.185896</v>
      </c>
      <c r="BX106" s="107">
        <v>1692676.1963889999</v>
      </c>
      <c r="BY106" s="107">
        <v>28.685484018874693</v>
      </c>
      <c r="BZ106" s="107">
        <v>2777.9486240000001</v>
      </c>
      <c r="CA106" s="107">
        <v>1128495.7111160001</v>
      </c>
      <c r="CB106" s="107">
        <v>19.124417154116614</v>
      </c>
      <c r="CC106" s="107">
        <v>2220.9325840000001</v>
      </c>
      <c r="CD106" s="107">
        <v>564145.07985099999</v>
      </c>
      <c r="CE106" s="107">
        <v>9.5604668553356476</v>
      </c>
      <c r="CF106" s="107">
        <v>1247.3111839999999</v>
      </c>
      <c r="CG106" s="107">
        <v>609070.27524651506</v>
      </c>
      <c r="CH106" s="112">
        <v>608972.08629899996</v>
      </c>
      <c r="CI106" s="107">
        <v>38.188424068902847</v>
      </c>
      <c r="CJ106" s="107">
        <v>2968.624069</v>
      </c>
      <c r="CK106" s="107">
        <v>456871.68190800003</v>
      </c>
      <c r="CL106" s="107">
        <v>28.650261524810134</v>
      </c>
      <c r="CM106" s="107">
        <v>2937.3828010000002</v>
      </c>
      <c r="CN106" s="107">
        <v>304510.70536899997</v>
      </c>
      <c r="CO106" s="107">
        <v>19.095758593510428</v>
      </c>
      <c r="CP106" s="107">
        <v>2416.874022</v>
      </c>
      <c r="CQ106" s="107">
        <v>152293.536746</v>
      </c>
      <c r="CR106" s="107">
        <v>9.5502738057418206</v>
      </c>
      <c r="CS106" s="107">
        <v>1404.8310799999999</v>
      </c>
      <c r="CT106" s="107">
        <v>260724.10038466501</v>
      </c>
      <c r="CU106" s="107">
        <v>259700.80799999999</v>
      </c>
      <c r="CV106" s="107">
        <v>17.248383790953159</v>
      </c>
      <c r="CW106" s="107">
        <v>2599.7243659999999</v>
      </c>
      <c r="CX106" s="112">
        <v>195563.08794900001</v>
      </c>
      <c r="CY106" s="107">
        <v>12.988589532183045</v>
      </c>
      <c r="CZ106" s="107">
        <v>2324.1153439999998</v>
      </c>
      <c r="DA106" s="112">
        <v>130409.098677</v>
      </c>
      <c r="DB106" s="107">
        <v>8.6612983653604108</v>
      </c>
      <c r="DC106" s="107">
        <v>1958.322815</v>
      </c>
      <c r="DD106" s="112">
        <v>65161.495125000001</v>
      </c>
      <c r="DE106" s="107">
        <v>4.3277896782990499</v>
      </c>
      <c r="DF106" s="107">
        <v>1236.1343850000001</v>
      </c>
      <c r="DG106" s="107">
        <v>419921.66927914397</v>
      </c>
      <c r="DH106" s="112">
        <v>420246.24818200001</v>
      </c>
      <c r="DI106" s="107">
        <v>20.119923387148127</v>
      </c>
      <c r="DJ106" s="107">
        <v>2803.445021</v>
      </c>
      <c r="DK106" s="112">
        <v>314905.38681200001</v>
      </c>
      <c r="DL106" s="107">
        <v>15.07657066366896</v>
      </c>
      <c r="DM106" s="107">
        <v>2560.1573969999999</v>
      </c>
      <c r="DN106" s="112">
        <v>209907.18015</v>
      </c>
      <c r="DO106" s="107">
        <v>10.04962305148592</v>
      </c>
      <c r="DP106" s="107">
        <v>2116.2352799999999</v>
      </c>
      <c r="DQ106" s="112">
        <v>104979.92718100001</v>
      </c>
      <c r="DR106" s="107">
        <v>5.0260724544419109</v>
      </c>
      <c r="DS106" s="107">
        <v>1245.6470939999999</v>
      </c>
      <c r="DT106" s="107">
        <v>29567.867340825102</v>
      </c>
      <c r="DU106" s="112">
        <v>29581.612359999999</v>
      </c>
      <c r="DV106" s="107">
        <v>30.28265584275989</v>
      </c>
      <c r="DW106" s="107">
        <v>2806.1907460000002</v>
      </c>
      <c r="DX106" s="112">
        <v>22159.034326000001</v>
      </c>
      <c r="DY106" s="107">
        <v>22.684172929313611</v>
      </c>
      <c r="DZ106" s="107">
        <v>2535.0027500000001</v>
      </c>
      <c r="EA106" s="112">
        <v>14786.173923</v>
      </c>
      <c r="EB106" s="107">
        <v>15.136585886267083</v>
      </c>
      <c r="EC106" s="107">
        <v>2082.2733370000001</v>
      </c>
      <c r="ED106" s="112">
        <v>7400.4085999999998</v>
      </c>
      <c r="EE106" s="107">
        <v>7.5757880943850129</v>
      </c>
      <c r="EF106" s="107">
        <v>1454.136634</v>
      </c>
      <c r="EG106" s="107">
        <v>9682189.7179409303</v>
      </c>
      <c r="EH106" s="111">
        <v>9681135.8817899991</v>
      </c>
      <c r="EI106" s="107">
        <v>27.33916553653566</v>
      </c>
      <c r="EJ106" s="107">
        <v>2981.1683760000001</v>
      </c>
      <c r="EK106" s="112">
        <v>8471116.6666919999</v>
      </c>
      <c r="EL106" s="107">
        <v>23.922116542710711</v>
      </c>
      <c r="EM106" s="107">
        <v>2868.3861339999999</v>
      </c>
      <c r="EN106" s="112">
        <v>7261813.6591029996</v>
      </c>
      <c r="EO106" s="107">
        <v>20.507090092096195</v>
      </c>
      <c r="EP106" s="107">
        <v>2675.145595</v>
      </c>
      <c r="EQ106" s="112">
        <v>6052343.427344</v>
      </c>
      <c r="ER106" s="107">
        <v>17.091591406681843</v>
      </c>
      <c r="ES106" s="107">
        <v>2430.4859139999999</v>
      </c>
      <c r="ET106" s="112">
        <v>4840782.0655420003</v>
      </c>
      <c r="EU106" s="107">
        <v>13.670187448260064</v>
      </c>
      <c r="EV106" s="107">
        <v>2167.5230489999999</v>
      </c>
      <c r="EW106" s="112">
        <v>3637047.258862</v>
      </c>
      <c r="EX106" s="107">
        <v>10.270885388693316</v>
      </c>
      <c r="EY106" s="107">
        <v>1951.6254719999999</v>
      </c>
      <c r="EZ106" s="112">
        <v>2420087.6548899999</v>
      </c>
      <c r="FA106" s="107">
        <v>6.8342369963441536</v>
      </c>
      <c r="FB106" s="107">
        <v>1726.1352750000001</v>
      </c>
      <c r="FC106" s="112">
        <v>1210134.839862</v>
      </c>
      <c r="FD106" s="107">
        <v>3.4173755138327002</v>
      </c>
      <c r="FE106" s="107">
        <v>1245.4006649999999</v>
      </c>
      <c r="FF106" s="107">
        <v>4238.58914738566</v>
      </c>
      <c r="FG106" s="112">
        <v>4255.5899719999998</v>
      </c>
      <c r="FH106" s="107">
        <v>12.573391159959819</v>
      </c>
      <c r="FI106" s="107">
        <v>873.75264200000004</v>
      </c>
      <c r="FJ106" s="112">
        <v>2117.511935</v>
      </c>
      <c r="FK106" s="107">
        <v>6.2563137002895468</v>
      </c>
      <c r="FL106" s="107">
        <v>838.56365000000005</v>
      </c>
      <c r="FM106" s="107">
        <v>2309.6311237579898</v>
      </c>
      <c r="FN106" s="112">
        <v>2309.9125869999998</v>
      </c>
      <c r="FO106" s="107">
        <v>16.911286236181269</v>
      </c>
      <c r="FP106" s="107">
        <v>846.27492199999995</v>
      </c>
      <c r="FQ106" s="112">
        <v>1149.7148689999999</v>
      </c>
      <c r="FR106" s="107">
        <v>8.4172697049564373</v>
      </c>
      <c r="FS106" s="107">
        <v>820.04905799999995</v>
      </c>
      <c r="FT106" s="107">
        <v>420.38411860444216</v>
      </c>
      <c r="FU106" s="107">
        <v>36.491676962191164</v>
      </c>
      <c r="FV106" s="107">
        <v>94.376491999999999</v>
      </c>
      <c r="FW106" s="107">
        <v>422.14946668979849</v>
      </c>
      <c r="FX106" s="107">
        <v>36.644918983489454</v>
      </c>
      <c r="FY106" s="107">
        <v>94.081800000000001</v>
      </c>
      <c r="FZ106" s="107">
        <v>16163086.690422751</v>
      </c>
      <c r="GA106" s="107">
        <v>109.13984173979136</v>
      </c>
      <c r="GB106" s="107">
        <v>3058.3330919999999</v>
      </c>
      <c r="GC106" s="107">
        <v>16034162.862784788</v>
      </c>
      <c r="GD106" s="107">
        <v>108.26929476974802</v>
      </c>
      <c r="GE106" s="113">
        <v>3014.6113730000002</v>
      </c>
      <c r="GF106" s="113">
        <v>776.79077199999995</v>
      </c>
      <c r="GG106" s="113"/>
      <c r="GH106" s="113"/>
      <c r="GI106" s="113"/>
      <c r="GJ106" s="113"/>
      <c r="GK106" s="113"/>
      <c r="GL106" s="107">
        <v>2</v>
      </c>
      <c r="GM106" s="107">
        <v>0</v>
      </c>
      <c r="GN106" s="107">
        <v>0</v>
      </c>
      <c r="GO106" s="114"/>
      <c r="GP106" s="114"/>
      <c r="GQ106" s="114"/>
      <c r="GR106" s="114"/>
      <c r="GS106" s="114"/>
      <c r="GT106" s="114"/>
      <c r="GU106" s="114"/>
      <c r="GV106" s="114"/>
      <c r="GW106" s="114"/>
      <c r="GX106" s="114"/>
      <c r="GY106" s="114"/>
      <c r="GZ106" s="114"/>
      <c r="HA106" s="107"/>
      <c r="HB106" s="114"/>
      <c r="HC106" s="53" t="str">
        <f t="shared" si="16"/>
        <v>0</v>
      </c>
      <c r="HD106" s="56">
        <f t="shared" si="17"/>
        <v>2017</v>
      </c>
      <c r="HF106" s="56" t="e">
        <f>MATCH(ROUND(#REF!,1),#REF!,0)</f>
        <v>#REF!</v>
      </c>
      <c r="HG106" s="56" t="e">
        <f>MATCH(ROUND(#REF!,1),#REF!,0)</f>
        <v>#REF!</v>
      </c>
      <c r="HH106" s="56" t="e">
        <f>MATCH(ROUND(#REF!,1),#REF!,0)</f>
        <v>#REF!</v>
      </c>
      <c r="HI106" s="56" t="e">
        <f>MATCH(ROUND(#REF!,1),#REF!,0)</f>
        <v>#REF!</v>
      </c>
      <c r="HK106" s="115">
        <f t="shared" si="13"/>
        <v>2</v>
      </c>
      <c r="HL106" s="115" t="str" cm="1">
        <f t="array" ref="HL106">IFERROR(INDEX(#REF!,'5. Data Set'!HH106),"")</f>
        <v/>
      </c>
      <c r="HN106" s="116" t="str" cm="1">
        <f t="array" ref="HN106">IF(IFERROR(INDEX($E$5:$E$900,SMALL(IF(ROUND($EH$5:$EH$900,1)=ROUND($EH106,1),ROW($EH$5:$EH$900)-4,""),1)),"")=$E106,"",IFERROR(INDEX($E$5:$E$900,SMALL(IF(ROUND($EH$5:$EH$900,1)=ROUND($EH106,1),ROW($EH$5:$EH$900)-4,""),1)),""))</f>
        <v/>
      </c>
      <c r="HO106" s="116" t="str" cm="1">
        <f t="array" ref="HO106">IF(IFERROR(INDEX($E$5:$E$900,SMALL(IF(ROUND($EH$5:$EH$900,1)=ROUND($EH106,1),ROW($EH$5:$EH$900)-4,""),2)),"")=$E106,"",IFERROR(INDEX($E$5:$E$900,SMALL(IF(ROUND($EH$5:$EH$900,1)=ROUND($EH106,1),ROW($EH$5:$EH$900)-4,""),2)),""))</f>
        <v/>
      </c>
      <c r="HP106" s="116" t="str" cm="1">
        <f t="array" ref="HP106">IF(IFERROR(INDEX($E$5:$E$900,SMALL(IF(ROUND($EH$5:$EH$900,1)=ROUND($EH106,1),ROW($EH$5:$EH$900)-4,""),3)),"")=$E106,"",IFERROR(INDEX($E$5:$E$900,SMALL(IF(ROUND($EH$5:$EH$900,1)=ROUND($EH106,1),ROW($EH$5:$EH$900)-4,""),3)),""))</f>
        <v/>
      </c>
      <c r="HQ106" s="117" t="str" cm="1">
        <f t="array" ref="HQ106">IF(IFERROR(INDEX($E$5:$E$900,SMALL(IF(ROUND($EH$5:$EH$900,1)=ROUND($EH106,1),ROW($EH$5:$EH$900)-4,""),4)),"")=$E106,"",IFERROR(INDEX($E$5:$E$900,SMALL(IF(ROUND($EH$5:$EH$900,1)=ROUND($EH106,1),ROW($EH$5:$EH$900)-4,""),4)),""))</f>
        <v/>
      </c>
      <c r="HR106" s="118"/>
      <c r="HS106" s="105" t="str">
        <f t="shared" si="14"/>
        <v>za6</v>
      </c>
      <c r="HT106" s="119" t="str">
        <f t="shared" si="15"/>
        <v/>
      </c>
      <c r="HU106" s="119" t="str">
        <f t="shared" si="15"/>
        <v/>
      </c>
      <c r="HV106" s="119" t="str">
        <f t="shared" si="15"/>
        <v/>
      </c>
      <c r="HW106" s="119" t="str">
        <f t="shared" si="11"/>
        <v/>
      </c>
    </row>
    <row r="107" spans="1:231" ht="13.9" customHeight="1" x14ac:dyDescent="0.25">
      <c r="A107" s="107" t="s">
        <v>292</v>
      </c>
      <c r="B107" s="107" t="s">
        <v>583</v>
      </c>
      <c r="C107" s="107">
        <v>534</v>
      </c>
      <c r="D107" s="107">
        <v>2017</v>
      </c>
      <c r="E107" s="109" t="s">
        <v>586</v>
      </c>
      <c r="F107" s="107" t="s">
        <v>303</v>
      </c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 t="s">
        <v>305</v>
      </c>
      <c r="X107" s="110"/>
      <c r="Y107" s="107" t="s">
        <v>296</v>
      </c>
      <c r="Z107" s="107">
        <v>8</v>
      </c>
      <c r="AA107" s="107" t="s">
        <v>431</v>
      </c>
      <c r="AB107" s="110">
        <v>2</v>
      </c>
      <c r="AC107" s="110">
        <v>2</v>
      </c>
      <c r="AD107" s="107">
        <v>2000</v>
      </c>
      <c r="AE107" s="107">
        <v>8</v>
      </c>
      <c r="AF107" s="107">
        <v>2</v>
      </c>
      <c r="AG107" s="107">
        <v>65090</v>
      </c>
      <c r="AH107" s="107">
        <v>4</v>
      </c>
      <c r="AI107" s="107" t="s">
        <v>547</v>
      </c>
      <c r="AJ107" s="110">
        <v>1</v>
      </c>
      <c r="AK107" s="110" t="s">
        <v>405</v>
      </c>
      <c r="AL107" s="107" t="s">
        <v>316</v>
      </c>
      <c r="AM107" s="107">
        <v>3</v>
      </c>
      <c r="AN107" s="110">
        <v>1</v>
      </c>
      <c r="AO107" s="110">
        <v>2700</v>
      </c>
      <c r="AP107" s="107" t="s">
        <v>341</v>
      </c>
      <c r="AQ107" s="107" t="s">
        <v>424</v>
      </c>
      <c r="AR107" s="107" t="s">
        <v>319</v>
      </c>
      <c r="AS107" s="107" t="s">
        <v>477</v>
      </c>
      <c r="AT107" s="107" t="s">
        <v>478</v>
      </c>
      <c r="AU107" s="111">
        <v>12.977682475287612</v>
      </c>
      <c r="AV107" s="111">
        <v>17.350839770341235</v>
      </c>
      <c r="AW107" s="111">
        <v>17.284172897092336</v>
      </c>
      <c r="AX107" s="111">
        <v>9.315314321022985</v>
      </c>
      <c r="AY107" s="111">
        <v>10.55241957385198</v>
      </c>
      <c r="AZ107" s="111">
        <v>10.55241957385198</v>
      </c>
      <c r="BA107" s="111"/>
      <c r="BB107" s="111">
        <v>11.280294383537685</v>
      </c>
      <c r="BC107" s="111">
        <v>67.040345932066245</v>
      </c>
      <c r="BD107" s="111">
        <v>849.88312939290188</v>
      </c>
      <c r="BE107" s="111">
        <v>368.48784233655937</v>
      </c>
      <c r="BF107" s="111">
        <v>80.318363516731594</v>
      </c>
      <c r="BG107" s="107">
        <v>229774.288218867</v>
      </c>
      <c r="BH107" s="112">
        <v>229989.989737</v>
      </c>
      <c r="BI107" s="111">
        <v>33.214428648980416</v>
      </c>
      <c r="BJ107" s="112">
        <v>1746.7371900000001</v>
      </c>
      <c r="BK107" s="112">
        <v>172341.641627</v>
      </c>
      <c r="BL107" s="111">
        <v>24.889036108110453</v>
      </c>
      <c r="BM107" s="112">
        <v>1553.253719</v>
      </c>
      <c r="BN107" s="112">
        <v>114870.41772699999</v>
      </c>
      <c r="BO107" s="111">
        <v>16.589223286782971</v>
      </c>
      <c r="BP107" s="112">
        <v>1368.4685950000001</v>
      </c>
      <c r="BQ107" s="112">
        <v>57446.201002000002</v>
      </c>
      <c r="BR107" s="111">
        <v>8.2961990933510492</v>
      </c>
      <c r="BS107" s="107">
        <v>1080.305785</v>
      </c>
      <c r="BT107" s="107">
        <v>2577044.7107293098</v>
      </c>
      <c r="BU107" s="112">
        <v>2574633.34589</v>
      </c>
      <c r="BV107" s="107">
        <v>43.631855788805979</v>
      </c>
      <c r="BW107" s="107">
        <v>1772.661157</v>
      </c>
      <c r="BX107" s="107">
        <v>1932831.6293530001</v>
      </c>
      <c r="BY107" s="107">
        <v>32.755355651163882</v>
      </c>
      <c r="BZ107" s="107">
        <v>1576.380165</v>
      </c>
      <c r="CA107" s="107">
        <v>1288602.3765179999</v>
      </c>
      <c r="CB107" s="107">
        <v>21.837716485378024</v>
      </c>
      <c r="CC107" s="107">
        <v>1370.7247930000001</v>
      </c>
      <c r="CD107" s="107">
        <v>644249.46192300005</v>
      </c>
      <c r="CE107" s="107">
        <v>10.917981645624645</v>
      </c>
      <c r="CF107" s="107">
        <v>981.55950399999995</v>
      </c>
      <c r="CG107" s="107">
        <v>694615.66418028995</v>
      </c>
      <c r="CH107" s="112">
        <v>696848.66257699998</v>
      </c>
      <c r="CI107" s="107">
        <v>43.699133075324944</v>
      </c>
      <c r="CJ107" s="107">
        <v>1742.0132229999999</v>
      </c>
      <c r="CK107" s="107">
        <v>521025.00613200001</v>
      </c>
      <c r="CL107" s="107">
        <v>32.673293788546836</v>
      </c>
      <c r="CM107" s="107">
        <v>1529.1148760000001</v>
      </c>
      <c r="CN107" s="107">
        <v>347322.27957000001</v>
      </c>
      <c r="CO107" s="107">
        <v>21.78045726431677</v>
      </c>
      <c r="CP107" s="107">
        <v>1401.2074379999999</v>
      </c>
      <c r="CQ107" s="107">
        <v>173648.373196</v>
      </c>
      <c r="CR107" s="107">
        <v>10.889428043879194</v>
      </c>
      <c r="CS107" s="107">
        <v>1016.598347</v>
      </c>
      <c r="CT107" s="107">
        <v>321669.14773338003</v>
      </c>
      <c r="CU107" s="107">
        <v>321747.15932500002</v>
      </c>
      <c r="CV107" s="107">
        <v>21.369276939972224</v>
      </c>
      <c r="CW107" s="107">
        <v>1470.104959</v>
      </c>
      <c r="CX107" s="112">
        <v>241302.19341599999</v>
      </c>
      <c r="CY107" s="107">
        <v>16.026414679610774</v>
      </c>
      <c r="CZ107" s="107">
        <v>1375.9404959999999</v>
      </c>
      <c r="DA107" s="112">
        <v>160882.695492</v>
      </c>
      <c r="DB107" s="107">
        <v>10.685243910250236</v>
      </c>
      <c r="DC107" s="107">
        <v>1264.0487599999999</v>
      </c>
      <c r="DD107" s="112">
        <v>80395.081070999993</v>
      </c>
      <c r="DE107" s="107">
        <v>5.3395490907267469</v>
      </c>
      <c r="DF107" s="107">
        <v>1014.87686</v>
      </c>
      <c r="DG107" s="107">
        <v>522416.58760940598</v>
      </c>
      <c r="DH107" s="112">
        <v>522482.89916899998</v>
      </c>
      <c r="DI107" s="107">
        <v>25.014657353520622</v>
      </c>
      <c r="DJ107" s="107">
        <v>1553.6338840000001</v>
      </c>
      <c r="DK107" s="112">
        <v>391857.56843500002</v>
      </c>
      <c r="DL107" s="107">
        <v>18.760772498727682</v>
      </c>
      <c r="DM107" s="107">
        <v>1442.085124</v>
      </c>
      <c r="DN107" s="112">
        <v>261249.00618999999</v>
      </c>
      <c r="DO107" s="107">
        <v>12.507690460653409</v>
      </c>
      <c r="DP107" s="107">
        <v>1311.46281</v>
      </c>
      <c r="DQ107" s="112">
        <v>130595.45211499999</v>
      </c>
      <c r="DR107" s="107">
        <v>6.2524543708140969</v>
      </c>
      <c r="DS107" s="107">
        <v>1007.323967</v>
      </c>
      <c r="DT107" s="107">
        <v>36670.4179051479</v>
      </c>
      <c r="DU107" s="112">
        <v>36700.193394000002</v>
      </c>
      <c r="DV107" s="107">
        <v>37.569937445871936</v>
      </c>
      <c r="DW107" s="107">
        <v>1557.1644630000001</v>
      </c>
      <c r="DX107" s="112">
        <v>27526.443415999998</v>
      </c>
      <c r="DY107" s="107">
        <v>28.178782224497105</v>
      </c>
      <c r="DZ107" s="107">
        <v>1429.1685950000001</v>
      </c>
      <c r="EA107" s="112">
        <v>18330.650349</v>
      </c>
      <c r="EB107" s="107">
        <v>18.765061523263551</v>
      </c>
      <c r="EC107" s="107">
        <v>1281.020661</v>
      </c>
      <c r="ED107" s="112">
        <v>9173.0745129999996</v>
      </c>
      <c r="EE107" s="107">
        <v>9.3904637487843576</v>
      </c>
      <c r="EF107" s="107">
        <v>1113.6148760000001</v>
      </c>
      <c r="EG107" s="107">
        <v>11840652.260561399</v>
      </c>
      <c r="EH107" s="111">
        <v>11839503.315339999</v>
      </c>
      <c r="EI107" s="107">
        <v>33.434314419373237</v>
      </c>
      <c r="EJ107" s="107">
        <v>1824.9800829999999</v>
      </c>
      <c r="EK107" s="112">
        <v>10359130.942553001</v>
      </c>
      <c r="EL107" s="107">
        <v>29.253798222770207</v>
      </c>
      <c r="EM107" s="107">
        <v>1670.260581</v>
      </c>
      <c r="EN107" s="112">
        <v>8877104.7971260007</v>
      </c>
      <c r="EO107" s="107">
        <v>25.068611834103269</v>
      </c>
      <c r="EP107" s="107">
        <v>1556.341494</v>
      </c>
      <c r="EQ107" s="112">
        <v>7397862.4290720001</v>
      </c>
      <c r="ER107" s="107">
        <v>20.891286728590142</v>
      </c>
      <c r="ES107" s="107">
        <v>1454.200415</v>
      </c>
      <c r="ET107" s="112">
        <v>5923757.6003689999</v>
      </c>
      <c r="EU107" s="107">
        <v>16.728469841997033</v>
      </c>
      <c r="EV107" s="107">
        <v>1361.0340249999999</v>
      </c>
      <c r="EW107" s="112">
        <v>4446761.161413</v>
      </c>
      <c r="EX107" s="107">
        <v>12.557487156231268</v>
      </c>
      <c r="EY107" s="107">
        <v>1269.9684649999999</v>
      </c>
      <c r="EZ107" s="112">
        <v>2958468.126309</v>
      </c>
      <c r="FA107" s="107">
        <v>8.3546033055752869</v>
      </c>
      <c r="FB107" s="107">
        <v>1166.2419090000001</v>
      </c>
      <c r="FC107" s="112">
        <v>1478887.7908300001</v>
      </c>
      <c r="FD107" s="107">
        <v>4.1763237926981027</v>
      </c>
      <c r="FE107" s="107">
        <v>1029.8253110000001</v>
      </c>
      <c r="FF107" s="107">
        <v>26648.997792339102</v>
      </c>
      <c r="FG107" s="112">
        <v>26723.285647000001</v>
      </c>
      <c r="FH107" s="107">
        <v>78.95552102759558</v>
      </c>
      <c r="FI107" s="107">
        <v>858.50661200000002</v>
      </c>
      <c r="FJ107" s="112">
        <v>13318.572427999999</v>
      </c>
      <c r="FK107" s="107">
        <v>39.350506494120431</v>
      </c>
      <c r="FL107" s="107">
        <v>805.22396700000002</v>
      </c>
      <c r="FM107" s="107">
        <v>141986.77082891599</v>
      </c>
      <c r="FN107" s="112">
        <v>140730.85597599999</v>
      </c>
      <c r="FO107" s="107">
        <v>1030.3159526758914</v>
      </c>
      <c r="FP107" s="107">
        <v>871.48181799999998</v>
      </c>
      <c r="FQ107" s="112">
        <v>70943.628794000004</v>
      </c>
      <c r="FR107" s="107">
        <v>519.39108861556485</v>
      </c>
      <c r="FS107" s="107">
        <v>850.135537</v>
      </c>
      <c r="FT107" s="107">
        <v>336.74706814205689</v>
      </c>
      <c r="FU107" s="107">
        <v>29.231516331775772</v>
      </c>
      <c r="FV107" s="107">
        <v>79.744964999999993</v>
      </c>
      <c r="FW107" s="107">
        <v>341.88526490816309</v>
      </c>
      <c r="FX107" s="107">
        <v>29.677540356611381</v>
      </c>
      <c r="FY107" s="107">
        <v>80.117917000000006</v>
      </c>
      <c r="FZ107" s="107">
        <v>23996694.360132989</v>
      </c>
      <c r="GA107" s="107">
        <v>162.03559845378504</v>
      </c>
      <c r="GB107" s="107">
        <v>2000.3603310000001</v>
      </c>
      <c r="GC107" s="107">
        <v>23188616.534201466</v>
      </c>
      <c r="GD107" s="107">
        <v>156.57912298441451</v>
      </c>
      <c r="GE107" s="113">
        <v>1949.480992</v>
      </c>
      <c r="GF107" s="113">
        <v>670.32623000000001</v>
      </c>
      <c r="GG107" s="113"/>
      <c r="GH107" s="113"/>
      <c r="GI107" s="113"/>
      <c r="GJ107" s="113"/>
      <c r="GK107" s="113"/>
      <c r="GL107" s="107">
        <v>2</v>
      </c>
      <c r="GM107" s="107">
        <v>0</v>
      </c>
      <c r="GN107" s="107">
        <v>0</v>
      </c>
      <c r="GO107" s="114"/>
      <c r="GP107" s="114"/>
      <c r="GQ107" s="114"/>
      <c r="GR107" s="114"/>
      <c r="GS107" s="114"/>
      <c r="GT107" s="114"/>
      <c r="GU107" s="114"/>
      <c r="GV107" s="114"/>
      <c r="GW107" s="114"/>
      <c r="GX107" s="114"/>
      <c r="GY107" s="114"/>
      <c r="GZ107" s="114"/>
      <c r="HA107" s="107"/>
      <c r="HB107" s="114"/>
      <c r="HC107" s="53" t="str">
        <f t="shared" si="16"/>
        <v>0</v>
      </c>
      <c r="HD107" s="56">
        <f t="shared" si="17"/>
        <v>2017</v>
      </c>
      <c r="HF107" s="56" t="e">
        <f>MATCH(ROUND(#REF!,1),#REF!,0)</f>
        <v>#REF!</v>
      </c>
      <c r="HG107" s="56" t="e">
        <f>MATCH(ROUND(#REF!,1),#REF!,0)</f>
        <v>#REF!</v>
      </c>
      <c r="HH107" s="56" t="e">
        <f>MATCH(ROUND(#REF!,1),#REF!,0)</f>
        <v>#REF!</v>
      </c>
      <c r="HI107" s="56" t="e">
        <f>MATCH(ROUND(#REF!,1),#REF!,0)</f>
        <v>#REF!</v>
      </c>
      <c r="HK107" s="115">
        <f t="shared" si="13"/>
        <v>2</v>
      </c>
      <c r="HL107" s="115" t="str" cm="1">
        <f t="array" ref="HL107">IFERROR(INDEX(#REF!,'5. Data Set'!HH107),"")</f>
        <v/>
      </c>
      <c r="HN107" s="116" t="str" cm="1">
        <f t="array" ref="HN107">IF(IFERROR(INDEX($E$5:$E$900,SMALL(IF(ROUND($EH$5:$EH$900,1)=ROUND($EH107,1),ROW($EH$5:$EH$900)-4,""),1)),"")=$E107,"",IFERROR(INDEX($E$5:$E$900,SMALL(IF(ROUND($EH$5:$EH$900,1)=ROUND($EH107,1),ROW($EH$5:$EH$900)-4,""),1)),""))</f>
        <v/>
      </c>
      <c r="HO107" s="116" t="str" cm="1">
        <f t="array" ref="HO107">IF(IFERROR(INDEX($E$5:$E$900,SMALL(IF(ROUND($EH$5:$EH$900,1)=ROUND($EH107,1),ROW($EH$5:$EH$900)-4,""),2)),"")=$E107,"",IFERROR(INDEX($E$5:$E$900,SMALL(IF(ROUND($EH$5:$EH$900,1)=ROUND($EH107,1),ROW($EH$5:$EH$900)-4,""),2)),""))</f>
        <v/>
      </c>
      <c r="HP107" s="116" t="str" cm="1">
        <f t="array" ref="HP107">IF(IFERROR(INDEX($E$5:$E$900,SMALL(IF(ROUND($EH$5:$EH$900,1)=ROUND($EH107,1),ROW($EH$5:$EH$900)-4,""),3)),"")=$E107,"",IFERROR(INDEX($E$5:$E$900,SMALL(IF(ROUND($EH$5:$EH$900,1)=ROUND($EH107,1),ROW($EH$5:$EH$900)-4,""),3)),""))</f>
        <v/>
      </c>
      <c r="HQ107" s="117" t="str" cm="1">
        <f t="array" ref="HQ107">IF(IFERROR(INDEX($E$5:$E$900,SMALL(IF(ROUND($EH$5:$EH$900,1)=ROUND($EH107,1),ROW($EH$5:$EH$900)-4,""),4)),"")=$E107,"",IFERROR(INDEX($E$5:$E$900,SMALL(IF(ROUND($EH$5:$EH$900,1)=ROUND($EH107,1),ROW($EH$5:$EH$900)-4,""),4)),""))</f>
        <v/>
      </c>
      <c r="HR107" s="118"/>
      <c r="HS107" s="105" t="str">
        <f t="shared" si="14"/>
        <v>za6</v>
      </c>
      <c r="HT107" s="119" t="str">
        <f t="shared" si="15"/>
        <v/>
      </c>
      <c r="HU107" s="119" t="str">
        <f t="shared" si="15"/>
        <v/>
      </c>
      <c r="HV107" s="119" t="str">
        <f t="shared" si="15"/>
        <v/>
      </c>
      <c r="HW107" s="119" t="str">
        <f t="shared" si="11"/>
        <v/>
      </c>
    </row>
    <row r="108" spans="1:231" ht="13.9" customHeight="1" x14ac:dyDescent="0.25">
      <c r="A108" s="107" t="s">
        <v>292</v>
      </c>
      <c r="B108" s="107" t="s">
        <v>583</v>
      </c>
      <c r="C108" s="107">
        <v>535</v>
      </c>
      <c r="D108" s="107">
        <v>2017</v>
      </c>
      <c r="E108" s="109" t="s">
        <v>587</v>
      </c>
      <c r="F108" s="107" t="s">
        <v>49</v>
      </c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 t="s">
        <v>305</v>
      </c>
      <c r="X108" s="110"/>
      <c r="Y108" s="107" t="s">
        <v>296</v>
      </c>
      <c r="Z108" s="107">
        <v>8</v>
      </c>
      <c r="AA108" s="107" t="s">
        <v>588</v>
      </c>
      <c r="AB108" s="110">
        <v>2</v>
      </c>
      <c r="AC108" s="110">
        <v>2</v>
      </c>
      <c r="AD108" s="107">
        <v>2100</v>
      </c>
      <c r="AE108" s="107">
        <v>16</v>
      </c>
      <c r="AF108" s="107">
        <v>2</v>
      </c>
      <c r="AG108" s="107">
        <v>260674</v>
      </c>
      <c r="AH108" s="107">
        <v>16</v>
      </c>
      <c r="AI108" s="107" t="s">
        <v>547</v>
      </c>
      <c r="AJ108" s="110">
        <v>2</v>
      </c>
      <c r="AK108" s="110" t="s">
        <v>405</v>
      </c>
      <c r="AL108" s="107" t="s">
        <v>316</v>
      </c>
      <c r="AM108" s="107">
        <v>3</v>
      </c>
      <c r="AN108" s="110">
        <v>1</v>
      </c>
      <c r="AO108" s="110">
        <v>2700</v>
      </c>
      <c r="AP108" s="107" t="s">
        <v>341</v>
      </c>
      <c r="AQ108" s="107" t="s">
        <v>424</v>
      </c>
      <c r="AR108" s="107" t="s">
        <v>319</v>
      </c>
      <c r="AS108" s="107" t="s">
        <v>477</v>
      </c>
      <c r="AT108" s="107" t="s">
        <v>478</v>
      </c>
      <c r="AU108" s="111">
        <v>14.106628324011192</v>
      </c>
      <c r="AV108" s="111">
        <v>19.917423896607996</v>
      </c>
      <c r="AW108" s="111">
        <v>19.436334396083527</v>
      </c>
      <c r="AX108" s="111">
        <v>10.726607843510926</v>
      </c>
      <c r="AY108" s="111">
        <v>11.940136197735425</v>
      </c>
      <c r="AZ108" s="111">
        <v>11.940136197735425</v>
      </c>
      <c r="BA108" s="111"/>
      <c r="BB108" s="111">
        <v>11.841823822384393</v>
      </c>
      <c r="BC108" s="111">
        <v>99.089223294929127</v>
      </c>
      <c r="BD108" s="111">
        <v>632.29024662831591</v>
      </c>
      <c r="BE108" s="111">
        <v>604.95819255891331</v>
      </c>
      <c r="BF108" s="111">
        <v>177.6500646492967</v>
      </c>
      <c r="BG108" s="107">
        <v>522206.85187899298</v>
      </c>
      <c r="BH108" s="112">
        <v>522194.22864300001</v>
      </c>
      <c r="BI108" s="111">
        <v>75.413642863352791</v>
      </c>
      <c r="BJ108" s="112">
        <v>3550.1494750000002</v>
      </c>
      <c r="BK108" s="112">
        <v>391672.13806199998</v>
      </c>
      <c r="BL108" s="111">
        <v>56.564054367454219</v>
      </c>
      <c r="BM108" s="112">
        <v>3397.5878980000002</v>
      </c>
      <c r="BN108" s="112">
        <v>261089.990743</v>
      </c>
      <c r="BO108" s="111">
        <v>37.705792666945875</v>
      </c>
      <c r="BP108" s="112">
        <v>2863.343887</v>
      </c>
      <c r="BQ108" s="112">
        <v>130584.70151899999</v>
      </c>
      <c r="BR108" s="111">
        <v>18.858630570013286</v>
      </c>
      <c r="BS108" s="107">
        <v>2217.8130460000002</v>
      </c>
      <c r="BT108" s="107">
        <v>6017015.5266833799</v>
      </c>
      <c r="BU108" s="112">
        <v>6021403.4040919999</v>
      </c>
      <c r="BV108" s="107">
        <v>102.04365813600876</v>
      </c>
      <c r="BW108" s="107">
        <v>3595.3580480000001</v>
      </c>
      <c r="BX108" s="107">
        <v>4513283.7372040004</v>
      </c>
      <c r="BY108" s="107">
        <v>76.485820969422676</v>
      </c>
      <c r="BZ108" s="107">
        <v>3501.0341790000002</v>
      </c>
      <c r="CA108" s="107">
        <v>3008619.0971579999</v>
      </c>
      <c r="CB108" s="107">
        <v>50.986535531437966</v>
      </c>
      <c r="CC108" s="107">
        <v>2852.394929</v>
      </c>
      <c r="CD108" s="107">
        <v>1503953.7797010001</v>
      </c>
      <c r="CE108" s="107">
        <v>25.487238613488891</v>
      </c>
      <c r="CF108" s="107">
        <v>1794.999869</v>
      </c>
      <c r="CG108" s="107">
        <v>1630851.62493083</v>
      </c>
      <c r="CH108" s="112">
        <v>1629427.7665510001</v>
      </c>
      <c r="CI108" s="107">
        <v>102.18083872590304</v>
      </c>
      <c r="CJ108" s="107">
        <v>3533.6454549999999</v>
      </c>
      <c r="CK108" s="107">
        <v>1223372.367076</v>
      </c>
      <c r="CL108" s="107">
        <v>76.717248292949364</v>
      </c>
      <c r="CM108" s="107">
        <v>3310.2487080000001</v>
      </c>
      <c r="CN108" s="107">
        <v>815478.127859</v>
      </c>
      <c r="CO108" s="107">
        <v>51.138344870382298</v>
      </c>
      <c r="CP108" s="107">
        <v>2862.899856</v>
      </c>
      <c r="CQ108" s="107">
        <v>407758.840004</v>
      </c>
      <c r="CR108" s="107">
        <v>25.570412585825988</v>
      </c>
      <c r="CS108" s="107">
        <v>2144.8636040000001</v>
      </c>
      <c r="CT108" s="107">
        <v>785537.25107227697</v>
      </c>
      <c r="CU108" s="107">
        <v>785184.74299900001</v>
      </c>
      <c r="CV108" s="107">
        <v>52.149116894729396</v>
      </c>
      <c r="CW108" s="107">
        <v>3296.1756519999999</v>
      </c>
      <c r="CX108" s="112">
        <v>589239.79824000003</v>
      </c>
      <c r="CY108" s="107">
        <v>39.135165821075638</v>
      </c>
      <c r="CZ108" s="107">
        <v>2935.3921230000001</v>
      </c>
      <c r="DA108" s="112">
        <v>392763.64907400002</v>
      </c>
      <c r="DB108" s="107">
        <v>26.085934081358719</v>
      </c>
      <c r="DC108" s="107">
        <v>2590.1156040000001</v>
      </c>
      <c r="DD108" s="112">
        <v>196356.76041399999</v>
      </c>
      <c r="DE108" s="107">
        <v>13.041302372724656</v>
      </c>
      <c r="DF108" s="107">
        <v>2092.648373</v>
      </c>
      <c r="DG108" s="107">
        <v>1269276.66303262</v>
      </c>
      <c r="DH108" s="112">
        <v>1268744.107199</v>
      </c>
      <c r="DI108" s="107">
        <v>60.743038980527189</v>
      </c>
      <c r="DJ108" s="107">
        <v>3638.874026</v>
      </c>
      <c r="DK108" s="112">
        <v>952060.85107900004</v>
      </c>
      <c r="DL108" s="107">
        <v>45.581350140493619</v>
      </c>
      <c r="DM108" s="107">
        <v>3152.961393</v>
      </c>
      <c r="DN108" s="112">
        <v>634632.34587299998</v>
      </c>
      <c r="DO108" s="107">
        <v>30.383981375702767</v>
      </c>
      <c r="DP108" s="107">
        <v>2674.6022229999999</v>
      </c>
      <c r="DQ108" s="112">
        <v>317358.86986600002</v>
      </c>
      <c r="DR108" s="107">
        <v>15.194034867791414</v>
      </c>
      <c r="DS108" s="107">
        <v>2049.3658869999999</v>
      </c>
      <c r="DT108" s="107">
        <v>89306.781840650307</v>
      </c>
      <c r="DU108" s="112">
        <v>89372.816867000001</v>
      </c>
      <c r="DV108" s="107">
        <v>91.490829571582125</v>
      </c>
      <c r="DW108" s="107">
        <v>3746.327385</v>
      </c>
      <c r="DX108" s="112">
        <v>67000.609404000003</v>
      </c>
      <c r="DY108" s="107">
        <v>68.588431595434301</v>
      </c>
      <c r="DZ108" s="107">
        <v>3122.308376</v>
      </c>
      <c r="EA108" s="112">
        <v>44647.382248000002</v>
      </c>
      <c r="EB108" s="107">
        <v>45.705463733428878</v>
      </c>
      <c r="EC108" s="107">
        <v>2638.4265580000001</v>
      </c>
      <c r="ED108" s="112">
        <v>22339.191604</v>
      </c>
      <c r="EE108" s="107">
        <v>22.868599686748219</v>
      </c>
      <c r="EF108" s="107">
        <v>2144.768286</v>
      </c>
      <c r="EG108" s="107">
        <v>25960188.651706699</v>
      </c>
      <c r="EH108" s="111">
        <v>25957156.539645001</v>
      </c>
      <c r="EI108" s="107">
        <v>73.302038950817135</v>
      </c>
      <c r="EJ108" s="107">
        <v>3871.6998939999999</v>
      </c>
      <c r="EK108" s="112">
        <v>22713888.882502999</v>
      </c>
      <c r="EL108" s="107">
        <v>64.143172425177269</v>
      </c>
      <c r="EM108" s="107">
        <v>3821.879531</v>
      </c>
      <c r="EN108" s="112">
        <v>19475342.701490998</v>
      </c>
      <c r="EO108" s="107">
        <v>54.997639171487208</v>
      </c>
      <c r="EP108" s="107">
        <v>3448.0017680000001</v>
      </c>
      <c r="EQ108" s="112">
        <v>16228484.902822999</v>
      </c>
      <c r="ER108" s="107">
        <v>45.828634220493413</v>
      </c>
      <c r="ES108" s="107">
        <v>3118.177811</v>
      </c>
      <c r="ET108" s="112">
        <v>12983946.445536001</v>
      </c>
      <c r="EU108" s="107">
        <v>36.666179002787644</v>
      </c>
      <c r="EV108" s="107">
        <v>2841.7684210000002</v>
      </c>
      <c r="EW108" s="112">
        <v>9728185.4238230009</v>
      </c>
      <c r="EX108" s="107">
        <v>27.472031683004889</v>
      </c>
      <c r="EY108" s="107">
        <v>2572.5748600000002</v>
      </c>
      <c r="EZ108" s="112">
        <v>6481935.841616</v>
      </c>
      <c r="FA108" s="107">
        <v>18.304744312542173</v>
      </c>
      <c r="FB108" s="107">
        <v>2267.930476</v>
      </c>
      <c r="FC108" s="112">
        <v>3245232.4800820001</v>
      </c>
      <c r="FD108" s="107">
        <v>9.164415112113856</v>
      </c>
      <c r="FE108" s="107">
        <v>1963.3153500000001</v>
      </c>
      <c r="FF108" s="107">
        <v>60934.426672049201</v>
      </c>
      <c r="FG108" s="112">
        <v>60985.821599000003</v>
      </c>
      <c r="FH108" s="107">
        <v>180.18620102523195</v>
      </c>
      <c r="FI108" s="107">
        <v>1310.64615</v>
      </c>
      <c r="FJ108" s="112">
        <v>30488.465899999999</v>
      </c>
      <c r="FK108" s="107">
        <v>90.079967795308164</v>
      </c>
      <c r="FL108" s="107">
        <v>1261.279818</v>
      </c>
      <c r="FM108" s="107">
        <v>158520.51344712701</v>
      </c>
      <c r="FN108" s="112">
        <v>163039.06610200001</v>
      </c>
      <c r="FO108" s="107">
        <v>1193.6383783732338</v>
      </c>
      <c r="FP108" s="107">
        <v>1354.313584</v>
      </c>
      <c r="FQ108" s="112">
        <v>79269.077155999999</v>
      </c>
      <c r="FR108" s="107">
        <v>580.34319610513217</v>
      </c>
      <c r="FS108" s="107">
        <v>1279.397422</v>
      </c>
      <c r="FT108" s="107">
        <v>793.05920513664489</v>
      </c>
      <c r="FU108" s="107">
        <v>68.841944890333764</v>
      </c>
      <c r="FV108" s="107">
        <v>113.97497199999999</v>
      </c>
      <c r="FW108" s="107">
        <v>788.11599812581107</v>
      </c>
      <c r="FX108" s="107">
        <v>68.412847059532211</v>
      </c>
      <c r="FY108" s="107">
        <v>112.909524</v>
      </c>
      <c r="FZ108" s="107">
        <v>106757160.56967293</v>
      </c>
      <c r="GA108" s="107">
        <v>720.86847223726977</v>
      </c>
      <c r="GB108" s="107">
        <v>3859.173554</v>
      </c>
      <c r="GC108" s="107">
        <v>107282691.02415743</v>
      </c>
      <c r="GD108" s="107">
        <v>724.41707107426453</v>
      </c>
      <c r="GE108" s="113">
        <v>4077.775443</v>
      </c>
      <c r="GF108" s="113">
        <v>1029.6447840000001</v>
      </c>
      <c r="GG108" s="113"/>
      <c r="GH108" s="113"/>
      <c r="GI108" s="113"/>
      <c r="GJ108" s="113"/>
      <c r="GK108" s="113"/>
      <c r="GL108" s="107">
        <v>2</v>
      </c>
      <c r="GM108" s="107">
        <v>0</v>
      </c>
      <c r="GN108" s="107">
        <v>0</v>
      </c>
      <c r="GO108" s="114"/>
      <c r="GP108" s="114"/>
      <c r="GQ108" s="114"/>
      <c r="GR108" s="114"/>
      <c r="GS108" s="114"/>
      <c r="GT108" s="114"/>
      <c r="GU108" s="114"/>
      <c r="GV108" s="114"/>
      <c r="GW108" s="114"/>
      <c r="GX108" s="114"/>
      <c r="GY108" s="114"/>
      <c r="GZ108" s="114"/>
      <c r="HA108" s="107"/>
      <c r="HB108" s="114"/>
      <c r="HC108" s="53" t="str">
        <f t="shared" si="16"/>
        <v>0</v>
      </c>
      <c r="HD108" s="56">
        <f t="shared" si="17"/>
        <v>2017</v>
      </c>
      <c r="HF108" s="56" t="e">
        <f>MATCH(ROUND(#REF!,1),#REF!,0)</f>
        <v>#REF!</v>
      </c>
      <c r="HG108" s="56" t="e">
        <f>MATCH(ROUND(#REF!,1),#REF!,0)</f>
        <v>#REF!</v>
      </c>
      <c r="HH108" s="56" t="e">
        <f>MATCH(ROUND(#REF!,1),#REF!,0)</f>
        <v>#REF!</v>
      </c>
      <c r="HI108" s="56" t="e">
        <f>MATCH(ROUND(#REF!,1),#REF!,0)</f>
        <v>#REF!</v>
      </c>
      <c r="HK108" s="115">
        <f t="shared" si="13"/>
        <v>2</v>
      </c>
      <c r="HL108" s="115" t="str" cm="1">
        <f t="array" ref="HL108">IFERROR(INDEX(#REF!,'5. Data Set'!HH108),"")</f>
        <v/>
      </c>
      <c r="HN108" s="116" t="str" cm="1">
        <f t="array" ref="HN108">IF(IFERROR(INDEX($E$5:$E$900,SMALL(IF(ROUND($EH$5:$EH$900,1)=ROUND($EH108,1),ROW($EH$5:$EH$900)-4,""),1)),"")=$E108,"",IFERROR(INDEX($E$5:$E$900,SMALL(IF(ROUND($EH$5:$EH$900,1)=ROUND($EH108,1),ROW($EH$5:$EH$900)-4,""),1)),""))</f>
        <v/>
      </c>
      <c r="HO108" s="116" t="str" cm="1">
        <f t="array" ref="HO108">IF(IFERROR(INDEX($E$5:$E$900,SMALL(IF(ROUND($EH$5:$EH$900,1)=ROUND($EH108,1),ROW($EH$5:$EH$900)-4,""),2)),"")=$E108,"",IFERROR(INDEX($E$5:$E$900,SMALL(IF(ROUND($EH$5:$EH$900,1)=ROUND($EH108,1),ROW($EH$5:$EH$900)-4,""),2)),""))</f>
        <v/>
      </c>
      <c r="HP108" s="116" t="str" cm="1">
        <f t="array" ref="HP108">IF(IFERROR(INDEX($E$5:$E$900,SMALL(IF(ROUND($EH$5:$EH$900,1)=ROUND($EH108,1),ROW($EH$5:$EH$900)-4,""),3)),"")=$E108,"",IFERROR(INDEX($E$5:$E$900,SMALL(IF(ROUND($EH$5:$EH$900,1)=ROUND($EH108,1),ROW($EH$5:$EH$900)-4,""),3)),""))</f>
        <v/>
      </c>
      <c r="HQ108" s="117" t="str" cm="1">
        <f t="array" ref="HQ108">IF(IFERROR(INDEX($E$5:$E$900,SMALL(IF(ROUND($EH$5:$EH$900,1)=ROUND($EH108,1),ROW($EH$5:$EH$900)-4,""),4)),"")=$E108,"",IFERROR(INDEX($E$5:$E$900,SMALL(IF(ROUND($EH$5:$EH$900,1)=ROUND($EH108,1),ROW($EH$5:$EH$900)-4,""),4)),""))</f>
        <v/>
      </c>
      <c r="HR108" s="118"/>
      <c r="HS108" s="105" t="str">
        <f t="shared" si="14"/>
        <v>za6</v>
      </c>
      <c r="HT108" s="119" t="str">
        <f t="shared" si="15"/>
        <v/>
      </c>
      <c r="HU108" s="119" t="str">
        <f t="shared" si="15"/>
        <v/>
      </c>
      <c r="HV108" s="119" t="str">
        <f t="shared" si="15"/>
        <v/>
      </c>
      <c r="HW108" s="119" t="str">
        <f t="shared" si="11"/>
        <v/>
      </c>
    </row>
    <row r="109" spans="1:231" ht="13.9" customHeight="1" x14ac:dyDescent="0.25">
      <c r="A109" s="118" t="s">
        <v>292</v>
      </c>
      <c r="B109" s="135" t="s">
        <v>589</v>
      </c>
      <c r="C109" s="136"/>
      <c r="D109" s="137">
        <v>2018</v>
      </c>
      <c r="E109" s="138" t="s">
        <v>590</v>
      </c>
      <c r="F109" s="137" t="s">
        <v>309</v>
      </c>
      <c r="G109" s="107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18" t="s">
        <v>18</v>
      </c>
      <c r="X109" s="110"/>
      <c r="Y109" s="118" t="s">
        <v>296</v>
      </c>
      <c r="Z109" s="118">
        <v>1</v>
      </c>
      <c r="AA109" s="136" t="s">
        <v>431</v>
      </c>
      <c r="AB109" s="139">
        <v>2</v>
      </c>
      <c r="AC109" s="136">
        <v>1</v>
      </c>
      <c r="AD109" s="136">
        <v>2001</v>
      </c>
      <c r="AE109" s="136">
        <v>8</v>
      </c>
      <c r="AF109" s="136">
        <v>2</v>
      </c>
      <c r="AG109" s="136">
        <v>7349</v>
      </c>
      <c r="AH109" s="136">
        <v>1</v>
      </c>
      <c r="AI109" s="136" t="s">
        <v>591</v>
      </c>
      <c r="AJ109" s="136">
        <v>1</v>
      </c>
      <c r="AK109" s="136" t="s">
        <v>405</v>
      </c>
      <c r="AL109" s="136" t="s">
        <v>327</v>
      </c>
      <c r="AM109" s="136">
        <v>1</v>
      </c>
      <c r="AN109" s="118">
        <v>0</v>
      </c>
      <c r="AO109" s="136">
        <v>550</v>
      </c>
      <c r="AP109" s="136" t="s">
        <v>341</v>
      </c>
      <c r="AQ109" s="136" t="s">
        <v>424</v>
      </c>
      <c r="AR109" s="136" t="s">
        <v>319</v>
      </c>
      <c r="AS109" s="136" t="s">
        <v>477</v>
      </c>
      <c r="AT109" s="136" t="s">
        <v>478</v>
      </c>
      <c r="AU109" s="136">
        <v>6.0597691742616799</v>
      </c>
      <c r="AV109" s="136">
        <v>5.4727639176818341</v>
      </c>
      <c r="AW109" s="136">
        <v>9.2038477099234424</v>
      </c>
      <c r="AX109" s="136">
        <v>4.8444059650782165</v>
      </c>
      <c r="AY109" s="136">
        <v>5.5578448881651479</v>
      </c>
      <c r="AZ109" s="136">
        <v>8.3595343128093536</v>
      </c>
      <c r="BA109" s="136"/>
      <c r="BB109" s="136">
        <v>3.7009217864512465</v>
      </c>
      <c r="BC109" s="136">
        <v>33.327698372029325</v>
      </c>
      <c r="BD109" s="136">
        <v>471.24151216480817</v>
      </c>
      <c r="BE109" s="136">
        <v>5.5902485508913369</v>
      </c>
      <c r="BF109" s="136">
        <v>3.6448331381668031</v>
      </c>
      <c r="BG109" s="136">
        <v>11988.964755632</v>
      </c>
      <c r="BH109" s="136">
        <v>12014.301407000001</v>
      </c>
      <c r="BI109" s="136">
        <v>1.7350675014441688</v>
      </c>
      <c r="BJ109" s="136">
        <v>182.24256199999999</v>
      </c>
      <c r="BK109" s="136">
        <v>8999.9428850000004</v>
      </c>
      <c r="BL109" s="136">
        <v>1.2997433546588875</v>
      </c>
      <c r="BM109" s="136">
        <v>158.79859500000001</v>
      </c>
      <c r="BN109" s="136">
        <v>5996.0205960000003</v>
      </c>
      <c r="BO109" s="136">
        <v>0.86592637571486342</v>
      </c>
      <c r="BP109" s="136">
        <v>150.34545499999999</v>
      </c>
      <c r="BQ109" s="136">
        <v>2991.9397220000001</v>
      </c>
      <c r="BR109" s="136">
        <v>0.43208649442550984</v>
      </c>
      <c r="BS109" s="136">
        <v>143.81843000000001</v>
      </c>
      <c r="BT109" s="136">
        <v>89013.216001784705</v>
      </c>
      <c r="BU109" s="136">
        <v>89030.823095</v>
      </c>
      <c r="BV109" s="136">
        <v>1.5087896069709739</v>
      </c>
      <c r="BW109" s="136">
        <v>177.098512</v>
      </c>
      <c r="BX109" s="136">
        <v>66753.127349999995</v>
      </c>
      <c r="BY109" s="136">
        <v>1.1312534387222366</v>
      </c>
      <c r="BZ109" s="136">
        <v>150.93380199999999</v>
      </c>
      <c r="CA109" s="136">
        <v>44511.178187999998</v>
      </c>
      <c r="CB109" s="136">
        <v>0.75432306149103912</v>
      </c>
      <c r="CC109" s="136">
        <v>146.37438</v>
      </c>
      <c r="CD109" s="136">
        <v>22273.42626</v>
      </c>
      <c r="CE109" s="136">
        <v>0.37746381404183255</v>
      </c>
      <c r="CF109" s="136">
        <v>138.46115699999999</v>
      </c>
      <c r="CG109" s="136">
        <v>43015.471365790298</v>
      </c>
      <c r="CH109" s="136">
        <v>42807.837938999997</v>
      </c>
      <c r="CI109" s="136">
        <v>2.6844643711382612</v>
      </c>
      <c r="CJ109" s="136">
        <v>184.33214899999999</v>
      </c>
      <c r="CK109" s="136">
        <v>32259.261247999999</v>
      </c>
      <c r="CL109" s="136">
        <v>2.0229668590807641</v>
      </c>
      <c r="CM109" s="136">
        <v>167.99843000000001</v>
      </c>
      <c r="CN109" s="136">
        <v>21509.774753999998</v>
      </c>
      <c r="CO109" s="136">
        <v>1.3488703643618571</v>
      </c>
      <c r="CP109" s="136">
        <v>152.741322</v>
      </c>
      <c r="CQ109" s="136">
        <v>10732.118331</v>
      </c>
      <c r="CR109" s="136">
        <v>0.67300734336227797</v>
      </c>
      <c r="CS109" s="136">
        <v>145.243223</v>
      </c>
      <c r="CT109" s="136">
        <v>20233.377198357801</v>
      </c>
      <c r="CU109" s="136">
        <v>20225.439893999999</v>
      </c>
      <c r="CV109" s="136">
        <v>1.3433002088794694</v>
      </c>
      <c r="CW109" s="136">
        <v>171.574793</v>
      </c>
      <c r="CX109" s="136">
        <v>15177.600119999999</v>
      </c>
      <c r="CY109" s="136">
        <v>1.0080410373439297</v>
      </c>
      <c r="CZ109" s="136">
        <v>154.99231399999999</v>
      </c>
      <c r="DA109" s="136">
        <v>10107.599227000001</v>
      </c>
      <c r="DB109" s="136">
        <v>0.67131000482846981</v>
      </c>
      <c r="DC109" s="136">
        <v>146.79727299999999</v>
      </c>
      <c r="DD109" s="136">
        <v>5058.4007750000001</v>
      </c>
      <c r="DE109" s="136">
        <v>0.33596059483825291</v>
      </c>
      <c r="DF109" s="136">
        <v>142.04272700000001</v>
      </c>
      <c r="DG109" s="136">
        <v>32684.251870265402</v>
      </c>
      <c r="DH109" s="136">
        <v>32791.983736000002</v>
      </c>
      <c r="DI109" s="136">
        <v>1.5699657125676316</v>
      </c>
      <c r="DJ109" s="136">
        <v>175.54925600000001</v>
      </c>
      <c r="DK109" s="136">
        <v>24506.227083999998</v>
      </c>
      <c r="DL109" s="136">
        <v>1.1732726075988638</v>
      </c>
      <c r="DM109" s="136">
        <v>158.54752099999999</v>
      </c>
      <c r="DN109" s="136">
        <v>16359.672479999999</v>
      </c>
      <c r="DO109" s="136">
        <v>0.78324401076838446</v>
      </c>
      <c r="DP109" s="136">
        <v>148.58413200000001</v>
      </c>
      <c r="DQ109" s="136">
        <v>8169.2217529999998</v>
      </c>
      <c r="DR109" s="136">
        <v>0.39111382079918339</v>
      </c>
      <c r="DS109" s="136">
        <v>142.99892600000001</v>
      </c>
      <c r="DT109" s="136">
        <v>2297.0661819545398</v>
      </c>
      <c r="DU109" s="136">
        <v>2304.6977659999998</v>
      </c>
      <c r="DV109" s="136">
        <v>2.3593159297742741</v>
      </c>
      <c r="DW109" s="136">
        <v>175.58677700000001</v>
      </c>
      <c r="DX109" s="136">
        <v>1720.231241</v>
      </c>
      <c r="DY109" s="136">
        <v>1.7609983528689153</v>
      </c>
      <c r="DZ109" s="136">
        <v>158.80603300000001</v>
      </c>
      <c r="EA109" s="136">
        <v>1150.2715270000001</v>
      </c>
      <c r="EB109" s="136">
        <v>1.1775313784101962</v>
      </c>
      <c r="EC109" s="136">
        <v>148.17173600000001</v>
      </c>
      <c r="ED109" s="136">
        <v>574.13062300000001</v>
      </c>
      <c r="EE109" s="136">
        <v>0.58773672825920054</v>
      </c>
      <c r="EF109" s="136">
        <v>142.51082600000001</v>
      </c>
      <c r="EG109" s="136">
        <v>420638.65461132699</v>
      </c>
      <c r="EH109" s="140">
        <v>421277.91029000003</v>
      </c>
      <c r="EI109" s="136">
        <v>1.1896730576799441</v>
      </c>
      <c r="EJ109" s="136">
        <v>169.63836000000001</v>
      </c>
      <c r="EK109" s="136">
        <v>367933.54080800002</v>
      </c>
      <c r="EL109" s="136">
        <v>1.0390305539987676</v>
      </c>
      <c r="EM109" s="136">
        <v>162.80550199999999</v>
      </c>
      <c r="EN109" s="136">
        <v>316550.82823599997</v>
      </c>
      <c r="EO109" s="136">
        <v>0.89392769604131828</v>
      </c>
      <c r="EP109" s="136">
        <v>155.16845499999999</v>
      </c>
      <c r="EQ109" s="136">
        <v>264016.32764700003</v>
      </c>
      <c r="ER109" s="136">
        <v>0.74557223181490939</v>
      </c>
      <c r="ES109" s="136">
        <v>150.30292700000001</v>
      </c>
      <c r="ET109" s="136">
        <v>210500.59631299999</v>
      </c>
      <c r="EU109" s="136">
        <v>0.59444580867472729</v>
      </c>
      <c r="EV109" s="136">
        <v>147.24418</v>
      </c>
      <c r="EW109" s="136">
        <v>157565.597025</v>
      </c>
      <c r="EX109" s="136">
        <v>0.444959351105923</v>
      </c>
      <c r="EY109" s="136">
        <v>144.821111</v>
      </c>
      <c r="EZ109" s="136">
        <v>105097.303313</v>
      </c>
      <c r="FA109" s="136">
        <v>0.29679085262320987</v>
      </c>
      <c r="FB109" s="136">
        <v>142.271736</v>
      </c>
      <c r="FC109" s="136">
        <v>52293.319357</v>
      </c>
      <c r="FD109" s="136">
        <v>0.14767437745038764</v>
      </c>
      <c r="FE109" s="136">
        <v>138.86871400000001</v>
      </c>
      <c r="FF109" s="136">
        <v>2176.67889600634</v>
      </c>
      <c r="FG109" s="136">
        <v>2184.6908830000002</v>
      </c>
      <c r="FH109" s="136">
        <v>6.4547978579448095</v>
      </c>
      <c r="FI109" s="136">
        <v>138.25355400000001</v>
      </c>
      <c r="FJ109" s="136">
        <v>1090.167434</v>
      </c>
      <c r="FK109" s="136">
        <v>3.2209638775630798</v>
      </c>
      <c r="FL109" s="136">
        <v>135.38843</v>
      </c>
      <c r="FM109" s="136">
        <v>12918.965497338801</v>
      </c>
      <c r="FN109" s="136">
        <v>12436.447931999999</v>
      </c>
      <c r="FO109" s="136">
        <v>91.049476037777282</v>
      </c>
      <c r="FP109" s="136">
        <v>140.272975</v>
      </c>
      <c r="FQ109" s="136">
        <v>6473.1403989999999</v>
      </c>
      <c r="FR109" s="136">
        <v>47.391027154257266</v>
      </c>
      <c r="FS109" s="136">
        <v>138.52000000000001</v>
      </c>
      <c r="FT109" s="136">
        <v>10.814896830031183</v>
      </c>
      <c r="FU109" s="136">
        <v>0.9387931276068735</v>
      </c>
      <c r="FV109" s="136">
        <v>168.061398</v>
      </c>
      <c r="FW109" s="136">
        <v>10.842252726209306</v>
      </c>
      <c r="FX109" s="136">
        <v>0.94116777137233565</v>
      </c>
      <c r="FY109" s="136">
        <v>168.23127700000001</v>
      </c>
      <c r="FZ109" s="136">
        <v>81101.753993622697</v>
      </c>
      <c r="GA109" s="136">
        <v>0.54763256333508914</v>
      </c>
      <c r="GB109" s="136">
        <v>150.249008</v>
      </c>
      <c r="GC109" s="136">
        <v>81101.753993622697</v>
      </c>
      <c r="GD109" s="136">
        <v>0.54763256333508914</v>
      </c>
      <c r="GE109" s="136">
        <v>150.249008</v>
      </c>
      <c r="GF109" s="136">
        <v>129.41131100000001</v>
      </c>
      <c r="GG109" s="136"/>
      <c r="GH109" s="136"/>
      <c r="GI109" s="136"/>
      <c r="GJ109" s="136"/>
      <c r="GK109" s="136"/>
      <c r="GL109" s="136">
        <v>2</v>
      </c>
      <c r="GM109" s="136">
        <v>0</v>
      </c>
      <c r="GN109" s="136">
        <v>0</v>
      </c>
      <c r="GO109" s="114"/>
      <c r="GP109" s="114"/>
      <c r="GQ109" s="114"/>
      <c r="GR109" s="114"/>
      <c r="GS109" s="114"/>
      <c r="GT109" s="114"/>
      <c r="GU109" s="114"/>
      <c r="GV109" s="114"/>
      <c r="GW109" s="114"/>
      <c r="GX109" s="114"/>
      <c r="GY109" s="114"/>
      <c r="GZ109" s="114"/>
      <c r="HA109" s="107"/>
      <c r="HB109" s="114"/>
      <c r="HC109" s="53" t="str">
        <f t="shared" si="16"/>
        <v>0</v>
      </c>
      <c r="HD109" s="56">
        <f t="shared" si="17"/>
        <v>2018</v>
      </c>
      <c r="HF109" s="56" t="e">
        <f>MATCH(ROUND(#REF!,1),#REF!,0)</f>
        <v>#REF!</v>
      </c>
      <c r="HG109" s="56" t="e">
        <f>MATCH(ROUND(#REF!,1),#REF!,0)</f>
        <v>#REF!</v>
      </c>
      <c r="HH109" s="56" t="e">
        <f>MATCH(ROUND(#REF!,1),#REF!,0)</f>
        <v>#REF!</v>
      </c>
      <c r="HI109" s="56" t="e">
        <f>MATCH(ROUND(#REF!,1),#REF!,0)</f>
        <v>#REF!</v>
      </c>
      <c r="HK109" s="115">
        <f t="shared" si="13"/>
        <v>1</v>
      </c>
      <c r="HL109" s="115" t="str" cm="1">
        <f t="array" ref="HL109">IFERROR(INDEX(#REF!,'5. Data Set'!HH109),"")</f>
        <v/>
      </c>
      <c r="HN109" s="116" t="str" cm="1">
        <f t="array" ref="HN109">IF(IFERROR(INDEX($E$5:$E$900,SMALL(IF(ROUND($EH$5:$EH$900,1)=ROUND($EH109,1),ROW($EH$5:$EH$900)-4,""),1)),"")=$E109,"",IFERROR(INDEX($E$5:$E$900,SMALL(IF(ROUND($EH$5:$EH$900,1)=ROUND($EH109,1),ROW($EH$5:$EH$900)-4,""),1)),""))</f>
        <v/>
      </c>
      <c r="HO109" s="116" t="str" cm="1">
        <f t="array" ref="HO109">IF(IFERROR(INDEX($E$5:$E$900,SMALL(IF(ROUND($EH$5:$EH$900,1)=ROUND($EH109,1),ROW($EH$5:$EH$900)-4,""),2)),"")=$E109,"",IFERROR(INDEX($E$5:$E$900,SMALL(IF(ROUND($EH$5:$EH$900,1)=ROUND($EH109,1),ROW($EH$5:$EH$900)-4,""),2)),""))</f>
        <v/>
      </c>
      <c r="HP109" s="116" t="str" cm="1">
        <f t="array" ref="HP109">IF(IFERROR(INDEX($E$5:$E$900,SMALL(IF(ROUND($EH$5:$EH$900,1)=ROUND($EH109,1),ROW($EH$5:$EH$900)-4,""),3)),"")=$E109,"",IFERROR(INDEX($E$5:$E$900,SMALL(IF(ROUND($EH$5:$EH$900,1)=ROUND($EH109,1),ROW($EH$5:$EH$900)-4,""),3)),""))</f>
        <v/>
      </c>
      <c r="HQ109" s="117" t="str" cm="1">
        <f t="array" ref="HQ109">IF(IFERROR(INDEX($E$5:$E$900,SMALL(IF(ROUND($EH$5:$EH$900,1)=ROUND($EH109,1),ROW($EH$5:$EH$900)-4,""),4)),"")=$E109,"",IFERROR(INDEX($E$5:$E$900,SMALL(IF(ROUND($EH$5:$EH$900,1)=ROUND($EH109,1),ROW($EH$5:$EH$900)-4,""),4)),""))</f>
        <v/>
      </c>
      <c r="HR109" s="118"/>
      <c r="HS109" s="105" t="str">
        <f t="shared" si="14"/>
        <v>TC_1</v>
      </c>
      <c r="HT109" s="119" t="str">
        <f t="shared" si="15"/>
        <v/>
      </c>
      <c r="HU109" s="119" t="str">
        <f t="shared" si="15"/>
        <v/>
      </c>
      <c r="HV109" s="119" t="str">
        <f t="shared" si="15"/>
        <v/>
      </c>
      <c r="HW109" s="119" t="str">
        <f t="shared" si="11"/>
        <v/>
      </c>
    </row>
    <row r="110" spans="1:231" ht="13.9" customHeight="1" x14ac:dyDescent="0.25">
      <c r="A110" s="118" t="s">
        <v>292</v>
      </c>
      <c r="B110" s="141" t="s">
        <v>592</v>
      </c>
      <c r="C110" s="136"/>
      <c r="D110" s="137">
        <v>2018</v>
      </c>
      <c r="E110" s="138" t="s">
        <v>593</v>
      </c>
      <c r="F110" s="137" t="s">
        <v>309</v>
      </c>
      <c r="G110" s="107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18" t="s">
        <v>18</v>
      </c>
      <c r="X110" s="110"/>
      <c r="Y110" s="118" t="s">
        <v>296</v>
      </c>
      <c r="Z110" s="118">
        <v>1</v>
      </c>
      <c r="AA110" s="136" t="s">
        <v>431</v>
      </c>
      <c r="AB110" s="139">
        <v>2</v>
      </c>
      <c r="AC110" s="136">
        <v>1</v>
      </c>
      <c r="AD110" s="136">
        <v>2001</v>
      </c>
      <c r="AE110" s="136">
        <v>8</v>
      </c>
      <c r="AF110" s="136">
        <v>2</v>
      </c>
      <c r="AG110" s="136">
        <v>7714</v>
      </c>
      <c r="AH110" s="136">
        <v>1</v>
      </c>
      <c r="AI110" s="136" t="s">
        <v>594</v>
      </c>
      <c r="AJ110" s="136">
        <v>1</v>
      </c>
      <c r="AK110" s="136" t="s">
        <v>405</v>
      </c>
      <c r="AL110" s="136" t="s">
        <v>327</v>
      </c>
      <c r="AM110" s="136">
        <v>1</v>
      </c>
      <c r="AN110" s="118">
        <v>0</v>
      </c>
      <c r="AO110" s="136">
        <v>550</v>
      </c>
      <c r="AP110" s="136" t="s">
        <v>531</v>
      </c>
      <c r="AQ110" s="136" t="s">
        <v>424</v>
      </c>
      <c r="AR110" s="136" t="s">
        <v>319</v>
      </c>
      <c r="AS110" s="136" t="s">
        <v>425</v>
      </c>
      <c r="AT110" s="136" t="s">
        <v>478</v>
      </c>
      <c r="AU110" s="136">
        <v>9.9641986040618775</v>
      </c>
      <c r="AV110" s="136">
        <v>8.888448585932613</v>
      </c>
      <c r="AW110" s="136">
        <v>15.198893236036731</v>
      </c>
      <c r="AX110" s="136">
        <v>8.2176861651605524</v>
      </c>
      <c r="AY110" s="136">
        <v>8.7784507849385758</v>
      </c>
      <c r="AZ110" s="136">
        <v>13.721145360861321</v>
      </c>
      <c r="BA110" s="136"/>
      <c r="BB110" s="136">
        <v>4.5759189721239188</v>
      </c>
      <c r="BC110" s="136">
        <v>59.641597975655529</v>
      </c>
      <c r="BD110" s="136">
        <v>867.41442508394675</v>
      </c>
      <c r="BE110" s="136">
        <v>8.7877012238545635</v>
      </c>
      <c r="BF110" s="136">
        <v>5.261238438359646</v>
      </c>
      <c r="BG110" s="136">
        <v>12126.0609994597</v>
      </c>
      <c r="BH110" s="136">
        <v>12187.502322</v>
      </c>
      <c r="BI110" s="136">
        <v>1.7600806311016117</v>
      </c>
      <c r="BJ110" s="136">
        <v>120.28297499999999</v>
      </c>
      <c r="BK110" s="136">
        <v>9110.3035450000007</v>
      </c>
      <c r="BL110" s="136">
        <v>1.3156812929640116</v>
      </c>
      <c r="BM110" s="136">
        <v>98.199834999999993</v>
      </c>
      <c r="BN110" s="136">
        <v>6056.640813</v>
      </c>
      <c r="BO110" s="136">
        <v>0.87468095618392938</v>
      </c>
      <c r="BP110" s="136">
        <v>90.060579000000004</v>
      </c>
      <c r="BQ110" s="136">
        <v>3032.749996</v>
      </c>
      <c r="BR110" s="136">
        <v>0.43798018543122874</v>
      </c>
      <c r="BS110" s="136">
        <v>84.599587</v>
      </c>
      <c r="BT110" s="136">
        <v>88308.166210837502</v>
      </c>
      <c r="BU110" s="136">
        <v>88669.929887999999</v>
      </c>
      <c r="BV110" s="136">
        <v>1.5026736136439549</v>
      </c>
      <c r="BW110" s="136">
        <v>115.04958999999999</v>
      </c>
      <c r="BX110" s="136">
        <v>66238.981360000005</v>
      </c>
      <c r="BY110" s="136">
        <v>1.1225402975963814</v>
      </c>
      <c r="BZ110" s="136">
        <v>90.836991999999995</v>
      </c>
      <c r="CA110" s="136">
        <v>44170.263914000003</v>
      </c>
      <c r="CB110" s="136">
        <v>0.74854564760674425</v>
      </c>
      <c r="CC110" s="136">
        <v>87.129015999999993</v>
      </c>
      <c r="CD110" s="136">
        <v>22087.573692000002</v>
      </c>
      <c r="CE110" s="136">
        <v>0.37431420345440652</v>
      </c>
      <c r="CF110" s="136">
        <v>83.158512000000002</v>
      </c>
      <c r="CG110" s="136">
        <v>44020.899275938202</v>
      </c>
      <c r="CH110" s="136">
        <v>44336.409623</v>
      </c>
      <c r="CI110" s="136">
        <v>2.780320560611695</v>
      </c>
      <c r="CJ110" s="136">
        <v>122.437273</v>
      </c>
      <c r="CK110" s="136">
        <v>33053.272022999998</v>
      </c>
      <c r="CL110" s="136">
        <v>2.0727589938488107</v>
      </c>
      <c r="CM110" s="136">
        <v>106.439587</v>
      </c>
      <c r="CN110" s="136">
        <v>22017.137329000001</v>
      </c>
      <c r="CO110" s="136">
        <v>1.380686891928077</v>
      </c>
      <c r="CP110" s="136">
        <v>92.521321999999998</v>
      </c>
      <c r="CQ110" s="136">
        <v>10995.581047</v>
      </c>
      <c r="CR110" s="136">
        <v>0.68952899706581561</v>
      </c>
      <c r="CS110" s="136">
        <v>85.267769000000001</v>
      </c>
      <c r="CT110" s="136">
        <v>20567.1567486313</v>
      </c>
      <c r="CU110" s="136">
        <v>20581.123681000001</v>
      </c>
      <c r="CV110" s="136">
        <v>1.3669234332877496</v>
      </c>
      <c r="CW110" s="136">
        <v>109.633306</v>
      </c>
      <c r="CX110" s="136">
        <v>15430.345348000001</v>
      </c>
      <c r="CY110" s="136">
        <v>1.024827456791173</v>
      </c>
      <c r="CZ110" s="136">
        <v>92.607438000000002</v>
      </c>
      <c r="DA110" s="136">
        <v>10276.716979999999</v>
      </c>
      <c r="DB110" s="136">
        <v>0.68254219132828076</v>
      </c>
      <c r="DC110" s="136">
        <v>85.821736000000001</v>
      </c>
      <c r="DD110" s="136">
        <v>5143.9915570000003</v>
      </c>
      <c r="DE110" s="136">
        <v>0.34164522350103244</v>
      </c>
      <c r="DF110" s="136">
        <v>82.208347000000003</v>
      </c>
      <c r="DG110" s="136">
        <v>31214.875693449801</v>
      </c>
      <c r="DH110" s="136">
        <v>31423.267460999999</v>
      </c>
      <c r="DI110" s="136">
        <v>1.5044363551709263</v>
      </c>
      <c r="DJ110" s="136">
        <v>112.757869</v>
      </c>
      <c r="DK110" s="136">
        <v>23388.810049</v>
      </c>
      <c r="DL110" s="136">
        <v>1.1197745805898098</v>
      </c>
      <c r="DM110" s="136">
        <v>96.050731999999996</v>
      </c>
      <c r="DN110" s="136">
        <v>15617.568891999999</v>
      </c>
      <c r="DO110" s="136">
        <v>0.74771468147519016</v>
      </c>
      <c r="DP110" s="136">
        <v>87.995655999999997</v>
      </c>
      <c r="DQ110" s="136">
        <v>7817.3410139999996</v>
      </c>
      <c r="DR110" s="136">
        <v>0.37426699934457058</v>
      </c>
      <c r="DS110" s="136">
        <v>83.299344000000005</v>
      </c>
      <c r="DT110" s="136">
        <v>2297.3256531007601</v>
      </c>
      <c r="DU110" s="136">
        <v>2302.4016590000001</v>
      </c>
      <c r="DV110" s="136">
        <v>2.3569654081998261</v>
      </c>
      <c r="DW110" s="136">
        <v>113.663802</v>
      </c>
      <c r="DX110" s="136">
        <v>1725.6375049999999</v>
      </c>
      <c r="DY110" s="136">
        <v>1.7665327378819675</v>
      </c>
      <c r="DZ110" s="136">
        <v>98.101240000000004</v>
      </c>
      <c r="EA110" s="136">
        <v>1153.954835</v>
      </c>
      <c r="EB110" s="136">
        <v>1.1813019757383425</v>
      </c>
      <c r="EC110" s="136">
        <v>87.904132000000004</v>
      </c>
      <c r="ED110" s="136">
        <v>572.69773099999998</v>
      </c>
      <c r="EE110" s="136">
        <v>0.5862698786917131</v>
      </c>
      <c r="EF110" s="136">
        <v>82.997686000000002</v>
      </c>
      <c r="EG110" s="136">
        <v>303835.89423623198</v>
      </c>
      <c r="EH110" s="140">
        <v>299358.261573</v>
      </c>
      <c r="EI110" s="136">
        <v>0.84537653099860899</v>
      </c>
      <c r="EJ110" s="136">
        <v>99.526064000000005</v>
      </c>
      <c r="EK110" s="136">
        <v>264802.64827399998</v>
      </c>
      <c r="EL110" s="136">
        <v>0.7477927718474876</v>
      </c>
      <c r="EM110" s="136">
        <v>94.344740999999999</v>
      </c>
      <c r="EN110" s="136">
        <v>227853.993009</v>
      </c>
      <c r="EO110" s="136">
        <v>0.6434511517136059</v>
      </c>
      <c r="EP110" s="136">
        <v>90.144390000000001</v>
      </c>
      <c r="EQ110" s="136">
        <v>189330.30975399999</v>
      </c>
      <c r="ER110" s="136">
        <v>0.53466171146139663</v>
      </c>
      <c r="ES110" s="136">
        <v>87.698740000000001</v>
      </c>
      <c r="ET110" s="136">
        <v>151358.72453000001</v>
      </c>
      <c r="EU110" s="136">
        <v>0.42743137539346976</v>
      </c>
      <c r="EV110" s="136">
        <v>85.908203999999998</v>
      </c>
      <c r="EW110" s="136">
        <v>113889.75138099999</v>
      </c>
      <c r="EX110" s="136">
        <v>0.32162039702146494</v>
      </c>
      <c r="EY110" s="136">
        <v>84.237992000000006</v>
      </c>
      <c r="EZ110" s="136">
        <v>76026.555361000006</v>
      </c>
      <c r="FA110" s="136">
        <v>0.21469614801054376</v>
      </c>
      <c r="FB110" s="136">
        <v>82.550702000000001</v>
      </c>
      <c r="FC110" s="136">
        <v>37988.803061999999</v>
      </c>
      <c r="FD110" s="136">
        <v>0.10727895859827985</v>
      </c>
      <c r="FE110" s="136">
        <v>80.778966999999994</v>
      </c>
      <c r="FF110" s="136">
        <v>2262.4634164936901</v>
      </c>
      <c r="FG110" s="136">
        <v>2293.10743</v>
      </c>
      <c r="FH110" s="136">
        <v>6.7751209300951372</v>
      </c>
      <c r="FI110" s="136">
        <v>80.027602999999999</v>
      </c>
      <c r="FJ110" s="136">
        <v>1128.6898719999999</v>
      </c>
      <c r="FK110" s="136">
        <v>3.3347806890031317</v>
      </c>
      <c r="FL110" s="136">
        <v>79.368099000000001</v>
      </c>
      <c r="FM110" s="136">
        <v>13428.5350679894</v>
      </c>
      <c r="FN110" s="136">
        <v>13377.130171000001</v>
      </c>
      <c r="FO110" s="136">
        <v>97.936380196207637</v>
      </c>
      <c r="FP110" s="136">
        <v>80.462396999999996</v>
      </c>
      <c r="FQ110" s="136">
        <v>6716.6568930000003</v>
      </c>
      <c r="FR110" s="136">
        <v>49.1738552822315</v>
      </c>
      <c r="FS110" s="136">
        <v>79.548512000000002</v>
      </c>
      <c r="FT110" s="136">
        <v>10.832261544558014</v>
      </c>
      <c r="FU110" s="136">
        <v>0.94030048129843868</v>
      </c>
      <c r="FV110" s="136">
        <v>106.900435</v>
      </c>
      <c r="FW110" s="136">
        <v>10.80874139675759</v>
      </c>
      <c r="FX110" s="136">
        <v>0.93825880180187415</v>
      </c>
      <c r="FY110" s="136">
        <v>106.870851</v>
      </c>
      <c r="FZ110" s="136">
        <v>66986.287812547671</v>
      </c>
      <c r="GA110" s="136">
        <v>0.45231910158160199</v>
      </c>
      <c r="GB110" s="136">
        <v>85.971982999999994</v>
      </c>
      <c r="GC110" s="136">
        <v>66986.287812547671</v>
      </c>
      <c r="GD110" s="136">
        <v>0.45231910158160199</v>
      </c>
      <c r="GE110" s="136">
        <v>85.971982999999994</v>
      </c>
      <c r="GF110" s="136">
        <v>78.646720999999999</v>
      </c>
      <c r="GG110" s="136"/>
      <c r="GH110" s="136"/>
      <c r="GI110" s="136"/>
      <c r="GJ110" s="136"/>
      <c r="GK110" s="136"/>
      <c r="GL110" s="136">
        <v>0</v>
      </c>
      <c r="GM110" s="136">
        <v>0</v>
      </c>
      <c r="GN110" s="136">
        <v>0</v>
      </c>
      <c r="GO110" s="114"/>
      <c r="GP110" s="114"/>
      <c r="GQ110" s="114"/>
      <c r="GR110" s="114"/>
      <c r="GS110" s="114"/>
      <c r="GT110" s="114"/>
      <c r="GU110" s="114"/>
      <c r="GV110" s="114"/>
      <c r="GW110" s="114"/>
      <c r="GX110" s="114"/>
      <c r="GY110" s="114"/>
      <c r="GZ110" s="114"/>
      <c r="HA110" s="107"/>
      <c r="HB110" s="114"/>
      <c r="HC110" s="53" t="str">
        <f t="shared" si="16"/>
        <v>0</v>
      </c>
      <c r="HD110" s="56">
        <f t="shared" si="17"/>
        <v>2018</v>
      </c>
      <c r="HF110" s="56" t="e">
        <f>MATCH(ROUND(#REF!,1),#REF!,0)</f>
        <v>#REF!</v>
      </c>
      <c r="HG110" s="56" t="e">
        <f>MATCH(ROUND(#REF!,1),#REF!,0)</f>
        <v>#REF!</v>
      </c>
      <c r="HH110" s="56" t="e">
        <f>MATCH(ROUND(#REF!,1),#REF!,0)</f>
        <v>#REF!</v>
      </c>
      <c r="HI110" s="56" t="e">
        <f>MATCH(ROUND(#REF!,1),#REF!,0)</f>
        <v>#REF!</v>
      </c>
      <c r="HK110" s="115">
        <f t="shared" si="13"/>
        <v>1</v>
      </c>
      <c r="HL110" s="115" t="str" cm="1">
        <f t="array" ref="HL110">IFERROR(INDEX(#REF!,'5. Data Set'!HH110),"")</f>
        <v/>
      </c>
      <c r="HN110" s="116" t="str" cm="1">
        <f t="array" ref="HN110">IF(IFERROR(INDEX($E$5:$E$900,SMALL(IF(ROUND($EH$5:$EH$900,1)=ROUND($EH110,1),ROW($EH$5:$EH$900)-4,""),1)),"")=$E110,"",IFERROR(INDEX($E$5:$E$900,SMALL(IF(ROUND($EH$5:$EH$900,1)=ROUND($EH110,1),ROW($EH$5:$EH$900)-4,""),1)),""))</f>
        <v/>
      </c>
      <c r="HO110" s="116" t="str" cm="1">
        <f t="array" ref="HO110">IF(IFERROR(INDEX($E$5:$E$900,SMALL(IF(ROUND($EH$5:$EH$900,1)=ROUND($EH110,1),ROW($EH$5:$EH$900)-4,""),2)),"")=$E110,"",IFERROR(INDEX($E$5:$E$900,SMALL(IF(ROUND($EH$5:$EH$900,1)=ROUND($EH110,1),ROW($EH$5:$EH$900)-4,""),2)),""))</f>
        <v/>
      </c>
      <c r="HP110" s="116" t="str" cm="1">
        <f t="array" ref="HP110">IF(IFERROR(INDEX($E$5:$E$900,SMALL(IF(ROUND($EH$5:$EH$900,1)=ROUND($EH110,1),ROW($EH$5:$EH$900)-4,""),3)),"")=$E110,"",IFERROR(INDEX($E$5:$E$900,SMALL(IF(ROUND($EH$5:$EH$900,1)=ROUND($EH110,1),ROW($EH$5:$EH$900)-4,""),3)),""))</f>
        <v/>
      </c>
      <c r="HQ110" s="117" t="str" cm="1">
        <f t="array" ref="HQ110">IF(IFERROR(INDEX($E$5:$E$900,SMALL(IF(ROUND($EH$5:$EH$900,1)=ROUND($EH110,1),ROW($EH$5:$EH$900)-4,""),4)),"")=$E110,"",IFERROR(INDEX($E$5:$E$900,SMALL(IF(ROUND($EH$5:$EH$900,1)=ROUND($EH110,1),ROW($EH$5:$EH$900)-4,""),4)),""))</f>
        <v/>
      </c>
      <c r="HR110" s="118"/>
      <c r="HS110" s="105" t="str">
        <f t="shared" si="14"/>
        <v>TG_1</v>
      </c>
      <c r="HT110" s="119" t="str">
        <f t="shared" si="15"/>
        <v/>
      </c>
      <c r="HU110" s="119" t="str">
        <f t="shared" si="15"/>
        <v/>
      </c>
      <c r="HV110" s="119" t="str">
        <f t="shared" si="15"/>
        <v/>
      </c>
      <c r="HW110" s="119" t="str">
        <f t="shared" si="11"/>
        <v/>
      </c>
    </row>
    <row r="111" spans="1:231" ht="13.9" customHeight="1" x14ac:dyDescent="0.25">
      <c r="A111" s="118" t="s">
        <v>292</v>
      </c>
      <c r="B111" s="118" t="s">
        <v>595</v>
      </c>
      <c r="C111" s="136"/>
      <c r="D111" s="118">
        <v>2018</v>
      </c>
      <c r="E111" s="138" t="s">
        <v>596</v>
      </c>
      <c r="F111" s="137" t="s">
        <v>300</v>
      </c>
      <c r="G111" s="107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18" t="s">
        <v>18</v>
      </c>
      <c r="X111" s="110"/>
      <c r="Y111" s="118" t="s">
        <v>296</v>
      </c>
      <c r="Z111" s="118">
        <v>1</v>
      </c>
      <c r="AA111" s="136" t="s">
        <v>597</v>
      </c>
      <c r="AB111" s="136">
        <v>1</v>
      </c>
      <c r="AC111" s="136">
        <v>1</v>
      </c>
      <c r="AD111" s="136">
        <v>2200</v>
      </c>
      <c r="AE111" s="136">
        <v>32</v>
      </c>
      <c r="AF111" s="136">
        <v>2</v>
      </c>
      <c r="AG111" s="136">
        <v>130904</v>
      </c>
      <c r="AH111" s="136">
        <v>16</v>
      </c>
      <c r="AI111" s="136" t="s">
        <v>598</v>
      </c>
      <c r="AJ111" s="136">
        <v>8</v>
      </c>
      <c r="AK111" s="136" t="s">
        <v>405</v>
      </c>
      <c r="AL111" s="136" t="s">
        <v>327</v>
      </c>
      <c r="AM111" s="136">
        <v>2</v>
      </c>
      <c r="AN111" s="118">
        <v>1</v>
      </c>
      <c r="AO111" s="136">
        <v>1600</v>
      </c>
      <c r="AP111" s="136" t="s">
        <v>341</v>
      </c>
      <c r="AQ111" s="136" t="s">
        <v>424</v>
      </c>
      <c r="AR111" s="136" t="s">
        <v>319</v>
      </c>
      <c r="AS111" s="136" t="s">
        <v>481</v>
      </c>
      <c r="AT111" s="136" t="s">
        <v>599</v>
      </c>
      <c r="AU111" s="136">
        <v>14.706015969166575</v>
      </c>
      <c r="AV111" s="136">
        <v>19.995936290064133</v>
      </c>
      <c r="AW111" s="136">
        <v>18.248548736467704</v>
      </c>
      <c r="AX111" s="136">
        <v>14.765831176557858</v>
      </c>
      <c r="AY111" s="136">
        <v>16.67761083522344</v>
      </c>
      <c r="AZ111" s="136">
        <v>25.641003947521551</v>
      </c>
      <c r="BA111" s="136"/>
      <c r="BB111" s="136">
        <v>11.894314265147127</v>
      </c>
      <c r="BC111" s="136">
        <v>97.34196414310351</v>
      </c>
      <c r="BD111" s="136">
        <v>131.51299696847795</v>
      </c>
      <c r="BE111" s="136">
        <v>22.374776388185005</v>
      </c>
      <c r="BF111" s="136">
        <v>136.35180628284772</v>
      </c>
      <c r="BG111" s="136">
        <v>52558.218148108899</v>
      </c>
      <c r="BH111" s="136">
        <v>52611.858874999998</v>
      </c>
      <c r="BI111" s="136">
        <v>7.5980386567789271</v>
      </c>
      <c r="BJ111" s="136">
        <v>374.63698399999998</v>
      </c>
      <c r="BK111" s="136">
        <v>39423.282616999997</v>
      </c>
      <c r="BL111" s="136">
        <v>5.6933860864479229</v>
      </c>
      <c r="BM111" s="136">
        <v>333.85166700000002</v>
      </c>
      <c r="BN111" s="136">
        <v>26296.887968999999</v>
      </c>
      <c r="BO111" s="136">
        <v>3.7977135880365087</v>
      </c>
      <c r="BP111" s="136">
        <v>244.221587</v>
      </c>
      <c r="BQ111" s="136">
        <v>13136.474506</v>
      </c>
      <c r="BR111" s="136">
        <v>1.8971281996996132</v>
      </c>
      <c r="BS111" s="136">
        <v>218.15373</v>
      </c>
      <c r="BT111" s="136">
        <v>590144.25053015398</v>
      </c>
      <c r="BU111" s="136">
        <v>590253.67052699998</v>
      </c>
      <c r="BV111" s="136">
        <v>10.002924522188559</v>
      </c>
      <c r="BW111" s="136">
        <v>350.691349</v>
      </c>
      <c r="BX111" s="136">
        <v>442448.36155799998</v>
      </c>
      <c r="BY111" s="136">
        <v>7.4980941019463252</v>
      </c>
      <c r="BZ111" s="136">
        <v>315.68936500000001</v>
      </c>
      <c r="CA111" s="136">
        <v>295019.42589200003</v>
      </c>
      <c r="CB111" s="136">
        <v>4.9996420134791641</v>
      </c>
      <c r="CC111" s="136">
        <v>249.033413</v>
      </c>
      <c r="CD111" s="136">
        <v>147629.61158900001</v>
      </c>
      <c r="CE111" s="136">
        <v>2.5018529078291105</v>
      </c>
      <c r="CF111" s="136">
        <v>212.84769800000001</v>
      </c>
      <c r="CG111" s="136">
        <v>148818.30681451401</v>
      </c>
      <c r="CH111" s="136">
        <v>144888.98199900001</v>
      </c>
      <c r="CI111" s="136">
        <v>9.0859367973932859</v>
      </c>
      <c r="CJ111" s="136">
        <v>352.43626999999998</v>
      </c>
      <c r="CK111" s="136">
        <v>111563.251609</v>
      </c>
      <c r="CL111" s="136">
        <v>6.9960920357495153</v>
      </c>
      <c r="CM111" s="136">
        <v>354.66222199999999</v>
      </c>
      <c r="CN111" s="136">
        <v>74409.832771999994</v>
      </c>
      <c r="CO111" s="136">
        <v>4.6662142858844975</v>
      </c>
      <c r="CP111" s="136">
        <v>245.360714</v>
      </c>
      <c r="CQ111" s="136">
        <v>37184.455902000002</v>
      </c>
      <c r="CR111" s="136">
        <v>2.3318240732298166</v>
      </c>
      <c r="CS111" s="136">
        <v>203.36293699999999</v>
      </c>
      <c r="CT111" s="136">
        <v>99930.049155394197</v>
      </c>
      <c r="CU111" s="136">
        <v>99927.507639000003</v>
      </c>
      <c r="CV111" s="136">
        <v>6.6368218732337398</v>
      </c>
      <c r="CW111" s="136">
        <v>302.86325399999998</v>
      </c>
      <c r="CX111" s="136">
        <v>74940.583608000001</v>
      </c>
      <c r="CY111" s="136">
        <v>4.9772811934755214</v>
      </c>
      <c r="CZ111" s="136">
        <v>278.39111100000002</v>
      </c>
      <c r="DA111" s="136">
        <v>49957.999840999997</v>
      </c>
      <c r="DB111" s="136">
        <v>3.3180287782775975</v>
      </c>
      <c r="DC111" s="136">
        <v>235.188492</v>
      </c>
      <c r="DD111" s="136">
        <v>25013.526012999999</v>
      </c>
      <c r="DE111" s="136">
        <v>1.6613074867183872</v>
      </c>
      <c r="DF111" s="136">
        <v>193.16698400000001</v>
      </c>
      <c r="DG111" s="136">
        <v>165336.74542381399</v>
      </c>
      <c r="DH111" s="136">
        <v>165331.220669</v>
      </c>
      <c r="DI111" s="136">
        <v>7.9154817151950949</v>
      </c>
      <c r="DJ111" s="136">
        <v>329.89714300000003</v>
      </c>
      <c r="DK111" s="136">
        <v>124031.281598</v>
      </c>
      <c r="DL111" s="136">
        <v>5.9381848003573507</v>
      </c>
      <c r="DM111" s="136">
        <v>300.85484100000002</v>
      </c>
      <c r="DN111" s="136">
        <v>82653.345996999997</v>
      </c>
      <c r="DO111" s="136">
        <v>3.9571536839298185</v>
      </c>
      <c r="DP111" s="136">
        <v>242.72849199999999</v>
      </c>
      <c r="DQ111" s="136">
        <v>41339.650874999999</v>
      </c>
      <c r="DR111" s="136">
        <v>1.9791981773891694</v>
      </c>
      <c r="DS111" s="136">
        <v>197.52023800000001</v>
      </c>
      <c r="DT111" s="136">
        <v>11881.0279442602</v>
      </c>
      <c r="DU111" s="136">
        <v>11890.763935000001</v>
      </c>
      <c r="DV111" s="136">
        <v>12.172558668168092</v>
      </c>
      <c r="DW111" s="136">
        <v>327.20047599999998</v>
      </c>
      <c r="DX111" s="136">
        <v>8923.3797520000007</v>
      </c>
      <c r="DY111" s="136">
        <v>9.134851565747045</v>
      </c>
      <c r="DZ111" s="136">
        <v>292.82857100000001</v>
      </c>
      <c r="EA111" s="136">
        <v>5936.5624699999998</v>
      </c>
      <c r="EB111" s="136">
        <v>6.0772508266366376</v>
      </c>
      <c r="EC111" s="136">
        <v>253.45873</v>
      </c>
      <c r="ED111" s="136">
        <v>2969.3388020000002</v>
      </c>
      <c r="EE111" s="136">
        <v>3.0397080432000823</v>
      </c>
      <c r="EF111" s="136">
        <v>195.680556</v>
      </c>
      <c r="EG111" s="136">
        <v>2291786.98799271</v>
      </c>
      <c r="EH111" s="140">
        <v>2292479.5534870001</v>
      </c>
      <c r="EI111" s="136">
        <v>6.4738764920956999</v>
      </c>
      <c r="EJ111" s="136">
        <v>344.331748</v>
      </c>
      <c r="EK111" s="136">
        <v>2004881.1992569999</v>
      </c>
      <c r="EL111" s="136">
        <v>5.6617094994684445</v>
      </c>
      <c r="EM111" s="136">
        <v>315.47008099999999</v>
      </c>
      <c r="EN111" s="136">
        <v>1721777.8112639999</v>
      </c>
      <c r="EO111" s="136">
        <v>4.8622361233274161</v>
      </c>
      <c r="EP111" s="136">
        <v>296.36081300000001</v>
      </c>
      <c r="EQ111" s="136">
        <v>1431601.271923</v>
      </c>
      <c r="ER111" s="136">
        <v>4.0427884324025527</v>
      </c>
      <c r="ES111" s="136">
        <v>275.30296700000002</v>
      </c>
      <c r="ET111" s="136">
        <v>1146928.5208699999</v>
      </c>
      <c r="EU111" s="136">
        <v>3.2388832336935782</v>
      </c>
      <c r="EV111" s="136">
        <v>246.95748</v>
      </c>
      <c r="EW111" s="136">
        <v>861311.43781999999</v>
      </c>
      <c r="EX111" s="136">
        <v>2.4323112767547155</v>
      </c>
      <c r="EY111" s="136">
        <v>220.626463</v>
      </c>
      <c r="EZ111" s="136">
        <v>570190.01137900003</v>
      </c>
      <c r="FA111" s="136">
        <v>1.6101952600098601</v>
      </c>
      <c r="FB111" s="136">
        <v>203.16812999999999</v>
      </c>
      <c r="FC111" s="136">
        <v>287432.44565299997</v>
      </c>
      <c r="FD111" s="136">
        <v>0.8116984730128296</v>
      </c>
      <c r="FE111" s="136">
        <v>188.755325</v>
      </c>
      <c r="FF111" s="136">
        <v>8667.6274727109994</v>
      </c>
      <c r="FG111" s="136">
        <v>8655.5292850000005</v>
      </c>
      <c r="FH111" s="136">
        <v>25.573270947822493</v>
      </c>
      <c r="FI111" s="136">
        <v>191.28761900000001</v>
      </c>
      <c r="FJ111" s="136">
        <v>4339.0179779999999</v>
      </c>
      <c r="FK111" s="136">
        <v>12.819884116291439</v>
      </c>
      <c r="FL111" s="136">
        <v>180.87698399999999</v>
      </c>
      <c r="FM111" s="136">
        <v>4626.0582747325598</v>
      </c>
      <c r="FN111" s="136">
        <v>4605.0390239999997</v>
      </c>
      <c r="FO111" s="136">
        <v>33.71432040412914</v>
      </c>
      <c r="FP111" s="136">
        <v>183.91515899999999</v>
      </c>
      <c r="FQ111" s="136">
        <v>2307.8460930000001</v>
      </c>
      <c r="FR111" s="136">
        <v>16.896157061278277</v>
      </c>
      <c r="FS111" s="136">
        <v>179.08015900000001</v>
      </c>
      <c r="FT111" s="136">
        <v>77.19930563460322</v>
      </c>
      <c r="FU111" s="136">
        <v>6.7013286141148631</v>
      </c>
      <c r="FV111" s="136">
        <v>296.320784</v>
      </c>
      <c r="FW111" s="136">
        <v>76.965299408319225</v>
      </c>
      <c r="FX111" s="136">
        <v>6.6810155736388221</v>
      </c>
      <c r="FY111" s="136">
        <v>301.803226</v>
      </c>
      <c r="FZ111" s="136">
        <v>7583696.1377055859</v>
      </c>
      <c r="GA111" s="136">
        <v>51.208250758333726</v>
      </c>
      <c r="GB111" s="136">
        <v>377.91984100000002</v>
      </c>
      <c r="GC111" s="136">
        <v>7533596.7108094655</v>
      </c>
      <c r="GD111" s="136">
        <v>50.86995872121085</v>
      </c>
      <c r="GE111" s="136">
        <v>373.07873000000001</v>
      </c>
      <c r="GF111" s="136">
        <v>146.928788</v>
      </c>
      <c r="GG111" s="136"/>
      <c r="GH111" s="136"/>
      <c r="GI111" s="136"/>
      <c r="GJ111" s="136"/>
      <c r="GK111" s="136"/>
      <c r="GL111" s="136">
        <v>4</v>
      </c>
      <c r="GM111" s="136">
        <v>0</v>
      </c>
      <c r="GN111" s="136">
        <v>0</v>
      </c>
      <c r="GO111" s="114"/>
      <c r="GP111" s="114"/>
      <c r="GQ111" s="114"/>
      <c r="GR111" s="114"/>
      <c r="GS111" s="114"/>
      <c r="GT111" s="114"/>
      <c r="GU111" s="114"/>
      <c r="GV111" s="114"/>
      <c r="GW111" s="114"/>
      <c r="GX111" s="114"/>
      <c r="GY111" s="114"/>
      <c r="GZ111" s="114"/>
      <c r="HA111" s="107"/>
      <c r="HB111" s="114"/>
      <c r="HC111" s="53" t="str">
        <f t="shared" si="16"/>
        <v>0</v>
      </c>
      <c r="HD111" s="56">
        <f t="shared" si="17"/>
        <v>2018</v>
      </c>
      <c r="HF111" s="56" t="e">
        <f>MATCH(ROUND(#REF!,1),#REF!,0)</f>
        <v>#REF!</v>
      </c>
      <c r="HG111" s="56" t="e">
        <f>MATCH(ROUND(#REF!,1),#REF!,0)</f>
        <v>#REF!</v>
      </c>
      <c r="HH111" s="56" t="e">
        <f>MATCH(ROUND(#REF!,1),#REF!,0)</f>
        <v>#REF!</v>
      </c>
      <c r="HI111" s="56" t="e">
        <f>MATCH(ROUND(#REF!,1),#REF!,0)</f>
        <v>#REF!</v>
      </c>
      <c r="HK111" s="115">
        <f t="shared" si="13"/>
        <v>1</v>
      </c>
      <c r="HL111" s="115" t="str" cm="1">
        <f t="array" ref="HL111">IFERROR(INDEX(#REF!,'5. Data Set'!HH111),"")</f>
        <v/>
      </c>
      <c r="HN111" s="116" t="str" cm="1">
        <f t="array" ref="HN111">IF(IFERROR(INDEX($E$5:$E$900,SMALL(IF(ROUND($EH$5:$EH$900,1)=ROUND($EH111,1),ROW($EH$5:$EH$900)-4,""),1)),"")=$E111,"",IFERROR(INDEX($E$5:$E$900,SMALL(IF(ROUND($EH$5:$EH$900,1)=ROUND($EH111,1),ROW($EH$5:$EH$900)-4,""),1)),""))</f>
        <v/>
      </c>
      <c r="HO111" s="116" t="str" cm="1">
        <f t="array" ref="HO111">IF(IFERROR(INDEX($E$5:$E$900,SMALL(IF(ROUND($EH$5:$EH$900,1)=ROUND($EH111,1),ROW($EH$5:$EH$900)-4,""),2)),"")=$E111,"",IFERROR(INDEX($E$5:$E$900,SMALL(IF(ROUND($EH$5:$EH$900,1)=ROUND($EH111,1),ROW($EH$5:$EH$900)-4,""),2)),""))</f>
        <v/>
      </c>
      <c r="HP111" s="116" t="str" cm="1">
        <f t="array" ref="HP111">IF(IFERROR(INDEX($E$5:$E$900,SMALL(IF(ROUND($EH$5:$EH$900,1)=ROUND($EH111,1),ROW($EH$5:$EH$900)-4,""),3)),"")=$E111,"",IFERROR(INDEX($E$5:$E$900,SMALL(IF(ROUND($EH$5:$EH$900,1)=ROUND($EH111,1),ROW($EH$5:$EH$900)-4,""),3)),""))</f>
        <v/>
      </c>
      <c r="HQ111" s="117" t="str" cm="1">
        <f t="array" ref="HQ111">IF(IFERROR(INDEX($E$5:$E$900,SMALL(IF(ROUND($EH$5:$EH$900,1)=ROUND($EH111,1),ROW($EH$5:$EH$900)-4,""),4)),"")=$E111,"",IFERROR(INDEX($E$5:$E$900,SMALL(IF(ROUND($EH$5:$EH$900,1)=ROUND($EH111,1),ROW($EH$5:$EH$900)-4,""),4)),""))</f>
        <v/>
      </c>
      <c r="HR111" s="118"/>
      <c r="HS111" s="105" t="str">
        <f t="shared" si="14"/>
        <v>TJ</v>
      </c>
      <c r="HT111" s="119" t="str">
        <f t="shared" si="15"/>
        <v/>
      </c>
      <c r="HU111" s="119" t="str">
        <f t="shared" si="15"/>
        <v/>
      </c>
      <c r="HV111" s="119" t="str">
        <f t="shared" si="15"/>
        <v/>
      </c>
      <c r="HW111" s="119" t="str">
        <f t="shared" si="11"/>
        <v/>
      </c>
    </row>
    <row r="112" spans="1:231" ht="13.9" customHeight="1" x14ac:dyDescent="0.25">
      <c r="A112" s="118" t="s">
        <v>292</v>
      </c>
      <c r="B112" s="118" t="s">
        <v>595</v>
      </c>
      <c r="C112" s="136"/>
      <c r="D112" s="118">
        <v>2018</v>
      </c>
      <c r="E112" s="138" t="s">
        <v>600</v>
      </c>
      <c r="F112" s="137" t="s">
        <v>309</v>
      </c>
      <c r="G112" s="107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18" t="s">
        <v>18</v>
      </c>
      <c r="X112" s="110"/>
      <c r="Y112" s="118" t="s">
        <v>296</v>
      </c>
      <c r="Z112" s="118">
        <v>1</v>
      </c>
      <c r="AA112" s="136" t="s">
        <v>601</v>
      </c>
      <c r="AB112" s="136">
        <v>1</v>
      </c>
      <c r="AC112" s="136">
        <v>1</v>
      </c>
      <c r="AD112" s="136">
        <v>2400</v>
      </c>
      <c r="AE112" s="136">
        <v>16</v>
      </c>
      <c r="AF112" s="136">
        <v>2</v>
      </c>
      <c r="AG112" s="136">
        <v>32600</v>
      </c>
      <c r="AH112" s="136">
        <v>2</v>
      </c>
      <c r="AI112" s="136" t="s">
        <v>602</v>
      </c>
      <c r="AJ112" s="136">
        <v>2</v>
      </c>
      <c r="AK112" s="136" t="s">
        <v>405</v>
      </c>
      <c r="AL112" s="136" t="s">
        <v>327</v>
      </c>
      <c r="AM112" s="136">
        <v>2</v>
      </c>
      <c r="AN112" s="118">
        <v>1</v>
      </c>
      <c r="AO112" s="136">
        <v>500</v>
      </c>
      <c r="AP112" s="136" t="s">
        <v>341</v>
      </c>
      <c r="AQ112" s="136" t="s">
        <v>424</v>
      </c>
      <c r="AR112" s="136" t="s">
        <v>319</v>
      </c>
      <c r="AS112" s="136" t="s">
        <v>481</v>
      </c>
      <c r="AT112" s="136" t="s">
        <v>599</v>
      </c>
      <c r="AU112" s="136">
        <v>3.7947738329045277</v>
      </c>
      <c r="AV112" s="136">
        <v>4.7688098861878645</v>
      </c>
      <c r="AW112" s="136">
        <v>16.134336561345808</v>
      </c>
      <c r="AX112" s="136">
        <v>12.629297708692828</v>
      </c>
      <c r="AY112" s="136">
        <v>13.786629407730757</v>
      </c>
      <c r="AZ112" s="136">
        <v>21.416347014981806</v>
      </c>
      <c r="BA112" s="136"/>
      <c r="BB112" s="136">
        <v>2.5953303533666063</v>
      </c>
      <c r="BC112" s="136">
        <v>23.961539937304039</v>
      </c>
      <c r="BD112" s="136">
        <v>44.563579271901105</v>
      </c>
      <c r="BE112" s="136">
        <v>4.4965696965976791</v>
      </c>
      <c r="BF112" s="136">
        <v>27.919061780070646</v>
      </c>
      <c r="BG112" s="136">
        <v>6203.7343652729896</v>
      </c>
      <c r="BH112" s="136">
        <v>6214.6828869999999</v>
      </c>
      <c r="BI112" s="136">
        <v>0.89750489385361909</v>
      </c>
      <c r="BJ112" s="136">
        <v>170.82801699999999</v>
      </c>
      <c r="BK112" s="136">
        <v>4648.8427439999996</v>
      </c>
      <c r="BL112" s="136">
        <v>0.6713712009704812</v>
      </c>
      <c r="BM112" s="136">
        <v>127.99</v>
      </c>
      <c r="BN112" s="136">
        <v>3097.8038780000002</v>
      </c>
      <c r="BO112" s="136">
        <v>0.44737506181040959</v>
      </c>
      <c r="BP112" s="136">
        <v>118.81719</v>
      </c>
      <c r="BQ112" s="136">
        <v>1545.4587859999999</v>
      </c>
      <c r="BR112" s="136">
        <v>0.22319028161284732</v>
      </c>
      <c r="BS112" s="136">
        <v>111.68338799999999</v>
      </c>
      <c r="BT112" s="136">
        <v>66474.335604776905</v>
      </c>
      <c r="BU112" s="136">
        <v>66465.952241999999</v>
      </c>
      <c r="BV112" s="136">
        <v>1.1263867329761961</v>
      </c>
      <c r="BW112" s="136">
        <v>170.98347100000001</v>
      </c>
      <c r="BX112" s="136">
        <v>49852.085535999999</v>
      </c>
      <c r="BY112" s="136">
        <v>0.84483447336306816</v>
      </c>
      <c r="BZ112" s="136">
        <v>127.432562</v>
      </c>
      <c r="CA112" s="136">
        <v>33265.509253999997</v>
      </c>
      <c r="CB112" s="136">
        <v>0.56374469973703611</v>
      </c>
      <c r="CC112" s="136">
        <v>118.641983</v>
      </c>
      <c r="CD112" s="136">
        <v>16628.447961000002</v>
      </c>
      <c r="CE112" s="136">
        <v>0.28179936556178464</v>
      </c>
      <c r="CF112" s="136">
        <v>113.075537</v>
      </c>
      <c r="CG112" s="136">
        <v>81967.693812743106</v>
      </c>
      <c r="CH112" s="136">
        <v>79012.600086999999</v>
      </c>
      <c r="CI112" s="136">
        <v>4.9548521956841967</v>
      </c>
      <c r="CJ112" s="136">
        <v>230.541157</v>
      </c>
      <c r="CK112" s="136">
        <v>61477.074151000001</v>
      </c>
      <c r="CL112" s="136">
        <v>3.8552055685538718</v>
      </c>
      <c r="CM112" s="136">
        <v>215.12892600000001</v>
      </c>
      <c r="CN112" s="136">
        <v>41011.203110000002</v>
      </c>
      <c r="CO112" s="136">
        <v>2.5717980366863973</v>
      </c>
      <c r="CP112" s="136">
        <v>149.52355399999999</v>
      </c>
      <c r="CQ112" s="136">
        <v>20472.292273999999</v>
      </c>
      <c r="CR112" s="136">
        <v>1.2838102051169817</v>
      </c>
      <c r="CS112" s="136">
        <v>125.50314</v>
      </c>
      <c r="CT112" s="136">
        <v>53643.043765100701</v>
      </c>
      <c r="CU112" s="136">
        <v>53644.172601999999</v>
      </c>
      <c r="CV112" s="136">
        <v>3.5628509757560338</v>
      </c>
      <c r="CW112" s="136">
        <v>192.54834700000001</v>
      </c>
      <c r="CX112" s="136">
        <v>40221.427458999999</v>
      </c>
      <c r="CY112" s="136">
        <v>2.6713610280057885</v>
      </c>
      <c r="CZ112" s="136">
        <v>175.305207</v>
      </c>
      <c r="DA112" s="136">
        <v>26806.939224999998</v>
      </c>
      <c r="DB112" s="136">
        <v>1.780419474141784</v>
      </c>
      <c r="DC112" s="136">
        <v>146.060744</v>
      </c>
      <c r="DD112" s="136">
        <v>13415.608693</v>
      </c>
      <c r="DE112" s="136">
        <v>0.89101597067850291</v>
      </c>
      <c r="DF112" s="136">
        <v>120.37966900000001</v>
      </c>
      <c r="DG112" s="136">
        <v>85682.614733773007</v>
      </c>
      <c r="DH112" s="136">
        <v>85762.661764999997</v>
      </c>
      <c r="DI112" s="136">
        <v>4.1060168690486503</v>
      </c>
      <c r="DJ112" s="136">
        <v>210.96429800000001</v>
      </c>
      <c r="DK112" s="136">
        <v>64270.356157000002</v>
      </c>
      <c r="DL112" s="136">
        <v>3.0770403008655594</v>
      </c>
      <c r="DM112" s="136">
        <v>190.37867800000001</v>
      </c>
      <c r="DN112" s="136">
        <v>42864.675822999998</v>
      </c>
      <c r="DO112" s="136">
        <v>2.0522110484141622</v>
      </c>
      <c r="DP112" s="136">
        <v>148.319669</v>
      </c>
      <c r="DQ112" s="136">
        <v>21435.194518</v>
      </c>
      <c r="DR112" s="136">
        <v>1.0262422885545939</v>
      </c>
      <c r="DS112" s="136">
        <v>123.642397</v>
      </c>
      <c r="DT112" s="136">
        <v>6357.7151489688704</v>
      </c>
      <c r="DU112" s="136">
        <v>6360.5976019999998</v>
      </c>
      <c r="DV112" s="136">
        <v>6.511335007421815</v>
      </c>
      <c r="DW112" s="136">
        <v>211.36768599999999</v>
      </c>
      <c r="DX112" s="136">
        <v>4771.6203830000004</v>
      </c>
      <c r="DY112" s="136">
        <v>4.8847012161539647</v>
      </c>
      <c r="DZ112" s="136">
        <v>188.26892599999999</v>
      </c>
      <c r="EA112" s="136">
        <v>3177.171957</v>
      </c>
      <c r="EB112" s="136">
        <v>3.2524665578133796</v>
      </c>
      <c r="EC112" s="136">
        <v>161.902727</v>
      </c>
      <c r="ED112" s="136">
        <v>1594.9830770000001</v>
      </c>
      <c r="EE112" s="136">
        <v>1.6327819798331371</v>
      </c>
      <c r="EF112" s="136">
        <v>124.62239700000001</v>
      </c>
      <c r="EG112" s="136">
        <v>226141.01436589001</v>
      </c>
      <c r="EH112" s="140">
        <v>228879.861252</v>
      </c>
      <c r="EI112" s="136">
        <v>0.64634816525173899</v>
      </c>
      <c r="EJ112" s="136">
        <v>167.47921199999999</v>
      </c>
      <c r="EK112" s="136">
        <v>199150.408815</v>
      </c>
      <c r="EL112" s="136">
        <v>0.56239330381708807</v>
      </c>
      <c r="EM112" s="136">
        <v>121.609751</v>
      </c>
      <c r="EN112" s="136">
        <v>169623.85344899999</v>
      </c>
      <c r="EO112" s="136">
        <v>0.47901141612009335</v>
      </c>
      <c r="EP112" s="136">
        <v>116.817593</v>
      </c>
      <c r="EQ112" s="136">
        <v>141072.28844999999</v>
      </c>
      <c r="ER112" s="136">
        <v>0.3983828647428666</v>
      </c>
      <c r="ES112" s="136">
        <v>114.129046</v>
      </c>
      <c r="ET112" s="136">
        <v>113518.477914</v>
      </c>
      <c r="EU112" s="136">
        <v>0.32057193464085437</v>
      </c>
      <c r="EV112" s="136">
        <v>111.628506</v>
      </c>
      <c r="EW112" s="136">
        <v>86392.346195000006</v>
      </c>
      <c r="EX112" s="136">
        <v>0.24396875351759839</v>
      </c>
      <c r="EY112" s="136">
        <v>108.87232400000001</v>
      </c>
      <c r="EZ112" s="136">
        <v>56362.594589</v>
      </c>
      <c r="FA112" s="136">
        <v>0.15916585846457651</v>
      </c>
      <c r="FB112" s="136">
        <v>104.66195</v>
      </c>
      <c r="FC112" s="136">
        <v>28783.946854000002</v>
      </c>
      <c r="FD112" s="136">
        <v>8.1284789041805208E-2</v>
      </c>
      <c r="FE112" s="136">
        <v>98.722407000000004</v>
      </c>
      <c r="FF112" s="136">
        <v>1131.8265624226401</v>
      </c>
      <c r="FG112" s="136">
        <v>1140.705614</v>
      </c>
      <c r="FH112" s="136">
        <v>3.3702819062813925</v>
      </c>
      <c r="FI112" s="136">
        <v>103.081901</v>
      </c>
      <c r="FJ112" s="136">
        <v>567.39869599999997</v>
      </c>
      <c r="FK112" s="136">
        <v>1.6764128582402646</v>
      </c>
      <c r="FL112" s="136">
        <v>95.463058000000004</v>
      </c>
      <c r="FM112" s="136">
        <v>833.34923354166403</v>
      </c>
      <c r="FN112" s="136">
        <v>827.61123699999996</v>
      </c>
      <c r="FO112" s="136">
        <v>6.0590909803060251</v>
      </c>
      <c r="FP112" s="136">
        <v>99.140164999999996</v>
      </c>
      <c r="FQ112" s="136">
        <v>417.17852199999999</v>
      </c>
      <c r="FR112" s="136">
        <v>3.054239124386851</v>
      </c>
      <c r="FS112" s="136">
        <v>93.994131999999993</v>
      </c>
      <c r="FT112" s="136">
        <v>8.4169261549163394</v>
      </c>
      <c r="FU112" s="136">
        <v>0.73063595094759892</v>
      </c>
      <c r="FV112" s="136">
        <v>162.60337799999999</v>
      </c>
      <c r="FW112" s="136">
        <v>8.4212949140584445</v>
      </c>
      <c r="FX112" s="136">
        <v>0.73101518351201777</v>
      </c>
      <c r="FY112" s="136">
        <v>162.45579699999999</v>
      </c>
      <c r="FZ112" s="136">
        <v>829416.14317804459</v>
      </c>
      <c r="GA112" s="136">
        <v>5.6005606068126754</v>
      </c>
      <c r="GB112" s="136">
        <v>188.10851199999999</v>
      </c>
      <c r="GC112" s="136">
        <v>773641.82908695005</v>
      </c>
      <c r="GD112" s="136">
        <v>5.2239493858474146</v>
      </c>
      <c r="GE112" s="136">
        <v>187.11049199999999</v>
      </c>
      <c r="GF112" s="136">
        <v>88.965245999999993</v>
      </c>
      <c r="GG112" s="136"/>
      <c r="GH112" s="136"/>
      <c r="GI112" s="136"/>
      <c r="GJ112" s="136"/>
      <c r="GK112" s="136"/>
      <c r="GL112" s="136">
        <v>4</v>
      </c>
      <c r="GM112" s="136">
        <v>0</v>
      </c>
      <c r="GN112" s="136">
        <v>0</v>
      </c>
      <c r="GO112" s="114"/>
      <c r="GP112" s="114"/>
      <c r="GQ112" s="114"/>
      <c r="GR112" s="114"/>
      <c r="GS112" s="114"/>
      <c r="GT112" s="114"/>
      <c r="GU112" s="114"/>
      <c r="GV112" s="114"/>
      <c r="GW112" s="114"/>
      <c r="GX112" s="114"/>
      <c r="GY112" s="114"/>
      <c r="GZ112" s="114"/>
      <c r="HA112" s="107"/>
      <c r="HB112" s="114"/>
      <c r="HC112" s="53" t="str">
        <f t="shared" si="16"/>
        <v>0</v>
      </c>
      <c r="HD112" s="56">
        <f t="shared" si="17"/>
        <v>2018</v>
      </c>
      <c r="HF112" s="56" t="e">
        <f>MATCH(ROUND(#REF!,1),#REF!,0)</f>
        <v>#REF!</v>
      </c>
      <c r="HG112" s="56" t="e">
        <f>MATCH(ROUND(#REF!,1),#REF!,0)</f>
        <v>#REF!</v>
      </c>
      <c r="HH112" s="56" t="e">
        <f>MATCH(ROUND(#REF!,1),#REF!,0)</f>
        <v>#REF!</v>
      </c>
      <c r="HI112" s="56" t="e">
        <f>MATCH(ROUND(#REF!,1),#REF!,0)</f>
        <v>#REF!</v>
      </c>
      <c r="HK112" s="115">
        <f t="shared" si="13"/>
        <v>1</v>
      </c>
      <c r="HL112" s="115" t="str" cm="1">
        <f t="array" ref="HL112">IFERROR(INDEX(#REF!,'5. Data Set'!HH112),"")</f>
        <v/>
      </c>
      <c r="HN112" s="116" t="str" cm="1">
        <f t="array" ref="HN112">IF(IFERROR(INDEX($E$5:$E$900,SMALL(IF(ROUND($EH$5:$EH$900,1)=ROUND($EH112,1),ROW($EH$5:$EH$900)-4,""),1)),"")=$E112,"",IFERROR(INDEX($E$5:$E$900,SMALL(IF(ROUND($EH$5:$EH$900,1)=ROUND($EH112,1),ROW($EH$5:$EH$900)-4,""),1)),""))</f>
        <v/>
      </c>
      <c r="HO112" s="116" t="str" cm="1">
        <f t="array" ref="HO112">IF(IFERROR(INDEX($E$5:$E$900,SMALL(IF(ROUND($EH$5:$EH$900,1)=ROUND($EH112,1),ROW($EH$5:$EH$900)-4,""),2)),"")=$E112,"",IFERROR(INDEX($E$5:$E$900,SMALL(IF(ROUND($EH$5:$EH$900,1)=ROUND($EH112,1),ROW($EH$5:$EH$900)-4,""),2)),""))</f>
        <v/>
      </c>
      <c r="HP112" s="116" t="str" cm="1">
        <f t="array" ref="HP112">IF(IFERROR(INDEX($E$5:$E$900,SMALL(IF(ROUND($EH$5:$EH$900,1)=ROUND($EH112,1),ROW($EH$5:$EH$900)-4,""),3)),"")=$E112,"",IFERROR(INDEX($E$5:$E$900,SMALL(IF(ROUND($EH$5:$EH$900,1)=ROUND($EH112,1),ROW($EH$5:$EH$900)-4,""),3)),""))</f>
        <v/>
      </c>
      <c r="HQ112" s="117" t="str" cm="1">
        <f t="array" ref="HQ112">IF(IFERROR(INDEX($E$5:$E$900,SMALL(IF(ROUND($EH$5:$EH$900,1)=ROUND($EH112,1),ROW($EH$5:$EH$900)-4,""),4)),"")=$E112,"",IFERROR(INDEX($E$5:$E$900,SMALL(IF(ROUND($EH$5:$EH$900,1)=ROUND($EH112,1),ROW($EH$5:$EH$900)-4,""),4)),""))</f>
        <v/>
      </c>
      <c r="HR112" s="118"/>
      <c r="HS112" s="105" t="str">
        <f t="shared" si="14"/>
        <v>TJ</v>
      </c>
      <c r="HT112" s="119" t="str">
        <f t="shared" si="15"/>
        <v/>
      </c>
      <c r="HU112" s="119" t="str">
        <f t="shared" si="15"/>
        <v/>
      </c>
      <c r="HV112" s="119" t="str">
        <f t="shared" si="15"/>
        <v/>
      </c>
      <c r="HW112" s="119" t="str">
        <f t="shared" si="11"/>
        <v/>
      </c>
    </row>
    <row r="113" spans="1:231" ht="13.9" customHeight="1" x14ac:dyDescent="0.25">
      <c r="A113" s="118" t="s">
        <v>292</v>
      </c>
      <c r="B113" s="118" t="s">
        <v>595</v>
      </c>
      <c r="C113" s="136"/>
      <c r="D113" s="118">
        <v>2018</v>
      </c>
      <c r="E113" s="138" t="s">
        <v>603</v>
      </c>
      <c r="F113" s="137" t="s">
        <v>303</v>
      </c>
      <c r="G113" s="107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18" t="s">
        <v>18</v>
      </c>
      <c r="X113" s="110"/>
      <c r="Y113" s="118" t="s">
        <v>296</v>
      </c>
      <c r="Z113" s="118">
        <v>1</v>
      </c>
      <c r="AA113" s="136" t="s">
        <v>604</v>
      </c>
      <c r="AB113" s="136">
        <v>1</v>
      </c>
      <c r="AC113" s="136">
        <v>1</v>
      </c>
      <c r="AD113" s="136">
        <v>2100</v>
      </c>
      <c r="AE113" s="136">
        <v>8</v>
      </c>
      <c r="AF113" s="136">
        <v>2</v>
      </c>
      <c r="AG113" s="136">
        <v>16216</v>
      </c>
      <c r="AH113" s="136">
        <v>1</v>
      </c>
      <c r="AI113" s="136" t="s">
        <v>602</v>
      </c>
      <c r="AJ113" s="136">
        <v>1</v>
      </c>
      <c r="AK113" s="136" t="s">
        <v>405</v>
      </c>
      <c r="AL113" s="136" t="s">
        <v>327</v>
      </c>
      <c r="AM113" s="136">
        <v>1</v>
      </c>
      <c r="AN113" s="118">
        <v>1</v>
      </c>
      <c r="AO113" s="136">
        <v>500</v>
      </c>
      <c r="AP113" s="136" t="s">
        <v>341</v>
      </c>
      <c r="AQ113" s="136" t="s">
        <v>424</v>
      </c>
      <c r="AR113" s="136" t="s">
        <v>319</v>
      </c>
      <c r="AS113" s="136" t="s">
        <v>481</v>
      </c>
      <c r="AT113" s="136" t="s">
        <v>599</v>
      </c>
      <c r="AU113" s="136">
        <v>4.9537156039310828</v>
      </c>
      <c r="AV113" s="136">
        <v>5.9353711017770552</v>
      </c>
      <c r="AW113" s="136">
        <v>10.695760142159321</v>
      </c>
      <c r="AX113" s="136">
        <v>7.9682957120073965</v>
      </c>
      <c r="AY113" s="136">
        <v>8.9473216533320734</v>
      </c>
      <c r="AZ113" s="136">
        <v>14.007103966164884</v>
      </c>
      <c r="BA113" s="136"/>
      <c r="BB113" s="136">
        <v>3.7918120056062858</v>
      </c>
      <c r="BC113" s="136">
        <v>12.368027171228459</v>
      </c>
      <c r="BD113" s="136">
        <v>25.173137107695805</v>
      </c>
      <c r="BE113" s="136">
        <v>6.1019054654817912</v>
      </c>
      <c r="BF113" s="136">
        <v>22.650166300226115</v>
      </c>
      <c r="BG113" s="136">
        <v>7394.5522468626796</v>
      </c>
      <c r="BH113" s="136">
        <v>7387.1776929999996</v>
      </c>
      <c r="BI113" s="136">
        <v>1.0668328942579863</v>
      </c>
      <c r="BJ113" s="136">
        <v>144.30752100000001</v>
      </c>
      <c r="BK113" s="136">
        <v>5561.6419679999999</v>
      </c>
      <c r="BL113" s="136">
        <v>0.80319478481890128</v>
      </c>
      <c r="BM113" s="136">
        <v>126.284463</v>
      </c>
      <c r="BN113" s="136">
        <v>3690.2142880000001</v>
      </c>
      <c r="BO113" s="136">
        <v>0.53292910403789506</v>
      </c>
      <c r="BP113" s="136">
        <v>108.996529</v>
      </c>
      <c r="BQ113" s="136">
        <v>1845.1077130000001</v>
      </c>
      <c r="BR113" s="136">
        <v>0.26646463419213218</v>
      </c>
      <c r="BS113" s="136">
        <v>101.73033100000001</v>
      </c>
      <c r="BT113" s="136">
        <v>73188.008324024398</v>
      </c>
      <c r="BU113" s="136">
        <v>73067.689897000004</v>
      </c>
      <c r="BV113" s="136">
        <v>1.2382652129851304</v>
      </c>
      <c r="BW113" s="136">
        <v>144.92710700000001</v>
      </c>
      <c r="BX113" s="136">
        <v>54899.804218999998</v>
      </c>
      <c r="BY113" s="136">
        <v>0.93037726880254257</v>
      </c>
      <c r="BZ113" s="136">
        <v>126.741322</v>
      </c>
      <c r="CA113" s="136">
        <v>36597.818518</v>
      </c>
      <c r="CB113" s="136">
        <v>0.62021675525618425</v>
      </c>
      <c r="CC113" s="136">
        <v>107.94537200000001</v>
      </c>
      <c r="CD113" s="136">
        <v>18306.291182000001</v>
      </c>
      <c r="CE113" s="136">
        <v>0.31023347777110638</v>
      </c>
      <c r="CF113" s="136">
        <v>90.082727000000006</v>
      </c>
      <c r="CG113" s="136">
        <v>40492.560993339401</v>
      </c>
      <c r="CH113" s="136">
        <v>39045.504541000002</v>
      </c>
      <c r="CI113" s="136">
        <v>2.4485297749162669</v>
      </c>
      <c r="CJ113" s="136">
        <v>155.783636</v>
      </c>
      <c r="CK113" s="136">
        <v>30322.871810000001</v>
      </c>
      <c r="CL113" s="136">
        <v>1.9015365625456604</v>
      </c>
      <c r="CM113" s="136">
        <v>149.42404999999999</v>
      </c>
      <c r="CN113" s="136">
        <v>20247.955624999999</v>
      </c>
      <c r="CO113" s="136">
        <v>1.2697421332316601</v>
      </c>
      <c r="CP113" s="136">
        <v>117.725785</v>
      </c>
      <c r="CQ113" s="136">
        <v>10117.109494</v>
      </c>
      <c r="CR113" s="136">
        <v>0.63444035679280297</v>
      </c>
      <c r="CS113" s="136">
        <v>104.58173600000001</v>
      </c>
      <c r="CT113" s="136">
        <v>26818.8848117243</v>
      </c>
      <c r="CU113" s="136">
        <v>26816.491506999999</v>
      </c>
      <c r="CV113" s="136">
        <v>1.7810539019946825</v>
      </c>
      <c r="CW113" s="136">
        <v>141.179835</v>
      </c>
      <c r="CX113" s="136">
        <v>20133.044278000001</v>
      </c>
      <c r="CY113" s="136">
        <v>1.3371636278744172</v>
      </c>
      <c r="CZ113" s="136">
        <v>133.53082599999999</v>
      </c>
      <c r="DA113" s="136">
        <v>13418.928056999999</v>
      </c>
      <c r="DB113" s="136">
        <v>0.89123643077123338</v>
      </c>
      <c r="DC113" s="136">
        <v>120.20818199999999</v>
      </c>
      <c r="DD113" s="136">
        <v>6697.795357</v>
      </c>
      <c r="DE113" s="136">
        <v>0.44484322463409559</v>
      </c>
      <c r="DF113" s="136">
        <v>103.35024799999999</v>
      </c>
      <c r="DG113" s="136">
        <v>43610.221766997303</v>
      </c>
      <c r="DH113" s="136">
        <v>43493.316705999998</v>
      </c>
      <c r="DI113" s="136">
        <v>2.0823081794622222</v>
      </c>
      <c r="DJ113" s="136">
        <v>151.12528900000001</v>
      </c>
      <c r="DK113" s="136">
        <v>32713.336192999999</v>
      </c>
      <c r="DL113" s="136">
        <v>1.5662003427479296</v>
      </c>
      <c r="DM113" s="136">
        <v>141.63669400000001</v>
      </c>
      <c r="DN113" s="136">
        <v>21814.190782999998</v>
      </c>
      <c r="DO113" s="136">
        <v>1.0443873067404859</v>
      </c>
      <c r="DP113" s="136">
        <v>123.30694200000001</v>
      </c>
      <c r="DQ113" s="136">
        <v>10901.828132000001</v>
      </c>
      <c r="DR113" s="136">
        <v>0.52194147537208424</v>
      </c>
      <c r="DS113" s="136">
        <v>105.100083</v>
      </c>
      <c r="DT113" s="136">
        <v>3189.6891210260801</v>
      </c>
      <c r="DU113" s="136">
        <v>3190.3742870000001</v>
      </c>
      <c r="DV113" s="136">
        <v>3.2659817648564262</v>
      </c>
      <c r="DW113" s="136">
        <v>150.22710699999999</v>
      </c>
      <c r="DX113" s="136">
        <v>2393.9812259999999</v>
      </c>
      <c r="DY113" s="136">
        <v>2.4507152848441418</v>
      </c>
      <c r="DZ113" s="136">
        <v>139.96983499999999</v>
      </c>
      <c r="EA113" s="136">
        <v>1603.125628</v>
      </c>
      <c r="EB113" s="136">
        <v>1.641117498080565</v>
      </c>
      <c r="EC113" s="136">
        <v>126.010165</v>
      </c>
      <c r="ED113" s="136">
        <v>799.41433400000005</v>
      </c>
      <c r="EE113" s="136">
        <v>0.8183593530224702</v>
      </c>
      <c r="EF113" s="136">
        <v>105.392231</v>
      </c>
      <c r="EG113" s="136">
        <v>318595.46366756398</v>
      </c>
      <c r="EH113" s="140">
        <v>323626.111125</v>
      </c>
      <c r="EI113" s="136">
        <v>0.91390803021719036</v>
      </c>
      <c r="EJ113" s="136">
        <v>143.50385900000001</v>
      </c>
      <c r="EK113" s="136">
        <v>279158.93276200001</v>
      </c>
      <c r="EL113" s="136">
        <v>0.78833438213985985</v>
      </c>
      <c r="EM113" s="136">
        <v>128.20423199999999</v>
      </c>
      <c r="EN113" s="136">
        <v>237830.87536199999</v>
      </c>
      <c r="EO113" s="136">
        <v>0.67162549422028039</v>
      </c>
      <c r="EP113" s="136">
        <v>120.041162</v>
      </c>
      <c r="EQ113" s="136">
        <v>200087.40275499999</v>
      </c>
      <c r="ER113" s="136">
        <v>0.56503933964854192</v>
      </c>
      <c r="ES113" s="136">
        <v>112.575062</v>
      </c>
      <c r="ET113" s="136">
        <v>157347.64728100001</v>
      </c>
      <c r="EU113" s="136">
        <v>0.44434386918287005</v>
      </c>
      <c r="EV113" s="136">
        <v>106.639585</v>
      </c>
      <c r="EW113" s="136">
        <v>118071.77404600001</v>
      </c>
      <c r="EX113" s="136">
        <v>0.33343027256830415</v>
      </c>
      <c r="EY113" s="136">
        <v>101.99361</v>
      </c>
      <c r="EZ113" s="136">
        <v>79225.515411999993</v>
      </c>
      <c r="FA113" s="136">
        <v>0.2237298915140884</v>
      </c>
      <c r="FB113" s="136">
        <v>96.81917</v>
      </c>
      <c r="FC113" s="136">
        <v>38731.657606000001</v>
      </c>
      <c r="FD113" s="136">
        <v>0.1093767520386327</v>
      </c>
      <c r="FE113" s="136">
        <v>88.598547999999994</v>
      </c>
      <c r="FF113" s="136">
        <v>463.53386946653001</v>
      </c>
      <c r="FG113" s="136">
        <v>474.93727799999999</v>
      </c>
      <c r="FH113" s="136">
        <v>1.4032301542279739</v>
      </c>
      <c r="FI113" s="136">
        <v>81.738099000000005</v>
      </c>
      <c r="FJ113" s="136">
        <v>229.03848099999999</v>
      </c>
      <c r="FK113" s="136">
        <v>0.67670767889854044</v>
      </c>
      <c r="FL113" s="136">
        <v>75.945949999999996</v>
      </c>
      <c r="FM113" s="136">
        <v>377.64909695875599</v>
      </c>
      <c r="FN113" s="136">
        <v>372.26352100000003</v>
      </c>
      <c r="FO113" s="136">
        <v>2.7254083095394979</v>
      </c>
      <c r="FP113" s="136">
        <v>78.801240000000007</v>
      </c>
      <c r="FQ113" s="136">
        <v>188.042383</v>
      </c>
      <c r="FR113" s="136">
        <v>1.3766921663372136</v>
      </c>
      <c r="FS113" s="136">
        <v>75.138182</v>
      </c>
      <c r="FT113" s="136">
        <v>9.4448068539749865</v>
      </c>
      <c r="FU113" s="136">
        <v>0.8198617060742176</v>
      </c>
      <c r="FV113" s="136">
        <v>133.22559200000001</v>
      </c>
      <c r="FW113" s="136">
        <v>9.4228318991082034</v>
      </c>
      <c r="FX113" s="136">
        <v>0.81795415790869819</v>
      </c>
      <c r="FY113" s="136">
        <v>135.19198900000001</v>
      </c>
      <c r="FZ113" s="136">
        <v>601031.38687762606</v>
      </c>
      <c r="GA113" s="136">
        <v>4.0584123379935741</v>
      </c>
      <c r="GB113" s="136">
        <v>159.84322299999999</v>
      </c>
      <c r="GC113" s="136">
        <v>535065.61418766121</v>
      </c>
      <c r="GD113" s="136">
        <v>3.6129841763113264</v>
      </c>
      <c r="GE113" s="136">
        <v>159.51247900000001</v>
      </c>
      <c r="GF113" s="136">
        <v>73.076885000000004</v>
      </c>
      <c r="GG113" s="136"/>
      <c r="GH113" s="136"/>
      <c r="GI113" s="136"/>
      <c r="GJ113" s="136"/>
      <c r="GK113" s="136"/>
      <c r="GL113" s="136">
        <v>4</v>
      </c>
      <c r="GM113" s="136">
        <v>0</v>
      </c>
      <c r="GN113" s="136">
        <v>0</v>
      </c>
      <c r="GO113" s="114"/>
      <c r="GP113" s="114"/>
      <c r="GQ113" s="114"/>
      <c r="GR113" s="114"/>
      <c r="GS113" s="114"/>
      <c r="GT113" s="114"/>
      <c r="GU113" s="114"/>
      <c r="GV113" s="114"/>
      <c r="GW113" s="114"/>
      <c r="GX113" s="114"/>
      <c r="GY113" s="114"/>
      <c r="GZ113" s="114"/>
      <c r="HA113" s="107"/>
      <c r="HB113" s="114"/>
      <c r="HC113" s="53" t="str">
        <f t="shared" si="16"/>
        <v>0</v>
      </c>
      <c r="HD113" s="56">
        <f t="shared" si="17"/>
        <v>2018</v>
      </c>
      <c r="HF113" s="56" t="e">
        <f>MATCH(ROUND(#REF!,1),#REF!,0)</f>
        <v>#REF!</v>
      </c>
      <c r="HG113" s="56" t="e">
        <f>MATCH(ROUND(#REF!,1),#REF!,0)</f>
        <v>#REF!</v>
      </c>
      <c r="HH113" s="56" t="e">
        <f>MATCH(ROUND(#REF!,1),#REF!,0)</f>
        <v>#REF!</v>
      </c>
      <c r="HI113" s="56" t="e">
        <f>MATCH(ROUND(#REF!,1),#REF!,0)</f>
        <v>#REF!</v>
      </c>
      <c r="HK113" s="115">
        <f t="shared" si="13"/>
        <v>1</v>
      </c>
      <c r="HL113" s="115" t="str" cm="1">
        <f t="array" ref="HL113">IFERROR(INDEX(#REF!,'5. Data Set'!HH113),"")</f>
        <v/>
      </c>
      <c r="HN113" s="116" t="str" cm="1">
        <f t="array" ref="HN113">IF(IFERROR(INDEX($E$5:$E$900,SMALL(IF(ROUND($EH$5:$EH$900,1)=ROUND($EH113,1),ROW($EH$5:$EH$900)-4,""),1)),"")=$E113,"",IFERROR(INDEX($E$5:$E$900,SMALL(IF(ROUND($EH$5:$EH$900,1)=ROUND($EH113,1),ROW($EH$5:$EH$900)-4,""),1)),""))</f>
        <v/>
      </c>
      <c r="HO113" s="116" t="str" cm="1">
        <f t="array" ref="HO113">IF(IFERROR(INDEX($E$5:$E$900,SMALL(IF(ROUND($EH$5:$EH$900,1)=ROUND($EH113,1),ROW($EH$5:$EH$900)-4,""),2)),"")=$E113,"",IFERROR(INDEX($E$5:$E$900,SMALL(IF(ROUND($EH$5:$EH$900,1)=ROUND($EH113,1),ROW($EH$5:$EH$900)-4,""),2)),""))</f>
        <v/>
      </c>
      <c r="HP113" s="116" t="str" cm="1">
        <f t="array" ref="HP113">IF(IFERROR(INDEX($E$5:$E$900,SMALL(IF(ROUND($EH$5:$EH$900,1)=ROUND($EH113,1),ROW($EH$5:$EH$900)-4,""),3)),"")=$E113,"",IFERROR(INDEX($E$5:$E$900,SMALL(IF(ROUND($EH$5:$EH$900,1)=ROUND($EH113,1),ROW($EH$5:$EH$900)-4,""),3)),""))</f>
        <v/>
      </c>
      <c r="HQ113" s="117" t="str" cm="1">
        <f t="array" ref="HQ113">IF(IFERROR(INDEX($E$5:$E$900,SMALL(IF(ROUND($EH$5:$EH$900,1)=ROUND($EH113,1),ROW($EH$5:$EH$900)-4,""),4)),"")=$E113,"",IFERROR(INDEX($E$5:$E$900,SMALL(IF(ROUND($EH$5:$EH$900,1)=ROUND($EH113,1),ROW($EH$5:$EH$900)-4,""),4)),""))</f>
        <v/>
      </c>
      <c r="HR113" s="118"/>
      <c r="HS113" s="105" t="str">
        <f t="shared" si="14"/>
        <v>TJ</v>
      </c>
      <c r="HT113" s="119" t="str">
        <f t="shared" si="15"/>
        <v/>
      </c>
      <c r="HU113" s="119" t="str">
        <f t="shared" si="15"/>
        <v/>
      </c>
      <c r="HV113" s="119" t="str">
        <f t="shared" si="15"/>
        <v/>
      </c>
      <c r="HW113" s="119" t="str">
        <f t="shared" si="11"/>
        <v/>
      </c>
    </row>
    <row r="114" spans="1:231" ht="13.9" customHeight="1" x14ac:dyDescent="0.25">
      <c r="A114" s="118" t="s">
        <v>292</v>
      </c>
      <c r="B114" s="118" t="s">
        <v>595</v>
      </c>
      <c r="C114" s="136"/>
      <c r="D114" s="118">
        <v>2018</v>
      </c>
      <c r="E114" s="138" t="s">
        <v>605</v>
      </c>
      <c r="F114" s="137" t="s">
        <v>49</v>
      </c>
      <c r="G114" s="107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18" t="s">
        <v>18</v>
      </c>
      <c r="X114" s="110"/>
      <c r="Y114" s="118" t="s">
        <v>296</v>
      </c>
      <c r="Z114" s="118">
        <v>1</v>
      </c>
      <c r="AA114" s="136" t="s">
        <v>606</v>
      </c>
      <c r="AB114" s="136">
        <v>1</v>
      </c>
      <c r="AC114" s="136">
        <v>1</v>
      </c>
      <c r="AD114" s="136">
        <v>2000</v>
      </c>
      <c r="AE114" s="136">
        <v>24</v>
      </c>
      <c r="AF114" s="136">
        <v>2</v>
      </c>
      <c r="AG114" s="136">
        <v>130904</v>
      </c>
      <c r="AH114" s="136">
        <v>8</v>
      </c>
      <c r="AI114" s="136" t="s">
        <v>602</v>
      </c>
      <c r="AJ114" s="136">
        <v>4</v>
      </c>
      <c r="AK114" s="136" t="s">
        <v>405</v>
      </c>
      <c r="AL114" s="136" t="s">
        <v>327</v>
      </c>
      <c r="AM114" s="136">
        <v>2</v>
      </c>
      <c r="AN114" s="118">
        <v>1</v>
      </c>
      <c r="AO114" s="136">
        <v>800</v>
      </c>
      <c r="AP114" s="136" t="s">
        <v>341</v>
      </c>
      <c r="AQ114" s="136" t="s">
        <v>424</v>
      </c>
      <c r="AR114" s="136" t="s">
        <v>319</v>
      </c>
      <c r="AS114" s="136" t="s">
        <v>481</v>
      </c>
      <c r="AT114" s="136" t="s">
        <v>599</v>
      </c>
      <c r="AU114" s="136">
        <v>14.674755793981008</v>
      </c>
      <c r="AV114" s="136">
        <v>21.772107798274238</v>
      </c>
      <c r="AW114" s="136">
        <v>17.275912675638434</v>
      </c>
      <c r="AX114" s="136">
        <v>13.877611378694947</v>
      </c>
      <c r="AY114" s="136">
        <v>15.646007134700957</v>
      </c>
      <c r="AZ114" s="136">
        <v>23.352149047802033</v>
      </c>
      <c r="BA114" s="136"/>
      <c r="BB114" s="136">
        <v>11.756696956855098</v>
      </c>
      <c r="BC114" s="136">
        <v>53.713285214741028</v>
      </c>
      <c r="BD114" s="136">
        <v>88.410921263018892</v>
      </c>
      <c r="BE114" s="136">
        <v>27.895580458293026</v>
      </c>
      <c r="BF114" s="136">
        <v>135.47448041121004</v>
      </c>
      <c r="BG114" s="136">
        <v>40223.438572903899</v>
      </c>
      <c r="BH114" s="136">
        <v>39870.149656000001</v>
      </c>
      <c r="BI114" s="136">
        <v>5.7579212142568315</v>
      </c>
      <c r="BJ114" s="136">
        <v>268.97024800000003</v>
      </c>
      <c r="BK114" s="136">
        <v>30193.794013999999</v>
      </c>
      <c r="BL114" s="136">
        <v>4.3604924634625384</v>
      </c>
      <c r="BM114" s="136">
        <v>261.790909</v>
      </c>
      <c r="BN114" s="136">
        <v>20114.825810999999</v>
      </c>
      <c r="BO114" s="136">
        <v>2.9049196769395182</v>
      </c>
      <c r="BP114" s="136">
        <v>197.88595000000001</v>
      </c>
      <c r="BQ114" s="136">
        <v>10055.447539999999</v>
      </c>
      <c r="BR114" s="136">
        <v>1.4521760065854081</v>
      </c>
      <c r="BS114" s="136">
        <v>163.90694199999999</v>
      </c>
      <c r="BT114" s="136">
        <v>526313.09144024795</v>
      </c>
      <c r="BU114" s="136">
        <v>523561.27040699997</v>
      </c>
      <c r="BV114" s="136">
        <v>8.8727002170888039</v>
      </c>
      <c r="BW114" s="136">
        <v>284.52727299999998</v>
      </c>
      <c r="BX114" s="136">
        <v>394603.04180800001</v>
      </c>
      <c r="BY114" s="136">
        <v>6.6872679333061171</v>
      </c>
      <c r="BZ114" s="136">
        <v>274.35785099999998</v>
      </c>
      <c r="CA114" s="136">
        <v>263217.77387899999</v>
      </c>
      <c r="CB114" s="136">
        <v>4.4607050434084394</v>
      </c>
      <c r="CC114" s="136">
        <v>204.77603300000001</v>
      </c>
      <c r="CD114" s="136">
        <v>131600.61309699999</v>
      </c>
      <c r="CE114" s="136">
        <v>2.2302123063592445</v>
      </c>
      <c r="CF114" s="136">
        <v>164.335702</v>
      </c>
      <c r="CG114" s="136">
        <v>102503.94025857199</v>
      </c>
      <c r="CH114" s="136">
        <v>99477.516277999996</v>
      </c>
      <c r="CI114" s="136">
        <v>6.2381998492460102</v>
      </c>
      <c r="CJ114" s="136">
        <v>243.70991699999999</v>
      </c>
      <c r="CK114" s="136">
        <v>76874.936897000007</v>
      </c>
      <c r="CL114" s="136">
        <v>4.8208000933746638</v>
      </c>
      <c r="CM114" s="136">
        <v>256.98429800000002</v>
      </c>
      <c r="CN114" s="136">
        <v>51232.226902000002</v>
      </c>
      <c r="CO114" s="136">
        <v>3.212754822340437</v>
      </c>
      <c r="CP114" s="136">
        <v>180.38016500000001</v>
      </c>
      <c r="CQ114" s="136">
        <v>25616.494535999998</v>
      </c>
      <c r="CR114" s="136">
        <v>1.606401308875735</v>
      </c>
      <c r="CS114" s="136">
        <v>154.233058</v>
      </c>
      <c r="CT114" s="136">
        <v>74264.960347383501</v>
      </c>
      <c r="CU114" s="136">
        <v>73890.129191</v>
      </c>
      <c r="CV114" s="136">
        <v>4.9075138289499636</v>
      </c>
      <c r="CW114" s="136">
        <v>231.80578499999999</v>
      </c>
      <c r="CX114" s="136">
        <v>55706.762885999997</v>
      </c>
      <c r="CY114" s="136">
        <v>3.699840725984008</v>
      </c>
      <c r="CZ114" s="136">
        <v>225.00909100000001</v>
      </c>
      <c r="DA114" s="136">
        <v>37121.295195999999</v>
      </c>
      <c r="DB114" s="136">
        <v>2.4654615104542676</v>
      </c>
      <c r="DC114" s="136">
        <v>189.49256199999999</v>
      </c>
      <c r="DD114" s="136">
        <v>18548.809810999999</v>
      </c>
      <c r="DE114" s="136">
        <v>1.231944532438749</v>
      </c>
      <c r="DF114" s="136">
        <v>150.43834699999999</v>
      </c>
      <c r="DG114" s="136">
        <v>116721.647451036</v>
      </c>
      <c r="DH114" s="136">
        <v>116174.58588699999</v>
      </c>
      <c r="DI114" s="136">
        <v>5.5620336354979418</v>
      </c>
      <c r="DJ114" s="136">
        <v>235.005785</v>
      </c>
      <c r="DK114" s="136">
        <v>87511.548955000006</v>
      </c>
      <c r="DL114" s="136">
        <v>4.1897474827728356</v>
      </c>
      <c r="DM114" s="136">
        <v>234.08429799999999</v>
      </c>
      <c r="DN114" s="136">
        <v>58361.635107000002</v>
      </c>
      <c r="DO114" s="136">
        <v>2.7941513628766508</v>
      </c>
      <c r="DP114" s="136">
        <v>180.809091</v>
      </c>
      <c r="DQ114" s="136">
        <v>29195.112438</v>
      </c>
      <c r="DR114" s="136">
        <v>1.3977600706082758</v>
      </c>
      <c r="DS114" s="136">
        <v>152.692893</v>
      </c>
      <c r="DT114" s="136">
        <v>8442.0734492914598</v>
      </c>
      <c r="DU114" s="136">
        <v>8406.4049400000004</v>
      </c>
      <c r="DV114" s="136">
        <v>8.6056251625121565</v>
      </c>
      <c r="DW114" s="136">
        <v>236.19173599999999</v>
      </c>
      <c r="DX114" s="136">
        <v>6315.8597959999997</v>
      </c>
      <c r="DY114" s="136">
        <v>6.4655369770179654</v>
      </c>
      <c r="DZ114" s="136">
        <v>235.48512400000001</v>
      </c>
      <c r="EA114" s="136">
        <v>4219.915</v>
      </c>
      <c r="EB114" s="136">
        <v>4.3199211752060194</v>
      </c>
      <c r="EC114" s="136">
        <v>201.94875999999999</v>
      </c>
      <c r="ED114" s="136">
        <v>2100.0082069999999</v>
      </c>
      <c r="EE114" s="136">
        <v>2.1497755100578386</v>
      </c>
      <c r="EF114" s="136">
        <v>154.696033</v>
      </c>
      <c r="EG114" s="136">
        <v>1917847.4519464399</v>
      </c>
      <c r="EH114" s="140">
        <v>1909692.631661</v>
      </c>
      <c r="EI114" s="136">
        <v>5.3929005458013686</v>
      </c>
      <c r="EJ114" s="136">
        <v>274.75726100000003</v>
      </c>
      <c r="EK114" s="136">
        <v>1679331.3935219999</v>
      </c>
      <c r="EL114" s="136">
        <v>4.7423690276424706</v>
      </c>
      <c r="EM114" s="136">
        <v>274.64273900000001</v>
      </c>
      <c r="EN114" s="136">
        <v>1439530.60427</v>
      </c>
      <c r="EO114" s="136">
        <v>4.0651805702958557</v>
      </c>
      <c r="EP114" s="136">
        <v>260.09045600000002</v>
      </c>
      <c r="EQ114" s="136">
        <v>1198869.5338989999</v>
      </c>
      <c r="ER114" s="136">
        <v>3.3855627112542868</v>
      </c>
      <c r="ES114" s="136">
        <v>241.99336099999999</v>
      </c>
      <c r="ET114" s="136">
        <v>958732.81599200005</v>
      </c>
      <c r="EU114" s="136">
        <v>2.7074256039538187</v>
      </c>
      <c r="EV114" s="136">
        <v>219.793361</v>
      </c>
      <c r="EW114" s="136">
        <v>714421.76274899999</v>
      </c>
      <c r="EX114" s="136">
        <v>2.0175003298360061</v>
      </c>
      <c r="EY114" s="136">
        <v>185.47639000000001</v>
      </c>
      <c r="EZ114" s="136">
        <v>479650.79445599997</v>
      </c>
      <c r="FA114" s="136">
        <v>1.3545158987003953</v>
      </c>
      <c r="FB114" s="136">
        <v>166.03614099999999</v>
      </c>
      <c r="FC114" s="136">
        <v>239896.16181399999</v>
      </c>
      <c r="FD114" s="136">
        <v>0.67745778589359518</v>
      </c>
      <c r="FE114" s="136">
        <v>150.359668</v>
      </c>
      <c r="FF114" s="136">
        <v>3365.4300540639301</v>
      </c>
      <c r="FG114" s="136">
        <v>3365.8018280000001</v>
      </c>
      <c r="FH114" s="136">
        <v>9.9444596939077012</v>
      </c>
      <c r="FI114" s="136">
        <v>139.370744</v>
      </c>
      <c r="FJ114" s="136">
        <v>1683.4283049999999</v>
      </c>
      <c r="FK114" s="136">
        <v>4.9737880547184306</v>
      </c>
      <c r="FL114" s="136">
        <v>123.008017</v>
      </c>
      <c r="FM114" s="136">
        <v>2221.0902061821598</v>
      </c>
      <c r="FN114" s="136">
        <v>2216.2841760000001</v>
      </c>
      <c r="FO114" s="136">
        <v>16.225815769822095</v>
      </c>
      <c r="FP114" s="136">
        <v>134.56322299999999</v>
      </c>
      <c r="FQ114" s="136">
        <v>1116.843464</v>
      </c>
      <c r="FR114" s="136">
        <v>8.1766122263708905</v>
      </c>
      <c r="FS114" s="136">
        <v>126.136777</v>
      </c>
      <c r="FT114" s="136">
        <v>89.863678226444392</v>
      </c>
      <c r="FU114" s="136">
        <v>7.800666512712187</v>
      </c>
      <c r="FV114" s="136">
        <v>276.55333300000001</v>
      </c>
      <c r="FW114" s="136">
        <v>89.331030929151026</v>
      </c>
      <c r="FX114" s="136">
        <v>7.7544297681554717</v>
      </c>
      <c r="FY114" s="136">
        <v>281.08125000000001</v>
      </c>
      <c r="FZ114" s="136">
        <v>5367299.8876190856</v>
      </c>
      <c r="GA114" s="136">
        <v>36.242227213434909</v>
      </c>
      <c r="GB114" s="136">
        <v>266.398347</v>
      </c>
      <c r="GC114" s="136">
        <v>5277562.336983772</v>
      </c>
      <c r="GD114" s="136">
        <v>35.63628218189227</v>
      </c>
      <c r="GE114" s="136">
        <v>263.047934</v>
      </c>
      <c r="GF114" s="136">
        <v>102.299508</v>
      </c>
      <c r="GG114" s="136"/>
      <c r="GH114" s="136"/>
      <c r="GI114" s="136"/>
      <c r="GJ114" s="136"/>
      <c r="GK114" s="136"/>
      <c r="GL114" s="136">
        <v>4</v>
      </c>
      <c r="GM114" s="136">
        <v>0</v>
      </c>
      <c r="GN114" s="136">
        <v>0</v>
      </c>
      <c r="GO114" s="114"/>
      <c r="GP114" s="114"/>
      <c r="GQ114" s="114"/>
      <c r="GR114" s="114"/>
      <c r="GS114" s="114"/>
      <c r="GT114" s="114"/>
      <c r="GU114" s="114"/>
      <c r="GV114" s="114"/>
      <c r="GW114" s="114"/>
      <c r="GX114" s="114"/>
      <c r="GY114" s="114"/>
      <c r="GZ114" s="114"/>
      <c r="HA114" s="107"/>
      <c r="HB114" s="114"/>
      <c r="HC114" s="53" t="str">
        <f t="shared" si="16"/>
        <v>0</v>
      </c>
      <c r="HD114" s="56">
        <f t="shared" si="17"/>
        <v>2018</v>
      </c>
      <c r="HF114" s="56" t="e">
        <f>MATCH(ROUND(#REF!,1),#REF!,0)</f>
        <v>#REF!</v>
      </c>
      <c r="HG114" s="56" t="e">
        <f>MATCH(ROUND(#REF!,1),#REF!,0)</f>
        <v>#REF!</v>
      </c>
      <c r="HH114" s="56" t="e">
        <f>MATCH(ROUND(#REF!,1),#REF!,0)</f>
        <v>#REF!</v>
      </c>
      <c r="HI114" s="56" t="e">
        <f>MATCH(ROUND(#REF!,1),#REF!,0)</f>
        <v>#REF!</v>
      </c>
      <c r="HK114" s="115">
        <f t="shared" si="13"/>
        <v>1</v>
      </c>
      <c r="HL114" s="115" t="str" cm="1">
        <f t="array" ref="HL114">IFERROR(INDEX(#REF!,'5. Data Set'!HH114),"")</f>
        <v/>
      </c>
      <c r="HN114" s="116" t="str" cm="1">
        <f t="array" ref="HN114">IF(IFERROR(INDEX($E$5:$E$900,SMALL(IF(ROUND($EH$5:$EH$900,1)=ROUND($EH114,1),ROW($EH$5:$EH$900)-4,""),1)),"")=$E114,"",IFERROR(INDEX($E$5:$E$900,SMALL(IF(ROUND($EH$5:$EH$900,1)=ROUND($EH114,1),ROW($EH$5:$EH$900)-4,""),1)),""))</f>
        <v/>
      </c>
      <c r="HO114" s="116" t="str" cm="1">
        <f t="array" ref="HO114">IF(IFERROR(INDEX($E$5:$E$900,SMALL(IF(ROUND($EH$5:$EH$900,1)=ROUND($EH114,1),ROW($EH$5:$EH$900)-4,""),2)),"")=$E114,"",IFERROR(INDEX($E$5:$E$900,SMALL(IF(ROUND($EH$5:$EH$900,1)=ROUND($EH114,1),ROW($EH$5:$EH$900)-4,""),2)),""))</f>
        <v/>
      </c>
      <c r="HP114" s="116" t="str" cm="1">
        <f t="array" ref="HP114">IF(IFERROR(INDEX($E$5:$E$900,SMALL(IF(ROUND($EH$5:$EH$900,1)=ROUND($EH114,1),ROW($EH$5:$EH$900)-4,""),3)),"")=$E114,"",IFERROR(INDEX($E$5:$E$900,SMALL(IF(ROUND($EH$5:$EH$900,1)=ROUND($EH114,1),ROW($EH$5:$EH$900)-4,""),3)),""))</f>
        <v/>
      </c>
      <c r="HQ114" s="117" t="str" cm="1">
        <f t="array" ref="HQ114">IF(IFERROR(INDEX($E$5:$E$900,SMALL(IF(ROUND($EH$5:$EH$900,1)=ROUND($EH114,1),ROW($EH$5:$EH$900)-4,""),4)),"")=$E114,"",IFERROR(INDEX($E$5:$E$900,SMALL(IF(ROUND($EH$5:$EH$900,1)=ROUND($EH114,1),ROW($EH$5:$EH$900)-4,""),4)),""))</f>
        <v/>
      </c>
      <c r="HR114" s="118"/>
      <c r="HS114" s="105" t="str">
        <f t="shared" si="14"/>
        <v>TJ</v>
      </c>
      <c r="HT114" s="119" t="str">
        <f t="shared" si="15"/>
        <v/>
      </c>
      <c r="HU114" s="119" t="str">
        <f t="shared" si="15"/>
        <v/>
      </c>
      <c r="HV114" s="119" t="str">
        <f t="shared" si="15"/>
        <v/>
      </c>
      <c r="HW114" s="119" t="str">
        <f t="shared" si="11"/>
        <v/>
      </c>
    </row>
    <row r="115" spans="1:231" ht="13.9" customHeight="1" x14ac:dyDescent="0.25">
      <c r="A115" s="118" t="s">
        <v>292</v>
      </c>
      <c r="B115" s="142" t="s">
        <v>607</v>
      </c>
      <c r="C115" s="136"/>
      <c r="D115" s="137">
        <v>2018</v>
      </c>
      <c r="E115" s="138" t="s">
        <v>608</v>
      </c>
      <c r="F115" s="137" t="s">
        <v>309</v>
      </c>
      <c r="G115" s="107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18" t="s">
        <v>18</v>
      </c>
      <c r="X115" s="110"/>
      <c r="Y115" s="118" t="s">
        <v>296</v>
      </c>
      <c r="Z115" s="118">
        <v>1</v>
      </c>
      <c r="AA115" s="136" t="s">
        <v>431</v>
      </c>
      <c r="AB115" s="139">
        <v>2</v>
      </c>
      <c r="AC115" s="136">
        <v>1</v>
      </c>
      <c r="AD115" s="136">
        <v>2001</v>
      </c>
      <c r="AE115" s="136">
        <v>8</v>
      </c>
      <c r="AF115" s="136">
        <v>2</v>
      </c>
      <c r="AG115" s="136">
        <v>7318</v>
      </c>
      <c r="AH115" s="136">
        <v>1</v>
      </c>
      <c r="AI115" s="136" t="s">
        <v>591</v>
      </c>
      <c r="AJ115" s="136">
        <v>15</v>
      </c>
      <c r="AK115" s="136" t="s">
        <v>405</v>
      </c>
      <c r="AL115" s="136" t="s">
        <v>327</v>
      </c>
      <c r="AM115" s="136">
        <v>1</v>
      </c>
      <c r="AN115" s="118">
        <v>0</v>
      </c>
      <c r="AO115" s="136">
        <v>550</v>
      </c>
      <c r="AP115" s="136" t="s">
        <v>341</v>
      </c>
      <c r="AQ115" s="136" t="s">
        <v>424</v>
      </c>
      <c r="AR115" s="136" t="s">
        <v>319</v>
      </c>
      <c r="AS115" s="136" t="s">
        <v>477</v>
      </c>
      <c r="AT115" s="136" t="s">
        <v>478</v>
      </c>
      <c r="AU115" s="136">
        <v>4.7300121406260551</v>
      </c>
      <c r="AV115" s="136">
        <v>4.3507643868629087</v>
      </c>
      <c r="AW115" s="136">
        <v>7.4622580712412523</v>
      </c>
      <c r="AX115" s="136">
        <v>3.8447460566764864</v>
      </c>
      <c r="AY115" s="136">
        <v>4.3767078371496932</v>
      </c>
      <c r="AZ115" s="136">
        <v>6.6739742273015441</v>
      </c>
      <c r="BA115" s="136"/>
      <c r="BB115" s="136">
        <v>1.7686757278682754</v>
      </c>
      <c r="BC115" s="136">
        <v>26.773246879396282</v>
      </c>
      <c r="BD115" s="136">
        <v>367.26915662559276</v>
      </c>
      <c r="BE115" s="136">
        <v>4.5230659315868618</v>
      </c>
      <c r="BF115" s="136">
        <v>3.003733776966969</v>
      </c>
      <c r="BG115" s="136">
        <v>11634.8201438217</v>
      </c>
      <c r="BH115" s="136">
        <v>11701.336971000001</v>
      </c>
      <c r="BI115" s="136">
        <v>1.6898701650684538</v>
      </c>
      <c r="BJ115" s="136">
        <v>221.06983500000001</v>
      </c>
      <c r="BK115" s="136">
        <v>8722.8894359999995</v>
      </c>
      <c r="BL115" s="136">
        <v>1.2597321697186761</v>
      </c>
      <c r="BM115" s="136">
        <v>197.204463</v>
      </c>
      <c r="BN115" s="136">
        <v>5809.9791969999997</v>
      </c>
      <c r="BO115" s="136">
        <v>0.83905886387268214</v>
      </c>
      <c r="BP115" s="136">
        <v>188.95562000000001</v>
      </c>
      <c r="BQ115" s="136">
        <v>2912.7073599999999</v>
      </c>
      <c r="BR115" s="136">
        <v>0.4206440067009416</v>
      </c>
      <c r="BS115" s="136">
        <v>182.21479299999999</v>
      </c>
      <c r="BT115" s="136">
        <v>88872.507098941598</v>
      </c>
      <c r="BU115" s="136">
        <v>88908.295922999998</v>
      </c>
      <c r="BV115" s="136">
        <v>1.5067131606655424</v>
      </c>
      <c r="BW115" s="136">
        <v>216.21264500000001</v>
      </c>
      <c r="BX115" s="136">
        <v>66682.948906000005</v>
      </c>
      <c r="BY115" s="136">
        <v>1.1300641370482805</v>
      </c>
      <c r="BZ115" s="136">
        <v>190.01719</v>
      </c>
      <c r="CA115" s="136">
        <v>44412.167284000003</v>
      </c>
      <c r="CB115" s="136">
        <v>0.75264514121872406</v>
      </c>
      <c r="CC115" s="136">
        <v>185.19173599999999</v>
      </c>
      <c r="CD115" s="136">
        <v>22213.939663000001</v>
      </c>
      <c r="CE115" s="136">
        <v>0.37645570520730121</v>
      </c>
      <c r="CF115" s="136">
        <v>176.961983</v>
      </c>
      <c r="CG115" s="136">
        <v>43291.985003789901</v>
      </c>
      <c r="CH115" s="136">
        <v>43112.348748999997</v>
      </c>
      <c r="CI115" s="136">
        <v>2.7035601362931447</v>
      </c>
      <c r="CJ115" s="136">
        <v>224.03809899999999</v>
      </c>
      <c r="CK115" s="136">
        <v>32469.239097999998</v>
      </c>
      <c r="CL115" s="136">
        <v>2.0361344957611411</v>
      </c>
      <c r="CM115" s="136">
        <v>207.06132199999999</v>
      </c>
      <c r="CN115" s="136">
        <v>21651.985594999998</v>
      </c>
      <c r="CO115" s="136">
        <v>1.3577883558847672</v>
      </c>
      <c r="CP115" s="136">
        <v>191.759669</v>
      </c>
      <c r="CQ115" s="136">
        <v>10820.985169</v>
      </c>
      <c r="CR115" s="136">
        <v>0.67858015133091809</v>
      </c>
      <c r="CS115" s="136">
        <v>183.87239700000001</v>
      </c>
      <c r="CT115" s="136">
        <v>20097.410263978101</v>
      </c>
      <c r="CU115" s="136">
        <v>20122.619946999999</v>
      </c>
      <c r="CV115" s="136">
        <v>1.3364712816963802</v>
      </c>
      <c r="CW115" s="136">
        <v>210.13727299999999</v>
      </c>
      <c r="CX115" s="136">
        <v>15069.897542000001</v>
      </c>
      <c r="CY115" s="136">
        <v>1.0008878235556267</v>
      </c>
      <c r="CZ115" s="136">
        <v>193.54776899999999</v>
      </c>
      <c r="DA115" s="136">
        <v>10049.699558</v>
      </c>
      <c r="DB115" s="136">
        <v>0.66746451924845895</v>
      </c>
      <c r="DC115" s="136">
        <v>185.52826400000001</v>
      </c>
      <c r="DD115" s="136">
        <v>5025.571758</v>
      </c>
      <c r="DE115" s="136">
        <v>0.333780210845394</v>
      </c>
      <c r="DF115" s="136">
        <v>180.74314000000001</v>
      </c>
      <c r="DG115" s="136">
        <v>32146.014402043202</v>
      </c>
      <c r="DH115" s="136">
        <v>32190.292192000001</v>
      </c>
      <c r="DI115" s="136">
        <v>1.5411588217974086</v>
      </c>
      <c r="DJ115" s="136">
        <v>214.478182</v>
      </c>
      <c r="DK115" s="136">
        <v>24091.148734999999</v>
      </c>
      <c r="DL115" s="136">
        <v>1.1534001051846907</v>
      </c>
      <c r="DM115" s="136">
        <v>197.328033</v>
      </c>
      <c r="DN115" s="136">
        <v>16081.222712999999</v>
      </c>
      <c r="DO115" s="136">
        <v>0.76991280792375372</v>
      </c>
      <c r="DP115" s="136">
        <v>186.94611599999999</v>
      </c>
      <c r="DQ115" s="136">
        <v>8041.9914159999998</v>
      </c>
      <c r="DR115" s="136">
        <v>0.38502247639329018</v>
      </c>
      <c r="DS115" s="136">
        <v>181.49991700000001</v>
      </c>
      <c r="DT115" s="136">
        <v>2295.5393463548398</v>
      </c>
      <c r="DU115" s="136">
        <v>2303.9086040000002</v>
      </c>
      <c r="DV115" s="136">
        <v>2.3585080657214519</v>
      </c>
      <c r="DW115" s="136">
        <v>214.34578500000001</v>
      </c>
      <c r="DX115" s="136">
        <v>1726.5043969999999</v>
      </c>
      <c r="DY115" s="136">
        <v>1.7674201740287658</v>
      </c>
      <c r="DZ115" s="136">
        <v>198.221901</v>
      </c>
      <c r="EA115" s="136">
        <v>1142.381478</v>
      </c>
      <c r="EB115" s="136">
        <v>1.1694543461125044</v>
      </c>
      <c r="EC115" s="136">
        <v>186.53834699999999</v>
      </c>
      <c r="ED115" s="136">
        <v>571.01531699999998</v>
      </c>
      <c r="EE115" s="136">
        <v>0.58454759379638632</v>
      </c>
      <c r="EF115" s="136">
        <v>181.22057899999999</v>
      </c>
      <c r="EG115" s="136">
        <v>244485.588284192</v>
      </c>
      <c r="EH115" s="140">
        <v>250845.78874799999</v>
      </c>
      <c r="EI115" s="136">
        <v>0.70837912270439363</v>
      </c>
      <c r="EJ115" s="136">
        <v>199.155</v>
      </c>
      <c r="EK115" s="136">
        <v>213954.16810000001</v>
      </c>
      <c r="EL115" s="136">
        <v>0.60419856619512324</v>
      </c>
      <c r="EM115" s="136">
        <v>192.19737900000001</v>
      </c>
      <c r="EN115" s="136">
        <v>182936.94133500001</v>
      </c>
      <c r="EO115" s="136">
        <v>0.5166070782368104</v>
      </c>
      <c r="EP115" s="136">
        <v>186.81175500000001</v>
      </c>
      <c r="EQ115" s="136">
        <v>152680.93800699999</v>
      </c>
      <c r="ER115" s="136">
        <v>0.43116525678545958</v>
      </c>
      <c r="ES115" s="136">
        <v>183.927561</v>
      </c>
      <c r="ET115" s="136">
        <v>122425.714827</v>
      </c>
      <c r="EU115" s="136">
        <v>0.34572563844287379</v>
      </c>
      <c r="EV115" s="136">
        <v>182.066337</v>
      </c>
      <c r="EW115" s="136">
        <v>91807.172042999999</v>
      </c>
      <c r="EX115" s="136">
        <v>0.25926001913121693</v>
      </c>
      <c r="EY115" s="136">
        <v>180.25555600000001</v>
      </c>
      <c r="EZ115" s="136">
        <v>62112.844509000002</v>
      </c>
      <c r="FA115" s="136">
        <v>0.17540434910853431</v>
      </c>
      <c r="FB115" s="136">
        <v>178.420537</v>
      </c>
      <c r="FC115" s="136">
        <v>30501.192384000002</v>
      </c>
      <c r="FD115" s="136">
        <v>8.6134226172406195E-2</v>
      </c>
      <c r="FE115" s="136">
        <v>175.06294600000001</v>
      </c>
      <c r="FF115" s="136">
        <v>2257.2838838717198</v>
      </c>
      <c r="FG115" s="136">
        <v>2241.1912130000001</v>
      </c>
      <c r="FH115" s="136">
        <v>6.6217314099155002</v>
      </c>
      <c r="FI115" s="136">
        <v>176.56495899999999</v>
      </c>
      <c r="FJ115" s="136">
        <v>1127.0256710000001</v>
      </c>
      <c r="FK115" s="136">
        <v>3.3298637091532237</v>
      </c>
      <c r="FL115" s="136">
        <v>174.217355</v>
      </c>
      <c r="FM115" s="136">
        <v>12856.7063252513</v>
      </c>
      <c r="FN115" s="136">
        <v>12372.69339</v>
      </c>
      <c r="FO115" s="136">
        <v>90.582717548868885</v>
      </c>
      <c r="FP115" s="136">
        <v>178.50454500000001</v>
      </c>
      <c r="FQ115" s="136">
        <v>6422.803836</v>
      </c>
      <c r="FR115" s="136">
        <v>47.02250410718208</v>
      </c>
      <c r="FS115" s="136">
        <v>176.90206599999999</v>
      </c>
      <c r="FT115" s="136">
        <v>10.807845011953106</v>
      </c>
      <c r="FU115" s="136">
        <v>0.9381809906209293</v>
      </c>
      <c r="FV115" s="136">
        <v>207.28663</v>
      </c>
      <c r="FW115" s="136">
        <v>10.798094483214708</v>
      </c>
      <c r="FX115" s="136">
        <v>0.93733459055683233</v>
      </c>
      <c r="FY115" s="136">
        <v>207.36914899999999</v>
      </c>
      <c r="FZ115" s="136">
        <v>86134.708957616749</v>
      </c>
      <c r="GA115" s="136">
        <v>0.5816171554352656</v>
      </c>
      <c r="GB115" s="136">
        <v>193.631393</v>
      </c>
      <c r="GC115" s="136">
        <v>86134.708957616749</v>
      </c>
      <c r="GD115" s="136">
        <v>0.5816171554352656</v>
      </c>
      <c r="GE115" s="136">
        <v>193.631393</v>
      </c>
      <c r="GF115" s="136">
        <v>167.658852</v>
      </c>
      <c r="GG115" s="136"/>
      <c r="GH115" s="136"/>
      <c r="GI115" s="136"/>
      <c r="GJ115" s="136"/>
      <c r="GK115" s="136"/>
      <c r="GL115" s="136">
        <v>2</v>
      </c>
      <c r="GM115" s="136">
        <v>0</v>
      </c>
      <c r="GN115" s="136">
        <v>0</v>
      </c>
      <c r="GO115" s="114"/>
      <c r="GP115" s="114"/>
      <c r="GQ115" s="114"/>
      <c r="GR115" s="114"/>
      <c r="GS115" s="114"/>
      <c r="GT115" s="114"/>
      <c r="GU115" s="114"/>
      <c r="GV115" s="114"/>
      <c r="GW115" s="114"/>
      <c r="GX115" s="114"/>
      <c r="GY115" s="114"/>
      <c r="GZ115" s="114"/>
      <c r="HA115" s="107"/>
      <c r="HB115" s="114"/>
      <c r="HC115" s="53" t="str">
        <f t="shared" si="16"/>
        <v>0</v>
      </c>
      <c r="HD115" s="56">
        <f t="shared" si="17"/>
        <v>2018</v>
      </c>
      <c r="HF115" s="56" t="e">
        <f>MATCH(ROUND(#REF!,1),#REF!,0)</f>
        <v>#REF!</v>
      </c>
      <c r="HG115" s="56" t="e">
        <f>MATCH(ROUND(#REF!,1),#REF!,0)</f>
        <v>#REF!</v>
      </c>
      <c r="HH115" s="56" t="e">
        <f>MATCH(ROUND(#REF!,1),#REF!,0)</f>
        <v>#REF!</v>
      </c>
      <c r="HI115" s="56" t="e">
        <f>MATCH(ROUND(#REF!,1),#REF!,0)</f>
        <v>#REF!</v>
      </c>
      <c r="HK115" s="115">
        <f t="shared" si="13"/>
        <v>1</v>
      </c>
      <c r="HL115" s="115" t="str" cm="1">
        <f t="array" ref="HL115">IFERROR(INDEX(#REF!,'5. Data Set'!HH115),"")</f>
        <v/>
      </c>
      <c r="HN115" s="116" t="str" cm="1">
        <f t="array" ref="HN115">IF(IFERROR(INDEX($E$5:$E$900,SMALL(IF(ROUND($EH$5:$EH$900,1)=ROUND($EH115,1),ROW($EH$5:$EH$900)-4,""),1)),"")=$E115,"",IFERROR(INDEX($E$5:$E$900,SMALL(IF(ROUND($EH$5:$EH$900,1)=ROUND($EH115,1),ROW($EH$5:$EH$900)-4,""),1)),""))</f>
        <v/>
      </c>
      <c r="HO115" s="116" t="str" cm="1">
        <f t="array" ref="HO115">IF(IFERROR(INDEX($E$5:$E$900,SMALL(IF(ROUND($EH$5:$EH$900,1)=ROUND($EH115,1),ROW($EH$5:$EH$900)-4,""),2)),"")=$E115,"",IFERROR(INDEX($E$5:$E$900,SMALL(IF(ROUND($EH$5:$EH$900,1)=ROUND($EH115,1),ROW($EH$5:$EH$900)-4,""),2)),""))</f>
        <v/>
      </c>
      <c r="HP115" s="116" t="str" cm="1">
        <f t="array" ref="HP115">IF(IFERROR(INDEX($E$5:$E$900,SMALL(IF(ROUND($EH$5:$EH$900,1)=ROUND($EH115,1),ROW($EH$5:$EH$900)-4,""),3)),"")=$E115,"",IFERROR(INDEX($E$5:$E$900,SMALL(IF(ROUND($EH$5:$EH$900,1)=ROUND($EH115,1),ROW($EH$5:$EH$900)-4,""),3)),""))</f>
        <v/>
      </c>
      <c r="HQ115" s="117" t="str" cm="1">
        <f t="array" ref="HQ115">IF(IFERROR(INDEX($E$5:$E$900,SMALL(IF(ROUND($EH$5:$EH$900,1)=ROUND($EH115,1),ROW($EH$5:$EH$900)-4,""),4)),"")=$E115,"",IFERROR(INDEX($E$5:$E$900,SMALL(IF(ROUND($EH$5:$EH$900,1)=ROUND($EH115,1),ROW($EH$5:$EH$900)-4,""),4)),""))</f>
        <v/>
      </c>
      <c r="HR115" s="118"/>
      <c r="HS115" s="105" t="str">
        <f t="shared" si="14"/>
        <v>TK_1</v>
      </c>
      <c r="HT115" s="119" t="str">
        <f t="shared" si="15"/>
        <v/>
      </c>
      <c r="HU115" s="119" t="str">
        <f t="shared" si="15"/>
        <v/>
      </c>
      <c r="HV115" s="119" t="str">
        <f t="shared" si="15"/>
        <v/>
      </c>
      <c r="HW115" s="119" t="str">
        <f t="shared" si="11"/>
        <v/>
      </c>
    </row>
    <row r="116" spans="1:231" ht="13.9" customHeight="1" x14ac:dyDescent="0.25">
      <c r="A116" s="118" t="s">
        <v>292</v>
      </c>
      <c r="B116" s="143" t="s">
        <v>609</v>
      </c>
      <c r="C116" s="136"/>
      <c r="D116" s="137">
        <v>2018</v>
      </c>
      <c r="E116" s="138" t="s">
        <v>610</v>
      </c>
      <c r="F116" s="137" t="s">
        <v>309</v>
      </c>
      <c r="G116" s="107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18" t="s">
        <v>18</v>
      </c>
      <c r="X116" s="110"/>
      <c r="Y116" s="118" t="s">
        <v>296</v>
      </c>
      <c r="Z116" s="118">
        <v>1</v>
      </c>
      <c r="AA116" s="136" t="s">
        <v>431</v>
      </c>
      <c r="AB116" s="139">
        <v>2</v>
      </c>
      <c r="AC116" s="136">
        <v>1</v>
      </c>
      <c r="AD116" s="136">
        <v>2001</v>
      </c>
      <c r="AE116" s="136">
        <v>8</v>
      </c>
      <c r="AF116" s="136">
        <v>2</v>
      </c>
      <c r="AG116" s="136">
        <v>7349</v>
      </c>
      <c r="AH116" s="136">
        <v>1</v>
      </c>
      <c r="AI116" s="136" t="s">
        <v>611</v>
      </c>
      <c r="AJ116" s="136">
        <v>2</v>
      </c>
      <c r="AK116" s="136" t="s">
        <v>612</v>
      </c>
      <c r="AL116" s="136" t="s">
        <v>327</v>
      </c>
      <c r="AM116" s="136">
        <v>1</v>
      </c>
      <c r="AN116" s="118">
        <v>0</v>
      </c>
      <c r="AO116" s="136">
        <v>900</v>
      </c>
      <c r="AP116" s="136" t="s">
        <v>531</v>
      </c>
      <c r="AQ116" s="136" t="s">
        <v>424</v>
      </c>
      <c r="AR116" s="136" t="s">
        <v>319</v>
      </c>
      <c r="AS116" s="136" t="s">
        <v>477</v>
      </c>
      <c r="AT116" s="136" t="s">
        <v>478</v>
      </c>
      <c r="AU116" s="136">
        <v>7.9825420317832956</v>
      </c>
      <c r="AV116" s="136">
        <v>6.994115240623425</v>
      </c>
      <c r="AW116" s="136">
        <v>11.640885306389775</v>
      </c>
      <c r="AX116" s="136">
        <v>6.2510863308236919</v>
      </c>
      <c r="AY116" s="136">
        <v>7.1527498968671459</v>
      </c>
      <c r="AZ116" s="136">
        <v>10.732274880267271</v>
      </c>
      <c r="BA116" s="136"/>
      <c r="BB116" s="136">
        <v>5.6628297536854504</v>
      </c>
      <c r="BC116" s="136">
        <v>52.732355406477744</v>
      </c>
      <c r="BD116" s="136">
        <v>770.55497510692476</v>
      </c>
      <c r="BE116" s="136">
        <v>7.19073711893589</v>
      </c>
      <c r="BF116" s="136">
        <v>4.5626610577829325</v>
      </c>
      <c r="BG116" s="136">
        <v>12377.0077884354</v>
      </c>
      <c r="BH116" s="136">
        <v>12460.845229</v>
      </c>
      <c r="BI116" s="136">
        <v>1.7995559512737567</v>
      </c>
      <c r="BJ116" s="136">
        <v>142.29272700000001</v>
      </c>
      <c r="BK116" s="136">
        <v>9296.2833890000002</v>
      </c>
      <c r="BL116" s="136">
        <v>1.3425399152273123</v>
      </c>
      <c r="BM116" s="136">
        <v>125.763802</v>
      </c>
      <c r="BN116" s="136">
        <v>6185.0764719999997</v>
      </c>
      <c r="BO116" s="136">
        <v>0.89322922881404887</v>
      </c>
      <c r="BP116" s="136">
        <v>118.28586799999999</v>
      </c>
      <c r="BQ116" s="136">
        <v>3095.7533779999999</v>
      </c>
      <c r="BR116" s="136">
        <v>0.44707893507018659</v>
      </c>
      <c r="BS116" s="136">
        <v>112.254463</v>
      </c>
      <c r="BT116" s="136">
        <v>89460.489268470599</v>
      </c>
      <c r="BU116" s="136">
        <v>89473.639261000004</v>
      </c>
      <c r="BV116" s="136">
        <v>1.5162939341897241</v>
      </c>
      <c r="BW116" s="136">
        <v>137.924959</v>
      </c>
      <c r="BX116" s="136">
        <v>67140.969549999994</v>
      </c>
      <c r="BY116" s="136">
        <v>1.1378261318656027</v>
      </c>
      <c r="BZ116" s="136">
        <v>118.668926</v>
      </c>
      <c r="CA116" s="136">
        <v>44708.873364999999</v>
      </c>
      <c r="CB116" s="136">
        <v>0.75767336667790242</v>
      </c>
      <c r="CC116" s="136">
        <v>114.646777</v>
      </c>
      <c r="CD116" s="136">
        <v>22362.880961999999</v>
      </c>
      <c r="CE116" s="136">
        <v>0.37897978704961061</v>
      </c>
      <c r="CF116" s="136">
        <v>110.327686</v>
      </c>
      <c r="CG116" s="136">
        <v>42883.729517289299</v>
      </c>
      <c r="CH116" s="136">
        <v>42801.144350000002</v>
      </c>
      <c r="CI116" s="136">
        <v>2.6840446185403577</v>
      </c>
      <c r="CJ116" s="136">
        <v>145.32024799999999</v>
      </c>
      <c r="CK116" s="136">
        <v>32155.054227000001</v>
      </c>
      <c r="CL116" s="136">
        <v>2.0164320736637671</v>
      </c>
      <c r="CM116" s="136">
        <v>132.79719</v>
      </c>
      <c r="CN116" s="136">
        <v>21414.161737999999</v>
      </c>
      <c r="CO116" s="136">
        <v>1.3428745059577298</v>
      </c>
      <c r="CP116" s="136">
        <v>121.075785</v>
      </c>
      <c r="CQ116" s="136">
        <v>10713.474184999999</v>
      </c>
      <c r="CR116" s="136">
        <v>0.6718381755631796</v>
      </c>
      <c r="CS116" s="136">
        <v>113.803884</v>
      </c>
      <c r="CT116" s="136">
        <v>20214.959422128301</v>
      </c>
      <c r="CU116" s="136">
        <v>20219.311277000001</v>
      </c>
      <c r="CV116" s="136">
        <v>1.3428931684126422</v>
      </c>
      <c r="CW116" s="136">
        <v>132.73809900000001</v>
      </c>
      <c r="CX116" s="136">
        <v>15176.016858999999</v>
      </c>
      <c r="CY116" s="136">
        <v>1.0079358829026341</v>
      </c>
      <c r="CZ116" s="136">
        <v>120.17719</v>
      </c>
      <c r="DA116" s="136">
        <v>10109.510627</v>
      </c>
      <c r="DB116" s="136">
        <v>0.67143695306953188</v>
      </c>
      <c r="DC116" s="136">
        <v>114.163554</v>
      </c>
      <c r="DD116" s="136">
        <v>5063.786599</v>
      </c>
      <c r="DE116" s="136">
        <v>0.33631830169368371</v>
      </c>
      <c r="DF116" s="136">
        <v>109.916529</v>
      </c>
      <c r="DG116" s="136">
        <v>32709.958739670601</v>
      </c>
      <c r="DH116" s="136">
        <v>32780.524336000002</v>
      </c>
      <c r="DI116" s="136">
        <v>1.5694170764975655</v>
      </c>
      <c r="DJ116" s="136">
        <v>136.13983500000001</v>
      </c>
      <c r="DK116" s="136">
        <v>24531.772779999999</v>
      </c>
      <c r="DL116" s="136">
        <v>1.1744956463496317</v>
      </c>
      <c r="DM116" s="136">
        <v>123.17661200000001</v>
      </c>
      <c r="DN116" s="136">
        <v>16348.634371</v>
      </c>
      <c r="DO116" s="136">
        <v>0.78271554464077542</v>
      </c>
      <c r="DP116" s="136">
        <v>116.117355</v>
      </c>
      <c r="DQ116" s="136">
        <v>8185.1777840000004</v>
      </c>
      <c r="DR116" s="136">
        <v>0.3918777398649021</v>
      </c>
      <c r="DS116" s="136">
        <v>110.928099</v>
      </c>
      <c r="DT116" s="136">
        <v>2292.6611752767099</v>
      </c>
      <c r="DU116" s="136">
        <v>2304.0817259999999</v>
      </c>
      <c r="DV116" s="136">
        <v>2.3586852904744839</v>
      </c>
      <c r="DW116" s="136">
        <v>136.26652899999999</v>
      </c>
      <c r="DX116" s="136">
        <v>1718.3091219999999</v>
      </c>
      <c r="DY116" s="136">
        <v>1.7590306822951323</v>
      </c>
      <c r="DZ116" s="136">
        <v>123.916777</v>
      </c>
      <c r="EA116" s="136">
        <v>1146.307204</v>
      </c>
      <c r="EB116" s="136">
        <v>1.1734731064134718</v>
      </c>
      <c r="EC116" s="136">
        <v>115.64314</v>
      </c>
      <c r="ED116" s="136">
        <v>574.21648200000004</v>
      </c>
      <c r="EE116" s="136">
        <v>0.58782462199928343</v>
      </c>
      <c r="EF116" s="136">
        <v>110.473471</v>
      </c>
      <c r="EG116" s="136">
        <v>513931.90401653497</v>
      </c>
      <c r="EH116" s="140">
        <v>515922.41422400001</v>
      </c>
      <c r="EI116" s="136">
        <v>1.4569455959202098</v>
      </c>
      <c r="EJ116" s="136">
        <v>140.231784</v>
      </c>
      <c r="EK116" s="136">
        <v>451303.60740699997</v>
      </c>
      <c r="EL116" s="136">
        <v>1.2744645030077177</v>
      </c>
      <c r="EM116" s="136">
        <v>132.14730299999999</v>
      </c>
      <c r="EN116" s="136">
        <v>384193.82678</v>
      </c>
      <c r="EO116" s="136">
        <v>1.0849489932488656</v>
      </c>
      <c r="EP116" s="136">
        <v>124.81485499999999</v>
      </c>
      <c r="EQ116" s="136">
        <v>324417.89316899999</v>
      </c>
      <c r="ER116" s="136">
        <v>0.91614399308705241</v>
      </c>
      <c r="ES116" s="136">
        <v>120.222324</v>
      </c>
      <c r="ET116" s="136">
        <v>257323.52470400001</v>
      </c>
      <c r="EU116" s="136">
        <v>0.72667200669708376</v>
      </c>
      <c r="EV116" s="136">
        <v>116.971701</v>
      </c>
      <c r="EW116" s="136">
        <v>192978.47260000001</v>
      </c>
      <c r="EX116" s="136">
        <v>0.54496398685230796</v>
      </c>
      <c r="EY116" s="136">
        <v>114.230373</v>
      </c>
      <c r="EZ116" s="136">
        <v>127932.041098</v>
      </c>
      <c r="FA116" s="136">
        <v>0.36127529782780232</v>
      </c>
      <c r="FB116" s="136">
        <v>111.62639</v>
      </c>
      <c r="FC116" s="136">
        <v>64037.590075</v>
      </c>
      <c r="FD116" s="136">
        <v>0.18083975857774398</v>
      </c>
      <c r="FE116" s="136">
        <v>108.87522800000001</v>
      </c>
      <c r="FF116" s="136">
        <v>2700.8994140884702</v>
      </c>
      <c r="FG116" s="136">
        <v>2699.018</v>
      </c>
      <c r="FH116" s="136">
        <v>7.974407610943687</v>
      </c>
      <c r="FI116" s="136">
        <v>107.45347099999999</v>
      </c>
      <c r="FJ116" s="136">
        <v>1353.47334</v>
      </c>
      <c r="FK116" s="136">
        <v>3.9989166814394612</v>
      </c>
      <c r="FL116" s="136">
        <v>106.724959</v>
      </c>
      <c r="FM116" s="136">
        <v>16188.1404921004</v>
      </c>
      <c r="FN116" s="136">
        <v>15847.164864</v>
      </c>
      <c r="FO116" s="136">
        <v>116.01994922029431</v>
      </c>
      <c r="FP116" s="136">
        <v>108.133223</v>
      </c>
      <c r="FQ116" s="136">
        <v>8092.7096380000003</v>
      </c>
      <c r="FR116" s="136">
        <v>59.248185357639649</v>
      </c>
      <c r="FS116" s="136">
        <v>107.06347100000001</v>
      </c>
      <c r="FT116" s="136">
        <v>10.858247442663375</v>
      </c>
      <c r="FU116" s="136">
        <v>0.94255620162008469</v>
      </c>
      <c r="FV116" s="136">
        <v>130.95858699999999</v>
      </c>
      <c r="FW116" s="136">
        <v>10.851048719080172</v>
      </c>
      <c r="FX116" s="136">
        <v>0.94193131242015382</v>
      </c>
      <c r="FY116" s="136">
        <v>131.112979</v>
      </c>
      <c r="FZ116" s="136">
        <v>78512.937443918272</v>
      </c>
      <c r="GA116" s="136">
        <v>0.53015180400119832</v>
      </c>
      <c r="GB116" s="136">
        <v>116.19355400000001</v>
      </c>
      <c r="GC116" s="136">
        <v>78512.937443918272</v>
      </c>
      <c r="GD116" s="136">
        <v>0.53015180400119832</v>
      </c>
      <c r="GE116" s="136">
        <v>116.19355400000001</v>
      </c>
      <c r="GF116" s="136">
        <v>106.024098</v>
      </c>
      <c r="GG116" s="136"/>
      <c r="GH116" s="136"/>
      <c r="GI116" s="136"/>
      <c r="GJ116" s="136"/>
      <c r="GK116" s="136"/>
      <c r="GL116" s="136">
        <v>0</v>
      </c>
      <c r="GM116" s="136">
        <v>0</v>
      </c>
      <c r="GN116" s="136">
        <v>0</v>
      </c>
      <c r="GO116" s="114"/>
      <c r="GP116" s="114"/>
      <c r="GQ116" s="114"/>
      <c r="GR116" s="114"/>
      <c r="GS116" s="114"/>
      <c r="GT116" s="114"/>
      <c r="GU116" s="114"/>
      <c r="GV116" s="114"/>
      <c r="GW116" s="114"/>
      <c r="GX116" s="114"/>
      <c r="GY116" s="114"/>
      <c r="GZ116" s="114"/>
      <c r="HA116" s="107"/>
      <c r="HB116" s="114"/>
      <c r="HC116" s="53" t="str">
        <f t="shared" si="16"/>
        <v>0</v>
      </c>
      <c r="HD116" s="56">
        <f t="shared" si="17"/>
        <v>2018</v>
      </c>
      <c r="HF116" s="56" t="e">
        <f>MATCH(ROUND(#REF!,1),#REF!,0)</f>
        <v>#REF!</v>
      </c>
      <c r="HG116" s="56" t="e">
        <f>MATCH(ROUND(#REF!,1),#REF!,0)</f>
        <v>#REF!</v>
      </c>
      <c r="HH116" s="56" t="e">
        <f>MATCH(ROUND(#REF!,1),#REF!,0)</f>
        <v>#REF!</v>
      </c>
      <c r="HI116" s="56" t="e">
        <f>MATCH(ROUND(#REF!,1),#REF!,0)</f>
        <v>#REF!</v>
      </c>
      <c r="HK116" s="115">
        <f t="shared" si="13"/>
        <v>1</v>
      </c>
      <c r="HL116" s="115" t="str" cm="1">
        <f t="array" ref="HL116">IFERROR(INDEX(#REF!,'5. Data Set'!HH116),"")</f>
        <v/>
      </c>
      <c r="HN116" s="116" t="str" cm="1">
        <f t="array" ref="HN116">IF(IFERROR(INDEX($E$5:$E$900,SMALL(IF(ROUND($EH$5:$EH$900,1)=ROUND($EH116,1),ROW($EH$5:$EH$900)-4,""),1)),"")=$E116,"",IFERROR(INDEX($E$5:$E$900,SMALL(IF(ROUND($EH$5:$EH$900,1)=ROUND($EH116,1),ROW($EH$5:$EH$900)-4,""),1)),""))</f>
        <v/>
      </c>
      <c r="HO116" s="116" t="str" cm="1">
        <f t="array" ref="HO116">IF(IFERROR(INDEX($E$5:$E$900,SMALL(IF(ROUND($EH$5:$EH$900,1)=ROUND($EH116,1),ROW($EH$5:$EH$900)-4,""),2)),"")=$E116,"",IFERROR(INDEX($E$5:$E$900,SMALL(IF(ROUND($EH$5:$EH$900,1)=ROUND($EH116,1),ROW($EH$5:$EH$900)-4,""),2)),""))</f>
        <v/>
      </c>
      <c r="HP116" s="116" t="str" cm="1">
        <f t="array" ref="HP116">IF(IFERROR(INDEX($E$5:$E$900,SMALL(IF(ROUND($EH$5:$EH$900,1)=ROUND($EH116,1),ROW($EH$5:$EH$900)-4,""),3)),"")=$E116,"",IFERROR(INDEX($E$5:$E$900,SMALL(IF(ROUND($EH$5:$EH$900,1)=ROUND($EH116,1),ROW($EH$5:$EH$900)-4,""),3)),""))</f>
        <v/>
      </c>
      <c r="HQ116" s="117" t="str" cm="1">
        <f t="array" ref="HQ116">IF(IFERROR(INDEX($E$5:$E$900,SMALL(IF(ROUND($EH$5:$EH$900,1)=ROUND($EH116,1),ROW($EH$5:$EH$900)-4,""),4)),"")=$E116,"",IFERROR(INDEX($E$5:$E$900,SMALL(IF(ROUND($EH$5:$EH$900,1)=ROUND($EH116,1),ROW($EH$5:$EH$900)-4,""),4)),""))</f>
        <v/>
      </c>
      <c r="HR116" s="118"/>
      <c r="HS116" s="105" t="str">
        <f t="shared" si="14"/>
        <v>TN_1</v>
      </c>
      <c r="HT116" s="119" t="str">
        <f t="shared" si="15"/>
        <v/>
      </c>
      <c r="HU116" s="119" t="str">
        <f t="shared" si="15"/>
        <v/>
      </c>
      <c r="HV116" s="119" t="str">
        <f t="shared" si="15"/>
        <v/>
      </c>
      <c r="HW116" s="119" t="str">
        <f t="shared" si="11"/>
        <v/>
      </c>
    </row>
    <row r="117" spans="1:231" ht="13.9" customHeight="1" x14ac:dyDescent="0.25">
      <c r="A117" s="136" t="s">
        <v>292</v>
      </c>
      <c r="B117" s="137" t="s">
        <v>613</v>
      </c>
      <c r="C117" s="136"/>
      <c r="D117" s="137">
        <v>2017</v>
      </c>
      <c r="E117" s="138" t="s">
        <v>614</v>
      </c>
      <c r="F117" s="137" t="s">
        <v>300</v>
      </c>
      <c r="G117" s="107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18" t="s">
        <v>18</v>
      </c>
      <c r="X117" s="110"/>
      <c r="Y117" s="118" t="s">
        <v>296</v>
      </c>
      <c r="Z117" s="118">
        <v>1</v>
      </c>
      <c r="AA117" s="136" t="s">
        <v>597</v>
      </c>
      <c r="AB117" s="136">
        <v>1</v>
      </c>
      <c r="AC117" s="136">
        <v>1</v>
      </c>
      <c r="AD117" s="136">
        <v>2200</v>
      </c>
      <c r="AE117" s="136">
        <v>32</v>
      </c>
      <c r="AF117" s="136">
        <v>2</v>
      </c>
      <c r="AG117" s="136">
        <v>65536</v>
      </c>
      <c r="AH117" s="136">
        <v>8</v>
      </c>
      <c r="AI117" s="136" t="s">
        <v>438</v>
      </c>
      <c r="AJ117" s="136">
        <v>10</v>
      </c>
      <c r="AK117" s="136" t="s">
        <v>439</v>
      </c>
      <c r="AL117" s="136" t="s">
        <v>316</v>
      </c>
      <c r="AM117" s="136">
        <v>2</v>
      </c>
      <c r="AN117" s="118">
        <v>1</v>
      </c>
      <c r="AO117" s="136">
        <v>550</v>
      </c>
      <c r="AP117" s="136" t="s">
        <v>494</v>
      </c>
      <c r="AQ117" s="136" t="s">
        <v>424</v>
      </c>
      <c r="AR117" s="136" t="s">
        <v>319</v>
      </c>
      <c r="AS117" s="136" t="s">
        <v>481</v>
      </c>
      <c r="AT117" s="136" t="s">
        <v>599</v>
      </c>
      <c r="AU117" s="136">
        <v>8.9085914031196296</v>
      </c>
      <c r="AV117" s="136">
        <v>9.4383872058584686</v>
      </c>
      <c r="AW117" s="136">
        <v>17.473258315803559</v>
      </c>
      <c r="AX117" s="136">
        <v>13.270284213328459</v>
      </c>
      <c r="AY117" s="136">
        <v>14.825834266777425</v>
      </c>
      <c r="AZ117" s="136">
        <v>22.02388225021458</v>
      </c>
      <c r="BA117" s="136"/>
      <c r="BB117" s="136">
        <v>6.5101867413641008</v>
      </c>
      <c r="BC117" s="136">
        <v>257.33846864405257</v>
      </c>
      <c r="BD117" s="136">
        <v>2674.1656634856331</v>
      </c>
      <c r="BE117" s="136">
        <v>9.7842058556333864</v>
      </c>
      <c r="BF117" s="136">
        <v>87.433860259123549</v>
      </c>
      <c r="BG117" s="136">
        <v>27391.8257059998</v>
      </c>
      <c r="BH117" s="136">
        <v>27456.235313000001</v>
      </c>
      <c r="BI117" s="136">
        <v>3.9651428734619611</v>
      </c>
      <c r="BJ117" s="136">
        <v>285.41253999999998</v>
      </c>
      <c r="BK117" s="136">
        <v>20540.248878999999</v>
      </c>
      <c r="BL117" s="136">
        <v>2.9663579341170352</v>
      </c>
      <c r="BM117" s="136">
        <v>250.392222</v>
      </c>
      <c r="BN117" s="136">
        <v>13684.802024000001</v>
      </c>
      <c r="BO117" s="136">
        <v>1.976315929755647</v>
      </c>
      <c r="BP117" s="136">
        <v>235.69063499999999</v>
      </c>
      <c r="BQ117" s="136">
        <v>6850.9109529999996</v>
      </c>
      <c r="BR117" s="136">
        <v>0.98938694370631386</v>
      </c>
      <c r="BS117" s="136">
        <v>216.78666699999999</v>
      </c>
      <c r="BT117" s="136">
        <v>236796.15312492099</v>
      </c>
      <c r="BU117" s="136">
        <v>236826.131677</v>
      </c>
      <c r="BV117" s="136">
        <v>4.0134505524240653</v>
      </c>
      <c r="BW117" s="136">
        <v>274.972937</v>
      </c>
      <c r="BX117" s="136">
        <v>177566.46215499999</v>
      </c>
      <c r="BY117" s="136">
        <v>3.0091874177125821</v>
      </c>
      <c r="BZ117" s="136">
        <v>243.136032</v>
      </c>
      <c r="CA117" s="136">
        <v>118398.561252</v>
      </c>
      <c r="CB117" s="136">
        <v>2.0064794695508805</v>
      </c>
      <c r="CC117" s="136">
        <v>224.82785699999999</v>
      </c>
      <c r="CD117" s="136">
        <v>59238.694446000001</v>
      </c>
      <c r="CE117" s="136">
        <v>1.0039076738095831</v>
      </c>
      <c r="CF117" s="136">
        <v>203.94595200000001</v>
      </c>
      <c r="CG117" s="136">
        <v>137616.82951122301</v>
      </c>
      <c r="CH117" s="136">
        <v>139657.63036800001</v>
      </c>
      <c r="CI117" s="136">
        <v>8.7578805875392174</v>
      </c>
      <c r="CJ117" s="136">
        <v>329.40746000000001</v>
      </c>
      <c r="CK117" s="136">
        <v>103205.46790800001</v>
      </c>
      <c r="CL117" s="136">
        <v>6.4719783769614798</v>
      </c>
      <c r="CM117" s="136">
        <v>297.95301599999999</v>
      </c>
      <c r="CN117" s="136">
        <v>68821.226974999998</v>
      </c>
      <c r="CO117" s="136">
        <v>4.3157547936821281</v>
      </c>
      <c r="CP117" s="136">
        <v>252.813016</v>
      </c>
      <c r="CQ117" s="136">
        <v>34385.500056999997</v>
      </c>
      <c r="CR117" s="136">
        <v>2.1563025424998949</v>
      </c>
      <c r="CS117" s="136">
        <v>228.04801599999999</v>
      </c>
      <c r="CT117" s="136">
        <v>88073.0145480473</v>
      </c>
      <c r="CU117" s="136">
        <v>88063.280339000004</v>
      </c>
      <c r="CV117" s="136">
        <v>5.8488430162195408</v>
      </c>
      <c r="CW117" s="136">
        <v>270.97650800000002</v>
      </c>
      <c r="CX117" s="136">
        <v>66068.293030000001</v>
      </c>
      <c r="CY117" s="136">
        <v>4.3880158994137428</v>
      </c>
      <c r="CZ117" s="136">
        <v>256.895556</v>
      </c>
      <c r="DA117" s="136">
        <v>44017.193954000002</v>
      </c>
      <c r="DB117" s="136">
        <v>2.9234620429806868</v>
      </c>
      <c r="DC117" s="136">
        <v>232.352619</v>
      </c>
      <c r="DD117" s="136">
        <v>22041.180360999999</v>
      </c>
      <c r="DE117" s="136">
        <v>1.4638950914320894</v>
      </c>
      <c r="DF117" s="136">
        <v>218.97214299999999</v>
      </c>
      <c r="DG117" s="136">
        <v>140626.806949474</v>
      </c>
      <c r="DH117" s="136">
        <v>140857.451386</v>
      </c>
      <c r="DI117" s="136">
        <v>6.7437630738059484</v>
      </c>
      <c r="DJ117" s="136">
        <v>283.09904799999998</v>
      </c>
      <c r="DK117" s="136">
        <v>105461.466541</v>
      </c>
      <c r="DL117" s="136">
        <v>5.0491268780637979</v>
      </c>
      <c r="DM117" s="136">
        <v>267.13063499999998</v>
      </c>
      <c r="DN117" s="136">
        <v>70312.733059000006</v>
      </c>
      <c r="DO117" s="136">
        <v>3.3663282144886768</v>
      </c>
      <c r="DP117" s="136">
        <v>238.25539699999999</v>
      </c>
      <c r="DQ117" s="136">
        <v>35150.655616999997</v>
      </c>
      <c r="DR117" s="136">
        <v>1.6828906886892225</v>
      </c>
      <c r="DS117" s="136">
        <v>221.58968300000001</v>
      </c>
      <c r="DT117" s="136">
        <v>9749.9424631578695</v>
      </c>
      <c r="DU117" s="136">
        <v>9756.6561450000008</v>
      </c>
      <c r="DV117" s="136">
        <v>9.9878754619440038</v>
      </c>
      <c r="DW117" s="136">
        <v>282.11254000000002</v>
      </c>
      <c r="DX117" s="136">
        <v>7310.4216299999998</v>
      </c>
      <c r="DY117" s="136">
        <v>7.4836685570967907</v>
      </c>
      <c r="DZ117" s="136">
        <v>264.28230200000002</v>
      </c>
      <c r="EA117" s="136">
        <v>4874.6945269999997</v>
      </c>
      <c r="EB117" s="136">
        <v>4.9902180754465881</v>
      </c>
      <c r="EC117" s="136">
        <v>240.70531700000001</v>
      </c>
      <c r="ED117" s="136">
        <v>2436.101932</v>
      </c>
      <c r="EE117" s="136">
        <v>2.4938341935814097</v>
      </c>
      <c r="EF117" s="136">
        <v>220.30436499999999</v>
      </c>
      <c r="EG117" s="136">
        <v>1161703.6284616799</v>
      </c>
      <c r="EH117" s="140">
        <v>1176801.850236</v>
      </c>
      <c r="EI117" s="136">
        <v>3.3232443981929576</v>
      </c>
      <c r="EJ117" s="136">
        <v>278.15666700000003</v>
      </c>
      <c r="EK117" s="136">
        <v>1018682.329335</v>
      </c>
      <c r="EL117" s="136">
        <v>2.876720786784781</v>
      </c>
      <c r="EM117" s="136">
        <v>252.285854</v>
      </c>
      <c r="EN117" s="136">
        <v>871570.03813500004</v>
      </c>
      <c r="EO117" s="136">
        <v>2.4612811802463592</v>
      </c>
      <c r="EP117" s="136">
        <v>245.21166700000001</v>
      </c>
      <c r="EQ117" s="136">
        <v>722062.12429499999</v>
      </c>
      <c r="ER117" s="136">
        <v>2.0390764249983491</v>
      </c>
      <c r="ES117" s="136">
        <v>238.66313</v>
      </c>
      <c r="ET117" s="136">
        <v>582203.91060800001</v>
      </c>
      <c r="EU117" s="136">
        <v>1.6441220619648556</v>
      </c>
      <c r="EV117" s="136">
        <v>232.717927</v>
      </c>
      <c r="EW117" s="136">
        <v>432407.90784499998</v>
      </c>
      <c r="EX117" s="136">
        <v>1.2211037543763652</v>
      </c>
      <c r="EY117" s="136">
        <v>226.36191099999999</v>
      </c>
      <c r="EZ117" s="136">
        <v>290204.55639400001</v>
      </c>
      <c r="FA117" s="136">
        <v>0.81952681003435235</v>
      </c>
      <c r="FB117" s="136">
        <v>219.13780499999999</v>
      </c>
      <c r="FC117" s="136">
        <v>144903.210831</v>
      </c>
      <c r="FD117" s="136">
        <v>0.40920124622316184</v>
      </c>
      <c r="FE117" s="136">
        <v>211.17113800000001</v>
      </c>
      <c r="FF117" s="136">
        <v>27936.755104997799</v>
      </c>
      <c r="FG117" s="136">
        <v>27895.700423999999</v>
      </c>
      <c r="FH117" s="136">
        <v>82.419489523134203</v>
      </c>
      <c r="FI117" s="136">
        <v>232.574127</v>
      </c>
      <c r="FJ117" s="136">
        <v>13961.109162000001</v>
      </c>
      <c r="FK117" s="136">
        <v>41.248919110086867</v>
      </c>
      <c r="FL117" s="136">
        <v>220.73523800000001</v>
      </c>
      <c r="FM117" s="136">
        <v>119164.48389049</v>
      </c>
      <c r="FN117" s="136">
        <v>119469.206987</v>
      </c>
      <c r="FO117" s="136">
        <v>874.65558962588761</v>
      </c>
      <c r="FP117" s="136">
        <v>236.88547600000001</v>
      </c>
      <c r="FQ117" s="136">
        <v>59611.908759999998</v>
      </c>
      <c r="FR117" s="136">
        <v>436.42952456255944</v>
      </c>
      <c r="FS117" s="136">
        <v>225.33888899999999</v>
      </c>
      <c r="FT117" s="136">
        <v>29.455461625000002</v>
      </c>
      <c r="FU117" s="136">
        <v>2.5568977105034723</v>
      </c>
      <c r="FV117" s="136">
        <v>261.685294</v>
      </c>
      <c r="FW117" s="136">
        <v>29.536273999999999</v>
      </c>
      <c r="FX117" s="136">
        <v>2.5639126736111111</v>
      </c>
      <c r="FY117" s="136">
        <v>261.68938300000002</v>
      </c>
      <c r="FZ117" s="136">
        <v>4075781.0083077201</v>
      </c>
      <c r="GA117" s="136">
        <v>27.521357939404652</v>
      </c>
      <c r="GB117" s="136">
        <v>308.70166699999999</v>
      </c>
      <c r="GC117" s="136">
        <v>3999482.85955858</v>
      </c>
      <c r="GD117" s="136">
        <v>27.006161304070488</v>
      </c>
      <c r="GE117" s="136">
        <v>308.875317</v>
      </c>
      <c r="GF117" s="136">
        <v>183.47969699999999</v>
      </c>
      <c r="GG117" s="136"/>
      <c r="GH117" s="136"/>
      <c r="GI117" s="136"/>
      <c r="GJ117" s="136"/>
      <c r="GK117" s="136"/>
      <c r="GL117" s="136">
        <v>6</v>
      </c>
      <c r="GM117" s="136">
        <v>2</v>
      </c>
      <c r="GN117" s="136">
        <v>0</v>
      </c>
      <c r="GO117" s="114"/>
      <c r="GP117" s="114"/>
      <c r="GQ117" s="114"/>
      <c r="GR117" s="114"/>
      <c r="GS117" s="114"/>
      <c r="GT117" s="114"/>
      <c r="GU117" s="114"/>
      <c r="GV117" s="114"/>
      <c r="GW117" s="114"/>
      <c r="GX117" s="114"/>
      <c r="GY117" s="114"/>
      <c r="GZ117" s="114"/>
      <c r="HA117" s="107"/>
      <c r="HB117" s="114"/>
      <c r="HC117" s="53" t="str">
        <f t="shared" si="16"/>
        <v>0</v>
      </c>
      <c r="HD117" s="56">
        <f t="shared" si="17"/>
        <v>2017</v>
      </c>
      <c r="HF117" s="56" t="e">
        <f>MATCH(ROUND(#REF!,1),#REF!,0)</f>
        <v>#REF!</v>
      </c>
      <c r="HG117" s="56" t="e">
        <f>MATCH(ROUND(#REF!,1),#REF!,0)</f>
        <v>#REF!</v>
      </c>
      <c r="HH117" s="56" t="e">
        <f>MATCH(ROUND(#REF!,1),#REF!,0)</f>
        <v>#REF!</v>
      </c>
      <c r="HI117" s="56" t="e">
        <f>MATCH(ROUND(#REF!,1),#REF!,0)</f>
        <v>#REF!</v>
      </c>
      <c r="HK117" s="115">
        <f t="shared" si="13"/>
        <v>1</v>
      </c>
      <c r="HL117" s="115" t="str" cm="1">
        <f t="array" ref="HL117">IFERROR(INDEX(#REF!,'5. Data Set'!HH117),"")</f>
        <v/>
      </c>
      <c r="HN117" s="116" t="str" cm="1">
        <f t="array" ref="HN117">IF(IFERROR(INDEX($E$5:$E$900,SMALL(IF(ROUND($EH$5:$EH$900,1)=ROUND($EH117,1),ROW($EH$5:$EH$900)-4,""),1)),"")=$E117,"",IFERROR(INDEX($E$5:$E$900,SMALL(IF(ROUND($EH$5:$EH$900,1)=ROUND($EH117,1),ROW($EH$5:$EH$900)-4,""),1)),""))</f>
        <v/>
      </c>
      <c r="HO117" s="116" t="str" cm="1">
        <f t="array" ref="HO117">IF(IFERROR(INDEX($E$5:$E$900,SMALL(IF(ROUND($EH$5:$EH$900,1)=ROUND($EH117,1),ROW($EH$5:$EH$900)-4,""),2)),"")=$E117,"",IFERROR(INDEX($E$5:$E$900,SMALL(IF(ROUND($EH$5:$EH$900,1)=ROUND($EH117,1),ROW($EH$5:$EH$900)-4,""),2)),""))</f>
        <v/>
      </c>
      <c r="HP117" s="116" t="str" cm="1">
        <f t="array" ref="HP117">IF(IFERROR(INDEX($E$5:$E$900,SMALL(IF(ROUND($EH$5:$EH$900,1)=ROUND($EH117,1),ROW($EH$5:$EH$900)-4,""),3)),"")=$E117,"",IFERROR(INDEX($E$5:$E$900,SMALL(IF(ROUND($EH$5:$EH$900,1)=ROUND($EH117,1),ROW($EH$5:$EH$900)-4,""),3)),""))</f>
        <v/>
      </c>
      <c r="HQ117" s="117" t="str" cm="1">
        <f t="array" ref="HQ117">IF(IFERROR(INDEX($E$5:$E$900,SMALL(IF(ROUND($EH$5:$EH$900,1)=ROUND($EH117,1),ROW($EH$5:$EH$900)-4,""),4)),"")=$E117,"",IFERROR(INDEX($E$5:$E$900,SMALL(IF(ROUND($EH$5:$EH$900,1)=ROUND($EH117,1),ROW($EH$5:$EH$900)-4,""),4)),""))</f>
        <v/>
      </c>
      <c r="HR117" s="118"/>
      <c r="HS117" s="105" t="str">
        <f t="shared" si="14"/>
        <v>TX</v>
      </c>
      <c r="HT117" s="119" t="str">
        <f t="shared" si="15"/>
        <v/>
      </c>
      <c r="HU117" s="119" t="str">
        <f t="shared" si="15"/>
        <v/>
      </c>
      <c r="HV117" s="119" t="str">
        <f t="shared" si="15"/>
        <v/>
      </c>
      <c r="HW117" s="119" t="str">
        <f t="shared" si="11"/>
        <v/>
      </c>
    </row>
    <row r="118" spans="1:231" ht="13.9" customHeight="1" x14ac:dyDescent="0.25">
      <c r="A118" s="136" t="s">
        <v>292</v>
      </c>
      <c r="B118" s="137" t="s">
        <v>613</v>
      </c>
      <c r="C118" s="136"/>
      <c r="D118" s="137">
        <v>2017</v>
      </c>
      <c r="E118" s="138" t="s">
        <v>615</v>
      </c>
      <c r="F118" s="137" t="s">
        <v>309</v>
      </c>
      <c r="G118" s="107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18" t="s">
        <v>18</v>
      </c>
      <c r="X118" s="110"/>
      <c r="Y118" s="118" t="s">
        <v>296</v>
      </c>
      <c r="Z118" s="118">
        <v>1</v>
      </c>
      <c r="AA118" s="136" t="s">
        <v>616</v>
      </c>
      <c r="AB118" s="136">
        <v>1</v>
      </c>
      <c r="AC118" s="136">
        <v>1</v>
      </c>
      <c r="AD118" s="136">
        <v>2200</v>
      </c>
      <c r="AE118" s="136">
        <v>16</v>
      </c>
      <c r="AF118" s="136">
        <v>2</v>
      </c>
      <c r="AG118" s="136">
        <v>65536</v>
      </c>
      <c r="AH118" s="136">
        <v>4</v>
      </c>
      <c r="AI118" s="136" t="s">
        <v>445</v>
      </c>
      <c r="AJ118" s="136">
        <v>2</v>
      </c>
      <c r="AK118" s="136" t="s">
        <v>405</v>
      </c>
      <c r="AL118" s="136" t="s">
        <v>316</v>
      </c>
      <c r="AM118" s="136">
        <v>2</v>
      </c>
      <c r="AN118" s="118">
        <v>1</v>
      </c>
      <c r="AO118" s="136">
        <v>550</v>
      </c>
      <c r="AP118" s="136" t="s">
        <v>494</v>
      </c>
      <c r="AQ118" s="136" t="s">
        <v>424</v>
      </c>
      <c r="AR118" s="136" t="s">
        <v>319</v>
      </c>
      <c r="AS118" s="136" t="s">
        <v>481</v>
      </c>
      <c r="AT118" s="136" t="s">
        <v>599</v>
      </c>
      <c r="AU118" s="136">
        <v>9.374578125696992</v>
      </c>
      <c r="AV118" s="136">
        <v>9.1858751927656979</v>
      </c>
      <c r="AW118" s="136">
        <v>17.903740882502859</v>
      </c>
      <c r="AX118" s="136">
        <v>13.796972158917086</v>
      </c>
      <c r="AY118" s="136">
        <v>15.085400817857019</v>
      </c>
      <c r="AZ118" s="136">
        <v>22.416448925495747</v>
      </c>
      <c r="BA118" s="136"/>
      <c r="BB118" s="136">
        <v>8.2059054226190007</v>
      </c>
      <c r="BC118" s="136">
        <v>77.070738061273872</v>
      </c>
      <c r="BD118" s="136">
        <v>1381.7942196409899</v>
      </c>
      <c r="BE118" s="136">
        <v>8.5647082734067812</v>
      </c>
      <c r="BF118" s="136">
        <v>78.175209480172114</v>
      </c>
      <c r="BG118" s="136">
        <v>13470.1649226506</v>
      </c>
      <c r="BH118" s="136">
        <v>13483.198026</v>
      </c>
      <c r="BI118" s="136">
        <v>1.9472009164692972</v>
      </c>
      <c r="BJ118" s="136">
        <v>140.768182</v>
      </c>
      <c r="BK118" s="136">
        <v>10105.172345000001</v>
      </c>
      <c r="BL118" s="136">
        <v>1.4593571060308477</v>
      </c>
      <c r="BM118" s="136">
        <v>120.911074</v>
      </c>
      <c r="BN118" s="136">
        <v>6737.9055840000001</v>
      </c>
      <c r="BO118" s="136">
        <v>0.97306706487204675</v>
      </c>
      <c r="BP118" s="136">
        <v>108.66562</v>
      </c>
      <c r="BQ118" s="136">
        <v>3364.6697370000002</v>
      </c>
      <c r="BR118" s="136">
        <v>0.48591498714690085</v>
      </c>
      <c r="BS118" s="136">
        <v>94.060164999999998</v>
      </c>
      <c r="BT118" s="136">
        <v>103953.932532272</v>
      </c>
      <c r="BU118" s="136">
        <v>103871.991051</v>
      </c>
      <c r="BV118" s="136">
        <v>1.7603002545073889</v>
      </c>
      <c r="BW118" s="136">
        <v>138.475785</v>
      </c>
      <c r="BX118" s="136">
        <v>77978.377793000007</v>
      </c>
      <c r="BY118" s="136">
        <v>1.3214857719218596</v>
      </c>
      <c r="BZ118" s="136">
        <v>111.800579</v>
      </c>
      <c r="CA118" s="136">
        <v>52028.939092000001</v>
      </c>
      <c r="CB118" s="136">
        <v>0.88172522543087717</v>
      </c>
      <c r="CC118" s="136">
        <v>97.572148999999996</v>
      </c>
      <c r="CD118" s="136">
        <v>25976.595474000002</v>
      </c>
      <c r="CE118" s="136">
        <v>0.44022076751822758</v>
      </c>
      <c r="CF118" s="136">
        <v>83.951239999999999</v>
      </c>
      <c r="CG118" s="136">
        <v>69092.549803992501</v>
      </c>
      <c r="CH118" s="136">
        <v>69971.745918000001</v>
      </c>
      <c r="CI118" s="136">
        <v>4.3879034295278405</v>
      </c>
      <c r="CJ118" s="136">
        <v>167.682479</v>
      </c>
      <c r="CK118" s="136">
        <v>51823.581581999999</v>
      </c>
      <c r="CL118" s="136">
        <v>3.2498384650936161</v>
      </c>
      <c r="CM118" s="136">
        <v>149.755785</v>
      </c>
      <c r="CN118" s="136">
        <v>34554.207262000004</v>
      </c>
      <c r="CO118" s="136">
        <v>2.1668821116344583</v>
      </c>
      <c r="CP118" s="136">
        <v>124.893058</v>
      </c>
      <c r="CQ118" s="136">
        <v>17294.205180000001</v>
      </c>
      <c r="CR118" s="136">
        <v>1.08451348790425</v>
      </c>
      <c r="CS118" s="136">
        <v>103.993058</v>
      </c>
      <c r="CT118" s="136">
        <v>43962.274867959502</v>
      </c>
      <c r="CU118" s="136">
        <v>43996.242328</v>
      </c>
      <c r="CV118" s="136">
        <v>2.9220705121299528</v>
      </c>
      <c r="CW118" s="136">
        <v>136.22314</v>
      </c>
      <c r="CX118" s="136">
        <v>32948.627830999998</v>
      </c>
      <c r="CY118" s="136">
        <v>2.1883281095312133</v>
      </c>
      <c r="CZ118" s="136">
        <v>127.86281</v>
      </c>
      <c r="DA118" s="136">
        <v>21975.686162999998</v>
      </c>
      <c r="DB118" s="136">
        <v>1.4595452048380335</v>
      </c>
      <c r="DC118" s="136">
        <v>110.181653</v>
      </c>
      <c r="DD118" s="136">
        <v>10994.422465</v>
      </c>
      <c r="DE118" s="136">
        <v>0.73020958115847401</v>
      </c>
      <c r="DF118" s="136">
        <v>98.000579000000002</v>
      </c>
      <c r="DG118" s="136">
        <v>69808.473028388704</v>
      </c>
      <c r="DH118" s="136">
        <v>69768.735805999997</v>
      </c>
      <c r="DI118" s="136">
        <v>3.3402835249750202</v>
      </c>
      <c r="DJ118" s="136">
        <v>142.78446299999999</v>
      </c>
      <c r="DK118" s="136">
        <v>52324.004019</v>
      </c>
      <c r="DL118" s="136">
        <v>2.5050906622613893</v>
      </c>
      <c r="DM118" s="136">
        <v>135.384298</v>
      </c>
      <c r="DN118" s="136">
        <v>34928.163194000001</v>
      </c>
      <c r="DO118" s="136">
        <v>1.6722385281420515</v>
      </c>
      <c r="DP118" s="136">
        <v>116.095124</v>
      </c>
      <c r="DQ118" s="136">
        <v>17460.382813</v>
      </c>
      <c r="DR118" s="136">
        <v>0.83594217920464675</v>
      </c>
      <c r="DS118" s="136">
        <v>100.644628</v>
      </c>
      <c r="DT118" s="136">
        <v>4833.4095723956998</v>
      </c>
      <c r="DU118" s="136">
        <v>4843.4048830000002</v>
      </c>
      <c r="DV118" s="136">
        <v>4.9581869099657059</v>
      </c>
      <c r="DW118" s="136">
        <v>142.330579</v>
      </c>
      <c r="DX118" s="136">
        <v>3623.490436</v>
      </c>
      <c r="DY118" s="136">
        <v>3.7093621702410808</v>
      </c>
      <c r="DZ118" s="136">
        <v>133.57834700000001</v>
      </c>
      <c r="EA118" s="136">
        <v>2422.3642300000001</v>
      </c>
      <c r="EB118" s="136">
        <v>2.4797709269591035</v>
      </c>
      <c r="EC118" s="136">
        <v>115.987934</v>
      </c>
      <c r="ED118" s="136">
        <v>1205.5024370000001</v>
      </c>
      <c r="EE118" s="136">
        <v>1.2340711849311563</v>
      </c>
      <c r="EF118" s="136">
        <v>101.078678</v>
      </c>
      <c r="EG118" s="136">
        <v>712368.80933274503</v>
      </c>
      <c r="EH118" s="140">
        <v>723463.06512499996</v>
      </c>
      <c r="EI118" s="136">
        <v>2.0430326294898391</v>
      </c>
      <c r="EJ118" s="136">
        <v>152.17738600000001</v>
      </c>
      <c r="EK118" s="136">
        <v>623189.38759699999</v>
      </c>
      <c r="EL118" s="136">
        <v>1.7598635156204947</v>
      </c>
      <c r="EM118" s="136">
        <v>133.537801</v>
      </c>
      <c r="EN118" s="136">
        <v>534158.40344300005</v>
      </c>
      <c r="EO118" s="136">
        <v>1.5084433472242171</v>
      </c>
      <c r="EP118" s="136">
        <v>126.32244799999999</v>
      </c>
      <c r="EQ118" s="136">
        <v>444992.41258100001</v>
      </c>
      <c r="ER118" s="136">
        <v>1.2566419249354597</v>
      </c>
      <c r="ES118" s="136">
        <v>117.41236499999999</v>
      </c>
      <c r="ET118" s="136">
        <v>357675.20748300001</v>
      </c>
      <c r="EU118" s="136">
        <v>1.0100614044768956</v>
      </c>
      <c r="EV118" s="136">
        <v>110.86228199999999</v>
      </c>
      <c r="EW118" s="136">
        <v>265848.55089999997</v>
      </c>
      <c r="EX118" s="136">
        <v>0.75074636173368026</v>
      </c>
      <c r="EY118" s="136">
        <v>104.93647300000001</v>
      </c>
      <c r="EZ118" s="136">
        <v>177783.758008</v>
      </c>
      <c r="FA118" s="136">
        <v>0.50205468131384523</v>
      </c>
      <c r="FB118" s="136">
        <v>99.093485000000001</v>
      </c>
      <c r="FC118" s="136">
        <v>89623.784990999993</v>
      </c>
      <c r="FD118" s="136">
        <v>0.25309421578191821</v>
      </c>
      <c r="FE118" s="136">
        <v>91.929086999999996</v>
      </c>
      <c r="FF118" s="136">
        <v>3337.2882759930299</v>
      </c>
      <c r="FG118" s="136">
        <v>3318.3247550000001</v>
      </c>
      <c r="FH118" s="136">
        <v>9.8041858860722098</v>
      </c>
      <c r="FI118" s="136">
        <v>92.208759999999998</v>
      </c>
      <c r="FJ118" s="136">
        <v>1661.6421089999999</v>
      </c>
      <c r="FK118" s="136">
        <v>4.9094194557702533</v>
      </c>
      <c r="FL118" s="136">
        <v>87.880082999999999</v>
      </c>
      <c r="FM118" s="136">
        <v>25064.0739383707</v>
      </c>
      <c r="FN118" s="136">
        <v>25066.827942</v>
      </c>
      <c r="FO118" s="136">
        <v>183.51876376015812</v>
      </c>
      <c r="FP118" s="136">
        <v>95.401404999999997</v>
      </c>
      <c r="FQ118" s="136">
        <v>12532.685783999999</v>
      </c>
      <c r="FR118" s="136">
        <v>91.754050691851518</v>
      </c>
      <c r="FS118" s="136">
        <v>92.440909000000005</v>
      </c>
      <c r="FT118" s="136">
        <v>13.104500249999999</v>
      </c>
      <c r="FU118" s="136">
        <v>1.1375434244791667</v>
      </c>
      <c r="FV118" s="136">
        <v>130.52583300000001</v>
      </c>
      <c r="FW118" s="136">
        <v>13.066619749999999</v>
      </c>
      <c r="FX118" s="136">
        <v>1.1342551866319444</v>
      </c>
      <c r="FY118" s="136">
        <v>134.75880000000001</v>
      </c>
      <c r="FZ118" s="136">
        <v>1930844.3497269768</v>
      </c>
      <c r="GA118" s="136">
        <v>13.037859091496394</v>
      </c>
      <c r="GB118" s="136">
        <v>158.812231</v>
      </c>
      <c r="GC118" s="136">
        <v>1895916.3912025362</v>
      </c>
      <c r="GD118" s="136">
        <v>12.802011079376888</v>
      </c>
      <c r="GE118" s="136">
        <v>163.76049599999999</v>
      </c>
      <c r="GF118" s="136">
        <v>74.383769999999998</v>
      </c>
      <c r="GG118" s="136"/>
      <c r="GH118" s="136"/>
      <c r="GI118" s="136"/>
      <c r="GJ118" s="136"/>
      <c r="GK118" s="136"/>
      <c r="GL118" s="136">
        <v>4</v>
      </c>
      <c r="GM118" s="136">
        <v>0</v>
      </c>
      <c r="GN118" s="136">
        <v>0</v>
      </c>
      <c r="GO118" s="114"/>
      <c r="GP118" s="114"/>
      <c r="GQ118" s="114"/>
      <c r="GR118" s="114"/>
      <c r="GS118" s="114"/>
      <c r="GT118" s="114"/>
      <c r="GU118" s="114"/>
      <c r="GV118" s="114"/>
      <c r="GW118" s="114"/>
      <c r="GX118" s="114"/>
      <c r="GY118" s="114"/>
      <c r="GZ118" s="114"/>
      <c r="HA118" s="107"/>
      <c r="HB118" s="114"/>
      <c r="HC118" s="53" t="str">
        <f t="shared" si="16"/>
        <v>0</v>
      </c>
      <c r="HD118" s="56">
        <f t="shared" si="17"/>
        <v>2017</v>
      </c>
      <c r="HF118" s="56" t="e">
        <f>MATCH(ROUND(#REF!,1),#REF!,0)</f>
        <v>#REF!</v>
      </c>
      <c r="HG118" s="56" t="e">
        <f>MATCH(ROUND(#REF!,1),#REF!,0)</f>
        <v>#REF!</v>
      </c>
      <c r="HH118" s="56" t="e">
        <f>MATCH(ROUND(#REF!,1),#REF!,0)</f>
        <v>#REF!</v>
      </c>
      <c r="HI118" s="56" t="e">
        <f>MATCH(ROUND(#REF!,1),#REF!,0)</f>
        <v>#REF!</v>
      </c>
      <c r="HK118" s="115">
        <f t="shared" si="13"/>
        <v>1</v>
      </c>
      <c r="HL118" s="115" t="str" cm="1">
        <f t="array" ref="HL118">IFERROR(INDEX(#REF!,'5. Data Set'!HH118),"")</f>
        <v/>
      </c>
      <c r="HN118" s="116" t="str" cm="1">
        <f t="array" ref="HN118">IF(IFERROR(INDEX($E$5:$E$900,SMALL(IF(ROUND($EH$5:$EH$900,1)=ROUND($EH118,1),ROW($EH$5:$EH$900)-4,""),1)),"")=$E118,"",IFERROR(INDEX($E$5:$E$900,SMALL(IF(ROUND($EH$5:$EH$900,1)=ROUND($EH118,1),ROW($EH$5:$EH$900)-4,""),1)),""))</f>
        <v/>
      </c>
      <c r="HO118" s="116" t="str" cm="1">
        <f t="array" ref="HO118">IF(IFERROR(INDEX($E$5:$E$900,SMALL(IF(ROUND($EH$5:$EH$900,1)=ROUND($EH118,1),ROW($EH$5:$EH$900)-4,""),2)),"")=$E118,"",IFERROR(INDEX($E$5:$E$900,SMALL(IF(ROUND($EH$5:$EH$900,1)=ROUND($EH118,1),ROW($EH$5:$EH$900)-4,""),2)),""))</f>
        <v/>
      </c>
      <c r="HP118" s="116" t="str" cm="1">
        <f t="array" ref="HP118">IF(IFERROR(INDEX($E$5:$E$900,SMALL(IF(ROUND($EH$5:$EH$900,1)=ROUND($EH118,1),ROW($EH$5:$EH$900)-4,""),3)),"")=$E118,"",IFERROR(INDEX($E$5:$E$900,SMALL(IF(ROUND($EH$5:$EH$900,1)=ROUND($EH118,1),ROW($EH$5:$EH$900)-4,""),3)),""))</f>
        <v/>
      </c>
      <c r="HQ118" s="117" t="str" cm="1">
        <f t="array" ref="HQ118">IF(IFERROR(INDEX($E$5:$E$900,SMALL(IF(ROUND($EH$5:$EH$900,1)=ROUND($EH118,1),ROW($EH$5:$EH$900)-4,""),4)),"")=$E118,"",IFERROR(INDEX($E$5:$E$900,SMALL(IF(ROUND($EH$5:$EH$900,1)=ROUND($EH118,1),ROW($EH$5:$EH$900)-4,""),4)),""))</f>
        <v/>
      </c>
      <c r="HR118" s="118"/>
      <c r="HS118" s="105" t="str">
        <f t="shared" si="14"/>
        <v>TX</v>
      </c>
      <c r="HT118" s="119" t="str">
        <f t="shared" si="15"/>
        <v/>
      </c>
      <c r="HU118" s="119" t="str">
        <f t="shared" si="15"/>
        <v/>
      </c>
      <c r="HV118" s="119" t="str">
        <f t="shared" si="15"/>
        <v/>
      </c>
      <c r="HW118" s="119" t="str">
        <f t="shared" si="11"/>
        <v/>
      </c>
    </row>
    <row r="119" spans="1:231" ht="13.9" customHeight="1" x14ac:dyDescent="0.25">
      <c r="A119" s="136" t="s">
        <v>292</v>
      </c>
      <c r="B119" s="137" t="s">
        <v>613</v>
      </c>
      <c r="C119" s="136"/>
      <c r="D119" s="137">
        <v>2017</v>
      </c>
      <c r="E119" s="138" t="s">
        <v>617</v>
      </c>
      <c r="F119" s="137" t="s">
        <v>303</v>
      </c>
      <c r="G119" s="107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18" t="s">
        <v>18</v>
      </c>
      <c r="X119" s="110"/>
      <c r="Y119" s="118" t="s">
        <v>296</v>
      </c>
      <c r="Z119" s="118">
        <v>1</v>
      </c>
      <c r="AA119" s="136" t="s">
        <v>604</v>
      </c>
      <c r="AB119" s="136">
        <v>1</v>
      </c>
      <c r="AC119" s="136">
        <v>1</v>
      </c>
      <c r="AD119" s="136">
        <v>2100</v>
      </c>
      <c r="AE119" s="136">
        <v>8</v>
      </c>
      <c r="AF119" s="136">
        <v>2</v>
      </c>
      <c r="AG119" s="136">
        <v>131072</v>
      </c>
      <c r="AH119" s="136">
        <v>4</v>
      </c>
      <c r="AI119" s="136" t="s">
        <v>447</v>
      </c>
      <c r="AJ119" s="136">
        <v>1</v>
      </c>
      <c r="AK119" s="136" t="s">
        <v>405</v>
      </c>
      <c r="AL119" s="136" t="s">
        <v>316</v>
      </c>
      <c r="AM119" s="136">
        <v>1</v>
      </c>
      <c r="AN119" s="118">
        <v>0</v>
      </c>
      <c r="AO119" s="136">
        <v>550</v>
      </c>
      <c r="AP119" s="136" t="s">
        <v>494</v>
      </c>
      <c r="AQ119" s="136" t="s">
        <v>424</v>
      </c>
      <c r="AR119" s="136" t="s">
        <v>319</v>
      </c>
      <c r="AS119" s="136" t="s">
        <v>481</v>
      </c>
      <c r="AT119" s="136" t="s">
        <v>599</v>
      </c>
      <c r="AU119" s="136">
        <v>5.3411156146865713</v>
      </c>
      <c r="AV119" s="136">
        <v>6.4085428196230652</v>
      </c>
      <c r="AW119" s="136">
        <v>8.1738074667365996</v>
      </c>
      <c r="AX119" s="136">
        <v>5.7076299573027347</v>
      </c>
      <c r="AY119" s="136">
        <v>6.4986414181120367</v>
      </c>
      <c r="AZ119" s="136">
        <v>9.6494229143822157</v>
      </c>
      <c r="BA119" s="136"/>
      <c r="BB119" s="136">
        <v>4.8733565207338403</v>
      </c>
      <c r="BC119" s="136">
        <v>28.155707465847009</v>
      </c>
      <c r="BD119" s="136">
        <v>509.25164571286462</v>
      </c>
      <c r="BE119" s="136">
        <v>8.052874879374631</v>
      </c>
      <c r="BF119" s="136">
        <v>64.737519786331617</v>
      </c>
      <c r="BG119" s="136">
        <v>9501.4148798184706</v>
      </c>
      <c r="BH119" s="136">
        <v>9505.1364479999993</v>
      </c>
      <c r="BI119" s="136">
        <v>1.3727018150309052</v>
      </c>
      <c r="BJ119" s="136">
        <v>155.333471</v>
      </c>
      <c r="BK119" s="136">
        <v>7119.7500980000004</v>
      </c>
      <c r="BL119" s="136">
        <v>1.0282118447807753</v>
      </c>
      <c r="BM119" s="136">
        <v>146.312231</v>
      </c>
      <c r="BN119" s="136">
        <v>4748.667418</v>
      </c>
      <c r="BO119" s="136">
        <v>0.68578756542083075</v>
      </c>
      <c r="BP119" s="136">
        <v>138.39942099999999</v>
      </c>
      <c r="BQ119" s="136">
        <v>2384.3829919999998</v>
      </c>
      <c r="BR119" s="136">
        <v>0.34434506845358442</v>
      </c>
      <c r="BS119" s="136">
        <v>130.20702499999999</v>
      </c>
      <c r="BT119" s="136">
        <v>95920.559711035894</v>
      </c>
      <c r="BU119" s="136">
        <v>95982.101744</v>
      </c>
      <c r="BV119" s="136">
        <v>1.6265916963617373</v>
      </c>
      <c r="BW119" s="136">
        <v>156.00355400000001</v>
      </c>
      <c r="BX119" s="136">
        <v>71908.442758000005</v>
      </c>
      <c r="BY119" s="136">
        <v>1.2186196568234435</v>
      </c>
      <c r="BZ119" s="136">
        <v>147.18991700000001</v>
      </c>
      <c r="CA119" s="136">
        <v>48004.344703000002</v>
      </c>
      <c r="CB119" s="136">
        <v>0.81352113638277856</v>
      </c>
      <c r="CC119" s="136">
        <v>137.91843</v>
      </c>
      <c r="CD119" s="136">
        <v>23983.314603999999</v>
      </c>
      <c r="CE119" s="136">
        <v>0.40644098928096495</v>
      </c>
      <c r="CF119" s="136">
        <v>122.69900800000001</v>
      </c>
      <c r="CG119" s="136">
        <v>32999.2688324357</v>
      </c>
      <c r="CH119" s="136">
        <v>33310.889937</v>
      </c>
      <c r="CI119" s="136">
        <v>2.0889141220869019</v>
      </c>
      <c r="CJ119" s="136">
        <v>153.468099</v>
      </c>
      <c r="CK119" s="136">
        <v>24720.66892</v>
      </c>
      <c r="CL119" s="136">
        <v>1.5502244014521045</v>
      </c>
      <c r="CM119" s="136">
        <v>146.57281</v>
      </c>
      <c r="CN119" s="136">
        <v>16497.966327999999</v>
      </c>
      <c r="CO119" s="136">
        <v>1.0345816312158584</v>
      </c>
      <c r="CP119" s="136">
        <v>135.99570199999999</v>
      </c>
      <c r="CQ119" s="136">
        <v>8256.6123270000007</v>
      </c>
      <c r="CR119" s="136">
        <v>0.51776923772035388</v>
      </c>
      <c r="CS119" s="136">
        <v>127.03454499999999</v>
      </c>
      <c r="CT119" s="136">
        <v>20992.0244218076</v>
      </c>
      <c r="CU119" s="136">
        <v>20980.591769999999</v>
      </c>
      <c r="CV119" s="136">
        <v>1.3934546519018658</v>
      </c>
      <c r="CW119" s="136">
        <v>141.47181800000001</v>
      </c>
      <c r="CX119" s="136">
        <v>15736.919776999999</v>
      </c>
      <c r="CY119" s="136">
        <v>1.0451890161278858</v>
      </c>
      <c r="CZ119" s="136">
        <v>138.12165300000001</v>
      </c>
      <c r="DA119" s="136">
        <v>10504.108609000001</v>
      </c>
      <c r="DB119" s="136">
        <v>0.69764471687699625</v>
      </c>
      <c r="DC119" s="136">
        <v>132.685124</v>
      </c>
      <c r="DD119" s="136">
        <v>5235.928868</v>
      </c>
      <c r="DE119" s="136">
        <v>0.34775136555368336</v>
      </c>
      <c r="DF119" s="136">
        <v>128.41437999999999</v>
      </c>
      <c r="DG119" s="136">
        <v>33465.576656835197</v>
      </c>
      <c r="DH119" s="136">
        <v>33531.353039000001</v>
      </c>
      <c r="DI119" s="136">
        <v>1.6053641338397393</v>
      </c>
      <c r="DJ119" s="136">
        <v>144.02991700000001</v>
      </c>
      <c r="DK119" s="136">
        <v>25122.367061000001</v>
      </c>
      <c r="DL119" s="136">
        <v>1.2027712389052174</v>
      </c>
      <c r="DM119" s="136">
        <v>140.42239699999999</v>
      </c>
      <c r="DN119" s="136">
        <v>16708.913108000001</v>
      </c>
      <c r="DO119" s="136">
        <v>0.79996443292429242</v>
      </c>
      <c r="DP119" s="136">
        <v>133.88206600000001</v>
      </c>
      <c r="DQ119" s="136">
        <v>8371.3349139999991</v>
      </c>
      <c r="DR119" s="136">
        <v>0.40079029342076217</v>
      </c>
      <c r="DS119" s="136">
        <v>128.186612</v>
      </c>
      <c r="DT119" s="136">
        <v>2319.45384413088</v>
      </c>
      <c r="DU119" s="136">
        <v>2327.7941799999999</v>
      </c>
      <c r="DV119" s="136">
        <v>2.3829596969852074</v>
      </c>
      <c r="DW119" s="136">
        <v>143.338595</v>
      </c>
      <c r="DX119" s="136">
        <v>1739.1036409999999</v>
      </c>
      <c r="DY119" s="136">
        <v>1.7803180027639862</v>
      </c>
      <c r="DZ119" s="136">
        <v>139.13586799999999</v>
      </c>
      <c r="EA119" s="136">
        <v>1158.913894</v>
      </c>
      <c r="EB119" s="136">
        <v>1.1863785576086401</v>
      </c>
      <c r="EC119" s="136">
        <v>133.525372</v>
      </c>
      <c r="ED119" s="136">
        <v>577.29038600000001</v>
      </c>
      <c r="EE119" s="136">
        <v>0.59097137329170291</v>
      </c>
      <c r="EF119" s="136">
        <v>128.83462800000001</v>
      </c>
      <c r="EG119" s="136">
        <v>523151.03600645799</v>
      </c>
      <c r="EH119" s="140">
        <v>527349.97791200003</v>
      </c>
      <c r="EI119" s="136">
        <v>1.4892166082435874</v>
      </c>
      <c r="EJ119" s="136">
        <v>157.931535</v>
      </c>
      <c r="EK119" s="136">
        <v>456993.80032400001</v>
      </c>
      <c r="EL119" s="136">
        <v>1.2905333949220748</v>
      </c>
      <c r="EM119" s="136">
        <v>153.39132799999999</v>
      </c>
      <c r="EN119" s="136">
        <v>392699.60238400003</v>
      </c>
      <c r="EO119" s="136">
        <v>1.1089689853338633</v>
      </c>
      <c r="EP119" s="136">
        <v>149.64900399999999</v>
      </c>
      <c r="EQ119" s="136">
        <v>326480.53954000003</v>
      </c>
      <c r="ER119" s="136">
        <v>0.92196882927039481</v>
      </c>
      <c r="ES119" s="136">
        <v>145.368548</v>
      </c>
      <c r="ET119" s="136">
        <v>262761.07983399997</v>
      </c>
      <c r="EU119" s="136">
        <v>0.74202745895271527</v>
      </c>
      <c r="EV119" s="136">
        <v>141.41182599999999</v>
      </c>
      <c r="EW119" s="136">
        <v>196107.734986</v>
      </c>
      <c r="EX119" s="136">
        <v>0.55380090675744309</v>
      </c>
      <c r="EY119" s="136">
        <v>137.44601700000001</v>
      </c>
      <c r="EZ119" s="136">
        <v>129880.87111199999</v>
      </c>
      <c r="FA119" s="136">
        <v>0.36677872087710917</v>
      </c>
      <c r="FB119" s="136">
        <v>133.19556</v>
      </c>
      <c r="FC119" s="136">
        <v>65501.063978999999</v>
      </c>
      <c r="FD119" s="136">
        <v>0.18497255413070324</v>
      </c>
      <c r="FE119" s="136">
        <v>126.21203300000001</v>
      </c>
      <c r="FF119" s="136">
        <v>1663.62134545972</v>
      </c>
      <c r="FG119" s="136">
        <v>1643.593576</v>
      </c>
      <c r="FH119" s="136">
        <v>4.8560940022454648</v>
      </c>
      <c r="FI119" s="136">
        <v>125.774545</v>
      </c>
      <c r="FJ119" s="136">
        <v>831.79627000000005</v>
      </c>
      <c r="FK119" s="136">
        <v>2.457591059504816</v>
      </c>
      <c r="FL119" s="136">
        <v>119.693636</v>
      </c>
      <c r="FM119" s="136">
        <v>12508.151096600001</v>
      </c>
      <c r="FN119" s="136">
        <v>12602.33756</v>
      </c>
      <c r="FO119" s="136">
        <v>92.263983893403619</v>
      </c>
      <c r="FP119" s="136">
        <v>129.59033099999999</v>
      </c>
      <c r="FQ119" s="136">
        <v>6261.152795</v>
      </c>
      <c r="FR119" s="136">
        <v>45.839027710666961</v>
      </c>
      <c r="FS119" s="136">
        <v>125.843306</v>
      </c>
      <c r="FT119" s="136">
        <v>14.188004049636264</v>
      </c>
      <c r="FU119" s="136">
        <v>1.2315975737531479</v>
      </c>
      <c r="FV119" s="136">
        <v>152.215833</v>
      </c>
      <c r="FW119" s="136">
        <v>14.096509205121498</v>
      </c>
      <c r="FX119" s="136">
        <v>1.2236553129445744</v>
      </c>
      <c r="FY119" s="136">
        <v>152.67438999999999</v>
      </c>
      <c r="FZ119" s="136">
        <v>1490928.7155558157</v>
      </c>
      <c r="GA119" s="136">
        <v>10.067366906934293</v>
      </c>
      <c r="GB119" s="136">
        <v>156.83595</v>
      </c>
      <c r="GC119" s="136">
        <v>1501709.2323027409</v>
      </c>
      <c r="GD119" s="136">
        <v>10.140161411732054</v>
      </c>
      <c r="GE119" s="136">
        <v>156.63499999999999</v>
      </c>
      <c r="GF119" s="136">
        <v>105.275082</v>
      </c>
      <c r="GG119" s="136"/>
      <c r="GH119" s="136"/>
      <c r="GI119" s="136"/>
      <c r="GJ119" s="136"/>
      <c r="GK119" s="136"/>
      <c r="GL119" s="136">
        <v>2</v>
      </c>
      <c r="GM119" s="136">
        <v>0</v>
      </c>
      <c r="GN119" s="136">
        <v>0</v>
      </c>
      <c r="GO119" s="114"/>
      <c r="GP119" s="114"/>
      <c r="GQ119" s="114"/>
      <c r="GR119" s="114"/>
      <c r="GS119" s="114"/>
      <c r="GT119" s="114"/>
      <c r="GU119" s="114"/>
      <c r="GV119" s="114"/>
      <c r="GW119" s="114"/>
      <c r="GX119" s="114"/>
      <c r="GY119" s="114"/>
      <c r="GZ119" s="114"/>
      <c r="HA119" s="107"/>
      <c r="HB119" s="114"/>
      <c r="HC119" s="53" t="str">
        <f t="shared" si="16"/>
        <v>0</v>
      </c>
      <c r="HD119" s="56">
        <f t="shared" si="17"/>
        <v>2017</v>
      </c>
      <c r="HF119" s="56" t="e">
        <f>MATCH(ROUND(#REF!,1),#REF!,0)</f>
        <v>#REF!</v>
      </c>
      <c r="HG119" s="56" t="e">
        <f>MATCH(ROUND(#REF!,1),#REF!,0)</f>
        <v>#REF!</v>
      </c>
      <c r="HH119" s="56" t="e">
        <f>MATCH(ROUND(#REF!,1),#REF!,0)</f>
        <v>#REF!</v>
      </c>
      <c r="HI119" s="56" t="e">
        <f>MATCH(ROUND(#REF!,1),#REF!,0)</f>
        <v>#REF!</v>
      </c>
      <c r="HK119" s="115">
        <f t="shared" si="13"/>
        <v>1</v>
      </c>
      <c r="HL119" s="115" t="str" cm="1">
        <f t="array" ref="HL119">IFERROR(INDEX(#REF!,'5. Data Set'!HH119),"")</f>
        <v/>
      </c>
      <c r="HN119" s="116" t="str" cm="1">
        <f t="array" ref="HN119">IF(IFERROR(INDEX($E$5:$E$900,SMALL(IF(ROUND($EH$5:$EH$900,1)=ROUND($EH119,1),ROW($EH$5:$EH$900)-4,""),1)),"")=$E119,"",IFERROR(INDEX($E$5:$E$900,SMALL(IF(ROUND($EH$5:$EH$900,1)=ROUND($EH119,1),ROW($EH$5:$EH$900)-4,""),1)),""))</f>
        <v/>
      </c>
      <c r="HO119" s="116" t="str" cm="1">
        <f t="array" ref="HO119">IF(IFERROR(INDEX($E$5:$E$900,SMALL(IF(ROUND($EH$5:$EH$900,1)=ROUND($EH119,1),ROW($EH$5:$EH$900)-4,""),2)),"")=$E119,"",IFERROR(INDEX($E$5:$E$900,SMALL(IF(ROUND($EH$5:$EH$900,1)=ROUND($EH119,1),ROW($EH$5:$EH$900)-4,""),2)),""))</f>
        <v/>
      </c>
      <c r="HP119" s="116" t="str" cm="1">
        <f t="array" ref="HP119">IF(IFERROR(INDEX($E$5:$E$900,SMALL(IF(ROUND($EH$5:$EH$900,1)=ROUND($EH119,1),ROW($EH$5:$EH$900)-4,""),3)),"")=$E119,"",IFERROR(INDEX($E$5:$E$900,SMALL(IF(ROUND($EH$5:$EH$900,1)=ROUND($EH119,1),ROW($EH$5:$EH$900)-4,""),3)),""))</f>
        <v/>
      </c>
      <c r="HQ119" s="117" t="str" cm="1">
        <f t="array" ref="HQ119">IF(IFERROR(INDEX($E$5:$E$900,SMALL(IF(ROUND($EH$5:$EH$900,1)=ROUND($EH119,1),ROW($EH$5:$EH$900)-4,""),4)),"")=$E119,"",IFERROR(INDEX($E$5:$E$900,SMALL(IF(ROUND($EH$5:$EH$900,1)=ROUND($EH119,1),ROW($EH$5:$EH$900)-4,""),4)),""))</f>
        <v/>
      </c>
      <c r="HR119" s="118"/>
      <c r="HS119" s="105" t="str">
        <f t="shared" si="14"/>
        <v>TX</v>
      </c>
      <c r="HT119" s="119" t="str">
        <f t="shared" si="15"/>
        <v/>
      </c>
      <c r="HU119" s="119" t="str">
        <f t="shared" si="15"/>
        <v/>
      </c>
      <c r="HV119" s="119" t="str">
        <f t="shared" si="15"/>
        <v/>
      </c>
      <c r="HW119" s="119" t="str">
        <f t="shared" si="11"/>
        <v/>
      </c>
    </row>
    <row r="120" spans="1:231" ht="13.9" customHeight="1" x14ac:dyDescent="0.25">
      <c r="A120" s="136" t="s">
        <v>292</v>
      </c>
      <c r="B120" s="137" t="s">
        <v>613</v>
      </c>
      <c r="C120" s="136"/>
      <c r="D120" s="137">
        <v>2017</v>
      </c>
      <c r="E120" s="138" t="s">
        <v>618</v>
      </c>
      <c r="F120" s="137" t="s">
        <v>49</v>
      </c>
      <c r="G120" s="107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18" t="s">
        <v>18</v>
      </c>
      <c r="X120" s="110"/>
      <c r="Y120" s="118" t="s">
        <v>296</v>
      </c>
      <c r="Z120" s="118">
        <v>1</v>
      </c>
      <c r="AA120" s="136" t="s">
        <v>601</v>
      </c>
      <c r="AB120" s="136">
        <v>1</v>
      </c>
      <c r="AC120" s="136">
        <v>1</v>
      </c>
      <c r="AD120" s="136">
        <v>2400</v>
      </c>
      <c r="AE120" s="136">
        <v>16</v>
      </c>
      <c r="AF120" s="136">
        <v>2</v>
      </c>
      <c r="AG120" s="136">
        <v>65536</v>
      </c>
      <c r="AH120" s="136">
        <v>8</v>
      </c>
      <c r="AI120" s="136" t="s">
        <v>438</v>
      </c>
      <c r="AJ120" s="136">
        <v>4</v>
      </c>
      <c r="AK120" s="136" t="s">
        <v>405</v>
      </c>
      <c r="AL120" s="136" t="s">
        <v>327</v>
      </c>
      <c r="AM120" s="136">
        <v>2</v>
      </c>
      <c r="AN120" s="118">
        <v>1</v>
      </c>
      <c r="AO120" s="136">
        <v>550</v>
      </c>
      <c r="AP120" s="136" t="s">
        <v>494</v>
      </c>
      <c r="AQ120" s="136" t="s">
        <v>424</v>
      </c>
      <c r="AR120" s="136" t="s">
        <v>319</v>
      </c>
      <c r="AS120" s="136" t="s">
        <v>481</v>
      </c>
      <c r="AT120" s="136" t="s">
        <v>599</v>
      </c>
      <c r="AU120" s="136">
        <v>11.360374871746021</v>
      </c>
      <c r="AV120" s="136">
        <v>13.897985023237799</v>
      </c>
      <c r="AW120" s="136">
        <v>15.532990957977001</v>
      </c>
      <c r="AX120" s="136">
        <v>11.448632948886132</v>
      </c>
      <c r="AY120" s="136">
        <v>12.809835009963525</v>
      </c>
      <c r="AZ120" s="136">
        <v>19.081592309505741</v>
      </c>
      <c r="BA120" s="136"/>
      <c r="BB120" s="136">
        <v>10.350506777972583</v>
      </c>
      <c r="BC120" s="136">
        <v>56.681767129497359</v>
      </c>
      <c r="BD120" s="136">
        <v>1078.5621436112606</v>
      </c>
      <c r="BE120" s="136">
        <v>14.559861929209406</v>
      </c>
      <c r="BF120" s="136">
        <v>80.386854594312524</v>
      </c>
      <c r="BG120" s="136">
        <v>24177.413937472498</v>
      </c>
      <c r="BH120" s="136">
        <v>24182.414429</v>
      </c>
      <c r="BI120" s="136">
        <v>3.4923479910172723</v>
      </c>
      <c r="BJ120" s="136">
        <v>204.628264</v>
      </c>
      <c r="BK120" s="136">
        <v>18143.111637000002</v>
      </c>
      <c r="BL120" s="136">
        <v>2.6201709371209061</v>
      </c>
      <c r="BM120" s="136">
        <v>183.78438</v>
      </c>
      <c r="BN120" s="136">
        <v>12117.837111999999</v>
      </c>
      <c r="BO120" s="136">
        <v>1.7500198012824215</v>
      </c>
      <c r="BP120" s="136">
        <v>160.33727300000001</v>
      </c>
      <c r="BQ120" s="136">
        <v>6048.3866870000002</v>
      </c>
      <c r="BR120" s="136">
        <v>0.87348892135058642</v>
      </c>
      <c r="BS120" s="136">
        <v>139.27338800000001</v>
      </c>
      <c r="BT120" s="136">
        <v>236554.576575532</v>
      </c>
      <c r="BU120" s="136">
        <v>236583.294283</v>
      </c>
      <c r="BV120" s="136">
        <v>4.0093352300726117</v>
      </c>
      <c r="BW120" s="136">
        <v>199.39586800000001</v>
      </c>
      <c r="BX120" s="136">
        <v>177414.72816</v>
      </c>
      <c r="BY120" s="136">
        <v>3.006616008545266</v>
      </c>
      <c r="BZ120" s="136">
        <v>170.61818199999999</v>
      </c>
      <c r="CA120" s="136">
        <v>118307.2607</v>
      </c>
      <c r="CB120" s="136">
        <v>2.0049322152497342</v>
      </c>
      <c r="CC120" s="136">
        <v>153.78661199999999</v>
      </c>
      <c r="CD120" s="136">
        <v>59128.396108000001</v>
      </c>
      <c r="CE120" s="136">
        <v>1.00203846739033</v>
      </c>
      <c r="CF120" s="136">
        <v>124.070083</v>
      </c>
      <c r="CG120" s="136">
        <v>75176.973407575904</v>
      </c>
      <c r="CH120" s="136">
        <v>75739.665594999999</v>
      </c>
      <c r="CI120" s="136">
        <v>4.749607631701231</v>
      </c>
      <c r="CJ120" s="136">
        <v>206.42892599999999</v>
      </c>
      <c r="CK120" s="136">
        <v>56366.804792000003</v>
      </c>
      <c r="CL120" s="136">
        <v>3.5347423851363091</v>
      </c>
      <c r="CM120" s="136">
        <v>184.318512</v>
      </c>
      <c r="CN120" s="136">
        <v>37614.745920000001</v>
      </c>
      <c r="CO120" s="136">
        <v>2.3588074080159234</v>
      </c>
      <c r="CP120" s="136">
        <v>154.657107</v>
      </c>
      <c r="CQ120" s="136">
        <v>18809.969650999999</v>
      </c>
      <c r="CR120" s="136">
        <v>1.1795665415818257</v>
      </c>
      <c r="CS120" s="136">
        <v>136.36429799999999</v>
      </c>
      <c r="CT120" s="136">
        <v>47991.5986634035</v>
      </c>
      <c r="CU120" s="136">
        <v>48050.319540999997</v>
      </c>
      <c r="CV120" s="136">
        <v>3.1913275861702526</v>
      </c>
      <c r="CW120" s="136">
        <v>174.377273</v>
      </c>
      <c r="CX120" s="136">
        <v>35987.093272999999</v>
      </c>
      <c r="CY120" s="136">
        <v>2.3901319409585073</v>
      </c>
      <c r="CZ120" s="136">
        <v>165.70537200000001</v>
      </c>
      <c r="DA120" s="136">
        <v>23990.205843</v>
      </c>
      <c r="DB120" s="136">
        <v>1.5933422802597941</v>
      </c>
      <c r="DC120" s="136">
        <v>146.27338800000001</v>
      </c>
      <c r="DD120" s="136">
        <v>12021.164376999999</v>
      </c>
      <c r="DE120" s="136">
        <v>0.79840204728446718</v>
      </c>
      <c r="DF120" s="136">
        <v>133.63421500000001</v>
      </c>
      <c r="DG120" s="136">
        <v>76786.808383724696</v>
      </c>
      <c r="DH120" s="136">
        <v>76712.424316000004</v>
      </c>
      <c r="DI120" s="136">
        <v>3.6727230921330758</v>
      </c>
      <c r="DJ120" s="136">
        <v>182.18768600000001</v>
      </c>
      <c r="DK120" s="136">
        <v>57585.287546</v>
      </c>
      <c r="DL120" s="136">
        <v>2.7569825516934641</v>
      </c>
      <c r="DM120" s="136">
        <v>172.12066100000001</v>
      </c>
      <c r="DN120" s="136">
        <v>38391.034793999999</v>
      </c>
      <c r="DO120" s="136">
        <v>1.8380287323210005</v>
      </c>
      <c r="DP120" s="136">
        <v>149.77239700000001</v>
      </c>
      <c r="DQ120" s="136">
        <v>19207.095012000002</v>
      </c>
      <c r="DR120" s="136">
        <v>0.91956866195210729</v>
      </c>
      <c r="DS120" s="136">
        <v>135.332066</v>
      </c>
      <c r="DT120" s="136">
        <v>5310.4038587166697</v>
      </c>
      <c r="DU120" s="136">
        <v>5319.3063380000003</v>
      </c>
      <c r="DV120" s="136">
        <v>5.4453665741925583</v>
      </c>
      <c r="DW120" s="136">
        <v>180.69471100000001</v>
      </c>
      <c r="DX120" s="136">
        <v>3993.259215</v>
      </c>
      <c r="DY120" s="136">
        <v>4.0878939601781239</v>
      </c>
      <c r="DZ120" s="136">
        <v>168.94826399999999</v>
      </c>
      <c r="EA120" s="136">
        <v>2661.6405460000001</v>
      </c>
      <c r="EB120" s="136">
        <v>2.72471776219481</v>
      </c>
      <c r="EC120" s="136">
        <v>150.85702499999999</v>
      </c>
      <c r="ED120" s="136">
        <v>1330.0734070000001</v>
      </c>
      <c r="EE120" s="136">
        <v>1.3615943154015457</v>
      </c>
      <c r="EF120" s="136">
        <v>135.26107400000001</v>
      </c>
      <c r="EG120" s="136">
        <v>1302516.2076177599</v>
      </c>
      <c r="EH120" s="140">
        <v>1317172.951144</v>
      </c>
      <c r="EI120" s="136">
        <v>3.7196471355502605</v>
      </c>
      <c r="EJ120" s="136">
        <v>207.76925299999999</v>
      </c>
      <c r="EK120" s="136">
        <v>1140396.3215300001</v>
      </c>
      <c r="EL120" s="136">
        <v>3.2204365471420737</v>
      </c>
      <c r="EM120" s="136">
        <v>196.993651</v>
      </c>
      <c r="EN120" s="136">
        <v>974247.48694500001</v>
      </c>
      <c r="EO120" s="136">
        <v>2.7512384542854393</v>
      </c>
      <c r="EP120" s="136">
        <v>188.697261</v>
      </c>
      <c r="EQ120" s="136">
        <v>817088.94361900003</v>
      </c>
      <c r="ER120" s="136">
        <v>2.3074286075966737</v>
      </c>
      <c r="ES120" s="136">
        <v>177.54551900000001</v>
      </c>
      <c r="ET120" s="136">
        <v>653050.09156800003</v>
      </c>
      <c r="EU120" s="136">
        <v>1.8441890264767389</v>
      </c>
      <c r="EV120" s="136">
        <v>163.84136899999999</v>
      </c>
      <c r="EW120" s="136">
        <v>489693.80826899997</v>
      </c>
      <c r="EX120" s="136">
        <v>1.3828769939759793</v>
      </c>
      <c r="EY120" s="136">
        <v>151.92236500000001</v>
      </c>
      <c r="EZ120" s="136">
        <v>327456.72883400001</v>
      </c>
      <c r="FA120" s="136">
        <v>0.92472555131515599</v>
      </c>
      <c r="FB120" s="136">
        <v>141.46904599999999</v>
      </c>
      <c r="FC120" s="136">
        <v>162809.352144</v>
      </c>
      <c r="FD120" s="136">
        <v>0.45976751938099641</v>
      </c>
      <c r="FE120" s="136">
        <v>129.629751</v>
      </c>
      <c r="FF120" s="136">
        <v>3353.2349971635099</v>
      </c>
      <c r="FG120" s="136">
        <v>3292.5271819999998</v>
      </c>
      <c r="FH120" s="136">
        <v>9.7279654375701714</v>
      </c>
      <c r="FI120" s="136">
        <v>125.48107400000001</v>
      </c>
      <c r="FJ120" s="136">
        <v>1677.842228</v>
      </c>
      <c r="FK120" s="136">
        <v>4.9572836612893694</v>
      </c>
      <c r="FL120" s="136">
        <v>119.619174</v>
      </c>
      <c r="FM120" s="136">
        <v>26373.610402625</v>
      </c>
      <c r="FN120" s="136">
        <v>26561.493038000001</v>
      </c>
      <c r="FO120" s="136">
        <v>194.46147622812796</v>
      </c>
      <c r="FP120" s="136">
        <v>128.84405000000001</v>
      </c>
      <c r="FQ120" s="136">
        <v>13210.713564</v>
      </c>
      <c r="FR120" s="136">
        <v>96.718014232374259</v>
      </c>
      <c r="FS120" s="136">
        <v>125.48338800000001</v>
      </c>
      <c r="FT120" s="136">
        <v>30.409040375</v>
      </c>
      <c r="FU120" s="136">
        <v>2.6396736436631945</v>
      </c>
      <c r="FV120" s="136">
        <v>179.062667</v>
      </c>
      <c r="FW120" s="136">
        <v>30.442715</v>
      </c>
      <c r="FX120" s="136">
        <v>2.6425967881944445</v>
      </c>
      <c r="FY120" s="136">
        <v>183.76448300000001</v>
      </c>
      <c r="FZ120" s="136">
        <v>2528605.7192384573</v>
      </c>
      <c r="GA120" s="136">
        <v>17.07419092069464</v>
      </c>
      <c r="GB120" s="136">
        <v>209.37264500000001</v>
      </c>
      <c r="GC120" s="136">
        <v>2481862.2652662401</v>
      </c>
      <c r="GD120" s="136">
        <v>16.758559799819576</v>
      </c>
      <c r="GE120" s="136">
        <v>208.473884</v>
      </c>
      <c r="GF120" s="136">
        <v>96.261639000000002</v>
      </c>
      <c r="GG120" s="136"/>
      <c r="GH120" s="136"/>
      <c r="GI120" s="136"/>
      <c r="GJ120" s="136"/>
      <c r="GK120" s="136"/>
      <c r="GL120" s="136">
        <v>4</v>
      </c>
      <c r="GM120" s="136">
        <v>0</v>
      </c>
      <c r="GN120" s="136">
        <v>0</v>
      </c>
      <c r="GO120" s="114"/>
      <c r="GP120" s="114"/>
      <c r="GQ120" s="114"/>
      <c r="GR120" s="114"/>
      <c r="GS120" s="114"/>
      <c r="GT120" s="114"/>
      <c r="GU120" s="114"/>
      <c r="GV120" s="114"/>
      <c r="GW120" s="114"/>
      <c r="GX120" s="114"/>
      <c r="GY120" s="114"/>
      <c r="GZ120" s="114"/>
      <c r="HA120" s="107"/>
      <c r="HB120" s="114"/>
      <c r="HC120" s="53" t="str">
        <f t="shared" si="16"/>
        <v>0</v>
      </c>
      <c r="HD120" s="56">
        <f t="shared" si="17"/>
        <v>2017</v>
      </c>
      <c r="HF120" s="56" t="e">
        <f>MATCH(ROUND(#REF!,1),#REF!,0)</f>
        <v>#REF!</v>
      </c>
      <c r="HG120" s="56" t="e">
        <f>MATCH(ROUND(#REF!,1),#REF!,0)</f>
        <v>#REF!</v>
      </c>
      <c r="HH120" s="56" t="e">
        <f>MATCH(ROUND(#REF!,1),#REF!,0)</f>
        <v>#REF!</v>
      </c>
      <c r="HI120" s="56" t="e">
        <f>MATCH(ROUND(#REF!,1),#REF!,0)</f>
        <v>#REF!</v>
      </c>
      <c r="HK120" s="115">
        <f t="shared" si="13"/>
        <v>1</v>
      </c>
      <c r="HL120" s="115" t="str" cm="1">
        <f t="array" ref="HL120">IFERROR(INDEX(#REF!,'5. Data Set'!HH120),"")</f>
        <v/>
      </c>
      <c r="HN120" s="116" t="str" cm="1">
        <f t="array" ref="HN120">IF(IFERROR(INDEX($E$5:$E$900,SMALL(IF(ROUND($EH$5:$EH$900,1)=ROUND($EH120,1),ROW($EH$5:$EH$900)-4,""),1)),"")=$E120,"",IFERROR(INDEX($E$5:$E$900,SMALL(IF(ROUND($EH$5:$EH$900,1)=ROUND($EH120,1),ROW($EH$5:$EH$900)-4,""),1)),""))</f>
        <v/>
      </c>
      <c r="HO120" s="116" t="str" cm="1">
        <f t="array" ref="HO120">IF(IFERROR(INDEX($E$5:$E$900,SMALL(IF(ROUND($EH$5:$EH$900,1)=ROUND($EH120,1),ROW($EH$5:$EH$900)-4,""),2)),"")=$E120,"",IFERROR(INDEX($E$5:$E$900,SMALL(IF(ROUND($EH$5:$EH$900,1)=ROUND($EH120,1),ROW($EH$5:$EH$900)-4,""),2)),""))</f>
        <v/>
      </c>
      <c r="HP120" s="116" t="str" cm="1">
        <f t="array" ref="HP120">IF(IFERROR(INDEX($E$5:$E$900,SMALL(IF(ROUND($EH$5:$EH$900,1)=ROUND($EH120,1),ROW($EH$5:$EH$900)-4,""),3)),"")=$E120,"",IFERROR(INDEX($E$5:$E$900,SMALL(IF(ROUND($EH$5:$EH$900,1)=ROUND($EH120,1),ROW($EH$5:$EH$900)-4,""),3)),""))</f>
        <v/>
      </c>
      <c r="HQ120" s="117" t="str" cm="1">
        <f t="array" ref="HQ120">IF(IFERROR(INDEX($E$5:$E$900,SMALL(IF(ROUND($EH$5:$EH$900,1)=ROUND($EH120,1),ROW($EH$5:$EH$900)-4,""),4)),"")=$E120,"",IFERROR(INDEX($E$5:$E$900,SMALL(IF(ROUND($EH$5:$EH$900,1)=ROUND($EH120,1),ROW($EH$5:$EH$900)-4,""),4)),""))</f>
        <v/>
      </c>
      <c r="HR120" s="118"/>
      <c r="HS120" s="105" t="str">
        <f t="shared" si="14"/>
        <v>TX</v>
      </c>
      <c r="HT120" s="119" t="str">
        <f t="shared" si="15"/>
        <v/>
      </c>
      <c r="HU120" s="119" t="str">
        <f t="shared" si="15"/>
        <v/>
      </c>
      <c r="HV120" s="119" t="str">
        <f t="shared" si="15"/>
        <v/>
      </c>
      <c r="HW120" s="119" t="str">
        <f t="shared" si="11"/>
        <v/>
      </c>
    </row>
    <row r="121" spans="1:231" ht="13.9" customHeight="1" x14ac:dyDescent="0.25">
      <c r="A121" s="136" t="s">
        <v>292</v>
      </c>
      <c r="B121" s="137" t="s">
        <v>619</v>
      </c>
      <c r="C121" s="136"/>
      <c r="D121" s="137">
        <v>2017</v>
      </c>
      <c r="E121" s="138" t="s">
        <v>620</v>
      </c>
      <c r="F121" s="137" t="s">
        <v>300</v>
      </c>
      <c r="G121" s="107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18" t="s">
        <v>18</v>
      </c>
      <c r="X121" s="110"/>
      <c r="Y121" s="118" t="s">
        <v>296</v>
      </c>
      <c r="Z121" s="118">
        <v>1</v>
      </c>
      <c r="AA121" s="136" t="s">
        <v>597</v>
      </c>
      <c r="AB121" s="136">
        <v>1</v>
      </c>
      <c r="AC121" s="136">
        <v>1</v>
      </c>
      <c r="AD121" s="136">
        <v>2200</v>
      </c>
      <c r="AE121" s="136">
        <v>32</v>
      </c>
      <c r="AF121" s="136">
        <v>2</v>
      </c>
      <c r="AG121" s="136">
        <v>131072</v>
      </c>
      <c r="AH121" s="136">
        <v>16</v>
      </c>
      <c r="AI121" s="136" t="s">
        <v>621</v>
      </c>
      <c r="AJ121" s="136">
        <v>14</v>
      </c>
      <c r="AK121" s="136" t="s">
        <v>439</v>
      </c>
      <c r="AL121" s="136" t="s">
        <v>316</v>
      </c>
      <c r="AM121" s="136">
        <v>2</v>
      </c>
      <c r="AN121" s="118">
        <v>1</v>
      </c>
      <c r="AO121" s="136">
        <v>1600</v>
      </c>
      <c r="AP121" s="136" t="s">
        <v>494</v>
      </c>
      <c r="AQ121" s="136" t="s">
        <v>424</v>
      </c>
      <c r="AR121" s="136" t="s">
        <v>319</v>
      </c>
      <c r="AS121" s="136" t="s">
        <v>481</v>
      </c>
      <c r="AT121" s="136" t="s">
        <v>599</v>
      </c>
      <c r="AU121" s="136">
        <v>4.2312305697205801</v>
      </c>
      <c r="AV121" s="136">
        <v>4.2262699214178294</v>
      </c>
      <c r="AW121" s="136">
        <v>17.830858133108688</v>
      </c>
      <c r="AX121" s="136">
        <v>13.540272216343865</v>
      </c>
      <c r="AY121" s="136">
        <v>14.861627207885624</v>
      </c>
      <c r="AZ121" s="136">
        <v>22.318821537969683</v>
      </c>
      <c r="BA121" s="136"/>
      <c r="BB121" s="136">
        <v>2.7581677290094828</v>
      </c>
      <c r="BC121" s="136">
        <v>215.87434624277634</v>
      </c>
      <c r="BD121" s="136">
        <v>3701.7184473654083</v>
      </c>
      <c r="BE121" s="136">
        <v>7.2994386143450471</v>
      </c>
      <c r="BF121" s="136">
        <v>88.384726362516574</v>
      </c>
      <c r="BG121" s="136">
        <v>11539.715054721401</v>
      </c>
      <c r="BH121" s="136">
        <v>11608.448891</v>
      </c>
      <c r="BI121" s="136">
        <v>1.6764555616371095</v>
      </c>
      <c r="BJ121" s="136">
        <v>250.88650799999999</v>
      </c>
      <c r="BK121" s="136">
        <v>8645.5928779999995</v>
      </c>
      <c r="BL121" s="136">
        <v>1.2485692446999017</v>
      </c>
      <c r="BM121" s="136">
        <v>221.75539699999999</v>
      </c>
      <c r="BN121" s="136">
        <v>5774.5487309999999</v>
      </c>
      <c r="BO121" s="136">
        <v>0.83394210776384958</v>
      </c>
      <c r="BP121" s="136">
        <v>211.17031700000001</v>
      </c>
      <c r="BQ121" s="136">
        <v>2882.8685329999998</v>
      </c>
      <c r="BR121" s="136">
        <v>0.41633477745364217</v>
      </c>
      <c r="BS121" s="136">
        <v>192.98881</v>
      </c>
      <c r="BT121" s="136">
        <v>96362.652166167303</v>
      </c>
      <c r="BU121" s="136">
        <v>96301.103696999999</v>
      </c>
      <c r="BV121" s="136">
        <v>1.6319977660189422</v>
      </c>
      <c r="BW121" s="136">
        <v>247.70031700000001</v>
      </c>
      <c r="BX121" s="136">
        <v>72280.519992999994</v>
      </c>
      <c r="BY121" s="136">
        <v>1.2249251838942137</v>
      </c>
      <c r="BZ121" s="136">
        <v>221.17944399999999</v>
      </c>
      <c r="CA121" s="136">
        <v>48207.663807999998</v>
      </c>
      <c r="CB121" s="136">
        <v>0.81696674928242907</v>
      </c>
      <c r="CC121" s="136">
        <v>204.81254000000001</v>
      </c>
      <c r="CD121" s="136">
        <v>24095.801151</v>
      </c>
      <c r="CE121" s="136">
        <v>0.40834727889098632</v>
      </c>
      <c r="CF121" s="136">
        <v>186.297222</v>
      </c>
      <c r="CG121" s="136">
        <v>137463.841853283</v>
      </c>
      <c r="CH121" s="136">
        <v>139328.94719100001</v>
      </c>
      <c r="CI121" s="136">
        <v>8.7372689818022877</v>
      </c>
      <c r="CJ121" s="136">
        <v>321.49738100000002</v>
      </c>
      <c r="CK121" s="136">
        <v>103099.592227</v>
      </c>
      <c r="CL121" s="136">
        <v>6.4653389504662773</v>
      </c>
      <c r="CM121" s="136">
        <v>291.265714</v>
      </c>
      <c r="CN121" s="136">
        <v>68756.808197000006</v>
      </c>
      <c r="CO121" s="136">
        <v>4.3117151149060202</v>
      </c>
      <c r="CP121" s="136">
        <v>248.03254000000001</v>
      </c>
      <c r="CQ121" s="136">
        <v>34355.377334999997</v>
      </c>
      <c r="CR121" s="136">
        <v>2.1544135572611185</v>
      </c>
      <c r="CS121" s="136">
        <v>223.50214299999999</v>
      </c>
      <c r="CT121" s="136">
        <v>88157.306013793306</v>
      </c>
      <c r="CU121" s="136">
        <v>88208.478279999996</v>
      </c>
      <c r="CV121" s="136">
        <v>5.8584865357422986</v>
      </c>
      <c r="CW121" s="136">
        <v>266.02103199999999</v>
      </c>
      <c r="CX121" s="136">
        <v>66071.375448999999</v>
      </c>
      <c r="CY121" s="136">
        <v>4.3882206224807438</v>
      </c>
      <c r="CZ121" s="136">
        <v>251.67166700000001</v>
      </c>
      <c r="DA121" s="136">
        <v>44062.799165999997</v>
      </c>
      <c r="DB121" s="136">
        <v>2.9264909754106685</v>
      </c>
      <c r="DC121" s="136">
        <v>227.72222199999999</v>
      </c>
      <c r="DD121" s="136">
        <v>22042.036350999999</v>
      </c>
      <c r="DE121" s="136">
        <v>1.4639519431768142</v>
      </c>
      <c r="DF121" s="136">
        <v>214.92285699999999</v>
      </c>
      <c r="DG121" s="136">
        <v>137638.43722105399</v>
      </c>
      <c r="DH121" s="136">
        <v>137955.106558</v>
      </c>
      <c r="DI121" s="136">
        <v>6.6048089348099088</v>
      </c>
      <c r="DJ121" s="136">
        <v>276.95761900000002</v>
      </c>
      <c r="DK121" s="136">
        <v>103195.369337</v>
      </c>
      <c r="DL121" s="136">
        <v>4.9406340543216452</v>
      </c>
      <c r="DM121" s="136">
        <v>261.22381000000001</v>
      </c>
      <c r="DN121" s="136">
        <v>68796.657175</v>
      </c>
      <c r="DO121" s="136">
        <v>3.2937437934090323</v>
      </c>
      <c r="DP121" s="136">
        <v>232.70944399999999</v>
      </c>
      <c r="DQ121" s="136">
        <v>34437.462076000003</v>
      </c>
      <c r="DR121" s="136">
        <v>1.6487454715285583</v>
      </c>
      <c r="DS121" s="136">
        <v>215.76492099999999</v>
      </c>
      <c r="DT121" s="136">
        <v>9750.1367890267593</v>
      </c>
      <c r="DU121" s="136">
        <v>9755.7219609999993</v>
      </c>
      <c r="DV121" s="136">
        <v>9.9869191390694567</v>
      </c>
      <c r="DW121" s="136">
        <v>278.81365099999999</v>
      </c>
      <c r="DX121" s="136">
        <v>7301.4576820000002</v>
      </c>
      <c r="DY121" s="136">
        <v>7.4744921758714238</v>
      </c>
      <c r="DZ121" s="136">
        <v>260.96730200000002</v>
      </c>
      <c r="EA121" s="136">
        <v>4866.3562240000001</v>
      </c>
      <c r="EB121" s="136">
        <v>4.9816821661462862</v>
      </c>
      <c r="EC121" s="136">
        <v>237.13563500000001</v>
      </c>
      <c r="ED121" s="136">
        <v>2440.0766979999999</v>
      </c>
      <c r="EE121" s="136">
        <v>2.4979031560628551</v>
      </c>
      <c r="EF121" s="136">
        <v>216.96158700000001</v>
      </c>
      <c r="EG121" s="136">
        <v>446473.89519886702</v>
      </c>
      <c r="EH121" s="140">
        <v>448676.43494399998</v>
      </c>
      <c r="EI121" s="136">
        <v>1.2670454662607915</v>
      </c>
      <c r="EJ121" s="136">
        <v>245.78853699999999</v>
      </c>
      <c r="EK121" s="136">
        <v>389231.259937</v>
      </c>
      <c r="EL121" s="136">
        <v>1.0991745160222317</v>
      </c>
      <c r="EM121" s="136">
        <v>218.05626000000001</v>
      </c>
      <c r="EN121" s="136">
        <v>335578.10828599997</v>
      </c>
      <c r="EO121" s="136">
        <v>0.94766002304805286</v>
      </c>
      <c r="EP121" s="136">
        <v>217.171504</v>
      </c>
      <c r="EQ121" s="136">
        <v>279124.92342599999</v>
      </c>
      <c r="ER121" s="136">
        <v>0.78823834104736357</v>
      </c>
      <c r="ES121" s="136">
        <v>214.15939</v>
      </c>
      <c r="ET121" s="136">
        <v>223560.97960600001</v>
      </c>
      <c r="EU121" s="136">
        <v>0.63132784247507445</v>
      </c>
      <c r="EV121" s="136">
        <v>211.47573199999999</v>
      </c>
      <c r="EW121" s="136">
        <v>167734.885419</v>
      </c>
      <c r="EX121" s="136">
        <v>0.47367704107402747</v>
      </c>
      <c r="EY121" s="136">
        <v>208.44170700000001</v>
      </c>
      <c r="EZ121" s="136">
        <v>111028.136441</v>
      </c>
      <c r="FA121" s="136">
        <v>0.31353930349052506</v>
      </c>
      <c r="FB121" s="136">
        <v>206.209146</v>
      </c>
      <c r="FC121" s="136">
        <v>55094.740617000003</v>
      </c>
      <c r="FD121" s="136">
        <v>0.15558548628099206</v>
      </c>
      <c r="FE121" s="136">
        <v>199.976382</v>
      </c>
      <c r="FF121" s="136">
        <v>23501.097293464099</v>
      </c>
      <c r="FG121" s="136">
        <v>23362.997363999999</v>
      </c>
      <c r="FH121" s="136">
        <v>69.02735142705194</v>
      </c>
      <c r="FI121" s="136">
        <v>234.860952</v>
      </c>
      <c r="FJ121" s="136">
        <v>11726.028415000001</v>
      </c>
      <c r="FK121" s="136">
        <v>34.64524143177924</v>
      </c>
      <c r="FL121" s="136">
        <v>218.500238</v>
      </c>
      <c r="FM121" s="136">
        <v>169282.659330489</v>
      </c>
      <c r="FN121" s="136">
        <v>169222.69656499999</v>
      </c>
      <c r="FO121" s="136">
        <v>1238.909851123801</v>
      </c>
      <c r="FP121" s="136">
        <v>245.694683</v>
      </c>
      <c r="FQ121" s="136">
        <v>84628.397465999995</v>
      </c>
      <c r="FR121" s="136">
        <v>619.57974570612782</v>
      </c>
      <c r="FS121" s="136">
        <v>227.999762</v>
      </c>
      <c r="FT121" s="136">
        <v>20.757735982067601</v>
      </c>
      <c r="FU121" s="136">
        <v>1.8018868039989238</v>
      </c>
      <c r="FV121" s="136">
        <v>251.81233800000001</v>
      </c>
      <c r="FW121" s="136">
        <v>21.75957123361373</v>
      </c>
      <c r="FX121" s="136">
        <v>1.8888516695845252</v>
      </c>
      <c r="FY121" s="136">
        <v>253.67018899999999</v>
      </c>
      <c r="FZ121" s="136">
        <v>3750663.858596717</v>
      </c>
      <c r="GA121" s="136">
        <v>25.326032569568202</v>
      </c>
      <c r="GB121" s="136">
        <v>280.84484099999997</v>
      </c>
      <c r="GC121" s="136">
        <v>3659194.2813198231</v>
      </c>
      <c r="GD121" s="136">
        <v>24.708392178273318</v>
      </c>
      <c r="GE121" s="136">
        <v>279.55500000000001</v>
      </c>
      <c r="GF121" s="136">
        <v>176.50818200000001</v>
      </c>
      <c r="GG121" s="136"/>
      <c r="GH121" s="136"/>
      <c r="GI121" s="136"/>
      <c r="GJ121" s="136"/>
      <c r="GK121" s="136"/>
      <c r="GL121" s="136">
        <v>2</v>
      </c>
      <c r="GM121" s="136">
        <v>2</v>
      </c>
      <c r="GN121" s="136">
        <v>0</v>
      </c>
      <c r="GO121" s="114"/>
      <c r="GP121" s="114"/>
      <c r="GQ121" s="114"/>
      <c r="GR121" s="114"/>
      <c r="GS121" s="114"/>
      <c r="GT121" s="114"/>
      <c r="GU121" s="114"/>
      <c r="GV121" s="114"/>
      <c r="GW121" s="114"/>
      <c r="GX121" s="114"/>
      <c r="GY121" s="114"/>
      <c r="GZ121" s="114"/>
      <c r="HA121" s="107"/>
      <c r="HB121" s="114"/>
      <c r="HC121" s="53" t="str">
        <f t="shared" si="16"/>
        <v>0</v>
      </c>
      <c r="HD121" s="56">
        <f t="shared" si="17"/>
        <v>2017</v>
      </c>
      <c r="HF121" s="56" t="e">
        <f>MATCH(ROUND(#REF!,1),#REF!,0)</f>
        <v>#REF!</v>
      </c>
      <c r="HG121" s="56" t="e">
        <f>MATCH(ROUND(#REF!,1),#REF!,0)</f>
        <v>#REF!</v>
      </c>
      <c r="HH121" s="56" t="e">
        <f>MATCH(ROUND(#REF!,1),#REF!,0)</f>
        <v>#REF!</v>
      </c>
      <c r="HI121" s="56" t="e">
        <f>MATCH(ROUND(#REF!,1),#REF!,0)</f>
        <v>#REF!</v>
      </c>
      <c r="HK121" s="115">
        <f t="shared" si="13"/>
        <v>1</v>
      </c>
      <c r="HL121" s="115" t="str" cm="1">
        <f t="array" ref="HL121">IFERROR(INDEX(#REF!,'5. Data Set'!HH121),"")</f>
        <v/>
      </c>
      <c r="HN121" s="116" t="str" cm="1">
        <f t="array" ref="HN121">IF(IFERROR(INDEX($E$5:$E$900,SMALL(IF(ROUND($EH$5:$EH$900,1)=ROUND($EH121,1),ROW($EH$5:$EH$900)-4,""),1)),"")=$E121,"",IFERROR(INDEX($E$5:$E$900,SMALL(IF(ROUND($EH$5:$EH$900,1)=ROUND($EH121,1),ROW($EH$5:$EH$900)-4,""),1)),""))</f>
        <v/>
      </c>
      <c r="HO121" s="116" t="str" cm="1">
        <f t="array" ref="HO121">IF(IFERROR(INDEX($E$5:$E$900,SMALL(IF(ROUND($EH$5:$EH$900,1)=ROUND($EH121,1),ROW($EH$5:$EH$900)-4,""),2)),"")=$E121,"",IFERROR(INDEX($E$5:$E$900,SMALL(IF(ROUND($EH$5:$EH$900,1)=ROUND($EH121,1),ROW($EH$5:$EH$900)-4,""),2)),""))</f>
        <v/>
      </c>
      <c r="HP121" s="116" t="str" cm="1">
        <f t="array" ref="HP121">IF(IFERROR(INDEX($E$5:$E$900,SMALL(IF(ROUND($EH$5:$EH$900,1)=ROUND($EH121,1),ROW($EH$5:$EH$900)-4,""),3)),"")=$E121,"",IFERROR(INDEX($E$5:$E$900,SMALL(IF(ROUND($EH$5:$EH$900,1)=ROUND($EH121,1),ROW($EH$5:$EH$900)-4,""),3)),""))</f>
        <v/>
      </c>
      <c r="HQ121" s="117" t="str" cm="1">
        <f t="array" ref="HQ121">IF(IFERROR(INDEX($E$5:$E$900,SMALL(IF(ROUND($EH$5:$EH$900,1)=ROUND($EH121,1),ROW($EH$5:$EH$900)-4,""),4)),"")=$E121,"",IFERROR(INDEX($E$5:$E$900,SMALL(IF(ROUND($EH$5:$EH$900,1)=ROUND($EH121,1),ROW($EH$5:$EH$900)-4,""),4)),""))</f>
        <v/>
      </c>
      <c r="HR121" s="118"/>
      <c r="HS121" s="105" t="str">
        <f t="shared" si="14"/>
        <v>TY</v>
      </c>
      <c r="HT121" s="119" t="str">
        <f t="shared" si="15"/>
        <v/>
      </c>
      <c r="HU121" s="119" t="str">
        <f t="shared" si="15"/>
        <v/>
      </c>
      <c r="HV121" s="119" t="str">
        <f t="shared" si="15"/>
        <v/>
      </c>
      <c r="HW121" s="119" t="str">
        <f t="shared" si="11"/>
        <v/>
      </c>
    </row>
    <row r="122" spans="1:231" ht="13.9" customHeight="1" x14ac:dyDescent="0.25">
      <c r="A122" s="136" t="s">
        <v>292</v>
      </c>
      <c r="B122" s="137" t="s">
        <v>619</v>
      </c>
      <c r="C122" s="136"/>
      <c r="D122" s="137">
        <v>2017</v>
      </c>
      <c r="E122" s="138" t="s">
        <v>622</v>
      </c>
      <c r="F122" s="137" t="s">
        <v>309</v>
      </c>
      <c r="G122" s="107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18" t="s">
        <v>18</v>
      </c>
      <c r="X122" s="110"/>
      <c r="Y122" s="118" t="s">
        <v>296</v>
      </c>
      <c r="Z122" s="118">
        <v>1</v>
      </c>
      <c r="AA122" s="136" t="s">
        <v>616</v>
      </c>
      <c r="AB122" s="136">
        <v>1</v>
      </c>
      <c r="AC122" s="136">
        <v>1</v>
      </c>
      <c r="AD122" s="136">
        <v>2200</v>
      </c>
      <c r="AE122" s="136">
        <v>16</v>
      </c>
      <c r="AF122" s="136">
        <v>2</v>
      </c>
      <c r="AG122" s="136">
        <v>65536</v>
      </c>
      <c r="AH122" s="136">
        <v>4</v>
      </c>
      <c r="AI122" s="136" t="s">
        <v>445</v>
      </c>
      <c r="AJ122" s="136">
        <v>2</v>
      </c>
      <c r="AK122" s="136" t="s">
        <v>405</v>
      </c>
      <c r="AL122" s="136" t="s">
        <v>327</v>
      </c>
      <c r="AM122" s="136">
        <v>2</v>
      </c>
      <c r="AN122" s="118">
        <v>1</v>
      </c>
      <c r="AO122" s="136">
        <v>750</v>
      </c>
      <c r="AP122" s="136" t="s">
        <v>494</v>
      </c>
      <c r="AQ122" s="136" t="s">
        <v>424</v>
      </c>
      <c r="AR122" s="136" t="s">
        <v>319</v>
      </c>
      <c r="AS122" s="136" t="s">
        <v>481</v>
      </c>
      <c r="AT122" s="136" t="s">
        <v>599</v>
      </c>
      <c r="AU122" s="136">
        <v>2.6588322142744913</v>
      </c>
      <c r="AV122" s="136">
        <v>2.9833100849515755</v>
      </c>
      <c r="AW122" s="136">
        <v>12.850489882523229</v>
      </c>
      <c r="AX122" s="136">
        <v>9.1925518772195911</v>
      </c>
      <c r="AY122" s="136">
        <v>10.022493518088785</v>
      </c>
      <c r="AZ122" s="136">
        <v>15.329193822684488</v>
      </c>
      <c r="BA122" s="136"/>
      <c r="BB122" s="136">
        <v>2.7106788208947861</v>
      </c>
      <c r="BC122" s="136">
        <v>43.627085111166046</v>
      </c>
      <c r="BD122" s="136">
        <v>836.35723883153014</v>
      </c>
      <c r="BE122" s="136">
        <v>4.6553967781526486</v>
      </c>
      <c r="BF122" s="136">
        <v>43.225206735832984</v>
      </c>
      <c r="BG122" s="136">
        <v>5514.6189782235797</v>
      </c>
      <c r="BH122" s="136">
        <v>5537.2283269999998</v>
      </c>
      <c r="BI122" s="136">
        <v>0.79966904381607073</v>
      </c>
      <c r="BJ122" s="136">
        <v>183.757778</v>
      </c>
      <c r="BK122" s="136">
        <v>4126.7163209999999</v>
      </c>
      <c r="BL122" s="136">
        <v>0.59596735038414883</v>
      </c>
      <c r="BM122" s="136">
        <v>167.351508</v>
      </c>
      <c r="BN122" s="136">
        <v>2763.0611650000001</v>
      </c>
      <c r="BO122" s="136">
        <v>0.399032575385593</v>
      </c>
      <c r="BP122" s="136">
        <v>162.27000000000001</v>
      </c>
      <c r="BQ122" s="136">
        <v>1381.0294449999999</v>
      </c>
      <c r="BR122" s="136">
        <v>0.19944391499624517</v>
      </c>
      <c r="BS122" s="136">
        <v>152.08436499999999</v>
      </c>
      <c r="BT122" s="136">
        <v>51457.080445924803</v>
      </c>
      <c r="BU122" s="136">
        <v>51432.161055999997</v>
      </c>
      <c r="BV122" s="136">
        <v>0.87161173364135869</v>
      </c>
      <c r="BW122" s="136">
        <v>181.965476</v>
      </c>
      <c r="BX122" s="136">
        <v>38602.080001000002</v>
      </c>
      <c r="BY122" s="136">
        <v>0.65418261999918315</v>
      </c>
      <c r="BZ122" s="136">
        <v>165.58</v>
      </c>
      <c r="CA122" s="136">
        <v>25753.679029999999</v>
      </c>
      <c r="CB122" s="136">
        <v>0.43644304198185635</v>
      </c>
      <c r="CC122" s="136">
        <v>156.00682499999999</v>
      </c>
      <c r="CD122" s="136">
        <v>12868.981449000001</v>
      </c>
      <c r="CE122" s="136">
        <v>0.21808835173673585</v>
      </c>
      <c r="CF122" s="136">
        <v>145.76325399999999</v>
      </c>
      <c r="CG122" s="136">
        <v>69075.952384935299</v>
      </c>
      <c r="CH122" s="136">
        <v>70212.357585000005</v>
      </c>
      <c r="CI122" s="136">
        <v>4.4029921020336111</v>
      </c>
      <c r="CJ122" s="136">
        <v>214.783095</v>
      </c>
      <c r="CK122" s="136">
        <v>51798.721906999999</v>
      </c>
      <c r="CL122" s="136">
        <v>3.2482795236700692</v>
      </c>
      <c r="CM122" s="136">
        <v>197.80738099999999</v>
      </c>
      <c r="CN122" s="136">
        <v>34537.743799000003</v>
      </c>
      <c r="CO122" s="136">
        <v>2.1658496936947333</v>
      </c>
      <c r="CP122" s="136">
        <v>176.88325399999999</v>
      </c>
      <c r="CQ122" s="136">
        <v>17253.597555</v>
      </c>
      <c r="CR122" s="136">
        <v>1.08196699810805</v>
      </c>
      <c r="CS122" s="136">
        <v>163.544365</v>
      </c>
      <c r="CT122" s="136">
        <v>44067.7330222971</v>
      </c>
      <c r="CU122" s="136">
        <v>44058.567986000002</v>
      </c>
      <c r="CV122" s="136">
        <v>2.9262099558131922</v>
      </c>
      <c r="CW122" s="136">
        <v>188.44587300000001</v>
      </c>
      <c r="CX122" s="136">
        <v>33028.117954000001</v>
      </c>
      <c r="CY122" s="136">
        <v>2.1936075545959128</v>
      </c>
      <c r="CZ122" s="136">
        <v>182.07507899999999</v>
      </c>
      <c r="DA122" s="136">
        <v>22014.29754</v>
      </c>
      <c r="DB122" s="136">
        <v>1.4621096321662428</v>
      </c>
      <c r="DC122" s="136">
        <v>171.25119000000001</v>
      </c>
      <c r="DD122" s="136">
        <v>11018.968527999999</v>
      </c>
      <c r="DE122" s="136">
        <v>0.73183984145085212</v>
      </c>
      <c r="DF122" s="136">
        <v>163.69873000000001</v>
      </c>
      <c r="DG122" s="136">
        <v>68065.021198645903</v>
      </c>
      <c r="DH122" s="136">
        <v>68215.956002000006</v>
      </c>
      <c r="DI122" s="136">
        <v>3.2659418483300917</v>
      </c>
      <c r="DJ122" s="136">
        <v>195.08206300000001</v>
      </c>
      <c r="DK122" s="136">
        <v>51036.668023999999</v>
      </c>
      <c r="DL122" s="136">
        <v>2.4434575085926364</v>
      </c>
      <c r="DM122" s="136">
        <v>187.800476</v>
      </c>
      <c r="DN122" s="136">
        <v>34016.309712000002</v>
      </c>
      <c r="DO122" s="136">
        <v>1.6285821664790707</v>
      </c>
      <c r="DP122" s="136">
        <v>173.94349199999999</v>
      </c>
      <c r="DQ122" s="136">
        <v>17017.760111</v>
      </c>
      <c r="DR122" s="136">
        <v>0.81475094931936365</v>
      </c>
      <c r="DS122" s="136">
        <v>164.67301599999999</v>
      </c>
      <c r="DT122" s="136">
        <v>4867.36704515782</v>
      </c>
      <c r="DU122" s="136">
        <v>4874.7371059999996</v>
      </c>
      <c r="DV122" s="136">
        <v>4.9902616635102621</v>
      </c>
      <c r="DW122" s="136">
        <v>193.984286</v>
      </c>
      <c r="DX122" s="136">
        <v>3651.5622920000001</v>
      </c>
      <c r="DY122" s="136">
        <v>3.7380992905768542</v>
      </c>
      <c r="DZ122" s="136">
        <v>186.54198400000001</v>
      </c>
      <c r="EA122" s="136">
        <v>2432.3133229999999</v>
      </c>
      <c r="EB122" s="136">
        <v>2.4899557997645489</v>
      </c>
      <c r="EC122" s="136">
        <v>175.35499999999999</v>
      </c>
      <c r="ED122" s="136">
        <v>1222.9188469999999</v>
      </c>
      <c r="EE122" s="136">
        <v>1.2519003398679427</v>
      </c>
      <c r="EF122" s="136">
        <v>165.95753999999999</v>
      </c>
      <c r="EG122" s="136">
        <v>338199.69267102901</v>
      </c>
      <c r="EH122" s="140">
        <v>342054.48386899999</v>
      </c>
      <c r="EI122" s="136">
        <v>0.96594906539828562</v>
      </c>
      <c r="EJ122" s="136">
        <v>186.78308899999999</v>
      </c>
      <c r="EK122" s="136">
        <v>295889.53836300003</v>
      </c>
      <c r="EL122" s="136">
        <v>0.83558098642651091</v>
      </c>
      <c r="EM122" s="136">
        <v>171.55658500000001</v>
      </c>
      <c r="EN122" s="136">
        <v>252724.88808899999</v>
      </c>
      <c r="EO122" s="136">
        <v>0.71368562894193399</v>
      </c>
      <c r="EP122" s="136">
        <v>167.15284600000001</v>
      </c>
      <c r="EQ122" s="136">
        <v>209999.26872299999</v>
      </c>
      <c r="ER122" s="136">
        <v>0.59303007831638954</v>
      </c>
      <c r="ES122" s="136">
        <v>166.38479699999999</v>
      </c>
      <c r="ET122" s="136">
        <v>169386.21934499999</v>
      </c>
      <c r="EU122" s="136">
        <v>0.47834034630083772</v>
      </c>
      <c r="EV122" s="136">
        <v>164.44097600000001</v>
      </c>
      <c r="EW122" s="136">
        <v>126738.185641</v>
      </c>
      <c r="EX122" s="136">
        <v>0.35790389468212264</v>
      </c>
      <c r="EY122" s="136">
        <v>162.31837400000001</v>
      </c>
      <c r="EZ122" s="136">
        <v>83735.321383999995</v>
      </c>
      <c r="FA122" s="136">
        <v>0.23646541485676548</v>
      </c>
      <c r="FB122" s="136">
        <v>157.46951200000001</v>
      </c>
      <c r="FC122" s="136">
        <v>42643.048371999997</v>
      </c>
      <c r="FD122" s="136">
        <v>0.12042237322765989</v>
      </c>
      <c r="FE122" s="136">
        <v>152.52239800000001</v>
      </c>
      <c r="FF122" s="136">
        <v>3327.0175426707701</v>
      </c>
      <c r="FG122" s="136">
        <v>3336.8501729999998</v>
      </c>
      <c r="FH122" s="136">
        <v>9.8589203244105654</v>
      </c>
      <c r="FI122" s="136">
        <v>160.73801599999999</v>
      </c>
      <c r="FJ122" s="136">
        <v>1661.7079080000001</v>
      </c>
      <c r="FK122" s="136">
        <v>4.9096138627902857</v>
      </c>
      <c r="FL122" s="136">
        <v>158.21428599999999</v>
      </c>
      <c r="FM122" s="136">
        <v>26257.094580277</v>
      </c>
      <c r="FN122" s="136">
        <v>26537.311812</v>
      </c>
      <c r="FO122" s="136">
        <v>194.28444111574785</v>
      </c>
      <c r="FP122" s="136">
        <v>165.354524</v>
      </c>
      <c r="FQ122" s="136">
        <v>13146.567870999999</v>
      </c>
      <c r="FR122" s="136">
        <v>96.248392056519506</v>
      </c>
      <c r="FS122" s="136">
        <v>161.670873</v>
      </c>
      <c r="FT122" s="136">
        <v>9.1683614999999996</v>
      </c>
      <c r="FU122" s="136">
        <v>0.79586471354166666</v>
      </c>
      <c r="FV122" s="136">
        <v>185.09175200000001</v>
      </c>
      <c r="FW122" s="136">
        <v>10.868382499999999</v>
      </c>
      <c r="FX122" s="136">
        <v>0.94343598090277769</v>
      </c>
      <c r="FY122" s="136">
        <v>187.17645400000001</v>
      </c>
      <c r="FZ122" s="136">
        <v>1298434.9338078457</v>
      </c>
      <c r="GA122" s="136">
        <v>8.7675693324823865</v>
      </c>
      <c r="GB122" s="136">
        <v>196.89118999999999</v>
      </c>
      <c r="GC122" s="136">
        <v>1268757.3775052396</v>
      </c>
      <c r="GD122" s="136">
        <v>8.5671742062216705</v>
      </c>
      <c r="GE122" s="136">
        <v>198.19857099999999</v>
      </c>
      <c r="GF122" s="136">
        <v>142.255606</v>
      </c>
      <c r="GG122" s="136"/>
      <c r="GH122" s="136"/>
      <c r="GI122" s="136"/>
      <c r="GJ122" s="136"/>
      <c r="GK122" s="136"/>
      <c r="GL122" s="136">
        <v>2</v>
      </c>
      <c r="GM122" s="136">
        <v>0</v>
      </c>
      <c r="GN122" s="136">
        <v>0</v>
      </c>
      <c r="GO122" s="114"/>
      <c r="GP122" s="114"/>
      <c r="GQ122" s="114"/>
      <c r="GR122" s="114"/>
      <c r="GS122" s="114"/>
      <c r="GT122" s="114"/>
      <c r="GU122" s="114"/>
      <c r="GV122" s="114"/>
      <c r="GW122" s="114"/>
      <c r="GX122" s="114"/>
      <c r="GY122" s="114"/>
      <c r="GZ122" s="114"/>
      <c r="HA122" s="107"/>
      <c r="HB122" s="114"/>
      <c r="HC122" s="53" t="str">
        <f t="shared" si="16"/>
        <v>0</v>
      </c>
      <c r="HD122" s="56">
        <f t="shared" si="17"/>
        <v>2017</v>
      </c>
      <c r="HF122" s="56" t="e">
        <f>MATCH(ROUND(#REF!,1),#REF!,0)</f>
        <v>#REF!</v>
      </c>
      <c r="HG122" s="56" t="e">
        <f>MATCH(ROUND(#REF!,1),#REF!,0)</f>
        <v>#REF!</v>
      </c>
      <c r="HH122" s="56" t="e">
        <f>MATCH(ROUND(#REF!,1),#REF!,0)</f>
        <v>#REF!</v>
      </c>
      <c r="HI122" s="56" t="e">
        <f>MATCH(ROUND(#REF!,1),#REF!,0)</f>
        <v>#REF!</v>
      </c>
      <c r="HK122" s="115">
        <f t="shared" si="13"/>
        <v>1</v>
      </c>
      <c r="HL122" s="115" t="str" cm="1">
        <f t="array" ref="HL122">IFERROR(INDEX(#REF!,'5. Data Set'!HH122),"")</f>
        <v/>
      </c>
      <c r="HN122" s="116" t="str" cm="1">
        <f t="array" ref="HN122">IF(IFERROR(INDEX($E$5:$E$900,SMALL(IF(ROUND($EH$5:$EH$900,1)=ROUND($EH122,1),ROW($EH$5:$EH$900)-4,""),1)),"")=$E122,"",IFERROR(INDEX($E$5:$E$900,SMALL(IF(ROUND($EH$5:$EH$900,1)=ROUND($EH122,1),ROW($EH$5:$EH$900)-4,""),1)),""))</f>
        <v/>
      </c>
      <c r="HO122" s="116" t="str" cm="1">
        <f t="array" ref="HO122">IF(IFERROR(INDEX($E$5:$E$900,SMALL(IF(ROUND($EH$5:$EH$900,1)=ROUND($EH122,1),ROW($EH$5:$EH$900)-4,""),2)),"")=$E122,"",IFERROR(INDEX($E$5:$E$900,SMALL(IF(ROUND($EH$5:$EH$900,1)=ROUND($EH122,1),ROW($EH$5:$EH$900)-4,""),2)),""))</f>
        <v/>
      </c>
      <c r="HP122" s="116" t="str" cm="1">
        <f t="array" ref="HP122">IF(IFERROR(INDEX($E$5:$E$900,SMALL(IF(ROUND($EH$5:$EH$900,1)=ROUND($EH122,1),ROW($EH$5:$EH$900)-4,""),3)),"")=$E122,"",IFERROR(INDEX($E$5:$E$900,SMALL(IF(ROUND($EH$5:$EH$900,1)=ROUND($EH122,1),ROW($EH$5:$EH$900)-4,""),3)),""))</f>
        <v/>
      </c>
      <c r="HQ122" s="117" t="str" cm="1">
        <f t="array" ref="HQ122">IF(IFERROR(INDEX($E$5:$E$900,SMALL(IF(ROUND($EH$5:$EH$900,1)=ROUND($EH122,1),ROW($EH$5:$EH$900)-4,""),4)),"")=$E122,"",IFERROR(INDEX($E$5:$E$900,SMALL(IF(ROUND($EH$5:$EH$900,1)=ROUND($EH122,1),ROW($EH$5:$EH$900)-4,""),4)),""))</f>
        <v/>
      </c>
      <c r="HR122" s="118"/>
      <c r="HS122" s="105" t="str">
        <f t="shared" si="14"/>
        <v>TY</v>
      </c>
      <c r="HT122" s="119" t="str">
        <f t="shared" si="15"/>
        <v/>
      </c>
      <c r="HU122" s="119" t="str">
        <f t="shared" si="15"/>
        <v/>
      </c>
      <c r="HV122" s="119" t="str">
        <f t="shared" si="15"/>
        <v/>
      </c>
      <c r="HW122" s="119" t="str">
        <f t="shared" si="11"/>
        <v/>
      </c>
    </row>
    <row r="123" spans="1:231" ht="13.9" customHeight="1" x14ac:dyDescent="0.25">
      <c r="A123" s="136" t="s">
        <v>292</v>
      </c>
      <c r="B123" s="137" t="s">
        <v>619</v>
      </c>
      <c r="C123" s="136"/>
      <c r="D123" s="137">
        <v>2017</v>
      </c>
      <c r="E123" s="138" t="s">
        <v>623</v>
      </c>
      <c r="F123" s="137" t="s">
        <v>303</v>
      </c>
      <c r="G123" s="107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18" t="s">
        <v>18</v>
      </c>
      <c r="X123" s="110"/>
      <c r="Y123" s="118" t="s">
        <v>296</v>
      </c>
      <c r="Z123" s="118">
        <v>1</v>
      </c>
      <c r="AA123" s="136" t="s">
        <v>604</v>
      </c>
      <c r="AB123" s="136">
        <v>1</v>
      </c>
      <c r="AC123" s="136">
        <v>1</v>
      </c>
      <c r="AD123" s="136">
        <v>2100</v>
      </c>
      <c r="AE123" s="136">
        <v>8</v>
      </c>
      <c r="AF123" s="136">
        <v>2</v>
      </c>
      <c r="AG123" s="136">
        <v>131072</v>
      </c>
      <c r="AH123" s="136">
        <v>4</v>
      </c>
      <c r="AI123" s="136" t="s">
        <v>447</v>
      </c>
      <c r="AJ123" s="136">
        <v>1</v>
      </c>
      <c r="AK123" s="136" t="s">
        <v>405</v>
      </c>
      <c r="AL123" s="136" t="s">
        <v>316</v>
      </c>
      <c r="AM123" s="136">
        <v>1</v>
      </c>
      <c r="AN123" s="118">
        <v>0</v>
      </c>
      <c r="AO123" s="136">
        <v>495</v>
      </c>
      <c r="AP123" s="136" t="s">
        <v>494</v>
      </c>
      <c r="AQ123" s="136" t="s">
        <v>424</v>
      </c>
      <c r="AR123" s="136" t="s">
        <v>319</v>
      </c>
      <c r="AS123" s="136" t="s">
        <v>481</v>
      </c>
      <c r="AT123" s="136" t="s">
        <v>599</v>
      </c>
      <c r="AU123" s="136">
        <v>2.0948874350203623</v>
      </c>
      <c r="AV123" s="136">
        <v>2.3796489617691612</v>
      </c>
      <c r="AW123" s="136">
        <v>5.2747221921483289</v>
      </c>
      <c r="AX123" s="136">
        <v>3.6550760824284372</v>
      </c>
      <c r="AY123" s="136">
        <v>4.1322607971917931</v>
      </c>
      <c r="AZ123" s="136">
        <v>6.2033209701675469</v>
      </c>
      <c r="BA123" s="136"/>
      <c r="BB123" s="136">
        <v>1.85329329779568</v>
      </c>
      <c r="BC123" s="136">
        <v>17.543801282583022</v>
      </c>
      <c r="BD123" s="136">
        <v>312.0521257635221</v>
      </c>
      <c r="BE123" s="136">
        <v>4.1364443023071376</v>
      </c>
      <c r="BF123" s="136">
        <v>41.256768166090282</v>
      </c>
      <c r="BG123" s="136">
        <v>5548.6190790229703</v>
      </c>
      <c r="BH123" s="136">
        <v>5559.4192599999997</v>
      </c>
      <c r="BI123" s="136">
        <v>0.80287378834267231</v>
      </c>
      <c r="BJ123" s="136">
        <v>223.55015900000001</v>
      </c>
      <c r="BK123" s="136">
        <v>4150.1415809999999</v>
      </c>
      <c r="BL123" s="136">
        <v>0.59935035252151814</v>
      </c>
      <c r="BM123" s="136">
        <v>214.38007899999999</v>
      </c>
      <c r="BN123" s="136">
        <v>2783.2184309999998</v>
      </c>
      <c r="BO123" s="136">
        <v>0.40194362414071977</v>
      </c>
      <c r="BP123" s="136">
        <v>208.68880999999999</v>
      </c>
      <c r="BQ123" s="136">
        <v>1391.460806</v>
      </c>
      <c r="BR123" s="136">
        <v>0.2009503792386344</v>
      </c>
      <c r="BS123" s="136">
        <v>201.78119000000001</v>
      </c>
      <c r="BT123" s="136">
        <v>52834.214426425096</v>
      </c>
      <c r="BU123" s="136">
        <v>52840.059672000003</v>
      </c>
      <c r="BV123" s="136">
        <v>0.89547114239042735</v>
      </c>
      <c r="BW123" s="136">
        <v>223.18920600000001</v>
      </c>
      <c r="BX123" s="136">
        <v>39605.597797000002</v>
      </c>
      <c r="BY123" s="136">
        <v>0.6711890585378858</v>
      </c>
      <c r="BZ123" s="136">
        <v>213.45112</v>
      </c>
      <c r="CA123" s="136">
        <v>26409.111856</v>
      </c>
      <c r="CB123" s="136">
        <v>0.4475505461198469</v>
      </c>
      <c r="CC123" s="136">
        <v>205.42436499999999</v>
      </c>
      <c r="CD123" s="136">
        <v>13222.582428</v>
      </c>
      <c r="CE123" s="136">
        <v>0.22408076496603602</v>
      </c>
      <c r="CF123" s="136">
        <v>192.07373000000001</v>
      </c>
      <c r="CG123" s="136">
        <v>32867.7144065674</v>
      </c>
      <c r="CH123" s="136">
        <v>33244.917031999998</v>
      </c>
      <c r="CI123" s="136">
        <v>2.0847769845564952</v>
      </c>
      <c r="CJ123" s="136">
        <v>230.174206</v>
      </c>
      <c r="CK123" s="136">
        <v>24674.009935999999</v>
      </c>
      <c r="CL123" s="136">
        <v>1.5472984330740707</v>
      </c>
      <c r="CM123" s="136">
        <v>223.172619</v>
      </c>
      <c r="CN123" s="136">
        <v>16455.777372</v>
      </c>
      <c r="CO123" s="136">
        <v>1.0319359767121459</v>
      </c>
      <c r="CP123" s="136">
        <v>212.425476</v>
      </c>
      <c r="CQ123" s="136">
        <v>8212.4709939999993</v>
      </c>
      <c r="CR123" s="136">
        <v>0.51500115034574956</v>
      </c>
      <c r="CS123" s="136">
        <v>202.95142899999999</v>
      </c>
      <c r="CT123" s="136">
        <v>20988.947178398499</v>
      </c>
      <c r="CU123" s="136">
        <v>21020.932525</v>
      </c>
      <c r="CV123" s="136">
        <v>1.3961339382314517</v>
      </c>
      <c r="CW123" s="136">
        <v>217.65142900000001</v>
      </c>
      <c r="CX123" s="136">
        <v>15739.704248</v>
      </c>
      <c r="CY123" s="136">
        <v>1.0453739505716124</v>
      </c>
      <c r="CZ123" s="136">
        <v>214.313016</v>
      </c>
      <c r="DA123" s="136">
        <v>10500.790832000001</v>
      </c>
      <c r="DB123" s="136">
        <v>0.69742436218703774</v>
      </c>
      <c r="DC123" s="136">
        <v>208.802143</v>
      </c>
      <c r="DD123" s="136">
        <v>5256.2379760000003</v>
      </c>
      <c r="DE123" s="136">
        <v>0.34910022269407359</v>
      </c>
      <c r="DF123" s="136">
        <v>204.41619</v>
      </c>
      <c r="DG123" s="136">
        <v>33183.038972436203</v>
      </c>
      <c r="DH123" s="136">
        <v>33211.177258000003</v>
      </c>
      <c r="DI123" s="136">
        <v>1.5900352350999927</v>
      </c>
      <c r="DJ123" s="136">
        <v>220.52738099999999</v>
      </c>
      <c r="DK123" s="136">
        <v>24883.487738</v>
      </c>
      <c r="DL123" s="136">
        <v>1.1913345307886649</v>
      </c>
      <c r="DM123" s="136">
        <v>216.82341299999999</v>
      </c>
      <c r="DN123" s="136">
        <v>16590.654413</v>
      </c>
      <c r="DO123" s="136">
        <v>0.79430261941957392</v>
      </c>
      <c r="DP123" s="136">
        <v>210.08118999999999</v>
      </c>
      <c r="DQ123" s="136">
        <v>8295.0477979999996</v>
      </c>
      <c r="DR123" s="136">
        <v>0.39713793260615299</v>
      </c>
      <c r="DS123" s="136">
        <v>204.01452399999999</v>
      </c>
      <c r="DT123" s="136">
        <v>2324.2154942235702</v>
      </c>
      <c r="DU123" s="136">
        <v>2325.4677579999998</v>
      </c>
      <c r="DV123" s="136">
        <v>2.3805781419869989</v>
      </c>
      <c r="DW123" s="136">
        <v>219.431667</v>
      </c>
      <c r="DX123" s="136">
        <v>1747.2511509999999</v>
      </c>
      <c r="DY123" s="136">
        <v>1.7886585975328861</v>
      </c>
      <c r="DZ123" s="136">
        <v>215.412778</v>
      </c>
      <c r="EA123" s="136">
        <v>1161.1540399999999</v>
      </c>
      <c r="EB123" s="136">
        <v>1.1886717919844396</v>
      </c>
      <c r="EC123" s="136">
        <v>209.80777800000001</v>
      </c>
      <c r="ED123" s="136">
        <v>580.68091300000003</v>
      </c>
      <c r="EE123" s="136">
        <v>0.59444225111327231</v>
      </c>
      <c r="EF123" s="136">
        <v>204.876508</v>
      </c>
      <c r="EG123" s="136">
        <v>293200.54437165201</v>
      </c>
      <c r="EH123" s="140">
        <v>294258.14001500001</v>
      </c>
      <c r="EI123" s="136">
        <v>0.83097397852613664</v>
      </c>
      <c r="EJ123" s="136">
        <v>224.46459300000001</v>
      </c>
      <c r="EK123" s="136">
        <v>257338.648831</v>
      </c>
      <c r="EL123" s="136">
        <v>0.72671471666590315</v>
      </c>
      <c r="EM123" s="136">
        <v>217.83122</v>
      </c>
      <c r="EN123" s="136">
        <v>220611.18273599999</v>
      </c>
      <c r="EO123" s="136">
        <v>0.62299772647290397</v>
      </c>
      <c r="EP123" s="136">
        <v>214.98743899999999</v>
      </c>
      <c r="EQ123" s="136">
        <v>180976.49022400001</v>
      </c>
      <c r="ER123" s="136">
        <v>0.51107083764434758</v>
      </c>
      <c r="ES123" s="136">
        <v>212.14394300000001</v>
      </c>
      <c r="ET123" s="136">
        <v>146513.32491200001</v>
      </c>
      <c r="EU123" s="136">
        <v>0.41374814814982158</v>
      </c>
      <c r="EV123" s="136">
        <v>209.396423</v>
      </c>
      <c r="EW123" s="136">
        <v>109892.030826</v>
      </c>
      <c r="EX123" s="136">
        <v>0.31033098373809848</v>
      </c>
      <c r="EY123" s="136">
        <v>207.01674800000001</v>
      </c>
      <c r="EZ123" s="136">
        <v>73898.024596999996</v>
      </c>
      <c r="FA123" s="136">
        <v>0.20868525676625668</v>
      </c>
      <c r="FB123" s="136">
        <v>202.97609800000001</v>
      </c>
      <c r="FC123" s="136">
        <v>36707.047996000001</v>
      </c>
      <c r="FD123" s="136">
        <v>0.10365933024531142</v>
      </c>
      <c r="FE123" s="136">
        <v>195.56707299999999</v>
      </c>
      <c r="FF123" s="136">
        <v>1677.75778146785</v>
      </c>
      <c r="FG123" s="136">
        <v>1663.205845</v>
      </c>
      <c r="FH123" s="136">
        <v>4.914039605861845</v>
      </c>
      <c r="FI123" s="136">
        <v>201.48976200000001</v>
      </c>
      <c r="FJ123" s="136">
        <v>836.49721199999999</v>
      </c>
      <c r="FK123" s="136">
        <v>2.4714802694557703</v>
      </c>
      <c r="FL123" s="136">
        <v>195.83730199999999</v>
      </c>
      <c r="FM123" s="136">
        <v>12256.8041844493</v>
      </c>
      <c r="FN123" s="136">
        <v>12333.068157</v>
      </c>
      <c r="FO123" s="136">
        <v>90.29261407862947</v>
      </c>
      <c r="FP123" s="136">
        <v>206.14785699999999</v>
      </c>
      <c r="FQ123" s="136">
        <v>6121.2418820000003</v>
      </c>
      <c r="FR123" s="136">
        <v>44.814714708250968</v>
      </c>
      <c r="FS123" s="136">
        <v>201.57642899999999</v>
      </c>
      <c r="FT123" s="136">
        <v>9.5384435624873838</v>
      </c>
      <c r="FU123" s="136">
        <v>0.82798989257702982</v>
      </c>
      <c r="FV123" s="136">
        <v>225.287521</v>
      </c>
      <c r="FW123" s="136">
        <v>12.242770795484907</v>
      </c>
      <c r="FX123" s="136">
        <v>1.0627405204413982</v>
      </c>
      <c r="FY123" s="136">
        <v>228.276275</v>
      </c>
      <c r="FZ123" s="136">
        <v>1481289.6023005685</v>
      </c>
      <c r="GA123" s="136">
        <v>10.002279630268694</v>
      </c>
      <c r="GB123" s="136">
        <v>233.69722200000001</v>
      </c>
      <c r="GC123" s="136">
        <v>1426087.1577884273</v>
      </c>
      <c r="GD123" s="136">
        <v>9.6295299090613824</v>
      </c>
      <c r="GE123" s="136">
        <v>233.404853</v>
      </c>
      <c r="GF123" s="136">
        <v>181.01575800000001</v>
      </c>
      <c r="GG123" s="136"/>
      <c r="GH123" s="136"/>
      <c r="GI123" s="136"/>
      <c r="GJ123" s="136"/>
      <c r="GK123" s="136"/>
      <c r="GL123" s="136">
        <v>2</v>
      </c>
      <c r="GM123" s="136">
        <v>2</v>
      </c>
      <c r="GN123" s="136">
        <v>0</v>
      </c>
      <c r="GO123" s="114"/>
      <c r="GP123" s="114"/>
      <c r="GQ123" s="114"/>
      <c r="GR123" s="114"/>
      <c r="GS123" s="114"/>
      <c r="GT123" s="114"/>
      <c r="GU123" s="114"/>
      <c r="GV123" s="114"/>
      <c r="GW123" s="114"/>
      <c r="GX123" s="114"/>
      <c r="GY123" s="114"/>
      <c r="GZ123" s="114"/>
      <c r="HA123" s="107"/>
      <c r="HB123" s="114"/>
      <c r="HC123" s="53" t="str">
        <f t="shared" si="16"/>
        <v>0</v>
      </c>
      <c r="HD123" s="56">
        <f t="shared" si="17"/>
        <v>2017</v>
      </c>
      <c r="HF123" s="56" t="e">
        <f>MATCH(ROUND(#REF!,1),#REF!,0)</f>
        <v>#REF!</v>
      </c>
      <c r="HG123" s="56" t="e">
        <f>MATCH(ROUND(#REF!,1),#REF!,0)</f>
        <v>#REF!</v>
      </c>
      <c r="HH123" s="56" t="e">
        <f>MATCH(ROUND(#REF!,1),#REF!,0)</f>
        <v>#REF!</v>
      </c>
      <c r="HI123" s="56" t="e">
        <f>MATCH(ROUND(#REF!,1),#REF!,0)</f>
        <v>#REF!</v>
      </c>
      <c r="HK123" s="115">
        <f t="shared" si="13"/>
        <v>1</v>
      </c>
      <c r="HL123" s="115" t="str" cm="1">
        <f t="array" ref="HL123">IFERROR(INDEX(#REF!,'5. Data Set'!HH123),"")</f>
        <v/>
      </c>
      <c r="HN123" s="116" t="str" cm="1">
        <f t="array" ref="HN123">IF(IFERROR(INDEX($E$5:$E$900,SMALL(IF(ROUND($EH$5:$EH$900,1)=ROUND($EH123,1),ROW($EH$5:$EH$900)-4,""),1)),"")=$E123,"",IFERROR(INDEX($E$5:$E$900,SMALL(IF(ROUND($EH$5:$EH$900,1)=ROUND($EH123,1),ROW($EH$5:$EH$900)-4,""),1)),""))</f>
        <v/>
      </c>
      <c r="HO123" s="116" t="str" cm="1">
        <f t="array" ref="HO123">IF(IFERROR(INDEX($E$5:$E$900,SMALL(IF(ROUND($EH$5:$EH$900,1)=ROUND($EH123,1),ROW($EH$5:$EH$900)-4,""),2)),"")=$E123,"",IFERROR(INDEX($E$5:$E$900,SMALL(IF(ROUND($EH$5:$EH$900,1)=ROUND($EH123,1),ROW($EH$5:$EH$900)-4,""),2)),""))</f>
        <v/>
      </c>
      <c r="HP123" s="116" t="str" cm="1">
        <f t="array" ref="HP123">IF(IFERROR(INDEX($E$5:$E$900,SMALL(IF(ROUND($EH$5:$EH$900,1)=ROUND($EH123,1),ROW($EH$5:$EH$900)-4,""),3)),"")=$E123,"",IFERROR(INDEX($E$5:$E$900,SMALL(IF(ROUND($EH$5:$EH$900,1)=ROUND($EH123,1),ROW($EH$5:$EH$900)-4,""),3)),""))</f>
        <v/>
      </c>
      <c r="HQ123" s="117" t="str" cm="1">
        <f t="array" ref="HQ123">IF(IFERROR(INDEX($E$5:$E$900,SMALL(IF(ROUND($EH$5:$EH$900,1)=ROUND($EH123,1),ROW($EH$5:$EH$900)-4,""),4)),"")=$E123,"",IFERROR(INDEX($E$5:$E$900,SMALL(IF(ROUND($EH$5:$EH$900,1)=ROUND($EH123,1),ROW($EH$5:$EH$900)-4,""),4)),""))</f>
        <v/>
      </c>
      <c r="HR123" s="118"/>
      <c r="HS123" s="105" t="str">
        <f t="shared" si="14"/>
        <v>TY</v>
      </c>
      <c r="HT123" s="119" t="str">
        <f t="shared" si="15"/>
        <v/>
      </c>
      <c r="HU123" s="119" t="str">
        <f t="shared" si="15"/>
        <v/>
      </c>
      <c r="HV123" s="119" t="str">
        <f t="shared" si="15"/>
        <v/>
      </c>
      <c r="HW123" s="119" t="str">
        <f t="shared" si="11"/>
        <v/>
      </c>
    </row>
    <row r="124" spans="1:231" ht="13.9" customHeight="1" x14ac:dyDescent="0.25">
      <c r="A124" s="136" t="s">
        <v>292</v>
      </c>
      <c r="B124" s="137" t="s">
        <v>619</v>
      </c>
      <c r="C124" s="136"/>
      <c r="D124" s="137">
        <v>2017</v>
      </c>
      <c r="E124" s="138" t="s">
        <v>624</v>
      </c>
      <c r="F124" s="137" t="s">
        <v>49</v>
      </c>
      <c r="G124" s="107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18" t="s">
        <v>18</v>
      </c>
      <c r="X124" s="110"/>
      <c r="Y124" s="118" t="s">
        <v>296</v>
      </c>
      <c r="Z124" s="118">
        <v>1</v>
      </c>
      <c r="AA124" s="136" t="s">
        <v>601</v>
      </c>
      <c r="AB124" s="136">
        <v>1</v>
      </c>
      <c r="AC124" s="136">
        <v>1</v>
      </c>
      <c r="AD124" s="136">
        <v>2400</v>
      </c>
      <c r="AE124" s="136">
        <v>16</v>
      </c>
      <c r="AF124" s="136">
        <v>2</v>
      </c>
      <c r="AG124" s="136">
        <v>65536</v>
      </c>
      <c r="AH124" s="136">
        <v>8</v>
      </c>
      <c r="AI124" s="136" t="s">
        <v>438</v>
      </c>
      <c r="AJ124" s="136">
        <v>4</v>
      </c>
      <c r="AK124" s="136" t="s">
        <v>405</v>
      </c>
      <c r="AL124" s="136" t="s">
        <v>327</v>
      </c>
      <c r="AM124" s="136">
        <v>2</v>
      </c>
      <c r="AN124" s="118">
        <v>1</v>
      </c>
      <c r="AO124" s="136">
        <v>1100</v>
      </c>
      <c r="AP124" s="136" t="s">
        <v>494</v>
      </c>
      <c r="AQ124" s="136" t="s">
        <v>424</v>
      </c>
      <c r="AR124" s="136" t="s">
        <v>319</v>
      </c>
      <c r="AS124" s="136" t="s">
        <v>481</v>
      </c>
      <c r="AT124" s="136" t="s">
        <v>599</v>
      </c>
      <c r="AU124" s="136">
        <v>5.7334592759725975</v>
      </c>
      <c r="AV124" s="136">
        <v>6.4374072440240901</v>
      </c>
      <c r="AW124" s="136">
        <v>12.304568924004812</v>
      </c>
      <c r="AX124" s="136">
        <v>9.0305423045852411</v>
      </c>
      <c r="AY124" s="136">
        <v>10.140236560698986</v>
      </c>
      <c r="AZ124" s="136">
        <v>14.904099381121142</v>
      </c>
      <c r="BA124" s="136"/>
      <c r="BB124" s="136">
        <v>6.0635097230160788</v>
      </c>
      <c r="BC124" s="136">
        <v>75.564274658031891</v>
      </c>
      <c r="BD124" s="136">
        <v>1452.8932139796402</v>
      </c>
      <c r="BE124" s="136">
        <v>10.281047842863822</v>
      </c>
      <c r="BF124" s="136">
        <v>67.399826826877899</v>
      </c>
      <c r="BG124" s="136">
        <v>14141.1609509176</v>
      </c>
      <c r="BH124" s="136">
        <v>14171.644886</v>
      </c>
      <c r="BI124" s="136">
        <v>2.0466242397897294</v>
      </c>
      <c r="BJ124" s="136">
        <v>219.96380199999999</v>
      </c>
      <c r="BK124" s="136">
        <v>10611.766797</v>
      </c>
      <c r="BL124" s="136">
        <v>1.5325178783721334</v>
      </c>
      <c r="BM124" s="136">
        <v>202.19586799999999</v>
      </c>
      <c r="BN124" s="136">
        <v>7079.5941579999999</v>
      </c>
      <c r="BO124" s="136">
        <v>1.0224126506267692</v>
      </c>
      <c r="BP124" s="136">
        <v>191.46562</v>
      </c>
      <c r="BQ124" s="136">
        <v>3529.5776580000002</v>
      </c>
      <c r="BR124" s="136">
        <v>0.50973046877707817</v>
      </c>
      <c r="BS124" s="136">
        <v>177.635289</v>
      </c>
      <c r="BT124" s="136">
        <v>130944.51851237001</v>
      </c>
      <c r="BU124" s="136">
        <v>130884.941139</v>
      </c>
      <c r="BV124" s="136">
        <v>2.2180839403092221</v>
      </c>
      <c r="BW124" s="136">
        <v>213.79024799999999</v>
      </c>
      <c r="BX124" s="136">
        <v>98174.794857000001</v>
      </c>
      <c r="BY124" s="136">
        <v>1.6637508785995687</v>
      </c>
      <c r="BZ124" s="136">
        <v>196.864711</v>
      </c>
      <c r="CA124" s="136">
        <v>65486.713685000002</v>
      </c>
      <c r="CB124" s="136">
        <v>1.1097917504051562</v>
      </c>
      <c r="CC124" s="136">
        <v>186.18942100000001</v>
      </c>
      <c r="CD124" s="136">
        <v>32726.295512000001</v>
      </c>
      <c r="CE124" s="136">
        <v>0.55460673985321685</v>
      </c>
      <c r="CF124" s="136">
        <v>168.78669400000001</v>
      </c>
      <c r="CG124" s="136">
        <v>75366.959775873504</v>
      </c>
      <c r="CH124" s="136">
        <v>75919.527212000001</v>
      </c>
      <c r="CI124" s="136">
        <v>4.7608866900657256</v>
      </c>
      <c r="CJ124" s="136">
        <v>242.301322</v>
      </c>
      <c r="CK124" s="136">
        <v>56553.456461000002</v>
      </c>
      <c r="CL124" s="136">
        <v>3.5464472452593077</v>
      </c>
      <c r="CM124" s="136">
        <v>224.56570199999999</v>
      </c>
      <c r="CN124" s="136">
        <v>37710.054434999998</v>
      </c>
      <c r="CO124" s="136">
        <v>2.364784171270077</v>
      </c>
      <c r="CP124" s="136">
        <v>202.392066</v>
      </c>
      <c r="CQ124" s="136">
        <v>18849.565031999999</v>
      </c>
      <c r="CR124" s="136">
        <v>1.1820495539149318</v>
      </c>
      <c r="CS124" s="136">
        <v>186.96066099999999</v>
      </c>
      <c r="CT124" s="136">
        <v>48045.333340482197</v>
      </c>
      <c r="CU124" s="136">
        <v>48113.817617000001</v>
      </c>
      <c r="CV124" s="136">
        <v>3.1955448975959269</v>
      </c>
      <c r="CW124" s="136">
        <v>210.298182</v>
      </c>
      <c r="CX124" s="136">
        <v>36050.993846999998</v>
      </c>
      <c r="CY124" s="136">
        <v>2.3943759848384718</v>
      </c>
      <c r="CZ124" s="136">
        <v>205.789669</v>
      </c>
      <c r="DA124" s="136">
        <v>24028.520576999999</v>
      </c>
      <c r="DB124" s="136">
        <v>1.5958870056380852</v>
      </c>
      <c r="DC124" s="136">
        <v>186.238843</v>
      </c>
      <c r="DD124" s="136">
        <v>12019.003623000001</v>
      </c>
      <c r="DE124" s="136">
        <v>0.7982585378569963</v>
      </c>
      <c r="DF124" s="136">
        <v>181.84371899999999</v>
      </c>
      <c r="DG124" s="136">
        <v>76169.273616266903</v>
      </c>
      <c r="DH124" s="136">
        <v>76255.784155999994</v>
      </c>
      <c r="DI124" s="136">
        <v>3.6508607552902346</v>
      </c>
      <c r="DJ124" s="136">
        <v>214.99545499999999</v>
      </c>
      <c r="DK124" s="136">
        <v>57131.843567000004</v>
      </c>
      <c r="DL124" s="136">
        <v>2.7352732368398249</v>
      </c>
      <c r="DM124" s="136">
        <v>207.650744</v>
      </c>
      <c r="DN124" s="136">
        <v>38065.793389999999</v>
      </c>
      <c r="DO124" s="136">
        <v>1.8224573092348519</v>
      </c>
      <c r="DP124" s="136">
        <v>194.98900800000001</v>
      </c>
      <c r="DQ124" s="136">
        <v>19053.598348</v>
      </c>
      <c r="DR124" s="136">
        <v>0.91221977749871086</v>
      </c>
      <c r="DS124" s="136">
        <v>180.37966900000001</v>
      </c>
      <c r="DT124" s="136">
        <v>5323.9966525194704</v>
      </c>
      <c r="DU124" s="136">
        <v>5328.2741459999997</v>
      </c>
      <c r="DV124" s="136">
        <v>5.4545469068946097</v>
      </c>
      <c r="DW124" s="136">
        <v>217.21818200000001</v>
      </c>
      <c r="DX124" s="136">
        <v>3972.5690500000001</v>
      </c>
      <c r="DY124" s="136">
        <v>4.0667134667553873</v>
      </c>
      <c r="DZ124" s="136">
        <v>208.28016500000001</v>
      </c>
      <c r="EA124" s="136">
        <v>2662.142546</v>
      </c>
      <c r="EB124" s="136">
        <v>2.7252316589036187</v>
      </c>
      <c r="EC124" s="136">
        <v>198.112314</v>
      </c>
      <c r="ED124" s="136">
        <v>1331.8465289999999</v>
      </c>
      <c r="EE124" s="136">
        <v>1.363409457951579</v>
      </c>
      <c r="EF124" s="136">
        <v>186.360331</v>
      </c>
      <c r="EG124" s="136">
        <v>911149.54083829699</v>
      </c>
      <c r="EH124" s="140">
        <v>922916.73545299994</v>
      </c>
      <c r="EI124" s="136">
        <v>2.6062823324739259</v>
      </c>
      <c r="EJ124" s="136">
        <v>225.879336</v>
      </c>
      <c r="EK124" s="136">
        <v>798216.68369900004</v>
      </c>
      <c r="EL124" s="136">
        <v>2.2541340516373984</v>
      </c>
      <c r="EM124" s="136">
        <v>215.876349</v>
      </c>
      <c r="EN124" s="136">
        <v>681995.05183200003</v>
      </c>
      <c r="EO124" s="136">
        <v>1.9259285113645008</v>
      </c>
      <c r="EP124" s="136">
        <v>206.361535</v>
      </c>
      <c r="EQ124" s="136">
        <v>566054.61446199997</v>
      </c>
      <c r="ER124" s="136">
        <v>1.5985170538309958</v>
      </c>
      <c r="ES124" s="136">
        <v>197.14166</v>
      </c>
      <c r="ET124" s="136">
        <v>454554.04145600001</v>
      </c>
      <c r="EU124" s="136">
        <v>1.2836436071558532</v>
      </c>
      <c r="EV124" s="136">
        <v>195.356224</v>
      </c>
      <c r="EW124" s="136">
        <v>341626.48158899997</v>
      </c>
      <c r="EX124" s="136">
        <v>0.96474040297211883</v>
      </c>
      <c r="EY124" s="136">
        <v>191.96676299999999</v>
      </c>
      <c r="EZ124" s="136">
        <v>228691.84350399999</v>
      </c>
      <c r="FA124" s="136">
        <v>0.64581721016556493</v>
      </c>
      <c r="FB124" s="136">
        <v>188.03203300000001</v>
      </c>
      <c r="FC124" s="136">
        <v>113616.748737</v>
      </c>
      <c r="FD124" s="136">
        <v>0.32084944776846802</v>
      </c>
      <c r="FE124" s="136">
        <v>181.57580899999999</v>
      </c>
      <c r="FF124" s="136">
        <v>6721.1051961540898</v>
      </c>
      <c r="FG124" s="136">
        <v>6635.5102440000001</v>
      </c>
      <c r="FH124" s="136">
        <v>19.605005743662474</v>
      </c>
      <c r="FI124" s="136">
        <v>186.03090900000001</v>
      </c>
      <c r="FJ124" s="136">
        <v>3358.399238</v>
      </c>
      <c r="FK124" s="136">
        <v>9.9225883058559354</v>
      </c>
      <c r="FL124" s="136">
        <v>183.136033</v>
      </c>
      <c r="FM124" s="136">
        <v>52777.560589376299</v>
      </c>
      <c r="FN124" s="136">
        <v>52480.505229000002</v>
      </c>
      <c r="FO124" s="136">
        <v>384.21923441686801</v>
      </c>
      <c r="FP124" s="136">
        <v>190.11562000000001</v>
      </c>
      <c r="FQ124" s="136">
        <v>26373.086122000001</v>
      </c>
      <c r="FR124" s="136">
        <v>193.08211525001829</v>
      </c>
      <c r="FS124" s="136">
        <v>184.85702499999999</v>
      </c>
      <c r="FT124" s="136">
        <v>26.261327874999999</v>
      </c>
      <c r="FU124" s="136">
        <v>2.279629155815972</v>
      </c>
      <c r="FV124" s="136">
        <v>219.95960500000001</v>
      </c>
      <c r="FW124" s="136">
        <v>25.94071525</v>
      </c>
      <c r="FX124" s="136">
        <v>2.2517981987847224</v>
      </c>
      <c r="FY124" s="136">
        <v>220.78826100000001</v>
      </c>
      <c r="FZ124" s="136">
        <v>2392642.0125542507</v>
      </c>
      <c r="GA124" s="136">
        <v>16.156107777660928</v>
      </c>
      <c r="GB124" s="136">
        <v>238.379008</v>
      </c>
      <c r="GC124" s="136">
        <v>2360567.8667457853</v>
      </c>
      <c r="GD124" s="136">
        <v>15.939529888516205</v>
      </c>
      <c r="GE124" s="136">
        <v>236.49214900000001</v>
      </c>
      <c r="GF124" s="136">
        <v>156.218197</v>
      </c>
      <c r="GG124" s="136"/>
      <c r="GH124" s="136"/>
      <c r="GI124" s="136"/>
      <c r="GJ124" s="136"/>
      <c r="GK124" s="136"/>
      <c r="GL124" s="136">
        <v>2</v>
      </c>
      <c r="GM124" s="136">
        <v>0</v>
      </c>
      <c r="GN124" s="136">
        <v>0</v>
      </c>
      <c r="GO124" s="114"/>
      <c r="GP124" s="114"/>
      <c r="GQ124" s="114"/>
      <c r="GR124" s="114"/>
      <c r="GS124" s="114"/>
      <c r="GT124" s="114"/>
      <c r="GU124" s="114"/>
      <c r="GV124" s="114"/>
      <c r="GW124" s="114"/>
      <c r="GX124" s="114"/>
      <c r="GY124" s="114"/>
      <c r="GZ124" s="114"/>
      <c r="HA124" s="107"/>
      <c r="HB124" s="114"/>
      <c r="HC124" s="53" t="str">
        <f t="shared" si="16"/>
        <v>0</v>
      </c>
      <c r="HD124" s="56">
        <f t="shared" si="17"/>
        <v>2017</v>
      </c>
      <c r="HF124" s="56" t="e">
        <f>MATCH(ROUND(#REF!,1),#REF!,0)</f>
        <v>#REF!</v>
      </c>
      <c r="HG124" s="56" t="e">
        <f>MATCH(ROUND(#REF!,1),#REF!,0)</f>
        <v>#REF!</v>
      </c>
      <c r="HH124" s="56" t="e">
        <f>MATCH(ROUND(#REF!,1),#REF!,0)</f>
        <v>#REF!</v>
      </c>
      <c r="HI124" s="56" t="e">
        <f>MATCH(ROUND(#REF!,1),#REF!,0)</f>
        <v>#REF!</v>
      </c>
      <c r="HK124" s="115">
        <f t="shared" si="13"/>
        <v>1</v>
      </c>
      <c r="HL124" s="115" t="str" cm="1">
        <f t="array" ref="HL124">IFERROR(INDEX(#REF!,'5. Data Set'!HH124),"")</f>
        <v/>
      </c>
      <c r="HN124" s="116" t="str" cm="1">
        <f t="array" ref="HN124">IF(IFERROR(INDEX($E$5:$E$900,SMALL(IF(ROUND($EH$5:$EH$900,1)=ROUND($EH124,1),ROW($EH$5:$EH$900)-4,""),1)),"")=$E124,"",IFERROR(INDEX($E$5:$E$900,SMALL(IF(ROUND($EH$5:$EH$900,1)=ROUND($EH124,1),ROW($EH$5:$EH$900)-4,""),1)),""))</f>
        <v/>
      </c>
      <c r="HO124" s="116" t="str" cm="1">
        <f t="array" ref="HO124">IF(IFERROR(INDEX($E$5:$E$900,SMALL(IF(ROUND($EH$5:$EH$900,1)=ROUND($EH124,1),ROW($EH$5:$EH$900)-4,""),2)),"")=$E124,"",IFERROR(INDEX($E$5:$E$900,SMALL(IF(ROUND($EH$5:$EH$900,1)=ROUND($EH124,1),ROW($EH$5:$EH$900)-4,""),2)),""))</f>
        <v/>
      </c>
      <c r="HP124" s="116" t="str" cm="1">
        <f t="array" ref="HP124">IF(IFERROR(INDEX($E$5:$E$900,SMALL(IF(ROUND($EH$5:$EH$900,1)=ROUND($EH124,1),ROW($EH$5:$EH$900)-4,""),3)),"")=$E124,"",IFERROR(INDEX($E$5:$E$900,SMALL(IF(ROUND($EH$5:$EH$900,1)=ROUND($EH124,1),ROW($EH$5:$EH$900)-4,""),3)),""))</f>
        <v/>
      </c>
      <c r="HQ124" s="117" t="str" cm="1">
        <f t="array" ref="HQ124">IF(IFERROR(INDEX($E$5:$E$900,SMALL(IF(ROUND($EH$5:$EH$900,1)=ROUND($EH124,1),ROW($EH$5:$EH$900)-4,""),4)),"")=$E124,"",IFERROR(INDEX($E$5:$E$900,SMALL(IF(ROUND($EH$5:$EH$900,1)=ROUND($EH124,1),ROW($EH$5:$EH$900)-4,""),4)),""))</f>
        <v/>
      </c>
      <c r="HR124" s="118"/>
      <c r="HS124" s="105" t="str">
        <f t="shared" si="14"/>
        <v>TY</v>
      </c>
      <c r="HT124" s="119" t="str">
        <f t="shared" si="15"/>
        <v/>
      </c>
      <c r="HU124" s="119" t="str">
        <f t="shared" si="15"/>
        <v/>
      </c>
      <c r="HV124" s="119" t="str">
        <f t="shared" si="15"/>
        <v/>
      </c>
      <c r="HW124" s="119" t="str">
        <f t="shared" si="11"/>
        <v/>
      </c>
    </row>
    <row r="125" spans="1:231" ht="13.9" customHeight="1" x14ac:dyDescent="0.25">
      <c r="A125" s="136" t="s">
        <v>292</v>
      </c>
      <c r="B125" s="137" t="s">
        <v>625</v>
      </c>
      <c r="C125" s="136"/>
      <c r="D125" s="137">
        <v>2017</v>
      </c>
      <c r="E125" s="138" t="s">
        <v>626</v>
      </c>
      <c r="F125" s="137" t="s">
        <v>309</v>
      </c>
      <c r="G125" s="107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18" t="s">
        <v>18</v>
      </c>
      <c r="X125" s="110"/>
      <c r="Y125" s="118" t="s">
        <v>296</v>
      </c>
      <c r="Z125" s="118">
        <v>1</v>
      </c>
      <c r="AA125" s="136" t="s">
        <v>627</v>
      </c>
      <c r="AB125" s="136">
        <v>2</v>
      </c>
      <c r="AC125" s="144">
        <v>2</v>
      </c>
      <c r="AD125" s="136">
        <v>2300</v>
      </c>
      <c r="AE125" s="136">
        <v>12</v>
      </c>
      <c r="AF125" s="136">
        <v>2</v>
      </c>
      <c r="AG125" s="136">
        <v>196608</v>
      </c>
      <c r="AH125" s="136">
        <v>12</v>
      </c>
      <c r="AI125" s="136" t="s">
        <v>628</v>
      </c>
      <c r="AJ125" s="136">
        <v>4</v>
      </c>
      <c r="AK125" s="136" t="s">
        <v>405</v>
      </c>
      <c r="AL125" s="136" t="s">
        <v>629</v>
      </c>
      <c r="AM125" s="136">
        <v>2</v>
      </c>
      <c r="AN125" s="118">
        <v>1</v>
      </c>
      <c r="AO125" s="136">
        <v>1600</v>
      </c>
      <c r="AP125" s="136" t="s">
        <v>494</v>
      </c>
      <c r="AQ125" s="136" t="s">
        <v>424</v>
      </c>
      <c r="AR125" s="136" t="s">
        <v>319</v>
      </c>
      <c r="AS125" s="136" t="s">
        <v>630</v>
      </c>
      <c r="AT125" s="136" t="s">
        <v>478</v>
      </c>
      <c r="AU125" s="136">
        <v>13.311917513618813</v>
      </c>
      <c r="AV125" s="136">
        <v>12.25777818150504</v>
      </c>
      <c r="AW125" s="136">
        <v>16.802951799311636</v>
      </c>
      <c r="AX125" s="136">
        <v>9.4789531290552631</v>
      </c>
      <c r="AY125" s="136">
        <v>10.394247678431968</v>
      </c>
      <c r="AZ125" s="136">
        <v>7.0692129147455418</v>
      </c>
      <c r="BA125" s="136"/>
      <c r="BB125" s="136">
        <v>10.981513561918339</v>
      </c>
      <c r="BC125" s="136">
        <v>5.4773979381761499</v>
      </c>
      <c r="BD125" s="136">
        <v>12.095900093644874</v>
      </c>
      <c r="BE125" s="136">
        <v>18.431630550336415</v>
      </c>
      <c r="BF125" s="136">
        <v>121.58808231281222</v>
      </c>
      <c r="BG125" s="136">
        <v>52211.023613991201</v>
      </c>
      <c r="BH125" s="136">
        <v>51878.260650999997</v>
      </c>
      <c r="BI125" s="136">
        <v>7.4920947159320663</v>
      </c>
      <c r="BJ125" s="136">
        <v>413.47381000000001</v>
      </c>
      <c r="BK125" s="136">
        <v>39141.853428000002</v>
      </c>
      <c r="BL125" s="136">
        <v>5.652742970943331</v>
      </c>
      <c r="BM125" s="136">
        <v>333.45079399999997</v>
      </c>
      <c r="BN125" s="136">
        <v>26124.327956000001</v>
      </c>
      <c r="BO125" s="136">
        <v>3.7727930154237193</v>
      </c>
      <c r="BP125" s="136">
        <v>281.24793699999998</v>
      </c>
      <c r="BQ125" s="136">
        <v>13061.141610999999</v>
      </c>
      <c r="BR125" s="136">
        <v>1.8862488606955115</v>
      </c>
      <c r="BS125" s="136">
        <v>247.51007899999999</v>
      </c>
      <c r="BT125" s="136">
        <v>437334.98868052498</v>
      </c>
      <c r="BU125" s="136">
        <v>438175.64728199999</v>
      </c>
      <c r="BV125" s="136">
        <v>7.4256851690725219</v>
      </c>
      <c r="BW125" s="136">
        <v>443.65</v>
      </c>
      <c r="BX125" s="136">
        <v>328050.63557099999</v>
      </c>
      <c r="BY125" s="136">
        <v>5.5594160797727632</v>
      </c>
      <c r="BZ125" s="136">
        <v>371.31269800000001</v>
      </c>
      <c r="CA125" s="136">
        <v>218696.03252899999</v>
      </c>
      <c r="CB125" s="136">
        <v>3.7062029698799028</v>
      </c>
      <c r="CC125" s="136">
        <v>297.976111</v>
      </c>
      <c r="CD125" s="136">
        <v>109305.872172</v>
      </c>
      <c r="CE125" s="136">
        <v>1.852387276460812</v>
      </c>
      <c r="CF125" s="136">
        <v>255.751349</v>
      </c>
      <c r="CG125" s="136">
        <v>148419.41797431899</v>
      </c>
      <c r="CH125" s="136">
        <v>148012.068768</v>
      </c>
      <c r="CI125" s="136">
        <v>9.2817844636851579</v>
      </c>
      <c r="CJ125" s="136">
        <v>417.77142900000001</v>
      </c>
      <c r="CK125" s="136">
        <v>111315.97046700001</v>
      </c>
      <c r="CL125" s="136">
        <v>6.9805851228262492</v>
      </c>
      <c r="CM125" s="136">
        <v>328.99523799999997</v>
      </c>
      <c r="CN125" s="136">
        <v>74238.303950000001</v>
      </c>
      <c r="CO125" s="136">
        <v>4.6554577741461927</v>
      </c>
      <c r="CP125" s="136">
        <v>267.71325400000001</v>
      </c>
      <c r="CQ125" s="136">
        <v>37094.902890999998</v>
      </c>
      <c r="CR125" s="136">
        <v>2.3262082355951237</v>
      </c>
      <c r="CS125" s="136">
        <v>239.21793700000001</v>
      </c>
      <c r="CT125" s="136">
        <v>70104.189771030695</v>
      </c>
      <c r="CU125" s="136">
        <v>70109.357875999995</v>
      </c>
      <c r="CV125" s="136">
        <v>4.6564087393310407</v>
      </c>
      <c r="CW125" s="136">
        <v>334.55</v>
      </c>
      <c r="CX125" s="136">
        <v>52588.101091999997</v>
      </c>
      <c r="CY125" s="136">
        <v>3.4927105443286064</v>
      </c>
      <c r="CZ125" s="136">
        <v>292.11111099999999</v>
      </c>
      <c r="DA125" s="136">
        <v>35065.116650000004</v>
      </c>
      <c r="DB125" s="136">
        <v>2.3288976045609449</v>
      </c>
      <c r="DC125" s="136">
        <v>245.324365</v>
      </c>
      <c r="DD125" s="136">
        <v>17506.875679000001</v>
      </c>
      <c r="DE125" s="136">
        <v>1.1627430542761181</v>
      </c>
      <c r="DF125" s="136">
        <v>227.539365</v>
      </c>
      <c r="DG125" s="136">
        <v>114125.77345608</v>
      </c>
      <c r="DH125" s="136">
        <v>114171.51089000001</v>
      </c>
      <c r="DI125" s="136">
        <v>5.4661333968814203</v>
      </c>
      <c r="DJ125" s="136">
        <v>367.26349199999999</v>
      </c>
      <c r="DK125" s="136">
        <v>85587.122405000002</v>
      </c>
      <c r="DL125" s="136">
        <v>4.0976126572563789</v>
      </c>
      <c r="DM125" s="136">
        <v>331.96904799999999</v>
      </c>
      <c r="DN125" s="136">
        <v>57101.226179999998</v>
      </c>
      <c r="DO125" s="136">
        <v>2.733807383227997</v>
      </c>
      <c r="DP125" s="136">
        <v>253.52761899999999</v>
      </c>
      <c r="DQ125" s="136">
        <v>28537.265119</v>
      </c>
      <c r="DR125" s="136">
        <v>1.3662646373569869</v>
      </c>
      <c r="DS125" s="136">
        <v>231.86809500000001</v>
      </c>
      <c r="DT125" s="136">
        <v>3501.6915620371501</v>
      </c>
      <c r="DU125" s="136">
        <v>3513.5912020000001</v>
      </c>
      <c r="DV125" s="136">
        <v>3.5968584757127502</v>
      </c>
      <c r="DW125" s="136">
        <v>356.57460300000002</v>
      </c>
      <c r="DX125" s="136">
        <v>2626.3416969999998</v>
      </c>
      <c r="DY125" s="136">
        <v>2.6885823790756</v>
      </c>
      <c r="DZ125" s="136">
        <v>298.70634899999999</v>
      </c>
      <c r="EA125" s="136">
        <v>1748.19103</v>
      </c>
      <c r="EB125" s="136">
        <v>1.7896207503710906</v>
      </c>
      <c r="EC125" s="136">
        <v>253.39523800000001</v>
      </c>
      <c r="ED125" s="136">
        <v>878.16676099999995</v>
      </c>
      <c r="EE125" s="136">
        <v>0.89897810411014989</v>
      </c>
      <c r="EF125" s="136">
        <v>230.823095</v>
      </c>
      <c r="EG125" s="136">
        <v>2507474.08892314</v>
      </c>
      <c r="EH125" s="140">
        <v>2507141.729814</v>
      </c>
      <c r="EI125" s="136">
        <v>7.0800744470356491</v>
      </c>
      <c r="EJ125" s="136">
        <v>411.23943100000002</v>
      </c>
      <c r="EK125" s="136">
        <v>2188677.7031769999</v>
      </c>
      <c r="EL125" s="136">
        <v>6.1807439502870754</v>
      </c>
      <c r="EM125" s="136">
        <v>383.19756100000001</v>
      </c>
      <c r="EN125" s="136">
        <v>1880555.49496</v>
      </c>
      <c r="EO125" s="136">
        <v>5.3106183618452834</v>
      </c>
      <c r="EP125" s="136">
        <v>340.76666699999998</v>
      </c>
      <c r="EQ125" s="136">
        <v>1569453.3147249999</v>
      </c>
      <c r="ER125" s="136">
        <v>4.4320774439122905</v>
      </c>
      <c r="ES125" s="136">
        <v>309.56609800000001</v>
      </c>
      <c r="ET125" s="136">
        <v>1252772.1214680001</v>
      </c>
      <c r="EU125" s="136">
        <v>3.5377816019289248</v>
      </c>
      <c r="EV125" s="136">
        <v>280.59390200000001</v>
      </c>
      <c r="EW125" s="136">
        <v>941061.19442299998</v>
      </c>
      <c r="EX125" s="136">
        <v>2.6575216057791149</v>
      </c>
      <c r="EY125" s="136">
        <v>264.28926799999999</v>
      </c>
      <c r="EZ125" s="136">
        <v>628641.51592399995</v>
      </c>
      <c r="FA125" s="136">
        <v>1.7752601220392372</v>
      </c>
      <c r="FB125" s="136">
        <v>249.58491900000001</v>
      </c>
      <c r="FC125" s="136">
        <v>313975.05898099998</v>
      </c>
      <c r="FD125" s="136">
        <v>0.8866538200306715</v>
      </c>
      <c r="FE125" s="136">
        <v>234.235772</v>
      </c>
      <c r="FF125" s="136">
        <v>565.36740511266805</v>
      </c>
      <c r="FG125" s="136">
        <v>571.15374899999995</v>
      </c>
      <c r="FH125" s="136">
        <v>1.6875073834426519</v>
      </c>
      <c r="FI125" s="136">
        <v>217.99428599999999</v>
      </c>
      <c r="FJ125" s="136">
        <v>284.984982</v>
      </c>
      <c r="FK125" s="136">
        <v>0.84200491047686588</v>
      </c>
      <c r="FL125" s="136">
        <v>217.25341299999999</v>
      </c>
      <c r="FM125" s="136">
        <v>506.530049931853</v>
      </c>
      <c r="FN125" s="136">
        <v>506.39917400000002</v>
      </c>
      <c r="FO125" s="136">
        <v>3.7074395929423822</v>
      </c>
      <c r="FP125" s="136">
        <v>217.48841300000001</v>
      </c>
      <c r="FQ125" s="136">
        <v>255.317756</v>
      </c>
      <c r="FR125" s="136">
        <v>1.8692272933596896</v>
      </c>
      <c r="FS125" s="136">
        <v>217.78285700000001</v>
      </c>
      <c r="FT125" s="136">
        <v>94.66536166750393</v>
      </c>
      <c r="FU125" s="136">
        <v>8.2174793114152713</v>
      </c>
      <c r="FV125" s="136">
        <v>427.09423099999998</v>
      </c>
      <c r="FW125" s="136">
        <v>95.635435188244557</v>
      </c>
      <c r="FX125" s="136">
        <v>8.3016870823128954</v>
      </c>
      <c r="FY125" s="136">
        <v>470.16874999999999</v>
      </c>
      <c r="FZ125" s="136">
        <v>7641044.8320009997</v>
      </c>
      <c r="GA125" s="136">
        <v>51.5954928451496</v>
      </c>
      <c r="GB125" s="136">
        <v>473.31745999999998</v>
      </c>
      <c r="GC125" s="136">
        <v>7549914.9040401913</v>
      </c>
      <c r="GD125" s="136">
        <v>50.980145906418244</v>
      </c>
      <c r="GE125" s="136">
        <v>419.28571399999998</v>
      </c>
      <c r="GF125" s="136">
        <v>214.768788</v>
      </c>
      <c r="GG125" s="136"/>
      <c r="GH125" s="136"/>
      <c r="GI125" s="136"/>
      <c r="GJ125" s="136"/>
      <c r="GK125" s="136"/>
      <c r="GL125" s="136">
        <v>0</v>
      </c>
      <c r="GM125" s="136">
        <v>4</v>
      </c>
      <c r="GN125" s="136">
        <v>0</v>
      </c>
      <c r="GO125" s="114"/>
      <c r="GP125" s="114"/>
      <c r="GQ125" s="114"/>
      <c r="GR125" s="114"/>
      <c r="GS125" s="114"/>
      <c r="GT125" s="114"/>
      <c r="GU125" s="114"/>
      <c r="GV125" s="114"/>
      <c r="GW125" s="114"/>
      <c r="GX125" s="114"/>
      <c r="GY125" s="114"/>
      <c r="GZ125" s="114"/>
      <c r="HA125" s="107"/>
      <c r="HB125" s="114"/>
      <c r="HC125" s="53" t="str">
        <f t="shared" si="16"/>
        <v>0</v>
      </c>
      <c r="HD125" s="56">
        <f t="shared" si="17"/>
        <v>2017</v>
      </c>
      <c r="HF125" s="56" t="e">
        <f>MATCH(ROUND(#REF!,1),#REF!,0)</f>
        <v>#REF!</v>
      </c>
      <c r="HG125" s="56" t="e">
        <f>MATCH(ROUND(#REF!,1),#REF!,0)</f>
        <v>#REF!</v>
      </c>
      <c r="HH125" s="56" t="e">
        <f>MATCH(ROUND(#REF!,1),#REF!,0)</f>
        <v>#REF!</v>
      </c>
      <c r="HI125" s="56" t="e">
        <f>MATCH(ROUND(#REF!,1),#REF!,0)</f>
        <v>#REF!</v>
      </c>
      <c r="HK125" s="115">
        <f t="shared" si="13"/>
        <v>2</v>
      </c>
      <c r="HL125" s="115" t="str" cm="1">
        <f t="array" ref="HL125">IFERROR(INDEX(#REF!,'5. Data Set'!HH125),"")</f>
        <v/>
      </c>
      <c r="HN125" s="116" t="str" cm="1">
        <f t="array" ref="HN125">IF(IFERROR(INDEX($E$5:$E$900,SMALL(IF(ROUND($EH$5:$EH$900,1)=ROUND($EH125,1),ROW($EH$5:$EH$900)-4,""),1)),"")=$E125,"",IFERROR(INDEX($E$5:$E$900,SMALL(IF(ROUND($EH$5:$EH$900,1)=ROUND($EH125,1),ROW($EH$5:$EH$900)-4,""),1)),""))</f>
        <v/>
      </c>
      <c r="HO125" s="116" t="str" cm="1">
        <f t="array" ref="HO125">IF(IFERROR(INDEX($E$5:$E$900,SMALL(IF(ROUND($EH$5:$EH$900,1)=ROUND($EH125,1),ROW($EH$5:$EH$900)-4,""),2)),"")=$E125,"",IFERROR(INDEX($E$5:$E$900,SMALL(IF(ROUND($EH$5:$EH$900,1)=ROUND($EH125,1),ROW($EH$5:$EH$900)-4,""),2)),""))</f>
        <v/>
      </c>
      <c r="HP125" s="116" t="str" cm="1">
        <f t="array" ref="HP125">IF(IFERROR(INDEX($E$5:$E$900,SMALL(IF(ROUND($EH$5:$EH$900,1)=ROUND($EH125,1),ROW($EH$5:$EH$900)-4,""),3)),"")=$E125,"",IFERROR(INDEX($E$5:$E$900,SMALL(IF(ROUND($EH$5:$EH$900,1)=ROUND($EH125,1),ROW($EH$5:$EH$900)-4,""),3)),""))</f>
        <v/>
      </c>
      <c r="HQ125" s="117" t="str" cm="1">
        <f t="array" ref="HQ125">IF(IFERROR(INDEX($E$5:$E$900,SMALL(IF(ROUND($EH$5:$EH$900,1)=ROUND($EH125,1),ROW($EH$5:$EH$900)-4,""),4)),"")=$E125,"",IFERROR(INDEX($E$5:$E$900,SMALL(IF(ROUND($EH$5:$EH$900,1)=ROUND($EH125,1),ROW($EH$5:$EH$900)-4,""),4)),""))</f>
        <v/>
      </c>
      <c r="HR125" s="118"/>
      <c r="HS125" s="105" t="str">
        <f t="shared" si="14"/>
        <v>TA_1</v>
      </c>
      <c r="HT125" s="119" t="str">
        <f t="shared" si="15"/>
        <v/>
      </c>
      <c r="HU125" s="119" t="str">
        <f t="shared" si="15"/>
        <v/>
      </c>
      <c r="HV125" s="119" t="str">
        <f t="shared" si="15"/>
        <v/>
      </c>
      <c r="HW125" s="119" t="str">
        <f t="shared" si="11"/>
        <v/>
      </c>
    </row>
    <row r="126" spans="1:231" ht="13.9" customHeight="1" x14ac:dyDescent="0.3">
      <c r="A126" s="118" t="s">
        <v>292</v>
      </c>
      <c r="B126" s="135" t="s">
        <v>631</v>
      </c>
      <c r="C126" s="136"/>
      <c r="D126" s="137">
        <v>2018</v>
      </c>
      <c r="E126" s="138" t="s">
        <v>632</v>
      </c>
      <c r="F126" s="137" t="s">
        <v>300</v>
      </c>
      <c r="G126" s="107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18" t="s">
        <v>18</v>
      </c>
      <c r="X126" s="110"/>
      <c r="Y126" s="118" t="s">
        <v>296</v>
      </c>
      <c r="Z126" s="118">
        <v>1</v>
      </c>
      <c r="AA126" s="136" t="s">
        <v>431</v>
      </c>
      <c r="AB126" s="145">
        <v>2</v>
      </c>
      <c r="AC126" s="136">
        <v>2</v>
      </c>
      <c r="AD126" s="136">
        <v>2001</v>
      </c>
      <c r="AE126" s="136">
        <v>8</v>
      </c>
      <c r="AF126" s="136">
        <v>2</v>
      </c>
      <c r="AG126" s="136">
        <v>1572864</v>
      </c>
      <c r="AH126" s="136">
        <v>1</v>
      </c>
      <c r="AI126" s="136" t="s">
        <v>594</v>
      </c>
      <c r="AJ126" s="136">
        <v>10</v>
      </c>
      <c r="AK126" s="136" t="s">
        <v>405</v>
      </c>
      <c r="AL126" s="136" t="s">
        <v>327</v>
      </c>
      <c r="AM126" s="136">
        <v>2</v>
      </c>
      <c r="AN126" s="118">
        <v>0</v>
      </c>
      <c r="AO126" s="136">
        <v>1500</v>
      </c>
      <c r="AP126" s="136" t="s">
        <v>531</v>
      </c>
      <c r="AQ126" s="136" t="s">
        <v>424</v>
      </c>
      <c r="AR126" s="136" t="s">
        <v>319</v>
      </c>
      <c r="AS126" s="136" t="s">
        <v>633</v>
      </c>
      <c r="AT126" s="136" t="s">
        <v>478</v>
      </c>
      <c r="AU126" s="136">
        <v>14.192709585559827</v>
      </c>
      <c r="AV126" s="136">
        <v>13.171874235291719</v>
      </c>
      <c r="AW126" s="136">
        <v>22.806430527019455</v>
      </c>
      <c r="AX126" s="136">
        <v>12.543517926126837</v>
      </c>
      <c r="AY126" s="136">
        <v>13.322165273341279</v>
      </c>
      <c r="AZ126" s="136">
        <v>20.86383902564641</v>
      </c>
      <c r="BA126" s="136"/>
      <c r="BB126" s="136">
        <v>10.976016675637277</v>
      </c>
      <c r="BC126" s="136">
        <v>265.56326819600724</v>
      </c>
      <c r="BD126" s="136">
        <v>634.63656623333213</v>
      </c>
      <c r="BE126" s="136">
        <v>10.906819761620806</v>
      </c>
      <c r="BF126" s="136">
        <v>419.52306753557571</v>
      </c>
      <c r="BG126" s="136">
        <v>112695.857472253</v>
      </c>
      <c r="BH126" s="136">
        <v>113108.577355</v>
      </c>
      <c r="BI126" s="136">
        <v>16.334783859251345</v>
      </c>
      <c r="BJ126" s="136">
        <v>934.19752100000005</v>
      </c>
      <c r="BK126" s="136">
        <v>84531.419762999998</v>
      </c>
      <c r="BL126" s="136">
        <v>12.207760927011726</v>
      </c>
      <c r="BM126" s="136">
        <v>730.14297499999998</v>
      </c>
      <c r="BN126" s="136">
        <v>56302.844295000003</v>
      </c>
      <c r="BO126" s="136">
        <v>8.1310791252671724</v>
      </c>
      <c r="BP126" s="136">
        <v>536.49132199999997</v>
      </c>
      <c r="BQ126" s="136">
        <v>28180.932388000001</v>
      </c>
      <c r="BR126" s="136">
        <v>4.069801338455318</v>
      </c>
      <c r="BS126" s="136">
        <v>444.42677700000002</v>
      </c>
      <c r="BT126" s="136">
        <v>806138.43059373298</v>
      </c>
      <c r="BU126" s="136">
        <v>807035.81689699995</v>
      </c>
      <c r="BV126" s="136">
        <v>13.676693201951393</v>
      </c>
      <c r="BW126" s="136">
        <v>932.58512399999995</v>
      </c>
      <c r="BX126" s="136">
        <v>604609.43959900003</v>
      </c>
      <c r="BY126" s="136">
        <v>10.246209200718342</v>
      </c>
      <c r="BZ126" s="136">
        <v>577.13057900000001</v>
      </c>
      <c r="CA126" s="136">
        <v>403210.26783500001</v>
      </c>
      <c r="CB126" s="136">
        <v>6.8331330699288619</v>
      </c>
      <c r="CC126" s="136">
        <v>491.01049599999999</v>
      </c>
      <c r="CD126" s="136">
        <v>201559.23676500001</v>
      </c>
      <c r="CE126" s="136">
        <v>3.4157887240414921</v>
      </c>
      <c r="CF126" s="136">
        <v>411.160661</v>
      </c>
      <c r="CG126" s="136">
        <v>378164.51882192597</v>
      </c>
      <c r="CH126" s="136">
        <v>376270.61058099999</v>
      </c>
      <c r="CI126" s="136">
        <v>23.595796859689045</v>
      </c>
      <c r="CJ126" s="136">
        <v>857.15080599999999</v>
      </c>
      <c r="CK126" s="136">
        <v>283711.16204800003</v>
      </c>
      <c r="CL126" s="136">
        <v>17.791426591022113</v>
      </c>
      <c r="CM126" s="136">
        <v>645.03884300000004</v>
      </c>
      <c r="CN126" s="136">
        <v>189105.06408099999</v>
      </c>
      <c r="CO126" s="136">
        <v>11.858711660482449</v>
      </c>
      <c r="CP126" s="136">
        <v>500.53652899999997</v>
      </c>
      <c r="CQ126" s="136">
        <v>94518.693497999993</v>
      </c>
      <c r="CR126" s="136">
        <v>5.9272338272136027</v>
      </c>
      <c r="CS126" s="136">
        <v>394.11851200000001</v>
      </c>
      <c r="CT126" s="136">
        <v>197165.448720977</v>
      </c>
      <c r="CU126" s="136">
        <v>196880.08726900001</v>
      </c>
      <c r="CV126" s="136">
        <v>13.076059840414757</v>
      </c>
      <c r="CW126" s="136">
        <v>860.98099200000001</v>
      </c>
      <c r="CX126" s="136">
        <v>147853.81458999999</v>
      </c>
      <c r="CY126" s="136">
        <v>9.8199129938969989</v>
      </c>
      <c r="CZ126" s="136">
        <v>774.12892599999998</v>
      </c>
      <c r="DA126" s="136">
        <v>98581.091182999997</v>
      </c>
      <c r="DB126" s="136">
        <v>6.5473977857447894</v>
      </c>
      <c r="DC126" s="136">
        <v>449.655372</v>
      </c>
      <c r="DD126" s="136">
        <v>49275.986805</v>
      </c>
      <c r="DE126" s="136">
        <v>3.272731951186628</v>
      </c>
      <c r="DF126" s="136">
        <v>370.851157</v>
      </c>
      <c r="DG126" s="136">
        <v>303378.39071247302</v>
      </c>
      <c r="DH126" s="136">
        <v>301086.14098800003</v>
      </c>
      <c r="DI126" s="136">
        <v>14.41495341318816</v>
      </c>
      <c r="DJ126" s="136">
        <v>869.782645</v>
      </c>
      <c r="DK126" s="136">
        <v>227594.63383899999</v>
      </c>
      <c r="DL126" s="136">
        <v>10.896436591585129</v>
      </c>
      <c r="DM126" s="136">
        <v>836.41404999999997</v>
      </c>
      <c r="DN126" s="136">
        <v>151730.074815</v>
      </c>
      <c r="DO126" s="136">
        <v>7.2643063299447936</v>
      </c>
      <c r="DP126" s="136">
        <v>474.781901</v>
      </c>
      <c r="DQ126" s="136">
        <v>75782.690545999998</v>
      </c>
      <c r="DR126" s="136">
        <v>3.6282106846963216</v>
      </c>
      <c r="DS126" s="136">
        <v>380.50371899999999</v>
      </c>
      <c r="DT126" s="136">
        <v>21329.690045065901</v>
      </c>
      <c r="DU126" s="136">
        <v>21094.388752999999</v>
      </c>
      <c r="DV126" s="136">
        <v>21.594296722117008</v>
      </c>
      <c r="DW126" s="136">
        <v>870.13966900000003</v>
      </c>
      <c r="DX126" s="136">
        <v>16018.222368000001</v>
      </c>
      <c r="DY126" s="136">
        <v>16.397832183037313</v>
      </c>
      <c r="DZ126" s="136">
        <v>729.10661200000004</v>
      </c>
      <c r="EA126" s="136">
        <v>10656.736751</v>
      </c>
      <c r="EB126" s="136">
        <v>10.909286739008037</v>
      </c>
      <c r="EC126" s="136">
        <v>464.79413199999999</v>
      </c>
      <c r="ED126" s="136">
        <v>5325.3011310000002</v>
      </c>
      <c r="EE126" s="136">
        <v>5.4515034355325795</v>
      </c>
      <c r="EF126" s="136">
        <v>376.89520700000003</v>
      </c>
      <c r="EG126" s="136">
        <v>4524659.0831632903</v>
      </c>
      <c r="EH126" s="140">
        <v>4527947.6551299999</v>
      </c>
      <c r="EI126" s="136">
        <v>12.78675477711395</v>
      </c>
      <c r="EJ126" s="136">
        <v>933.55975100000001</v>
      </c>
      <c r="EK126" s="136">
        <v>3949489.3345690002</v>
      </c>
      <c r="EL126" s="136">
        <v>11.153210121310655</v>
      </c>
      <c r="EM126" s="136">
        <v>701.68589199999997</v>
      </c>
      <c r="EN126" s="136">
        <v>3393490.8272060002</v>
      </c>
      <c r="EO126" s="136">
        <v>9.5830911377050576</v>
      </c>
      <c r="EP126" s="136">
        <v>598.160166</v>
      </c>
      <c r="EQ126" s="136">
        <v>2833092.1543999999</v>
      </c>
      <c r="ER126" s="136">
        <v>8.0005462515087711</v>
      </c>
      <c r="ES126" s="136">
        <v>540.03153499999996</v>
      </c>
      <c r="ET126" s="136">
        <v>2259982.6679520002</v>
      </c>
      <c r="EU126" s="136">
        <v>6.3821065031283579</v>
      </c>
      <c r="EV126" s="136">
        <v>503.89672200000001</v>
      </c>
      <c r="EW126" s="136">
        <v>1694614.3974590001</v>
      </c>
      <c r="EX126" s="136">
        <v>4.7855276589881051</v>
      </c>
      <c r="EY126" s="136">
        <v>468.353568</v>
      </c>
      <c r="EZ126" s="136">
        <v>1127477.307889</v>
      </c>
      <c r="FA126" s="136">
        <v>3.1839537359500096</v>
      </c>
      <c r="FB126" s="136">
        <v>427.30829899999998</v>
      </c>
      <c r="FC126" s="136">
        <v>565230.03483799996</v>
      </c>
      <c r="FD126" s="136">
        <v>1.596188471822247</v>
      </c>
      <c r="FE126" s="136">
        <v>377.56701199999998</v>
      </c>
      <c r="FF126" s="136">
        <v>48064.468727883403</v>
      </c>
      <c r="FG126" s="136">
        <v>48440.826097999998</v>
      </c>
      <c r="FH126" s="136">
        <v>143.12127311351415</v>
      </c>
      <c r="FI126" s="136">
        <v>394.03735499999999</v>
      </c>
      <c r="FJ126" s="136">
        <v>24041.337654999999</v>
      </c>
      <c r="FK126" s="136">
        <v>71.031547760444369</v>
      </c>
      <c r="FL126" s="136">
        <v>365.832314</v>
      </c>
      <c r="FM126" s="136">
        <v>41710.406965949602</v>
      </c>
      <c r="FN126" s="136">
        <v>41730.865956000001</v>
      </c>
      <c r="FO126" s="136">
        <v>305.51918849110479</v>
      </c>
      <c r="FP126" s="136">
        <v>343.62933900000002</v>
      </c>
      <c r="FQ126" s="136">
        <v>20844.070338000001</v>
      </c>
      <c r="FR126" s="136">
        <v>152.60319450911487</v>
      </c>
      <c r="FS126" s="136">
        <v>336.86950400000001</v>
      </c>
      <c r="FT126" s="136">
        <v>105.76857833894303</v>
      </c>
      <c r="FU126" s="136">
        <v>9.1813002030332491</v>
      </c>
      <c r="FV126" s="136">
        <v>846.39531299999999</v>
      </c>
      <c r="FW126" s="136">
        <v>104.47833452007772</v>
      </c>
      <c r="FX126" s="136">
        <v>9.0692998715345254</v>
      </c>
      <c r="FY126" s="136">
        <v>827.00555599999996</v>
      </c>
      <c r="FZ126" s="136">
        <v>59203483.909721494</v>
      </c>
      <c r="GA126" s="136">
        <v>399.76639289944234</v>
      </c>
      <c r="GB126" s="136">
        <v>933.25289299999997</v>
      </c>
      <c r="GC126" s="136">
        <v>59282698.606724493</v>
      </c>
      <c r="GD126" s="136">
        <v>400.30128327403241</v>
      </c>
      <c r="GE126" s="136">
        <v>954.18181800000002</v>
      </c>
      <c r="GF126" s="136">
        <v>248.043443</v>
      </c>
      <c r="GG126" s="136"/>
      <c r="GH126" s="136"/>
      <c r="GI126" s="136"/>
      <c r="GJ126" s="136"/>
      <c r="GK126" s="136"/>
      <c r="GL126" s="136">
        <v>0</v>
      </c>
      <c r="GM126" s="136">
        <v>8</v>
      </c>
      <c r="GN126" s="136">
        <v>0</v>
      </c>
      <c r="GO126" s="114"/>
      <c r="GP126" s="114"/>
      <c r="GQ126" s="114"/>
      <c r="GR126" s="114"/>
      <c r="GS126" s="114"/>
      <c r="GT126" s="114"/>
      <c r="GU126" s="114"/>
      <c r="GV126" s="114"/>
      <c r="GW126" s="114"/>
      <c r="GX126" s="114"/>
      <c r="GY126" s="114"/>
      <c r="GZ126" s="114"/>
      <c r="HA126" s="107"/>
      <c r="HB126" s="114"/>
      <c r="HC126" s="53" t="str">
        <f t="shared" si="16"/>
        <v>0</v>
      </c>
      <c r="HD126" s="56">
        <f t="shared" si="17"/>
        <v>2018</v>
      </c>
      <c r="HF126" s="56" t="e">
        <f>MATCH(ROUND(#REF!,1),#REF!,0)</f>
        <v>#REF!</v>
      </c>
      <c r="HG126" s="56" t="e">
        <f>MATCH(ROUND(#REF!,1),#REF!,0)</f>
        <v>#REF!</v>
      </c>
      <c r="HH126" s="56" t="e">
        <f>MATCH(ROUND(#REF!,1),#REF!,0)</f>
        <v>#REF!</v>
      </c>
      <c r="HI126" s="56" t="e">
        <f>MATCH(ROUND(#REF!,1),#REF!,0)</f>
        <v>#REF!</v>
      </c>
      <c r="HK126" s="115">
        <f t="shared" si="13"/>
        <v>2</v>
      </c>
      <c r="HL126" s="115" t="str" cm="1">
        <f t="array" ref="HL126">IFERROR(INDEX(#REF!,'5. Data Set'!HH126),"")</f>
        <v/>
      </c>
      <c r="HN126" s="116" t="str" cm="1">
        <f t="array" ref="HN126">IF(IFERROR(INDEX($E$5:$E$900,SMALL(IF(ROUND($EH$5:$EH$900,1)=ROUND($EH126,1),ROW($EH$5:$EH$900)-4,""),1)),"")=$E126,"",IFERROR(INDEX($E$5:$E$900,SMALL(IF(ROUND($EH$5:$EH$900,1)=ROUND($EH126,1),ROW($EH$5:$EH$900)-4,""),1)),""))</f>
        <v/>
      </c>
      <c r="HO126" s="116" t="str" cm="1">
        <f t="array" ref="HO126">IF(IFERROR(INDEX($E$5:$E$900,SMALL(IF(ROUND($EH$5:$EH$900,1)=ROUND($EH126,1),ROW($EH$5:$EH$900)-4,""),2)),"")=$E126,"",IFERROR(INDEX($E$5:$E$900,SMALL(IF(ROUND($EH$5:$EH$900,1)=ROUND($EH126,1),ROW($EH$5:$EH$900)-4,""),2)),""))</f>
        <v/>
      </c>
      <c r="HP126" s="116" t="str" cm="1">
        <f t="array" ref="HP126">IF(IFERROR(INDEX($E$5:$E$900,SMALL(IF(ROUND($EH$5:$EH$900,1)=ROUND($EH126,1),ROW($EH$5:$EH$900)-4,""),3)),"")=$E126,"",IFERROR(INDEX($E$5:$E$900,SMALL(IF(ROUND($EH$5:$EH$900,1)=ROUND($EH126,1),ROW($EH$5:$EH$900)-4,""),3)),""))</f>
        <v/>
      </c>
      <c r="HQ126" s="117" t="str" cm="1">
        <f t="array" ref="HQ126">IF(IFERROR(INDEX($E$5:$E$900,SMALL(IF(ROUND($EH$5:$EH$900,1)=ROUND($EH126,1),ROW($EH$5:$EH$900)-4,""),4)),"")=$E126,"",IFERROR(INDEX($E$5:$E$900,SMALL(IF(ROUND($EH$5:$EH$900,1)=ROUND($EH126,1),ROW($EH$5:$EH$900)-4,""),4)),""))</f>
        <v/>
      </c>
      <c r="HR126" s="118"/>
      <c r="HS126" s="105" t="str">
        <f t="shared" si="14"/>
        <v>TC</v>
      </c>
      <c r="HT126" s="119" t="str">
        <f t="shared" si="15"/>
        <v/>
      </c>
      <c r="HU126" s="119" t="str">
        <f t="shared" si="15"/>
        <v/>
      </c>
      <c r="HV126" s="119" t="str">
        <f t="shared" si="15"/>
        <v/>
      </c>
      <c r="HW126" s="119" t="str">
        <f t="shared" si="11"/>
        <v/>
      </c>
    </row>
    <row r="127" spans="1:231" ht="13.9" customHeight="1" x14ac:dyDescent="0.3">
      <c r="A127" s="118" t="s">
        <v>292</v>
      </c>
      <c r="B127" s="135" t="s">
        <v>631</v>
      </c>
      <c r="C127" s="136"/>
      <c r="D127" s="137">
        <v>2018</v>
      </c>
      <c r="E127" s="138" t="s">
        <v>634</v>
      </c>
      <c r="F127" s="137" t="s">
        <v>49</v>
      </c>
      <c r="G127" s="107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18" t="s">
        <v>18</v>
      </c>
      <c r="X127" s="110"/>
      <c r="Y127" s="118" t="s">
        <v>296</v>
      </c>
      <c r="Z127" s="118">
        <v>1</v>
      </c>
      <c r="AA127" s="136" t="s">
        <v>483</v>
      </c>
      <c r="AB127" s="145">
        <v>2</v>
      </c>
      <c r="AC127" s="136">
        <v>2</v>
      </c>
      <c r="AD127" s="136">
        <v>2401</v>
      </c>
      <c r="AE127" s="136">
        <v>20</v>
      </c>
      <c r="AF127" s="136">
        <v>2</v>
      </c>
      <c r="AG127" s="136">
        <v>786432</v>
      </c>
      <c r="AH127" s="136">
        <v>24</v>
      </c>
      <c r="AI127" s="136" t="s">
        <v>635</v>
      </c>
      <c r="AJ127" s="136">
        <v>2</v>
      </c>
      <c r="AK127" s="136" t="s">
        <v>405</v>
      </c>
      <c r="AL127" s="136" t="s">
        <v>327</v>
      </c>
      <c r="AM127" s="136">
        <v>2</v>
      </c>
      <c r="AN127" s="118">
        <v>0</v>
      </c>
      <c r="AO127" s="136">
        <v>550</v>
      </c>
      <c r="AP127" s="136" t="s">
        <v>531</v>
      </c>
      <c r="AQ127" s="136" t="s">
        <v>424</v>
      </c>
      <c r="AR127" s="136" t="s">
        <v>319</v>
      </c>
      <c r="AS127" s="136" t="s">
        <v>477</v>
      </c>
      <c r="AT127" s="136" t="s">
        <v>478</v>
      </c>
      <c r="AU127" s="136">
        <v>17.080858844155582</v>
      </c>
      <c r="AV127" s="136">
        <v>21.750741814295544</v>
      </c>
      <c r="AW127" s="136">
        <v>25.009183992021676</v>
      </c>
      <c r="AX127" s="136">
        <v>13.689576458941728</v>
      </c>
      <c r="AY127" s="136">
        <v>14.695615677984858</v>
      </c>
      <c r="AZ127" s="136">
        <v>22.839673885046746</v>
      </c>
      <c r="BA127" s="136"/>
      <c r="BB127" s="136">
        <v>14.845440374383072</v>
      </c>
      <c r="BC127" s="136">
        <v>4.9864736124317446</v>
      </c>
      <c r="BD127" s="136">
        <v>10.715182313951201</v>
      </c>
      <c r="BE127" s="136">
        <v>19.214849542272304</v>
      </c>
      <c r="BF127" s="136">
        <v>347.34019591161672</v>
      </c>
      <c r="BG127" s="136">
        <v>82610.753551644302</v>
      </c>
      <c r="BH127" s="136">
        <v>82562.751961000002</v>
      </c>
      <c r="BI127" s="136">
        <v>11.923452134625384</v>
      </c>
      <c r="BJ127" s="136">
        <v>560.56561999999997</v>
      </c>
      <c r="BK127" s="136">
        <v>61894.557251999999</v>
      </c>
      <c r="BL127" s="136">
        <v>8.9386166674368894</v>
      </c>
      <c r="BM127" s="136">
        <v>431.532397</v>
      </c>
      <c r="BN127" s="136">
        <v>41340.946896000001</v>
      </c>
      <c r="BO127" s="136">
        <v>5.9703291109699039</v>
      </c>
      <c r="BP127" s="136">
        <v>331.84421500000002</v>
      </c>
      <c r="BQ127" s="136">
        <v>20632.348470000001</v>
      </c>
      <c r="BR127" s="136">
        <v>2.9796586664548554</v>
      </c>
      <c r="BS127" s="136">
        <v>277.47520700000001</v>
      </c>
      <c r="BT127" s="136">
        <v>957302.02785751596</v>
      </c>
      <c r="BU127" s="136">
        <v>965627.27918099996</v>
      </c>
      <c r="BV127" s="136">
        <v>16.364314654053484</v>
      </c>
      <c r="BW127" s="136">
        <v>581.66239700000006</v>
      </c>
      <c r="BX127" s="136">
        <v>718083.96062899998</v>
      </c>
      <c r="BY127" s="136">
        <v>12.169241831826167</v>
      </c>
      <c r="BZ127" s="136">
        <v>483.38735500000001</v>
      </c>
      <c r="CA127" s="136">
        <v>478646.411204</v>
      </c>
      <c r="CB127" s="136">
        <v>8.1115360448589193</v>
      </c>
      <c r="CC127" s="136">
        <v>359.93504100000001</v>
      </c>
      <c r="CD127" s="136">
        <v>239430.32178900001</v>
      </c>
      <c r="CE127" s="136">
        <v>4.0575833014987266</v>
      </c>
      <c r="CF127" s="136">
        <v>289.364463</v>
      </c>
      <c r="CG127" s="136">
        <v>260918.60859147599</v>
      </c>
      <c r="CH127" s="136">
        <v>261125.37808900001</v>
      </c>
      <c r="CI127" s="136">
        <v>16.375080070121925</v>
      </c>
      <c r="CJ127" s="136">
        <v>529.96181799999999</v>
      </c>
      <c r="CK127" s="136">
        <v>195687.93657399999</v>
      </c>
      <c r="CL127" s="136">
        <v>12.271521265405408</v>
      </c>
      <c r="CM127" s="136">
        <v>403.07173599999999</v>
      </c>
      <c r="CN127" s="136">
        <v>130418.64169400001</v>
      </c>
      <c r="CO127" s="136">
        <v>8.1785068766770905</v>
      </c>
      <c r="CP127" s="136">
        <v>315.64801699999998</v>
      </c>
      <c r="CQ127" s="136">
        <v>65236.459784999999</v>
      </c>
      <c r="CR127" s="136">
        <v>4.0909553115383863</v>
      </c>
      <c r="CS127" s="136">
        <v>254.88983500000001</v>
      </c>
      <c r="CT127" s="136">
        <v>136547.966961178</v>
      </c>
      <c r="CU127" s="136">
        <v>136075.930054</v>
      </c>
      <c r="CV127" s="136">
        <v>9.037668709456959</v>
      </c>
      <c r="CW127" s="136">
        <v>530.019091</v>
      </c>
      <c r="CX127" s="136">
        <v>102437.250572</v>
      </c>
      <c r="CY127" s="136">
        <v>6.8035098772426315</v>
      </c>
      <c r="CZ127" s="136">
        <v>499.203058</v>
      </c>
      <c r="DA127" s="136">
        <v>68261.638397999996</v>
      </c>
      <c r="DB127" s="136">
        <v>4.5336899270947555</v>
      </c>
      <c r="DC127" s="136">
        <v>283.85702500000002</v>
      </c>
      <c r="DD127" s="136">
        <v>34147.389627999997</v>
      </c>
      <c r="DE127" s="136">
        <v>2.2679455112167277</v>
      </c>
      <c r="DF127" s="136">
        <v>239.687521</v>
      </c>
      <c r="DG127" s="136">
        <v>209809.62041718001</v>
      </c>
      <c r="DH127" s="136">
        <v>210250.139203</v>
      </c>
      <c r="DI127" s="136">
        <v>10.066042733758254</v>
      </c>
      <c r="DJ127" s="136">
        <v>534.289174</v>
      </c>
      <c r="DK127" s="136">
        <v>157356.66420999999</v>
      </c>
      <c r="DL127" s="136">
        <v>7.5336877891441922</v>
      </c>
      <c r="DM127" s="136">
        <v>523.98553700000002</v>
      </c>
      <c r="DN127" s="136">
        <v>104881.02682</v>
      </c>
      <c r="DO127" s="136">
        <v>5.0213374503939523</v>
      </c>
      <c r="DP127" s="136">
        <v>297.872727</v>
      </c>
      <c r="DQ127" s="136">
        <v>52451.832340000001</v>
      </c>
      <c r="DR127" s="136">
        <v>2.5112106360537885</v>
      </c>
      <c r="DS127" s="136">
        <v>245.86198300000001</v>
      </c>
      <c r="DT127" s="136">
        <v>14714.8402301612</v>
      </c>
      <c r="DU127" s="136">
        <v>14734.101189000001</v>
      </c>
      <c r="DV127" s="136">
        <v>15.083279100168911</v>
      </c>
      <c r="DW127" s="136">
        <v>532.30528900000002</v>
      </c>
      <c r="DX127" s="136">
        <v>11049.76669</v>
      </c>
      <c r="DY127" s="136">
        <v>11.311630946409377</v>
      </c>
      <c r="DZ127" s="136">
        <v>468.968099</v>
      </c>
      <c r="EA127" s="136">
        <v>7363.307127</v>
      </c>
      <c r="EB127" s="136">
        <v>7.5378073675589903</v>
      </c>
      <c r="EC127" s="136">
        <v>293.69272699999999</v>
      </c>
      <c r="ED127" s="136">
        <v>3677.7243819999999</v>
      </c>
      <c r="EE127" s="136">
        <v>3.7648813860879353</v>
      </c>
      <c r="EF127" s="136">
        <v>242.694793</v>
      </c>
      <c r="EG127" s="136">
        <v>4030856.2973945201</v>
      </c>
      <c r="EH127" s="140">
        <v>4035871.8152970001</v>
      </c>
      <c r="EI127" s="136">
        <v>11.397151015118535</v>
      </c>
      <c r="EJ127" s="136">
        <v>569.33609999999999</v>
      </c>
      <c r="EK127" s="136">
        <v>3513321.4412560002</v>
      </c>
      <c r="EL127" s="136">
        <v>9.9214883086423935</v>
      </c>
      <c r="EM127" s="136">
        <v>523.66460600000005</v>
      </c>
      <c r="EN127" s="136">
        <v>3021331.7937469999</v>
      </c>
      <c r="EO127" s="136">
        <v>8.5321279505452985</v>
      </c>
      <c r="EP127" s="136">
        <v>429.185519</v>
      </c>
      <c r="EQ127" s="136">
        <v>2521064.1156020002</v>
      </c>
      <c r="ER127" s="136">
        <v>7.1193907436323736</v>
      </c>
      <c r="ES127" s="136">
        <v>369.91738600000002</v>
      </c>
      <c r="ET127" s="136">
        <v>2021172.264526</v>
      </c>
      <c r="EU127" s="136">
        <v>5.7077148583017463</v>
      </c>
      <c r="EV127" s="136">
        <v>330.05950200000001</v>
      </c>
      <c r="EW127" s="136">
        <v>1511238.414817</v>
      </c>
      <c r="EX127" s="136">
        <v>4.2676807445258751</v>
      </c>
      <c r="EY127" s="136">
        <v>296.74166000000002</v>
      </c>
      <c r="EZ127" s="136">
        <v>1007178.19432</v>
      </c>
      <c r="FA127" s="136">
        <v>2.8442335398986658</v>
      </c>
      <c r="FB127" s="136">
        <v>264.66659800000002</v>
      </c>
      <c r="FC127" s="136">
        <v>501108.70453599998</v>
      </c>
      <c r="FD127" s="136">
        <v>1.4151122339763702</v>
      </c>
      <c r="FE127" s="136">
        <v>232.646929</v>
      </c>
      <c r="FF127" s="136">
        <v>367.994742639739</v>
      </c>
      <c r="FG127" s="136">
        <v>380.22139499999997</v>
      </c>
      <c r="FH127" s="136">
        <v>1.1233865006204573</v>
      </c>
      <c r="FI127" s="136">
        <v>165.27603300000001</v>
      </c>
      <c r="FJ127" s="136">
        <v>184.36028400000001</v>
      </c>
      <c r="FK127" s="136">
        <v>0.5447033150150683</v>
      </c>
      <c r="FL127" s="136">
        <v>148.89917399999999</v>
      </c>
      <c r="FM127" s="136">
        <v>315.89125905323101</v>
      </c>
      <c r="FN127" s="136">
        <v>312.32332500000001</v>
      </c>
      <c r="FO127" s="136">
        <v>2.286575334943993</v>
      </c>
      <c r="FP127" s="136">
        <v>154.57710700000001</v>
      </c>
      <c r="FQ127" s="136">
        <v>158.09194400000001</v>
      </c>
      <c r="FR127" s="136">
        <v>1.1574196061205066</v>
      </c>
      <c r="FS127" s="136">
        <v>149.11867799999999</v>
      </c>
      <c r="FT127" s="136">
        <v>128.66485510335582</v>
      </c>
      <c r="FU127" s="136">
        <v>11.16882422772186</v>
      </c>
      <c r="FV127" s="136">
        <v>579.77307699999994</v>
      </c>
      <c r="FW127" s="136">
        <v>127.47666092423202</v>
      </c>
      <c r="FX127" s="136">
        <v>11.065682371895141</v>
      </c>
      <c r="FY127" s="136">
        <v>577.36923100000001</v>
      </c>
      <c r="FZ127" s="136">
        <v>28726575.540802117</v>
      </c>
      <c r="GA127" s="136">
        <v>193.97371110476311</v>
      </c>
      <c r="GB127" s="136">
        <v>557.98181799999998</v>
      </c>
      <c r="GC127" s="136">
        <v>28819761.689249363</v>
      </c>
      <c r="GD127" s="136">
        <v>194.60294249408057</v>
      </c>
      <c r="GE127" s="136">
        <v>560.26611600000001</v>
      </c>
      <c r="GF127" s="136">
        <v>142.26934399999999</v>
      </c>
      <c r="GG127" s="136"/>
      <c r="GH127" s="136"/>
      <c r="GI127" s="136"/>
      <c r="GJ127" s="136"/>
      <c r="GK127" s="136"/>
      <c r="GL127" s="136">
        <v>2</v>
      </c>
      <c r="GM127" s="136">
        <v>2</v>
      </c>
      <c r="GN127" s="136">
        <v>0</v>
      </c>
      <c r="GO127" s="114"/>
      <c r="GP127" s="114"/>
      <c r="GQ127" s="114"/>
      <c r="GR127" s="114"/>
      <c r="GS127" s="114"/>
      <c r="GT127" s="114"/>
      <c r="GU127" s="114"/>
      <c r="GV127" s="114"/>
      <c r="GW127" s="114"/>
      <c r="GX127" s="114"/>
      <c r="GY127" s="114"/>
      <c r="GZ127" s="114"/>
      <c r="HA127" s="107"/>
      <c r="HB127" s="114"/>
      <c r="HC127" s="53" t="str">
        <f t="shared" si="16"/>
        <v>0</v>
      </c>
      <c r="HD127" s="56">
        <f t="shared" si="17"/>
        <v>2018</v>
      </c>
      <c r="HF127" s="56" t="e">
        <f>MATCH(ROUND(#REF!,1),#REF!,0)</f>
        <v>#REF!</v>
      </c>
      <c r="HG127" s="56" t="e">
        <f>MATCH(ROUND(#REF!,1),#REF!,0)</f>
        <v>#REF!</v>
      </c>
      <c r="HH127" s="56" t="e">
        <f>MATCH(ROUND(#REF!,1),#REF!,0)</f>
        <v>#REF!</v>
      </c>
      <c r="HI127" s="56" t="e">
        <f>MATCH(ROUND(#REF!,1),#REF!,0)</f>
        <v>#REF!</v>
      </c>
      <c r="HK127" s="115">
        <f t="shared" si="13"/>
        <v>2</v>
      </c>
      <c r="HL127" s="115" t="str" cm="1">
        <f t="array" ref="HL127">IFERROR(INDEX(#REF!,'5. Data Set'!HH127),"")</f>
        <v/>
      </c>
      <c r="HN127" s="116" t="str" cm="1">
        <f t="array" ref="HN127">IF(IFERROR(INDEX($E$5:$E$900,SMALL(IF(ROUND($EH$5:$EH$900,1)=ROUND($EH127,1),ROW($EH$5:$EH$900)-4,""),1)),"")=$E127,"",IFERROR(INDEX($E$5:$E$900,SMALL(IF(ROUND($EH$5:$EH$900,1)=ROUND($EH127,1),ROW($EH$5:$EH$900)-4,""),1)),""))</f>
        <v/>
      </c>
      <c r="HO127" s="116" t="str" cm="1">
        <f t="array" ref="HO127">IF(IFERROR(INDEX($E$5:$E$900,SMALL(IF(ROUND($EH$5:$EH$900,1)=ROUND($EH127,1),ROW($EH$5:$EH$900)-4,""),2)),"")=$E127,"",IFERROR(INDEX($E$5:$E$900,SMALL(IF(ROUND($EH$5:$EH$900,1)=ROUND($EH127,1),ROW($EH$5:$EH$900)-4,""),2)),""))</f>
        <v/>
      </c>
      <c r="HP127" s="116" t="str" cm="1">
        <f t="array" ref="HP127">IF(IFERROR(INDEX($E$5:$E$900,SMALL(IF(ROUND($EH$5:$EH$900,1)=ROUND($EH127,1),ROW($EH$5:$EH$900)-4,""),3)),"")=$E127,"",IFERROR(INDEX($E$5:$E$900,SMALL(IF(ROUND($EH$5:$EH$900,1)=ROUND($EH127,1),ROW($EH$5:$EH$900)-4,""),3)),""))</f>
        <v/>
      </c>
      <c r="HQ127" s="117" t="str" cm="1">
        <f t="array" ref="HQ127">IF(IFERROR(INDEX($E$5:$E$900,SMALL(IF(ROUND($EH$5:$EH$900,1)=ROUND($EH127,1),ROW($EH$5:$EH$900)-4,""),4)),"")=$E127,"",IFERROR(INDEX($E$5:$E$900,SMALL(IF(ROUND($EH$5:$EH$900,1)=ROUND($EH127,1),ROW($EH$5:$EH$900)-4,""),4)),""))</f>
        <v/>
      </c>
      <c r="HR127" s="118"/>
      <c r="HS127" s="105" t="str">
        <f t="shared" si="14"/>
        <v>TC</v>
      </c>
      <c r="HT127" s="119" t="str">
        <f t="shared" si="15"/>
        <v/>
      </c>
      <c r="HU127" s="119" t="str">
        <f t="shared" si="15"/>
        <v/>
      </c>
      <c r="HV127" s="119" t="str">
        <f t="shared" si="15"/>
        <v/>
      </c>
      <c r="HW127" s="119" t="str">
        <f t="shared" si="11"/>
        <v/>
      </c>
    </row>
    <row r="128" spans="1:231" ht="13.9" customHeight="1" x14ac:dyDescent="0.3">
      <c r="A128" s="118" t="s">
        <v>292</v>
      </c>
      <c r="B128" s="118" t="s">
        <v>636</v>
      </c>
      <c r="C128" s="136"/>
      <c r="D128" s="137">
        <v>2018</v>
      </c>
      <c r="E128" s="138" t="s">
        <v>637</v>
      </c>
      <c r="F128" s="137" t="s">
        <v>300</v>
      </c>
      <c r="G128" s="107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18" t="s">
        <v>18</v>
      </c>
      <c r="X128" s="110"/>
      <c r="Y128" s="118" t="s">
        <v>296</v>
      </c>
      <c r="Z128" s="118">
        <v>1</v>
      </c>
      <c r="AA128" s="136" t="s">
        <v>422</v>
      </c>
      <c r="AB128" s="145">
        <v>2</v>
      </c>
      <c r="AC128" s="136">
        <v>2</v>
      </c>
      <c r="AD128" s="136">
        <v>2494</v>
      </c>
      <c r="AE128" s="146">
        <v>28</v>
      </c>
      <c r="AF128" s="136">
        <v>2</v>
      </c>
      <c r="AG128" s="136">
        <v>785067</v>
      </c>
      <c r="AH128" s="136">
        <v>24</v>
      </c>
      <c r="AI128" s="136" t="s">
        <v>638</v>
      </c>
      <c r="AJ128" s="136">
        <v>11</v>
      </c>
      <c r="AK128" s="136" t="s">
        <v>405</v>
      </c>
      <c r="AL128" s="136" t="s">
        <v>327</v>
      </c>
      <c r="AM128" s="136">
        <v>2</v>
      </c>
      <c r="AN128" s="118">
        <v>0</v>
      </c>
      <c r="AO128" s="136">
        <v>1600</v>
      </c>
      <c r="AP128" s="136" t="s">
        <v>341</v>
      </c>
      <c r="AQ128" s="136" t="s">
        <v>424</v>
      </c>
      <c r="AR128" s="136" t="s">
        <v>319</v>
      </c>
      <c r="AS128" s="136" t="s">
        <v>639</v>
      </c>
      <c r="AT128" s="136" t="s">
        <v>640</v>
      </c>
      <c r="AU128" s="136">
        <v>15.973424712459849</v>
      </c>
      <c r="AV128" s="136">
        <v>18.932488024446005</v>
      </c>
      <c r="AW128" s="136">
        <v>22.956875206942247</v>
      </c>
      <c r="AX128" s="136">
        <v>14.667026370811202</v>
      </c>
      <c r="AY128" s="136">
        <v>14.761242620413011</v>
      </c>
      <c r="AZ128" s="136">
        <v>21.235882130923052</v>
      </c>
      <c r="BA128" s="136"/>
      <c r="BB128" s="136">
        <v>12.921503009809157</v>
      </c>
      <c r="BC128" s="136">
        <v>13.971761244843488</v>
      </c>
      <c r="BD128" s="136">
        <v>14.8017898263448</v>
      </c>
      <c r="BE128" s="136">
        <v>17.382031913813115</v>
      </c>
      <c r="BF128" s="136">
        <v>391.14058281864101</v>
      </c>
      <c r="BG128" s="136">
        <v>116437.391926026</v>
      </c>
      <c r="BH128" s="136">
        <v>116628.533349</v>
      </c>
      <c r="BI128" s="136">
        <v>16.843124797672001</v>
      </c>
      <c r="BJ128" s="136">
        <v>731.98015899999996</v>
      </c>
      <c r="BK128" s="136">
        <v>87358.309062999993</v>
      </c>
      <c r="BL128" s="136">
        <v>12.616011360262261</v>
      </c>
      <c r="BM128" s="136">
        <v>718.99523799999997</v>
      </c>
      <c r="BN128" s="136">
        <v>58177.398668000002</v>
      </c>
      <c r="BO128" s="136">
        <v>8.4017963531858371</v>
      </c>
      <c r="BP128" s="136">
        <v>587.18079999999998</v>
      </c>
      <c r="BQ128" s="136">
        <v>29114.937449000001</v>
      </c>
      <c r="BR128" s="136">
        <v>4.2046874023742129</v>
      </c>
      <c r="BS128" s="136">
        <v>373.13095199999998</v>
      </c>
      <c r="BT128" s="136">
        <v>1126578.65753697</v>
      </c>
      <c r="BU128" s="136">
        <v>1126762.361246</v>
      </c>
      <c r="BV128" s="136">
        <v>19.095042380547351</v>
      </c>
      <c r="BW128" s="136">
        <v>745.53679999999997</v>
      </c>
      <c r="BX128" s="136">
        <v>845016.89387799997</v>
      </c>
      <c r="BY128" s="136">
        <v>14.32035179364328</v>
      </c>
      <c r="BZ128" s="136">
        <v>717.33650799999998</v>
      </c>
      <c r="CA128" s="136">
        <v>563339.493411</v>
      </c>
      <c r="CB128" s="136">
        <v>9.5468147244675343</v>
      </c>
      <c r="CC128" s="136">
        <v>551.46720000000005</v>
      </c>
      <c r="CD128" s="136">
        <v>281694.87885400001</v>
      </c>
      <c r="CE128" s="136">
        <v>4.7738332723078232</v>
      </c>
      <c r="CF128" s="136">
        <v>328.89523800000001</v>
      </c>
      <c r="CG128" s="136">
        <v>355568.51462286903</v>
      </c>
      <c r="CH128" s="136">
        <v>362366.70110800001</v>
      </c>
      <c r="CI128" s="136">
        <v>22.723887616036361</v>
      </c>
      <c r="CJ128" s="136">
        <v>683.81507899999997</v>
      </c>
      <c r="CK128" s="136">
        <v>266721.48856299999</v>
      </c>
      <c r="CL128" s="136">
        <v>16.726010177963705</v>
      </c>
      <c r="CM128" s="136">
        <v>672.22857099999999</v>
      </c>
      <c r="CN128" s="136">
        <v>177795.98334199999</v>
      </c>
      <c r="CO128" s="136">
        <v>11.149523208651924</v>
      </c>
      <c r="CP128" s="136">
        <v>547.81587300000001</v>
      </c>
      <c r="CQ128" s="136">
        <v>88913.143622000003</v>
      </c>
      <c r="CR128" s="136">
        <v>5.5757117778121987</v>
      </c>
      <c r="CS128" s="136">
        <v>337.82380999999998</v>
      </c>
      <c r="CT128" s="136">
        <v>207457.48464127499</v>
      </c>
      <c r="CU128" s="136">
        <v>205777.12873</v>
      </c>
      <c r="CV128" s="136">
        <v>13.666968998168899</v>
      </c>
      <c r="CW128" s="136">
        <v>692.99841300000003</v>
      </c>
      <c r="CX128" s="136">
        <v>155563.40320199999</v>
      </c>
      <c r="CY128" s="136">
        <v>10.331955849189686</v>
      </c>
      <c r="CZ128" s="136">
        <v>623.31111099999998</v>
      </c>
      <c r="DA128" s="136">
        <v>103761.121363</v>
      </c>
      <c r="DB128" s="136">
        <v>6.8914365636039641</v>
      </c>
      <c r="DC128" s="136">
        <v>502.12301600000001</v>
      </c>
      <c r="DD128" s="136">
        <v>51872.087641999999</v>
      </c>
      <c r="DE128" s="136">
        <v>3.4451555333134523</v>
      </c>
      <c r="DF128" s="136">
        <v>334.00873000000001</v>
      </c>
      <c r="DG128" s="136">
        <v>302279.58905891399</v>
      </c>
      <c r="DH128" s="136">
        <v>303218.32447200001</v>
      </c>
      <c r="DI128" s="136">
        <v>14.517034915476417</v>
      </c>
      <c r="DJ128" s="136">
        <v>701.67301599999996</v>
      </c>
      <c r="DK128" s="136">
        <v>226687.412793</v>
      </c>
      <c r="DL128" s="136">
        <v>10.853002014787139</v>
      </c>
      <c r="DM128" s="136">
        <v>681.24682499999994</v>
      </c>
      <c r="DN128" s="136">
        <v>151165.16555899999</v>
      </c>
      <c r="DO128" s="136">
        <v>7.2372604467261317</v>
      </c>
      <c r="DP128" s="136">
        <v>537.17539699999998</v>
      </c>
      <c r="DQ128" s="136">
        <v>75587.269442000004</v>
      </c>
      <c r="DR128" s="136">
        <v>3.6188546044035856</v>
      </c>
      <c r="DS128" s="136">
        <v>338.474603</v>
      </c>
      <c r="DT128" s="136">
        <v>21232.387033348801</v>
      </c>
      <c r="DU128" s="136">
        <v>21261.70695</v>
      </c>
      <c r="DV128" s="136">
        <v>21.765580130009724</v>
      </c>
      <c r="DW128" s="136">
        <v>701.66190500000005</v>
      </c>
      <c r="DX128" s="136">
        <v>15929.804944</v>
      </c>
      <c r="DY128" s="136">
        <v>16.307319387828223</v>
      </c>
      <c r="DZ128" s="136">
        <v>677.71031700000003</v>
      </c>
      <c r="EA128" s="136">
        <v>10626.255464</v>
      </c>
      <c r="EB128" s="136">
        <v>10.878083087475048</v>
      </c>
      <c r="EC128" s="136">
        <v>550.76031699999999</v>
      </c>
      <c r="ED128" s="136">
        <v>5311.1838049999997</v>
      </c>
      <c r="EE128" s="136">
        <v>5.4370515483441668</v>
      </c>
      <c r="EF128" s="136">
        <v>394.14206300000001</v>
      </c>
      <c r="EG128" s="136">
        <v>5437921.9408810502</v>
      </c>
      <c r="EH128" s="140">
        <v>5454163.6528899996</v>
      </c>
      <c r="EI128" s="136">
        <v>15.402354102909825</v>
      </c>
      <c r="EJ128" s="136">
        <v>732.941057</v>
      </c>
      <c r="EK128" s="136">
        <v>4760528.8877029996</v>
      </c>
      <c r="EL128" s="136">
        <v>13.443555476499348</v>
      </c>
      <c r="EM128" s="136">
        <v>720.441463</v>
      </c>
      <c r="EN128" s="136">
        <v>4078541.2025120002</v>
      </c>
      <c r="EO128" s="136">
        <v>11.517647768253431</v>
      </c>
      <c r="EP128" s="136">
        <v>707.43780500000003</v>
      </c>
      <c r="EQ128" s="136">
        <v>3392008.6599420002</v>
      </c>
      <c r="ER128" s="136">
        <v>9.5789055528028193</v>
      </c>
      <c r="ES128" s="136">
        <v>652.00528499999996</v>
      </c>
      <c r="ET128" s="136">
        <v>2718288.1433540001</v>
      </c>
      <c r="EU128" s="136">
        <v>7.676344019397912</v>
      </c>
      <c r="EV128" s="136">
        <v>572.87520300000006</v>
      </c>
      <c r="EW128" s="136">
        <v>2034329.1300629999</v>
      </c>
      <c r="EX128" s="136">
        <v>5.7448693543495262</v>
      </c>
      <c r="EY128" s="136">
        <v>487.227642</v>
      </c>
      <c r="EZ128" s="136">
        <v>1357437.7780480001</v>
      </c>
      <c r="FA128" s="136">
        <v>3.8333535003270431</v>
      </c>
      <c r="FB128" s="136">
        <v>411.84390200000001</v>
      </c>
      <c r="FC128" s="136">
        <v>678580.98935399996</v>
      </c>
      <c r="FD128" s="136">
        <v>1.9162873266545863</v>
      </c>
      <c r="FE128" s="136">
        <v>340.10971499999999</v>
      </c>
      <c r="FF128" s="136">
        <v>1252.5493596644101</v>
      </c>
      <c r="FG128" s="136">
        <v>1258.25053</v>
      </c>
      <c r="FH128" s="136">
        <v>3.7175752821603738</v>
      </c>
      <c r="FI128" s="136">
        <v>197.55</v>
      </c>
      <c r="FJ128" s="136">
        <v>626.07728299999997</v>
      </c>
      <c r="FK128" s="136">
        <v>1.8497821987827217</v>
      </c>
      <c r="FL128" s="136">
        <v>178.32039700000001</v>
      </c>
      <c r="FM128" s="136">
        <v>498.00872081048499</v>
      </c>
      <c r="FN128" s="136">
        <v>499.09622200000001</v>
      </c>
      <c r="FO128" s="136">
        <v>3.6539733655465261</v>
      </c>
      <c r="FP128" s="136">
        <v>177.86618999999999</v>
      </c>
      <c r="FQ128" s="136">
        <v>249.75961000000001</v>
      </c>
      <c r="FR128" s="136">
        <v>1.8285351050589356</v>
      </c>
      <c r="FS128" s="136">
        <v>171.45367999999999</v>
      </c>
      <c r="FT128" s="136">
        <v>140.16466865944952</v>
      </c>
      <c r="FU128" s="136">
        <v>12.167071932243882</v>
      </c>
      <c r="FV128" s="136">
        <v>700.46956499999999</v>
      </c>
      <c r="FW128" s="136">
        <v>140.66676257671401</v>
      </c>
      <c r="FX128" s="136">
        <v>12.210656473673092</v>
      </c>
      <c r="FY128" s="136">
        <v>701.99615400000005</v>
      </c>
      <c r="FZ128" s="136">
        <v>41029643.110452361</v>
      </c>
      <c r="GA128" s="136">
        <v>277.04910834687661</v>
      </c>
      <c r="GB128" s="136">
        <v>733.01984100000004</v>
      </c>
      <c r="GC128" s="136">
        <v>41682560.929772854</v>
      </c>
      <c r="GD128" s="136">
        <v>281.45787932203643</v>
      </c>
      <c r="GE128" s="136">
        <v>719.58240000000001</v>
      </c>
      <c r="GF128" s="136">
        <v>161.94045499999999</v>
      </c>
      <c r="GG128" s="136"/>
      <c r="GH128" s="136"/>
      <c r="GI128" s="136"/>
      <c r="GJ128" s="136"/>
      <c r="GK128" s="136"/>
      <c r="GL128" s="136">
        <v>0</v>
      </c>
      <c r="GM128" s="136">
        <v>0</v>
      </c>
      <c r="GN128" s="136">
        <v>0</v>
      </c>
      <c r="GO128" s="114"/>
      <c r="GP128" s="114"/>
      <c r="GQ128" s="114"/>
      <c r="GR128" s="114"/>
      <c r="GS128" s="114"/>
      <c r="GT128" s="114"/>
      <c r="GU128" s="114"/>
      <c r="GV128" s="114"/>
      <c r="GW128" s="114"/>
      <c r="GX128" s="114"/>
      <c r="GY128" s="114"/>
      <c r="GZ128" s="114"/>
      <c r="HA128" s="107"/>
      <c r="HB128" s="114"/>
      <c r="HC128" s="53" t="str">
        <f t="shared" si="16"/>
        <v>0</v>
      </c>
      <c r="HD128" s="56">
        <f t="shared" si="17"/>
        <v>2018</v>
      </c>
      <c r="HF128" s="56" t="e">
        <f>MATCH(ROUND(#REF!,1),#REF!,0)</f>
        <v>#REF!</v>
      </c>
      <c r="HG128" s="56" t="e">
        <f>MATCH(ROUND(#REF!,1),#REF!,0)</f>
        <v>#REF!</v>
      </c>
      <c r="HH128" s="56" t="e">
        <f>MATCH(ROUND(#REF!,1),#REF!,0)</f>
        <v>#REF!</v>
      </c>
      <c r="HI128" s="56" t="e">
        <f>MATCH(ROUND(#REF!,1),#REF!,0)</f>
        <v>#REF!</v>
      </c>
      <c r="HK128" s="115">
        <f t="shared" si="13"/>
        <v>2</v>
      </c>
      <c r="HL128" s="115" t="str" cm="1">
        <f t="array" ref="HL128">IFERROR(INDEX(#REF!,'5. Data Set'!HH128),"")</f>
        <v/>
      </c>
      <c r="HN128" s="116" t="str" cm="1">
        <f t="array" ref="HN128">IF(IFERROR(INDEX($E$5:$E$900,SMALL(IF(ROUND($EH$5:$EH$900,1)=ROUND($EH128,1),ROW($EH$5:$EH$900)-4,""),1)),"")=$E128,"",IFERROR(INDEX($E$5:$E$900,SMALL(IF(ROUND($EH$5:$EH$900,1)=ROUND($EH128,1),ROW($EH$5:$EH$900)-4,""),1)),""))</f>
        <v/>
      </c>
      <c r="HO128" s="116" t="str" cm="1">
        <f t="array" ref="HO128">IF(IFERROR(INDEX($E$5:$E$900,SMALL(IF(ROUND($EH$5:$EH$900,1)=ROUND($EH128,1),ROW($EH$5:$EH$900)-4,""),2)),"")=$E128,"",IFERROR(INDEX($E$5:$E$900,SMALL(IF(ROUND($EH$5:$EH$900,1)=ROUND($EH128,1),ROW($EH$5:$EH$900)-4,""),2)),""))</f>
        <v/>
      </c>
      <c r="HP128" s="116" t="str" cm="1">
        <f t="array" ref="HP128">IF(IFERROR(INDEX($E$5:$E$900,SMALL(IF(ROUND($EH$5:$EH$900,1)=ROUND($EH128,1),ROW($EH$5:$EH$900)-4,""),3)),"")=$E128,"",IFERROR(INDEX($E$5:$E$900,SMALL(IF(ROUND($EH$5:$EH$900,1)=ROUND($EH128,1),ROW($EH$5:$EH$900)-4,""),3)),""))</f>
        <v/>
      </c>
      <c r="HQ128" s="117" t="str" cm="1">
        <f t="array" ref="HQ128">IF(IFERROR(INDEX($E$5:$E$900,SMALL(IF(ROUND($EH$5:$EH$900,1)=ROUND($EH128,1),ROW($EH$5:$EH$900)-4,""),4)),"")=$E128,"",IFERROR(INDEX($E$5:$E$900,SMALL(IF(ROUND($EH$5:$EH$900,1)=ROUND($EH128,1),ROW($EH$5:$EH$900)-4,""),4)),""))</f>
        <v/>
      </c>
      <c r="HR128" s="118"/>
      <c r="HS128" s="105" t="str">
        <f t="shared" si="14"/>
        <v>TD</v>
      </c>
      <c r="HT128" s="119" t="str">
        <f t="shared" si="15"/>
        <v/>
      </c>
      <c r="HU128" s="119" t="str">
        <f t="shared" si="15"/>
        <v/>
      </c>
      <c r="HV128" s="119" t="str">
        <f t="shared" si="15"/>
        <v/>
      </c>
      <c r="HW128" s="119" t="str">
        <f t="shared" si="11"/>
        <v/>
      </c>
    </row>
    <row r="129" spans="1:231" ht="13.5" customHeight="1" x14ac:dyDescent="0.3">
      <c r="A129" s="118" t="s">
        <v>292</v>
      </c>
      <c r="B129" s="118" t="s">
        <v>636</v>
      </c>
      <c r="C129" s="136"/>
      <c r="D129" s="137">
        <v>2018</v>
      </c>
      <c r="E129" s="138" t="s">
        <v>641</v>
      </c>
      <c r="F129" s="137" t="s">
        <v>309</v>
      </c>
      <c r="G129" s="107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18" t="s">
        <v>18</v>
      </c>
      <c r="X129" s="110"/>
      <c r="Y129" s="118" t="s">
        <v>296</v>
      </c>
      <c r="Z129" s="118">
        <v>1</v>
      </c>
      <c r="AA129" s="136" t="s">
        <v>431</v>
      </c>
      <c r="AB129" s="145">
        <v>2</v>
      </c>
      <c r="AC129" s="136">
        <v>2</v>
      </c>
      <c r="AD129" s="136">
        <v>1995</v>
      </c>
      <c r="AE129" s="146">
        <v>8</v>
      </c>
      <c r="AF129" s="136">
        <v>2</v>
      </c>
      <c r="AG129" s="136">
        <v>32279</v>
      </c>
      <c r="AH129" s="136">
        <v>4</v>
      </c>
      <c r="AI129" s="136" t="s">
        <v>638</v>
      </c>
      <c r="AJ129" s="136">
        <v>2</v>
      </c>
      <c r="AK129" s="136" t="s">
        <v>405</v>
      </c>
      <c r="AL129" s="136" t="s">
        <v>327</v>
      </c>
      <c r="AM129" s="136">
        <v>2</v>
      </c>
      <c r="AN129" s="118">
        <v>0</v>
      </c>
      <c r="AO129" s="136">
        <v>1600</v>
      </c>
      <c r="AP129" s="136" t="s">
        <v>341</v>
      </c>
      <c r="AQ129" s="136" t="s">
        <v>424</v>
      </c>
      <c r="AR129" s="136" t="s">
        <v>319</v>
      </c>
      <c r="AS129" s="136" t="s">
        <v>639</v>
      </c>
      <c r="AT129" s="136" t="s">
        <v>344</v>
      </c>
      <c r="AU129" s="136">
        <v>12.887013030833741</v>
      </c>
      <c r="AV129" s="136">
        <v>16.35309181565805</v>
      </c>
      <c r="AW129" s="136">
        <v>16.724588139030026</v>
      </c>
      <c r="AX129" s="136">
        <v>10.162928568706013</v>
      </c>
      <c r="AY129" s="136">
        <v>10.92136944504974</v>
      </c>
      <c r="AZ129" s="136">
        <v>16.532318524498073</v>
      </c>
      <c r="BA129" s="136"/>
      <c r="BB129" s="136">
        <v>11.214166339517782</v>
      </c>
      <c r="BC129" s="136">
        <v>4.1966327292008092</v>
      </c>
      <c r="BD129" s="136">
        <v>9.5958614629688004</v>
      </c>
      <c r="BE129" s="136">
        <v>19.064990009795103</v>
      </c>
      <c r="BF129" s="136">
        <v>64.057650726496277</v>
      </c>
      <c r="BG129" s="136">
        <v>26884.8322567465</v>
      </c>
      <c r="BH129" s="136">
        <v>26910.294872999999</v>
      </c>
      <c r="BI129" s="136">
        <v>3.8862998776789324</v>
      </c>
      <c r="BJ129" s="136">
        <v>190.34793400000001</v>
      </c>
      <c r="BK129" s="136">
        <v>20195.105153</v>
      </c>
      <c r="BL129" s="136">
        <v>2.9165133662122353</v>
      </c>
      <c r="BM129" s="136">
        <v>175.34033099999999</v>
      </c>
      <c r="BN129" s="136">
        <v>13445.768798999999</v>
      </c>
      <c r="BO129" s="136">
        <v>1.9417955056033736</v>
      </c>
      <c r="BP129" s="136">
        <v>160.27214900000001</v>
      </c>
      <c r="BQ129" s="136">
        <v>6728.3921780000001</v>
      </c>
      <c r="BR129" s="136">
        <v>0.97169316879440826</v>
      </c>
      <c r="BS129" s="136">
        <v>144.95586800000001</v>
      </c>
      <c r="BT129" s="136">
        <v>290828.63638777699</v>
      </c>
      <c r="BU129" s="136">
        <v>290773.97338699998</v>
      </c>
      <c r="BV129" s="136">
        <v>4.927695081015135</v>
      </c>
      <c r="BW129" s="136">
        <v>190.83099200000001</v>
      </c>
      <c r="BX129" s="136">
        <v>218151.367252</v>
      </c>
      <c r="BY129" s="136">
        <v>3.6969726237969662</v>
      </c>
      <c r="BZ129" s="136">
        <v>175.291653</v>
      </c>
      <c r="CA129" s="136">
        <v>145365.517915</v>
      </c>
      <c r="CB129" s="136">
        <v>2.4634837129167502</v>
      </c>
      <c r="CC129" s="136">
        <v>159.883802</v>
      </c>
      <c r="CD129" s="136">
        <v>72742.233846000003</v>
      </c>
      <c r="CE129" s="136">
        <v>1.2327497668710286</v>
      </c>
      <c r="CF129" s="136">
        <v>144.64404999999999</v>
      </c>
      <c r="CG129" s="136">
        <v>81179.756222532</v>
      </c>
      <c r="CH129" s="136">
        <v>78792.870162000007</v>
      </c>
      <c r="CI129" s="136">
        <v>4.9410730098309914</v>
      </c>
      <c r="CJ129" s="136">
        <v>189.41223099999999</v>
      </c>
      <c r="CK129" s="136">
        <v>60877.058483000001</v>
      </c>
      <c r="CL129" s="136">
        <v>3.8175787983075922</v>
      </c>
      <c r="CM129" s="136">
        <v>175.55983499999999</v>
      </c>
      <c r="CN129" s="136">
        <v>40559.762411000003</v>
      </c>
      <c r="CO129" s="136">
        <v>2.5434883501781895</v>
      </c>
      <c r="CP129" s="136">
        <v>161.23942099999999</v>
      </c>
      <c r="CQ129" s="136">
        <v>20308.715907999998</v>
      </c>
      <c r="CR129" s="136">
        <v>1.2735523890807454</v>
      </c>
      <c r="CS129" s="136">
        <v>145.65644599999999</v>
      </c>
      <c r="CT129" s="136">
        <v>42038.516590116902</v>
      </c>
      <c r="CU129" s="136">
        <v>42057.638084999999</v>
      </c>
      <c r="CV129" s="136">
        <v>2.7933154641208828</v>
      </c>
      <c r="CW129" s="136">
        <v>166.03206599999999</v>
      </c>
      <c r="CX129" s="136">
        <v>31532.488006</v>
      </c>
      <c r="CY129" s="136">
        <v>2.0942732492812088</v>
      </c>
      <c r="CZ129" s="136">
        <v>157.397355</v>
      </c>
      <c r="DA129" s="136">
        <v>21029.250827</v>
      </c>
      <c r="DB129" s="136">
        <v>1.396686409617621</v>
      </c>
      <c r="DC129" s="136">
        <v>147.93644599999999</v>
      </c>
      <c r="DD129" s="136">
        <v>10509.070752</v>
      </c>
      <c r="DE129" s="136">
        <v>0.69797428438026554</v>
      </c>
      <c r="DF129" s="136">
        <v>138.27752100000001</v>
      </c>
      <c r="DG129" s="136">
        <v>64751.233832794103</v>
      </c>
      <c r="DH129" s="136">
        <v>64759.318939999997</v>
      </c>
      <c r="DI129" s="136">
        <v>3.1004501320673508</v>
      </c>
      <c r="DJ129" s="136">
        <v>173.70338799999999</v>
      </c>
      <c r="DK129" s="136">
        <v>48587.870746000001</v>
      </c>
      <c r="DL129" s="136">
        <v>2.3262176430681758</v>
      </c>
      <c r="DM129" s="136">
        <v>164.44446300000001</v>
      </c>
      <c r="DN129" s="136">
        <v>32396.270283999998</v>
      </c>
      <c r="DO129" s="136">
        <v>1.5510203338237483</v>
      </c>
      <c r="DP129" s="136">
        <v>152.221901</v>
      </c>
      <c r="DQ129" s="136">
        <v>16187.187438000001</v>
      </c>
      <c r="DR129" s="136">
        <v>0.77498602906008363</v>
      </c>
      <c r="DS129" s="136">
        <v>140.14363599999999</v>
      </c>
      <c r="DT129" s="136">
        <v>4557.0509137070703</v>
      </c>
      <c r="DU129" s="136">
        <v>4555.7466469999999</v>
      </c>
      <c r="DV129" s="136">
        <v>4.6637115698418388</v>
      </c>
      <c r="DW129" s="136">
        <v>173.915289</v>
      </c>
      <c r="DX129" s="136">
        <v>3417.6141320000002</v>
      </c>
      <c r="DY129" s="136">
        <v>3.4986068813021447</v>
      </c>
      <c r="DZ129" s="136">
        <v>162.37983500000001</v>
      </c>
      <c r="EA129" s="136">
        <v>2275.499679</v>
      </c>
      <c r="EB129" s="136">
        <v>2.3294258883144803</v>
      </c>
      <c r="EC129" s="136">
        <v>150.64115699999999</v>
      </c>
      <c r="ED129" s="136">
        <v>1136.371171</v>
      </c>
      <c r="EE129" s="136">
        <v>1.1633016031120438</v>
      </c>
      <c r="EF129" s="136">
        <v>139.12958699999999</v>
      </c>
      <c r="EG129" s="136">
        <v>1345944.5270823501</v>
      </c>
      <c r="EH129" s="140">
        <v>1350037.340148</v>
      </c>
      <c r="EI129" s="136">
        <v>3.8124549405649066</v>
      </c>
      <c r="EJ129" s="136">
        <v>189.91074699999999</v>
      </c>
      <c r="EK129" s="136">
        <v>1173919.1539719999</v>
      </c>
      <c r="EL129" s="136">
        <v>3.3151037717917422</v>
      </c>
      <c r="EM129" s="136">
        <v>179.279627</v>
      </c>
      <c r="EN129" s="136">
        <v>1009314.849328</v>
      </c>
      <c r="EO129" s="136">
        <v>2.850267373704062</v>
      </c>
      <c r="EP129" s="136">
        <v>171.01630700000001</v>
      </c>
      <c r="EQ129" s="136">
        <v>840476.71338900004</v>
      </c>
      <c r="ER129" s="136">
        <v>2.3734747944367034</v>
      </c>
      <c r="ES129" s="136">
        <v>163.422822</v>
      </c>
      <c r="ET129" s="136">
        <v>673691.63382500003</v>
      </c>
      <c r="EU129" s="136">
        <v>1.9024799695627663</v>
      </c>
      <c r="EV129" s="136">
        <v>155.92659800000001</v>
      </c>
      <c r="EW129" s="136">
        <v>503416.33823400002</v>
      </c>
      <c r="EX129" s="136">
        <v>1.4216289052056192</v>
      </c>
      <c r="EY129" s="136">
        <v>148.65751</v>
      </c>
      <c r="EZ129" s="136">
        <v>338353.88650700002</v>
      </c>
      <c r="FA129" s="136">
        <v>0.95549871689588672</v>
      </c>
      <c r="FB129" s="136">
        <v>141.65701200000001</v>
      </c>
      <c r="FC129" s="136">
        <v>168448.451378</v>
      </c>
      <c r="FD129" s="136">
        <v>0.47569212464609389</v>
      </c>
      <c r="FE129" s="136">
        <v>134.500124</v>
      </c>
      <c r="FF129" s="136">
        <v>261.04954993763999</v>
      </c>
      <c r="FG129" s="136">
        <v>253.89100500000001</v>
      </c>
      <c r="FH129" s="136">
        <v>0.75013592448147504</v>
      </c>
      <c r="FI129" s="136">
        <v>128.42289299999999</v>
      </c>
      <c r="FJ129" s="136">
        <v>130.748108</v>
      </c>
      <c r="FK129" s="136">
        <v>0.38630298410447322</v>
      </c>
      <c r="FL129" s="136">
        <v>128.121983</v>
      </c>
      <c r="FM129" s="136">
        <v>245.28408355134599</v>
      </c>
      <c r="FN129" s="136">
        <v>242.71764099999999</v>
      </c>
      <c r="FO129" s="136">
        <v>1.7769795812284939</v>
      </c>
      <c r="FP129" s="136">
        <v>128.49413200000001</v>
      </c>
      <c r="FQ129" s="136">
        <v>122.82952</v>
      </c>
      <c r="FR129" s="136">
        <v>0.89925704663591766</v>
      </c>
      <c r="FS129" s="136">
        <v>135.056364</v>
      </c>
      <c r="FT129" s="136">
        <v>38.245032958672027</v>
      </c>
      <c r="FU129" s="136">
        <v>3.3198813332180581</v>
      </c>
      <c r="FV129" s="136">
        <v>171.518269</v>
      </c>
      <c r="FW129" s="136">
        <v>36.996476969336776</v>
      </c>
      <c r="FX129" s="136">
        <v>3.2114997369215952</v>
      </c>
      <c r="FY129" s="136">
        <v>171.02</v>
      </c>
      <c r="FZ129" s="136">
        <v>2060992.8914323295</v>
      </c>
      <c r="GA129" s="136">
        <v>13.916675837112408</v>
      </c>
      <c r="GB129" s="136">
        <v>199.32008300000001</v>
      </c>
      <c r="GC129" s="136">
        <v>1888570.9742036075</v>
      </c>
      <c r="GD129" s="136">
        <v>12.752411787847327</v>
      </c>
      <c r="GE129" s="136">
        <v>199.07710700000001</v>
      </c>
      <c r="GF129" s="136">
        <v>127.471639</v>
      </c>
      <c r="GG129" s="136"/>
      <c r="GH129" s="136"/>
      <c r="GI129" s="136"/>
      <c r="GJ129" s="136"/>
      <c r="GK129" s="136"/>
      <c r="GL129" s="136">
        <v>0</v>
      </c>
      <c r="GM129" s="136">
        <v>0</v>
      </c>
      <c r="GN129" s="136">
        <v>0</v>
      </c>
      <c r="GO129" s="114"/>
      <c r="GP129" s="114"/>
      <c r="GQ129" s="114"/>
      <c r="GR129" s="114"/>
      <c r="GS129" s="114"/>
      <c r="GT129" s="114"/>
      <c r="GU129" s="114"/>
      <c r="GV129" s="114"/>
      <c r="GW129" s="114"/>
      <c r="GX129" s="114"/>
      <c r="GY129" s="114"/>
      <c r="GZ129" s="114"/>
      <c r="HA129" s="107"/>
      <c r="HB129" s="114"/>
      <c r="HC129" s="53" t="str">
        <f t="shared" si="16"/>
        <v>0</v>
      </c>
      <c r="HD129" s="56">
        <f t="shared" si="17"/>
        <v>2018</v>
      </c>
      <c r="HF129" s="56" t="e">
        <f>MATCH(ROUND(#REF!,1),#REF!,0)</f>
        <v>#REF!</v>
      </c>
      <c r="HG129" s="56" t="e">
        <f>MATCH(ROUND(#REF!,1),#REF!,0)</f>
        <v>#REF!</v>
      </c>
      <c r="HH129" s="56" t="e">
        <f>MATCH(ROUND(#REF!,1),#REF!,0)</f>
        <v>#REF!</v>
      </c>
      <c r="HI129" s="56" t="e">
        <f>MATCH(ROUND(#REF!,1),#REF!,0)</f>
        <v>#REF!</v>
      </c>
      <c r="HK129" s="115">
        <f t="shared" si="13"/>
        <v>2</v>
      </c>
      <c r="HL129" s="115" t="str" cm="1">
        <f t="array" ref="HL129">IFERROR(INDEX(#REF!,'5. Data Set'!HH129),"")</f>
        <v/>
      </c>
      <c r="HN129" s="116" t="str" cm="1">
        <f t="array" ref="HN129">IF(IFERROR(INDEX($E$5:$E$900,SMALL(IF(ROUND($EH$5:$EH$900,1)=ROUND($EH129,1),ROW($EH$5:$EH$900)-4,""),1)),"")=$E129,"",IFERROR(INDEX($E$5:$E$900,SMALL(IF(ROUND($EH$5:$EH$900,1)=ROUND($EH129,1),ROW($EH$5:$EH$900)-4,""),1)),""))</f>
        <v/>
      </c>
      <c r="HO129" s="116" t="str" cm="1">
        <f t="array" ref="HO129">IF(IFERROR(INDEX($E$5:$E$900,SMALL(IF(ROUND($EH$5:$EH$900,1)=ROUND($EH129,1),ROW($EH$5:$EH$900)-4,""),2)),"")=$E129,"",IFERROR(INDEX($E$5:$E$900,SMALL(IF(ROUND($EH$5:$EH$900,1)=ROUND($EH129,1),ROW($EH$5:$EH$900)-4,""),2)),""))</f>
        <v/>
      </c>
      <c r="HP129" s="116" t="str" cm="1">
        <f t="array" ref="HP129">IF(IFERROR(INDEX($E$5:$E$900,SMALL(IF(ROUND($EH$5:$EH$900,1)=ROUND($EH129,1),ROW($EH$5:$EH$900)-4,""),3)),"")=$E129,"",IFERROR(INDEX($E$5:$E$900,SMALL(IF(ROUND($EH$5:$EH$900,1)=ROUND($EH129,1),ROW($EH$5:$EH$900)-4,""),3)),""))</f>
        <v/>
      </c>
      <c r="HQ129" s="117" t="str" cm="1">
        <f t="array" ref="HQ129">IF(IFERROR(INDEX($E$5:$E$900,SMALL(IF(ROUND($EH$5:$EH$900,1)=ROUND($EH129,1),ROW($EH$5:$EH$900)-4,""),4)),"")=$E129,"",IFERROR(INDEX($E$5:$E$900,SMALL(IF(ROUND($EH$5:$EH$900,1)=ROUND($EH129,1),ROW($EH$5:$EH$900)-4,""),4)),""))</f>
        <v/>
      </c>
      <c r="HR129" s="118"/>
      <c r="HS129" s="105" t="str">
        <f t="shared" si="14"/>
        <v>TD</v>
      </c>
      <c r="HT129" s="119" t="str">
        <f t="shared" si="15"/>
        <v/>
      </c>
      <c r="HU129" s="119" t="str">
        <f t="shared" si="15"/>
        <v/>
      </c>
      <c r="HV129" s="119" t="str">
        <f t="shared" si="15"/>
        <v/>
      </c>
      <c r="HW129" s="119" t="str">
        <f t="shared" si="11"/>
        <v/>
      </c>
    </row>
    <row r="130" spans="1:231" ht="13.9" customHeight="1" x14ac:dyDescent="0.3">
      <c r="A130" s="118" t="s">
        <v>292</v>
      </c>
      <c r="B130" s="118" t="s">
        <v>636</v>
      </c>
      <c r="C130" s="136"/>
      <c r="D130" s="137">
        <v>2018</v>
      </c>
      <c r="E130" s="138" t="s">
        <v>642</v>
      </c>
      <c r="F130" s="137" t="s">
        <v>49</v>
      </c>
      <c r="G130" s="107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18" t="s">
        <v>18</v>
      </c>
      <c r="X130" s="110"/>
      <c r="Y130" s="118" t="s">
        <v>296</v>
      </c>
      <c r="Z130" s="118">
        <v>1</v>
      </c>
      <c r="AA130" s="136" t="s">
        <v>643</v>
      </c>
      <c r="AB130" s="145">
        <v>2</v>
      </c>
      <c r="AC130" s="136">
        <v>2</v>
      </c>
      <c r="AD130" s="136">
        <v>2095</v>
      </c>
      <c r="AE130" s="146">
        <v>24</v>
      </c>
      <c r="AF130" s="136">
        <v>2</v>
      </c>
      <c r="AG130" s="136">
        <v>195243</v>
      </c>
      <c r="AH130" s="136">
        <v>12</v>
      </c>
      <c r="AI130" s="136" t="s">
        <v>638</v>
      </c>
      <c r="AJ130" s="136">
        <v>7</v>
      </c>
      <c r="AK130" s="136" t="s">
        <v>405</v>
      </c>
      <c r="AL130" s="136" t="s">
        <v>327</v>
      </c>
      <c r="AM130" s="136">
        <v>2</v>
      </c>
      <c r="AN130" s="118">
        <v>0</v>
      </c>
      <c r="AO130" s="136">
        <v>1600</v>
      </c>
      <c r="AP130" s="136" t="s">
        <v>341</v>
      </c>
      <c r="AQ130" s="136" t="s">
        <v>424</v>
      </c>
      <c r="AR130" s="136" t="s">
        <v>319</v>
      </c>
      <c r="AS130" s="136" t="s">
        <v>639</v>
      </c>
      <c r="AT130" s="136" t="s">
        <v>344</v>
      </c>
      <c r="AU130" s="136">
        <v>16.923020157739842</v>
      </c>
      <c r="AV130" s="136">
        <v>19.359717217133205</v>
      </c>
      <c r="AW130" s="136">
        <v>24.619349716912794</v>
      </c>
      <c r="AX130" s="136">
        <v>15.669180196487776</v>
      </c>
      <c r="AY130" s="136">
        <v>15.874659620508069</v>
      </c>
      <c r="AZ130" s="136">
        <v>22.42156747728551</v>
      </c>
      <c r="BA130" s="136"/>
      <c r="BB130" s="136">
        <v>12.947966286275223</v>
      </c>
      <c r="BC130" s="136">
        <v>11.753497540482408</v>
      </c>
      <c r="BD130" s="136">
        <v>13.297636503777444</v>
      </c>
      <c r="BE130" s="136">
        <v>18.504219595339038</v>
      </c>
      <c r="BF130" s="136">
        <v>210.87309324058646</v>
      </c>
      <c r="BG130" s="136">
        <v>88804.778269414499</v>
      </c>
      <c r="BH130" s="136">
        <v>88879.422443000003</v>
      </c>
      <c r="BI130" s="136">
        <v>12.835685755155682</v>
      </c>
      <c r="BJ130" s="136">
        <v>515.74285699999996</v>
      </c>
      <c r="BK130" s="136">
        <v>66547.613179000007</v>
      </c>
      <c r="BL130" s="136">
        <v>9.6105963230027172</v>
      </c>
      <c r="BM130" s="136">
        <v>513.05317500000001</v>
      </c>
      <c r="BN130" s="136">
        <v>44403.793709999998</v>
      </c>
      <c r="BO130" s="136">
        <v>6.4126557838946336</v>
      </c>
      <c r="BP130" s="136">
        <v>429.96571399999999</v>
      </c>
      <c r="BQ130" s="136">
        <v>22213.465490999999</v>
      </c>
      <c r="BR130" s="136">
        <v>3.2079985978568542</v>
      </c>
      <c r="BS130" s="136">
        <v>271.957222</v>
      </c>
      <c r="BT130" s="136">
        <v>813994.72748307104</v>
      </c>
      <c r="BU130" s="136">
        <v>814562.48271200003</v>
      </c>
      <c r="BV130" s="136">
        <v>13.804246275842422</v>
      </c>
      <c r="BW130" s="136">
        <v>529.00714300000004</v>
      </c>
      <c r="BX130" s="136">
        <v>610623.82060400001</v>
      </c>
      <c r="BY130" s="136">
        <v>10.348133851499396</v>
      </c>
      <c r="BZ130" s="136">
        <v>507.98015900000001</v>
      </c>
      <c r="CA130" s="136">
        <v>407077.44089000003</v>
      </c>
      <c r="CB130" s="136">
        <v>6.89866936748186</v>
      </c>
      <c r="CC130" s="136">
        <v>385.49642899999998</v>
      </c>
      <c r="CD130" s="136">
        <v>203525.29707100001</v>
      </c>
      <c r="CE130" s="136">
        <v>3.4491072001967189</v>
      </c>
      <c r="CF130" s="136">
        <v>233.572698</v>
      </c>
      <c r="CG130" s="136">
        <v>282789.44359465397</v>
      </c>
      <c r="CH130" s="136">
        <v>276318.10328899999</v>
      </c>
      <c r="CI130" s="136">
        <v>17.327810492013612</v>
      </c>
      <c r="CJ130" s="136">
        <v>489.784921</v>
      </c>
      <c r="CK130" s="136">
        <v>212116.25031900001</v>
      </c>
      <c r="CL130" s="136">
        <v>13.301735007785403</v>
      </c>
      <c r="CM130" s="136">
        <v>486.65317499999998</v>
      </c>
      <c r="CN130" s="136">
        <v>141496.77397099999</v>
      </c>
      <c r="CO130" s="136">
        <v>8.8732126321684177</v>
      </c>
      <c r="CP130" s="136">
        <v>408.07206300000001</v>
      </c>
      <c r="CQ130" s="136">
        <v>70720.595726</v>
      </c>
      <c r="CR130" s="136">
        <v>4.4348635360339035</v>
      </c>
      <c r="CS130" s="136">
        <v>253.83118999999999</v>
      </c>
      <c r="CT130" s="136">
        <v>156966.50055964201</v>
      </c>
      <c r="CU130" s="136">
        <v>156132.636382</v>
      </c>
      <c r="CV130" s="136">
        <v>10.369762248140839</v>
      </c>
      <c r="CW130" s="136">
        <v>481.727778</v>
      </c>
      <c r="CX130" s="136">
        <v>117738.42606300001</v>
      </c>
      <c r="CY130" s="136">
        <v>7.8197583415966365</v>
      </c>
      <c r="CZ130" s="136">
        <v>435.073016</v>
      </c>
      <c r="DA130" s="136">
        <v>78484.323229999995</v>
      </c>
      <c r="DB130" s="136">
        <v>5.2126434995314321</v>
      </c>
      <c r="DC130" s="136">
        <v>363.183492</v>
      </c>
      <c r="DD130" s="136">
        <v>39265.530146999998</v>
      </c>
      <c r="DE130" s="136">
        <v>2.6078738027287827</v>
      </c>
      <c r="DF130" s="136">
        <v>240.23246</v>
      </c>
      <c r="DG130" s="136">
        <v>231995.684303396</v>
      </c>
      <c r="DH130" s="136">
        <v>232296.38388099999</v>
      </c>
      <c r="DI130" s="136">
        <v>11.121539970948534</v>
      </c>
      <c r="DJ130" s="136">
        <v>490.85634900000002</v>
      </c>
      <c r="DK130" s="136">
        <v>173950.36158699999</v>
      </c>
      <c r="DL130" s="136">
        <v>8.328136095057852</v>
      </c>
      <c r="DM130" s="136">
        <v>480.58095200000002</v>
      </c>
      <c r="DN130" s="136">
        <v>116003.034932</v>
      </c>
      <c r="DO130" s="136">
        <v>5.553820374614534</v>
      </c>
      <c r="DP130" s="136">
        <v>386.78952399999997</v>
      </c>
      <c r="DQ130" s="136">
        <v>57996.394525000003</v>
      </c>
      <c r="DR130" s="136">
        <v>2.7766649187751082</v>
      </c>
      <c r="DS130" s="136">
        <v>246.49872999999999</v>
      </c>
      <c r="DT130" s="136">
        <v>16264.087703532001</v>
      </c>
      <c r="DU130" s="136">
        <v>16193.800832000001</v>
      </c>
      <c r="DV130" s="136">
        <v>16.57757161488458</v>
      </c>
      <c r="DW130" s="136">
        <v>495.50079399999998</v>
      </c>
      <c r="DX130" s="136">
        <v>12221.993753999999</v>
      </c>
      <c r="DY130" s="136">
        <v>12.511638177816449</v>
      </c>
      <c r="DZ130" s="136">
        <v>469.64127000000002</v>
      </c>
      <c r="EA130" s="136">
        <v>8130.0796840000003</v>
      </c>
      <c r="EB130" s="136">
        <v>8.3227513784101959</v>
      </c>
      <c r="EC130" s="136">
        <v>408.26261899999997</v>
      </c>
      <c r="ED130" s="136">
        <v>4063.6003089999999</v>
      </c>
      <c r="EE130" s="136">
        <v>4.1599020412550543</v>
      </c>
      <c r="EF130" s="136">
        <v>299.06873000000002</v>
      </c>
      <c r="EG130" s="136">
        <v>3942287.8442077599</v>
      </c>
      <c r="EH130" s="140">
        <v>4006498.7378199999</v>
      </c>
      <c r="EI130" s="136">
        <v>11.314202543238114</v>
      </c>
      <c r="EJ130" s="136">
        <v>512.70325200000002</v>
      </c>
      <c r="EK130" s="136">
        <v>3446583.133078</v>
      </c>
      <c r="EL130" s="136">
        <v>9.7330218231818737</v>
      </c>
      <c r="EM130" s="136">
        <v>512.24024399999996</v>
      </c>
      <c r="EN130" s="136">
        <v>2958771.8668940002</v>
      </c>
      <c r="EO130" s="136">
        <v>8.3554610576236907</v>
      </c>
      <c r="EP130" s="136">
        <v>489.65243900000002</v>
      </c>
      <c r="EQ130" s="136">
        <v>2466375.294241</v>
      </c>
      <c r="ER130" s="136">
        <v>6.964951558143949</v>
      </c>
      <c r="ES130" s="136">
        <v>457.10203300000001</v>
      </c>
      <c r="ET130" s="136">
        <v>1971966.2837640001</v>
      </c>
      <c r="EU130" s="136">
        <v>5.5687590095391757</v>
      </c>
      <c r="EV130" s="136">
        <v>417.40032500000001</v>
      </c>
      <c r="EW130" s="136">
        <v>1476429.9291409999</v>
      </c>
      <c r="EX130" s="136">
        <v>4.1693828832426449</v>
      </c>
      <c r="EY130" s="136">
        <v>367.39125999999999</v>
      </c>
      <c r="EZ130" s="136">
        <v>984719.69417999999</v>
      </c>
      <c r="FA130" s="136">
        <v>2.7808115757276348</v>
      </c>
      <c r="FB130" s="136">
        <v>316.13605699999999</v>
      </c>
      <c r="FC130" s="136">
        <v>494499.52620099997</v>
      </c>
      <c r="FD130" s="136">
        <v>1.3964481616229469</v>
      </c>
      <c r="FE130" s="136">
        <v>256.67158499999999</v>
      </c>
      <c r="FF130" s="136">
        <v>766.888228716821</v>
      </c>
      <c r="FG130" s="136">
        <v>776.81216900000004</v>
      </c>
      <c r="FH130" s="136">
        <v>2.2951372953967977</v>
      </c>
      <c r="FI130" s="136">
        <v>142.36658700000001</v>
      </c>
      <c r="FJ130" s="136">
        <v>384.80434200000002</v>
      </c>
      <c r="FK130" s="136">
        <v>1.1369270873958519</v>
      </c>
      <c r="FL130" s="136">
        <v>132.67801600000001</v>
      </c>
      <c r="FM130" s="136">
        <v>332.972080371863</v>
      </c>
      <c r="FN130" s="136">
        <v>332.69254999999998</v>
      </c>
      <c r="FO130" s="136">
        <v>2.4357021011787099</v>
      </c>
      <c r="FP130" s="136">
        <v>131.27142900000001</v>
      </c>
      <c r="FQ130" s="136">
        <v>166.56470300000001</v>
      </c>
      <c r="FR130" s="136">
        <v>1.2194502013324549</v>
      </c>
      <c r="FS130" s="136">
        <v>127.95849200000001</v>
      </c>
      <c r="FT130" s="136">
        <v>109.6091804125153</v>
      </c>
      <c r="FU130" s="136">
        <v>9.5146857996975083</v>
      </c>
      <c r="FV130" s="136">
        <v>509.960714</v>
      </c>
      <c r="FW130" s="136">
        <v>109.37811503553414</v>
      </c>
      <c r="FX130" s="136">
        <v>9.4946280412790056</v>
      </c>
      <c r="FY130" s="136">
        <v>517.361538</v>
      </c>
      <c r="FZ130" s="136">
        <v>15968818.850449489</v>
      </c>
      <c r="GA130" s="136">
        <v>107.82806499096182</v>
      </c>
      <c r="GB130" s="136">
        <v>516.038095</v>
      </c>
      <c r="GC130" s="136">
        <v>16135903.019046467</v>
      </c>
      <c r="GD130" s="136">
        <v>108.95628635530703</v>
      </c>
      <c r="GE130" s="136">
        <v>516.69127000000003</v>
      </c>
      <c r="GF130" s="136">
        <v>124.126515</v>
      </c>
      <c r="GG130" s="136"/>
      <c r="GH130" s="136"/>
      <c r="GI130" s="136"/>
      <c r="GJ130" s="136"/>
      <c r="GK130" s="136"/>
      <c r="GL130" s="136">
        <v>0</v>
      </c>
      <c r="GM130" s="136">
        <v>0</v>
      </c>
      <c r="GN130" s="136">
        <v>0</v>
      </c>
      <c r="GO130" s="114"/>
      <c r="GP130" s="114"/>
      <c r="GQ130" s="114"/>
      <c r="GR130" s="114"/>
      <c r="GS130" s="114"/>
      <c r="GT130" s="114"/>
      <c r="GU130" s="114"/>
      <c r="GV130" s="114"/>
      <c r="GW130" s="114"/>
      <c r="GX130" s="114"/>
      <c r="GY130" s="114"/>
      <c r="GZ130" s="114"/>
      <c r="HA130" s="107"/>
      <c r="HB130" s="114"/>
      <c r="HC130" s="53" t="str">
        <f t="shared" si="16"/>
        <v>0</v>
      </c>
      <c r="HD130" s="56">
        <f t="shared" si="17"/>
        <v>2018</v>
      </c>
      <c r="HF130" s="56" t="e">
        <f>MATCH(ROUND(#REF!,1),#REF!,0)</f>
        <v>#REF!</v>
      </c>
      <c r="HG130" s="56" t="e">
        <f>MATCH(ROUND(#REF!,1),#REF!,0)</f>
        <v>#REF!</v>
      </c>
      <c r="HH130" s="56" t="e">
        <f>MATCH(ROUND(#REF!,1),#REF!,0)</f>
        <v>#REF!</v>
      </c>
      <c r="HI130" s="56" t="e">
        <f>MATCH(ROUND(#REF!,1),#REF!,0)</f>
        <v>#REF!</v>
      </c>
      <c r="HK130" s="115">
        <f t="shared" si="13"/>
        <v>2</v>
      </c>
      <c r="HL130" s="115" t="str" cm="1">
        <f t="array" ref="HL130">IFERROR(INDEX(#REF!,'5. Data Set'!HH130),"")</f>
        <v/>
      </c>
      <c r="HN130" s="116" t="str" cm="1">
        <f t="array" ref="HN130">IF(IFERROR(INDEX($E$5:$E$900,SMALL(IF(ROUND($EH$5:$EH$900,1)=ROUND($EH130,1),ROW($EH$5:$EH$900)-4,""),1)),"")=$E130,"",IFERROR(INDEX($E$5:$E$900,SMALL(IF(ROUND($EH$5:$EH$900,1)=ROUND($EH130,1),ROW($EH$5:$EH$900)-4,""),1)),""))</f>
        <v/>
      </c>
      <c r="HO130" s="116" t="str" cm="1">
        <f t="array" ref="HO130">IF(IFERROR(INDEX($E$5:$E$900,SMALL(IF(ROUND($EH$5:$EH$900,1)=ROUND($EH130,1),ROW($EH$5:$EH$900)-4,""),2)),"")=$E130,"",IFERROR(INDEX($E$5:$E$900,SMALL(IF(ROUND($EH$5:$EH$900,1)=ROUND($EH130,1),ROW($EH$5:$EH$900)-4,""),2)),""))</f>
        <v/>
      </c>
      <c r="HP130" s="116" t="str" cm="1">
        <f t="array" ref="HP130">IF(IFERROR(INDEX($E$5:$E$900,SMALL(IF(ROUND($EH$5:$EH$900,1)=ROUND($EH130,1),ROW($EH$5:$EH$900)-4,""),3)),"")=$E130,"",IFERROR(INDEX($E$5:$E$900,SMALL(IF(ROUND($EH$5:$EH$900,1)=ROUND($EH130,1),ROW($EH$5:$EH$900)-4,""),3)),""))</f>
        <v/>
      </c>
      <c r="HQ130" s="117" t="str" cm="1">
        <f t="array" ref="HQ130">IF(IFERROR(INDEX($E$5:$E$900,SMALL(IF(ROUND($EH$5:$EH$900,1)=ROUND($EH130,1),ROW($EH$5:$EH$900)-4,""),4)),"")=$E130,"",IFERROR(INDEX($E$5:$E$900,SMALL(IF(ROUND($EH$5:$EH$900,1)=ROUND($EH130,1),ROW($EH$5:$EH$900)-4,""),4)),""))</f>
        <v/>
      </c>
      <c r="HR130" s="118"/>
      <c r="HS130" s="105" t="str">
        <f t="shared" si="14"/>
        <v>TD</v>
      </c>
      <c r="HT130" s="119" t="str">
        <f t="shared" si="15"/>
        <v/>
      </c>
      <c r="HU130" s="119" t="str">
        <f t="shared" si="15"/>
        <v/>
      </c>
      <c r="HV130" s="119" t="str">
        <f t="shared" si="15"/>
        <v/>
      </c>
      <c r="HW130" s="119" t="str">
        <f t="shared" si="11"/>
        <v/>
      </c>
    </row>
    <row r="131" spans="1:231" ht="13.9" customHeight="1" x14ac:dyDescent="0.25">
      <c r="A131" s="136" t="s">
        <v>292</v>
      </c>
      <c r="B131" s="137" t="s">
        <v>644</v>
      </c>
      <c r="C131" s="136"/>
      <c r="D131" s="137">
        <v>2017</v>
      </c>
      <c r="E131" s="138" t="s">
        <v>645</v>
      </c>
      <c r="F131" s="137" t="s">
        <v>300</v>
      </c>
      <c r="G131" s="107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18" t="s">
        <v>18</v>
      </c>
      <c r="X131" s="110"/>
      <c r="Y131" s="118" t="s">
        <v>296</v>
      </c>
      <c r="Z131" s="118">
        <v>1</v>
      </c>
      <c r="AA131" s="136" t="s">
        <v>422</v>
      </c>
      <c r="AB131" s="136">
        <v>2</v>
      </c>
      <c r="AC131" s="136">
        <v>2</v>
      </c>
      <c r="AD131" s="136">
        <v>2501</v>
      </c>
      <c r="AE131" s="136">
        <v>28</v>
      </c>
      <c r="AF131" s="136">
        <v>2</v>
      </c>
      <c r="AG131" s="136">
        <v>786432</v>
      </c>
      <c r="AH131" s="136">
        <v>24</v>
      </c>
      <c r="AI131" s="136" t="s">
        <v>646</v>
      </c>
      <c r="AJ131" s="136">
        <v>10</v>
      </c>
      <c r="AK131" s="136" t="s">
        <v>405</v>
      </c>
      <c r="AL131" s="136" t="s">
        <v>629</v>
      </c>
      <c r="AM131" s="136">
        <v>2</v>
      </c>
      <c r="AN131" s="118">
        <v>1</v>
      </c>
      <c r="AO131" s="136">
        <v>1050</v>
      </c>
      <c r="AP131" s="136" t="s">
        <v>494</v>
      </c>
      <c r="AQ131" s="136" t="s">
        <v>424</v>
      </c>
      <c r="AR131" s="136" t="s">
        <v>319</v>
      </c>
      <c r="AS131" s="136" t="s">
        <v>647</v>
      </c>
      <c r="AT131" s="136" t="s">
        <v>478</v>
      </c>
      <c r="AU131" s="136">
        <v>16.692429075508056</v>
      </c>
      <c r="AV131" s="136">
        <v>19.512800882849952</v>
      </c>
      <c r="AW131" s="136">
        <v>24.440716616377419</v>
      </c>
      <c r="AX131" s="136">
        <v>13.862715279956221</v>
      </c>
      <c r="AY131" s="136">
        <v>14.032973186053976</v>
      </c>
      <c r="AZ131" s="136">
        <v>23.320814016575095</v>
      </c>
      <c r="BA131" s="136"/>
      <c r="BB131" s="136">
        <v>14.517200074281305</v>
      </c>
      <c r="BC131" s="136">
        <v>2.0588631519958978</v>
      </c>
      <c r="BD131" s="136">
        <v>6.0679891867533975</v>
      </c>
      <c r="BE131" s="136">
        <v>15.82916998673049</v>
      </c>
      <c r="BF131" s="136">
        <v>324.07777843294247</v>
      </c>
      <c r="BG131" s="136">
        <v>118895.967805643</v>
      </c>
      <c r="BH131" s="136">
        <v>118906.34697899999</v>
      </c>
      <c r="BI131" s="136">
        <v>17.172079455115245</v>
      </c>
      <c r="BJ131" s="136">
        <v>838.75950399999999</v>
      </c>
      <c r="BK131" s="136">
        <v>89163.752301</v>
      </c>
      <c r="BL131" s="136">
        <v>12.876747776125008</v>
      </c>
      <c r="BM131" s="136">
        <v>679.28842999999995</v>
      </c>
      <c r="BN131" s="136">
        <v>59438.146481000003</v>
      </c>
      <c r="BO131" s="136">
        <v>8.5838695744035594</v>
      </c>
      <c r="BP131" s="136">
        <v>495.41735499999999</v>
      </c>
      <c r="BQ131" s="136">
        <v>29718.483526</v>
      </c>
      <c r="BR131" s="136">
        <v>4.2918496224943681</v>
      </c>
      <c r="BS131" s="136">
        <v>371.71975200000003</v>
      </c>
      <c r="BT131" s="136">
        <v>1129261.8673759</v>
      </c>
      <c r="BU131" s="136">
        <v>1127731.7219479999</v>
      </c>
      <c r="BV131" s="136">
        <v>19.11146996485737</v>
      </c>
      <c r="BW131" s="136">
        <v>844.19090900000003</v>
      </c>
      <c r="BX131" s="136">
        <v>847003.65650499996</v>
      </c>
      <c r="BY131" s="136">
        <v>14.354021108369679</v>
      </c>
      <c r="BZ131" s="136">
        <v>601.581818</v>
      </c>
      <c r="CA131" s="136">
        <v>564716.84621999995</v>
      </c>
      <c r="CB131" s="136">
        <v>9.5701564788297731</v>
      </c>
      <c r="CC131" s="136">
        <v>461.70743800000002</v>
      </c>
      <c r="CD131" s="136">
        <v>282287.892681</v>
      </c>
      <c r="CE131" s="136">
        <v>4.7838829727134113</v>
      </c>
      <c r="CF131" s="136">
        <v>369.47628099999997</v>
      </c>
      <c r="CG131" s="136">
        <v>365770.84213584597</v>
      </c>
      <c r="CH131" s="136">
        <v>363938.12146200001</v>
      </c>
      <c r="CI131" s="136">
        <v>22.822430830445033</v>
      </c>
      <c r="CJ131" s="136">
        <v>771.24380199999996</v>
      </c>
      <c r="CK131" s="136">
        <v>274365.95601000002</v>
      </c>
      <c r="CL131" s="136">
        <v>17.205392026844745</v>
      </c>
      <c r="CM131" s="136">
        <v>593.89421500000003</v>
      </c>
      <c r="CN131" s="136">
        <v>182871.45988899999</v>
      </c>
      <c r="CO131" s="136">
        <v>11.467804547139155</v>
      </c>
      <c r="CP131" s="136">
        <v>449.231405</v>
      </c>
      <c r="CQ131" s="136">
        <v>91483.222051999997</v>
      </c>
      <c r="CR131" s="136">
        <v>5.7368804868275252</v>
      </c>
      <c r="CS131" s="136">
        <v>351.84867800000001</v>
      </c>
      <c r="CT131" s="136">
        <v>196455.482917941</v>
      </c>
      <c r="CU131" s="136">
        <v>195493.516248</v>
      </c>
      <c r="CV131" s="136">
        <v>12.983968832659317</v>
      </c>
      <c r="CW131" s="136">
        <v>776.19173599999999</v>
      </c>
      <c r="CX131" s="136">
        <v>147379.55886600001</v>
      </c>
      <c r="CY131" s="136">
        <v>9.7884146523800641</v>
      </c>
      <c r="CZ131" s="136">
        <v>705.92479300000002</v>
      </c>
      <c r="DA131" s="136">
        <v>98268.546967000002</v>
      </c>
      <c r="DB131" s="136">
        <v>6.5266397348525853</v>
      </c>
      <c r="DC131" s="136">
        <v>415.319008</v>
      </c>
      <c r="DD131" s="136">
        <v>49143.857398</v>
      </c>
      <c r="DE131" s="136">
        <v>3.2639563961948737</v>
      </c>
      <c r="DF131" s="136">
        <v>322.14495899999997</v>
      </c>
      <c r="DG131" s="136">
        <v>287014.56748381798</v>
      </c>
      <c r="DH131" s="136">
        <v>285837.161013</v>
      </c>
      <c r="DI131" s="136">
        <v>13.684885482406102</v>
      </c>
      <c r="DJ131" s="136">
        <v>777.50330599999995</v>
      </c>
      <c r="DK131" s="136">
        <v>215259.24806099999</v>
      </c>
      <c r="DL131" s="136">
        <v>10.305861380318062</v>
      </c>
      <c r="DM131" s="136">
        <v>761.59421499999996</v>
      </c>
      <c r="DN131" s="136">
        <v>143440.42746899999</v>
      </c>
      <c r="DO131" s="136">
        <v>6.8674269521287563</v>
      </c>
      <c r="DP131" s="136">
        <v>435.51570199999998</v>
      </c>
      <c r="DQ131" s="136">
        <v>71759.217401999995</v>
      </c>
      <c r="DR131" s="136">
        <v>3.4355808355121131</v>
      </c>
      <c r="DS131" s="136">
        <v>332.729421</v>
      </c>
      <c r="DT131" s="136">
        <v>21098.832194840899</v>
      </c>
      <c r="DU131" s="136">
        <v>21103.942331999999</v>
      </c>
      <c r="DV131" s="136">
        <v>21.604076707785225</v>
      </c>
      <c r="DW131" s="136">
        <v>788.69834700000001</v>
      </c>
      <c r="DX131" s="136">
        <v>15832.149111999999</v>
      </c>
      <c r="DY131" s="136">
        <v>16.207349247069661</v>
      </c>
      <c r="DZ131" s="136">
        <v>627.19421499999999</v>
      </c>
      <c r="EA131" s="136">
        <v>10548.455626999999</v>
      </c>
      <c r="EB131" s="136">
        <v>10.79843950145877</v>
      </c>
      <c r="EC131" s="136">
        <v>425.70661200000001</v>
      </c>
      <c r="ED131" s="136">
        <v>5265.0018140000002</v>
      </c>
      <c r="EE131" s="136">
        <v>5.3897751077442804</v>
      </c>
      <c r="EF131" s="136">
        <v>327.17578500000002</v>
      </c>
      <c r="EG131" s="136">
        <v>5583014.3167461604</v>
      </c>
      <c r="EH131" s="140">
        <v>5594977.8813370001</v>
      </c>
      <c r="EI131" s="136">
        <v>15.800008215858842</v>
      </c>
      <c r="EJ131" s="136">
        <v>831.13610000000006</v>
      </c>
      <c r="EK131" s="136">
        <v>4881985.0277749998</v>
      </c>
      <c r="EL131" s="136">
        <v>13.786543072108133</v>
      </c>
      <c r="EM131" s="136">
        <v>753.85477200000003</v>
      </c>
      <c r="EN131" s="136">
        <v>4192003.570392</v>
      </c>
      <c r="EO131" s="136">
        <v>11.838061250257473</v>
      </c>
      <c r="EP131" s="136">
        <v>635.14605800000004</v>
      </c>
      <c r="EQ131" s="136">
        <v>3492924.6369889998</v>
      </c>
      <c r="ER131" s="136">
        <v>9.8638884964839111</v>
      </c>
      <c r="ES131" s="136">
        <v>527.79585099999997</v>
      </c>
      <c r="ET131" s="136">
        <v>2788209.90179</v>
      </c>
      <c r="EU131" s="136">
        <v>7.873800449286799</v>
      </c>
      <c r="EV131" s="136">
        <v>454.22323699999998</v>
      </c>
      <c r="EW131" s="136">
        <v>2091190.776231</v>
      </c>
      <c r="EX131" s="136">
        <v>5.9054445158025271</v>
      </c>
      <c r="EY131" s="136">
        <v>404.45203299999997</v>
      </c>
      <c r="EZ131" s="136">
        <v>1399966.6480429999</v>
      </c>
      <c r="FA131" s="136">
        <v>3.9534534380897313</v>
      </c>
      <c r="FB131" s="136">
        <v>368.304979</v>
      </c>
      <c r="FC131" s="136">
        <v>699492.64890100004</v>
      </c>
      <c r="FD131" s="136">
        <v>1.9753410708618626</v>
      </c>
      <c r="FE131" s="136">
        <v>329.45103699999999</v>
      </c>
      <c r="FF131" s="136">
        <v>282.383370577704</v>
      </c>
      <c r="FG131" s="136">
        <v>285.75196799999998</v>
      </c>
      <c r="FH131" s="136">
        <v>0.84427101577734442</v>
      </c>
      <c r="FI131" s="136">
        <v>285.907355</v>
      </c>
      <c r="FJ131" s="136">
        <v>139.148538</v>
      </c>
      <c r="FK131" s="136">
        <v>0.41112254919340546</v>
      </c>
      <c r="FL131" s="136">
        <v>286.39991700000002</v>
      </c>
      <c r="FM131" s="136">
        <v>335.408053228781</v>
      </c>
      <c r="FN131" s="136">
        <v>335.89888200000001</v>
      </c>
      <c r="FO131" s="136">
        <v>2.4591762354491546</v>
      </c>
      <c r="FP131" s="136">
        <v>285.68636400000003</v>
      </c>
      <c r="FQ131" s="136">
        <v>166.52310600000001</v>
      </c>
      <c r="FR131" s="136">
        <v>1.2191456622007468</v>
      </c>
      <c r="FS131" s="136">
        <v>285.01396699999998</v>
      </c>
      <c r="FT131" s="136">
        <v>138.96518646317392</v>
      </c>
      <c r="FU131" s="136">
        <v>12.062950213817182</v>
      </c>
      <c r="FV131" s="136">
        <v>755.70212800000002</v>
      </c>
      <c r="FW131" s="136">
        <v>138.7524008099532</v>
      </c>
      <c r="FX131" s="136">
        <v>12.044479236975105</v>
      </c>
      <c r="FY131" s="136">
        <v>767.31666700000005</v>
      </c>
      <c r="FZ131" s="136">
        <v>40330481.725780636</v>
      </c>
      <c r="GA131" s="136">
        <v>272.3280817054208</v>
      </c>
      <c r="GB131" s="136">
        <v>804.52231400000005</v>
      </c>
      <c r="GC131" s="136">
        <v>40283255.809846029</v>
      </c>
      <c r="GD131" s="136">
        <v>272.00919280196808</v>
      </c>
      <c r="GE131" s="136">
        <v>839.33305800000005</v>
      </c>
      <c r="GF131" s="136">
        <v>284.58590199999998</v>
      </c>
      <c r="GG131" s="136"/>
      <c r="GH131" s="136"/>
      <c r="GI131" s="136"/>
      <c r="GJ131" s="136"/>
      <c r="GK131" s="136"/>
      <c r="GL131" s="136">
        <v>0</v>
      </c>
      <c r="GM131" s="136">
        <v>0</v>
      </c>
      <c r="GN131" s="136">
        <v>1</v>
      </c>
      <c r="GO131" s="114"/>
      <c r="GP131" s="114"/>
      <c r="GQ131" s="114"/>
      <c r="GR131" s="114"/>
      <c r="GS131" s="114"/>
      <c r="GT131" s="114"/>
      <c r="GU131" s="114"/>
      <c r="GV131" s="114"/>
      <c r="GW131" s="114"/>
      <c r="GX131" s="114"/>
      <c r="GY131" s="114"/>
      <c r="GZ131" s="114"/>
      <c r="HA131" s="107"/>
      <c r="HB131" s="114"/>
      <c r="HC131" s="53" t="str">
        <f t="shared" si="16"/>
        <v>0</v>
      </c>
      <c r="HD131" s="56">
        <f t="shared" si="17"/>
        <v>2017</v>
      </c>
      <c r="HF131" s="56" t="e">
        <f>MATCH(ROUND(#REF!,1),#REF!,0)</f>
        <v>#REF!</v>
      </c>
      <c r="HG131" s="56" t="e">
        <f>MATCH(ROUND(#REF!,1),#REF!,0)</f>
        <v>#REF!</v>
      </c>
      <c r="HH131" s="56" t="e">
        <f>MATCH(ROUND(#REF!,1),#REF!,0)</f>
        <v>#REF!</v>
      </c>
      <c r="HI131" s="56" t="e">
        <f>MATCH(ROUND(#REF!,1),#REF!,0)</f>
        <v>#REF!</v>
      </c>
      <c r="HK131" s="115">
        <f t="shared" si="13"/>
        <v>2</v>
      </c>
      <c r="HL131" s="115" t="str" cm="1">
        <f t="array" ref="HL131">IFERROR(INDEX(#REF!,'5. Data Set'!HH131),"")</f>
        <v/>
      </c>
      <c r="HN131" s="116" t="str" cm="1">
        <f t="array" ref="HN131">IF(IFERROR(INDEX($E$5:$E$900,SMALL(IF(ROUND($EH$5:$EH$900,1)=ROUND($EH131,1),ROW($EH$5:$EH$900)-4,""),1)),"")=$E131,"",IFERROR(INDEX($E$5:$E$900,SMALL(IF(ROUND($EH$5:$EH$900,1)=ROUND($EH131,1),ROW($EH$5:$EH$900)-4,""),1)),""))</f>
        <v/>
      </c>
      <c r="HO131" s="116" t="str" cm="1">
        <f t="array" ref="HO131">IF(IFERROR(INDEX($E$5:$E$900,SMALL(IF(ROUND($EH$5:$EH$900,1)=ROUND($EH131,1),ROW($EH$5:$EH$900)-4,""),2)),"")=$E131,"",IFERROR(INDEX($E$5:$E$900,SMALL(IF(ROUND($EH$5:$EH$900,1)=ROUND($EH131,1),ROW($EH$5:$EH$900)-4,""),2)),""))</f>
        <v/>
      </c>
      <c r="HP131" s="116" t="str" cm="1">
        <f t="array" ref="HP131">IF(IFERROR(INDEX($E$5:$E$900,SMALL(IF(ROUND($EH$5:$EH$900,1)=ROUND($EH131,1),ROW($EH$5:$EH$900)-4,""),3)),"")=$E131,"",IFERROR(INDEX($E$5:$E$900,SMALL(IF(ROUND($EH$5:$EH$900,1)=ROUND($EH131,1),ROW($EH$5:$EH$900)-4,""),3)),""))</f>
        <v/>
      </c>
      <c r="HQ131" s="117" t="str" cm="1">
        <f t="array" ref="HQ131">IF(IFERROR(INDEX($E$5:$E$900,SMALL(IF(ROUND($EH$5:$EH$900,1)=ROUND($EH131,1),ROW($EH$5:$EH$900)-4,""),4)),"")=$E131,"",IFERROR(INDEX($E$5:$E$900,SMALL(IF(ROUND($EH$5:$EH$900,1)=ROUND($EH131,1),ROW($EH$5:$EH$900)-4,""),4)),""))</f>
        <v/>
      </c>
      <c r="HR131" s="118"/>
      <c r="HS131" s="105" t="str">
        <f t="shared" si="14"/>
        <v>TE</v>
      </c>
      <c r="HT131" s="119" t="str">
        <f t="shared" si="15"/>
        <v/>
      </c>
      <c r="HU131" s="119" t="str">
        <f t="shared" si="15"/>
        <v/>
      </c>
      <c r="HV131" s="119" t="str">
        <f t="shared" si="15"/>
        <v/>
      </c>
      <c r="HW131" s="119" t="str">
        <f t="shared" si="11"/>
        <v/>
      </c>
    </row>
    <row r="132" spans="1:231" ht="13.9" customHeight="1" x14ac:dyDescent="0.25">
      <c r="A132" s="136" t="s">
        <v>292</v>
      </c>
      <c r="B132" s="137" t="s">
        <v>644</v>
      </c>
      <c r="C132" s="136"/>
      <c r="D132" s="137">
        <v>2017</v>
      </c>
      <c r="E132" s="138" t="s">
        <v>648</v>
      </c>
      <c r="F132" s="137" t="s">
        <v>303</v>
      </c>
      <c r="G132" s="107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18" t="s">
        <v>18</v>
      </c>
      <c r="X132" s="110"/>
      <c r="Y132" s="118" t="s">
        <v>296</v>
      </c>
      <c r="Z132" s="118">
        <v>1</v>
      </c>
      <c r="AA132" s="136" t="s">
        <v>496</v>
      </c>
      <c r="AB132" s="136">
        <v>2</v>
      </c>
      <c r="AC132" s="136">
        <v>2</v>
      </c>
      <c r="AD132" s="136">
        <v>2101</v>
      </c>
      <c r="AE132" s="136">
        <v>12</v>
      </c>
      <c r="AF132" s="136">
        <v>2</v>
      </c>
      <c r="AG132" s="136">
        <v>131072</v>
      </c>
      <c r="AH132" s="136">
        <v>8</v>
      </c>
      <c r="AI132" s="136" t="s">
        <v>649</v>
      </c>
      <c r="AJ132" s="136">
        <v>2</v>
      </c>
      <c r="AK132" s="136" t="s">
        <v>405</v>
      </c>
      <c r="AL132" s="136" t="s">
        <v>650</v>
      </c>
      <c r="AM132" s="136">
        <v>2</v>
      </c>
      <c r="AN132" s="118">
        <v>1</v>
      </c>
      <c r="AO132" s="136">
        <v>770</v>
      </c>
      <c r="AP132" s="136" t="s">
        <v>494</v>
      </c>
      <c r="AQ132" s="136" t="s">
        <v>424</v>
      </c>
      <c r="AR132" s="136" t="s">
        <v>319</v>
      </c>
      <c r="AS132" s="136" t="s">
        <v>477</v>
      </c>
      <c r="AT132" s="136" t="s">
        <v>478</v>
      </c>
      <c r="AU132" s="136">
        <v>16.400272538582364</v>
      </c>
      <c r="AV132" s="136">
        <v>18.889941695345765</v>
      </c>
      <c r="AW132" s="136">
        <v>22.359017935697224</v>
      </c>
      <c r="AX132" s="136">
        <v>12.654038943536374</v>
      </c>
      <c r="AY132" s="136">
        <v>13.993293504502727</v>
      </c>
      <c r="AZ132" s="136">
        <v>21.336032010944763</v>
      </c>
      <c r="BA132" s="136"/>
      <c r="BB132" s="136">
        <v>13.756751965388254</v>
      </c>
      <c r="BC132" s="136">
        <v>4.2750706703646619</v>
      </c>
      <c r="BD132" s="136">
        <v>12.626032068142113</v>
      </c>
      <c r="BE132" s="136">
        <v>22.366909369617879</v>
      </c>
      <c r="BF132" s="136">
        <v>140.89933732971349</v>
      </c>
      <c r="BG132" s="136">
        <v>43577.3383373498</v>
      </c>
      <c r="BH132" s="136">
        <v>43584.196913</v>
      </c>
      <c r="BI132" s="136">
        <v>6.2942922004794646</v>
      </c>
      <c r="BJ132" s="136">
        <v>292.45123999999998</v>
      </c>
      <c r="BK132" s="136">
        <v>32670.491345999999</v>
      </c>
      <c r="BL132" s="136">
        <v>4.7181692776269424</v>
      </c>
      <c r="BM132" s="136">
        <v>237.60347100000001</v>
      </c>
      <c r="BN132" s="136">
        <v>21813.247445000001</v>
      </c>
      <c r="BO132" s="136">
        <v>3.1502003704292072</v>
      </c>
      <c r="BP132" s="136">
        <v>184.38487599999999</v>
      </c>
      <c r="BQ132" s="136">
        <v>10887.527638</v>
      </c>
      <c r="BR132" s="136">
        <v>1.5723423889434465</v>
      </c>
      <c r="BS132" s="136">
        <v>158.69743800000001</v>
      </c>
      <c r="BT132" s="136">
        <v>423663.16214264202</v>
      </c>
      <c r="BU132" s="136">
        <v>424292.76141899999</v>
      </c>
      <c r="BV132" s="136">
        <v>7.1904143586195186</v>
      </c>
      <c r="BW132" s="136">
        <v>295.27702499999998</v>
      </c>
      <c r="BX132" s="136">
        <v>317730.62780199997</v>
      </c>
      <c r="BY132" s="136">
        <v>5.3845247340069013</v>
      </c>
      <c r="BZ132" s="136">
        <v>215.13231400000001</v>
      </c>
      <c r="CA132" s="136">
        <v>211839.40853399999</v>
      </c>
      <c r="CB132" s="136">
        <v>3.5900049761634456</v>
      </c>
      <c r="CC132" s="136">
        <v>187.505289</v>
      </c>
      <c r="CD132" s="136">
        <v>105877.56563899999</v>
      </c>
      <c r="CE132" s="136">
        <v>1.7942883722084979</v>
      </c>
      <c r="CF132" s="136">
        <v>164.44371899999999</v>
      </c>
      <c r="CG132" s="136">
        <v>135680.286725502</v>
      </c>
      <c r="CH132" s="136">
        <v>135128.40795600001</v>
      </c>
      <c r="CI132" s="136">
        <v>8.473854652585425</v>
      </c>
      <c r="CJ132" s="136">
        <v>297.59975200000002</v>
      </c>
      <c r="CK132" s="136">
        <v>101768.92703200001</v>
      </c>
      <c r="CL132" s="136">
        <v>6.3818934068959292</v>
      </c>
      <c r="CM132" s="136">
        <v>229.56809899999999</v>
      </c>
      <c r="CN132" s="136">
        <v>67801.995146999994</v>
      </c>
      <c r="CO132" s="136">
        <v>4.2518391263668347</v>
      </c>
      <c r="CP132" s="136">
        <v>180.82652899999999</v>
      </c>
      <c r="CQ132" s="136">
        <v>33911.657073000002</v>
      </c>
      <c r="CR132" s="136">
        <v>2.1265880166255817</v>
      </c>
      <c r="CS132" s="136">
        <v>158.370248</v>
      </c>
      <c r="CT132" s="136">
        <v>63579.129294931699</v>
      </c>
      <c r="CU132" s="136">
        <v>63345.440479999997</v>
      </c>
      <c r="CV132" s="136">
        <v>4.2071739291855428</v>
      </c>
      <c r="CW132" s="136">
        <v>241.30305799999999</v>
      </c>
      <c r="CX132" s="136">
        <v>47709.524377000002</v>
      </c>
      <c r="CY132" s="136">
        <v>3.1686932099892871</v>
      </c>
      <c r="CZ132" s="136">
        <v>195.95528899999999</v>
      </c>
      <c r="DA132" s="136">
        <v>31824.799434</v>
      </c>
      <c r="DB132" s="136">
        <v>2.1136875119300398</v>
      </c>
      <c r="DC132" s="136">
        <v>164.60950399999999</v>
      </c>
      <c r="DD132" s="136">
        <v>15909.070147</v>
      </c>
      <c r="DE132" s="136">
        <v>1.0566226180268627</v>
      </c>
      <c r="DF132" s="136">
        <v>149.19008299999999</v>
      </c>
      <c r="DG132" s="136">
        <v>102188.55936462599</v>
      </c>
      <c r="DH132" s="136">
        <v>102361.78109800001</v>
      </c>
      <c r="DI132" s="136">
        <v>4.900724759288881</v>
      </c>
      <c r="DJ132" s="136">
        <v>254.37917400000001</v>
      </c>
      <c r="DK132" s="136">
        <v>76674.013160999995</v>
      </c>
      <c r="DL132" s="136">
        <v>3.6708841001155257</v>
      </c>
      <c r="DM132" s="136">
        <v>210.16314</v>
      </c>
      <c r="DN132" s="136">
        <v>51095.933531000002</v>
      </c>
      <c r="DO132" s="136">
        <v>2.4462949341865565</v>
      </c>
      <c r="DP132" s="136">
        <v>171.622975</v>
      </c>
      <c r="DQ132" s="136">
        <v>25547.284123000001</v>
      </c>
      <c r="DR132" s="136">
        <v>1.2231147845533146</v>
      </c>
      <c r="DS132" s="136">
        <v>153.00785099999999</v>
      </c>
      <c r="DT132" s="136">
        <v>7187.5793066113602</v>
      </c>
      <c r="DU132" s="136">
        <v>7195.2784620000002</v>
      </c>
      <c r="DV132" s="136">
        <v>7.3657966545528994</v>
      </c>
      <c r="DW132" s="136">
        <v>253.871736</v>
      </c>
      <c r="DX132" s="136">
        <v>5381.7030329999998</v>
      </c>
      <c r="DY132" s="136">
        <v>5.5092419849516299</v>
      </c>
      <c r="DZ132" s="136">
        <v>203.94008299999999</v>
      </c>
      <c r="EA132" s="136">
        <v>3596.912014</v>
      </c>
      <c r="EB132" s="136">
        <v>3.6821538762348363</v>
      </c>
      <c r="EC132" s="136">
        <v>169.63958700000001</v>
      </c>
      <c r="ED132" s="136">
        <v>1798.773089</v>
      </c>
      <c r="EE132" s="136">
        <v>1.841401534524236</v>
      </c>
      <c r="EF132" s="136">
        <v>151.169174</v>
      </c>
      <c r="EG132" s="136">
        <v>2101941.7595306202</v>
      </c>
      <c r="EH132" s="140">
        <v>2105399.4426750001</v>
      </c>
      <c r="EI132" s="136">
        <v>5.9455692582613748</v>
      </c>
      <c r="EJ132" s="136">
        <v>291.38970999999998</v>
      </c>
      <c r="EK132" s="136">
        <v>1836135.209329</v>
      </c>
      <c r="EL132" s="136">
        <v>5.1851771370887549</v>
      </c>
      <c r="EM132" s="136">
        <v>268.55203299999999</v>
      </c>
      <c r="EN132" s="136">
        <v>1576822.4468489999</v>
      </c>
      <c r="EO132" s="136">
        <v>4.4528875973342243</v>
      </c>
      <c r="EP132" s="136">
        <v>226.04178400000001</v>
      </c>
      <c r="EQ132" s="136">
        <v>1313549.516392</v>
      </c>
      <c r="ER132" s="136">
        <v>3.7094146913716703</v>
      </c>
      <c r="ES132" s="136">
        <v>201.00775899999999</v>
      </c>
      <c r="ET132" s="136">
        <v>1051193.599043</v>
      </c>
      <c r="EU132" s="136">
        <v>2.9685313961185309</v>
      </c>
      <c r="EV132" s="136">
        <v>188.59622400000001</v>
      </c>
      <c r="EW132" s="136">
        <v>791278.68018000002</v>
      </c>
      <c r="EX132" s="136">
        <v>2.2345413892664685</v>
      </c>
      <c r="EY132" s="136">
        <v>175.279336</v>
      </c>
      <c r="EZ132" s="136">
        <v>522348.33328100003</v>
      </c>
      <c r="FA132" s="136">
        <v>1.4750921509287138</v>
      </c>
      <c r="FB132" s="136">
        <v>162.94161800000001</v>
      </c>
      <c r="FC132" s="136">
        <v>263167.44890000002</v>
      </c>
      <c r="FD132" s="136">
        <v>0.74317502999189466</v>
      </c>
      <c r="FE132" s="136">
        <v>150.73609999999999</v>
      </c>
      <c r="FF132" s="136">
        <v>285.06754765207199</v>
      </c>
      <c r="FG132" s="136">
        <v>284.588257</v>
      </c>
      <c r="FH132" s="136">
        <v>0.84083276310346866</v>
      </c>
      <c r="FI132" s="136">
        <v>139.760661</v>
      </c>
      <c r="FJ132" s="136">
        <v>142.942125</v>
      </c>
      <c r="FK132" s="136">
        <v>0.42233092536784261</v>
      </c>
      <c r="FL132" s="136">
        <v>139.02438000000001</v>
      </c>
      <c r="FM132" s="136">
        <v>336.00027841723698</v>
      </c>
      <c r="FN132" s="136">
        <v>343.80588299999999</v>
      </c>
      <c r="FO132" s="136">
        <v>2.5170648144080823</v>
      </c>
      <c r="FP132" s="136">
        <v>140.01471100000001</v>
      </c>
      <c r="FQ132" s="136">
        <v>168.85584399999999</v>
      </c>
      <c r="FR132" s="136">
        <v>1.2362240573980525</v>
      </c>
      <c r="FS132" s="136">
        <v>139.40685999999999</v>
      </c>
      <c r="FT132" s="136">
        <v>66.86975045078178</v>
      </c>
      <c r="FU132" s="136">
        <v>5.8046658377414744</v>
      </c>
      <c r="FV132" s="136">
        <v>264.16325000000001</v>
      </c>
      <c r="FW132" s="136">
        <v>69.98727889012288</v>
      </c>
      <c r="FX132" s="136">
        <v>6.0752846258787221</v>
      </c>
      <c r="FY132" s="136">
        <v>266.84526299999999</v>
      </c>
      <c r="FZ132" s="136">
        <v>6612774.9412834132</v>
      </c>
      <c r="GA132" s="136">
        <v>44.652189546206849</v>
      </c>
      <c r="GB132" s="136">
        <v>304.01892600000002</v>
      </c>
      <c r="GC132" s="136">
        <v>6575251.1553237392</v>
      </c>
      <c r="GD132" s="136">
        <v>44.398813434356676</v>
      </c>
      <c r="GE132" s="136">
        <v>315.11016499999999</v>
      </c>
      <c r="GF132" s="136">
        <v>137.13377</v>
      </c>
      <c r="GG132" s="136"/>
      <c r="GH132" s="136"/>
      <c r="GI132" s="136"/>
      <c r="GJ132" s="136"/>
      <c r="GK132" s="136"/>
      <c r="GL132" s="136">
        <v>0</v>
      </c>
      <c r="GM132" s="136">
        <v>0</v>
      </c>
      <c r="GN132" s="136">
        <v>1</v>
      </c>
      <c r="GO132" s="114"/>
      <c r="GP132" s="114"/>
      <c r="GQ132" s="114"/>
      <c r="GR132" s="114"/>
      <c r="GS132" s="114"/>
      <c r="GT132" s="114"/>
      <c r="GU132" s="114"/>
      <c r="GV132" s="114"/>
      <c r="GW132" s="114"/>
      <c r="GX132" s="114"/>
      <c r="GY132" s="114"/>
      <c r="GZ132" s="114"/>
      <c r="HA132" s="107"/>
      <c r="HB132" s="114"/>
      <c r="HC132" s="53" t="str">
        <f t="shared" si="16"/>
        <v>0</v>
      </c>
      <c r="HD132" s="56">
        <f t="shared" si="17"/>
        <v>2017</v>
      </c>
      <c r="HF132" s="56" t="e">
        <f>MATCH(ROUND(#REF!,1),#REF!,0)</f>
        <v>#REF!</v>
      </c>
      <c r="HG132" s="56" t="e">
        <f>MATCH(ROUND(#REF!,1),#REF!,0)</f>
        <v>#REF!</v>
      </c>
      <c r="HH132" s="56" t="e">
        <f>MATCH(ROUND(#REF!,1),#REF!,0)</f>
        <v>#REF!</v>
      </c>
      <c r="HI132" s="56" t="e">
        <f>MATCH(ROUND(#REF!,1),#REF!,0)</f>
        <v>#REF!</v>
      </c>
      <c r="HK132" s="115">
        <f t="shared" si="13"/>
        <v>2</v>
      </c>
      <c r="HL132" s="115" t="str" cm="1">
        <f t="array" ref="HL132">IFERROR(INDEX(#REF!,'5. Data Set'!HH132),"")</f>
        <v/>
      </c>
      <c r="HN132" s="116" t="str" cm="1">
        <f t="array" ref="HN132">IF(IFERROR(INDEX($E$5:$E$900,SMALL(IF(ROUND($EH$5:$EH$900,1)=ROUND($EH132,1),ROW($EH$5:$EH$900)-4,""),1)),"")=$E132,"",IFERROR(INDEX($E$5:$E$900,SMALL(IF(ROUND($EH$5:$EH$900,1)=ROUND($EH132,1),ROW($EH$5:$EH$900)-4,""),1)),""))</f>
        <v/>
      </c>
      <c r="HO132" s="116" t="str" cm="1">
        <f t="array" ref="HO132">IF(IFERROR(INDEX($E$5:$E$900,SMALL(IF(ROUND($EH$5:$EH$900,1)=ROUND($EH132,1),ROW($EH$5:$EH$900)-4,""),2)),"")=$E132,"",IFERROR(INDEX($E$5:$E$900,SMALL(IF(ROUND($EH$5:$EH$900,1)=ROUND($EH132,1),ROW($EH$5:$EH$900)-4,""),2)),""))</f>
        <v/>
      </c>
      <c r="HP132" s="116" t="str" cm="1">
        <f t="array" ref="HP132">IF(IFERROR(INDEX($E$5:$E$900,SMALL(IF(ROUND($EH$5:$EH$900,1)=ROUND($EH132,1),ROW($EH$5:$EH$900)-4,""),3)),"")=$E132,"",IFERROR(INDEX($E$5:$E$900,SMALL(IF(ROUND($EH$5:$EH$900,1)=ROUND($EH132,1),ROW($EH$5:$EH$900)-4,""),3)),""))</f>
        <v/>
      </c>
      <c r="HQ132" s="117" t="str" cm="1">
        <f t="array" ref="HQ132">IF(IFERROR(INDEX($E$5:$E$900,SMALL(IF(ROUND($EH$5:$EH$900,1)=ROUND($EH132,1),ROW($EH$5:$EH$900)-4,""),4)),"")=$E132,"",IFERROR(INDEX($E$5:$E$900,SMALL(IF(ROUND($EH$5:$EH$900,1)=ROUND($EH132,1),ROW($EH$5:$EH$900)-4,""),4)),""))</f>
        <v/>
      </c>
      <c r="HR132" s="118"/>
      <c r="HS132" s="105" t="str">
        <f t="shared" si="14"/>
        <v>TE</v>
      </c>
      <c r="HT132" s="119" t="str">
        <f t="shared" si="15"/>
        <v/>
      </c>
      <c r="HU132" s="119" t="str">
        <f t="shared" si="15"/>
        <v/>
      </c>
      <c r="HV132" s="119" t="str">
        <f t="shared" si="15"/>
        <v/>
      </c>
      <c r="HW132" s="119" t="str">
        <f t="shared" si="11"/>
        <v/>
      </c>
    </row>
    <row r="133" spans="1:231" ht="13.9" customHeight="1" x14ac:dyDescent="0.25">
      <c r="A133" s="136" t="s">
        <v>292</v>
      </c>
      <c r="B133" s="137" t="s">
        <v>644</v>
      </c>
      <c r="C133" s="136"/>
      <c r="D133" s="137">
        <v>2017</v>
      </c>
      <c r="E133" s="138" t="s">
        <v>651</v>
      </c>
      <c r="F133" s="137" t="s">
        <v>49</v>
      </c>
      <c r="G133" s="107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18" t="s">
        <v>18</v>
      </c>
      <c r="X133" s="110"/>
      <c r="Y133" s="118" t="s">
        <v>296</v>
      </c>
      <c r="Z133" s="118">
        <v>1</v>
      </c>
      <c r="AA133" s="136" t="s">
        <v>468</v>
      </c>
      <c r="AB133" s="136">
        <v>2</v>
      </c>
      <c r="AC133" s="136">
        <v>2</v>
      </c>
      <c r="AD133" s="136">
        <v>2001</v>
      </c>
      <c r="AE133" s="136">
        <v>20</v>
      </c>
      <c r="AF133" s="136">
        <v>2</v>
      </c>
      <c r="AG133" s="136">
        <v>384000</v>
      </c>
      <c r="AH133" s="136">
        <v>12</v>
      </c>
      <c r="AI133" s="136" t="s">
        <v>652</v>
      </c>
      <c r="AJ133" s="136">
        <v>4</v>
      </c>
      <c r="AK133" s="136" t="s">
        <v>405</v>
      </c>
      <c r="AL133" s="136" t="s">
        <v>629</v>
      </c>
      <c r="AM133" s="136">
        <v>2</v>
      </c>
      <c r="AN133" s="118">
        <v>1</v>
      </c>
      <c r="AO133" s="136">
        <v>1050</v>
      </c>
      <c r="AP133" s="136" t="s">
        <v>494</v>
      </c>
      <c r="AQ133" s="136" t="s">
        <v>424</v>
      </c>
      <c r="AR133" s="136" t="s">
        <v>319</v>
      </c>
      <c r="AS133" s="136" t="s">
        <v>477</v>
      </c>
      <c r="AT133" s="136" t="s">
        <v>478</v>
      </c>
      <c r="AU133" s="136">
        <v>16.954966614699948</v>
      </c>
      <c r="AV133" s="136">
        <v>22.394225686810351</v>
      </c>
      <c r="AW133" s="136">
        <v>23.276010774746478</v>
      </c>
      <c r="AX133" s="136">
        <v>13.357796660489486</v>
      </c>
      <c r="AY133" s="136">
        <v>14.845114852002526</v>
      </c>
      <c r="AZ133" s="136">
        <v>23.058327665547363</v>
      </c>
      <c r="BA133" s="136"/>
      <c r="BB133" s="136">
        <v>15.105657085338073</v>
      </c>
      <c r="BC133" s="136">
        <v>2.9823333467122657</v>
      </c>
      <c r="BD133" s="136">
        <v>8.9299333566812091</v>
      </c>
      <c r="BE133" s="136">
        <v>23.545172767393684</v>
      </c>
      <c r="BF133" s="136">
        <v>264.51328962055101</v>
      </c>
      <c r="BG133" s="136">
        <v>72681.734638941401</v>
      </c>
      <c r="BH133" s="136">
        <v>72696.996866000001</v>
      </c>
      <c r="BI133" s="136">
        <v>10.498670912425625</v>
      </c>
      <c r="BJ133" s="136">
        <v>471.71404999999999</v>
      </c>
      <c r="BK133" s="136">
        <v>54506.779562999996</v>
      </c>
      <c r="BL133" s="136">
        <v>7.8716971236497022</v>
      </c>
      <c r="BM133" s="136">
        <v>398.97438</v>
      </c>
      <c r="BN133" s="136">
        <v>36350.433231000003</v>
      </c>
      <c r="BO133" s="136">
        <v>5.2496148736352612</v>
      </c>
      <c r="BP133" s="136">
        <v>294.06966899999998</v>
      </c>
      <c r="BQ133" s="136">
        <v>18159.723152999999</v>
      </c>
      <c r="BR133" s="136">
        <v>2.622569919848651</v>
      </c>
      <c r="BS133" s="136">
        <v>248.76851199999999</v>
      </c>
      <c r="BT133" s="136">
        <v>868474.33369924896</v>
      </c>
      <c r="BU133" s="136">
        <v>879484.071291</v>
      </c>
      <c r="BV133" s="136">
        <v>14.904460951062489</v>
      </c>
      <c r="BW133" s="136">
        <v>495.53884299999999</v>
      </c>
      <c r="BX133" s="136">
        <v>651239.33218899998</v>
      </c>
      <c r="BY133" s="136">
        <v>11.036437740320778</v>
      </c>
      <c r="BZ133" s="136">
        <v>428.85950400000002</v>
      </c>
      <c r="CA133" s="136">
        <v>434263.69754999998</v>
      </c>
      <c r="CB133" s="136">
        <v>7.3593900490966409</v>
      </c>
      <c r="CC133" s="136">
        <v>317.87380200000001</v>
      </c>
      <c r="CD133" s="136">
        <v>217193.27613099999</v>
      </c>
      <c r="CE133" s="136">
        <v>3.6807360230822508</v>
      </c>
      <c r="CF133" s="136">
        <v>262.25876</v>
      </c>
      <c r="CG133" s="136">
        <v>222909.340987364</v>
      </c>
      <c r="CH133" s="136">
        <v>218069.82330700001</v>
      </c>
      <c r="CI133" s="136">
        <v>13.675081463404846</v>
      </c>
      <c r="CJ133" s="136">
        <v>441.83387099999999</v>
      </c>
      <c r="CK133" s="136">
        <v>167162.56017099999</v>
      </c>
      <c r="CL133" s="136">
        <v>10.482705003853507</v>
      </c>
      <c r="CM133" s="136">
        <v>398.669421</v>
      </c>
      <c r="CN133" s="136">
        <v>111489.045107</v>
      </c>
      <c r="CO133" s="136">
        <v>6.9914385722644008</v>
      </c>
      <c r="CP133" s="136">
        <v>279.99818199999999</v>
      </c>
      <c r="CQ133" s="136">
        <v>55728.854120000004</v>
      </c>
      <c r="CR133" s="136">
        <v>3.4947367242111285</v>
      </c>
      <c r="CS133" s="136">
        <v>241.94851199999999</v>
      </c>
      <c r="CT133" s="136">
        <v>115746.564816721</v>
      </c>
      <c r="CU133" s="136">
        <v>115825.08209</v>
      </c>
      <c r="CV133" s="136">
        <v>7.6926809889131151</v>
      </c>
      <c r="CW133" s="136">
        <v>436.41487599999999</v>
      </c>
      <c r="CX133" s="136">
        <v>86769.906417999999</v>
      </c>
      <c r="CY133" s="136">
        <v>5.7629418211234587</v>
      </c>
      <c r="CZ133" s="136">
        <v>413.18264499999998</v>
      </c>
      <c r="DA133" s="136">
        <v>57866.665351000003</v>
      </c>
      <c r="DB133" s="136">
        <v>3.8432935975951965</v>
      </c>
      <c r="DC133" s="136">
        <v>255.31594999999999</v>
      </c>
      <c r="DD133" s="136">
        <v>28959.348879000001</v>
      </c>
      <c r="DE133" s="136">
        <v>1.9233747004787956</v>
      </c>
      <c r="DF133" s="136">
        <v>223.57875999999999</v>
      </c>
      <c r="DG133" s="136">
        <v>185343.41500408901</v>
      </c>
      <c r="DH133" s="136">
        <v>185823.82532599999</v>
      </c>
      <c r="DI133" s="136">
        <v>8.89659609155329</v>
      </c>
      <c r="DJ133" s="136">
        <v>442.29917399999999</v>
      </c>
      <c r="DK133" s="136">
        <v>139002.29770600001</v>
      </c>
      <c r="DL133" s="136">
        <v>6.654944791490621</v>
      </c>
      <c r="DM133" s="136">
        <v>435.10578500000003</v>
      </c>
      <c r="DN133" s="136">
        <v>92642.571658999994</v>
      </c>
      <c r="DO133" s="136">
        <v>4.4354029387080143</v>
      </c>
      <c r="DP133" s="136">
        <v>270.386777</v>
      </c>
      <c r="DQ133" s="136">
        <v>46336.878169000003</v>
      </c>
      <c r="DR133" s="136">
        <v>2.2184479761402631</v>
      </c>
      <c r="DS133" s="136">
        <v>230.52603300000001</v>
      </c>
      <c r="DT133" s="136">
        <v>13052.9691071833</v>
      </c>
      <c r="DU133" s="136">
        <v>13077.144941</v>
      </c>
      <c r="DV133" s="136">
        <v>13.387055270512361</v>
      </c>
      <c r="DW133" s="136">
        <v>438.310744</v>
      </c>
      <c r="DX133" s="136">
        <v>9788.9094829999995</v>
      </c>
      <c r="DY133" s="136">
        <v>10.0208931596458</v>
      </c>
      <c r="DZ133" s="136">
        <v>400.39338800000002</v>
      </c>
      <c r="EA133" s="136">
        <v>6521.1286369999998</v>
      </c>
      <c r="EB133" s="136">
        <v>6.6756704069202026</v>
      </c>
      <c r="EC133" s="136">
        <v>267.27140500000002</v>
      </c>
      <c r="ED133" s="136">
        <v>3266.6284479999999</v>
      </c>
      <c r="EE133" s="136">
        <v>3.3440430444797049</v>
      </c>
      <c r="EF133" s="136">
        <v>225.85281000000001</v>
      </c>
      <c r="EG133" s="136">
        <v>3675697.1860477901</v>
      </c>
      <c r="EH133" s="140">
        <v>3676906.6964980001</v>
      </c>
      <c r="EI133" s="136">
        <v>10.383446949343815</v>
      </c>
      <c r="EJ133" s="136">
        <v>470.748133</v>
      </c>
      <c r="EK133" s="136">
        <v>3222436.3528760001</v>
      </c>
      <c r="EL133" s="136">
        <v>9.1000397017398491</v>
      </c>
      <c r="EM133" s="136">
        <v>467.87717800000001</v>
      </c>
      <c r="EN133" s="136">
        <v>2756116.0444089998</v>
      </c>
      <c r="EO133" s="136">
        <v>7.7831685967481379</v>
      </c>
      <c r="EP133" s="136">
        <v>373.590124</v>
      </c>
      <c r="EQ133" s="136">
        <v>2294118.6236149999</v>
      </c>
      <c r="ER133" s="136">
        <v>6.4785051648157754</v>
      </c>
      <c r="ES133" s="136">
        <v>328.83004099999999</v>
      </c>
      <c r="ET133" s="136">
        <v>1839403.1563830001</v>
      </c>
      <c r="EU133" s="136">
        <v>5.1944056973078094</v>
      </c>
      <c r="EV133" s="136">
        <v>294.046763</v>
      </c>
      <c r="EW133" s="136">
        <v>1376707.8898140001</v>
      </c>
      <c r="EX133" s="136">
        <v>3.8877715750148667</v>
      </c>
      <c r="EY133" s="136">
        <v>269.55145199999998</v>
      </c>
      <c r="EZ133" s="136">
        <v>921163.07334899995</v>
      </c>
      <c r="FA133" s="136">
        <v>2.6013300563007768</v>
      </c>
      <c r="FB133" s="136">
        <v>247.60634899999999</v>
      </c>
      <c r="FC133" s="136">
        <v>458137.95181699999</v>
      </c>
      <c r="FD133" s="136">
        <v>1.2937644359329583</v>
      </c>
      <c r="FE133" s="136">
        <v>224.946473</v>
      </c>
      <c r="FF133" s="136">
        <v>281.29431672269101</v>
      </c>
      <c r="FG133" s="136">
        <v>285.35240299999998</v>
      </c>
      <c r="FH133" s="136">
        <v>0.84309047745671573</v>
      </c>
      <c r="FI133" s="136">
        <v>198.42652899999999</v>
      </c>
      <c r="FJ133" s="136">
        <v>139.97663600000001</v>
      </c>
      <c r="FK133" s="136">
        <v>0.41356921349642506</v>
      </c>
      <c r="FL133" s="136">
        <v>197.565124</v>
      </c>
      <c r="FM133" s="136">
        <v>340.97169896341001</v>
      </c>
      <c r="FN133" s="136">
        <v>347.074703</v>
      </c>
      <c r="FO133" s="136">
        <v>2.5409964345852551</v>
      </c>
      <c r="FP133" s="136">
        <v>198.65388400000001</v>
      </c>
      <c r="FQ133" s="136">
        <v>168.455242</v>
      </c>
      <c r="FR133" s="136">
        <v>1.2332911779778899</v>
      </c>
      <c r="FS133" s="136">
        <v>197.82272699999999</v>
      </c>
      <c r="FT133" s="136">
        <v>132.87405413295565</v>
      </c>
      <c r="FU133" s="136">
        <v>11.534206087930178</v>
      </c>
      <c r="FV133" s="136">
        <v>477.62973</v>
      </c>
      <c r="FW133" s="136">
        <v>133.47153731146352</v>
      </c>
      <c r="FX133" s="136">
        <v>11.586070947175653</v>
      </c>
      <c r="FY133" s="136">
        <v>504.69473699999998</v>
      </c>
      <c r="FZ133" s="136">
        <v>18141722.098190654</v>
      </c>
      <c r="GA133" s="136">
        <v>122.50040580782262</v>
      </c>
      <c r="GB133" s="136">
        <v>455.61239699999999</v>
      </c>
      <c r="GC133" s="136">
        <v>18168571.040970944</v>
      </c>
      <c r="GD133" s="136">
        <v>122.68170096647928</v>
      </c>
      <c r="GE133" s="136">
        <v>463.80165299999999</v>
      </c>
      <c r="GF133" s="136">
        <v>198.34426199999999</v>
      </c>
      <c r="GG133" s="136"/>
      <c r="GH133" s="136"/>
      <c r="GI133" s="136"/>
      <c r="GJ133" s="136"/>
      <c r="GK133" s="136"/>
      <c r="GL133" s="136">
        <v>0</v>
      </c>
      <c r="GM133" s="136">
        <v>12</v>
      </c>
      <c r="GN133" s="136">
        <v>0</v>
      </c>
      <c r="GO133" s="114"/>
      <c r="GP133" s="114"/>
      <c r="GQ133" s="114"/>
      <c r="GR133" s="114"/>
      <c r="GS133" s="114"/>
      <c r="GT133" s="114"/>
      <c r="GU133" s="114"/>
      <c r="GV133" s="114"/>
      <c r="GW133" s="114"/>
      <c r="GX133" s="114"/>
      <c r="GY133" s="114"/>
      <c r="GZ133" s="114"/>
      <c r="HA133" s="107"/>
      <c r="HB133" s="114"/>
      <c r="HC133" s="53" t="str">
        <f t="shared" si="16"/>
        <v>0</v>
      </c>
      <c r="HD133" s="56">
        <f t="shared" si="17"/>
        <v>2017</v>
      </c>
      <c r="HF133" s="56" t="e">
        <f>MATCH(ROUND(#REF!,1),#REF!,0)</f>
        <v>#REF!</v>
      </c>
      <c r="HG133" s="56" t="e">
        <f>MATCH(ROUND(#REF!,1),#REF!,0)</f>
        <v>#REF!</v>
      </c>
      <c r="HH133" s="56" t="e">
        <f>MATCH(ROUND(#REF!,1),#REF!,0)</f>
        <v>#REF!</v>
      </c>
      <c r="HI133" s="56" t="e">
        <f>MATCH(ROUND(#REF!,1),#REF!,0)</f>
        <v>#REF!</v>
      </c>
      <c r="HK133" s="115">
        <f t="shared" si="13"/>
        <v>2</v>
      </c>
      <c r="HL133" s="115" t="str" cm="1">
        <f t="array" ref="HL133">IFERROR(INDEX(#REF!,'5. Data Set'!HH133),"")</f>
        <v/>
      </c>
      <c r="HN133" s="116" t="str" cm="1">
        <f t="array" ref="HN133">IF(IFERROR(INDEX($E$5:$E$900,SMALL(IF(ROUND($EH$5:$EH$900,1)=ROUND($EH133,1),ROW($EH$5:$EH$900)-4,""),1)),"")=$E133,"",IFERROR(INDEX($E$5:$E$900,SMALL(IF(ROUND($EH$5:$EH$900,1)=ROUND($EH133,1),ROW($EH$5:$EH$900)-4,""),1)),""))</f>
        <v/>
      </c>
      <c r="HO133" s="116" t="str" cm="1">
        <f t="array" ref="HO133">IF(IFERROR(INDEX($E$5:$E$900,SMALL(IF(ROUND($EH$5:$EH$900,1)=ROUND($EH133,1),ROW($EH$5:$EH$900)-4,""),2)),"")=$E133,"",IFERROR(INDEX($E$5:$E$900,SMALL(IF(ROUND($EH$5:$EH$900,1)=ROUND($EH133,1),ROW($EH$5:$EH$900)-4,""),2)),""))</f>
        <v/>
      </c>
      <c r="HP133" s="116" t="str" cm="1">
        <f t="array" ref="HP133">IF(IFERROR(INDEX($E$5:$E$900,SMALL(IF(ROUND($EH$5:$EH$900,1)=ROUND($EH133,1),ROW($EH$5:$EH$900)-4,""),3)),"")=$E133,"",IFERROR(INDEX($E$5:$E$900,SMALL(IF(ROUND($EH$5:$EH$900,1)=ROUND($EH133,1),ROW($EH$5:$EH$900)-4,""),3)),""))</f>
        <v/>
      </c>
      <c r="HQ133" s="117" t="str" cm="1">
        <f t="array" ref="HQ133">IF(IFERROR(INDEX($E$5:$E$900,SMALL(IF(ROUND($EH$5:$EH$900,1)=ROUND($EH133,1),ROW($EH$5:$EH$900)-4,""),4)),"")=$E133,"",IFERROR(INDEX($E$5:$E$900,SMALL(IF(ROUND($EH$5:$EH$900,1)=ROUND($EH133,1),ROW($EH$5:$EH$900)-4,""),4)),""))</f>
        <v/>
      </c>
      <c r="HR133" s="118"/>
      <c r="HS133" s="105" t="str">
        <f t="shared" si="14"/>
        <v>TE</v>
      </c>
      <c r="HT133" s="119" t="str">
        <f t="shared" si="15"/>
        <v/>
      </c>
      <c r="HU133" s="119" t="str">
        <f t="shared" si="15"/>
        <v/>
      </c>
      <c r="HV133" s="119" t="str">
        <f t="shared" si="15"/>
        <v/>
      </c>
      <c r="HW133" s="119" t="str">
        <f t="shared" si="15"/>
        <v/>
      </c>
    </row>
    <row r="134" spans="1:231" ht="13.9" customHeight="1" x14ac:dyDescent="0.3">
      <c r="A134" s="118" t="s">
        <v>292</v>
      </c>
      <c r="B134" s="141" t="s">
        <v>653</v>
      </c>
      <c r="C134" s="136"/>
      <c r="D134" s="137">
        <v>2018</v>
      </c>
      <c r="E134" s="138" t="s">
        <v>654</v>
      </c>
      <c r="F134" s="137" t="s">
        <v>300</v>
      </c>
      <c r="G134" s="107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18" t="s">
        <v>18</v>
      </c>
      <c r="X134" s="110"/>
      <c r="Y134" s="118" t="s">
        <v>296</v>
      </c>
      <c r="Z134" s="118">
        <v>1</v>
      </c>
      <c r="AA134" s="136" t="s">
        <v>422</v>
      </c>
      <c r="AB134" s="145">
        <v>2</v>
      </c>
      <c r="AC134" s="136">
        <v>2</v>
      </c>
      <c r="AD134" s="136">
        <v>2501</v>
      </c>
      <c r="AE134" s="136">
        <v>28</v>
      </c>
      <c r="AF134" s="136">
        <v>2</v>
      </c>
      <c r="AG134" s="136">
        <v>1047072</v>
      </c>
      <c r="AH134" s="136">
        <v>16</v>
      </c>
      <c r="AI134" s="136" t="s">
        <v>594</v>
      </c>
      <c r="AJ134" s="136">
        <v>29</v>
      </c>
      <c r="AK134" s="136" t="s">
        <v>405</v>
      </c>
      <c r="AL134" s="136" t="s">
        <v>327</v>
      </c>
      <c r="AM134" s="136">
        <v>2</v>
      </c>
      <c r="AN134" s="118">
        <v>0</v>
      </c>
      <c r="AO134" s="136">
        <v>1500</v>
      </c>
      <c r="AP134" s="136" t="s">
        <v>531</v>
      </c>
      <c r="AQ134" s="136" t="s">
        <v>424</v>
      </c>
      <c r="AR134" s="136" t="s">
        <v>319</v>
      </c>
      <c r="AS134" s="136" t="s">
        <v>425</v>
      </c>
      <c r="AT134" s="136" t="s">
        <v>478</v>
      </c>
      <c r="AU134" s="136">
        <v>10.810324234815571</v>
      </c>
      <c r="AV134" s="136">
        <v>10.699483351072287</v>
      </c>
      <c r="AW134" s="136">
        <v>20.29005206787518</v>
      </c>
      <c r="AX134" s="136">
        <v>11.96147997601107</v>
      </c>
      <c r="AY134" s="136">
        <v>12.014858650321635</v>
      </c>
      <c r="AZ134" s="136">
        <v>18.801893283999355</v>
      </c>
      <c r="BA134" s="136"/>
      <c r="BB134" s="136">
        <v>8.1793041224593406</v>
      </c>
      <c r="BC134" s="136">
        <v>190.44593337259732</v>
      </c>
      <c r="BD134" s="136">
        <v>1209.345576055701</v>
      </c>
      <c r="BE134" s="136">
        <v>9.4081361162029467</v>
      </c>
      <c r="BF134" s="136">
        <v>320.31667484009495</v>
      </c>
      <c r="BG134" s="136">
        <v>85075.961598775699</v>
      </c>
      <c r="BH134" s="136">
        <v>85258.228564999998</v>
      </c>
      <c r="BI134" s="136">
        <v>12.312724360955462</v>
      </c>
      <c r="BJ134" s="136">
        <v>917.74462800000003</v>
      </c>
      <c r="BK134" s="136">
        <v>63820.080278000001</v>
      </c>
      <c r="BL134" s="136">
        <v>9.2166946274045412</v>
      </c>
      <c r="BM134" s="136">
        <v>671.24049600000001</v>
      </c>
      <c r="BN134" s="136">
        <v>42530.017742999997</v>
      </c>
      <c r="BO134" s="136">
        <v>6.1420509709144477</v>
      </c>
      <c r="BP134" s="136">
        <v>542.63305800000001</v>
      </c>
      <c r="BQ134" s="136">
        <v>21241.441231000001</v>
      </c>
      <c r="BR134" s="136">
        <v>3.0676219211772864</v>
      </c>
      <c r="BS134" s="136">
        <v>468.363967</v>
      </c>
      <c r="BT134" s="136">
        <v>700041.879247437</v>
      </c>
      <c r="BU134" s="136">
        <v>700119.09962800005</v>
      </c>
      <c r="BV134" s="136">
        <v>11.864794510924007</v>
      </c>
      <c r="BW134" s="136">
        <v>930.03553699999998</v>
      </c>
      <c r="BX134" s="136">
        <v>524979.65549999999</v>
      </c>
      <c r="BY134" s="136">
        <v>8.8967373383082418</v>
      </c>
      <c r="BZ134" s="136">
        <v>635.13801699999999</v>
      </c>
      <c r="CA134" s="136">
        <v>350039.16115300002</v>
      </c>
      <c r="CB134" s="136">
        <v>5.932051732431356</v>
      </c>
      <c r="CC134" s="136">
        <v>528.14793399999996</v>
      </c>
      <c r="CD134" s="136">
        <v>174974.48024500001</v>
      </c>
      <c r="CE134" s="136">
        <v>2.9652615588772462</v>
      </c>
      <c r="CF134" s="136">
        <v>454.13446299999998</v>
      </c>
      <c r="CG134" s="136">
        <v>369700.04113792098</v>
      </c>
      <c r="CH134" s="136">
        <v>370469.21185600001</v>
      </c>
      <c r="CI134" s="136">
        <v>23.231993198260938</v>
      </c>
      <c r="CJ134" s="136">
        <v>873.84628099999998</v>
      </c>
      <c r="CK134" s="136">
        <v>277224.04407900001</v>
      </c>
      <c r="CL134" s="136">
        <v>17.384621718419893</v>
      </c>
      <c r="CM134" s="136">
        <v>688.15785100000005</v>
      </c>
      <c r="CN134" s="136">
        <v>184889.442859</v>
      </c>
      <c r="CO134" s="136">
        <v>11.594351545197037</v>
      </c>
      <c r="CP134" s="136">
        <v>564.28677700000003</v>
      </c>
      <c r="CQ134" s="136">
        <v>92467.465402999995</v>
      </c>
      <c r="CR134" s="136">
        <v>5.7986020391295643</v>
      </c>
      <c r="CS134" s="136">
        <v>472.13462800000002</v>
      </c>
      <c r="CT134" s="136">
        <v>208962.87772781</v>
      </c>
      <c r="CU134" s="136">
        <v>208309.125699</v>
      </c>
      <c r="CV134" s="136">
        <v>13.835135034367147</v>
      </c>
      <c r="CW134" s="136">
        <v>876.74875999999995</v>
      </c>
      <c r="CX134" s="136">
        <v>156707.557153</v>
      </c>
      <c r="CY134" s="136">
        <v>10.407946396214799</v>
      </c>
      <c r="CZ134" s="136">
        <v>827.61652900000001</v>
      </c>
      <c r="DA134" s="136">
        <v>104523.25402399999</v>
      </c>
      <c r="DB134" s="136">
        <v>6.9420546449945633</v>
      </c>
      <c r="DC134" s="136">
        <v>520.19090900000003</v>
      </c>
      <c r="DD134" s="136">
        <v>52227.786754000001</v>
      </c>
      <c r="DE134" s="136">
        <v>3.4687797755525343</v>
      </c>
      <c r="DF134" s="136">
        <v>448.75206600000001</v>
      </c>
      <c r="DG134" s="136">
        <v>298618.326300641</v>
      </c>
      <c r="DH134" s="136">
        <v>299767.35502900003</v>
      </c>
      <c r="DI134" s="136">
        <v>14.351814545027141</v>
      </c>
      <c r="DJ134" s="136">
        <v>890.93718999999999</v>
      </c>
      <c r="DK134" s="136">
        <v>223888.189855</v>
      </c>
      <c r="DL134" s="136">
        <v>10.718984991911265</v>
      </c>
      <c r="DM134" s="136">
        <v>847.00826400000005</v>
      </c>
      <c r="DN134" s="136">
        <v>149294.34177999999</v>
      </c>
      <c r="DO134" s="136">
        <v>7.1476919347711281</v>
      </c>
      <c r="DP134" s="136">
        <v>542.56611599999997</v>
      </c>
      <c r="DQ134" s="136">
        <v>74628.167772000001</v>
      </c>
      <c r="DR134" s="136">
        <v>3.5729361644309137</v>
      </c>
      <c r="DS134" s="136">
        <v>460.45743800000002</v>
      </c>
      <c r="DT134" s="136">
        <v>20848.927098252701</v>
      </c>
      <c r="DU134" s="136">
        <v>20881.895796000001</v>
      </c>
      <c r="DV134" s="136">
        <v>21.376767974612275</v>
      </c>
      <c r="DW134" s="136">
        <v>878.52177400000005</v>
      </c>
      <c r="DX134" s="136">
        <v>15641.139556</v>
      </c>
      <c r="DY134" s="136">
        <v>16.011813027588676</v>
      </c>
      <c r="DZ134" s="136">
        <v>744.62975200000005</v>
      </c>
      <c r="EA134" s="136">
        <v>10410.82849</v>
      </c>
      <c r="EB134" s="136">
        <v>10.657550790807186</v>
      </c>
      <c r="EC134" s="136">
        <v>529.27355399999999</v>
      </c>
      <c r="ED134" s="136">
        <v>5221.0707839999995</v>
      </c>
      <c r="EE134" s="136">
        <v>5.3448029728208013</v>
      </c>
      <c r="EF134" s="136">
        <v>450.60107399999998</v>
      </c>
      <c r="EG134" s="136">
        <v>3537026.4650039701</v>
      </c>
      <c r="EH134" s="140">
        <v>3544473.6897720001</v>
      </c>
      <c r="EI134" s="136">
        <v>10.009461092974053</v>
      </c>
      <c r="EJ134" s="136">
        <v>922.19916999999998</v>
      </c>
      <c r="EK134" s="136">
        <v>3094168.0295950002</v>
      </c>
      <c r="EL134" s="136">
        <v>8.7378147556083476</v>
      </c>
      <c r="EM134" s="136">
        <v>705.54356800000005</v>
      </c>
      <c r="EN134" s="136">
        <v>2648488.0209369999</v>
      </c>
      <c r="EO134" s="136">
        <v>7.4792310850759955</v>
      </c>
      <c r="EP134" s="136">
        <v>645.92240700000002</v>
      </c>
      <c r="EQ134" s="136">
        <v>2212293.6723520001</v>
      </c>
      <c r="ER134" s="136">
        <v>6.2474345637093585</v>
      </c>
      <c r="ES134" s="136">
        <v>570.46348499999999</v>
      </c>
      <c r="ET134" s="136">
        <v>1768157.625732</v>
      </c>
      <c r="EU134" s="136">
        <v>4.993210984209135</v>
      </c>
      <c r="EV134" s="136">
        <v>521.27468899999997</v>
      </c>
      <c r="EW134" s="136">
        <v>1326494.6696649999</v>
      </c>
      <c r="EX134" s="136">
        <v>3.7459713199065581</v>
      </c>
      <c r="EY134" s="136">
        <v>487.68987600000003</v>
      </c>
      <c r="EZ134" s="136">
        <v>885141.57461799996</v>
      </c>
      <c r="FA134" s="136">
        <v>2.4996066915318451</v>
      </c>
      <c r="FB134" s="136">
        <v>457.98643199999998</v>
      </c>
      <c r="FC134" s="136">
        <v>443930.67521700001</v>
      </c>
      <c r="FD134" s="136">
        <v>1.2536436183415691</v>
      </c>
      <c r="FE134" s="136">
        <v>428.36277999999999</v>
      </c>
      <c r="FF134" s="136">
        <v>39619.9720354159</v>
      </c>
      <c r="FG134" s="136">
        <v>41089.191600999999</v>
      </c>
      <c r="FH134" s="136">
        <v>121.40043609584589</v>
      </c>
      <c r="FI134" s="136">
        <v>455.92272700000001</v>
      </c>
      <c r="FJ134" s="136">
        <v>19805.330687999998</v>
      </c>
      <c r="FK134" s="136">
        <v>58.516015741889731</v>
      </c>
      <c r="FL134" s="136">
        <v>429.59611599999999</v>
      </c>
      <c r="FM134" s="136">
        <v>97271.830861096401</v>
      </c>
      <c r="FN134" s="136">
        <v>97303.891000999996</v>
      </c>
      <c r="FO134" s="136">
        <v>712.37931767332884</v>
      </c>
      <c r="FP134" s="136">
        <v>421.92289299999999</v>
      </c>
      <c r="FQ134" s="136">
        <v>48605.667144999999</v>
      </c>
      <c r="FR134" s="136">
        <v>355.85084665788122</v>
      </c>
      <c r="FS134" s="136">
        <v>410.81413199999997</v>
      </c>
      <c r="FT134" s="136">
        <v>121.16064652962173</v>
      </c>
      <c r="FU134" s="136">
        <v>10.517417233474109</v>
      </c>
      <c r="FV134" s="136">
        <v>903.3</v>
      </c>
      <c r="FW134" s="136">
        <v>74.335468221222371</v>
      </c>
      <c r="FX134" s="136">
        <v>6.4527316164255533</v>
      </c>
      <c r="FY134" s="136">
        <v>848.81590900000003</v>
      </c>
      <c r="FZ134" s="136">
        <v>42668985.430111215</v>
      </c>
      <c r="GA134" s="136">
        <v>288.118625249915</v>
      </c>
      <c r="GB134" s="136">
        <v>927.01239699999996</v>
      </c>
      <c r="GC134" s="136">
        <v>43966191.405644104</v>
      </c>
      <c r="GD134" s="136">
        <v>296.87789614818104</v>
      </c>
      <c r="GE134" s="136">
        <v>926.82623000000001</v>
      </c>
      <c r="GF134" s="136">
        <v>335.29376999999999</v>
      </c>
      <c r="GG134" s="136"/>
      <c r="GH134" s="136"/>
      <c r="GI134" s="136"/>
      <c r="GJ134" s="136"/>
      <c r="GK134" s="136"/>
      <c r="GL134" s="136">
        <v>2</v>
      </c>
      <c r="GM134" s="136">
        <v>2</v>
      </c>
      <c r="GN134" s="136">
        <v>0</v>
      </c>
      <c r="GO134" s="114"/>
      <c r="GP134" s="114"/>
      <c r="GQ134" s="114"/>
      <c r="GR134" s="114"/>
      <c r="GS134" s="114"/>
      <c r="GT134" s="114"/>
      <c r="GU134" s="114"/>
      <c r="GV134" s="114"/>
      <c r="GW134" s="114"/>
      <c r="GX134" s="114"/>
      <c r="GY134" s="114"/>
      <c r="GZ134" s="114"/>
      <c r="HA134" s="107"/>
      <c r="HB134" s="114"/>
      <c r="HC134" s="53" t="str">
        <f t="shared" si="16"/>
        <v>0</v>
      </c>
      <c r="HD134" s="56">
        <f t="shared" si="17"/>
        <v>2018</v>
      </c>
      <c r="HF134" s="56" t="e">
        <f>MATCH(ROUND(#REF!,1),#REF!,0)</f>
        <v>#REF!</v>
      </c>
      <c r="HG134" s="56" t="e">
        <f>MATCH(ROUND(#REF!,1),#REF!,0)</f>
        <v>#REF!</v>
      </c>
      <c r="HH134" s="56" t="e">
        <f>MATCH(ROUND(#REF!,1),#REF!,0)</f>
        <v>#REF!</v>
      </c>
      <c r="HI134" s="56" t="e">
        <f>MATCH(ROUND(#REF!,1),#REF!,0)</f>
        <v>#REF!</v>
      </c>
      <c r="HK134" s="115">
        <f t="shared" ref="HK134:HK197" si="18">IF(VALUE(AC134)=0,"",VALUE(AC134))</f>
        <v>2</v>
      </c>
      <c r="HL134" s="115" t="str" cm="1">
        <f t="array" ref="HL134">IFERROR(INDEX(#REF!,'5. Data Set'!HH134),"")</f>
        <v/>
      </c>
      <c r="HN134" s="116" t="str" cm="1">
        <f t="array" ref="HN134">IF(IFERROR(INDEX($E$5:$E$900,SMALL(IF(ROUND($EH$5:$EH$900,1)=ROUND($EH134,1),ROW($EH$5:$EH$900)-4,""),1)),"")=$E134,"",IFERROR(INDEX($E$5:$E$900,SMALL(IF(ROUND($EH$5:$EH$900,1)=ROUND($EH134,1),ROW($EH$5:$EH$900)-4,""),1)),""))</f>
        <v/>
      </c>
      <c r="HO134" s="116" t="str" cm="1">
        <f t="array" ref="HO134">IF(IFERROR(INDEX($E$5:$E$900,SMALL(IF(ROUND($EH$5:$EH$900,1)=ROUND($EH134,1),ROW($EH$5:$EH$900)-4,""),2)),"")=$E134,"",IFERROR(INDEX($E$5:$E$900,SMALL(IF(ROUND($EH$5:$EH$900,1)=ROUND($EH134,1),ROW($EH$5:$EH$900)-4,""),2)),""))</f>
        <v/>
      </c>
      <c r="HP134" s="116" t="str" cm="1">
        <f t="array" ref="HP134">IF(IFERROR(INDEX($E$5:$E$900,SMALL(IF(ROUND($EH$5:$EH$900,1)=ROUND($EH134,1),ROW($EH$5:$EH$900)-4,""),3)),"")=$E134,"",IFERROR(INDEX($E$5:$E$900,SMALL(IF(ROUND($EH$5:$EH$900,1)=ROUND($EH134,1),ROW($EH$5:$EH$900)-4,""),3)),""))</f>
        <v/>
      </c>
      <c r="HQ134" s="117" t="str" cm="1">
        <f t="array" ref="HQ134">IF(IFERROR(INDEX($E$5:$E$900,SMALL(IF(ROUND($EH$5:$EH$900,1)=ROUND($EH134,1),ROW($EH$5:$EH$900)-4,""),4)),"")=$E134,"",IFERROR(INDEX($E$5:$E$900,SMALL(IF(ROUND($EH$5:$EH$900,1)=ROUND($EH134,1),ROW($EH$5:$EH$900)-4,""),4)),""))</f>
        <v/>
      </c>
      <c r="HR134" s="118"/>
      <c r="HS134" s="105" t="str">
        <f t="shared" ref="HS134:HS197" si="19">B134</f>
        <v>TG</v>
      </c>
      <c r="HT134" s="119" t="str">
        <f t="shared" ref="HT134:HW197" si="20">IFERROR(INDEX($B$5:$B$900,MATCH(HN134,$E$5:$E$900,0)),"")</f>
        <v/>
      </c>
      <c r="HU134" s="119" t="str">
        <f t="shared" si="20"/>
        <v/>
      </c>
      <c r="HV134" s="119" t="str">
        <f t="shared" si="20"/>
        <v/>
      </c>
      <c r="HW134" s="119" t="str">
        <f t="shared" si="20"/>
        <v/>
      </c>
    </row>
    <row r="135" spans="1:231" ht="13.9" customHeight="1" x14ac:dyDescent="0.3">
      <c r="A135" s="118" t="s">
        <v>292</v>
      </c>
      <c r="B135" s="141" t="s">
        <v>653</v>
      </c>
      <c r="C135" s="136"/>
      <c r="D135" s="137">
        <v>2018</v>
      </c>
      <c r="E135" s="138" t="s">
        <v>655</v>
      </c>
      <c r="F135" s="137" t="s">
        <v>49</v>
      </c>
      <c r="G135" s="107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18" t="s">
        <v>18</v>
      </c>
      <c r="X135" s="110"/>
      <c r="Y135" s="118" t="s">
        <v>296</v>
      </c>
      <c r="Z135" s="118">
        <v>1</v>
      </c>
      <c r="AA135" s="136" t="s">
        <v>483</v>
      </c>
      <c r="AB135" s="145">
        <v>2</v>
      </c>
      <c r="AC135" s="136">
        <v>2</v>
      </c>
      <c r="AD135" s="136">
        <v>2401</v>
      </c>
      <c r="AE135" s="136">
        <v>20</v>
      </c>
      <c r="AF135" s="136">
        <v>2</v>
      </c>
      <c r="AG135" s="136">
        <v>261301</v>
      </c>
      <c r="AH135" s="136">
        <v>8</v>
      </c>
      <c r="AI135" s="136" t="s">
        <v>635</v>
      </c>
      <c r="AJ135" s="136">
        <v>23</v>
      </c>
      <c r="AK135" s="136" t="s">
        <v>405</v>
      </c>
      <c r="AL135" s="136" t="s">
        <v>327</v>
      </c>
      <c r="AM135" s="136">
        <v>1</v>
      </c>
      <c r="AN135" s="118">
        <v>0</v>
      </c>
      <c r="AO135" s="136">
        <v>900</v>
      </c>
      <c r="AP135" s="136" t="s">
        <v>531</v>
      </c>
      <c r="AQ135" s="136" t="s">
        <v>424</v>
      </c>
      <c r="AR135" s="136" t="s">
        <v>319</v>
      </c>
      <c r="AS135" s="136" t="s">
        <v>477</v>
      </c>
      <c r="AT135" s="136" t="s">
        <v>478</v>
      </c>
      <c r="AU135" s="136">
        <v>12.009837600382506</v>
      </c>
      <c r="AV135" s="136">
        <v>10.242729589483057</v>
      </c>
      <c r="AW135" s="136">
        <v>20.488146076160138</v>
      </c>
      <c r="AX135" s="136">
        <v>11.360812141457249</v>
      </c>
      <c r="AY135" s="136">
        <v>12.334868543838256</v>
      </c>
      <c r="AZ135" s="136">
        <v>19.090101899676416</v>
      </c>
      <c r="BA135" s="136"/>
      <c r="BB135" s="136">
        <v>9.2769075367419056</v>
      </c>
      <c r="BC135" s="136">
        <v>36.583201497051256</v>
      </c>
      <c r="BD135" s="136">
        <v>50.167669821006051</v>
      </c>
      <c r="BE135" s="136">
        <v>9.6114968233735656</v>
      </c>
      <c r="BF135" s="136">
        <v>168.34025667907349</v>
      </c>
      <c r="BG135" s="136">
        <v>64654.498200689603</v>
      </c>
      <c r="BH135" s="136">
        <v>64834.641749000002</v>
      </c>
      <c r="BI135" s="136">
        <v>9.3632143938825028</v>
      </c>
      <c r="BJ135" s="136">
        <v>613.85371899999996</v>
      </c>
      <c r="BK135" s="136">
        <v>48462.156999999999</v>
      </c>
      <c r="BL135" s="136">
        <v>6.99875180521056</v>
      </c>
      <c r="BM135" s="136">
        <v>459.11405000000002</v>
      </c>
      <c r="BN135" s="136">
        <v>32333.219623000001</v>
      </c>
      <c r="BO135" s="136">
        <v>4.6694615595575071</v>
      </c>
      <c r="BP135" s="136">
        <v>371.75661200000002</v>
      </c>
      <c r="BQ135" s="136">
        <v>16168.400847999999</v>
      </c>
      <c r="BR135" s="136">
        <v>2.3349894356189704</v>
      </c>
      <c r="BS135" s="136">
        <v>327.796694</v>
      </c>
      <c r="BT135" s="136">
        <v>434679.09111816401</v>
      </c>
      <c r="BU135" s="136">
        <v>434781.45486699999</v>
      </c>
      <c r="BV135" s="136">
        <v>7.3681643907422218</v>
      </c>
      <c r="BW135" s="136">
        <v>626.85371899999996</v>
      </c>
      <c r="BX135" s="136">
        <v>325985.44078800001</v>
      </c>
      <c r="BY135" s="136">
        <v>5.5244175891754539</v>
      </c>
      <c r="BZ135" s="136">
        <v>391.09256199999999</v>
      </c>
      <c r="CA135" s="136">
        <v>217286.80534399999</v>
      </c>
      <c r="CB135" s="136">
        <v>3.6823210461070519</v>
      </c>
      <c r="CC135" s="136">
        <v>347.485455</v>
      </c>
      <c r="CD135" s="136">
        <v>108672.148933</v>
      </c>
      <c r="CE135" s="136">
        <v>1.8416476808526829</v>
      </c>
      <c r="CF135" s="136">
        <v>294.39388400000001</v>
      </c>
      <c r="CG135" s="136">
        <v>262601.27816169901</v>
      </c>
      <c r="CH135" s="136">
        <v>262301.29568400001</v>
      </c>
      <c r="CI135" s="136">
        <v>16.448821446448157</v>
      </c>
      <c r="CJ135" s="136">
        <v>607.61322299999995</v>
      </c>
      <c r="CK135" s="136">
        <v>197002.892238</v>
      </c>
      <c r="CL135" s="136">
        <v>12.353981669845</v>
      </c>
      <c r="CM135" s="136">
        <v>487.82314000000002</v>
      </c>
      <c r="CN135" s="136">
        <v>131328.948638</v>
      </c>
      <c r="CO135" s="136">
        <v>8.2355919030559033</v>
      </c>
      <c r="CP135" s="136">
        <v>397.03280999999998</v>
      </c>
      <c r="CQ135" s="136">
        <v>65663.773818999995</v>
      </c>
      <c r="CR135" s="136">
        <v>4.117752023420798</v>
      </c>
      <c r="CS135" s="136">
        <v>332.33041300000002</v>
      </c>
      <c r="CT135" s="136">
        <v>136621.26722281601</v>
      </c>
      <c r="CU135" s="136">
        <v>136216.744121</v>
      </c>
      <c r="CV135" s="136">
        <v>9.0470210680017242</v>
      </c>
      <c r="CW135" s="136">
        <v>608.56446300000005</v>
      </c>
      <c r="CX135" s="136">
        <v>102504.868027</v>
      </c>
      <c r="CY135" s="136">
        <v>6.8080007828497004</v>
      </c>
      <c r="CZ135" s="136">
        <v>560.82148800000004</v>
      </c>
      <c r="DA135" s="136">
        <v>68322.623317000005</v>
      </c>
      <c r="DB135" s="136">
        <v>4.5377403237664984</v>
      </c>
      <c r="DC135" s="136">
        <v>366.09504099999998</v>
      </c>
      <c r="DD135" s="136">
        <v>34166.354072000002</v>
      </c>
      <c r="DE135" s="136">
        <v>2.2692050606613874</v>
      </c>
      <c r="DF135" s="136">
        <v>304.70247899999998</v>
      </c>
      <c r="DG135" s="136">
        <v>210442.23772395399</v>
      </c>
      <c r="DH135" s="136">
        <v>208241.50601300001</v>
      </c>
      <c r="DI135" s="136">
        <v>9.9698763882631702</v>
      </c>
      <c r="DJ135" s="136">
        <v>612.08264499999996</v>
      </c>
      <c r="DK135" s="136">
        <v>157807.834329</v>
      </c>
      <c r="DL135" s="136">
        <v>7.5552882395185161</v>
      </c>
      <c r="DM135" s="136">
        <v>589.33471099999997</v>
      </c>
      <c r="DN135" s="136">
        <v>105258.796869</v>
      </c>
      <c r="DO135" s="136">
        <v>5.0394237616381812</v>
      </c>
      <c r="DP135" s="136">
        <v>359.51090900000003</v>
      </c>
      <c r="DQ135" s="136">
        <v>52620.070033000004</v>
      </c>
      <c r="DR135" s="136">
        <v>2.519265269518415</v>
      </c>
      <c r="DS135" s="136">
        <v>318.54685999999998</v>
      </c>
      <c r="DT135" s="136">
        <v>14834.4491000909</v>
      </c>
      <c r="DU135" s="136">
        <v>14655.452187000001</v>
      </c>
      <c r="DV135" s="136">
        <v>15.002766225111328</v>
      </c>
      <c r="DW135" s="136">
        <v>611.28925600000002</v>
      </c>
      <c r="DX135" s="136">
        <v>11119.608778</v>
      </c>
      <c r="DY135" s="136">
        <v>11.383128195731176</v>
      </c>
      <c r="DZ135" s="136">
        <v>516.46280999999999</v>
      </c>
      <c r="EA135" s="136">
        <v>7422.7797289999999</v>
      </c>
      <c r="EB135" s="136">
        <v>7.5986893883400723</v>
      </c>
      <c r="EC135" s="136">
        <v>363.12760300000002</v>
      </c>
      <c r="ED135" s="136">
        <v>3696.9319639999999</v>
      </c>
      <c r="EE135" s="136">
        <v>3.7845441613349027</v>
      </c>
      <c r="EF135" s="136">
        <v>322.55752100000001</v>
      </c>
      <c r="EG135" s="136">
        <v>2813341.89707682</v>
      </c>
      <c r="EH135" s="140">
        <v>2812537.8593299999</v>
      </c>
      <c r="EI135" s="136">
        <v>7.9425016912147139</v>
      </c>
      <c r="EJ135" s="136">
        <v>638.77012400000001</v>
      </c>
      <c r="EK135" s="136">
        <v>2460360.730796</v>
      </c>
      <c r="EL135" s="136">
        <v>6.9479666559939703</v>
      </c>
      <c r="EM135" s="136">
        <v>513.08975099999998</v>
      </c>
      <c r="EN135" s="136">
        <v>2110658.661965</v>
      </c>
      <c r="EO135" s="136">
        <v>5.9604210967768019</v>
      </c>
      <c r="EP135" s="136">
        <v>447.659876</v>
      </c>
      <c r="EQ135" s="136">
        <v>1762610.9699840001</v>
      </c>
      <c r="ER135" s="136">
        <v>4.9775474358899778</v>
      </c>
      <c r="ES135" s="136">
        <v>398.05983400000002</v>
      </c>
      <c r="ET135" s="136">
        <v>1405916.4324020001</v>
      </c>
      <c r="EU135" s="136">
        <v>3.9702554065243816</v>
      </c>
      <c r="EV135" s="136">
        <v>364.71497900000003</v>
      </c>
      <c r="EW135" s="136">
        <v>1053782.786138</v>
      </c>
      <c r="EX135" s="136">
        <v>2.9758431636073452</v>
      </c>
      <c r="EY135" s="136">
        <v>328.25037300000002</v>
      </c>
      <c r="EZ135" s="136">
        <v>704989.08433099999</v>
      </c>
      <c r="FA135" s="136">
        <v>1.9908627988818461</v>
      </c>
      <c r="FB135" s="136">
        <v>325.34688799999998</v>
      </c>
      <c r="FC135" s="136">
        <v>352081.43562800001</v>
      </c>
      <c r="FD135" s="136">
        <v>0.99426480203429224</v>
      </c>
      <c r="FE135" s="136">
        <v>306.84107899999998</v>
      </c>
      <c r="FF135" s="136">
        <v>4787.1722496952298</v>
      </c>
      <c r="FG135" s="136">
        <v>4798.3836289999999</v>
      </c>
      <c r="FH135" s="136">
        <v>14.177106981622645</v>
      </c>
      <c r="FI135" s="136">
        <v>287.83024799999998</v>
      </c>
      <c r="FJ135" s="136">
        <v>2391.545509</v>
      </c>
      <c r="FK135" s="136">
        <v>7.0659620309637781</v>
      </c>
      <c r="FL135" s="136">
        <v>260.05132200000003</v>
      </c>
      <c r="FM135" s="136">
        <v>2583.0449602938902</v>
      </c>
      <c r="FN135" s="136">
        <v>2590.4420150000001</v>
      </c>
      <c r="FO135" s="136">
        <v>18.965092722746906</v>
      </c>
      <c r="FP135" s="136">
        <v>272.64198299999998</v>
      </c>
      <c r="FQ135" s="136">
        <v>1294.5683469999999</v>
      </c>
      <c r="FR135" s="136">
        <v>9.4777681162603411</v>
      </c>
      <c r="FS135" s="136">
        <v>261.95123999999998</v>
      </c>
      <c r="FT135" s="136">
        <v>68.162127289286587</v>
      </c>
      <c r="FU135" s="136">
        <v>5.9168513271950163</v>
      </c>
      <c r="FV135" s="136">
        <v>550.35769200000004</v>
      </c>
      <c r="FW135" s="136">
        <v>55.802777877217054</v>
      </c>
      <c r="FX135" s="136">
        <v>4.8439911351750915</v>
      </c>
      <c r="FY135" s="136">
        <v>563.72448999999995</v>
      </c>
      <c r="FZ135" s="136">
        <v>16099861.062244555</v>
      </c>
      <c r="GA135" s="136">
        <v>108.71291616638861</v>
      </c>
      <c r="GB135" s="136">
        <v>635.663636</v>
      </c>
      <c r="GC135" s="136">
        <v>15932266.673433738</v>
      </c>
      <c r="GD135" s="136">
        <v>107.58124958427915</v>
      </c>
      <c r="GE135" s="136">
        <v>639.07024799999999</v>
      </c>
      <c r="GF135" s="136">
        <v>250.63770500000001</v>
      </c>
      <c r="GG135" s="136"/>
      <c r="GH135" s="136"/>
      <c r="GI135" s="136"/>
      <c r="GJ135" s="136"/>
      <c r="GK135" s="136"/>
      <c r="GL135" s="136">
        <v>2</v>
      </c>
      <c r="GM135" s="136">
        <v>2</v>
      </c>
      <c r="GN135" s="136">
        <v>0</v>
      </c>
      <c r="GO135" s="114"/>
      <c r="GP135" s="114"/>
      <c r="GQ135" s="114"/>
      <c r="GR135" s="114"/>
      <c r="GS135" s="114"/>
      <c r="GT135" s="114"/>
      <c r="GU135" s="114"/>
      <c r="GV135" s="114"/>
      <c r="GW135" s="114"/>
      <c r="GX135" s="114"/>
      <c r="GY135" s="114"/>
      <c r="GZ135" s="114"/>
      <c r="HA135" s="107"/>
      <c r="HB135" s="114"/>
      <c r="HC135" s="53" t="str">
        <f t="shared" si="16"/>
        <v>0</v>
      </c>
      <c r="HD135" s="56">
        <f t="shared" si="17"/>
        <v>2018</v>
      </c>
      <c r="HF135" s="56" t="e">
        <f>MATCH(ROUND(#REF!,1),#REF!,0)</f>
        <v>#REF!</v>
      </c>
      <c r="HG135" s="56" t="e">
        <f>MATCH(ROUND(#REF!,1),#REF!,0)</f>
        <v>#REF!</v>
      </c>
      <c r="HH135" s="56" t="e">
        <f>MATCH(ROUND(#REF!,1),#REF!,0)</f>
        <v>#REF!</v>
      </c>
      <c r="HI135" s="56" t="e">
        <f>MATCH(ROUND(#REF!,1),#REF!,0)</f>
        <v>#REF!</v>
      </c>
      <c r="HK135" s="115">
        <f t="shared" si="18"/>
        <v>2</v>
      </c>
      <c r="HL135" s="115" t="str" cm="1">
        <f t="array" ref="HL135">IFERROR(INDEX(#REF!,'5. Data Set'!HH135),"")</f>
        <v/>
      </c>
      <c r="HN135" s="116" t="str" cm="1">
        <f t="array" ref="HN135">IF(IFERROR(INDEX($E$5:$E$900,SMALL(IF(ROUND($EH$5:$EH$900,1)=ROUND($EH135,1),ROW($EH$5:$EH$900)-4,""),1)),"")=$E135,"",IFERROR(INDEX($E$5:$E$900,SMALL(IF(ROUND($EH$5:$EH$900,1)=ROUND($EH135,1),ROW($EH$5:$EH$900)-4,""),1)),""))</f>
        <v/>
      </c>
      <c r="HO135" s="116" t="str" cm="1">
        <f t="array" ref="HO135">IF(IFERROR(INDEX($E$5:$E$900,SMALL(IF(ROUND($EH$5:$EH$900,1)=ROUND($EH135,1),ROW($EH$5:$EH$900)-4,""),2)),"")=$E135,"",IFERROR(INDEX($E$5:$E$900,SMALL(IF(ROUND($EH$5:$EH$900,1)=ROUND($EH135,1),ROW($EH$5:$EH$900)-4,""),2)),""))</f>
        <v/>
      </c>
      <c r="HP135" s="116" t="str" cm="1">
        <f t="array" ref="HP135">IF(IFERROR(INDEX($E$5:$E$900,SMALL(IF(ROUND($EH$5:$EH$900,1)=ROUND($EH135,1),ROW($EH$5:$EH$900)-4,""),3)),"")=$E135,"",IFERROR(INDEX($E$5:$E$900,SMALL(IF(ROUND($EH$5:$EH$900,1)=ROUND($EH135,1),ROW($EH$5:$EH$900)-4,""),3)),""))</f>
        <v/>
      </c>
      <c r="HQ135" s="117" t="str" cm="1">
        <f t="array" ref="HQ135">IF(IFERROR(INDEX($E$5:$E$900,SMALL(IF(ROUND($EH$5:$EH$900,1)=ROUND($EH135,1),ROW($EH$5:$EH$900)-4,""),4)),"")=$E135,"",IFERROR(INDEX($E$5:$E$900,SMALL(IF(ROUND($EH$5:$EH$900,1)=ROUND($EH135,1),ROW($EH$5:$EH$900)-4,""),4)),""))</f>
        <v/>
      </c>
      <c r="HR135" s="118"/>
      <c r="HS135" s="105" t="str">
        <f t="shared" si="19"/>
        <v>TG</v>
      </c>
      <c r="HT135" s="119" t="str">
        <f t="shared" si="20"/>
        <v/>
      </c>
      <c r="HU135" s="119" t="str">
        <f t="shared" si="20"/>
        <v/>
      </c>
      <c r="HV135" s="119" t="str">
        <f t="shared" si="20"/>
        <v/>
      </c>
      <c r="HW135" s="119" t="str">
        <f t="shared" si="20"/>
        <v/>
      </c>
    </row>
    <row r="136" spans="1:231" ht="13.9" customHeight="1" x14ac:dyDescent="0.3">
      <c r="A136" s="118" t="s">
        <v>292</v>
      </c>
      <c r="B136" s="118" t="s">
        <v>656</v>
      </c>
      <c r="C136" s="136"/>
      <c r="D136" s="137">
        <v>2018</v>
      </c>
      <c r="E136" s="138" t="s">
        <v>657</v>
      </c>
      <c r="F136" s="137" t="s">
        <v>300</v>
      </c>
      <c r="G136" s="107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18" t="s">
        <v>18</v>
      </c>
      <c r="X136" s="110"/>
      <c r="Y136" s="118" t="s">
        <v>296</v>
      </c>
      <c r="Z136" s="118">
        <v>1</v>
      </c>
      <c r="AA136" s="136" t="s">
        <v>422</v>
      </c>
      <c r="AB136" s="145">
        <v>2</v>
      </c>
      <c r="AC136" s="136">
        <v>2</v>
      </c>
      <c r="AD136" s="136">
        <v>2494</v>
      </c>
      <c r="AE136" s="147">
        <v>28</v>
      </c>
      <c r="AF136" s="136">
        <v>2</v>
      </c>
      <c r="AG136" s="136">
        <v>785076</v>
      </c>
      <c r="AH136" s="136">
        <v>24</v>
      </c>
      <c r="AI136" s="136" t="s">
        <v>638</v>
      </c>
      <c r="AJ136" s="136">
        <v>23</v>
      </c>
      <c r="AK136" s="136" t="s">
        <v>405</v>
      </c>
      <c r="AL136" s="136" t="s">
        <v>327</v>
      </c>
      <c r="AM136" s="136">
        <v>2</v>
      </c>
      <c r="AN136" s="118">
        <v>0</v>
      </c>
      <c r="AO136" s="136">
        <v>1600</v>
      </c>
      <c r="AP136" s="136" t="s">
        <v>341</v>
      </c>
      <c r="AQ136" s="136" t="s">
        <v>424</v>
      </c>
      <c r="AR136" s="136" t="s">
        <v>319</v>
      </c>
      <c r="AS136" s="136" t="s">
        <v>639</v>
      </c>
      <c r="AT136" s="136" t="s">
        <v>640</v>
      </c>
      <c r="AU136" s="136">
        <v>13.607518218339369</v>
      </c>
      <c r="AV136" s="136">
        <v>16.075982942490946</v>
      </c>
      <c r="AW136" s="136">
        <v>20.290638813776862</v>
      </c>
      <c r="AX136" s="136">
        <v>12.557958399926573</v>
      </c>
      <c r="AY136" s="136">
        <v>12.652698811934068</v>
      </c>
      <c r="AZ136" s="136">
        <v>18.417283699244717</v>
      </c>
      <c r="BA136" s="136"/>
      <c r="BB136" s="136">
        <v>11.069467263360867</v>
      </c>
      <c r="BC136" s="136">
        <v>7.1218160062698246</v>
      </c>
      <c r="BD136" s="136">
        <v>11.259221574993781</v>
      </c>
      <c r="BE136" s="136">
        <v>15.419884909180686</v>
      </c>
      <c r="BF136" s="136">
        <v>345.75080490273268</v>
      </c>
      <c r="BG136" s="136">
        <v>117638.308960874</v>
      </c>
      <c r="BH136" s="136">
        <v>117796.706175</v>
      </c>
      <c r="BI136" s="136">
        <v>17.011828631361563</v>
      </c>
      <c r="BJ136" s="136">
        <v>846.14793399999996</v>
      </c>
      <c r="BK136" s="136">
        <v>88196.557243999996</v>
      </c>
      <c r="BL136" s="136">
        <v>12.737068517705506</v>
      </c>
      <c r="BM136" s="136">
        <v>838.96611600000006</v>
      </c>
      <c r="BN136" s="136">
        <v>58820.458486000003</v>
      </c>
      <c r="BO136" s="136">
        <v>8.4946650231066965</v>
      </c>
      <c r="BP136" s="136">
        <v>683.48842999999999</v>
      </c>
      <c r="BQ136" s="136">
        <v>29427.176351999999</v>
      </c>
      <c r="BR136" s="136">
        <v>4.2497799595632832</v>
      </c>
      <c r="BS136" s="136">
        <v>470.21404999999999</v>
      </c>
      <c r="BT136" s="136">
        <v>1106791.1661781699</v>
      </c>
      <c r="BU136" s="136">
        <v>1107560.618608</v>
      </c>
      <c r="BV136" s="136">
        <v>18.769633845381591</v>
      </c>
      <c r="BW136" s="136">
        <v>853.60909100000003</v>
      </c>
      <c r="BX136" s="136">
        <v>830069.86712499999</v>
      </c>
      <c r="BY136" s="136">
        <v>14.067047175803461</v>
      </c>
      <c r="BZ136" s="136">
        <v>812.60826399999996</v>
      </c>
      <c r="CA136" s="136">
        <v>553466.08429399994</v>
      </c>
      <c r="CB136" s="136">
        <v>9.3794918070414379</v>
      </c>
      <c r="CC136" s="136">
        <v>626.67851199999996</v>
      </c>
      <c r="CD136" s="136">
        <v>276715.41054700001</v>
      </c>
      <c r="CE136" s="136">
        <v>4.6894471039150378</v>
      </c>
      <c r="CF136" s="136">
        <v>400.00413200000003</v>
      </c>
      <c r="CG136" s="136">
        <v>366907.51601025299</v>
      </c>
      <c r="CH136" s="136">
        <v>370421.97708600003</v>
      </c>
      <c r="CI136" s="136">
        <v>23.229031122546566</v>
      </c>
      <c r="CJ136" s="136">
        <v>778.46859500000005</v>
      </c>
      <c r="CK136" s="136">
        <v>275218.23779099999</v>
      </c>
      <c r="CL136" s="136">
        <v>17.258838315781947</v>
      </c>
      <c r="CM136" s="136">
        <v>769.41404999999997</v>
      </c>
      <c r="CN136" s="136">
        <v>183442.49498700001</v>
      </c>
      <c r="CO136" s="136">
        <v>11.503613956094469</v>
      </c>
      <c r="CP136" s="136">
        <v>648.00330599999995</v>
      </c>
      <c r="CQ136" s="136">
        <v>91758.593838000001</v>
      </c>
      <c r="CR136" s="136">
        <v>5.7541489540971664</v>
      </c>
      <c r="CS136" s="136">
        <v>403.36363599999999</v>
      </c>
      <c r="CT136" s="136">
        <v>207765.38903617201</v>
      </c>
      <c r="CU136" s="136">
        <v>206340.35589199999</v>
      </c>
      <c r="CV136" s="136">
        <v>13.704376499233222</v>
      </c>
      <c r="CW136" s="136">
        <v>779.19338800000003</v>
      </c>
      <c r="CX136" s="136">
        <v>155767.05703600001</v>
      </c>
      <c r="CY136" s="136">
        <v>10.345481796668954</v>
      </c>
      <c r="CZ136" s="136">
        <v>708.51900799999999</v>
      </c>
      <c r="DA136" s="136">
        <v>103908.867124</v>
      </c>
      <c r="DB136" s="136">
        <v>6.9012493000711315</v>
      </c>
      <c r="DC136" s="136">
        <v>600.47520699999995</v>
      </c>
      <c r="DD136" s="136">
        <v>51909.721865</v>
      </c>
      <c r="DE136" s="136">
        <v>3.4476550616244244</v>
      </c>
      <c r="DF136" s="136">
        <v>409.16033099999999</v>
      </c>
      <c r="DG136" s="136">
        <v>304918.86581387703</v>
      </c>
      <c r="DH136" s="136">
        <v>305989.53140199999</v>
      </c>
      <c r="DI136" s="136">
        <v>14.649710629686213</v>
      </c>
      <c r="DJ136" s="136">
        <v>796.03305799999998</v>
      </c>
      <c r="DK136" s="136">
        <v>228649.34551000001</v>
      </c>
      <c r="DL136" s="136">
        <v>10.946932504654795</v>
      </c>
      <c r="DM136" s="136">
        <v>775.14545499999997</v>
      </c>
      <c r="DN136" s="136">
        <v>152451.54809299999</v>
      </c>
      <c r="DO136" s="136">
        <v>7.2988479520105018</v>
      </c>
      <c r="DP136" s="136">
        <v>635.80661199999997</v>
      </c>
      <c r="DQ136" s="136">
        <v>76240.959646999996</v>
      </c>
      <c r="DR136" s="136">
        <v>3.6501510095480123</v>
      </c>
      <c r="DS136" s="136">
        <v>424.92727300000001</v>
      </c>
      <c r="DT136" s="136">
        <v>21426.967929365201</v>
      </c>
      <c r="DU136" s="136">
        <v>21459.042893999998</v>
      </c>
      <c r="DV136" s="136">
        <v>21.967592664175665</v>
      </c>
      <c r="DW136" s="136">
        <v>797.29008299999998</v>
      </c>
      <c r="DX136" s="136">
        <v>16091.526053</v>
      </c>
      <c r="DY136" s="136">
        <v>16.472873064441828</v>
      </c>
      <c r="DZ136" s="136">
        <v>762.91652899999997</v>
      </c>
      <c r="EA136" s="136">
        <v>10702.129374</v>
      </c>
      <c r="EB136" s="136">
        <v>10.955755104673184</v>
      </c>
      <c r="EC136" s="136">
        <v>636.05041300000005</v>
      </c>
      <c r="ED136" s="136">
        <v>5355.7760449999996</v>
      </c>
      <c r="EE136" s="136">
        <v>5.4827005630342418</v>
      </c>
      <c r="EF136" s="136">
        <v>488.316529</v>
      </c>
      <c r="EG136" s="136">
        <v>5476212.5632468602</v>
      </c>
      <c r="EH136" s="140">
        <v>5489142.7484990004</v>
      </c>
      <c r="EI136" s="136">
        <v>15.501133760260938</v>
      </c>
      <c r="EJ136" s="136">
        <v>851.56141100000002</v>
      </c>
      <c r="EK136" s="136">
        <v>4792166.0800130004</v>
      </c>
      <c r="EL136" s="136">
        <v>13.532897723962401</v>
      </c>
      <c r="EM136" s="136">
        <v>836.56058099999996</v>
      </c>
      <c r="EN136" s="136">
        <v>4105832.5245810002</v>
      </c>
      <c r="EO136" s="136">
        <v>11.594717440744933</v>
      </c>
      <c r="EP136" s="136">
        <v>793.87178400000005</v>
      </c>
      <c r="EQ136" s="136">
        <v>3429355.592222</v>
      </c>
      <c r="ER136" s="136">
        <v>9.6843718923265989</v>
      </c>
      <c r="ES136" s="136">
        <v>739.41742699999998</v>
      </c>
      <c r="ET136" s="136">
        <v>2741478.9109499999</v>
      </c>
      <c r="EU136" s="136">
        <v>7.7418338794688708</v>
      </c>
      <c r="EV136" s="136">
        <v>664.66971000000001</v>
      </c>
      <c r="EW136" s="136">
        <v>2057787.9302610001</v>
      </c>
      <c r="EX136" s="136">
        <v>5.8111161284608155</v>
      </c>
      <c r="EY136" s="136">
        <v>583.87551900000005</v>
      </c>
      <c r="EZ136" s="136">
        <v>1370548.7868349999</v>
      </c>
      <c r="FA136" s="136">
        <v>3.8703784986284293</v>
      </c>
      <c r="FB136" s="136">
        <v>505.00124499999998</v>
      </c>
      <c r="FC136" s="136">
        <v>687236.52829100005</v>
      </c>
      <c r="FD136" s="136">
        <v>1.9407302447889843</v>
      </c>
      <c r="FE136" s="136">
        <v>430.84605800000003</v>
      </c>
      <c r="FF136" s="136">
        <v>918.33640597302701</v>
      </c>
      <c r="FG136" s="136">
        <v>918.94498799999997</v>
      </c>
      <c r="FH136" s="136">
        <v>2.7150770785321754</v>
      </c>
      <c r="FI136" s="136">
        <v>278.16843</v>
      </c>
      <c r="FJ136" s="136">
        <v>462.05360100000001</v>
      </c>
      <c r="FK136" s="136">
        <v>1.3651645718844179</v>
      </c>
      <c r="FL136" s="136">
        <v>262.71074399999998</v>
      </c>
      <c r="FM136" s="136">
        <v>578.63435580343696</v>
      </c>
      <c r="FN136" s="136">
        <v>577.93039899999997</v>
      </c>
      <c r="FO136" s="136">
        <v>4.2311325792517751</v>
      </c>
      <c r="FP136" s="136">
        <v>271.80090899999999</v>
      </c>
      <c r="FQ136" s="136">
        <v>288.50291399999998</v>
      </c>
      <c r="FR136" s="136">
        <v>2.112181814188447</v>
      </c>
      <c r="FS136" s="136">
        <v>259.37033100000002</v>
      </c>
      <c r="FT136" s="136">
        <v>139.66194398306845</v>
      </c>
      <c r="FU136" s="136">
        <v>12.123432637419137</v>
      </c>
      <c r="FV136" s="136">
        <v>785.706818</v>
      </c>
      <c r="FW136" s="136">
        <v>139.96802243669339</v>
      </c>
      <c r="FX136" s="136">
        <v>12.150001947629635</v>
      </c>
      <c r="FY136" s="136">
        <v>788.45909099999994</v>
      </c>
      <c r="FZ136" s="136">
        <v>42332965.035349414</v>
      </c>
      <c r="GA136" s="136">
        <v>285.84967666304789</v>
      </c>
      <c r="GB136" s="136">
        <v>823.17024800000002</v>
      </c>
      <c r="GC136" s="136">
        <v>42261525.027025394</v>
      </c>
      <c r="GD136" s="136">
        <v>285.36728419979437</v>
      </c>
      <c r="GE136" s="136">
        <v>825.35537199999999</v>
      </c>
      <c r="GF136" s="136">
        <v>259.10327899999999</v>
      </c>
      <c r="GG136" s="136"/>
      <c r="GH136" s="136"/>
      <c r="GI136" s="136"/>
      <c r="GJ136" s="136"/>
      <c r="GK136" s="136"/>
      <c r="GL136" s="136">
        <v>0</v>
      </c>
      <c r="GM136" s="136">
        <v>0</v>
      </c>
      <c r="GN136" s="136">
        <v>0</v>
      </c>
      <c r="GO136" s="114"/>
      <c r="GP136" s="114"/>
      <c r="GQ136" s="114"/>
      <c r="GR136" s="114"/>
      <c r="GS136" s="114"/>
      <c r="GT136" s="114"/>
      <c r="GU136" s="114"/>
      <c r="GV136" s="114"/>
      <c r="GW136" s="114"/>
      <c r="GX136" s="114"/>
      <c r="GY136" s="114"/>
      <c r="GZ136" s="114"/>
      <c r="HA136" s="107"/>
      <c r="HB136" s="114"/>
      <c r="HC136" s="53" t="str">
        <f t="shared" si="16"/>
        <v>0</v>
      </c>
      <c r="HD136" s="56">
        <f t="shared" si="17"/>
        <v>2018</v>
      </c>
      <c r="HF136" s="56" t="e">
        <f>MATCH(ROUND(#REF!,1),#REF!,0)</f>
        <v>#REF!</v>
      </c>
      <c r="HG136" s="56" t="e">
        <f>MATCH(ROUND(#REF!,1),#REF!,0)</f>
        <v>#REF!</v>
      </c>
      <c r="HH136" s="56" t="e">
        <f>MATCH(ROUND(#REF!,1),#REF!,0)</f>
        <v>#REF!</v>
      </c>
      <c r="HI136" s="56" t="e">
        <f>MATCH(ROUND(#REF!,1),#REF!,0)</f>
        <v>#REF!</v>
      </c>
      <c r="HK136" s="115">
        <f t="shared" si="18"/>
        <v>2</v>
      </c>
      <c r="HL136" s="115" t="str" cm="1">
        <f t="array" ref="HL136">IFERROR(INDEX(#REF!,'5. Data Set'!HH136),"")</f>
        <v/>
      </c>
      <c r="HN136" s="116" t="str" cm="1">
        <f t="array" ref="HN136">IF(IFERROR(INDEX($E$5:$E$900,SMALL(IF(ROUND($EH$5:$EH$900,1)=ROUND($EH136,1),ROW($EH$5:$EH$900)-4,""),1)),"")=$E136,"",IFERROR(INDEX($E$5:$E$900,SMALL(IF(ROUND($EH$5:$EH$900,1)=ROUND($EH136,1),ROW($EH$5:$EH$900)-4,""),1)),""))</f>
        <v/>
      </c>
      <c r="HO136" s="116" t="str" cm="1">
        <f t="array" ref="HO136">IF(IFERROR(INDEX($E$5:$E$900,SMALL(IF(ROUND($EH$5:$EH$900,1)=ROUND($EH136,1),ROW($EH$5:$EH$900)-4,""),2)),"")=$E136,"",IFERROR(INDEX($E$5:$E$900,SMALL(IF(ROUND($EH$5:$EH$900,1)=ROUND($EH136,1),ROW($EH$5:$EH$900)-4,""),2)),""))</f>
        <v/>
      </c>
      <c r="HP136" s="116" t="str" cm="1">
        <f t="array" ref="HP136">IF(IFERROR(INDEX($E$5:$E$900,SMALL(IF(ROUND($EH$5:$EH$900,1)=ROUND($EH136,1),ROW($EH$5:$EH$900)-4,""),3)),"")=$E136,"",IFERROR(INDEX($E$5:$E$900,SMALL(IF(ROUND($EH$5:$EH$900,1)=ROUND($EH136,1),ROW($EH$5:$EH$900)-4,""),3)),""))</f>
        <v/>
      </c>
      <c r="HQ136" s="117" t="str" cm="1">
        <f t="array" ref="HQ136">IF(IFERROR(INDEX($E$5:$E$900,SMALL(IF(ROUND($EH$5:$EH$900,1)=ROUND($EH136,1),ROW($EH$5:$EH$900)-4,""),4)),"")=$E136,"",IFERROR(INDEX($E$5:$E$900,SMALL(IF(ROUND($EH$5:$EH$900,1)=ROUND($EH136,1),ROW($EH$5:$EH$900)-4,""),4)),""))</f>
        <v/>
      </c>
      <c r="HR136" s="118"/>
      <c r="HS136" s="105" t="str">
        <f t="shared" si="19"/>
        <v>TH</v>
      </c>
      <c r="HT136" s="119" t="str">
        <f t="shared" si="20"/>
        <v/>
      </c>
      <c r="HU136" s="119" t="str">
        <f t="shared" si="20"/>
        <v/>
      </c>
      <c r="HV136" s="119" t="str">
        <f t="shared" si="20"/>
        <v/>
      </c>
      <c r="HW136" s="119" t="str">
        <f t="shared" si="20"/>
        <v/>
      </c>
    </row>
    <row r="137" spans="1:231" ht="13.9" customHeight="1" x14ac:dyDescent="0.3">
      <c r="A137" s="118" t="s">
        <v>292</v>
      </c>
      <c r="B137" s="118" t="s">
        <v>656</v>
      </c>
      <c r="C137" s="136"/>
      <c r="D137" s="137">
        <v>2018</v>
      </c>
      <c r="E137" s="138" t="s">
        <v>658</v>
      </c>
      <c r="F137" s="137" t="s">
        <v>309</v>
      </c>
      <c r="G137" s="107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18" t="s">
        <v>18</v>
      </c>
      <c r="X137" s="110"/>
      <c r="Y137" s="118" t="s">
        <v>296</v>
      </c>
      <c r="Z137" s="118">
        <v>1</v>
      </c>
      <c r="AA137" s="136" t="s">
        <v>431</v>
      </c>
      <c r="AB137" s="145">
        <v>2</v>
      </c>
      <c r="AC137" s="136">
        <v>2</v>
      </c>
      <c r="AD137" s="136">
        <v>1995</v>
      </c>
      <c r="AE137" s="147">
        <v>8</v>
      </c>
      <c r="AF137" s="136">
        <v>2</v>
      </c>
      <c r="AG137" s="136">
        <v>32279</v>
      </c>
      <c r="AH137" s="136">
        <v>4</v>
      </c>
      <c r="AI137" s="136" t="s">
        <v>638</v>
      </c>
      <c r="AJ137" s="136">
        <v>2</v>
      </c>
      <c r="AK137" s="136" t="s">
        <v>405</v>
      </c>
      <c r="AL137" s="136" t="s">
        <v>327</v>
      </c>
      <c r="AM137" s="136">
        <v>2</v>
      </c>
      <c r="AN137" s="118">
        <v>0</v>
      </c>
      <c r="AO137" s="136">
        <v>1600</v>
      </c>
      <c r="AP137" s="136" t="s">
        <v>341</v>
      </c>
      <c r="AQ137" s="136" t="s">
        <v>424</v>
      </c>
      <c r="AR137" s="136" t="s">
        <v>319</v>
      </c>
      <c r="AS137" s="136" t="s">
        <v>639</v>
      </c>
      <c r="AT137" s="136" t="s">
        <v>344</v>
      </c>
      <c r="AU137" s="136">
        <v>13.321064418668357</v>
      </c>
      <c r="AV137" s="136">
        <v>15.923697805866404</v>
      </c>
      <c r="AW137" s="136">
        <v>16.792901252561862</v>
      </c>
      <c r="AX137" s="136">
        <v>10.26036100633317</v>
      </c>
      <c r="AY137" s="136">
        <v>11.002942750083301</v>
      </c>
      <c r="AZ137" s="136">
        <v>16.631713839441232</v>
      </c>
      <c r="BA137" s="136"/>
      <c r="BB137" s="136">
        <v>10.859795880645033</v>
      </c>
      <c r="BC137" s="136">
        <v>2.1464668178109747</v>
      </c>
      <c r="BD137" s="136">
        <v>9.2352976362962949</v>
      </c>
      <c r="BE137" s="136">
        <v>18.622209263625777</v>
      </c>
      <c r="BF137" s="136">
        <v>63.929230178351709</v>
      </c>
      <c r="BG137" s="136">
        <v>27623.8100462576</v>
      </c>
      <c r="BH137" s="136">
        <v>27602.679149</v>
      </c>
      <c r="BI137" s="136">
        <v>3.9862918301946739</v>
      </c>
      <c r="BJ137" s="136">
        <v>189.75825399999999</v>
      </c>
      <c r="BK137" s="136">
        <v>20709.173465</v>
      </c>
      <c r="BL137" s="136">
        <v>2.9907534898330543</v>
      </c>
      <c r="BM137" s="136">
        <v>174.28198399999999</v>
      </c>
      <c r="BN137" s="136">
        <v>13820.302679</v>
      </c>
      <c r="BO137" s="136">
        <v>1.9958845068164752</v>
      </c>
      <c r="BP137" s="136">
        <v>159.00682499999999</v>
      </c>
      <c r="BQ137" s="136">
        <v>6904.4165110000004</v>
      </c>
      <c r="BR137" s="136">
        <v>0.99711404757090882</v>
      </c>
      <c r="BS137" s="136">
        <v>143.286508</v>
      </c>
      <c r="BT137" s="136">
        <v>279115.741359787</v>
      </c>
      <c r="BU137" s="136">
        <v>279034.19077699998</v>
      </c>
      <c r="BV137" s="136">
        <v>4.7287430622163624</v>
      </c>
      <c r="BW137" s="136">
        <v>188.561429</v>
      </c>
      <c r="BX137" s="136">
        <v>209325.44239000001</v>
      </c>
      <c r="BY137" s="136">
        <v>3.5474012367113605</v>
      </c>
      <c r="BZ137" s="136">
        <v>172.46087299999999</v>
      </c>
      <c r="CA137" s="136">
        <v>139551.34872400001</v>
      </c>
      <c r="CB137" s="136">
        <v>2.3649520163245357</v>
      </c>
      <c r="CC137" s="136">
        <v>157.58472</v>
      </c>
      <c r="CD137" s="136">
        <v>69781.884890999994</v>
      </c>
      <c r="CE137" s="136">
        <v>1.182581256898416</v>
      </c>
      <c r="CF137" s="136">
        <v>142.38888900000001</v>
      </c>
      <c r="CG137" s="136">
        <v>80758.792318232401</v>
      </c>
      <c r="CH137" s="136">
        <v>77678.224961999993</v>
      </c>
      <c r="CI137" s="136">
        <v>4.871174003716173</v>
      </c>
      <c r="CJ137" s="136">
        <v>187.52253999999999</v>
      </c>
      <c r="CK137" s="136">
        <v>60599.258405</v>
      </c>
      <c r="CL137" s="136">
        <v>3.8001580537057951</v>
      </c>
      <c r="CM137" s="136">
        <v>173.45928599999999</v>
      </c>
      <c r="CN137" s="136">
        <v>40398.149942999997</v>
      </c>
      <c r="CO137" s="136">
        <v>2.5333536894906783</v>
      </c>
      <c r="CP137" s="136">
        <v>160.04150799999999</v>
      </c>
      <c r="CQ137" s="136">
        <v>20211.196520000001</v>
      </c>
      <c r="CR137" s="136">
        <v>1.2674369827629997</v>
      </c>
      <c r="CS137" s="136">
        <v>143.57238100000001</v>
      </c>
      <c r="CT137" s="136">
        <v>41954.7919794189</v>
      </c>
      <c r="CU137" s="136">
        <v>41952.918925999998</v>
      </c>
      <c r="CV137" s="136">
        <v>2.7863603981793945</v>
      </c>
      <c r="CW137" s="136">
        <v>164.01206300000001</v>
      </c>
      <c r="CX137" s="136">
        <v>31461.921722999999</v>
      </c>
      <c r="CY137" s="136">
        <v>2.0895864932358252</v>
      </c>
      <c r="CZ137" s="136">
        <v>155.474841</v>
      </c>
      <c r="DA137" s="136">
        <v>20953.665378999998</v>
      </c>
      <c r="DB137" s="136">
        <v>1.3916662988749731</v>
      </c>
      <c r="DC137" s="136">
        <v>146.11118999999999</v>
      </c>
      <c r="DD137" s="136">
        <v>10491.315472</v>
      </c>
      <c r="DE137" s="136">
        <v>0.69679504321380825</v>
      </c>
      <c r="DF137" s="136">
        <v>136.73126999999999</v>
      </c>
      <c r="DG137" s="136">
        <v>64927.401334808499</v>
      </c>
      <c r="DH137" s="136">
        <v>64939.219303999998</v>
      </c>
      <c r="DI137" s="136">
        <v>3.1090631335079548</v>
      </c>
      <c r="DJ137" s="136">
        <v>172.834127</v>
      </c>
      <c r="DK137" s="136">
        <v>48706.475074000002</v>
      </c>
      <c r="DL137" s="136">
        <v>2.331896004274415</v>
      </c>
      <c r="DM137" s="136">
        <v>163.59603200000001</v>
      </c>
      <c r="DN137" s="136">
        <v>32469.309644000001</v>
      </c>
      <c r="DO137" s="136">
        <v>1.5545172034181913</v>
      </c>
      <c r="DP137" s="136">
        <v>151.536349</v>
      </c>
      <c r="DQ137" s="136">
        <v>16229.362349000001</v>
      </c>
      <c r="DR137" s="136">
        <v>0.77700521657657107</v>
      </c>
      <c r="DS137" s="136">
        <v>139.44523799999999</v>
      </c>
      <c r="DT137" s="136">
        <v>4555.4727127354899</v>
      </c>
      <c r="DU137" s="136">
        <v>4554.2271899999996</v>
      </c>
      <c r="DV137" s="136">
        <v>4.6621561038030395</v>
      </c>
      <c r="DW137" s="136">
        <v>172.84452400000001</v>
      </c>
      <c r="DX137" s="136">
        <v>3409.672556</v>
      </c>
      <c r="DY137" s="136">
        <v>3.4904771008854993</v>
      </c>
      <c r="DZ137" s="136">
        <v>161.34706299999999</v>
      </c>
      <c r="EA137" s="136">
        <v>2278.8528780000001</v>
      </c>
      <c r="EB137" s="136">
        <v>2.3328585535138457</v>
      </c>
      <c r="EC137" s="136">
        <v>149.90714299999999</v>
      </c>
      <c r="ED137" s="136">
        <v>1139.7081840000001</v>
      </c>
      <c r="EE137" s="136">
        <v>1.1667176987254952</v>
      </c>
      <c r="EF137" s="136">
        <v>138.46460300000001</v>
      </c>
      <c r="EG137" s="136">
        <v>1294770.2151866599</v>
      </c>
      <c r="EH137" s="140">
        <v>1300834.020818</v>
      </c>
      <c r="EI137" s="136">
        <v>3.6735066075867331</v>
      </c>
      <c r="EJ137" s="136">
        <v>188.69044700000001</v>
      </c>
      <c r="EK137" s="136">
        <v>1132294.850779</v>
      </c>
      <c r="EL137" s="136">
        <v>3.1975582968359699</v>
      </c>
      <c r="EM137" s="136">
        <v>177.607236</v>
      </c>
      <c r="EN137" s="136">
        <v>971263.93236600002</v>
      </c>
      <c r="EO137" s="136">
        <v>2.7428130077760069</v>
      </c>
      <c r="EP137" s="136">
        <v>169.45865900000001</v>
      </c>
      <c r="EQ137" s="136">
        <v>807049.96258799999</v>
      </c>
      <c r="ER137" s="136">
        <v>2.2790789007465819</v>
      </c>
      <c r="ES137" s="136">
        <v>161.920976</v>
      </c>
      <c r="ET137" s="136">
        <v>647386.46869500005</v>
      </c>
      <c r="EU137" s="136">
        <v>1.8281951673725914</v>
      </c>
      <c r="EV137" s="136">
        <v>154.68191100000001</v>
      </c>
      <c r="EW137" s="136">
        <v>484724.41990500002</v>
      </c>
      <c r="EX137" s="136">
        <v>1.3688436271523325</v>
      </c>
      <c r="EY137" s="136">
        <v>147.707886</v>
      </c>
      <c r="EZ137" s="136">
        <v>325304.236034</v>
      </c>
      <c r="FA137" s="136">
        <v>0.91864699217768009</v>
      </c>
      <c r="FB137" s="136">
        <v>140.90975599999999</v>
      </c>
      <c r="FC137" s="136">
        <v>160875.50872499999</v>
      </c>
      <c r="FD137" s="136">
        <v>0.45430641791528636</v>
      </c>
      <c r="FE137" s="136">
        <v>133.904065</v>
      </c>
      <c r="FF137" s="136">
        <v>128.336992031319</v>
      </c>
      <c r="FG137" s="136">
        <v>132.103556</v>
      </c>
      <c r="FH137" s="136">
        <v>0.39030773503515925</v>
      </c>
      <c r="FI137" s="136">
        <v>127.41349200000001</v>
      </c>
      <c r="FJ137" s="136">
        <v>64.814832999999993</v>
      </c>
      <c r="FK137" s="136">
        <v>0.19149924067836671</v>
      </c>
      <c r="FL137" s="136">
        <v>127.324048</v>
      </c>
      <c r="FM137" s="136">
        <v>227.58561904656401</v>
      </c>
      <c r="FN137" s="136">
        <v>227.26075399999999</v>
      </c>
      <c r="FO137" s="136">
        <v>1.6638169265685627</v>
      </c>
      <c r="FP137" s="136">
        <v>127.757222</v>
      </c>
      <c r="FQ137" s="136">
        <v>114.08872</v>
      </c>
      <c r="FR137" s="136">
        <v>0.83526407496888488</v>
      </c>
      <c r="FS137" s="136">
        <v>127.53873</v>
      </c>
      <c r="FT137" s="136">
        <v>37.245014026031392</v>
      </c>
      <c r="FU137" s="136">
        <v>3.2330741342041138</v>
      </c>
      <c r="FV137" s="136">
        <v>172.304643</v>
      </c>
      <c r="FW137" s="136">
        <v>36.618746267990716</v>
      </c>
      <c r="FX137" s="136">
        <v>3.1787106135408609</v>
      </c>
      <c r="FY137" s="136">
        <v>171.991613</v>
      </c>
      <c r="FZ137" s="136">
        <v>2057962.6779623437</v>
      </c>
      <c r="GA137" s="136">
        <v>13.896214583337903</v>
      </c>
      <c r="GB137" s="136">
        <v>199.03206299999999</v>
      </c>
      <c r="GC137" s="136">
        <v>1884366.8661884728</v>
      </c>
      <c r="GD137" s="136">
        <v>12.724023912918668</v>
      </c>
      <c r="GE137" s="136">
        <v>199.03296</v>
      </c>
      <c r="GF137" s="136">
        <v>126.98424199999999</v>
      </c>
      <c r="GG137" s="136"/>
      <c r="GH137" s="136"/>
      <c r="GI137" s="136"/>
      <c r="GJ137" s="136"/>
      <c r="GK137" s="136"/>
      <c r="GL137" s="136">
        <v>0</v>
      </c>
      <c r="GM137" s="136">
        <v>0</v>
      </c>
      <c r="GN137" s="136">
        <v>0</v>
      </c>
      <c r="GO137" s="114"/>
      <c r="GP137" s="114"/>
      <c r="GQ137" s="114"/>
      <c r="GR137" s="114"/>
      <c r="GS137" s="114"/>
      <c r="GT137" s="114"/>
      <c r="GU137" s="114"/>
      <c r="GV137" s="114"/>
      <c r="GW137" s="114"/>
      <c r="GX137" s="114"/>
      <c r="GY137" s="114"/>
      <c r="GZ137" s="114"/>
      <c r="HA137" s="107"/>
      <c r="HB137" s="114"/>
      <c r="HC137" s="53" t="str">
        <f t="shared" si="16"/>
        <v>0</v>
      </c>
      <c r="HD137" s="56">
        <f t="shared" si="17"/>
        <v>2018</v>
      </c>
      <c r="HF137" s="56" t="e">
        <f>MATCH(ROUND(#REF!,1),#REF!,0)</f>
        <v>#REF!</v>
      </c>
      <c r="HG137" s="56" t="e">
        <f>MATCH(ROUND(#REF!,1),#REF!,0)</f>
        <v>#REF!</v>
      </c>
      <c r="HH137" s="56" t="e">
        <f>MATCH(ROUND(#REF!,1),#REF!,0)</f>
        <v>#REF!</v>
      </c>
      <c r="HI137" s="56" t="e">
        <f>MATCH(ROUND(#REF!,1),#REF!,0)</f>
        <v>#REF!</v>
      </c>
      <c r="HK137" s="115">
        <f t="shared" si="18"/>
        <v>2</v>
      </c>
      <c r="HL137" s="115" t="str" cm="1">
        <f t="array" ref="HL137">IFERROR(INDEX(#REF!,'5. Data Set'!HH137),"")</f>
        <v/>
      </c>
      <c r="HN137" s="116" t="str" cm="1">
        <f t="array" ref="HN137">IF(IFERROR(INDEX($E$5:$E$900,SMALL(IF(ROUND($EH$5:$EH$900,1)=ROUND($EH137,1),ROW($EH$5:$EH$900)-4,""),1)),"")=$E137,"",IFERROR(INDEX($E$5:$E$900,SMALL(IF(ROUND($EH$5:$EH$900,1)=ROUND($EH137,1),ROW($EH$5:$EH$900)-4,""),1)),""))</f>
        <v/>
      </c>
      <c r="HO137" s="116" t="str" cm="1">
        <f t="array" ref="HO137">IF(IFERROR(INDEX($E$5:$E$900,SMALL(IF(ROUND($EH$5:$EH$900,1)=ROUND($EH137,1),ROW($EH$5:$EH$900)-4,""),2)),"")=$E137,"",IFERROR(INDEX($E$5:$E$900,SMALL(IF(ROUND($EH$5:$EH$900,1)=ROUND($EH137,1),ROW($EH$5:$EH$900)-4,""),2)),""))</f>
        <v/>
      </c>
      <c r="HP137" s="116" t="str" cm="1">
        <f t="array" ref="HP137">IF(IFERROR(INDEX($E$5:$E$900,SMALL(IF(ROUND($EH$5:$EH$900,1)=ROUND($EH137,1),ROW($EH$5:$EH$900)-4,""),3)),"")=$E137,"",IFERROR(INDEX($E$5:$E$900,SMALL(IF(ROUND($EH$5:$EH$900,1)=ROUND($EH137,1),ROW($EH$5:$EH$900)-4,""),3)),""))</f>
        <v/>
      </c>
      <c r="HQ137" s="117" t="str" cm="1">
        <f t="array" ref="HQ137">IF(IFERROR(INDEX($E$5:$E$900,SMALL(IF(ROUND($EH$5:$EH$900,1)=ROUND($EH137,1),ROW($EH$5:$EH$900)-4,""),4)),"")=$E137,"",IFERROR(INDEX($E$5:$E$900,SMALL(IF(ROUND($EH$5:$EH$900,1)=ROUND($EH137,1),ROW($EH$5:$EH$900)-4,""),4)),""))</f>
        <v/>
      </c>
      <c r="HR137" s="118"/>
      <c r="HS137" s="105" t="str">
        <f t="shared" si="19"/>
        <v>TH</v>
      </c>
      <c r="HT137" s="119" t="str">
        <f t="shared" si="20"/>
        <v/>
      </c>
      <c r="HU137" s="119" t="str">
        <f t="shared" si="20"/>
        <v/>
      </c>
      <c r="HV137" s="119" t="str">
        <f t="shared" si="20"/>
        <v/>
      </c>
      <c r="HW137" s="119" t="str">
        <f t="shared" si="20"/>
        <v/>
      </c>
    </row>
    <row r="138" spans="1:231" ht="13.9" customHeight="1" x14ac:dyDescent="0.3">
      <c r="A138" s="118" t="s">
        <v>292</v>
      </c>
      <c r="B138" s="118" t="s">
        <v>656</v>
      </c>
      <c r="C138" s="136"/>
      <c r="D138" s="137">
        <v>2018</v>
      </c>
      <c r="E138" s="138" t="s">
        <v>659</v>
      </c>
      <c r="F138" s="137" t="s">
        <v>49</v>
      </c>
      <c r="G138" s="107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18" t="s">
        <v>18</v>
      </c>
      <c r="X138" s="110"/>
      <c r="Y138" s="118" t="s">
        <v>296</v>
      </c>
      <c r="Z138" s="118">
        <v>1</v>
      </c>
      <c r="AA138" s="136" t="s">
        <v>643</v>
      </c>
      <c r="AB138" s="145">
        <v>2</v>
      </c>
      <c r="AC138" s="136">
        <v>2</v>
      </c>
      <c r="AD138" s="136">
        <v>2095</v>
      </c>
      <c r="AE138" s="147">
        <v>24</v>
      </c>
      <c r="AF138" s="136">
        <v>2</v>
      </c>
      <c r="AG138" s="136">
        <v>195243</v>
      </c>
      <c r="AH138" s="136">
        <v>12</v>
      </c>
      <c r="AI138" s="136" t="s">
        <v>638</v>
      </c>
      <c r="AJ138" s="136">
        <v>17</v>
      </c>
      <c r="AK138" s="136" t="s">
        <v>405</v>
      </c>
      <c r="AL138" s="136" t="s">
        <v>327</v>
      </c>
      <c r="AM138" s="136">
        <v>2</v>
      </c>
      <c r="AN138" s="118">
        <v>0</v>
      </c>
      <c r="AO138" s="136">
        <v>1100</v>
      </c>
      <c r="AP138" s="136" t="s">
        <v>341</v>
      </c>
      <c r="AQ138" s="136" t="s">
        <v>424</v>
      </c>
      <c r="AR138" s="136" t="s">
        <v>319</v>
      </c>
      <c r="AS138" s="136" t="s">
        <v>481</v>
      </c>
      <c r="AT138" s="136" t="s">
        <v>344</v>
      </c>
      <c r="AU138" s="136">
        <v>15.0862454517075</v>
      </c>
      <c r="AV138" s="136">
        <v>21.217912145797914</v>
      </c>
      <c r="AW138" s="136">
        <v>20.343078238065825</v>
      </c>
      <c r="AX138" s="136">
        <v>13.166674119410647</v>
      </c>
      <c r="AY138" s="136">
        <v>14.636856607830778</v>
      </c>
      <c r="AZ138" s="136">
        <v>21.090740350830561</v>
      </c>
      <c r="BA138" s="136"/>
      <c r="BB138" s="136">
        <v>13.072731183424082</v>
      </c>
      <c r="BC138" s="136">
        <v>8.6473470694594088</v>
      </c>
      <c r="BD138" s="136">
        <v>9.930557742864254</v>
      </c>
      <c r="BE138" s="136">
        <v>21.64333515362199</v>
      </c>
      <c r="BF138" s="136">
        <v>200.15639710730096</v>
      </c>
      <c r="BG138" s="136">
        <v>91988.474481946396</v>
      </c>
      <c r="BH138" s="136">
        <v>92105.911512999999</v>
      </c>
      <c r="BI138" s="136">
        <v>13.30164512636474</v>
      </c>
      <c r="BJ138" s="136">
        <v>548.98968300000001</v>
      </c>
      <c r="BK138" s="136">
        <v>69048.052935</v>
      </c>
      <c r="BL138" s="136">
        <v>9.9717019431286467</v>
      </c>
      <c r="BM138" s="136">
        <v>540.17777799999999</v>
      </c>
      <c r="BN138" s="136">
        <v>46010.789165000002</v>
      </c>
      <c r="BO138" s="136">
        <v>6.6447329970827802</v>
      </c>
      <c r="BP138" s="136">
        <v>482.39246000000003</v>
      </c>
      <c r="BQ138" s="136">
        <v>22996.308295999999</v>
      </c>
      <c r="BR138" s="136">
        <v>3.3210542857142857</v>
      </c>
      <c r="BS138" s="136">
        <v>395.004524</v>
      </c>
      <c r="BT138" s="136">
        <v>1037186.54428249</v>
      </c>
      <c r="BU138" s="136">
        <v>1041507.021851</v>
      </c>
      <c r="BV138" s="136">
        <v>17.65023522785258</v>
      </c>
      <c r="BW138" s="136">
        <v>561.28492100000005</v>
      </c>
      <c r="BX138" s="136">
        <v>777897.67701600003</v>
      </c>
      <c r="BY138" s="136">
        <v>13.18289430073256</v>
      </c>
      <c r="BZ138" s="136">
        <v>551.68095200000005</v>
      </c>
      <c r="CA138" s="136">
        <v>518546.65378300002</v>
      </c>
      <c r="CB138" s="136">
        <v>8.7877183963865306</v>
      </c>
      <c r="CC138" s="136">
        <v>470.04674599999998</v>
      </c>
      <c r="CD138" s="136">
        <v>259258.392357</v>
      </c>
      <c r="CE138" s="136">
        <v>4.3936061052794271</v>
      </c>
      <c r="CF138" s="136">
        <v>304.53381000000002</v>
      </c>
      <c r="CG138" s="136">
        <v>257350.55575936899</v>
      </c>
      <c r="CH138" s="136">
        <v>250121.81214699999</v>
      </c>
      <c r="CI138" s="136">
        <v>15.685050343115828</v>
      </c>
      <c r="CJ138" s="136">
        <v>530.32539699999995</v>
      </c>
      <c r="CK138" s="136">
        <v>193020.08186000001</v>
      </c>
      <c r="CL138" s="136">
        <v>12.104221040215069</v>
      </c>
      <c r="CM138" s="136">
        <v>532.46640000000002</v>
      </c>
      <c r="CN138" s="136">
        <v>128725.897969</v>
      </c>
      <c r="CO138" s="136">
        <v>8.0723555165989289</v>
      </c>
      <c r="CP138" s="136">
        <v>426.02015899999998</v>
      </c>
      <c r="CQ138" s="136">
        <v>64359.260888999997</v>
      </c>
      <c r="CR138" s="136">
        <v>4.0359464791355597</v>
      </c>
      <c r="CS138" s="136">
        <v>300.21817499999997</v>
      </c>
      <c r="CT138" s="136">
        <v>146624.83800872901</v>
      </c>
      <c r="CU138" s="136">
        <v>146834.50655399999</v>
      </c>
      <c r="CV138" s="136">
        <v>9.7522142587966805</v>
      </c>
      <c r="CW138" s="136">
        <v>513.47777799999994</v>
      </c>
      <c r="CX138" s="136">
        <v>110012.101004</v>
      </c>
      <c r="CY138" s="136">
        <v>7.3066039123224273</v>
      </c>
      <c r="CZ138" s="136">
        <v>464.17599999999999</v>
      </c>
      <c r="DA138" s="136">
        <v>73324.197773000007</v>
      </c>
      <c r="DB138" s="136">
        <v>4.8699267210306756</v>
      </c>
      <c r="DC138" s="136">
        <v>406.59142900000001</v>
      </c>
      <c r="DD138" s="136">
        <v>36664.975936000003</v>
      </c>
      <c r="DE138" s="136">
        <v>2.4351544436865602</v>
      </c>
      <c r="DF138" s="136">
        <v>290.13547599999998</v>
      </c>
      <c r="DG138" s="136">
        <v>236512.169295712</v>
      </c>
      <c r="DH138" s="136">
        <v>237068.51359399999</v>
      </c>
      <c r="DI138" s="136">
        <v>11.350012883281378</v>
      </c>
      <c r="DJ138" s="136">
        <v>533.22539700000004</v>
      </c>
      <c r="DK138" s="136">
        <v>177382.69197300001</v>
      </c>
      <c r="DL138" s="136">
        <v>8.4924640925223116</v>
      </c>
      <c r="DM138" s="136">
        <v>500.202381</v>
      </c>
      <c r="DN138" s="136">
        <v>118235.131715</v>
      </c>
      <c r="DO138" s="136">
        <v>5.6606853768862742</v>
      </c>
      <c r="DP138" s="136">
        <v>426.408095</v>
      </c>
      <c r="DQ138" s="136">
        <v>59107.717033000001</v>
      </c>
      <c r="DR138" s="136">
        <v>2.8298711611058902</v>
      </c>
      <c r="DS138" s="136">
        <v>295.796111</v>
      </c>
      <c r="DT138" s="136">
        <v>16654.826250970498</v>
      </c>
      <c r="DU138" s="136">
        <v>16683.587622999999</v>
      </c>
      <c r="DV138" s="136">
        <v>17.07896567845626</v>
      </c>
      <c r="DW138" s="136">
        <v>532.52460299999996</v>
      </c>
      <c r="DX138" s="136">
        <v>12491.852387000001</v>
      </c>
      <c r="DY138" s="136">
        <v>12.78789208885704</v>
      </c>
      <c r="DZ138" s="136">
        <v>491.29285700000003</v>
      </c>
      <c r="EA138" s="136">
        <v>8332.3193929999998</v>
      </c>
      <c r="EB138" s="136">
        <v>8.5297838900547678</v>
      </c>
      <c r="EC138" s="136">
        <v>438.707381</v>
      </c>
      <c r="ED138" s="136">
        <v>4165.7015389999997</v>
      </c>
      <c r="EE138" s="136">
        <v>4.264422929825459</v>
      </c>
      <c r="EF138" s="136">
        <v>349.81341300000003</v>
      </c>
      <c r="EG138" s="136">
        <v>4454152.9845590396</v>
      </c>
      <c r="EH138" s="140">
        <v>4487204.468572</v>
      </c>
      <c r="EI138" s="136">
        <v>12.671697542570811</v>
      </c>
      <c r="EJ138" s="136">
        <v>553.82886199999996</v>
      </c>
      <c r="EK138" s="136">
        <v>3901721.1805380001</v>
      </c>
      <c r="EL138" s="136">
        <v>11.018314641444011</v>
      </c>
      <c r="EM138" s="136">
        <v>548.926016</v>
      </c>
      <c r="EN138" s="136">
        <v>3340250.923765</v>
      </c>
      <c r="EO138" s="136">
        <v>9.4327436422153479</v>
      </c>
      <c r="EP138" s="136">
        <v>523.28130099999998</v>
      </c>
      <c r="EQ138" s="136">
        <v>2779760.3358550002</v>
      </c>
      <c r="ER138" s="136">
        <v>7.8499391912041245</v>
      </c>
      <c r="ES138" s="136">
        <v>495.036992</v>
      </c>
      <c r="ET138" s="136">
        <v>2231067.4495049999</v>
      </c>
      <c r="EU138" s="136">
        <v>6.3004510080190927</v>
      </c>
      <c r="EV138" s="136">
        <v>464.382408</v>
      </c>
      <c r="EW138" s="136">
        <v>1669360.019849</v>
      </c>
      <c r="EX138" s="136">
        <v>4.7142102414420233</v>
      </c>
      <c r="EY138" s="136">
        <v>419.825244</v>
      </c>
      <c r="EZ138" s="136">
        <v>1113419.004582</v>
      </c>
      <c r="FA138" s="136">
        <v>3.1442536133646173</v>
      </c>
      <c r="FB138" s="136">
        <v>371.957358</v>
      </c>
      <c r="FC138" s="136">
        <v>557725.21283199999</v>
      </c>
      <c r="FD138" s="136">
        <v>1.5749951352500169</v>
      </c>
      <c r="FE138" s="136">
        <v>312.17727600000001</v>
      </c>
      <c r="FF138" s="136">
        <v>776.034791175029</v>
      </c>
      <c r="FG138" s="136">
        <v>770.86151500000005</v>
      </c>
      <c r="FH138" s="136">
        <v>2.2775557377533535</v>
      </c>
      <c r="FI138" s="136">
        <v>192.74575999999999</v>
      </c>
      <c r="FJ138" s="136">
        <v>389.12679700000001</v>
      </c>
      <c r="FK138" s="136">
        <v>1.1496980352183419</v>
      </c>
      <c r="FL138" s="136">
        <v>181.67793699999999</v>
      </c>
      <c r="FM138" s="136">
        <v>346.21781741534699</v>
      </c>
      <c r="FN138" s="136">
        <v>344.890557</v>
      </c>
      <c r="FO138" s="136">
        <v>2.5250059081924006</v>
      </c>
      <c r="FP138" s="136">
        <v>182.13873000000001</v>
      </c>
      <c r="FQ138" s="136">
        <v>172.50354999999999</v>
      </c>
      <c r="FR138" s="136">
        <v>1.2629295702467236</v>
      </c>
      <c r="FS138" s="136">
        <v>177.53825399999999</v>
      </c>
      <c r="FT138" s="136">
        <v>133.36874781002282</v>
      </c>
      <c r="FU138" s="136">
        <v>11.577148247397815</v>
      </c>
      <c r="FV138" s="136">
        <v>534.25652200000002</v>
      </c>
      <c r="FW138" s="136">
        <v>132.69771984831203</v>
      </c>
      <c r="FX138" s="136">
        <v>11.518899292388198</v>
      </c>
      <c r="FY138" s="136">
        <v>532.861538</v>
      </c>
      <c r="FZ138" s="136">
        <v>15794641.601124434</v>
      </c>
      <c r="GA138" s="136">
        <v>106.65194821388157</v>
      </c>
      <c r="GB138" s="136">
        <v>549.26428599999997</v>
      </c>
      <c r="GC138" s="136">
        <v>16252701.550407141</v>
      </c>
      <c r="GD138" s="136">
        <v>109.74495831334939</v>
      </c>
      <c r="GE138" s="136">
        <v>548.29603199999997</v>
      </c>
      <c r="GF138" s="136">
        <v>173.76</v>
      </c>
      <c r="GG138" s="136"/>
      <c r="GH138" s="136"/>
      <c r="GI138" s="136"/>
      <c r="GJ138" s="136"/>
      <c r="GK138" s="136"/>
      <c r="GL138" s="136">
        <v>0</v>
      </c>
      <c r="GM138" s="136">
        <v>0</v>
      </c>
      <c r="GN138" s="136">
        <v>0</v>
      </c>
      <c r="GO138" s="114"/>
      <c r="GP138" s="114"/>
      <c r="GQ138" s="114"/>
      <c r="GR138" s="114"/>
      <c r="GS138" s="114"/>
      <c r="GT138" s="114"/>
      <c r="GU138" s="114"/>
      <c r="GV138" s="114"/>
      <c r="GW138" s="114"/>
      <c r="GX138" s="114"/>
      <c r="GY138" s="114"/>
      <c r="GZ138" s="114"/>
      <c r="HA138" s="107"/>
      <c r="HB138" s="114"/>
      <c r="HC138" s="53" t="str">
        <f t="shared" si="16"/>
        <v>0</v>
      </c>
      <c r="HD138" s="56">
        <f t="shared" si="17"/>
        <v>2018</v>
      </c>
      <c r="HF138" s="56" t="e">
        <f>MATCH(ROUND(#REF!,1),#REF!,0)</f>
        <v>#REF!</v>
      </c>
      <c r="HG138" s="56" t="e">
        <f>MATCH(ROUND(#REF!,1),#REF!,0)</f>
        <v>#REF!</v>
      </c>
      <c r="HH138" s="56" t="e">
        <f>MATCH(ROUND(#REF!,1),#REF!,0)</f>
        <v>#REF!</v>
      </c>
      <c r="HI138" s="56" t="e">
        <f>MATCH(ROUND(#REF!,1),#REF!,0)</f>
        <v>#REF!</v>
      </c>
      <c r="HK138" s="115">
        <f t="shared" si="18"/>
        <v>2</v>
      </c>
      <c r="HL138" s="115" t="str" cm="1">
        <f t="array" ref="HL138">IFERROR(INDEX(#REF!,'5. Data Set'!HH138),"")</f>
        <v/>
      </c>
      <c r="HN138" s="116" t="str" cm="1">
        <f t="array" ref="HN138">IF(IFERROR(INDEX($E$5:$E$900,SMALL(IF(ROUND($EH$5:$EH$900,1)=ROUND($EH138,1),ROW($EH$5:$EH$900)-4,""),1)),"")=$E138,"",IFERROR(INDEX($E$5:$E$900,SMALL(IF(ROUND($EH$5:$EH$900,1)=ROUND($EH138,1),ROW($EH$5:$EH$900)-4,""),1)),""))</f>
        <v/>
      </c>
      <c r="HO138" s="116" t="str" cm="1">
        <f t="array" ref="HO138">IF(IFERROR(INDEX($E$5:$E$900,SMALL(IF(ROUND($EH$5:$EH$900,1)=ROUND($EH138,1),ROW($EH$5:$EH$900)-4,""),2)),"")=$E138,"",IFERROR(INDEX($E$5:$E$900,SMALL(IF(ROUND($EH$5:$EH$900,1)=ROUND($EH138,1),ROW($EH$5:$EH$900)-4,""),2)),""))</f>
        <v/>
      </c>
      <c r="HP138" s="116" t="str" cm="1">
        <f t="array" ref="HP138">IF(IFERROR(INDEX($E$5:$E$900,SMALL(IF(ROUND($EH$5:$EH$900,1)=ROUND($EH138,1),ROW($EH$5:$EH$900)-4,""),3)),"")=$E138,"",IFERROR(INDEX($E$5:$E$900,SMALL(IF(ROUND($EH$5:$EH$900,1)=ROUND($EH138,1),ROW($EH$5:$EH$900)-4,""),3)),""))</f>
        <v/>
      </c>
      <c r="HQ138" s="117" t="str" cm="1">
        <f t="array" ref="HQ138">IF(IFERROR(INDEX($E$5:$E$900,SMALL(IF(ROUND($EH$5:$EH$900,1)=ROUND($EH138,1),ROW($EH$5:$EH$900)-4,""),4)),"")=$E138,"",IFERROR(INDEX($E$5:$E$900,SMALL(IF(ROUND($EH$5:$EH$900,1)=ROUND($EH138,1),ROW($EH$5:$EH$900)-4,""),4)),""))</f>
        <v/>
      </c>
      <c r="HR138" s="118"/>
      <c r="HS138" s="105" t="str">
        <f t="shared" si="19"/>
        <v>TH</v>
      </c>
      <c r="HT138" s="119" t="str">
        <f t="shared" si="20"/>
        <v/>
      </c>
      <c r="HU138" s="119" t="str">
        <f t="shared" si="20"/>
        <v/>
      </c>
      <c r="HV138" s="119" t="str">
        <f t="shared" si="20"/>
        <v/>
      </c>
      <c r="HW138" s="119" t="str">
        <f t="shared" si="20"/>
        <v/>
      </c>
    </row>
    <row r="139" spans="1:231" ht="13.9" customHeight="1" x14ac:dyDescent="0.25">
      <c r="A139" s="136" t="s">
        <v>292</v>
      </c>
      <c r="B139" s="137" t="s">
        <v>660</v>
      </c>
      <c r="C139" s="136"/>
      <c r="D139" s="137">
        <v>2017</v>
      </c>
      <c r="E139" s="138" t="s">
        <v>661</v>
      </c>
      <c r="F139" s="137" t="s">
        <v>300</v>
      </c>
      <c r="G139" s="107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18" t="s">
        <v>18</v>
      </c>
      <c r="X139" s="110"/>
      <c r="Y139" s="118" t="s">
        <v>296</v>
      </c>
      <c r="Z139" s="118">
        <v>1</v>
      </c>
      <c r="AA139" s="136" t="s">
        <v>422</v>
      </c>
      <c r="AB139" s="136">
        <v>2</v>
      </c>
      <c r="AC139" s="136">
        <v>2</v>
      </c>
      <c r="AD139" s="136">
        <v>2500</v>
      </c>
      <c r="AE139" s="136">
        <v>28</v>
      </c>
      <c r="AF139" s="136">
        <v>2</v>
      </c>
      <c r="AG139" s="136">
        <v>785061</v>
      </c>
      <c r="AH139" s="136">
        <v>24</v>
      </c>
      <c r="AI139" s="136" t="s">
        <v>646</v>
      </c>
      <c r="AJ139" s="136">
        <v>26</v>
      </c>
      <c r="AK139" s="136" t="s">
        <v>405</v>
      </c>
      <c r="AL139" s="136" t="s">
        <v>629</v>
      </c>
      <c r="AM139" s="136">
        <v>2</v>
      </c>
      <c r="AN139" s="118">
        <v>1</v>
      </c>
      <c r="AO139" s="136">
        <v>1050</v>
      </c>
      <c r="AP139" s="136" t="s">
        <v>494</v>
      </c>
      <c r="AQ139" s="136" t="s">
        <v>424</v>
      </c>
      <c r="AR139" s="136" t="s">
        <v>319</v>
      </c>
      <c r="AS139" s="136" t="s">
        <v>662</v>
      </c>
      <c r="AT139" s="136" t="s">
        <v>478</v>
      </c>
      <c r="AU139" s="136">
        <v>14.034823437227814</v>
      </c>
      <c r="AV139" s="136">
        <v>15.728399847201104</v>
      </c>
      <c r="AW139" s="136">
        <v>19.744624709319833</v>
      </c>
      <c r="AX139" s="136">
        <v>11.437518349099932</v>
      </c>
      <c r="AY139" s="136">
        <v>12.261502684003691</v>
      </c>
      <c r="AZ139" s="136">
        <v>19.221453695887458</v>
      </c>
      <c r="BA139" s="136"/>
      <c r="BB139" s="136">
        <v>11.825506188482249</v>
      </c>
      <c r="BC139" s="136">
        <v>1.3761367845280332</v>
      </c>
      <c r="BD139" s="136">
        <v>4.0250844911020591</v>
      </c>
      <c r="BE139" s="136">
        <v>14.36554159480041</v>
      </c>
      <c r="BF139" s="136">
        <v>319.7362075327037</v>
      </c>
      <c r="BG139" s="136">
        <v>117578.415795391</v>
      </c>
      <c r="BH139" s="136">
        <v>117500.339265</v>
      </c>
      <c r="BI139" s="136">
        <v>16.969028257321934</v>
      </c>
      <c r="BJ139" s="136">
        <v>868.05</v>
      </c>
      <c r="BK139" s="136">
        <v>88137.119034999996</v>
      </c>
      <c r="BL139" s="136">
        <v>12.728484639102305</v>
      </c>
      <c r="BM139" s="136">
        <v>757.03412700000001</v>
      </c>
      <c r="BN139" s="136">
        <v>58761.421420999999</v>
      </c>
      <c r="BO139" s="136">
        <v>8.4861390764542772</v>
      </c>
      <c r="BP139" s="136">
        <v>603.16587300000003</v>
      </c>
      <c r="BQ139" s="136">
        <v>29404.311593999999</v>
      </c>
      <c r="BR139" s="136">
        <v>4.2464779033562472</v>
      </c>
      <c r="BS139" s="136">
        <v>506.11349200000001</v>
      </c>
      <c r="BT139" s="136">
        <v>1116777.6600675101</v>
      </c>
      <c r="BU139" s="136">
        <v>1117804.6792059999</v>
      </c>
      <c r="BV139" s="136">
        <v>18.943238127877674</v>
      </c>
      <c r="BW139" s="136">
        <v>890.03015900000003</v>
      </c>
      <c r="BX139" s="136">
        <v>837523.63142600004</v>
      </c>
      <c r="BY139" s="136">
        <v>14.193364800635031</v>
      </c>
      <c r="BZ139" s="136">
        <v>716.25714300000004</v>
      </c>
      <c r="CA139" s="136">
        <v>558412.214485</v>
      </c>
      <c r="CB139" s="136">
        <v>9.4633130002808095</v>
      </c>
      <c r="CC139" s="136">
        <v>610.51825399999996</v>
      </c>
      <c r="CD139" s="136">
        <v>279181.69349799998</v>
      </c>
      <c r="CE139" s="136">
        <v>4.7312427647318307</v>
      </c>
      <c r="CF139" s="136">
        <v>505.414286</v>
      </c>
      <c r="CG139" s="136">
        <v>360320.75331751897</v>
      </c>
      <c r="CH139" s="136">
        <v>361055.08519299998</v>
      </c>
      <c r="CI139" s="136">
        <v>22.641636646074907</v>
      </c>
      <c r="CJ139" s="136">
        <v>822.38492099999996</v>
      </c>
      <c r="CK139" s="136">
        <v>270408.296279</v>
      </c>
      <c r="CL139" s="136">
        <v>16.95720858538953</v>
      </c>
      <c r="CM139" s="136">
        <v>686.12381000000005</v>
      </c>
      <c r="CN139" s="136">
        <v>180123.81084200001</v>
      </c>
      <c r="CO139" s="136">
        <v>11.295500447558744</v>
      </c>
      <c r="CP139" s="136">
        <v>586.30317500000001</v>
      </c>
      <c r="CQ139" s="136">
        <v>90098.759873000003</v>
      </c>
      <c r="CR139" s="136">
        <v>5.6500613534246682</v>
      </c>
      <c r="CS139" s="136">
        <v>487.33253999999999</v>
      </c>
      <c r="CT139" s="136">
        <v>195359.554348695</v>
      </c>
      <c r="CU139" s="136">
        <v>194872.71119</v>
      </c>
      <c r="CV139" s="136">
        <v>12.942737217008169</v>
      </c>
      <c r="CW139" s="136">
        <v>823.01746000000003</v>
      </c>
      <c r="CX139" s="136">
        <v>146546.31368399999</v>
      </c>
      <c r="CY139" s="136">
        <v>9.7330735358014095</v>
      </c>
      <c r="CZ139" s="136">
        <v>766.88650800000005</v>
      </c>
      <c r="DA139" s="136">
        <v>97655.970795000001</v>
      </c>
      <c r="DB139" s="136">
        <v>6.4859546519018654</v>
      </c>
      <c r="DC139" s="136">
        <v>531.61746000000005</v>
      </c>
      <c r="DD139" s="136">
        <v>48846.240022999998</v>
      </c>
      <c r="DE139" s="136">
        <v>3.2441897318306405</v>
      </c>
      <c r="DF139" s="136">
        <v>461.62539700000002</v>
      </c>
      <c r="DG139" s="136">
        <v>297003.27449481899</v>
      </c>
      <c r="DH139" s="136">
        <v>299856.54960500001</v>
      </c>
      <c r="DI139" s="136">
        <v>14.356084869969795</v>
      </c>
      <c r="DJ139" s="136">
        <v>826.91190500000005</v>
      </c>
      <c r="DK139" s="136">
        <v>222797.97001600001</v>
      </c>
      <c r="DL139" s="136">
        <v>10.666789071707999</v>
      </c>
      <c r="DM139" s="136">
        <v>797.37698399999999</v>
      </c>
      <c r="DN139" s="136">
        <v>148494.05244</v>
      </c>
      <c r="DO139" s="136">
        <v>7.1093768747842567</v>
      </c>
      <c r="DP139" s="136">
        <v>550.29285700000003</v>
      </c>
      <c r="DQ139" s="136">
        <v>74251.033809999994</v>
      </c>
      <c r="DR139" s="136">
        <v>3.5548803068118215</v>
      </c>
      <c r="DS139" s="136">
        <v>471.88333299999999</v>
      </c>
      <c r="DT139" s="136">
        <v>20970.702373721699</v>
      </c>
      <c r="DU139" s="136">
        <v>21040.713656</v>
      </c>
      <c r="DV139" s="136">
        <v>21.539349599221989</v>
      </c>
      <c r="DW139" s="136">
        <v>822.83492100000001</v>
      </c>
      <c r="DX139" s="136">
        <v>15750.133642999999</v>
      </c>
      <c r="DY139" s="136">
        <v>16.12339012437938</v>
      </c>
      <c r="DZ139" s="136">
        <v>703.33492100000001</v>
      </c>
      <c r="EA139" s="136">
        <v>10482.706528000001</v>
      </c>
      <c r="EB139" s="136">
        <v>10.731132239340738</v>
      </c>
      <c r="EC139" s="136">
        <v>542.70476199999996</v>
      </c>
      <c r="ED139" s="136">
        <v>5239.7487570000003</v>
      </c>
      <c r="EE139" s="136">
        <v>5.363923588063674</v>
      </c>
      <c r="EF139" s="136">
        <v>466.265873</v>
      </c>
      <c r="EG139" s="136">
        <v>5584869.73405727</v>
      </c>
      <c r="EH139" s="140">
        <v>5591346.7918269997</v>
      </c>
      <c r="EI139" s="136">
        <v>15.789754154930041</v>
      </c>
      <c r="EJ139" s="136">
        <v>872.852439</v>
      </c>
      <c r="EK139" s="136">
        <v>4883256.5008730004</v>
      </c>
      <c r="EL139" s="136">
        <v>13.790133664568142</v>
      </c>
      <c r="EM139" s="136">
        <v>815.15284599999995</v>
      </c>
      <c r="EN139" s="136">
        <v>4190709.0623389999</v>
      </c>
      <c r="EO139" s="136">
        <v>11.834405607946335</v>
      </c>
      <c r="EP139" s="136">
        <v>716.49390200000005</v>
      </c>
      <c r="EQ139" s="136">
        <v>3490069.9054939998</v>
      </c>
      <c r="ER139" s="136">
        <v>9.8558268415441255</v>
      </c>
      <c r="ES139" s="136">
        <v>644.33292700000004</v>
      </c>
      <c r="ET139" s="136">
        <v>2796825.7808139999</v>
      </c>
      <c r="EU139" s="136">
        <v>7.8981313693106534</v>
      </c>
      <c r="EV139" s="136">
        <v>583.92235800000003</v>
      </c>
      <c r="EW139" s="136">
        <v>2094758.4881549999</v>
      </c>
      <c r="EX139" s="136">
        <v>5.9155196007995645</v>
      </c>
      <c r="EY139" s="136">
        <v>538.07520299999999</v>
      </c>
      <c r="EZ139" s="136">
        <v>1398180.8760589999</v>
      </c>
      <c r="FA139" s="136">
        <v>3.9484104848167672</v>
      </c>
      <c r="FB139" s="136">
        <v>501.22520300000002</v>
      </c>
      <c r="FC139" s="136">
        <v>695661.00281600002</v>
      </c>
      <c r="FD139" s="136">
        <v>1.9645206456685469</v>
      </c>
      <c r="FE139" s="136">
        <v>465.25162599999999</v>
      </c>
      <c r="FF139" s="136">
        <v>280.88527494583298</v>
      </c>
      <c r="FG139" s="136">
        <v>282.06794500000001</v>
      </c>
      <c r="FH139" s="136">
        <v>0.83338635289251317</v>
      </c>
      <c r="FI139" s="136">
        <v>425.24777799999998</v>
      </c>
      <c r="FJ139" s="136">
        <v>139.01288500000001</v>
      </c>
      <c r="FK139" s="136">
        <v>0.4107217544170656</v>
      </c>
      <c r="FL139" s="136">
        <v>425.03904799999998</v>
      </c>
      <c r="FM139" s="136">
        <v>330.649446216885</v>
      </c>
      <c r="FN139" s="136">
        <v>331.35181499999999</v>
      </c>
      <c r="FO139" s="136">
        <v>2.4258863386777949</v>
      </c>
      <c r="FP139" s="136">
        <v>425.73206299999998</v>
      </c>
      <c r="FQ139" s="136">
        <v>165.108912</v>
      </c>
      <c r="FR139" s="136">
        <v>1.2087920931254119</v>
      </c>
      <c r="FS139" s="136">
        <v>425.14365099999998</v>
      </c>
      <c r="FT139" s="136">
        <v>139.3133113120995</v>
      </c>
      <c r="FU139" s="136">
        <v>12.09316938473086</v>
      </c>
      <c r="FV139" s="136">
        <v>835.55882399999996</v>
      </c>
      <c r="FW139" s="136">
        <v>138.104619032177</v>
      </c>
      <c r="FX139" s="136">
        <v>11.988248179876477</v>
      </c>
      <c r="FY139" s="136">
        <v>840.76538500000004</v>
      </c>
      <c r="FZ139" s="136">
        <v>40770691.909528777</v>
      </c>
      <c r="GA139" s="136">
        <v>275.30056281046768</v>
      </c>
      <c r="GB139" s="136">
        <v>851.79920600000003</v>
      </c>
      <c r="GC139" s="136">
        <v>40729793.171554975</v>
      </c>
      <c r="GD139" s="136">
        <v>275.0243976277082</v>
      </c>
      <c r="GE139" s="136">
        <v>860.16031699999996</v>
      </c>
      <c r="GF139" s="136">
        <v>424.10606100000001</v>
      </c>
      <c r="GG139" s="136"/>
      <c r="GH139" s="136"/>
      <c r="GI139" s="136"/>
      <c r="GJ139" s="136"/>
      <c r="GK139" s="136"/>
      <c r="GL139" s="136">
        <v>0</v>
      </c>
      <c r="GM139" s="136">
        <v>1</v>
      </c>
      <c r="GN139" s="136">
        <v>0</v>
      </c>
      <c r="GO139" s="114"/>
      <c r="GP139" s="114"/>
      <c r="GQ139" s="114"/>
      <c r="GR139" s="114"/>
      <c r="GS139" s="114"/>
      <c r="GT139" s="114"/>
      <c r="GU139" s="114"/>
      <c r="GV139" s="114"/>
      <c r="GW139" s="114"/>
      <c r="GX139" s="114"/>
      <c r="GY139" s="114"/>
      <c r="GZ139" s="114"/>
      <c r="HA139" s="107"/>
      <c r="HB139" s="114"/>
      <c r="HC139" s="53" t="str">
        <f t="shared" si="16"/>
        <v>0</v>
      </c>
      <c r="HD139" s="56">
        <f t="shared" si="17"/>
        <v>2017</v>
      </c>
      <c r="HF139" s="56" t="e">
        <f>MATCH(ROUND(#REF!,1),#REF!,0)</f>
        <v>#REF!</v>
      </c>
      <c r="HG139" s="56" t="e">
        <f>MATCH(ROUND(#REF!,1),#REF!,0)</f>
        <v>#REF!</v>
      </c>
      <c r="HH139" s="56" t="e">
        <f>MATCH(ROUND(#REF!,1),#REF!,0)</f>
        <v>#REF!</v>
      </c>
      <c r="HI139" s="56" t="e">
        <f>MATCH(ROUND(#REF!,1),#REF!,0)</f>
        <v>#REF!</v>
      </c>
      <c r="HK139" s="115">
        <f t="shared" si="18"/>
        <v>2</v>
      </c>
      <c r="HL139" s="115" t="str" cm="1">
        <f t="array" ref="HL139">IFERROR(INDEX(#REF!,'5. Data Set'!HH139),"")</f>
        <v/>
      </c>
      <c r="HN139" s="116" t="str" cm="1">
        <f t="array" ref="HN139">IF(IFERROR(INDEX($E$5:$E$900,SMALL(IF(ROUND($EH$5:$EH$900,1)=ROUND($EH139,1),ROW($EH$5:$EH$900)-4,""),1)),"")=$E139,"",IFERROR(INDEX($E$5:$E$900,SMALL(IF(ROUND($EH$5:$EH$900,1)=ROUND($EH139,1),ROW($EH$5:$EH$900)-4,""),1)),""))</f>
        <v/>
      </c>
      <c r="HO139" s="116" t="str" cm="1">
        <f t="array" ref="HO139">IF(IFERROR(INDEX($E$5:$E$900,SMALL(IF(ROUND($EH$5:$EH$900,1)=ROUND($EH139,1),ROW($EH$5:$EH$900)-4,""),2)),"")=$E139,"",IFERROR(INDEX($E$5:$E$900,SMALL(IF(ROUND($EH$5:$EH$900,1)=ROUND($EH139,1),ROW($EH$5:$EH$900)-4,""),2)),""))</f>
        <v/>
      </c>
      <c r="HP139" s="116" t="str" cm="1">
        <f t="array" ref="HP139">IF(IFERROR(INDEX($E$5:$E$900,SMALL(IF(ROUND($EH$5:$EH$900,1)=ROUND($EH139,1),ROW($EH$5:$EH$900)-4,""),3)),"")=$E139,"",IFERROR(INDEX($E$5:$E$900,SMALL(IF(ROUND($EH$5:$EH$900,1)=ROUND($EH139,1),ROW($EH$5:$EH$900)-4,""),3)),""))</f>
        <v/>
      </c>
      <c r="HQ139" s="117" t="str" cm="1">
        <f t="array" ref="HQ139">IF(IFERROR(INDEX($E$5:$E$900,SMALL(IF(ROUND($EH$5:$EH$900,1)=ROUND($EH139,1),ROW($EH$5:$EH$900)-4,""),4)),"")=$E139,"",IFERROR(INDEX($E$5:$E$900,SMALL(IF(ROUND($EH$5:$EH$900,1)=ROUND($EH139,1),ROW($EH$5:$EH$900)-4,""),4)),""))</f>
        <v/>
      </c>
      <c r="HR139" s="118"/>
      <c r="HS139" s="105" t="str">
        <f t="shared" si="19"/>
        <v>TI</v>
      </c>
      <c r="HT139" s="119" t="str">
        <f t="shared" si="20"/>
        <v/>
      </c>
      <c r="HU139" s="119" t="str">
        <f t="shared" si="20"/>
        <v/>
      </c>
      <c r="HV139" s="119" t="str">
        <f t="shared" si="20"/>
        <v/>
      </c>
      <c r="HW139" s="119" t="str">
        <f t="shared" si="20"/>
        <v/>
      </c>
    </row>
    <row r="140" spans="1:231" ht="13.9" customHeight="1" x14ac:dyDescent="0.25">
      <c r="A140" s="136" t="s">
        <v>292</v>
      </c>
      <c r="B140" s="137" t="s">
        <v>660</v>
      </c>
      <c r="C140" s="136"/>
      <c r="D140" s="137">
        <v>2017</v>
      </c>
      <c r="E140" s="138" t="s">
        <v>663</v>
      </c>
      <c r="F140" s="137" t="s">
        <v>309</v>
      </c>
      <c r="G140" s="107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18" t="s">
        <v>18</v>
      </c>
      <c r="X140" s="110"/>
      <c r="Y140" s="118" t="s">
        <v>296</v>
      </c>
      <c r="Z140" s="118">
        <v>1</v>
      </c>
      <c r="AA140" s="136" t="s">
        <v>496</v>
      </c>
      <c r="AB140" s="136">
        <v>2</v>
      </c>
      <c r="AC140" s="136">
        <v>2</v>
      </c>
      <c r="AD140" s="136">
        <v>2101</v>
      </c>
      <c r="AE140" s="136">
        <v>12</v>
      </c>
      <c r="AF140" s="136">
        <v>2</v>
      </c>
      <c r="AG140" s="136">
        <v>128000</v>
      </c>
      <c r="AH140" s="136">
        <v>8</v>
      </c>
      <c r="AI140" s="136" t="s">
        <v>664</v>
      </c>
      <c r="AJ140" s="136">
        <v>8</v>
      </c>
      <c r="AK140" s="136" t="s">
        <v>405</v>
      </c>
      <c r="AL140" s="136" t="s">
        <v>629</v>
      </c>
      <c r="AM140" s="136">
        <v>2</v>
      </c>
      <c r="AN140" s="118">
        <v>1</v>
      </c>
      <c r="AO140" s="136">
        <v>1050</v>
      </c>
      <c r="AP140" s="136" t="s">
        <v>494</v>
      </c>
      <c r="AQ140" s="136" t="s">
        <v>424</v>
      </c>
      <c r="AR140" s="136" t="s">
        <v>319</v>
      </c>
      <c r="AS140" s="136" t="s">
        <v>662</v>
      </c>
      <c r="AT140" s="136" t="s">
        <v>478</v>
      </c>
      <c r="AU140" s="136">
        <v>10.877687815289548</v>
      </c>
      <c r="AV140" s="136">
        <v>12.392791606565099</v>
      </c>
      <c r="AW140" s="136">
        <v>15.279367165902903</v>
      </c>
      <c r="AX140" s="136">
        <v>8.4523440340603297</v>
      </c>
      <c r="AY140" s="136">
        <v>9.4611038939825303</v>
      </c>
      <c r="AZ140" s="136">
        <v>14.51070757328271</v>
      </c>
      <c r="BA140" s="136"/>
      <c r="BB140" s="136">
        <v>8.090160710589565</v>
      </c>
      <c r="BC140" s="136">
        <v>2.5503148739566539</v>
      </c>
      <c r="BD140" s="136">
        <v>7.3921143564646359</v>
      </c>
      <c r="BE140" s="136">
        <v>14.38483626246772</v>
      </c>
      <c r="BF140" s="136">
        <v>83.545420566704081</v>
      </c>
      <c r="BG140" s="136">
        <v>41767.148482134799</v>
      </c>
      <c r="BH140" s="136">
        <v>41764.023520000002</v>
      </c>
      <c r="BI140" s="136">
        <v>6.0314285021084864</v>
      </c>
      <c r="BJ140" s="136">
        <v>389.72107399999999</v>
      </c>
      <c r="BK140" s="136">
        <v>31346.509325999999</v>
      </c>
      <c r="BL140" s="136">
        <v>4.5269639717520649</v>
      </c>
      <c r="BM140" s="136">
        <v>328.29148800000002</v>
      </c>
      <c r="BN140" s="136">
        <v>20870.546641000001</v>
      </c>
      <c r="BO140" s="136">
        <v>3.0140584947432272</v>
      </c>
      <c r="BP140" s="136">
        <v>274.79636399999998</v>
      </c>
      <c r="BQ140" s="136">
        <v>10434.058836</v>
      </c>
      <c r="BR140" s="136">
        <v>1.5068538553520883</v>
      </c>
      <c r="BS140" s="136">
        <v>251.929587</v>
      </c>
      <c r="BT140" s="136">
        <v>399539.55040676799</v>
      </c>
      <c r="BU140" s="136">
        <v>402147.478283</v>
      </c>
      <c r="BV140" s="136">
        <v>6.8151221634280441</v>
      </c>
      <c r="BW140" s="136">
        <v>388.18834700000002</v>
      </c>
      <c r="BX140" s="136">
        <v>299715.21969599999</v>
      </c>
      <c r="BY140" s="136">
        <v>5.0792208002594892</v>
      </c>
      <c r="BZ140" s="136">
        <v>316.11694199999999</v>
      </c>
      <c r="CA140" s="136">
        <v>199754.13874299999</v>
      </c>
      <c r="CB140" s="136">
        <v>3.3851980472345238</v>
      </c>
      <c r="CC140" s="136">
        <v>272.30289299999998</v>
      </c>
      <c r="CD140" s="136">
        <v>99900.786309999996</v>
      </c>
      <c r="CE140" s="136">
        <v>1.6930009503778378</v>
      </c>
      <c r="CF140" s="136">
        <v>251.70562000000001</v>
      </c>
      <c r="CG140" s="136">
        <v>135360.13996676099</v>
      </c>
      <c r="CH140" s="136">
        <v>134888.16971300001</v>
      </c>
      <c r="CI140" s="136">
        <v>8.4587893973665711</v>
      </c>
      <c r="CJ140" s="136">
        <v>387.26719000000003</v>
      </c>
      <c r="CK140" s="136">
        <v>101536.00152999999</v>
      </c>
      <c r="CL140" s="136">
        <v>6.3672867310778338</v>
      </c>
      <c r="CM140" s="136">
        <v>337.19</v>
      </c>
      <c r="CN140" s="136">
        <v>67668.429906999998</v>
      </c>
      <c r="CO140" s="136">
        <v>4.2434632974236992</v>
      </c>
      <c r="CP140" s="136">
        <v>273.13363600000002</v>
      </c>
      <c r="CQ140" s="136">
        <v>33797.600859999999</v>
      </c>
      <c r="CR140" s="136">
        <v>2.1194355918630472</v>
      </c>
      <c r="CS140" s="136">
        <v>249.184628</v>
      </c>
      <c r="CT140" s="136">
        <v>62916.028917204603</v>
      </c>
      <c r="CU140" s="136">
        <v>62932.952055000002</v>
      </c>
      <c r="CV140" s="136">
        <v>4.179777947176408</v>
      </c>
      <c r="CW140" s="136">
        <v>324.52330599999999</v>
      </c>
      <c r="CX140" s="136">
        <v>47179.574396000004</v>
      </c>
      <c r="CY140" s="136">
        <v>3.1334958583418624</v>
      </c>
      <c r="CZ140" s="136">
        <v>283.099174</v>
      </c>
      <c r="DA140" s="136">
        <v>31463.227209000001</v>
      </c>
      <c r="DB140" s="136">
        <v>2.0896731988711874</v>
      </c>
      <c r="DC140" s="136">
        <v>254.26900800000001</v>
      </c>
      <c r="DD140" s="136">
        <v>15718.880612000001</v>
      </c>
      <c r="DE140" s="136">
        <v>1.0439909203515021</v>
      </c>
      <c r="DF140" s="136">
        <v>239.64636400000001</v>
      </c>
      <c r="DG140" s="136">
        <v>102147.485476277</v>
      </c>
      <c r="DH140" s="136">
        <v>102298.118959</v>
      </c>
      <c r="DI140" s="136">
        <v>4.8976768383023561</v>
      </c>
      <c r="DJ140" s="136">
        <v>338.32942100000002</v>
      </c>
      <c r="DK140" s="136">
        <v>76604.109691999998</v>
      </c>
      <c r="DL140" s="136">
        <v>3.6675373660355426</v>
      </c>
      <c r="DM140" s="136">
        <v>311.65239700000001</v>
      </c>
      <c r="DN140" s="136">
        <v>51103.654246999999</v>
      </c>
      <c r="DO140" s="136">
        <v>2.4466645751175249</v>
      </c>
      <c r="DP140" s="136">
        <v>260.78851200000003</v>
      </c>
      <c r="DQ140" s="136">
        <v>25517.281403000001</v>
      </c>
      <c r="DR140" s="136">
        <v>1.2216783590517961</v>
      </c>
      <c r="DS140" s="136">
        <v>243.68570199999999</v>
      </c>
      <c r="DT140" s="136">
        <v>7165.8004078678296</v>
      </c>
      <c r="DU140" s="136">
        <v>7194.2546400000001</v>
      </c>
      <c r="DV140" s="136">
        <v>7.3647485693811738</v>
      </c>
      <c r="DW140" s="136">
        <v>337.23784000000001</v>
      </c>
      <c r="DX140" s="136">
        <v>5359.8366349999997</v>
      </c>
      <c r="DY140" s="136">
        <v>5.4868573834263188</v>
      </c>
      <c r="DZ140" s="136">
        <v>290.02793400000002</v>
      </c>
      <c r="EA140" s="136">
        <v>3584.0912370000001</v>
      </c>
      <c r="EB140" s="136">
        <v>3.6690292644725391</v>
      </c>
      <c r="EC140" s="136">
        <v>259.00570199999999</v>
      </c>
      <c r="ED140" s="136">
        <v>1788.5999139999999</v>
      </c>
      <c r="EE140" s="136">
        <v>1.8309872692839226</v>
      </c>
      <c r="EF140" s="136">
        <v>241.700909</v>
      </c>
      <c r="EG140" s="136">
        <v>1751745.78528378</v>
      </c>
      <c r="EH140" s="140">
        <v>1754599.8440429999</v>
      </c>
      <c r="EI140" s="136">
        <v>4.9549243159473058</v>
      </c>
      <c r="EJ140" s="136">
        <v>363.57033200000001</v>
      </c>
      <c r="EK140" s="136">
        <v>1528589.2164330001</v>
      </c>
      <c r="EL140" s="136">
        <v>4.3166787591559217</v>
      </c>
      <c r="EM140" s="136">
        <v>335.39373399999999</v>
      </c>
      <c r="EN140" s="136">
        <v>1314197.4800120001</v>
      </c>
      <c r="EO140" s="136">
        <v>3.7112445163927354</v>
      </c>
      <c r="EP140" s="136">
        <v>318.23365100000001</v>
      </c>
      <c r="EQ140" s="136">
        <v>1091640.588586</v>
      </c>
      <c r="ER140" s="136">
        <v>3.0827521813727246</v>
      </c>
      <c r="ES140" s="136">
        <v>286.15468900000002</v>
      </c>
      <c r="ET140" s="136">
        <v>873583.75213399995</v>
      </c>
      <c r="EU140" s="136">
        <v>2.4669678332418461</v>
      </c>
      <c r="EV140" s="136">
        <v>269.87431500000002</v>
      </c>
      <c r="EW140" s="136">
        <v>656276.40054800001</v>
      </c>
      <c r="EX140" s="136">
        <v>1.853300002332593</v>
      </c>
      <c r="EY140" s="136">
        <v>259.236017</v>
      </c>
      <c r="EZ140" s="136">
        <v>436776.90850399999</v>
      </c>
      <c r="FA140" s="136">
        <v>1.2334416487829822</v>
      </c>
      <c r="FB140" s="136">
        <v>249.477676</v>
      </c>
      <c r="FC140" s="136">
        <v>219069.522757</v>
      </c>
      <c r="FD140" s="136">
        <v>0.6186441363692663</v>
      </c>
      <c r="FE140" s="136">
        <v>240.03663900000001</v>
      </c>
      <c r="FF140" s="136">
        <v>283.13169076693202</v>
      </c>
      <c r="FG140" s="136">
        <v>280.63169199999999</v>
      </c>
      <c r="FH140" s="136">
        <v>0.82914285883117655</v>
      </c>
      <c r="FI140" s="136">
        <v>230.79239699999999</v>
      </c>
      <c r="FJ140" s="136">
        <v>141.106055</v>
      </c>
      <c r="FK140" s="136">
        <v>0.41690614843703838</v>
      </c>
      <c r="FL140" s="136">
        <v>230.28124</v>
      </c>
      <c r="FM140" s="136">
        <v>331.31904306143002</v>
      </c>
      <c r="FN140" s="136">
        <v>331.64782000000002</v>
      </c>
      <c r="FO140" s="136">
        <v>2.4280534446152719</v>
      </c>
      <c r="FP140" s="136">
        <v>231.084215</v>
      </c>
      <c r="FQ140" s="136">
        <v>163.88025300000001</v>
      </c>
      <c r="FR140" s="136">
        <v>1.1997968592137054</v>
      </c>
      <c r="FS140" s="136">
        <v>230.705702</v>
      </c>
      <c r="FT140" s="136">
        <v>60.097893155402794</v>
      </c>
      <c r="FU140" s="136">
        <v>5.2168310030731595</v>
      </c>
      <c r="FV140" s="136">
        <v>352.63519200000002</v>
      </c>
      <c r="FW140" s="136">
        <v>56.260626271596351</v>
      </c>
      <c r="FX140" s="136">
        <v>4.883734919409406</v>
      </c>
      <c r="FY140" s="136">
        <v>349.15909099999999</v>
      </c>
      <c r="FZ140" s="136">
        <v>5882080.7964948406</v>
      </c>
      <c r="GA140" s="136">
        <v>39.718240675557617</v>
      </c>
      <c r="GB140" s="136">
        <v>388.86454500000002</v>
      </c>
      <c r="GC140" s="136">
        <v>4705275.4167757817</v>
      </c>
      <c r="GD140" s="136">
        <v>31.771964363299968</v>
      </c>
      <c r="GE140" s="136">
        <v>380.29570200000001</v>
      </c>
      <c r="GF140" s="136">
        <v>229.07508200000001</v>
      </c>
      <c r="GG140" s="136"/>
      <c r="GH140" s="136"/>
      <c r="GI140" s="136"/>
      <c r="GJ140" s="136"/>
      <c r="GK140" s="136"/>
      <c r="GL140" s="136">
        <v>0</v>
      </c>
      <c r="GM140" s="136">
        <v>1</v>
      </c>
      <c r="GN140" s="136">
        <v>0</v>
      </c>
      <c r="GO140" s="114"/>
      <c r="GP140" s="114"/>
      <c r="GQ140" s="114"/>
      <c r="GR140" s="114"/>
      <c r="GS140" s="114"/>
      <c r="GT140" s="114"/>
      <c r="GU140" s="114"/>
      <c r="GV140" s="114"/>
      <c r="GW140" s="114"/>
      <c r="GX140" s="114"/>
      <c r="GY140" s="114"/>
      <c r="GZ140" s="114"/>
      <c r="HA140" s="107"/>
      <c r="HB140" s="114"/>
      <c r="HC140" s="53" t="str">
        <f t="shared" si="16"/>
        <v>0</v>
      </c>
      <c r="HD140" s="56">
        <f t="shared" si="17"/>
        <v>2017</v>
      </c>
      <c r="HF140" s="56" t="e">
        <f>MATCH(ROUND(#REF!,1),#REF!,0)</f>
        <v>#REF!</v>
      </c>
      <c r="HG140" s="56" t="e">
        <f>MATCH(ROUND(#REF!,1),#REF!,0)</f>
        <v>#REF!</v>
      </c>
      <c r="HH140" s="56" t="e">
        <f>MATCH(ROUND(#REF!,1),#REF!,0)</f>
        <v>#REF!</v>
      </c>
      <c r="HI140" s="56" t="e">
        <f>MATCH(ROUND(#REF!,1),#REF!,0)</f>
        <v>#REF!</v>
      </c>
      <c r="HK140" s="115">
        <f t="shared" si="18"/>
        <v>2</v>
      </c>
      <c r="HL140" s="115" t="str" cm="1">
        <f t="array" ref="HL140">IFERROR(INDEX(#REF!,'5. Data Set'!HH140),"")</f>
        <v/>
      </c>
      <c r="HN140" s="116" t="str" cm="1">
        <f t="array" ref="HN140">IF(IFERROR(INDEX($E$5:$E$900,SMALL(IF(ROUND($EH$5:$EH$900,1)=ROUND($EH140,1),ROW($EH$5:$EH$900)-4,""),1)),"")=$E140,"",IFERROR(INDEX($E$5:$E$900,SMALL(IF(ROUND($EH$5:$EH$900,1)=ROUND($EH140,1),ROW($EH$5:$EH$900)-4,""),1)),""))</f>
        <v/>
      </c>
      <c r="HO140" s="116" t="str" cm="1">
        <f t="array" ref="HO140">IF(IFERROR(INDEX($E$5:$E$900,SMALL(IF(ROUND($EH$5:$EH$900,1)=ROUND($EH140,1),ROW($EH$5:$EH$900)-4,""),2)),"")=$E140,"",IFERROR(INDEX($E$5:$E$900,SMALL(IF(ROUND($EH$5:$EH$900,1)=ROUND($EH140,1),ROW($EH$5:$EH$900)-4,""),2)),""))</f>
        <v/>
      </c>
      <c r="HP140" s="116" t="str" cm="1">
        <f t="array" ref="HP140">IF(IFERROR(INDEX($E$5:$E$900,SMALL(IF(ROUND($EH$5:$EH$900,1)=ROUND($EH140,1),ROW($EH$5:$EH$900)-4,""),3)),"")=$E140,"",IFERROR(INDEX($E$5:$E$900,SMALL(IF(ROUND($EH$5:$EH$900,1)=ROUND($EH140,1),ROW($EH$5:$EH$900)-4,""),3)),""))</f>
        <v/>
      </c>
      <c r="HQ140" s="117" t="str" cm="1">
        <f t="array" ref="HQ140">IF(IFERROR(INDEX($E$5:$E$900,SMALL(IF(ROUND($EH$5:$EH$900,1)=ROUND($EH140,1),ROW($EH$5:$EH$900)-4,""),4)),"")=$E140,"",IFERROR(INDEX($E$5:$E$900,SMALL(IF(ROUND($EH$5:$EH$900,1)=ROUND($EH140,1),ROW($EH$5:$EH$900)-4,""),4)),""))</f>
        <v/>
      </c>
      <c r="HR140" s="118"/>
      <c r="HS140" s="105" t="str">
        <f t="shared" si="19"/>
        <v>TI</v>
      </c>
      <c r="HT140" s="119" t="str">
        <f t="shared" si="20"/>
        <v/>
      </c>
      <c r="HU140" s="119" t="str">
        <f t="shared" si="20"/>
        <v/>
      </c>
      <c r="HV140" s="119" t="str">
        <f t="shared" si="20"/>
        <v/>
      </c>
      <c r="HW140" s="119" t="str">
        <f t="shared" si="20"/>
        <v/>
      </c>
    </row>
    <row r="141" spans="1:231" ht="13.9" customHeight="1" x14ac:dyDescent="0.25">
      <c r="A141" s="136" t="s">
        <v>292</v>
      </c>
      <c r="B141" s="137" t="s">
        <v>660</v>
      </c>
      <c r="C141" s="136"/>
      <c r="D141" s="137">
        <v>2017</v>
      </c>
      <c r="E141" s="138" t="s">
        <v>665</v>
      </c>
      <c r="F141" s="137" t="s">
        <v>303</v>
      </c>
      <c r="G141" s="107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18" t="s">
        <v>18</v>
      </c>
      <c r="X141" s="110"/>
      <c r="Y141" s="118" t="s">
        <v>296</v>
      </c>
      <c r="Z141" s="118">
        <v>1</v>
      </c>
      <c r="AA141" s="136" t="s">
        <v>496</v>
      </c>
      <c r="AB141" s="136">
        <v>2</v>
      </c>
      <c r="AC141" s="136">
        <v>2</v>
      </c>
      <c r="AD141" s="136">
        <v>2101</v>
      </c>
      <c r="AE141" s="136">
        <v>12</v>
      </c>
      <c r="AF141" s="136">
        <v>2</v>
      </c>
      <c r="AG141" s="136">
        <v>128000</v>
      </c>
      <c r="AH141" s="136">
        <v>8</v>
      </c>
      <c r="AI141" s="136" t="s">
        <v>666</v>
      </c>
      <c r="AJ141" s="136">
        <v>8</v>
      </c>
      <c r="AK141" s="136" t="s">
        <v>405</v>
      </c>
      <c r="AL141" s="136" t="s">
        <v>629</v>
      </c>
      <c r="AM141" s="136">
        <v>2</v>
      </c>
      <c r="AN141" s="118">
        <v>1</v>
      </c>
      <c r="AO141" s="136">
        <v>1050</v>
      </c>
      <c r="AP141" s="136" t="s">
        <v>494</v>
      </c>
      <c r="AQ141" s="136" t="s">
        <v>424</v>
      </c>
      <c r="AR141" s="136" t="s">
        <v>319</v>
      </c>
      <c r="AS141" s="136" t="s">
        <v>662</v>
      </c>
      <c r="AT141" s="136" t="s">
        <v>478</v>
      </c>
      <c r="AU141" s="136">
        <v>11.729177413623082</v>
      </c>
      <c r="AV141" s="136">
        <v>15.022242519551167</v>
      </c>
      <c r="AW141" s="136">
        <v>15.452493059849775</v>
      </c>
      <c r="AX141" s="136">
        <v>8.4162126030286082</v>
      </c>
      <c r="AY141" s="136">
        <v>9.5485026401337301</v>
      </c>
      <c r="AZ141" s="136">
        <v>14.313336553192491</v>
      </c>
      <c r="BA141" s="136"/>
      <c r="BB141" s="136">
        <v>9.9198441403128488</v>
      </c>
      <c r="BC141" s="136">
        <v>2.5637620445679699</v>
      </c>
      <c r="BD141" s="136">
        <v>7.4573714728686467</v>
      </c>
      <c r="BE141" s="136">
        <v>17.465600036096674</v>
      </c>
      <c r="BF141" s="136">
        <v>113.58969888796233</v>
      </c>
      <c r="BG141" s="136">
        <v>44899.767177217902</v>
      </c>
      <c r="BH141" s="136">
        <v>44877.849684000001</v>
      </c>
      <c r="BI141" s="136">
        <v>6.4811174519091912</v>
      </c>
      <c r="BJ141" s="136">
        <v>379.581074</v>
      </c>
      <c r="BK141" s="136">
        <v>33674.110589000004</v>
      </c>
      <c r="BL141" s="136">
        <v>4.863108802062273</v>
      </c>
      <c r="BM141" s="136">
        <v>324.15677699999998</v>
      </c>
      <c r="BN141" s="136">
        <v>22445.952701999999</v>
      </c>
      <c r="BO141" s="136">
        <v>3.2415736673213562</v>
      </c>
      <c r="BP141" s="136">
        <v>279.61165299999999</v>
      </c>
      <c r="BQ141" s="136">
        <v>11214.225237000001</v>
      </c>
      <c r="BR141" s="136">
        <v>1.6195230253884816</v>
      </c>
      <c r="BS141" s="136">
        <v>254.11</v>
      </c>
      <c r="BT141" s="136">
        <v>508334.38374781102</v>
      </c>
      <c r="BU141" s="136">
        <v>512287.28903300001</v>
      </c>
      <c r="BV141" s="136">
        <v>8.6816420494233757</v>
      </c>
      <c r="BW141" s="136">
        <v>406.93702500000001</v>
      </c>
      <c r="BX141" s="136">
        <v>381248.59898000001</v>
      </c>
      <c r="BY141" s="136">
        <v>6.4609525534710404</v>
      </c>
      <c r="BZ141" s="136">
        <v>340.98859499999998</v>
      </c>
      <c r="CA141" s="136">
        <v>254148.71486000001</v>
      </c>
      <c r="CB141" s="136">
        <v>4.3070133047813259</v>
      </c>
      <c r="CC141" s="136">
        <v>284.81322299999999</v>
      </c>
      <c r="CD141" s="136">
        <v>127104.909728</v>
      </c>
      <c r="CE141" s="136">
        <v>2.1540244167793205</v>
      </c>
      <c r="CF141" s="136">
        <v>258.55859500000003</v>
      </c>
      <c r="CG141" s="136">
        <v>135304.94459642799</v>
      </c>
      <c r="CH141" s="136">
        <v>135554.00592</v>
      </c>
      <c r="CI141" s="136">
        <v>8.5005437503253063</v>
      </c>
      <c r="CJ141" s="136">
        <v>389.03958699999998</v>
      </c>
      <c r="CK141" s="136">
        <v>101448.70249700001</v>
      </c>
      <c r="CL141" s="136">
        <v>6.3618122396060333</v>
      </c>
      <c r="CM141" s="136">
        <v>319.49966899999998</v>
      </c>
      <c r="CN141" s="136">
        <v>67643.095828999998</v>
      </c>
      <c r="CO141" s="136">
        <v>4.2418746063558732</v>
      </c>
      <c r="CP141" s="136">
        <v>274.15173600000003</v>
      </c>
      <c r="CQ141" s="136">
        <v>33791.818293999997</v>
      </c>
      <c r="CR141" s="136">
        <v>2.1190729691951402</v>
      </c>
      <c r="CS141" s="136">
        <v>250.19685999999999</v>
      </c>
      <c r="CT141" s="136">
        <v>62912.216672481103</v>
      </c>
      <c r="CU141" s="136">
        <v>62976.959711000003</v>
      </c>
      <c r="CV141" s="136">
        <v>4.1827007757431494</v>
      </c>
      <c r="CW141" s="136">
        <v>327.07859500000001</v>
      </c>
      <c r="CX141" s="136">
        <v>47208.020429999997</v>
      </c>
      <c r="CY141" s="136">
        <v>3.1353851405337081</v>
      </c>
      <c r="CZ141" s="136">
        <v>284.31115699999998</v>
      </c>
      <c r="DA141" s="136">
        <v>31468.820077</v>
      </c>
      <c r="DB141" s="136">
        <v>2.0900446568366018</v>
      </c>
      <c r="DC141" s="136">
        <v>254.88760300000001</v>
      </c>
      <c r="DD141" s="136">
        <v>15720.796665</v>
      </c>
      <c r="DE141" s="136">
        <v>1.0441181776279129</v>
      </c>
      <c r="DF141" s="136">
        <v>240.65305799999999</v>
      </c>
      <c r="DG141" s="136">
        <v>102223.14325748</v>
      </c>
      <c r="DH141" s="136">
        <v>102439.533176</v>
      </c>
      <c r="DI141" s="136">
        <v>4.9044472573702294</v>
      </c>
      <c r="DJ141" s="136">
        <v>341.85586799999999</v>
      </c>
      <c r="DK141" s="136">
        <v>76677.490273999996</v>
      </c>
      <c r="DL141" s="136">
        <v>3.6710505721482236</v>
      </c>
      <c r="DM141" s="136">
        <v>297.38545499999998</v>
      </c>
      <c r="DN141" s="136">
        <v>51110.492815999998</v>
      </c>
      <c r="DO141" s="136">
        <v>2.4469919819294903</v>
      </c>
      <c r="DP141" s="136">
        <v>261.21330599999999</v>
      </c>
      <c r="DQ141" s="136">
        <v>25555.161392000002</v>
      </c>
      <c r="DR141" s="136">
        <v>1.2234919206954351</v>
      </c>
      <c r="DS141" s="136">
        <v>244.182727</v>
      </c>
      <c r="DT141" s="136">
        <v>7166.1367511027402</v>
      </c>
      <c r="DU141" s="136">
        <v>7184.1541989999996</v>
      </c>
      <c r="DV141" s="136">
        <v>7.354408761836515</v>
      </c>
      <c r="DW141" s="136">
        <v>355.29809899999998</v>
      </c>
      <c r="DX141" s="136">
        <v>5376.3360929999999</v>
      </c>
      <c r="DY141" s="136">
        <v>5.5037478558632333</v>
      </c>
      <c r="DZ141" s="136">
        <v>291.155868</v>
      </c>
      <c r="EA141" s="136">
        <v>3580.215087</v>
      </c>
      <c r="EB141" s="136">
        <v>3.6650612550545119</v>
      </c>
      <c r="EC141" s="136">
        <v>259.24157000000002</v>
      </c>
      <c r="ED141" s="136">
        <v>1797.1600060000001</v>
      </c>
      <c r="EE141" s="136">
        <v>1.8397502236781491</v>
      </c>
      <c r="EF141" s="136">
        <v>242.470992</v>
      </c>
      <c r="EG141" s="136">
        <v>2212817.7479510801</v>
      </c>
      <c r="EH141" s="140">
        <v>2215470.3918260001</v>
      </c>
      <c r="EI141" s="136">
        <v>6.2564055006555259</v>
      </c>
      <c r="EJ141" s="136">
        <v>383.55502100000001</v>
      </c>
      <c r="EK141" s="136">
        <v>1933247.814639</v>
      </c>
      <c r="EL141" s="136">
        <v>5.4594195012774751</v>
      </c>
      <c r="EM141" s="136">
        <v>357.15950199999997</v>
      </c>
      <c r="EN141" s="136">
        <v>1662792.1695679999</v>
      </c>
      <c r="EO141" s="136">
        <v>4.6956628779669183</v>
      </c>
      <c r="EP141" s="136">
        <v>321.23697099999998</v>
      </c>
      <c r="EQ141" s="136">
        <v>1378986.0092859999</v>
      </c>
      <c r="ER141" s="136">
        <v>3.8942048991740865</v>
      </c>
      <c r="ES141" s="136">
        <v>295.12066399999998</v>
      </c>
      <c r="ET141" s="136">
        <v>1103196.395552</v>
      </c>
      <c r="EU141" s="136">
        <v>3.1153853479152969</v>
      </c>
      <c r="EV141" s="136">
        <v>278.28141099999999</v>
      </c>
      <c r="EW141" s="136">
        <v>831784.537824</v>
      </c>
      <c r="EX141" s="136">
        <v>2.3489284158354944</v>
      </c>
      <c r="EY141" s="136">
        <v>265.655394</v>
      </c>
      <c r="EZ141" s="136">
        <v>552921.182684</v>
      </c>
      <c r="FA141" s="136">
        <v>1.5614287338419213</v>
      </c>
      <c r="FB141" s="136">
        <v>254.40178399999999</v>
      </c>
      <c r="FC141" s="136">
        <v>276035.382247</v>
      </c>
      <c r="FD141" s="136">
        <v>0.77951359234473439</v>
      </c>
      <c r="FE141" s="136">
        <v>242.90568500000001</v>
      </c>
      <c r="FF141" s="136">
        <v>281.288101423081</v>
      </c>
      <c r="FG141" s="136">
        <v>281.97591899999998</v>
      </c>
      <c r="FH141" s="136">
        <v>0.83311445665662109</v>
      </c>
      <c r="FI141" s="136">
        <v>231.07801699999999</v>
      </c>
      <c r="FJ141" s="136">
        <v>142.21124699999999</v>
      </c>
      <c r="FK141" s="136">
        <v>0.42017150327956032</v>
      </c>
      <c r="FL141" s="136">
        <v>230.47148799999999</v>
      </c>
      <c r="FM141" s="136">
        <v>332.64002920912498</v>
      </c>
      <c r="FN141" s="136">
        <v>328.92641900000001</v>
      </c>
      <c r="FO141" s="136">
        <v>2.4081295775679039</v>
      </c>
      <c r="FP141" s="136">
        <v>231.27958699999999</v>
      </c>
      <c r="FQ141" s="136">
        <v>168.24526700000001</v>
      </c>
      <c r="FR141" s="136">
        <v>1.2317539131708033</v>
      </c>
      <c r="FS141" s="136">
        <v>230.61892599999999</v>
      </c>
      <c r="FT141" s="136">
        <v>74.80600906732306</v>
      </c>
      <c r="FU141" s="136">
        <v>6.4935771759829048</v>
      </c>
      <c r="FV141" s="136">
        <v>359.61700000000002</v>
      </c>
      <c r="FW141" s="136">
        <v>75.812708605374198</v>
      </c>
      <c r="FX141" s="136">
        <v>6.5809642886609545</v>
      </c>
      <c r="FY141" s="136">
        <v>389.55277799999999</v>
      </c>
      <c r="FZ141" s="136">
        <v>6550011.9422112033</v>
      </c>
      <c r="GA141" s="136">
        <v>44.228387835738111</v>
      </c>
      <c r="GB141" s="136">
        <v>403.14768600000002</v>
      </c>
      <c r="GC141" s="136">
        <v>6509809.2932010321</v>
      </c>
      <c r="GD141" s="136">
        <v>43.956922933363344</v>
      </c>
      <c r="GE141" s="136">
        <v>386.97983499999998</v>
      </c>
      <c r="GF141" s="136">
        <v>229.092951</v>
      </c>
      <c r="GG141" s="136"/>
      <c r="GH141" s="136"/>
      <c r="GI141" s="136"/>
      <c r="GJ141" s="136"/>
      <c r="GK141" s="136"/>
      <c r="GL141" s="136">
        <v>0</v>
      </c>
      <c r="GM141" s="136">
        <v>0</v>
      </c>
      <c r="GN141" s="136">
        <v>1</v>
      </c>
      <c r="GO141" s="114"/>
      <c r="GP141" s="114"/>
      <c r="GQ141" s="114"/>
      <c r="GR141" s="114"/>
      <c r="GS141" s="114"/>
      <c r="GT141" s="114"/>
      <c r="GU141" s="114"/>
      <c r="GV141" s="114"/>
      <c r="GW141" s="114"/>
      <c r="GX141" s="114"/>
      <c r="GY141" s="114"/>
      <c r="GZ141" s="114"/>
      <c r="HA141" s="107"/>
      <c r="HB141" s="114"/>
      <c r="HC141" s="53" t="str">
        <f t="shared" si="16"/>
        <v>0</v>
      </c>
      <c r="HD141" s="56">
        <f t="shared" si="17"/>
        <v>2017</v>
      </c>
      <c r="HF141" s="56" t="e">
        <f>MATCH(ROUND(#REF!,1),#REF!,0)</f>
        <v>#REF!</v>
      </c>
      <c r="HG141" s="56" t="e">
        <f>MATCH(ROUND(#REF!,1),#REF!,0)</f>
        <v>#REF!</v>
      </c>
      <c r="HH141" s="56" t="e">
        <f>MATCH(ROUND(#REF!,1),#REF!,0)</f>
        <v>#REF!</v>
      </c>
      <c r="HI141" s="56" t="e">
        <f>MATCH(ROUND(#REF!,1),#REF!,0)</f>
        <v>#REF!</v>
      </c>
      <c r="HK141" s="115">
        <f t="shared" si="18"/>
        <v>2</v>
      </c>
      <c r="HL141" s="115" t="str" cm="1">
        <f t="array" ref="HL141">IFERROR(INDEX(#REF!,'5. Data Set'!HH141),"")</f>
        <v/>
      </c>
      <c r="HN141" s="116" t="str" cm="1">
        <f t="array" ref="HN141">IF(IFERROR(INDEX($E$5:$E$900,SMALL(IF(ROUND($EH$5:$EH$900,1)=ROUND($EH141,1),ROW($EH$5:$EH$900)-4,""),1)),"")=$E141,"",IFERROR(INDEX($E$5:$E$900,SMALL(IF(ROUND($EH$5:$EH$900,1)=ROUND($EH141,1),ROW($EH$5:$EH$900)-4,""),1)),""))</f>
        <v/>
      </c>
      <c r="HO141" s="116" t="str" cm="1">
        <f t="array" ref="HO141">IF(IFERROR(INDEX($E$5:$E$900,SMALL(IF(ROUND($EH$5:$EH$900,1)=ROUND($EH141,1),ROW($EH$5:$EH$900)-4,""),2)),"")=$E141,"",IFERROR(INDEX($E$5:$E$900,SMALL(IF(ROUND($EH$5:$EH$900,1)=ROUND($EH141,1),ROW($EH$5:$EH$900)-4,""),2)),""))</f>
        <v/>
      </c>
      <c r="HP141" s="116" t="str" cm="1">
        <f t="array" ref="HP141">IF(IFERROR(INDEX($E$5:$E$900,SMALL(IF(ROUND($EH$5:$EH$900,1)=ROUND($EH141,1),ROW($EH$5:$EH$900)-4,""),3)),"")=$E141,"",IFERROR(INDEX($E$5:$E$900,SMALL(IF(ROUND($EH$5:$EH$900,1)=ROUND($EH141,1),ROW($EH$5:$EH$900)-4,""),3)),""))</f>
        <v/>
      </c>
      <c r="HQ141" s="117" t="str" cm="1">
        <f t="array" ref="HQ141">IF(IFERROR(INDEX($E$5:$E$900,SMALL(IF(ROUND($EH$5:$EH$900,1)=ROUND($EH141,1),ROW($EH$5:$EH$900)-4,""),4)),"")=$E141,"",IFERROR(INDEX($E$5:$E$900,SMALL(IF(ROUND($EH$5:$EH$900,1)=ROUND($EH141,1),ROW($EH$5:$EH$900)-4,""),4)),""))</f>
        <v/>
      </c>
      <c r="HR141" s="118"/>
      <c r="HS141" s="105" t="str">
        <f t="shared" si="19"/>
        <v>TI</v>
      </c>
      <c r="HT141" s="119" t="str">
        <f t="shared" si="20"/>
        <v/>
      </c>
      <c r="HU141" s="119" t="str">
        <f t="shared" si="20"/>
        <v/>
      </c>
      <c r="HV141" s="119" t="str">
        <f t="shared" si="20"/>
        <v/>
      </c>
      <c r="HW141" s="119" t="str">
        <f t="shared" si="20"/>
        <v/>
      </c>
    </row>
    <row r="142" spans="1:231" ht="13.9" customHeight="1" x14ac:dyDescent="0.25">
      <c r="A142" s="136" t="s">
        <v>292</v>
      </c>
      <c r="B142" s="137" t="s">
        <v>660</v>
      </c>
      <c r="C142" s="136"/>
      <c r="D142" s="137">
        <v>2017</v>
      </c>
      <c r="E142" s="138" t="s">
        <v>667</v>
      </c>
      <c r="F142" s="137" t="s">
        <v>49</v>
      </c>
      <c r="G142" s="107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18" t="s">
        <v>18</v>
      </c>
      <c r="X142" s="110"/>
      <c r="Y142" s="118" t="s">
        <v>296</v>
      </c>
      <c r="Z142" s="118">
        <v>1</v>
      </c>
      <c r="AA142" s="136" t="s">
        <v>468</v>
      </c>
      <c r="AB142" s="136">
        <v>2</v>
      </c>
      <c r="AC142" s="136">
        <v>2</v>
      </c>
      <c r="AD142" s="136">
        <v>2001</v>
      </c>
      <c r="AE142" s="136">
        <v>20</v>
      </c>
      <c r="AF142" s="136">
        <v>2</v>
      </c>
      <c r="AG142" s="136">
        <v>393216</v>
      </c>
      <c r="AH142" s="136">
        <v>12</v>
      </c>
      <c r="AI142" s="136" t="s">
        <v>664</v>
      </c>
      <c r="AJ142" s="136">
        <v>12</v>
      </c>
      <c r="AK142" s="136" t="s">
        <v>405</v>
      </c>
      <c r="AL142" s="136" t="s">
        <v>629</v>
      </c>
      <c r="AM142" s="136">
        <v>2</v>
      </c>
      <c r="AN142" s="118">
        <v>1</v>
      </c>
      <c r="AO142" s="136">
        <v>1050</v>
      </c>
      <c r="AP142" s="136" t="s">
        <v>494</v>
      </c>
      <c r="AQ142" s="136" t="s">
        <v>424</v>
      </c>
      <c r="AR142" s="136" t="s">
        <v>319</v>
      </c>
      <c r="AS142" s="136" t="s">
        <v>477</v>
      </c>
      <c r="AT142" s="136" t="s">
        <v>478</v>
      </c>
      <c r="AU142" s="136">
        <v>12.030441076164449</v>
      </c>
      <c r="AV142" s="136">
        <v>16.299599199182296</v>
      </c>
      <c r="AW142" s="136">
        <v>16.808131495701431</v>
      </c>
      <c r="AX142" s="136">
        <v>9.5976798298821802</v>
      </c>
      <c r="AY142" s="136">
        <v>10.498102474102915</v>
      </c>
      <c r="AZ142" s="136">
        <v>16.187984152174057</v>
      </c>
      <c r="BA142" s="136"/>
      <c r="BB142" s="136">
        <v>9.1869166087039709</v>
      </c>
      <c r="BC142" s="136">
        <v>2.5731933317636404</v>
      </c>
      <c r="BD142" s="136">
        <v>5.2595727975691995</v>
      </c>
      <c r="BE142" s="136">
        <v>18.241780969614783</v>
      </c>
      <c r="BF142" s="136">
        <v>202.34957014179759</v>
      </c>
      <c r="BG142" s="136">
        <v>71498.510325594703</v>
      </c>
      <c r="BH142" s="136">
        <v>71559.204794000005</v>
      </c>
      <c r="BI142" s="136">
        <v>10.334354571370806</v>
      </c>
      <c r="BJ142" s="136">
        <v>592.338843</v>
      </c>
      <c r="BK142" s="136">
        <v>53624.496182000003</v>
      </c>
      <c r="BL142" s="136">
        <v>7.7442805415631684</v>
      </c>
      <c r="BM142" s="136">
        <v>516.17933900000003</v>
      </c>
      <c r="BN142" s="136">
        <v>35751.123483000003</v>
      </c>
      <c r="BO142" s="136">
        <v>5.1630644507827403</v>
      </c>
      <c r="BP142" s="136">
        <v>431.48429800000002</v>
      </c>
      <c r="BQ142" s="136">
        <v>17900.032576000001</v>
      </c>
      <c r="BR142" s="136">
        <v>2.5850662260990127</v>
      </c>
      <c r="BS142" s="136">
        <v>386.528595</v>
      </c>
      <c r="BT142" s="136">
        <v>862400.75949485099</v>
      </c>
      <c r="BU142" s="136">
        <v>873707.992248</v>
      </c>
      <c r="BV142" s="136">
        <v>14.806574761469228</v>
      </c>
      <c r="BW142" s="136">
        <v>614.80165299999999</v>
      </c>
      <c r="BX142" s="136">
        <v>646736.91715800005</v>
      </c>
      <c r="BY142" s="136">
        <v>10.960136109392421</v>
      </c>
      <c r="BZ142" s="136">
        <v>552.34710700000005</v>
      </c>
      <c r="CA142" s="136">
        <v>431299.12574300001</v>
      </c>
      <c r="CB142" s="136">
        <v>7.3091499751983244</v>
      </c>
      <c r="CC142" s="136">
        <v>453.61487599999998</v>
      </c>
      <c r="CD142" s="136">
        <v>215522.51348699999</v>
      </c>
      <c r="CE142" s="136">
        <v>3.6524219041585977</v>
      </c>
      <c r="CF142" s="136">
        <v>398.45223099999998</v>
      </c>
      <c r="CG142" s="136">
        <v>224650.56410229599</v>
      </c>
      <c r="CH142" s="136">
        <v>224748.67466700001</v>
      </c>
      <c r="CI142" s="136">
        <v>14.093909869118699</v>
      </c>
      <c r="CJ142" s="136">
        <v>563.49586799999997</v>
      </c>
      <c r="CK142" s="136">
        <v>168441.80139800001</v>
      </c>
      <c r="CL142" s="136">
        <v>10.562925768585101</v>
      </c>
      <c r="CM142" s="136">
        <v>521.161157</v>
      </c>
      <c r="CN142" s="136">
        <v>112311.667009</v>
      </c>
      <c r="CO142" s="136">
        <v>7.0430249006835979</v>
      </c>
      <c r="CP142" s="136">
        <v>417.23057899999998</v>
      </c>
      <c r="CQ142" s="136">
        <v>56179.837491999999</v>
      </c>
      <c r="CR142" s="136">
        <v>3.5230177319049747</v>
      </c>
      <c r="CS142" s="136">
        <v>377.72272700000002</v>
      </c>
      <c r="CT142" s="136">
        <v>118470.922212292</v>
      </c>
      <c r="CU142" s="136">
        <v>118339.558041</v>
      </c>
      <c r="CV142" s="136">
        <v>7.8596833427755257</v>
      </c>
      <c r="CW142" s="136">
        <v>561.15702499999998</v>
      </c>
      <c r="CX142" s="136">
        <v>88831.557075999997</v>
      </c>
      <c r="CY142" s="136">
        <v>5.8998691648075612</v>
      </c>
      <c r="CZ142" s="136">
        <v>533.60082599999998</v>
      </c>
      <c r="DA142" s="136">
        <v>59240.661613999997</v>
      </c>
      <c r="DB142" s="136">
        <v>3.9345494356269337</v>
      </c>
      <c r="DC142" s="136">
        <v>390.91156999999998</v>
      </c>
      <c r="DD142" s="136">
        <v>29619.079600000001</v>
      </c>
      <c r="DE142" s="136">
        <v>1.967191617192009</v>
      </c>
      <c r="DF142" s="136">
        <v>361.36380200000002</v>
      </c>
      <c r="DG142" s="136">
        <v>184035.311549381</v>
      </c>
      <c r="DH142" s="136">
        <v>184707.37942099999</v>
      </c>
      <c r="DI142" s="136">
        <v>8.8431445588586612</v>
      </c>
      <c r="DJ142" s="136">
        <v>565.37603300000001</v>
      </c>
      <c r="DK142" s="136">
        <v>138061.84847699999</v>
      </c>
      <c r="DL142" s="136">
        <v>6.6099193652819661</v>
      </c>
      <c r="DM142" s="136">
        <v>557.85454500000003</v>
      </c>
      <c r="DN142" s="136">
        <v>92043.028917999996</v>
      </c>
      <c r="DO142" s="136">
        <v>4.4066989251244904</v>
      </c>
      <c r="DP142" s="136">
        <v>402.72975200000002</v>
      </c>
      <c r="DQ142" s="136">
        <v>46006.448840999998</v>
      </c>
      <c r="DR142" s="136">
        <v>2.2026281733627551</v>
      </c>
      <c r="DS142" s="136">
        <v>367.74107400000003</v>
      </c>
      <c r="DT142" s="136">
        <v>12972.516271308499</v>
      </c>
      <c r="DU142" s="136">
        <v>13018.545966</v>
      </c>
      <c r="DV142" s="136">
        <v>13.327067580488304</v>
      </c>
      <c r="DW142" s="136">
        <v>562.68264499999998</v>
      </c>
      <c r="DX142" s="136">
        <v>9732.8155790000001</v>
      </c>
      <c r="DY142" s="136">
        <v>9.9634699073552753</v>
      </c>
      <c r="DZ142" s="136">
        <v>521.82313999999997</v>
      </c>
      <c r="EA142" s="136">
        <v>6469.6904469999999</v>
      </c>
      <c r="EB142" s="136">
        <v>6.6230132026411423</v>
      </c>
      <c r="EC142" s="136">
        <v>397.906612</v>
      </c>
      <c r="ED142" s="136">
        <v>3243.6729019999998</v>
      </c>
      <c r="EE142" s="136">
        <v>3.3205434836464143</v>
      </c>
      <c r="EF142" s="136">
        <v>363.97446300000001</v>
      </c>
      <c r="EG142" s="136">
        <v>3210539.3713200898</v>
      </c>
      <c r="EH142" s="140">
        <v>3212435.244407</v>
      </c>
      <c r="EI142" s="136">
        <v>9.0717969455879448</v>
      </c>
      <c r="EJ142" s="136">
        <v>605.00373400000001</v>
      </c>
      <c r="EK142" s="136">
        <v>2810800.3268820001</v>
      </c>
      <c r="EL142" s="136">
        <v>7.9375949645866619</v>
      </c>
      <c r="EM142" s="136">
        <v>591.47095400000001</v>
      </c>
      <c r="EN142" s="136">
        <v>2406127.7305410001</v>
      </c>
      <c r="EO142" s="136">
        <v>6.7948146922555708</v>
      </c>
      <c r="EP142" s="136">
        <v>531.74066400000004</v>
      </c>
      <c r="EQ142" s="136">
        <v>2003222.159455</v>
      </c>
      <c r="ER142" s="136">
        <v>5.6570244331361055</v>
      </c>
      <c r="ES142" s="136">
        <v>464.68962699999997</v>
      </c>
      <c r="ET142" s="136">
        <v>1605806.27196</v>
      </c>
      <c r="EU142" s="136">
        <v>4.5347368350958908</v>
      </c>
      <c r="EV142" s="136">
        <v>430.730705</v>
      </c>
      <c r="EW142" s="136">
        <v>1204193.9457</v>
      </c>
      <c r="EX142" s="136">
        <v>3.400598650981776</v>
      </c>
      <c r="EY142" s="136">
        <v>406.31622399999998</v>
      </c>
      <c r="EZ142" s="136">
        <v>804475.12185600004</v>
      </c>
      <c r="FA142" s="136">
        <v>2.2718076468501494</v>
      </c>
      <c r="FB142" s="136">
        <v>385.45311199999998</v>
      </c>
      <c r="FC142" s="136">
        <v>401252.95705500001</v>
      </c>
      <c r="FD142" s="136">
        <v>1.1331233389240261</v>
      </c>
      <c r="FE142" s="136">
        <v>363.03630700000002</v>
      </c>
      <c r="FF142" s="136">
        <v>437.57661298593399</v>
      </c>
      <c r="FG142" s="136">
        <v>438.35367100000002</v>
      </c>
      <c r="FH142" s="136">
        <v>1.2951417331442416</v>
      </c>
      <c r="FI142" s="136">
        <v>356.55173600000001</v>
      </c>
      <c r="FJ142" s="136">
        <v>218.82262299999999</v>
      </c>
      <c r="FK142" s="136">
        <v>0.64652432488329492</v>
      </c>
      <c r="FL142" s="136">
        <v>354.67842999999999</v>
      </c>
      <c r="FM142" s="136">
        <v>356.09024010255399</v>
      </c>
      <c r="FN142" s="136">
        <v>356.14077300000002</v>
      </c>
      <c r="FO142" s="136">
        <v>2.6073707665275645</v>
      </c>
      <c r="FP142" s="136">
        <v>353.84900800000003</v>
      </c>
      <c r="FQ142" s="136">
        <v>178.10452599999999</v>
      </c>
      <c r="FR142" s="136">
        <v>1.3039353246943406</v>
      </c>
      <c r="FS142" s="136">
        <v>347.32809900000001</v>
      </c>
      <c r="FT142" s="136">
        <v>132.88323745138948</v>
      </c>
      <c r="FU142" s="136">
        <v>11.53500325098867</v>
      </c>
      <c r="FV142" s="136">
        <v>620.41739099999995</v>
      </c>
      <c r="FW142" s="136">
        <v>128.27305581732841</v>
      </c>
      <c r="FX142" s="136">
        <v>11.13481387303198</v>
      </c>
      <c r="FY142" s="136">
        <v>622.13157899999999</v>
      </c>
      <c r="FZ142" s="136">
        <v>17058438.601005606</v>
      </c>
      <c r="GA142" s="136">
        <v>115.18562790019936</v>
      </c>
      <c r="GB142" s="136">
        <v>588.01818200000002</v>
      </c>
      <c r="GC142" s="136">
        <v>17638006.622616261</v>
      </c>
      <c r="GD142" s="136">
        <v>119.09911072483281</v>
      </c>
      <c r="GE142" s="136">
        <v>588.58099200000004</v>
      </c>
      <c r="GF142" s="136">
        <v>338.802459</v>
      </c>
      <c r="GG142" s="136"/>
      <c r="GH142" s="136"/>
      <c r="GI142" s="136"/>
      <c r="GJ142" s="136"/>
      <c r="GK142" s="136"/>
      <c r="GL142" s="136">
        <v>5</v>
      </c>
      <c r="GM142" s="136">
        <v>0</v>
      </c>
      <c r="GN142" s="136">
        <v>1</v>
      </c>
      <c r="GO142" s="114"/>
      <c r="GP142" s="114"/>
      <c r="GQ142" s="114"/>
      <c r="GR142" s="114"/>
      <c r="GS142" s="114"/>
      <c r="GT142" s="114"/>
      <c r="GU142" s="114"/>
      <c r="GV142" s="114"/>
      <c r="GW142" s="114"/>
      <c r="GX142" s="114"/>
      <c r="GY142" s="114"/>
      <c r="GZ142" s="114"/>
      <c r="HA142" s="107"/>
      <c r="HB142" s="114"/>
      <c r="HC142" s="53" t="str">
        <f t="shared" si="16"/>
        <v>0</v>
      </c>
      <c r="HD142" s="56">
        <f t="shared" si="17"/>
        <v>2017</v>
      </c>
      <c r="HF142" s="56" t="e">
        <f>MATCH(ROUND(#REF!,1),#REF!,0)</f>
        <v>#REF!</v>
      </c>
      <c r="HG142" s="56" t="e">
        <f>MATCH(ROUND(#REF!,1),#REF!,0)</f>
        <v>#REF!</v>
      </c>
      <c r="HH142" s="56" t="e">
        <f>MATCH(ROUND(#REF!,1),#REF!,0)</f>
        <v>#REF!</v>
      </c>
      <c r="HI142" s="56" t="e">
        <f>MATCH(ROUND(#REF!,1),#REF!,0)</f>
        <v>#REF!</v>
      </c>
      <c r="HK142" s="115">
        <f t="shared" si="18"/>
        <v>2</v>
      </c>
      <c r="HL142" s="115" t="str" cm="1">
        <f t="array" ref="HL142">IFERROR(INDEX(#REF!,'5. Data Set'!HH142),"")</f>
        <v/>
      </c>
      <c r="HN142" s="116" t="str" cm="1">
        <f t="array" ref="HN142">IF(IFERROR(INDEX($E$5:$E$900,SMALL(IF(ROUND($EH$5:$EH$900,1)=ROUND($EH142,1),ROW($EH$5:$EH$900)-4,""),1)),"")=$E142,"",IFERROR(INDEX($E$5:$E$900,SMALL(IF(ROUND($EH$5:$EH$900,1)=ROUND($EH142,1),ROW($EH$5:$EH$900)-4,""),1)),""))</f>
        <v/>
      </c>
      <c r="HO142" s="116" t="str" cm="1">
        <f t="array" ref="HO142">IF(IFERROR(INDEX($E$5:$E$900,SMALL(IF(ROUND($EH$5:$EH$900,1)=ROUND($EH142,1),ROW($EH$5:$EH$900)-4,""),2)),"")=$E142,"",IFERROR(INDEX($E$5:$E$900,SMALL(IF(ROUND($EH$5:$EH$900,1)=ROUND($EH142,1),ROW($EH$5:$EH$900)-4,""),2)),""))</f>
        <v/>
      </c>
      <c r="HP142" s="116" t="str" cm="1">
        <f t="array" ref="HP142">IF(IFERROR(INDEX($E$5:$E$900,SMALL(IF(ROUND($EH$5:$EH$900,1)=ROUND($EH142,1),ROW($EH$5:$EH$900)-4,""),3)),"")=$E142,"",IFERROR(INDEX($E$5:$E$900,SMALL(IF(ROUND($EH$5:$EH$900,1)=ROUND($EH142,1),ROW($EH$5:$EH$900)-4,""),3)),""))</f>
        <v/>
      </c>
      <c r="HQ142" s="117" t="str" cm="1">
        <f t="array" ref="HQ142">IF(IFERROR(INDEX($E$5:$E$900,SMALL(IF(ROUND($EH$5:$EH$900,1)=ROUND($EH142,1),ROW($EH$5:$EH$900)-4,""),4)),"")=$E142,"",IFERROR(INDEX($E$5:$E$900,SMALL(IF(ROUND($EH$5:$EH$900,1)=ROUND($EH142,1),ROW($EH$5:$EH$900)-4,""),4)),""))</f>
        <v/>
      </c>
      <c r="HR142" s="118"/>
      <c r="HS142" s="105" t="str">
        <f t="shared" si="19"/>
        <v>TI</v>
      </c>
      <c r="HT142" s="119" t="str">
        <f t="shared" si="20"/>
        <v/>
      </c>
      <c r="HU142" s="119" t="str">
        <f t="shared" si="20"/>
        <v/>
      </c>
      <c r="HV142" s="119" t="str">
        <f t="shared" si="20"/>
        <v/>
      </c>
      <c r="HW142" s="119" t="str">
        <f t="shared" si="20"/>
        <v/>
      </c>
    </row>
    <row r="143" spans="1:231" ht="13.9" customHeight="1" x14ac:dyDescent="0.3">
      <c r="A143" s="118" t="s">
        <v>292</v>
      </c>
      <c r="B143" s="142" t="s">
        <v>668</v>
      </c>
      <c r="C143" s="136"/>
      <c r="D143" s="137">
        <v>2018</v>
      </c>
      <c r="E143" s="138" t="s">
        <v>669</v>
      </c>
      <c r="F143" s="137" t="s">
        <v>300</v>
      </c>
      <c r="G143" s="107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18" t="s">
        <v>18</v>
      </c>
      <c r="X143" s="110"/>
      <c r="Y143" s="118" t="s">
        <v>296</v>
      </c>
      <c r="Z143" s="118">
        <v>1</v>
      </c>
      <c r="AA143" s="136" t="s">
        <v>422</v>
      </c>
      <c r="AB143" s="145">
        <v>2</v>
      </c>
      <c r="AC143" s="136">
        <v>2</v>
      </c>
      <c r="AD143" s="136">
        <v>2501</v>
      </c>
      <c r="AE143" s="136">
        <v>8</v>
      </c>
      <c r="AF143" s="136">
        <v>2</v>
      </c>
      <c r="AG143" s="136">
        <v>1309846</v>
      </c>
      <c r="AH143" s="136">
        <v>20</v>
      </c>
      <c r="AI143" s="136" t="s">
        <v>591</v>
      </c>
      <c r="AJ143" s="136">
        <v>18</v>
      </c>
      <c r="AK143" s="136" t="s">
        <v>405</v>
      </c>
      <c r="AL143" s="136" t="s">
        <v>327</v>
      </c>
      <c r="AM143" s="136">
        <v>2</v>
      </c>
      <c r="AN143" s="118">
        <v>0</v>
      </c>
      <c r="AO143" s="136">
        <v>1500</v>
      </c>
      <c r="AP143" s="136" t="s">
        <v>341</v>
      </c>
      <c r="AQ143" s="136" t="s">
        <v>424</v>
      </c>
      <c r="AR143" s="136" t="s">
        <v>319</v>
      </c>
      <c r="AS143" s="136" t="s">
        <v>477</v>
      </c>
      <c r="AT143" s="136" t="s">
        <v>478</v>
      </c>
      <c r="AU143" s="136">
        <v>10.218488931786109</v>
      </c>
      <c r="AV143" s="136">
        <v>9.3750681462184282</v>
      </c>
      <c r="AW143" s="136">
        <v>18.064037936702551</v>
      </c>
      <c r="AX143" s="136">
        <v>10.08309305631234</v>
      </c>
      <c r="AY143" s="136">
        <v>10.831108693483877</v>
      </c>
      <c r="AZ143" s="136">
        <v>16.80049568779615</v>
      </c>
      <c r="BA143" s="136"/>
      <c r="BB143" s="136">
        <v>7.9498004304240499</v>
      </c>
      <c r="BC143" s="136">
        <v>45.453316849682842</v>
      </c>
      <c r="BD143" s="136">
        <v>237.22766827402828</v>
      </c>
      <c r="BE143" s="136">
        <v>9.1122398382474721</v>
      </c>
      <c r="BF143" s="136">
        <v>349.72663953070355</v>
      </c>
      <c r="BG143" s="136">
        <v>96741.981183683994</v>
      </c>
      <c r="BH143" s="136">
        <v>96878.490237000005</v>
      </c>
      <c r="BI143" s="136">
        <v>13.990885887152679</v>
      </c>
      <c r="BJ143" s="136">
        <v>1025.3115700000001</v>
      </c>
      <c r="BK143" s="136">
        <v>72563.081940999997</v>
      </c>
      <c r="BL143" s="136">
        <v>10.479331341488072</v>
      </c>
      <c r="BM143" s="136">
        <v>812.338843</v>
      </c>
      <c r="BN143" s="136">
        <v>48407.252246999997</v>
      </c>
      <c r="BO143" s="136">
        <v>6.9908226340188317</v>
      </c>
      <c r="BP143" s="136">
        <v>672.76033099999995</v>
      </c>
      <c r="BQ143" s="136">
        <v>24174.654460999998</v>
      </c>
      <c r="BR143" s="136">
        <v>3.4912273209231124</v>
      </c>
      <c r="BS143" s="136">
        <v>585.71322299999997</v>
      </c>
      <c r="BT143" s="136">
        <v>716544.17239697196</v>
      </c>
      <c r="BU143" s="136">
        <v>716812.70127600001</v>
      </c>
      <c r="BV143" s="136">
        <v>12.147698024491888</v>
      </c>
      <c r="BW143" s="136">
        <v>1022.823967</v>
      </c>
      <c r="BX143" s="136">
        <v>537423.33179099998</v>
      </c>
      <c r="BY143" s="136">
        <v>9.1076181187806213</v>
      </c>
      <c r="BZ143" s="136">
        <v>738.84628099999998</v>
      </c>
      <c r="CA143" s="136">
        <v>358328.98486199998</v>
      </c>
      <c r="CB143" s="136">
        <v>6.0725379081282211</v>
      </c>
      <c r="CC143" s="136">
        <v>637.85454500000003</v>
      </c>
      <c r="CD143" s="136">
        <v>179165.39952400001</v>
      </c>
      <c r="CE143" s="136">
        <v>3.0362843264086918</v>
      </c>
      <c r="CF143" s="136">
        <v>547.81900800000005</v>
      </c>
      <c r="CG143" s="136">
        <v>375273.58362623502</v>
      </c>
      <c r="CH143" s="136">
        <v>375554.454639</v>
      </c>
      <c r="CI143" s="136">
        <v>23.550886973952295</v>
      </c>
      <c r="CJ143" s="136">
        <v>948.08016499999997</v>
      </c>
      <c r="CK143" s="136">
        <v>281402.85373199999</v>
      </c>
      <c r="CL143" s="136">
        <v>17.646673393237766</v>
      </c>
      <c r="CM143" s="136">
        <v>772.84875999999997</v>
      </c>
      <c r="CN143" s="136">
        <v>187705.919345</v>
      </c>
      <c r="CO143" s="136">
        <v>11.770971789125019</v>
      </c>
      <c r="CP143" s="136">
        <v>660.28594999999996</v>
      </c>
      <c r="CQ143" s="136">
        <v>93775.175021000003</v>
      </c>
      <c r="CR143" s="136">
        <v>5.8806080465882502</v>
      </c>
      <c r="CS143" s="136">
        <v>558.43636400000003</v>
      </c>
      <c r="CT143" s="136">
        <v>197645.33247289999</v>
      </c>
      <c r="CU143" s="136">
        <v>197110.197258</v>
      </c>
      <c r="CV143" s="136">
        <v>13.091342909554857</v>
      </c>
      <c r="CW143" s="136">
        <v>941.15454499999998</v>
      </c>
      <c r="CX143" s="136">
        <v>148190.57214199999</v>
      </c>
      <c r="CY143" s="136">
        <v>9.8422792065635303</v>
      </c>
      <c r="CZ143" s="136">
        <v>870.58595000000003</v>
      </c>
      <c r="DA143" s="136">
        <v>98867.158154999997</v>
      </c>
      <c r="DB143" s="136">
        <v>6.5663973143214269</v>
      </c>
      <c r="DC143" s="136">
        <v>610.88594999999998</v>
      </c>
      <c r="DD143" s="136">
        <v>49437.427429000003</v>
      </c>
      <c r="DE143" s="136">
        <v>3.2834542506806019</v>
      </c>
      <c r="DF143" s="136">
        <v>536.94545500000004</v>
      </c>
      <c r="DG143" s="136">
        <v>302914.21600310999</v>
      </c>
      <c r="DH143" s="136">
        <v>301847.82888599997</v>
      </c>
      <c r="DI143" s="136">
        <v>14.451420370880166</v>
      </c>
      <c r="DJ143" s="136">
        <v>951.86115700000005</v>
      </c>
      <c r="DK143" s="136">
        <v>227194.337467</v>
      </c>
      <c r="DL143" s="136">
        <v>10.877271798629488</v>
      </c>
      <c r="DM143" s="136">
        <v>912.91239700000006</v>
      </c>
      <c r="DN143" s="136">
        <v>151491.39432299999</v>
      </c>
      <c r="DO143" s="136">
        <v>7.2528791411624507</v>
      </c>
      <c r="DP143" s="136">
        <v>630.78429800000004</v>
      </c>
      <c r="DQ143" s="136">
        <v>75684.229818000007</v>
      </c>
      <c r="DR143" s="136">
        <v>3.623496728741753</v>
      </c>
      <c r="DS143" s="136">
        <v>547.63801699999999</v>
      </c>
      <c r="DT143" s="136">
        <v>21248.1130816441</v>
      </c>
      <c r="DU143" s="136">
        <v>21131.999927000001</v>
      </c>
      <c r="DV143" s="136">
        <v>21.632799229154937</v>
      </c>
      <c r="DW143" s="136">
        <v>945.21818199999996</v>
      </c>
      <c r="DX143" s="136">
        <v>15938.708594</v>
      </c>
      <c r="DY143" s="136">
        <v>16.316434042074011</v>
      </c>
      <c r="DZ143" s="136">
        <v>826.54793400000005</v>
      </c>
      <c r="EA143" s="136">
        <v>10624.08798</v>
      </c>
      <c r="EB143" s="136">
        <v>10.875864237088601</v>
      </c>
      <c r="EC143" s="136">
        <v>619.84710700000005</v>
      </c>
      <c r="ED143" s="136">
        <v>5306.776065</v>
      </c>
      <c r="EE143" s="136">
        <v>5.4325393509750732</v>
      </c>
      <c r="EF143" s="136">
        <v>540.54462799999999</v>
      </c>
      <c r="EG143" s="136">
        <v>4064351.4536275198</v>
      </c>
      <c r="EH143" s="140">
        <v>4062609.8536749999</v>
      </c>
      <c r="EI143" s="136">
        <v>11.472658235166275</v>
      </c>
      <c r="EJ143" s="136">
        <v>1019.548133</v>
      </c>
      <c r="EK143" s="136">
        <v>3563625.2730100001</v>
      </c>
      <c r="EL143" s="136">
        <v>10.063544447533232</v>
      </c>
      <c r="EM143" s="136">
        <v>806.72821599999997</v>
      </c>
      <c r="EN143" s="136">
        <v>3041864.3792900001</v>
      </c>
      <c r="EO143" s="136">
        <v>8.5901112039473126</v>
      </c>
      <c r="EP143" s="136">
        <v>733.09916999999996</v>
      </c>
      <c r="EQ143" s="136">
        <v>2543332.694292</v>
      </c>
      <c r="ER143" s="136">
        <v>7.1822763767340048</v>
      </c>
      <c r="ES143" s="136">
        <v>677.19128599999999</v>
      </c>
      <c r="ET143" s="136">
        <v>2032155.6476370001</v>
      </c>
      <c r="EU143" s="136">
        <v>5.7387315212934968</v>
      </c>
      <c r="EV143" s="136">
        <v>635.39792499999999</v>
      </c>
      <c r="EW143" s="136">
        <v>1524312.8018070001</v>
      </c>
      <c r="EX143" s="136">
        <v>4.3046023242426399</v>
      </c>
      <c r="EY143" s="136">
        <v>597.99377600000003</v>
      </c>
      <c r="EZ143" s="136">
        <v>1017736.453832</v>
      </c>
      <c r="FA143" s="136">
        <v>2.8740496697516948</v>
      </c>
      <c r="FB143" s="136">
        <v>561.45643199999995</v>
      </c>
      <c r="FC143" s="136">
        <v>509875.41865599999</v>
      </c>
      <c r="FD143" s="136">
        <v>1.4398691066682396</v>
      </c>
      <c r="FE143" s="136">
        <v>523.99211600000001</v>
      </c>
      <c r="FF143" s="136">
        <v>11119.590525236699</v>
      </c>
      <c r="FG143" s="136">
        <v>11132.638537999999</v>
      </c>
      <c r="FH143" s="136">
        <v>32.892036098800446</v>
      </c>
      <c r="FI143" s="136">
        <v>514.507521</v>
      </c>
      <c r="FJ143" s="136">
        <v>5543.723755</v>
      </c>
      <c r="FK143" s="136">
        <v>16.379258272764876</v>
      </c>
      <c r="FL143" s="136">
        <v>506.82975199999998</v>
      </c>
      <c r="FM143" s="136">
        <v>23260.579972690801</v>
      </c>
      <c r="FN143" s="136">
        <v>23187.726180000001</v>
      </c>
      <c r="FO143" s="136">
        <v>169.76152119481662</v>
      </c>
      <c r="FP143" s="136">
        <v>508.56942099999998</v>
      </c>
      <c r="FQ143" s="136">
        <v>11622.250947</v>
      </c>
      <c r="FR143" s="136">
        <v>85.08859321326598</v>
      </c>
      <c r="FS143" s="136">
        <v>504.695785</v>
      </c>
      <c r="FT143" s="136">
        <v>97.991059009749293</v>
      </c>
      <c r="FU143" s="136">
        <v>8.5061683168185152</v>
      </c>
      <c r="FV143" s="136">
        <v>927.63896099999999</v>
      </c>
      <c r="FW143" s="136">
        <v>97.025016735519955</v>
      </c>
      <c r="FX143" s="136">
        <v>8.422310480513886</v>
      </c>
      <c r="FY143" s="136">
        <v>930.11351400000001</v>
      </c>
      <c r="FZ143" s="136">
        <v>52048379.310848631</v>
      </c>
      <c r="GA143" s="136">
        <v>351.45216935355518</v>
      </c>
      <c r="GB143" s="136">
        <v>1010.999174</v>
      </c>
      <c r="GC143" s="136">
        <v>52555261.416836411</v>
      </c>
      <c r="GD143" s="136">
        <v>354.8748468339042</v>
      </c>
      <c r="GE143" s="136">
        <v>1014.720661</v>
      </c>
      <c r="GF143" s="136">
        <v>405.00327900000002</v>
      </c>
      <c r="GG143" s="136"/>
      <c r="GH143" s="136"/>
      <c r="GI143" s="136"/>
      <c r="GJ143" s="136"/>
      <c r="GK143" s="136"/>
      <c r="GL143" s="136">
        <v>0</v>
      </c>
      <c r="GM143" s="136">
        <v>8</v>
      </c>
      <c r="GN143" s="136">
        <v>0</v>
      </c>
      <c r="GO143" s="114"/>
      <c r="GP143" s="114"/>
      <c r="GQ143" s="114"/>
      <c r="GR143" s="114"/>
      <c r="GS143" s="114"/>
      <c r="GT143" s="114"/>
      <c r="GU143" s="114"/>
      <c r="GV143" s="114"/>
      <c r="GW143" s="114"/>
      <c r="GX143" s="114"/>
      <c r="GY143" s="114"/>
      <c r="GZ143" s="114"/>
      <c r="HA143" s="107"/>
      <c r="HB143" s="114"/>
      <c r="HC143" s="53" t="str">
        <f t="shared" si="16"/>
        <v>0</v>
      </c>
      <c r="HD143" s="56">
        <f t="shared" si="17"/>
        <v>2018</v>
      </c>
      <c r="HF143" s="56" t="e">
        <f>MATCH(ROUND(#REF!,1),#REF!,0)</f>
        <v>#REF!</v>
      </c>
      <c r="HG143" s="56" t="e">
        <f>MATCH(ROUND(#REF!,1),#REF!,0)</f>
        <v>#REF!</v>
      </c>
      <c r="HH143" s="56" t="e">
        <f>MATCH(ROUND(#REF!,1),#REF!,0)</f>
        <v>#REF!</v>
      </c>
      <c r="HI143" s="56" t="e">
        <f>MATCH(ROUND(#REF!,1),#REF!,0)</f>
        <v>#REF!</v>
      </c>
      <c r="HK143" s="115">
        <f t="shared" si="18"/>
        <v>2</v>
      </c>
      <c r="HL143" s="115" t="str" cm="1">
        <f t="array" ref="HL143">IFERROR(INDEX(#REF!,'5. Data Set'!HH143),"")</f>
        <v/>
      </c>
      <c r="HN143" s="116" t="str" cm="1">
        <f t="array" ref="HN143">IF(IFERROR(INDEX($E$5:$E$900,SMALL(IF(ROUND($EH$5:$EH$900,1)=ROUND($EH143,1),ROW($EH$5:$EH$900)-4,""),1)),"")=$E143,"",IFERROR(INDEX($E$5:$E$900,SMALL(IF(ROUND($EH$5:$EH$900,1)=ROUND($EH143,1),ROW($EH$5:$EH$900)-4,""),1)),""))</f>
        <v/>
      </c>
      <c r="HO143" s="116" t="str" cm="1">
        <f t="array" ref="HO143">IF(IFERROR(INDEX($E$5:$E$900,SMALL(IF(ROUND($EH$5:$EH$900,1)=ROUND($EH143,1),ROW($EH$5:$EH$900)-4,""),2)),"")=$E143,"",IFERROR(INDEX($E$5:$E$900,SMALL(IF(ROUND($EH$5:$EH$900,1)=ROUND($EH143,1),ROW($EH$5:$EH$900)-4,""),2)),""))</f>
        <v/>
      </c>
      <c r="HP143" s="116" t="str" cm="1">
        <f t="array" ref="HP143">IF(IFERROR(INDEX($E$5:$E$900,SMALL(IF(ROUND($EH$5:$EH$900,1)=ROUND($EH143,1),ROW($EH$5:$EH$900)-4,""),3)),"")=$E143,"",IFERROR(INDEX($E$5:$E$900,SMALL(IF(ROUND($EH$5:$EH$900,1)=ROUND($EH143,1),ROW($EH$5:$EH$900)-4,""),3)),""))</f>
        <v/>
      </c>
      <c r="HQ143" s="117" t="str" cm="1">
        <f t="array" ref="HQ143">IF(IFERROR(INDEX($E$5:$E$900,SMALL(IF(ROUND($EH$5:$EH$900,1)=ROUND($EH143,1),ROW($EH$5:$EH$900)-4,""),4)),"")=$E143,"",IFERROR(INDEX($E$5:$E$900,SMALL(IF(ROUND($EH$5:$EH$900,1)=ROUND($EH143,1),ROW($EH$5:$EH$900)-4,""),4)),""))</f>
        <v/>
      </c>
      <c r="HR143" s="118"/>
      <c r="HS143" s="105" t="str">
        <f t="shared" si="19"/>
        <v>TK</v>
      </c>
      <c r="HT143" s="119" t="str">
        <f t="shared" si="20"/>
        <v/>
      </c>
      <c r="HU143" s="119" t="str">
        <f t="shared" si="20"/>
        <v/>
      </c>
      <c r="HV143" s="119" t="str">
        <f t="shared" si="20"/>
        <v/>
      </c>
      <c r="HW143" s="119" t="str">
        <f t="shared" si="20"/>
        <v/>
      </c>
    </row>
    <row r="144" spans="1:231" ht="13.9" customHeight="1" x14ac:dyDescent="0.3">
      <c r="A144" s="118" t="s">
        <v>292</v>
      </c>
      <c r="B144" s="142" t="s">
        <v>668</v>
      </c>
      <c r="C144" s="136"/>
      <c r="D144" s="137">
        <v>2018</v>
      </c>
      <c r="E144" s="138" t="s">
        <v>670</v>
      </c>
      <c r="F144" s="137" t="s">
        <v>49</v>
      </c>
      <c r="G144" s="107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18" t="s">
        <v>18</v>
      </c>
      <c r="X144" s="110"/>
      <c r="Y144" s="118" t="s">
        <v>296</v>
      </c>
      <c r="Z144" s="118">
        <v>1</v>
      </c>
      <c r="AA144" s="136" t="s">
        <v>483</v>
      </c>
      <c r="AB144" s="145">
        <v>2</v>
      </c>
      <c r="AC144" s="136">
        <v>2</v>
      </c>
      <c r="AD144" s="136">
        <v>2401</v>
      </c>
      <c r="AE144" s="136">
        <v>8</v>
      </c>
      <c r="AF144" s="136">
        <v>2</v>
      </c>
      <c r="AG144" s="136">
        <v>391349</v>
      </c>
      <c r="AH144" s="136">
        <v>12</v>
      </c>
      <c r="AI144" s="136" t="s">
        <v>591</v>
      </c>
      <c r="AJ144" s="136">
        <v>29</v>
      </c>
      <c r="AK144" s="136" t="s">
        <v>405</v>
      </c>
      <c r="AL144" s="136" t="s">
        <v>327</v>
      </c>
      <c r="AM144" s="136">
        <v>1</v>
      </c>
      <c r="AN144" s="118">
        <v>0</v>
      </c>
      <c r="AO144" s="136">
        <v>900</v>
      </c>
      <c r="AP144" s="136" t="s">
        <v>341</v>
      </c>
      <c r="AQ144" s="136" t="s">
        <v>424</v>
      </c>
      <c r="AR144" s="136" t="s">
        <v>319</v>
      </c>
      <c r="AS144" s="136" t="s">
        <v>477</v>
      </c>
      <c r="AT144" s="136" t="s">
        <v>478</v>
      </c>
      <c r="AU144" s="136">
        <v>15.186953370102225</v>
      </c>
      <c r="AV144" s="136">
        <v>19.103198912616357</v>
      </c>
      <c r="AW144" s="136">
        <v>22.914344994425271</v>
      </c>
      <c r="AX144" s="136">
        <v>12.60673134604561</v>
      </c>
      <c r="AY144" s="136">
        <v>13.493796773675754</v>
      </c>
      <c r="AZ144" s="136">
        <v>21.171729491468614</v>
      </c>
      <c r="BA144" s="136"/>
      <c r="BB144" s="136">
        <v>13.349503875646478</v>
      </c>
      <c r="BC144" s="136">
        <v>38.762452624757749</v>
      </c>
      <c r="BD144" s="136">
        <v>53.500654758657241</v>
      </c>
      <c r="BE144" s="136">
        <v>19.270205283495706</v>
      </c>
      <c r="BF144" s="136">
        <v>239.56251491373905</v>
      </c>
      <c r="BG144" s="136">
        <v>79059.7030655259</v>
      </c>
      <c r="BH144" s="136">
        <v>78690.832926000003</v>
      </c>
      <c r="BI144" s="136">
        <v>11.36428180434406</v>
      </c>
      <c r="BJ144" s="136">
        <v>554.22644600000001</v>
      </c>
      <c r="BK144" s="136">
        <v>59316.788828999997</v>
      </c>
      <c r="BL144" s="136">
        <v>8.566343485211716</v>
      </c>
      <c r="BM144" s="136">
        <v>465.98512399999998</v>
      </c>
      <c r="BN144" s="136">
        <v>39541.319833000001</v>
      </c>
      <c r="BO144" s="136">
        <v>5.7104326487493502</v>
      </c>
      <c r="BP144" s="136">
        <v>384.46652899999998</v>
      </c>
      <c r="BQ144" s="136">
        <v>19763.081836000001</v>
      </c>
      <c r="BR144" s="136">
        <v>2.8541219218993708</v>
      </c>
      <c r="BS144" s="136">
        <v>300.38520699999998</v>
      </c>
      <c r="BT144" s="136">
        <v>868009.955487406</v>
      </c>
      <c r="BU144" s="136">
        <v>877328.41104799998</v>
      </c>
      <c r="BV144" s="136">
        <v>14.867929358320406</v>
      </c>
      <c r="BW144" s="136">
        <v>553.19338800000003</v>
      </c>
      <c r="BX144" s="136">
        <v>651061.202009</v>
      </c>
      <c r="BY144" s="136">
        <v>11.033418999676485</v>
      </c>
      <c r="BZ144" s="136">
        <v>512.42727300000001</v>
      </c>
      <c r="CA144" s="136">
        <v>434024.69238199998</v>
      </c>
      <c r="CB144" s="136">
        <v>7.3553396708011825</v>
      </c>
      <c r="CC144" s="136">
        <v>392.16876000000002</v>
      </c>
      <c r="CD144" s="136">
        <v>217015.41149299999</v>
      </c>
      <c r="CE144" s="136">
        <v>3.6777217825312487</v>
      </c>
      <c r="CF144" s="136">
        <v>299.73371900000001</v>
      </c>
      <c r="CG144" s="136">
        <v>257691.52749172601</v>
      </c>
      <c r="CH144" s="136">
        <v>260647.92822500001</v>
      </c>
      <c r="CI144" s="136">
        <v>16.345139358078978</v>
      </c>
      <c r="CJ144" s="136">
        <v>554.53223100000002</v>
      </c>
      <c r="CK144" s="136">
        <v>193199.20907499999</v>
      </c>
      <c r="CL144" s="136">
        <v>12.115454044489985</v>
      </c>
      <c r="CM144" s="136">
        <v>429.43966899999998</v>
      </c>
      <c r="CN144" s="136">
        <v>128817.06782700001</v>
      </c>
      <c r="CO144" s="136">
        <v>8.0780727461369288</v>
      </c>
      <c r="CP144" s="136">
        <v>348.59066100000001</v>
      </c>
      <c r="CQ144" s="136">
        <v>64416.132511999996</v>
      </c>
      <c r="CR144" s="136">
        <v>4.0395128784919079</v>
      </c>
      <c r="CS144" s="136">
        <v>282.35181799999998</v>
      </c>
      <c r="CT144" s="136">
        <v>135513.38964073101</v>
      </c>
      <c r="CU144" s="136">
        <v>135915.28276199999</v>
      </c>
      <c r="CV144" s="136">
        <v>9.0269991001910785</v>
      </c>
      <c r="CW144" s="136">
        <v>555.35206600000004</v>
      </c>
      <c r="CX144" s="136">
        <v>101639.356488</v>
      </c>
      <c r="CY144" s="136">
        <v>6.750516652110413</v>
      </c>
      <c r="CZ144" s="136">
        <v>517.65041299999996</v>
      </c>
      <c r="DA144" s="136">
        <v>67804.409893999997</v>
      </c>
      <c r="DB144" s="136">
        <v>4.5033224716451929</v>
      </c>
      <c r="DC144" s="136">
        <v>316.07909100000001</v>
      </c>
      <c r="DD144" s="136">
        <v>33865.263734</v>
      </c>
      <c r="DE144" s="136">
        <v>2.2492077347170962</v>
      </c>
      <c r="DF144" s="136">
        <v>268.925702</v>
      </c>
      <c r="DG144" s="136">
        <v>208891.09189973201</v>
      </c>
      <c r="DH144" s="136">
        <v>204139.79275699999</v>
      </c>
      <c r="DI144" s="136">
        <v>9.7735006756332989</v>
      </c>
      <c r="DJ144" s="136">
        <v>554.50909100000001</v>
      </c>
      <c r="DK144" s="136">
        <v>156678.456565</v>
      </c>
      <c r="DL144" s="136">
        <v>7.5012175745568914</v>
      </c>
      <c r="DM144" s="136">
        <v>545.95867799999996</v>
      </c>
      <c r="DN144" s="136">
        <v>104474.703488</v>
      </c>
      <c r="DO144" s="136">
        <v>5.0018841076321383</v>
      </c>
      <c r="DP144" s="136">
        <v>330.41082599999999</v>
      </c>
      <c r="DQ144" s="136">
        <v>52180.088129999996</v>
      </c>
      <c r="DR144" s="136">
        <v>2.498200471870875</v>
      </c>
      <c r="DS144" s="136">
        <v>276.23801700000001</v>
      </c>
      <c r="DT144" s="136">
        <v>14688.583964084401</v>
      </c>
      <c r="DU144" s="136">
        <v>14780.759408</v>
      </c>
      <c r="DV144" s="136">
        <v>15.131043054716692</v>
      </c>
      <c r="DW144" s="136">
        <v>554.97355400000004</v>
      </c>
      <c r="DX144" s="136">
        <v>11011.016624</v>
      </c>
      <c r="DY144" s="136">
        <v>11.27196255719916</v>
      </c>
      <c r="DZ144" s="136">
        <v>491.78677699999997</v>
      </c>
      <c r="EA144" s="136">
        <v>7327.1201860000001</v>
      </c>
      <c r="EB144" s="136">
        <v>7.5007628458821722</v>
      </c>
      <c r="EC144" s="136">
        <v>322.32900799999999</v>
      </c>
      <c r="ED144" s="136">
        <v>3662.1827830000002</v>
      </c>
      <c r="EE144" s="136">
        <v>3.7489714725904695</v>
      </c>
      <c r="EF144" s="136">
        <v>271.33892600000001</v>
      </c>
      <c r="EG144" s="136">
        <v>3733341.8687097402</v>
      </c>
      <c r="EH144" s="140">
        <v>3781462.6749359998</v>
      </c>
      <c r="EI144" s="136">
        <v>10.678709120772238</v>
      </c>
      <c r="EJ144" s="136">
        <v>552.79917</v>
      </c>
      <c r="EK144" s="136">
        <v>3271119.1377889998</v>
      </c>
      <c r="EL144" s="136">
        <v>9.237518064998806</v>
      </c>
      <c r="EM144" s="136">
        <v>515.23742700000003</v>
      </c>
      <c r="EN144" s="136">
        <v>2802517.026329</v>
      </c>
      <c r="EO144" s="136">
        <v>7.9142032337223824</v>
      </c>
      <c r="EP144" s="136">
        <v>430.53527000000003</v>
      </c>
      <c r="EQ144" s="136">
        <v>2330471.9284870001</v>
      </c>
      <c r="ER144" s="136">
        <v>6.5811655377132574</v>
      </c>
      <c r="ES144" s="136">
        <v>376.131618</v>
      </c>
      <c r="ET144" s="136">
        <v>1872335.295474</v>
      </c>
      <c r="EU144" s="136">
        <v>5.2874048260334554</v>
      </c>
      <c r="EV144" s="136">
        <v>340.22452299999998</v>
      </c>
      <c r="EW144" s="136">
        <v>1401347.9146149999</v>
      </c>
      <c r="EX144" s="136">
        <v>3.9573540832126883</v>
      </c>
      <c r="EY144" s="136">
        <v>312.26709499999998</v>
      </c>
      <c r="EZ144" s="136">
        <v>935479.71441500005</v>
      </c>
      <c r="FA144" s="136">
        <v>2.6417597150525736</v>
      </c>
      <c r="FB144" s="136">
        <v>288.22336100000001</v>
      </c>
      <c r="FC144" s="136">
        <v>468414.200259</v>
      </c>
      <c r="FD144" s="136">
        <v>1.3227841770749926</v>
      </c>
      <c r="FE144" s="136">
        <v>263.72327799999999</v>
      </c>
      <c r="FF144" s="136">
        <v>4789.8759114659797</v>
      </c>
      <c r="FG144" s="136">
        <v>4783.6666720000003</v>
      </c>
      <c r="FH144" s="136">
        <v>14.133624865567572</v>
      </c>
      <c r="FI144" s="136">
        <v>270.417934</v>
      </c>
      <c r="FJ144" s="136">
        <v>2389.6403319999999</v>
      </c>
      <c r="FK144" s="136">
        <v>7.0603330733321519</v>
      </c>
      <c r="FL144" s="136">
        <v>245.59570199999999</v>
      </c>
      <c r="FM144" s="136">
        <v>2582.6358085093402</v>
      </c>
      <c r="FN144" s="136">
        <v>2587.225602</v>
      </c>
      <c r="FO144" s="136">
        <v>18.941544783659126</v>
      </c>
      <c r="FP144" s="136">
        <v>255.40330599999999</v>
      </c>
      <c r="FQ144" s="136">
        <v>1296.9266769999999</v>
      </c>
      <c r="FR144" s="136">
        <v>9.4950338751006651</v>
      </c>
      <c r="FS144" s="136">
        <v>246.018182</v>
      </c>
      <c r="FT144" s="136">
        <v>122.06469313744466</v>
      </c>
      <c r="FU144" s="136">
        <v>10.595893501514293</v>
      </c>
      <c r="FV144" s="136">
        <v>552.15250000000003</v>
      </c>
      <c r="FW144" s="136">
        <v>123.38776316719368</v>
      </c>
      <c r="FX144" s="136">
        <v>10.710743330485563</v>
      </c>
      <c r="FY144" s="136">
        <v>553.51</v>
      </c>
      <c r="FZ144" s="136">
        <v>19641347.020688742</v>
      </c>
      <c r="GA144" s="136">
        <v>132.62649309828234</v>
      </c>
      <c r="GB144" s="136">
        <v>553.07438000000002</v>
      </c>
      <c r="GC144" s="136">
        <v>19647895.425120089</v>
      </c>
      <c r="GD144" s="136">
        <v>132.67071063154032</v>
      </c>
      <c r="GE144" s="136">
        <v>553.80413199999998</v>
      </c>
      <c r="GF144" s="136">
        <v>195.09426199999999</v>
      </c>
      <c r="GG144" s="136"/>
      <c r="GH144" s="136"/>
      <c r="GI144" s="136"/>
      <c r="GJ144" s="136"/>
      <c r="GK144" s="136"/>
      <c r="GL144" s="136">
        <v>2</v>
      </c>
      <c r="GM144" s="136">
        <v>2</v>
      </c>
      <c r="GN144" s="136">
        <v>0</v>
      </c>
      <c r="GO144" s="114"/>
      <c r="GP144" s="114"/>
      <c r="GQ144" s="114"/>
      <c r="GR144" s="114"/>
      <c r="GS144" s="114"/>
      <c r="GT144" s="114"/>
      <c r="GU144" s="114"/>
      <c r="GV144" s="114"/>
      <c r="GW144" s="114"/>
      <c r="GX144" s="114"/>
      <c r="GY144" s="114"/>
      <c r="GZ144" s="114"/>
      <c r="HA144" s="107"/>
      <c r="HB144" s="114"/>
      <c r="HC144" s="53" t="str">
        <f t="shared" si="16"/>
        <v>0</v>
      </c>
      <c r="HD144" s="56">
        <f t="shared" si="17"/>
        <v>2018</v>
      </c>
      <c r="HF144" s="56" t="e">
        <f>MATCH(ROUND(#REF!,1),#REF!,0)</f>
        <v>#REF!</v>
      </c>
      <c r="HG144" s="56" t="e">
        <f>MATCH(ROUND(#REF!,1),#REF!,0)</f>
        <v>#REF!</v>
      </c>
      <c r="HH144" s="56" t="e">
        <f>MATCH(ROUND(#REF!,1),#REF!,0)</f>
        <v>#REF!</v>
      </c>
      <c r="HI144" s="56" t="e">
        <f>MATCH(ROUND(#REF!,1),#REF!,0)</f>
        <v>#REF!</v>
      </c>
      <c r="HK144" s="115">
        <f t="shared" si="18"/>
        <v>2</v>
      </c>
      <c r="HL144" s="115" t="str" cm="1">
        <f t="array" ref="HL144">IFERROR(INDEX(#REF!,'5. Data Set'!HH144),"")</f>
        <v/>
      </c>
      <c r="HN144" s="116" t="str" cm="1">
        <f t="array" ref="HN144">IF(IFERROR(INDEX($E$5:$E$900,SMALL(IF(ROUND($EH$5:$EH$900,1)=ROUND($EH144,1),ROW($EH$5:$EH$900)-4,""),1)),"")=$E144,"",IFERROR(INDEX($E$5:$E$900,SMALL(IF(ROUND($EH$5:$EH$900,1)=ROUND($EH144,1),ROW($EH$5:$EH$900)-4,""),1)),""))</f>
        <v/>
      </c>
      <c r="HO144" s="116" t="str" cm="1">
        <f t="array" ref="HO144">IF(IFERROR(INDEX($E$5:$E$900,SMALL(IF(ROUND($EH$5:$EH$900,1)=ROUND($EH144,1),ROW($EH$5:$EH$900)-4,""),2)),"")=$E144,"",IFERROR(INDEX($E$5:$E$900,SMALL(IF(ROUND($EH$5:$EH$900,1)=ROUND($EH144,1),ROW($EH$5:$EH$900)-4,""),2)),""))</f>
        <v/>
      </c>
      <c r="HP144" s="116" t="str" cm="1">
        <f t="array" ref="HP144">IF(IFERROR(INDEX($E$5:$E$900,SMALL(IF(ROUND($EH$5:$EH$900,1)=ROUND($EH144,1),ROW($EH$5:$EH$900)-4,""),3)),"")=$E144,"",IFERROR(INDEX($E$5:$E$900,SMALL(IF(ROUND($EH$5:$EH$900,1)=ROUND($EH144,1),ROW($EH$5:$EH$900)-4,""),3)),""))</f>
        <v/>
      </c>
      <c r="HQ144" s="117" t="str" cm="1">
        <f t="array" ref="HQ144">IF(IFERROR(INDEX($E$5:$E$900,SMALL(IF(ROUND($EH$5:$EH$900,1)=ROUND($EH144,1),ROW($EH$5:$EH$900)-4,""),4)),"")=$E144,"",IFERROR(INDEX($E$5:$E$900,SMALL(IF(ROUND($EH$5:$EH$900,1)=ROUND($EH144,1),ROW($EH$5:$EH$900)-4,""),4)),""))</f>
        <v/>
      </c>
      <c r="HR144" s="118"/>
      <c r="HS144" s="105" t="str">
        <f t="shared" si="19"/>
        <v>TK</v>
      </c>
      <c r="HT144" s="119" t="str">
        <f t="shared" si="20"/>
        <v/>
      </c>
      <c r="HU144" s="119" t="str">
        <f t="shared" si="20"/>
        <v/>
      </c>
      <c r="HV144" s="119" t="str">
        <f t="shared" si="20"/>
        <v/>
      </c>
      <c r="HW144" s="119" t="str">
        <f t="shared" si="20"/>
        <v/>
      </c>
    </row>
    <row r="145" spans="1:231" ht="13.9" customHeight="1" x14ac:dyDescent="0.25">
      <c r="A145" s="118" t="s">
        <v>292</v>
      </c>
      <c r="B145" s="118" t="s">
        <v>671</v>
      </c>
      <c r="C145" s="136"/>
      <c r="D145" s="137">
        <v>2018</v>
      </c>
      <c r="E145" s="138" t="s">
        <v>672</v>
      </c>
      <c r="F145" s="137" t="s">
        <v>300</v>
      </c>
      <c r="G145" s="107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18" t="s">
        <v>19</v>
      </c>
      <c r="X145" s="110"/>
      <c r="Y145" s="118" t="s">
        <v>296</v>
      </c>
      <c r="Z145" s="118">
        <v>1</v>
      </c>
      <c r="AA145" s="136" t="s">
        <v>422</v>
      </c>
      <c r="AB145" s="118">
        <v>2</v>
      </c>
      <c r="AC145" s="118">
        <v>2</v>
      </c>
      <c r="AD145" s="136">
        <v>2500</v>
      </c>
      <c r="AE145" s="136">
        <v>28</v>
      </c>
      <c r="AF145" s="136">
        <v>2</v>
      </c>
      <c r="AG145" s="136">
        <v>163840</v>
      </c>
      <c r="AH145" s="136">
        <v>10</v>
      </c>
      <c r="AI145" s="136" t="s">
        <v>476</v>
      </c>
      <c r="AJ145" s="136">
        <v>8</v>
      </c>
      <c r="AK145" s="136" t="s">
        <v>673</v>
      </c>
      <c r="AL145" s="136" t="s">
        <v>327</v>
      </c>
      <c r="AM145" s="136">
        <v>2</v>
      </c>
      <c r="AN145" s="118">
        <v>0</v>
      </c>
      <c r="AO145" s="136">
        <v>800</v>
      </c>
      <c r="AP145" s="136" t="s">
        <v>341</v>
      </c>
      <c r="AQ145" s="136" t="s">
        <v>424</v>
      </c>
      <c r="AR145" s="136" t="s">
        <v>319</v>
      </c>
      <c r="AS145" s="136" t="s">
        <v>674</v>
      </c>
      <c r="AT145" s="136" t="s">
        <v>478</v>
      </c>
      <c r="AU145" s="136">
        <v>16.858472295993611</v>
      </c>
      <c r="AV145" s="136">
        <v>16.991007504977375</v>
      </c>
      <c r="AW145" s="136">
        <v>27.155769693693149</v>
      </c>
      <c r="AX145" s="136">
        <v>16.142451027982521</v>
      </c>
      <c r="AY145" s="136">
        <v>16.688644262263558</v>
      </c>
      <c r="AZ145" s="136">
        <v>26.117087757224702</v>
      </c>
      <c r="BA145" s="136"/>
      <c r="BB145" s="136">
        <v>13.972789263841973</v>
      </c>
      <c r="BC145" s="136">
        <v>8.5821620325406442</v>
      </c>
      <c r="BD145" s="136">
        <v>15.382774467558825</v>
      </c>
      <c r="BE145" s="136">
        <v>14.104197131495084</v>
      </c>
      <c r="BF145" s="136">
        <v>193.14009723019126</v>
      </c>
      <c r="BG145" s="136">
        <v>97844.378493372002</v>
      </c>
      <c r="BH145" s="136">
        <v>97822.452543000007</v>
      </c>
      <c r="BI145" s="136">
        <v>14.127209944977183</v>
      </c>
      <c r="BJ145" s="136">
        <v>609.23571400000003</v>
      </c>
      <c r="BK145" s="136">
        <v>73436.198466999995</v>
      </c>
      <c r="BL145" s="136">
        <v>10.605424075298943</v>
      </c>
      <c r="BM145" s="136">
        <v>570.26111100000003</v>
      </c>
      <c r="BN145" s="136">
        <v>48935.080070999997</v>
      </c>
      <c r="BO145" s="136">
        <v>7.067049862948414</v>
      </c>
      <c r="BP145" s="136">
        <v>437.942857</v>
      </c>
      <c r="BQ145" s="136">
        <v>24449.315997000002</v>
      </c>
      <c r="BR145" s="136">
        <v>3.530893073334874</v>
      </c>
      <c r="BS145" s="136">
        <v>304.19896799999998</v>
      </c>
      <c r="BT145" s="136">
        <v>701034.30389613798</v>
      </c>
      <c r="BU145" s="136">
        <v>701171.47724299994</v>
      </c>
      <c r="BV145" s="136">
        <v>11.882628968170645</v>
      </c>
      <c r="BW145" s="136">
        <v>606.73492099999999</v>
      </c>
      <c r="BX145" s="136">
        <v>525808.66951799998</v>
      </c>
      <c r="BY145" s="136">
        <v>8.9107864921957329</v>
      </c>
      <c r="BZ145" s="136">
        <v>494.65952399999998</v>
      </c>
      <c r="CA145" s="136">
        <v>350399.093735</v>
      </c>
      <c r="CB145" s="136">
        <v>5.9381514462164606</v>
      </c>
      <c r="CC145" s="136">
        <v>365.64047599999998</v>
      </c>
      <c r="CD145" s="136">
        <v>175257.65625999999</v>
      </c>
      <c r="CE145" s="136">
        <v>2.9700604927017658</v>
      </c>
      <c r="CF145" s="136">
        <v>204.17801600000001</v>
      </c>
      <c r="CG145" s="136">
        <v>372548.65774060303</v>
      </c>
      <c r="CH145" s="136">
        <v>372289.25652200001</v>
      </c>
      <c r="CI145" s="136">
        <v>23.346127555308339</v>
      </c>
      <c r="CJ145" s="136">
        <v>578.781746</v>
      </c>
      <c r="CK145" s="136">
        <v>279463.44600599998</v>
      </c>
      <c r="CL145" s="136">
        <v>17.525053820930097</v>
      </c>
      <c r="CM145" s="136">
        <v>581.06428600000004</v>
      </c>
      <c r="CN145" s="136">
        <v>186272.55646699999</v>
      </c>
      <c r="CO145" s="136">
        <v>11.681086110189627</v>
      </c>
      <c r="CP145" s="136">
        <v>492.34444400000001</v>
      </c>
      <c r="CQ145" s="136">
        <v>93151.177012999993</v>
      </c>
      <c r="CR145" s="136">
        <v>5.8414773522858603</v>
      </c>
      <c r="CS145" s="136">
        <v>310.04420599999997</v>
      </c>
      <c r="CT145" s="136">
        <v>197191.893246491</v>
      </c>
      <c r="CU145" s="136">
        <v>195448.59163099999</v>
      </c>
      <c r="CV145" s="136">
        <v>12.980985102875628</v>
      </c>
      <c r="CW145" s="136">
        <v>579.55238099999997</v>
      </c>
      <c r="CX145" s="136">
        <v>147913.23989299999</v>
      </c>
      <c r="CY145" s="136">
        <v>9.8238598065424103</v>
      </c>
      <c r="CZ145" s="136">
        <v>528.19127000000003</v>
      </c>
      <c r="DA145" s="136">
        <v>98605.089966</v>
      </c>
      <c r="DB145" s="136">
        <v>6.5489916976886438</v>
      </c>
      <c r="DC145" s="136">
        <v>434.426984</v>
      </c>
      <c r="DD145" s="136">
        <v>49296.266602999996</v>
      </c>
      <c r="DE145" s="136">
        <v>3.2740788616633445</v>
      </c>
      <c r="DF145" s="136">
        <v>302.813175</v>
      </c>
      <c r="DG145" s="136">
        <v>292061.50924164499</v>
      </c>
      <c r="DH145" s="136">
        <v>292353.98562200001</v>
      </c>
      <c r="DI145" s="136">
        <v>13.996888296060673</v>
      </c>
      <c r="DJ145" s="136">
        <v>579.58968300000004</v>
      </c>
      <c r="DK145" s="136">
        <v>219053.497615</v>
      </c>
      <c r="DL145" s="136">
        <v>10.48751680417598</v>
      </c>
      <c r="DM145" s="136">
        <v>573.06428600000004</v>
      </c>
      <c r="DN145" s="136">
        <v>146038.94876599999</v>
      </c>
      <c r="DO145" s="136">
        <v>6.9918350810333854</v>
      </c>
      <c r="DP145" s="136">
        <v>454.20952399999999</v>
      </c>
      <c r="DQ145" s="136">
        <v>73016.428241000001</v>
      </c>
      <c r="DR145" s="136">
        <v>3.4957717018710621</v>
      </c>
      <c r="DS145" s="136">
        <v>306.60127</v>
      </c>
      <c r="DT145" s="136">
        <v>21360.9398571856</v>
      </c>
      <c r="DU145" s="136">
        <v>21382.371555000002</v>
      </c>
      <c r="DV145" s="136">
        <v>21.88910432000819</v>
      </c>
      <c r="DW145" s="136">
        <v>577.35873000000004</v>
      </c>
      <c r="DX145" s="136">
        <v>16013.263572</v>
      </c>
      <c r="DY145" s="136">
        <v>16.392755870399753</v>
      </c>
      <c r="DZ145" s="136">
        <v>554.961905</v>
      </c>
      <c r="EA145" s="136">
        <v>10690.078732</v>
      </c>
      <c r="EB145" s="136">
        <v>10.943418879050007</v>
      </c>
      <c r="EC145" s="136">
        <v>446.89365099999998</v>
      </c>
      <c r="ED145" s="136">
        <v>5331.9742399999996</v>
      </c>
      <c r="EE145" s="136">
        <v>5.4583346880278443</v>
      </c>
      <c r="EF145" s="136">
        <v>321.72222199999999</v>
      </c>
      <c r="EG145" s="136">
        <v>4269644.0902755</v>
      </c>
      <c r="EH145" s="140">
        <v>4281301.0663179997</v>
      </c>
      <c r="EI145" s="136">
        <v>12.090234037927058</v>
      </c>
      <c r="EJ145" s="136">
        <v>609.97723599999995</v>
      </c>
      <c r="EK145" s="136">
        <v>3738804.2014649999</v>
      </c>
      <c r="EL145" s="136">
        <v>10.558243187642089</v>
      </c>
      <c r="EM145" s="136">
        <v>546.39471500000002</v>
      </c>
      <c r="EN145" s="136">
        <v>3199289.9855050002</v>
      </c>
      <c r="EO145" s="136">
        <v>9.0346752262431753</v>
      </c>
      <c r="EP145" s="136">
        <v>492.720325</v>
      </c>
      <c r="EQ145" s="136">
        <v>2671597.4652209999</v>
      </c>
      <c r="ER145" s="136">
        <v>7.5444912911563593</v>
      </c>
      <c r="ES145" s="136">
        <v>450.98292700000002</v>
      </c>
      <c r="ET145" s="136">
        <v>2133745.4060849999</v>
      </c>
      <c r="EU145" s="136">
        <v>6.025617198443296</v>
      </c>
      <c r="EV145" s="136">
        <v>395.86776400000002</v>
      </c>
      <c r="EW145" s="136">
        <v>1599997.5216270001</v>
      </c>
      <c r="EX145" s="136">
        <v>4.5183331414742565</v>
      </c>
      <c r="EY145" s="136">
        <v>346.04922800000003</v>
      </c>
      <c r="EZ145" s="136">
        <v>1070866.1736969999</v>
      </c>
      <c r="FA145" s="136">
        <v>3.024086010945001</v>
      </c>
      <c r="FB145" s="136">
        <v>294.98085400000002</v>
      </c>
      <c r="FC145" s="136">
        <v>534955.68504999997</v>
      </c>
      <c r="FD145" s="136">
        <v>1.5106948406542398</v>
      </c>
      <c r="FE145" s="136">
        <v>248.88122000000001</v>
      </c>
      <c r="FF145" s="136">
        <v>551.45057587252495</v>
      </c>
      <c r="FG145" s="136">
        <v>553.16432799999995</v>
      </c>
      <c r="FH145" s="136">
        <v>1.6343565798026354</v>
      </c>
      <c r="FI145" s="136">
        <v>140.504762</v>
      </c>
      <c r="FJ145" s="136">
        <v>274.25531599999999</v>
      </c>
      <c r="FK145" s="136">
        <v>0.81030348047036582</v>
      </c>
      <c r="FL145" s="136">
        <v>127.970556</v>
      </c>
      <c r="FM145" s="136">
        <v>378.049996833168</v>
      </c>
      <c r="FN145" s="136">
        <v>377.070694</v>
      </c>
      <c r="FO145" s="136">
        <v>2.7606024892012591</v>
      </c>
      <c r="FP145" s="136">
        <v>129.43158700000001</v>
      </c>
      <c r="FQ145" s="136">
        <v>186.37779699999999</v>
      </c>
      <c r="FR145" s="136">
        <v>1.3645054323156891</v>
      </c>
      <c r="FS145" s="136">
        <v>122.989921</v>
      </c>
      <c r="FT145" s="136">
        <v>92.147264350115378</v>
      </c>
      <c r="FU145" s="136">
        <v>7.9988944748364048</v>
      </c>
      <c r="FV145" s="136">
        <v>544.75930200000005</v>
      </c>
      <c r="FW145" s="136">
        <v>84.259389001853961</v>
      </c>
      <c r="FX145" s="136">
        <v>7.3141830730776007</v>
      </c>
      <c r="FY145" s="136">
        <v>539.87647100000004</v>
      </c>
      <c r="FZ145" s="136">
        <v>17405248.736244366</v>
      </c>
      <c r="GA145" s="136">
        <v>117.5274332743017</v>
      </c>
      <c r="GB145" s="136">
        <v>601.18492100000003</v>
      </c>
      <c r="GC145" s="136">
        <v>17224822.374193221</v>
      </c>
      <c r="GD145" s="136">
        <v>116.30911990525837</v>
      </c>
      <c r="GE145" s="136">
        <v>602.20079399999997</v>
      </c>
      <c r="GF145" s="136">
        <v>117.854697</v>
      </c>
      <c r="GG145" s="136"/>
      <c r="GH145" s="136"/>
      <c r="GI145" s="136"/>
      <c r="GJ145" s="136"/>
      <c r="GK145" s="136"/>
      <c r="GL145" s="136">
        <v>4</v>
      </c>
      <c r="GM145" s="136">
        <v>0</v>
      </c>
      <c r="GN145" s="136">
        <v>0</v>
      </c>
      <c r="GO145" s="114"/>
      <c r="GP145" s="114"/>
      <c r="GQ145" s="114"/>
      <c r="GR145" s="114"/>
      <c r="GS145" s="114"/>
      <c r="GT145" s="114"/>
      <c r="GU145" s="114"/>
      <c r="GV145" s="114"/>
      <c r="GW145" s="114"/>
      <c r="GX145" s="114"/>
      <c r="GY145" s="114"/>
      <c r="GZ145" s="114"/>
      <c r="HA145" s="107"/>
      <c r="HB145" s="114"/>
      <c r="HC145" s="53" t="str">
        <f t="shared" si="16"/>
        <v>0</v>
      </c>
      <c r="HD145" s="56">
        <f t="shared" si="17"/>
        <v>2018</v>
      </c>
      <c r="HF145" s="56" t="e">
        <f>MATCH(ROUND(#REF!,1),#REF!,0)</f>
        <v>#REF!</v>
      </c>
      <c r="HG145" s="56" t="e">
        <f>MATCH(ROUND(#REF!,1),#REF!,0)</f>
        <v>#REF!</v>
      </c>
      <c r="HH145" s="56" t="e">
        <f>MATCH(ROUND(#REF!,1),#REF!,0)</f>
        <v>#REF!</v>
      </c>
      <c r="HI145" s="56" t="e">
        <f>MATCH(ROUND(#REF!,1),#REF!,0)</f>
        <v>#REF!</v>
      </c>
      <c r="HK145" s="115">
        <f t="shared" si="18"/>
        <v>2</v>
      </c>
      <c r="HL145" s="115" t="str" cm="1">
        <f t="array" ref="HL145">IFERROR(INDEX(#REF!,'5. Data Set'!HH145),"")</f>
        <v/>
      </c>
      <c r="HN145" s="116" t="str" cm="1">
        <f t="array" ref="HN145">IF(IFERROR(INDEX($E$5:$E$900,SMALL(IF(ROUND($EH$5:$EH$900,1)=ROUND($EH145,1),ROW($EH$5:$EH$900)-4,""),1)),"")=$E145,"",IFERROR(INDEX($E$5:$E$900,SMALL(IF(ROUND($EH$5:$EH$900,1)=ROUND($EH145,1),ROW($EH$5:$EH$900)-4,""),1)),""))</f>
        <v/>
      </c>
      <c r="HO145" s="116" t="str" cm="1">
        <f t="array" ref="HO145">IF(IFERROR(INDEX($E$5:$E$900,SMALL(IF(ROUND($EH$5:$EH$900,1)=ROUND($EH145,1),ROW($EH$5:$EH$900)-4,""),2)),"")=$E145,"",IFERROR(INDEX($E$5:$E$900,SMALL(IF(ROUND($EH$5:$EH$900,1)=ROUND($EH145,1),ROW($EH$5:$EH$900)-4,""),2)),""))</f>
        <v/>
      </c>
      <c r="HP145" s="116" t="str" cm="1">
        <f t="array" ref="HP145">IF(IFERROR(INDEX($E$5:$E$900,SMALL(IF(ROUND($EH$5:$EH$900,1)=ROUND($EH145,1),ROW($EH$5:$EH$900)-4,""),3)),"")=$E145,"",IFERROR(INDEX($E$5:$E$900,SMALL(IF(ROUND($EH$5:$EH$900,1)=ROUND($EH145,1),ROW($EH$5:$EH$900)-4,""),3)),""))</f>
        <v/>
      </c>
      <c r="HQ145" s="117" t="str" cm="1">
        <f t="array" ref="HQ145">IF(IFERROR(INDEX($E$5:$E$900,SMALL(IF(ROUND($EH$5:$EH$900,1)=ROUND($EH145,1),ROW($EH$5:$EH$900)-4,""),4)),"")=$E145,"",IFERROR(INDEX($E$5:$E$900,SMALL(IF(ROUND($EH$5:$EH$900,1)=ROUND($EH145,1),ROW($EH$5:$EH$900)-4,""),4)),""))</f>
        <v/>
      </c>
      <c r="HR145" s="118"/>
      <c r="HS145" s="105" t="str">
        <f t="shared" si="19"/>
        <v>TM</v>
      </c>
      <c r="HT145" s="119" t="str">
        <f t="shared" si="20"/>
        <v/>
      </c>
      <c r="HU145" s="119" t="str">
        <f t="shared" si="20"/>
        <v/>
      </c>
      <c r="HV145" s="119" t="str">
        <f t="shared" si="20"/>
        <v/>
      </c>
      <c r="HW145" s="119" t="str">
        <f t="shared" si="20"/>
        <v/>
      </c>
    </row>
    <row r="146" spans="1:231" ht="13.9" customHeight="1" x14ac:dyDescent="0.25">
      <c r="A146" s="118" t="s">
        <v>292</v>
      </c>
      <c r="B146" s="118" t="s">
        <v>671</v>
      </c>
      <c r="C146" s="136"/>
      <c r="D146" s="137">
        <v>2018</v>
      </c>
      <c r="E146" s="138" t="s">
        <v>675</v>
      </c>
      <c r="F146" s="137" t="s">
        <v>309</v>
      </c>
      <c r="G146" s="107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18" t="s">
        <v>19</v>
      </c>
      <c r="X146" s="110"/>
      <c r="Y146" s="118" t="s">
        <v>296</v>
      </c>
      <c r="Z146" s="118">
        <v>1</v>
      </c>
      <c r="AA146" s="136" t="s">
        <v>536</v>
      </c>
      <c r="AB146" s="118">
        <v>2</v>
      </c>
      <c r="AC146" s="118">
        <v>2</v>
      </c>
      <c r="AD146" s="136">
        <v>1800</v>
      </c>
      <c r="AE146" s="136">
        <v>8</v>
      </c>
      <c r="AF146" s="136">
        <v>2</v>
      </c>
      <c r="AG146" s="136">
        <v>32429</v>
      </c>
      <c r="AH146" s="136">
        <v>2</v>
      </c>
      <c r="AI146" s="136" t="s">
        <v>476</v>
      </c>
      <c r="AJ146" s="136">
        <v>1</v>
      </c>
      <c r="AK146" s="136" t="s">
        <v>673</v>
      </c>
      <c r="AL146" s="136" t="s">
        <v>327</v>
      </c>
      <c r="AM146" s="136">
        <v>1</v>
      </c>
      <c r="AN146" s="118">
        <v>0</v>
      </c>
      <c r="AO146" s="136">
        <v>500</v>
      </c>
      <c r="AP146" s="136" t="s">
        <v>341</v>
      </c>
      <c r="AQ146" s="136" t="s">
        <v>424</v>
      </c>
      <c r="AR146" s="136" t="s">
        <v>319</v>
      </c>
      <c r="AS146" s="136" t="s">
        <v>674</v>
      </c>
      <c r="AT146" s="136" t="s">
        <v>478</v>
      </c>
      <c r="AU146" s="136">
        <v>11.353944375189048</v>
      </c>
      <c r="AV146" s="136">
        <v>10.678161648172564</v>
      </c>
      <c r="AW146" s="136">
        <v>17.884059180655985</v>
      </c>
      <c r="AX146" s="136">
        <v>9.4634374969942954</v>
      </c>
      <c r="AY146" s="136">
        <v>10.288437642441643</v>
      </c>
      <c r="AZ146" s="136">
        <v>16.138690237705202</v>
      </c>
      <c r="BA146" s="136"/>
      <c r="BB146" s="136">
        <v>9.1339356989124898</v>
      </c>
      <c r="BC146" s="136">
        <v>13.965521238166534</v>
      </c>
      <c r="BD146" s="136">
        <v>25.062337499710825</v>
      </c>
      <c r="BE146" s="136">
        <v>10.667340573230456</v>
      </c>
      <c r="BF146" s="136">
        <v>62.279247664061309</v>
      </c>
      <c r="BG146" s="136">
        <v>21451.746661179201</v>
      </c>
      <c r="BH146" s="136">
        <v>21487.370582</v>
      </c>
      <c r="BI146" s="136">
        <v>3.1031382620876902</v>
      </c>
      <c r="BJ146" s="136">
        <v>175.69357099999999</v>
      </c>
      <c r="BK146" s="136">
        <v>16091.154533999999</v>
      </c>
      <c r="BL146" s="136">
        <v>2.3238337666801456</v>
      </c>
      <c r="BM146" s="136">
        <v>163.33349200000001</v>
      </c>
      <c r="BN146" s="136">
        <v>10732.842205999999</v>
      </c>
      <c r="BO146" s="136">
        <v>1.5500032069204552</v>
      </c>
      <c r="BP146" s="136">
        <v>147.19</v>
      </c>
      <c r="BQ146" s="136">
        <v>5349.5188310000003</v>
      </c>
      <c r="BR146" s="136">
        <v>0.77256063066836123</v>
      </c>
      <c r="BS146" s="136">
        <v>123.019762</v>
      </c>
      <c r="BT146" s="136">
        <v>150837.64364560801</v>
      </c>
      <c r="BU146" s="136">
        <v>150939.361534</v>
      </c>
      <c r="BV146" s="136">
        <v>2.5579426545605339</v>
      </c>
      <c r="BW146" s="136">
        <v>167.83785700000001</v>
      </c>
      <c r="BX146" s="136">
        <v>113109.978082</v>
      </c>
      <c r="BY146" s="136">
        <v>1.9168547862658201</v>
      </c>
      <c r="BZ146" s="136">
        <v>151.993571</v>
      </c>
      <c r="CA146" s="136">
        <v>75448.699244999996</v>
      </c>
      <c r="CB146" s="136">
        <v>1.2786157571391457</v>
      </c>
      <c r="CC146" s="136">
        <v>127.291825</v>
      </c>
      <c r="CD146" s="136">
        <v>37710.759617000003</v>
      </c>
      <c r="CE146" s="136">
        <v>0.6390775711508131</v>
      </c>
      <c r="CF146" s="136">
        <v>94.901269999999997</v>
      </c>
      <c r="CG146" s="136">
        <v>77620.568276042803</v>
      </c>
      <c r="CH146" s="136">
        <v>77076.702424000003</v>
      </c>
      <c r="CI146" s="136">
        <v>4.833452738185346</v>
      </c>
      <c r="CJ146" s="136">
        <v>177.47555600000001</v>
      </c>
      <c r="CK146" s="136">
        <v>58182.818196</v>
      </c>
      <c r="CL146" s="136">
        <v>3.6486239431700103</v>
      </c>
      <c r="CM146" s="136">
        <v>165.74468300000001</v>
      </c>
      <c r="CN146" s="136">
        <v>38827.357447000002</v>
      </c>
      <c r="CO146" s="136">
        <v>2.4348498478350438</v>
      </c>
      <c r="CP146" s="136">
        <v>153.194683</v>
      </c>
      <c r="CQ146" s="136">
        <v>19401.906099</v>
      </c>
      <c r="CR146" s="136">
        <v>1.2166866668004472</v>
      </c>
      <c r="CS146" s="136">
        <v>113.331667</v>
      </c>
      <c r="CT146" s="136">
        <v>36713.461293597</v>
      </c>
      <c r="CU146" s="136">
        <v>36734.310487000002</v>
      </c>
      <c r="CV146" s="136">
        <v>2.4397593925692043</v>
      </c>
      <c r="CW146" s="136">
        <v>157.90634900000001</v>
      </c>
      <c r="CX146" s="136">
        <v>27532.568810000001</v>
      </c>
      <c r="CY146" s="136">
        <v>1.8286131538940247</v>
      </c>
      <c r="CZ146" s="136">
        <v>150.91706300000001</v>
      </c>
      <c r="DA146" s="136">
        <v>18349.339845999999</v>
      </c>
      <c r="DB146" s="136">
        <v>1.2186964623322902</v>
      </c>
      <c r="DC146" s="136">
        <v>141.30825400000001</v>
      </c>
      <c r="DD146" s="136">
        <v>9192.5966910000006</v>
      </c>
      <c r="DE146" s="136">
        <v>0.61053886194229345</v>
      </c>
      <c r="DF146" s="136">
        <v>122.90698399999999</v>
      </c>
      <c r="DG146" s="136">
        <v>57019.119107651502</v>
      </c>
      <c r="DH146" s="136">
        <v>57106.531089999997</v>
      </c>
      <c r="DI146" s="136">
        <v>2.734061363800667</v>
      </c>
      <c r="DJ146" s="136">
        <v>164.15095199999999</v>
      </c>
      <c r="DK146" s="136">
        <v>42753.604968</v>
      </c>
      <c r="DL146" s="136">
        <v>2.0468933635976709</v>
      </c>
      <c r="DM146" s="136">
        <v>157.16127</v>
      </c>
      <c r="DN146" s="136">
        <v>28500.806687</v>
      </c>
      <c r="DO146" s="136">
        <v>1.3645191349002039</v>
      </c>
      <c r="DP146" s="136">
        <v>145.86873</v>
      </c>
      <c r="DQ146" s="136">
        <v>14269.382927000001</v>
      </c>
      <c r="DR146" s="136">
        <v>0.68316824365504591</v>
      </c>
      <c r="DS146" s="136">
        <v>123.72627</v>
      </c>
      <c r="DT146" s="136">
        <v>4176.3783513510098</v>
      </c>
      <c r="DU146" s="136">
        <v>4186.430711</v>
      </c>
      <c r="DV146" s="136">
        <v>4.2856433546603876</v>
      </c>
      <c r="DW146" s="136">
        <v>164.02642900000001</v>
      </c>
      <c r="DX146" s="136">
        <v>3127.0182060000002</v>
      </c>
      <c r="DY146" s="136">
        <v>3.2011242319701081</v>
      </c>
      <c r="DZ146" s="136">
        <v>154.55904799999999</v>
      </c>
      <c r="EA146" s="136">
        <v>2085.1743329999999</v>
      </c>
      <c r="EB146" s="136">
        <v>2.1345900936684239</v>
      </c>
      <c r="EC146" s="136">
        <v>142.85198399999999</v>
      </c>
      <c r="ED146" s="136">
        <v>1046.610281</v>
      </c>
      <c r="EE146" s="136">
        <v>1.0714135036085377</v>
      </c>
      <c r="EF146" s="136">
        <v>127.70928600000001</v>
      </c>
      <c r="EG146" s="136">
        <v>972756.56010113901</v>
      </c>
      <c r="EH146" s="140">
        <v>975740.282122</v>
      </c>
      <c r="EI146" s="136">
        <v>2.7554540520163742</v>
      </c>
      <c r="EJ146" s="136">
        <v>172.94959299999999</v>
      </c>
      <c r="EK146" s="136">
        <v>853280.65997299994</v>
      </c>
      <c r="EL146" s="136">
        <v>2.4096326605647231</v>
      </c>
      <c r="EM146" s="136">
        <v>161.31195099999999</v>
      </c>
      <c r="EN146" s="136">
        <v>727026.53723699995</v>
      </c>
      <c r="EO146" s="136">
        <v>2.0530957414164099</v>
      </c>
      <c r="EP146" s="136">
        <v>153.768089</v>
      </c>
      <c r="EQ146" s="136">
        <v>606789.96244599996</v>
      </c>
      <c r="ER146" s="136">
        <v>1.7135521525344186</v>
      </c>
      <c r="ES146" s="136">
        <v>147.22004100000001</v>
      </c>
      <c r="ET146" s="136">
        <v>488753.79453399999</v>
      </c>
      <c r="EU146" s="136">
        <v>1.380222430356423</v>
      </c>
      <c r="EV146" s="136">
        <v>141.04894300000001</v>
      </c>
      <c r="EW146" s="136">
        <v>362806.765556</v>
      </c>
      <c r="EX146" s="136">
        <v>1.0245527324916155</v>
      </c>
      <c r="EY146" s="136">
        <v>133.60699199999999</v>
      </c>
      <c r="EZ146" s="136">
        <v>242603.823963</v>
      </c>
      <c r="FA146" s="136">
        <v>0.68510412250248043</v>
      </c>
      <c r="FB146" s="136">
        <v>125.203008</v>
      </c>
      <c r="FC146" s="136">
        <v>120132.93393</v>
      </c>
      <c r="FD146" s="136">
        <v>0.33925091096797133</v>
      </c>
      <c r="FE146" s="136">
        <v>106.344472</v>
      </c>
      <c r="FF146" s="136">
        <v>553.20086709761097</v>
      </c>
      <c r="FG146" s="136">
        <v>549.21995900000002</v>
      </c>
      <c r="FH146" s="136">
        <v>1.6227027093304971</v>
      </c>
      <c r="FI146" s="136">
        <v>86.088333000000006</v>
      </c>
      <c r="FJ146" s="136">
        <v>273.28872799999999</v>
      </c>
      <c r="FK146" s="136">
        <v>0.80744763930745145</v>
      </c>
      <c r="FL146" s="136">
        <v>78.035951999999995</v>
      </c>
      <c r="FM146" s="136">
        <v>377.40827203469098</v>
      </c>
      <c r="FN146" s="136">
        <v>375.62268</v>
      </c>
      <c r="FO146" s="136">
        <v>2.7500013178124312</v>
      </c>
      <c r="FP146" s="136">
        <v>79.653094999999993</v>
      </c>
      <c r="FQ146" s="136">
        <v>189.81869599999999</v>
      </c>
      <c r="FR146" s="136">
        <v>1.3896968738560656</v>
      </c>
      <c r="FS146" s="136">
        <v>76.384840999999994</v>
      </c>
      <c r="FT146" s="136">
        <v>19.386241199229975</v>
      </c>
      <c r="FU146" s="136">
        <v>1.6828334374331575</v>
      </c>
      <c r="FV146" s="136">
        <v>157.17837800000001</v>
      </c>
      <c r="FW146" s="136">
        <v>19.267376338581307</v>
      </c>
      <c r="FX146" s="136">
        <v>1.6725153071685164</v>
      </c>
      <c r="FY146" s="136">
        <v>157.364262</v>
      </c>
      <c r="FZ146" s="136">
        <v>1838448.1889075264</v>
      </c>
      <c r="GA146" s="136">
        <v>12.413962025153593</v>
      </c>
      <c r="GB146" s="136">
        <v>185.578968</v>
      </c>
      <c r="GC146" s="136">
        <v>1717945.1997156525</v>
      </c>
      <c r="GD146" s="136">
        <v>11.600276036736183</v>
      </c>
      <c r="GE146" s="136">
        <v>186.26230200000001</v>
      </c>
      <c r="GF146" s="136">
        <v>73.908939000000004</v>
      </c>
      <c r="GG146" s="136"/>
      <c r="GH146" s="136"/>
      <c r="GI146" s="136"/>
      <c r="GJ146" s="136"/>
      <c r="GK146" s="136"/>
      <c r="GL146" s="136">
        <v>4</v>
      </c>
      <c r="GM146" s="136">
        <v>0</v>
      </c>
      <c r="GN146" s="136">
        <v>2</v>
      </c>
      <c r="GO146" s="114"/>
      <c r="GP146" s="114"/>
      <c r="GQ146" s="114"/>
      <c r="GR146" s="114"/>
      <c r="GS146" s="114"/>
      <c r="GT146" s="114"/>
      <c r="GU146" s="114"/>
      <c r="GV146" s="114"/>
      <c r="GW146" s="114"/>
      <c r="GX146" s="114"/>
      <c r="GY146" s="114"/>
      <c r="GZ146" s="114"/>
      <c r="HA146" s="107"/>
      <c r="HB146" s="114"/>
      <c r="HC146" s="53" t="str">
        <f t="shared" si="16"/>
        <v>0</v>
      </c>
      <c r="HD146" s="56">
        <f t="shared" si="17"/>
        <v>2018</v>
      </c>
      <c r="HF146" s="56" t="e">
        <f>MATCH(ROUND(#REF!,1),#REF!,0)</f>
        <v>#REF!</v>
      </c>
      <c r="HG146" s="56" t="e">
        <f>MATCH(ROUND(#REF!,1),#REF!,0)</f>
        <v>#REF!</v>
      </c>
      <c r="HH146" s="56" t="e">
        <f>MATCH(ROUND(#REF!,1),#REF!,0)</f>
        <v>#REF!</v>
      </c>
      <c r="HI146" s="56" t="e">
        <f>MATCH(ROUND(#REF!,1),#REF!,0)</f>
        <v>#REF!</v>
      </c>
      <c r="HK146" s="115">
        <f t="shared" si="18"/>
        <v>2</v>
      </c>
      <c r="HL146" s="115" t="str" cm="1">
        <f t="array" ref="HL146">IFERROR(INDEX(#REF!,'5. Data Set'!HH146),"")</f>
        <v/>
      </c>
      <c r="HN146" s="116" t="str" cm="1">
        <f t="array" ref="HN146">IF(IFERROR(INDEX($E$5:$E$900,SMALL(IF(ROUND($EH$5:$EH$900,1)=ROUND($EH146,1),ROW($EH$5:$EH$900)-4,""),1)),"")=$E146,"",IFERROR(INDEX($E$5:$E$900,SMALL(IF(ROUND($EH$5:$EH$900,1)=ROUND($EH146,1),ROW($EH$5:$EH$900)-4,""),1)),""))</f>
        <v/>
      </c>
      <c r="HO146" s="116" t="str" cm="1">
        <f t="array" ref="HO146">IF(IFERROR(INDEX($E$5:$E$900,SMALL(IF(ROUND($EH$5:$EH$900,1)=ROUND($EH146,1),ROW($EH$5:$EH$900)-4,""),2)),"")=$E146,"",IFERROR(INDEX($E$5:$E$900,SMALL(IF(ROUND($EH$5:$EH$900,1)=ROUND($EH146,1),ROW($EH$5:$EH$900)-4,""),2)),""))</f>
        <v/>
      </c>
      <c r="HP146" s="116" t="str" cm="1">
        <f t="array" ref="HP146">IF(IFERROR(INDEX($E$5:$E$900,SMALL(IF(ROUND($EH$5:$EH$900,1)=ROUND($EH146,1),ROW($EH$5:$EH$900)-4,""),3)),"")=$E146,"",IFERROR(INDEX($E$5:$E$900,SMALL(IF(ROUND($EH$5:$EH$900,1)=ROUND($EH146,1),ROW($EH$5:$EH$900)-4,""),3)),""))</f>
        <v/>
      </c>
      <c r="HQ146" s="117" t="str" cm="1">
        <f t="array" ref="HQ146">IF(IFERROR(INDEX($E$5:$E$900,SMALL(IF(ROUND($EH$5:$EH$900,1)=ROUND($EH146,1),ROW($EH$5:$EH$900)-4,""),4)),"")=$E146,"",IFERROR(INDEX($E$5:$E$900,SMALL(IF(ROUND($EH$5:$EH$900,1)=ROUND($EH146,1),ROW($EH$5:$EH$900)-4,""),4)),""))</f>
        <v/>
      </c>
      <c r="HR146" s="118"/>
      <c r="HS146" s="105" t="str">
        <f t="shared" si="19"/>
        <v>TM</v>
      </c>
      <c r="HT146" s="119" t="str">
        <f t="shared" si="20"/>
        <v/>
      </c>
      <c r="HU146" s="119" t="str">
        <f t="shared" si="20"/>
        <v/>
      </c>
      <c r="HV146" s="119" t="str">
        <f t="shared" si="20"/>
        <v/>
      </c>
      <c r="HW146" s="119" t="str">
        <f t="shared" si="20"/>
        <v/>
      </c>
    </row>
    <row r="147" spans="1:231" ht="13.9" customHeight="1" x14ac:dyDescent="0.25">
      <c r="A147" s="118" t="s">
        <v>292</v>
      </c>
      <c r="B147" s="118" t="s">
        <v>671</v>
      </c>
      <c r="C147" s="136"/>
      <c r="D147" s="137">
        <v>2018</v>
      </c>
      <c r="E147" s="138" t="s">
        <v>676</v>
      </c>
      <c r="F147" s="137" t="s">
        <v>303</v>
      </c>
      <c r="G147" s="107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18" t="s">
        <v>19</v>
      </c>
      <c r="X147" s="110"/>
      <c r="Y147" s="118" t="s">
        <v>296</v>
      </c>
      <c r="Z147" s="118">
        <v>1</v>
      </c>
      <c r="AA147" s="136" t="s">
        <v>444</v>
      </c>
      <c r="AB147" s="118">
        <v>2</v>
      </c>
      <c r="AC147" s="118">
        <v>2</v>
      </c>
      <c r="AD147" s="136">
        <v>1700</v>
      </c>
      <c r="AE147" s="136">
        <v>6</v>
      </c>
      <c r="AF147" s="136">
        <v>2</v>
      </c>
      <c r="AG147" s="136">
        <v>24237</v>
      </c>
      <c r="AH147" s="136">
        <v>3</v>
      </c>
      <c r="AI147" s="136" t="s">
        <v>476</v>
      </c>
      <c r="AJ147" s="136">
        <v>1</v>
      </c>
      <c r="AK147" s="136" t="s">
        <v>405</v>
      </c>
      <c r="AL147" s="136" t="s">
        <v>677</v>
      </c>
      <c r="AM147" s="136">
        <v>1</v>
      </c>
      <c r="AN147" s="118">
        <v>0</v>
      </c>
      <c r="AO147" s="136">
        <v>500</v>
      </c>
      <c r="AP147" s="136" t="s">
        <v>341</v>
      </c>
      <c r="AQ147" s="136" t="s">
        <v>424</v>
      </c>
      <c r="AR147" s="136" t="s">
        <v>319</v>
      </c>
      <c r="AS147" s="136" t="s">
        <v>674</v>
      </c>
      <c r="AT147" s="136" t="s">
        <v>478</v>
      </c>
      <c r="AU147" s="136">
        <v>10.508285838983131</v>
      </c>
      <c r="AV147" s="136">
        <v>12.674879560019631</v>
      </c>
      <c r="AW147" s="136">
        <v>12.092623055031053</v>
      </c>
      <c r="AX147" s="136">
        <v>5.8491359394770503</v>
      </c>
      <c r="AY147" s="136">
        <v>6.1845982154106816</v>
      </c>
      <c r="AZ147" s="136">
        <v>11.033818137489927</v>
      </c>
      <c r="BA147" s="136"/>
      <c r="BB147" s="136">
        <v>9.1337430693745194</v>
      </c>
      <c r="BC147" s="136">
        <v>21.153737566723688</v>
      </c>
      <c r="BD147" s="136">
        <v>21.60532988078641</v>
      </c>
      <c r="BE147" s="136">
        <v>17.834398882224917</v>
      </c>
      <c r="BF147" s="136">
        <v>39.622945086481437</v>
      </c>
      <c r="BG147" s="136">
        <v>14404.454595409101</v>
      </c>
      <c r="BH147" s="136">
        <v>14420.339022</v>
      </c>
      <c r="BI147" s="136">
        <v>2.08253986222633</v>
      </c>
      <c r="BJ147" s="136">
        <v>124.480248</v>
      </c>
      <c r="BK147" s="136">
        <v>10798.904309</v>
      </c>
      <c r="BL147" s="136">
        <v>1.5595436873952977</v>
      </c>
      <c r="BM147" s="136">
        <v>116.842231</v>
      </c>
      <c r="BN147" s="136">
        <v>7204.2662099999998</v>
      </c>
      <c r="BO147" s="136">
        <v>1.0404173950089539</v>
      </c>
      <c r="BP147" s="136">
        <v>110.029008</v>
      </c>
      <c r="BQ147" s="136">
        <v>3600.5141349999999</v>
      </c>
      <c r="BR147" s="136">
        <v>0.51997489096528215</v>
      </c>
      <c r="BS147" s="136">
        <v>90.042148999999995</v>
      </c>
      <c r="BT147" s="136">
        <v>143932.63032762299</v>
      </c>
      <c r="BU147" s="136">
        <v>144667.249083</v>
      </c>
      <c r="BV147" s="136">
        <v>2.4516502745639541</v>
      </c>
      <c r="BW147" s="136">
        <v>123.253058</v>
      </c>
      <c r="BX147" s="136">
        <v>107971.452194</v>
      </c>
      <c r="BY147" s="136">
        <v>1.8297730971895219</v>
      </c>
      <c r="BZ147" s="136">
        <v>116.04686</v>
      </c>
      <c r="CA147" s="136">
        <v>71975.452315000002</v>
      </c>
      <c r="CB147" s="136">
        <v>1.2197552559300748</v>
      </c>
      <c r="CC147" s="136">
        <v>109.300248</v>
      </c>
      <c r="CD147" s="136">
        <v>35996.584928999997</v>
      </c>
      <c r="CE147" s="136">
        <v>0.61002775599828563</v>
      </c>
      <c r="CF147" s="136">
        <v>82.727603000000002</v>
      </c>
      <c r="CG147" s="136">
        <v>36586.626060537099</v>
      </c>
      <c r="CH147" s="136">
        <v>37365.655725999997</v>
      </c>
      <c r="CI147" s="136">
        <v>2.3431870500818044</v>
      </c>
      <c r="CJ147" s="136">
        <v>118.442397</v>
      </c>
      <c r="CK147" s="136">
        <v>27430.343790999999</v>
      </c>
      <c r="CL147" s="136">
        <v>1.7201471538913529</v>
      </c>
      <c r="CM147" s="136">
        <v>113.670992</v>
      </c>
      <c r="CN147" s="136">
        <v>18293.732015000001</v>
      </c>
      <c r="CO147" s="136">
        <v>1.1471934620804176</v>
      </c>
      <c r="CP147" s="136">
        <v>107.59281</v>
      </c>
      <c r="CQ147" s="136">
        <v>9165.1750200000006</v>
      </c>
      <c r="CR147" s="136">
        <v>0.57474488273609714</v>
      </c>
      <c r="CS147" s="136">
        <v>85.795040999999998</v>
      </c>
      <c r="CT147" s="136">
        <v>16107.1611314153</v>
      </c>
      <c r="CU147" s="136">
        <v>16109.37004</v>
      </c>
      <c r="CV147" s="136">
        <v>1.0699258089347279</v>
      </c>
      <c r="CW147" s="136">
        <v>110.509339</v>
      </c>
      <c r="CX147" s="136">
        <v>12095.337310000001</v>
      </c>
      <c r="CY147" s="136">
        <v>0.80332834391456731</v>
      </c>
      <c r="CZ147" s="136">
        <v>107.215868</v>
      </c>
      <c r="DA147" s="136">
        <v>8060.061267</v>
      </c>
      <c r="DB147" s="136">
        <v>0.53531997525326214</v>
      </c>
      <c r="DC147" s="136">
        <v>103.56124</v>
      </c>
      <c r="DD147" s="136">
        <v>4034.6767380000001</v>
      </c>
      <c r="DE147" s="136">
        <v>0.26796856500136484</v>
      </c>
      <c r="DF147" s="136">
        <v>85.846363999999994</v>
      </c>
      <c r="DG147" s="136">
        <v>24211.877107812401</v>
      </c>
      <c r="DH147" s="136">
        <v>24280.465330999999</v>
      </c>
      <c r="DI147" s="136">
        <v>1.1624639229437159</v>
      </c>
      <c r="DJ147" s="136">
        <v>115.054215</v>
      </c>
      <c r="DK147" s="136">
        <v>18164.249734000001</v>
      </c>
      <c r="DL147" s="136">
        <v>0.86964087035663695</v>
      </c>
      <c r="DM147" s="136">
        <v>110.77843</v>
      </c>
      <c r="DN147" s="136">
        <v>12102.318884</v>
      </c>
      <c r="DO147" s="136">
        <v>0.57941678196128032</v>
      </c>
      <c r="DP147" s="136">
        <v>105.98842999999999</v>
      </c>
      <c r="DQ147" s="136">
        <v>6057.5469149999999</v>
      </c>
      <c r="DR147" s="136">
        <v>0.29001420089079033</v>
      </c>
      <c r="DS147" s="136">
        <v>85.954297999999994</v>
      </c>
      <c r="DT147" s="136">
        <v>2044.7321731383199</v>
      </c>
      <c r="DU147" s="136">
        <v>2049.9933569999998</v>
      </c>
      <c r="DV147" s="136">
        <v>2.0985753769770179</v>
      </c>
      <c r="DW147" s="136">
        <v>112.58983499999999</v>
      </c>
      <c r="DX147" s="136">
        <v>1534.401703</v>
      </c>
      <c r="DY147" s="136">
        <v>1.5707649106822952</v>
      </c>
      <c r="DZ147" s="136">
        <v>108.636281</v>
      </c>
      <c r="EA147" s="136">
        <v>1022.162511</v>
      </c>
      <c r="EB147" s="136">
        <v>1.0463863551210524</v>
      </c>
      <c r="EC147" s="136">
        <v>104.12842999999999</v>
      </c>
      <c r="ED147" s="136">
        <v>510.701303</v>
      </c>
      <c r="EE147" s="136">
        <v>0.52280422070942312</v>
      </c>
      <c r="EF147" s="136">
        <v>95.525701999999995</v>
      </c>
      <c r="EG147" s="136">
        <v>747548.31693958095</v>
      </c>
      <c r="EH147" s="140">
        <v>748476.00813199999</v>
      </c>
      <c r="EI147" s="136">
        <v>2.1136682447496744</v>
      </c>
      <c r="EJ147" s="136">
        <v>124.25</v>
      </c>
      <c r="EK147" s="136">
        <v>652134.33017299999</v>
      </c>
      <c r="EL147" s="136">
        <v>1.8416029505580065</v>
      </c>
      <c r="EM147" s="136">
        <v>119.37132800000001</v>
      </c>
      <c r="EN147" s="136">
        <v>559823.53693399997</v>
      </c>
      <c r="EO147" s="136">
        <v>1.5809207240109169</v>
      </c>
      <c r="EP147" s="136">
        <v>116.024772</v>
      </c>
      <c r="EQ147" s="136">
        <v>465332.42149400001</v>
      </c>
      <c r="ER147" s="136">
        <v>1.3140813491390895</v>
      </c>
      <c r="ES147" s="136">
        <v>112.405021</v>
      </c>
      <c r="ET147" s="136">
        <v>373614.260481</v>
      </c>
      <c r="EU147" s="136">
        <v>1.0550726938264845</v>
      </c>
      <c r="EV147" s="136">
        <v>108.492158</v>
      </c>
      <c r="EW147" s="136">
        <v>279222.834806</v>
      </c>
      <c r="EX147" s="136">
        <v>0.78851483912139286</v>
      </c>
      <c r="EY147" s="136">
        <v>104.17987599999999</v>
      </c>
      <c r="EZ147" s="136">
        <v>186490.15826600001</v>
      </c>
      <c r="FA147" s="136">
        <v>0.52664122991590745</v>
      </c>
      <c r="FB147" s="136">
        <v>98.856679999999997</v>
      </c>
      <c r="FC147" s="136">
        <v>92932.757494000005</v>
      </c>
      <c r="FD147" s="136">
        <v>0.26243863033409115</v>
      </c>
      <c r="FE147" s="136">
        <v>88.815477000000001</v>
      </c>
      <c r="FF147" s="136">
        <v>700.82423599161098</v>
      </c>
      <c r="FG147" s="136">
        <v>700.99406899999997</v>
      </c>
      <c r="FH147" s="136">
        <v>2.0711282544466112</v>
      </c>
      <c r="FI147" s="136">
        <v>71.874463000000006</v>
      </c>
      <c r="FJ147" s="136">
        <v>347.82758899999999</v>
      </c>
      <c r="FK147" s="136">
        <v>1.0276770933049697</v>
      </c>
      <c r="FL147" s="136">
        <v>66.178182000000007</v>
      </c>
      <c r="FM147" s="136">
        <v>261.09053252316397</v>
      </c>
      <c r="FN147" s="136">
        <v>260.97415799999999</v>
      </c>
      <c r="FO147" s="136">
        <v>1.9106388315396441</v>
      </c>
      <c r="FP147" s="136">
        <v>64.119669000000002</v>
      </c>
      <c r="FQ147" s="136">
        <v>132.13369900000001</v>
      </c>
      <c r="FR147" s="136">
        <v>0.96737461746833597</v>
      </c>
      <c r="FS147" s="136">
        <v>61.753306000000002</v>
      </c>
      <c r="FT147" s="136">
        <v>25.863321141070593</v>
      </c>
      <c r="FU147" s="136">
        <v>2.2450799601623781</v>
      </c>
      <c r="FV147" s="136">
        <v>124.04900000000001</v>
      </c>
      <c r="FW147" s="136">
        <v>25.261334412350262</v>
      </c>
      <c r="FX147" s="136">
        <v>2.1928241677387379</v>
      </c>
      <c r="FY147" s="136">
        <v>124.77437500000001</v>
      </c>
      <c r="FZ147" s="136">
        <v>733314.84463426133</v>
      </c>
      <c r="GA147" s="136">
        <v>4.9516449191753766</v>
      </c>
      <c r="GB147" s="136">
        <v>125.880909</v>
      </c>
      <c r="GC147" s="136">
        <v>739809.63729147345</v>
      </c>
      <c r="GD147" s="136">
        <v>4.9955004435759793</v>
      </c>
      <c r="GE147" s="136">
        <v>126.07595000000001</v>
      </c>
      <c r="GF147" s="136">
        <v>58.318525000000001</v>
      </c>
      <c r="GG147" s="136"/>
      <c r="GH147" s="136"/>
      <c r="GI147" s="136"/>
      <c r="GJ147" s="136"/>
      <c r="GK147" s="136"/>
      <c r="GL147" s="136">
        <v>4</v>
      </c>
      <c r="GM147" s="136">
        <v>0</v>
      </c>
      <c r="GN147" s="136">
        <v>0</v>
      </c>
      <c r="GO147" s="114"/>
      <c r="GP147" s="114"/>
      <c r="GQ147" s="114"/>
      <c r="GR147" s="114"/>
      <c r="GS147" s="114"/>
      <c r="GT147" s="114"/>
      <c r="GU147" s="114"/>
      <c r="GV147" s="114"/>
      <c r="GW147" s="114"/>
      <c r="GX147" s="114"/>
      <c r="GY147" s="114"/>
      <c r="GZ147" s="114"/>
      <c r="HA147" s="107"/>
      <c r="HB147" s="114"/>
      <c r="HC147" s="53" t="str">
        <f t="shared" si="16"/>
        <v>0</v>
      </c>
      <c r="HD147" s="56">
        <f t="shared" si="17"/>
        <v>2018</v>
      </c>
      <c r="HF147" s="56" t="e">
        <f>MATCH(ROUND(#REF!,1),#REF!,0)</f>
        <v>#REF!</v>
      </c>
      <c r="HG147" s="56" t="e">
        <f>MATCH(ROUND(#REF!,1),#REF!,0)</f>
        <v>#REF!</v>
      </c>
      <c r="HH147" s="56" t="e">
        <f>MATCH(ROUND(#REF!,1),#REF!,0)</f>
        <v>#REF!</v>
      </c>
      <c r="HI147" s="56" t="e">
        <f>MATCH(ROUND(#REF!,1),#REF!,0)</f>
        <v>#REF!</v>
      </c>
      <c r="HK147" s="115">
        <f t="shared" si="18"/>
        <v>2</v>
      </c>
      <c r="HL147" s="115" t="str" cm="1">
        <f t="array" ref="HL147">IFERROR(INDEX(#REF!,'5. Data Set'!HH147),"")</f>
        <v/>
      </c>
      <c r="HN147" s="116" t="str" cm="1">
        <f t="array" ref="HN147">IF(IFERROR(INDEX($E$5:$E$900,SMALL(IF(ROUND($EH$5:$EH$900,1)=ROUND($EH147,1),ROW($EH$5:$EH$900)-4,""),1)),"")=$E147,"",IFERROR(INDEX($E$5:$E$900,SMALL(IF(ROUND($EH$5:$EH$900,1)=ROUND($EH147,1),ROW($EH$5:$EH$900)-4,""),1)),""))</f>
        <v/>
      </c>
      <c r="HO147" s="116" t="str" cm="1">
        <f t="array" ref="HO147">IF(IFERROR(INDEX($E$5:$E$900,SMALL(IF(ROUND($EH$5:$EH$900,1)=ROUND($EH147,1),ROW($EH$5:$EH$900)-4,""),2)),"")=$E147,"",IFERROR(INDEX($E$5:$E$900,SMALL(IF(ROUND($EH$5:$EH$900,1)=ROUND($EH147,1),ROW($EH$5:$EH$900)-4,""),2)),""))</f>
        <v/>
      </c>
      <c r="HP147" s="116" t="str" cm="1">
        <f t="array" ref="HP147">IF(IFERROR(INDEX($E$5:$E$900,SMALL(IF(ROUND($EH$5:$EH$900,1)=ROUND($EH147,1),ROW($EH$5:$EH$900)-4,""),3)),"")=$E147,"",IFERROR(INDEX($E$5:$E$900,SMALL(IF(ROUND($EH$5:$EH$900,1)=ROUND($EH147,1),ROW($EH$5:$EH$900)-4,""),3)),""))</f>
        <v/>
      </c>
      <c r="HQ147" s="117" t="str" cm="1">
        <f t="array" ref="HQ147">IF(IFERROR(INDEX($E$5:$E$900,SMALL(IF(ROUND($EH$5:$EH$900,1)=ROUND($EH147,1),ROW($EH$5:$EH$900)-4,""),4)),"")=$E147,"",IFERROR(INDEX($E$5:$E$900,SMALL(IF(ROUND($EH$5:$EH$900,1)=ROUND($EH147,1),ROW($EH$5:$EH$900)-4,""),4)),""))</f>
        <v/>
      </c>
      <c r="HR147" s="118"/>
      <c r="HS147" s="105" t="str">
        <f t="shared" si="19"/>
        <v>TM</v>
      </c>
      <c r="HT147" s="119" t="str">
        <f t="shared" si="20"/>
        <v/>
      </c>
      <c r="HU147" s="119" t="str">
        <f t="shared" si="20"/>
        <v/>
      </c>
      <c r="HV147" s="119" t="str">
        <f t="shared" si="20"/>
        <v/>
      </c>
      <c r="HW147" s="119" t="str">
        <f t="shared" si="20"/>
        <v/>
      </c>
    </row>
    <row r="148" spans="1:231" ht="13.9" customHeight="1" x14ac:dyDescent="0.25">
      <c r="A148" s="118" t="s">
        <v>292</v>
      </c>
      <c r="B148" s="118" t="s">
        <v>671</v>
      </c>
      <c r="C148" s="136"/>
      <c r="D148" s="137">
        <v>2018</v>
      </c>
      <c r="E148" s="138" t="s">
        <v>678</v>
      </c>
      <c r="F148" s="137" t="s">
        <v>49</v>
      </c>
      <c r="G148" s="107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18" t="s">
        <v>19</v>
      </c>
      <c r="X148" s="110"/>
      <c r="Y148" s="118" t="s">
        <v>296</v>
      </c>
      <c r="Z148" s="118">
        <v>1</v>
      </c>
      <c r="AA148" s="136" t="s">
        <v>679</v>
      </c>
      <c r="AB148" s="118">
        <v>2</v>
      </c>
      <c r="AC148" s="118">
        <v>2</v>
      </c>
      <c r="AD148" s="136">
        <v>3200</v>
      </c>
      <c r="AE148" s="136">
        <v>8</v>
      </c>
      <c r="AF148" s="136">
        <v>2</v>
      </c>
      <c r="AG148" s="136">
        <v>16384</v>
      </c>
      <c r="AH148" s="136">
        <v>2</v>
      </c>
      <c r="AI148" s="136" t="s">
        <v>680</v>
      </c>
      <c r="AJ148" s="136">
        <v>1</v>
      </c>
      <c r="AK148" s="136" t="s">
        <v>681</v>
      </c>
      <c r="AL148" s="136" t="s">
        <v>327</v>
      </c>
      <c r="AM148" s="136">
        <v>1</v>
      </c>
      <c r="AN148" s="118">
        <v>0</v>
      </c>
      <c r="AO148" s="136">
        <v>500</v>
      </c>
      <c r="AP148" s="136" t="s">
        <v>341</v>
      </c>
      <c r="AQ148" s="136" t="s">
        <v>424</v>
      </c>
      <c r="AR148" s="136" t="s">
        <v>319</v>
      </c>
      <c r="AS148" s="136" t="s">
        <v>674</v>
      </c>
      <c r="AT148" s="136" t="s">
        <v>478</v>
      </c>
      <c r="AU148" s="136">
        <v>8.547017760882575</v>
      </c>
      <c r="AV148" s="136">
        <v>7.8288508540842559</v>
      </c>
      <c r="AW148" s="136">
        <v>17.185883946846346</v>
      </c>
      <c r="AX148" s="136">
        <v>9.5243066918982304</v>
      </c>
      <c r="AY148" s="136">
        <v>10.096259398275116</v>
      </c>
      <c r="AZ148" s="136">
        <v>15.147275606700095</v>
      </c>
      <c r="BA148" s="136"/>
      <c r="BB148" s="136">
        <v>7.6804733465036081</v>
      </c>
      <c r="BC148" s="136">
        <v>13.408911362149214</v>
      </c>
      <c r="BD148" s="136">
        <v>24.409991479480819</v>
      </c>
      <c r="BE148" s="136">
        <v>8.9934309617376247</v>
      </c>
      <c r="BF148" s="136">
        <v>40.503757710630609</v>
      </c>
      <c r="BG148" s="136">
        <v>25144.4107250942</v>
      </c>
      <c r="BH148" s="136">
        <v>25246.582203999998</v>
      </c>
      <c r="BI148" s="136">
        <v>3.6460317434001501</v>
      </c>
      <c r="BJ148" s="136">
        <v>346.67769800000002</v>
      </c>
      <c r="BK148" s="136">
        <v>18881.561710000002</v>
      </c>
      <c r="BL148" s="136">
        <v>2.7268155666916991</v>
      </c>
      <c r="BM148" s="136">
        <v>290.72253999999998</v>
      </c>
      <c r="BN148" s="136">
        <v>12565.378798</v>
      </c>
      <c r="BO148" s="136">
        <v>1.81465235948241</v>
      </c>
      <c r="BP148" s="136">
        <v>228.074206</v>
      </c>
      <c r="BQ148" s="136">
        <v>6293.4195330000002</v>
      </c>
      <c r="BR148" s="136">
        <v>0.90887579183756007</v>
      </c>
      <c r="BS148" s="136">
        <v>133.67031700000001</v>
      </c>
      <c r="BT148" s="136">
        <v>160273.85396042699</v>
      </c>
      <c r="BU148" s="136">
        <v>160377.26377300001</v>
      </c>
      <c r="BV148" s="136">
        <v>2.7178851139784008</v>
      </c>
      <c r="BW148" s="136">
        <v>325.11507899999998</v>
      </c>
      <c r="BX148" s="136">
        <v>120202.988169</v>
      </c>
      <c r="BY148" s="136">
        <v>2.0370587732601502</v>
      </c>
      <c r="BZ148" s="136">
        <v>253.90698399999999</v>
      </c>
      <c r="CA148" s="136">
        <v>80124.225109999999</v>
      </c>
      <c r="CB148" s="136">
        <v>1.3578510667431984</v>
      </c>
      <c r="CC148" s="136">
        <v>162.853095</v>
      </c>
      <c r="CD148" s="136">
        <v>40028.56611</v>
      </c>
      <c r="CE148" s="136">
        <v>0.67835702770348005</v>
      </c>
      <c r="CF148" s="136">
        <v>100.982302</v>
      </c>
      <c r="CG148" s="136">
        <v>137032.60599291601</v>
      </c>
      <c r="CH148" s="136">
        <v>135828.075881</v>
      </c>
      <c r="CI148" s="136">
        <v>8.5177305806098005</v>
      </c>
      <c r="CJ148" s="136">
        <v>348.95984099999998</v>
      </c>
      <c r="CK148" s="136">
        <v>102743.934012</v>
      </c>
      <c r="CL148" s="136">
        <v>6.4430357496405168</v>
      </c>
      <c r="CM148" s="136">
        <v>346.50063499999999</v>
      </c>
      <c r="CN148" s="136">
        <v>68504.397402000002</v>
      </c>
      <c r="CO148" s="136">
        <v>4.2958865232580674</v>
      </c>
      <c r="CP148" s="136">
        <v>286.57642900000002</v>
      </c>
      <c r="CQ148" s="136">
        <v>34256.394575999999</v>
      </c>
      <c r="CR148" s="136">
        <v>2.1482063834657237</v>
      </c>
      <c r="CS148" s="136">
        <v>167.54666700000001</v>
      </c>
      <c r="CT148" s="136">
        <v>65692.816366846295</v>
      </c>
      <c r="CU148" s="136">
        <v>65015.587887000002</v>
      </c>
      <c r="CV148" s="136">
        <v>4.3180990498474747</v>
      </c>
      <c r="CW148" s="136">
        <v>336.10230200000001</v>
      </c>
      <c r="CX148" s="136">
        <v>49285.423371999997</v>
      </c>
      <c r="CY148" s="136">
        <v>3.2733586936697896</v>
      </c>
      <c r="CZ148" s="136">
        <v>303.329206</v>
      </c>
      <c r="DA148" s="136">
        <v>32851.061749</v>
      </c>
      <c r="DB148" s="136">
        <v>2.1818481249663768</v>
      </c>
      <c r="DC148" s="136">
        <v>256.83230200000003</v>
      </c>
      <c r="DD148" s="136">
        <v>16423.02101</v>
      </c>
      <c r="DE148" s="136">
        <v>1.0907573664051411</v>
      </c>
      <c r="DF148" s="136">
        <v>156.12412699999999</v>
      </c>
      <c r="DG148" s="136">
        <v>100541.39081010599</v>
      </c>
      <c r="DH148" s="136">
        <v>100681.070144</v>
      </c>
      <c r="DI148" s="136">
        <v>4.8202581857579831</v>
      </c>
      <c r="DJ148" s="136">
        <v>350.16047600000002</v>
      </c>
      <c r="DK148" s="136">
        <v>75452.269899000006</v>
      </c>
      <c r="DL148" s="136">
        <v>3.6123912975347912</v>
      </c>
      <c r="DM148" s="136">
        <v>325.05523799999997</v>
      </c>
      <c r="DN148" s="136">
        <v>50283.313729000001</v>
      </c>
      <c r="DO148" s="136">
        <v>2.4073895347217205</v>
      </c>
      <c r="DP148" s="136">
        <v>269.11333300000001</v>
      </c>
      <c r="DQ148" s="136">
        <v>25161.979188000001</v>
      </c>
      <c r="DR148" s="136">
        <v>1.2046677292698307</v>
      </c>
      <c r="DS148" s="136">
        <v>158.66357099999999</v>
      </c>
      <c r="DT148" s="136">
        <v>7358.2415018153397</v>
      </c>
      <c r="DU148" s="136">
        <v>7370.0849660000003</v>
      </c>
      <c r="DV148" s="136">
        <v>7.5447458320110563</v>
      </c>
      <c r="DW148" s="136">
        <v>349.143889</v>
      </c>
      <c r="DX148" s="136">
        <v>5519.4432349999997</v>
      </c>
      <c r="DY148" s="136">
        <v>5.6502464400880381</v>
      </c>
      <c r="DZ148" s="136">
        <v>314.58103199999999</v>
      </c>
      <c r="EA148" s="136">
        <v>3685.4515769999998</v>
      </c>
      <c r="EB148" s="136">
        <v>3.7727917049700563</v>
      </c>
      <c r="EC148" s="136">
        <v>260.729603</v>
      </c>
      <c r="ED148" s="136">
        <v>1841.2389539999999</v>
      </c>
      <c r="EE148" s="136">
        <v>1.8848737820545629</v>
      </c>
      <c r="EF148" s="136">
        <v>201.09055599999999</v>
      </c>
      <c r="EG148" s="136">
        <v>1328968.3135121099</v>
      </c>
      <c r="EH148" s="140">
        <v>1330926.975267</v>
      </c>
      <c r="EI148" s="136">
        <v>3.7584879851038231</v>
      </c>
      <c r="EJ148" s="136">
        <v>344.275732</v>
      </c>
      <c r="EK148" s="136">
        <v>1162285.318181</v>
      </c>
      <c r="EL148" s="136">
        <v>3.2822502547666086</v>
      </c>
      <c r="EM148" s="136">
        <v>304.29365899999999</v>
      </c>
      <c r="EN148" s="136">
        <v>993056.745368</v>
      </c>
      <c r="EO148" s="136">
        <v>2.8043550963742181</v>
      </c>
      <c r="EP148" s="136">
        <v>274.29825199999999</v>
      </c>
      <c r="EQ148" s="136">
        <v>832648.04410000006</v>
      </c>
      <c r="ER148" s="136">
        <v>2.3513669252531555</v>
      </c>
      <c r="ES148" s="136">
        <v>248.44341499999999</v>
      </c>
      <c r="ET148" s="136">
        <v>665992.07874000003</v>
      </c>
      <c r="EU148" s="136">
        <v>1.8807367140608542</v>
      </c>
      <c r="EV148" s="136">
        <v>226.74703299999999</v>
      </c>
      <c r="EW148" s="136">
        <v>498002.26396800001</v>
      </c>
      <c r="EX148" s="136">
        <v>1.4063397620314502</v>
      </c>
      <c r="EY148" s="136">
        <v>204.483902</v>
      </c>
      <c r="EZ148" s="136">
        <v>331244.00766</v>
      </c>
      <c r="FA148" s="136">
        <v>0.93542068502893738</v>
      </c>
      <c r="FB148" s="136">
        <v>181.48008100000001</v>
      </c>
      <c r="FC148" s="136">
        <v>165785.89764899999</v>
      </c>
      <c r="FD148" s="136">
        <v>0.46817317252767859</v>
      </c>
      <c r="FE148" s="136">
        <v>129.53483700000001</v>
      </c>
      <c r="FF148" s="136">
        <v>553.58853716301098</v>
      </c>
      <c r="FG148" s="136">
        <v>554.66291999999999</v>
      </c>
      <c r="FH148" s="136">
        <v>1.6387842581102643</v>
      </c>
      <c r="FI148" s="136">
        <v>92.467937000000006</v>
      </c>
      <c r="FJ148" s="136">
        <v>276.30448000000001</v>
      </c>
      <c r="FK148" s="136">
        <v>0.81635785617207357</v>
      </c>
      <c r="FL148" s="136">
        <v>80.468175000000002</v>
      </c>
      <c r="FM148" s="136">
        <v>378.890638495573</v>
      </c>
      <c r="FN148" s="136">
        <v>378.92234200000001</v>
      </c>
      <c r="FO148" s="136">
        <v>2.7741587378285382</v>
      </c>
      <c r="FP148" s="136">
        <v>83.491586999999996</v>
      </c>
      <c r="FQ148" s="136">
        <v>189.983664</v>
      </c>
      <c r="FR148" s="136">
        <v>1.3909046343070504</v>
      </c>
      <c r="FS148" s="136">
        <v>77.562302000000003</v>
      </c>
      <c r="FT148" s="136">
        <v>29.367244750000001</v>
      </c>
      <c r="FU148" s="136">
        <v>2.5492399956597223</v>
      </c>
      <c r="FV148" s="136">
        <v>279.03452800000002</v>
      </c>
      <c r="FW148" s="136">
        <v>28.740513499999999</v>
      </c>
      <c r="FX148" s="136">
        <v>2.4948362413194443</v>
      </c>
      <c r="FY148" s="136">
        <v>281.80196100000001</v>
      </c>
      <c r="FZ148" s="136">
        <v>2127450.8649470061</v>
      </c>
      <c r="GA148" s="136">
        <v>14.365427542195871</v>
      </c>
      <c r="GB148" s="136">
        <v>354.97714300000001</v>
      </c>
      <c r="GC148" s="136">
        <v>2129242.0605299463</v>
      </c>
      <c r="GD148" s="136">
        <v>14.37752243509544</v>
      </c>
      <c r="GE148" s="136">
        <v>354.96761900000001</v>
      </c>
      <c r="GF148" s="136">
        <v>73.505302999999998</v>
      </c>
      <c r="GG148" s="136"/>
      <c r="GH148" s="136"/>
      <c r="GI148" s="136"/>
      <c r="GJ148" s="136"/>
      <c r="GK148" s="136"/>
      <c r="GL148" s="136">
        <v>4</v>
      </c>
      <c r="GM148" s="136">
        <v>0</v>
      </c>
      <c r="GN148" s="136">
        <v>0</v>
      </c>
      <c r="GO148" s="114"/>
      <c r="GP148" s="114"/>
      <c r="GQ148" s="114"/>
      <c r="GR148" s="114"/>
      <c r="GS148" s="114"/>
      <c r="GT148" s="114"/>
      <c r="GU148" s="114"/>
      <c r="GV148" s="114"/>
      <c r="GW148" s="114"/>
      <c r="GX148" s="114"/>
      <c r="GY148" s="114"/>
      <c r="GZ148" s="114"/>
      <c r="HA148" s="107"/>
      <c r="HB148" s="114"/>
      <c r="HC148" s="53" t="str">
        <f t="shared" si="16"/>
        <v>0</v>
      </c>
      <c r="HD148" s="56">
        <f t="shared" si="17"/>
        <v>2018</v>
      </c>
      <c r="HF148" s="56" t="e">
        <f>MATCH(ROUND(#REF!,1),#REF!,0)</f>
        <v>#REF!</v>
      </c>
      <c r="HG148" s="56" t="e">
        <f>MATCH(ROUND(#REF!,1),#REF!,0)</f>
        <v>#REF!</v>
      </c>
      <c r="HH148" s="56" t="e">
        <f>MATCH(ROUND(#REF!,1),#REF!,0)</f>
        <v>#REF!</v>
      </c>
      <c r="HI148" s="56" t="e">
        <f>MATCH(ROUND(#REF!,1),#REF!,0)</f>
        <v>#REF!</v>
      </c>
      <c r="HK148" s="115">
        <f t="shared" si="18"/>
        <v>2</v>
      </c>
      <c r="HL148" s="115" t="str" cm="1">
        <f t="array" ref="HL148">IFERROR(INDEX(#REF!,'5. Data Set'!HH148),"")</f>
        <v/>
      </c>
      <c r="HN148" s="116" t="str" cm="1">
        <f t="array" ref="HN148">IF(IFERROR(INDEX($E$5:$E$900,SMALL(IF(ROUND($EH$5:$EH$900,1)=ROUND($EH148,1),ROW($EH$5:$EH$900)-4,""),1)),"")=$E148,"",IFERROR(INDEX($E$5:$E$900,SMALL(IF(ROUND($EH$5:$EH$900,1)=ROUND($EH148,1),ROW($EH$5:$EH$900)-4,""),1)),""))</f>
        <v/>
      </c>
      <c r="HO148" s="116" t="str" cm="1">
        <f t="array" ref="HO148">IF(IFERROR(INDEX($E$5:$E$900,SMALL(IF(ROUND($EH$5:$EH$900,1)=ROUND($EH148,1),ROW($EH$5:$EH$900)-4,""),2)),"")=$E148,"",IFERROR(INDEX($E$5:$E$900,SMALL(IF(ROUND($EH$5:$EH$900,1)=ROUND($EH148,1),ROW($EH$5:$EH$900)-4,""),2)),""))</f>
        <v/>
      </c>
      <c r="HP148" s="116" t="str" cm="1">
        <f t="array" ref="HP148">IF(IFERROR(INDEX($E$5:$E$900,SMALL(IF(ROUND($EH$5:$EH$900,1)=ROUND($EH148,1),ROW($EH$5:$EH$900)-4,""),3)),"")=$E148,"",IFERROR(INDEX($E$5:$E$900,SMALL(IF(ROUND($EH$5:$EH$900,1)=ROUND($EH148,1),ROW($EH$5:$EH$900)-4,""),3)),""))</f>
        <v/>
      </c>
      <c r="HQ148" s="117" t="str" cm="1">
        <f t="array" ref="HQ148">IF(IFERROR(INDEX($E$5:$E$900,SMALL(IF(ROUND($EH$5:$EH$900,1)=ROUND($EH148,1),ROW($EH$5:$EH$900)-4,""),4)),"")=$E148,"",IFERROR(INDEX($E$5:$E$900,SMALL(IF(ROUND($EH$5:$EH$900,1)=ROUND($EH148,1),ROW($EH$5:$EH$900)-4,""),4)),""))</f>
        <v/>
      </c>
      <c r="HR148" s="118"/>
      <c r="HS148" s="105" t="str">
        <f t="shared" si="19"/>
        <v>TM</v>
      </c>
      <c r="HT148" s="119" t="str">
        <f t="shared" si="20"/>
        <v/>
      </c>
      <c r="HU148" s="119" t="str">
        <f t="shared" si="20"/>
        <v/>
      </c>
      <c r="HV148" s="119" t="str">
        <f t="shared" si="20"/>
        <v/>
      </c>
      <c r="HW148" s="119" t="str">
        <f t="shared" si="20"/>
        <v/>
      </c>
    </row>
    <row r="149" spans="1:231" ht="13.9" customHeight="1" x14ac:dyDescent="0.3">
      <c r="A149" s="118" t="s">
        <v>292</v>
      </c>
      <c r="B149" s="143" t="s">
        <v>682</v>
      </c>
      <c r="C149" s="136"/>
      <c r="D149" s="137">
        <v>2018</v>
      </c>
      <c r="E149" s="138" t="s">
        <v>683</v>
      </c>
      <c r="F149" s="137" t="s">
        <v>300</v>
      </c>
      <c r="G149" s="107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18" t="s">
        <v>18</v>
      </c>
      <c r="X149" s="110"/>
      <c r="Y149" s="118" t="s">
        <v>296</v>
      </c>
      <c r="Z149" s="118">
        <v>1</v>
      </c>
      <c r="AA149" s="136" t="s">
        <v>422</v>
      </c>
      <c r="AB149" s="145">
        <v>2</v>
      </c>
      <c r="AC149" s="136">
        <v>2</v>
      </c>
      <c r="AD149" s="136">
        <v>2501</v>
      </c>
      <c r="AE149" s="136">
        <v>8</v>
      </c>
      <c r="AF149" s="136">
        <v>2</v>
      </c>
      <c r="AG149" s="136">
        <v>1570997</v>
      </c>
      <c r="AH149" s="136">
        <v>24</v>
      </c>
      <c r="AI149" s="136" t="s">
        <v>594</v>
      </c>
      <c r="AJ149" s="136">
        <v>40</v>
      </c>
      <c r="AK149" s="136" t="s">
        <v>405</v>
      </c>
      <c r="AL149" s="136" t="s">
        <v>327</v>
      </c>
      <c r="AM149" s="136">
        <v>2</v>
      </c>
      <c r="AN149" s="118">
        <v>0</v>
      </c>
      <c r="AO149" s="136">
        <v>1500</v>
      </c>
      <c r="AP149" s="136" t="s">
        <v>531</v>
      </c>
      <c r="AQ149" s="136" t="s">
        <v>424</v>
      </c>
      <c r="AR149" s="136" t="s">
        <v>319</v>
      </c>
      <c r="AS149" s="136" t="s">
        <v>477</v>
      </c>
      <c r="AT149" s="136" t="s">
        <v>478</v>
      </c>
      <c r="AU149" s="136">
        <v>9.7917296676000198</v>
      </c>
      <c r="AV149" s="136">
        <v>9.5783211624596198</v>
      </c>
      <c r="AW149" s="136">
        <v>15.123494444066708</v>
      </c>
      <c r="AX149" s="136">
        <v>8.5323506074334272</v>
      </c>
      <c r="AY149" s="136">
        <v>9.092389116350061</v>
      </c>
      <c r="AZ149" s="136">
        <v>14.273227348453116</v>
      </c>
      <c r="BA149" s="136"/>
      <c r="BB149" s="136">
        <v>7.6579838972213983</v>
      </c>
      <c r="BC149" s="136">
        <v>138.85797073634737</v>
      </c>
      <c r="BD149" s="136">
        <v>732.22808371446524</v>
      </c>
      <c r="BE149" s="136">
        <v>9.0462218722655372</v>
      </c>
      <c r="BF149" s="136">
        <v>337.15826805591774</v>
      </c>
      <c r="BG149" s="136">
        <v>114271.885889123</v>
      </c>
      <c r="BH149" s="136">
        <v>114358.4019</v>
      </c>
      <c r="BI149" s="136">
        <v>16.51527957656981</v>
      </c>
      <c r="BJ149" s="136">
        <v>1167.647107</v>
      </c>
      <c r="BK149" s="136">
        <v>85712.403812000004</v>
      </c>
      <c r="BL149" s="136">
        <v>12.378314917104733</v>
      </c>
      <c r="BM149" s="136">
        <v>1029.7793389999999</v>
      </c>
      <c r="BN149" s="136">
        <v>57156.914426000003</v>
      </c>
      <c r="BO149" s="136">
        <v>8.2544212388076961</v>
      </c>
      <c r="BP149" s="136">
        <v>852.54462799999999</v>
      </c>
      <c r="BQ149" s="136">
        <v>28539.643510999998</v>
      </c>
      <c r="BR149" s="136">
        <v>4.1216052670267462</v>
      </c>
      <c r="BS149" s="136">
        <v>738.05702499999995</v>
      </c>
      <c r="BT149" s="136">
        <v>928644.85869967402</v>
      </c>
      <c r="BU149" s="136">
        <v>928227.91602799995</v>
      </c>
      <c r="BV149" s="136">
        <v>15.730514263683414</v>
      </c>
      <c r="BW149" s="136">
        <v>1213.6107440000001</v>
      </c>
      <c r="BX149" s="136">
        <v>696472.95373199997</v>
      </c>
      <c r="BY149" s="136">
        <v>11.803003921528752</v>
      </c>
      <c r="BZ149" s="136">
        <v>956.77768600000002</v>
      </c>
      <c r="CA149" s="136">
        <v>464362.98283699999</v>
      </c>
      <c r="CB149" s="136">
        <v>7.8694773114576959</v>
      </c>
      <c r="CC149" s="136">
        <v>828.32231400000001</v>
      </c>
      <c r="CD149" s="136">
        <v>232146.35321199999</v>
      </c>
      <c r="CE149" s="136">
        <v>3.9341431747602149</v>
      </c>
      <c r="CF149" s="136">
        <v>710.04214899999999</v>
      </c>
      <c r="CG149" s="136">
        <v>367986.67603355402</v>
      </c>
      <c r="CH149" s="136">
        <v>368837.309114</v>
      </c>
      <c r="CI149" s="136">
        <v>23.129657154700308</v>
      </c>
      <c r="CJ149" s="136">
        <v>1097.142975</v>
      </c>
      <c r="CK149" s="136">
        <v>276019.43086000002</v>
      </c>
      <c r="CL149" s="136">
        <v>17.309080849665538</v>
      </c>
      <c r="CM149" s="136">
        <v>900.17272700000001</v>
      </c>
      <c r="CN149" s="136">
        <v>184059.293064</v>
      </c>
      <c r="CO149" s="136">
        <v>11.542293145271286</v>
      </c>
      <c r="CP149" s="136">
        <v>780.40909099999999</v>
      </c>
      <c r="CQ149" s="136">
        <v>91991.889026999997</v>
      </c>
      <c r="CR149" s="136">
        <v>5.7687788128562296</v>
      </c>
      <c r="CS149" s="136">
        <v>661.14876000000004</v>
      </c>
      <c r="CT149" s="136">
        <v>196603.35176453099</v>
      </c>
      <c r="CU149" s="136">
        <v>195627.23357099999</v>
      </c>
      <c r="CV149" s="136">
        <v>12.992849851260548</v>
      </c>
      <c r="CW149" s="136">
        <v>1101.6892559999999</v>
      </c>
      <c r="CX149" s="136">
        <v>147484.27024400001</v>
      </c>
      <c r="CY149" s="136">
        <v>9.7953692015358129</v>
      </c>
      <c r="CZ149" s="136">
        <v>1040.636364</v>
      </c>
      <c r="DA149" s="136">
        <v>98300.954461999994</v>
      </c>
      <c r="DB149" s="136">
        <v>6.5287921228862151</v>
      </c>
      <c r="DC149" s="136">
        <v>703.82231400000001</v>
      </c>
      <c r="DD149" s="136">
        <v>49176.319277000002</v>
      </c>
      <c r="DE149" s="136">
        <v>3.2661123962161267</v>
      </c>
      <c r="DF149" s="136">
        <v>634.59008300000005</v>
      </c>
      <c r="DG149" s="136">
        <v>298203.73480704502</v>
      </c>
      <c r="DH149" s="136">
        <v>299097.95064400003</v>
      </c>
      <c r="DI149" s="136">
        <v>14.319765799798633</v>
      </c>
      <c r="DJ149" s="136">
        <v>1102.9677690000001</v>
      </c>
      <c r="DK149" s="136">
        <v>223661.592255</v>
      </c>
      <c r="DL149" s="136">
        <v>10.708136289819491</v>
      </c>
      <c r="DM149" s="136">
        <v>1035.1479340000001</v>
      </c>
      <c r="DN149" s="136">
        <v>149120.82405699999</v>
      </c>
      <c r="DO149" s="136">
        <v>7.1393845119013815</v>
      </c>
      <c r="DP149" s="136">
        <v>739.12809900000002</v>
      </c>
      <c r="DQ149" s="136">
        <v>74530.203861999995</v>
      </c>
      <c r="DR149" s="136">
        <v>3.5682459943879152</v>
      </c>
      <c r="DS149" s="136">
        <v>677.28016500000001</v>
      </c>
      <c r="DT149" s="136">
        <v>21035.582082610999</v>
      </c>
      <c r="DU149" s="136">
        <v>21066.341587999999</v>
      </c>
      <c r="DV149" s="136">
        <v>21.565584877923939</v>
      </c>
      <c r="DW149" s="136">
        <v>1062.2884300000001</v>
      </c>
      <c r="DX149" s="136">
        <v>15798.28384</v>
      </c>
      <c r="DY149" s="136">
        <v>16.172681414751498</v>
      </c>
      <c r="DZ149" s="136">
        <v>933.23057900000003</v>
      </c>
      <c r="EA149" s="136">
        <v>10512.215362000001</v>
      </c>
      <c r="EB149" s="136">
        <v>10.761340392076573</v>
      </c>
      <c r="EC149" s="136">
        <v>728.21322299999997</v>
      </c>
      <c r="ED149" s="136">
        <v>5257.1780509999999</v>
      </c>
      <c r="EE149" s="136">
        <v>5.3817659323335212</v>
      </c>
      <c r="EF149" s="136">
        <v>674.14876000000004</v>
      </c>
      <c r="EG149" s="136">
        <v>4901391.4921237398</v>
      </c>
      <c r="EH149" s="140">
        <v>4897680.7099810001</v>
      </c>
      <c r="EI149" s="136">
        <v>13.830867091446176</v>
      </c>
      <c r="EJ149" s="136">
        <v>1214.3215769999999</v>
      </c>
      <c r="EK149" s="136">
        <v>4289782.2661779998</v>
      </c>
      <c r="EL149" s="136">
        <v>12.114184629030436</v>
      </c>
      <c r="EM149" s="136">
        <v>1021.6639</v>
      </c>
      <c r="EN149" s="136">
        <v>3678880.8505600002</v>
      </c>
      <c r="EO149" s="136">
        <v>10.389021886557243</v>
      </c>
      <c r="EP149" s="136">
        <v>924.40746899999999</v>
      </c>
      <c r="EQ149" s="136">
        <v>3070154.4756900002</v>
      </c>
      <c r="ER149" s="136">
        <v>8.6700013777831071</v>
      </c>
      <c r="ES149" s="136">
        <v>871.45975099999998</v>
      </c>
      <c r="ET149" s="136">
        <v>2450399.2623649999</v>
      </c>
      <c r="EU149" s="136">
        <v>6.9198358418263526</v>
      </c>
      <c r="EV149" s="136">
        <v>784.48423200000002</v>
      </c>
      <c r="EW149" s="136">
        <v>1839604.69117</v>
      </c>
      <c r="EX149" s="136">
        <v>5.1949748240064153</v>
      </c>
      <c r="EY149" s="136">
        <v>738.61161800000002</v>
      </c>
      <c r="EZ149" s="136">
        <v>1230602.168238</v>
      </c>
      <c r="FA149" s="136">
        <v>3.4751744834365272</v>
      </c>
      <c r="FB149" s="136">
        <v>725.50871400000005</v>
      </c>
      <c r="FC149" s="136">
        <v>611852.08038099995</v>
      </c>
      <c r="FD149" s="136">
        <v>1.7278473841973423</v>
      </c>
      <c r="FE149" s="136">
        <v>655.52240700000004</v>
      </c>
      <c r="FF149" s="136">
        <v>43647.097122281899</v>
      </c>
      <c r="FG149" s="136">
        <v>43843.721561999999</v>
      </c>
      <c r="FH149" s="136">
        <v>129.53885706435031</v>
      </c>
      <c r="FI149" s="136">
        <v>661.11818200000005</v>
      </c>
      <c r="FJ149" s="136">
        <v>21816.836899000002</v>
      </c>
      <c r="FK149" s="136">
        <v>64.459129288542229</v>
      </c>
      <c r="FL149" s="136">
        <v>655.03388399999994</v>
      </c>
      <c r="FM149" s="136">
        <v>86956.605795459196</v>
      </c>
      <c r="FN149" s="136">
        <v>87697.915068000002</v>
      </c>
      <c r="FO149" s="136">
        <v>642.05223711838346</v>
      </c>
      <c r="FP149" s="136">
        <v>615.07272699999999</v>
      </c>
      <c r="FQ149" s="136">
        <v>43481.303306000002</v>
      </c>
      <c r="FR149" s="136">
        <v>318.3344557141811</v>
      </c>
      <c r="FS149" s="136">
        <v>619.77603299999998</v>
      </c>
      <c r="FT149" s="136">
        <v>120.77333489509601</v>
      </c>
      <c r="FU149" s="136">
        <v>10.483796431865974</v>
      </c>
      <c r="FV149" s="136">
        <v>1126.5309090000001</v>
      </c>
      <c r="FW149" s="136">
        <v>117.26972755689174</v>
      </c>
      <c r="FX149" s="136">
        <v>10.17966385042463</v>
      </c>
      <c r="FY149" s="136">
        <v>1157.6424239999999</v>
      </c>
      <c r="FZ149" s="136">
        <v>58112347.694916762</v>
      </c>
      <c r="GA149" s="136">
        <v>392.39859019682444</v>
      </c>
      <c r="GB149" s="136">
        <v>1268.48595</v>
      </c>
      <c r="GC149" s="136">
        <v>57871334.538430534</v>
      </c>
      <c r="GD149" s="136">
        <v>390.77116975047488</v>
      </c>
      <c r="GE149" s="136">
        <v>1159.01405</v>
      </c>
      <c r="GF149" s="136">
        <v>630.80819699999995</v>
      </c>
      <c r="GG149" s="136"/>
      <c r="GH149" s="136"/>
      <c r="GI149" s="136"/>
      <c r="GJ149" s="136"/>
      <c r="GK149" s="136"/>
      <c r="GL149" s="136">
        <v>2</v>
      </c>
      <c r="GM149" s="136">
        <v>8</v>
      </c>
      <c r="GN149" s="136">
        <v>0</v>
      </c>
      <c r="GO149" s="114"/>
      <c r="GP149" s="114"/>
      <c r="GQ149" s="114"/>
      <c r="GR149" s="114"/>
      <c r="GS149" s="114"/>
      <c r="GT149" s="114"/>
      <c r="GU149" s="114"/>
      <c r="GV149" s="114"/>
      <c r="GW149" s="114"/>
      <c r="GX149" s="114"/>
      <c r="GY149" s="114"/>
      <c r="GZ149" s="114"/>
      <c r="HA149" s="107"/>
      <c r="HB149" s="114"/>
      <c r="HC149" s="53" t="str">
        <f t="shared" si="16"/>
        <v>0</v>
      </c>
      <c r="HD149" s="56">
        <f t="shared" si="17"/>
        <v>2018</v>
      </c>
      <c r="HF149" s="56" t="e">
        <f>MATCH(ROUND(#REF!,1),#REF!,0)</f>
        <v>#REF!</v>
      </c>
      <c r="HG149" s="56" t="e">
        <f>MATCH(ROUND(#REF!,1),#REF!,0)</f>
        <v>#REF!</v>
      </c>
      <c r="HH149" s="56" t="e">
        <f>MATCH(ROUND(#REF!,1),#REF!,0)</f>
        <v>#REF!</v>
      </c>
      <c r="HI149" s="56" t="e">
        <f>MATCH(ROUND(#REF!,1),#REF!,0)</f>
        <v>#REF!</v>
      </c>
      <c r="HK149" s="115">
        <f t="shared" si="18"/>
        <v>2</v>
      </c>
      <c r="HL149" s="115" t="str" cm="1">
        <f t="array" ref="HL149">IFERROR(INDEX(#REF!,'5. Data Set'!HH149),"")</f>
        <v/>
      </c>
      <c r="HN149" s="116" t="str" cm="1">
        <f t="array" ref="HN149">IF(IFERROR(INDEX($E$5:$E$900,SMALL(IF(ROUND($EH$5:$EH$900,1)=ROUND($EH149,1),ROW($EH$5:$EH$900)-4,""),1)),"")=$E149,"",IFERROR(INDEX($E$5:$E$900,SMALL(IF(ROUND($EH$5:$EH$900,1)=ROUND($EH149,1),ROW($EH$5:$EH$900)-4,""),1)),""))</f>
        <v/>
      </c>
      <c r="HO149" s="116" t="str" cm="1">
        <f t="array" ref="HO149">IF(IFERROR(INDEX($E$5:$E$900,SMALL(IF(ROUND($EH$5:$EH$900,1)=ROUND($EH149,1),ROW($EH$5:$EH$900)-4,""),2)),"")=$E149,"",IFERROR(INDEX($E$5:$E$900,SMALL(IF(ROUND($EH$5:$EH$900,1)=ROUND($EH149,1),ROW($EH$5:$EH$900)-4,""),2)),""))</f>
        <v/>
      </c>
      <c r="HP149" s="116" t="str" cm="1">
        <f t="array" ref="HP149">IF(IFERROR(INDEX($E$5:$E$900,SMALL(IF(ROUND($EH$5:$EH$900,1)=ROUND($EH149,1),ROW($EH$5:$EH$900)-4,""),3)),"")=$E149,"",IFERROR(INDEX($E$5:$E$900,SMALL(IF(ROUND($EH$5:$EH$900,1)=ROUND($EH149,1),ROW($EH$5:$EH$900)-4,""),3)),""))</f>
        <v/>
      </c>
      <c r="HQ149" s="117" t="str" cm="1">
        <f t="array" ref="HQ149">IF(IFERROR(INDEX($E$5:$E$900,SMALL(IF(ROUND($EH$5:$EH$900,1)=ROUND($EH149,1),ROW($EH$5:$EH$900)-4,""),4)),"")=$E149,"",IFERROR(INDEX($E$5:$E$900,SMALL(IF(ROUND($EH$5:$EH$900,1)=ROUND($EH149,1),ROW($EH$5:$EH$900)-4,""),4)),""))</f>
        <v/>
      </c>
      <c r="HR149" s="118"/>
      <c r="HS149" s="105" t="str">
        <f t="shared" si="19"/>
        <v>TN</v>
      </c>
      <c r="HT149" s="119" t="str">
        <f t="shared" si="20"/>
        <v/>
      </c>
      <c r="HU149" s="119" t="str">
        <f t="shared" si="20"/>
        <v/>
      </c>
      <c r="HV149" s="119" t="str">
        <f t="shared" si="20"/>
        <v/>
      </c>
      <c r="HW149" s="119" t="str">
        <f t="shared" si="20"/>
        <v/>
      </c>
    </row>
    <row r="150" spans="1:231" ht="13.9" customHeight="1" x14ac:dyDescent="0.3">
      <c r="A150" s="118" t="s">
        <v>292</v>
      </c>
      <c r="B150" s="143" t="s">
        <v>682</v>
      </c>
      <c r="C150" s="136"/>
      <c r="D150" s="137">
        <v>2018</v>
      </c>
      <c r="E150" s="138" t="s">
        <v>684</v>
      </c>
      <c r="F150" s="137" t="s">
        <v>49</v>
      </c>
      <c r="G150" s="107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18" t="s">
        <v>18</v>
      </c>
      <c r="X150" s="110"/>
      <c r="Y150" s="118" t="s">
        <v>296</v>
      </c>
      <c r="Z150" s="118">
        <v>1</v>
      </c>
      <c r="AA150" s="136" t="s">
        <v>685</v>
      </c>
      <c r="AB150" s="145">
        <v>2</v>
      </c>
      <c r="AC150" s="136">
        <v>2</v>
      </c>
      <c r="AD150" s="136">
        <v>2601</v>
      </c>
      <c r="AE150" s="136">
        <v>16</v>
      </c>
      <c r="AF150" s="136">
        <v>2</v>
      </c>
      <c r="AG150" s="136">
        <v>391349</v>
      </c>
      <c r="AH150" s="136">
        <v>12</v>
      </c>
      <c r="AI150" s="136" t="s">
        <v>635</v>
      </c>
      <c r="AJ150" s="136">
        <v>36</v>
      </c>
      <c r="AK150" s="136" t="s">
        <v>405</v>
      </c>
      <c r="AL150" s="136" t="s">
        <v>327</v>
      </c>
      <c r="AM150" s="136">
        <v>1</v>
      </c>
      <c r="AN150" s="118">
        <v>0</v>
      </c>
      <c r="AO150" s="136">
        <v>1500</v>
      </c>
      <c r="AP150" s="136" t="s">
        <v>531</v>
      </c>
      <c r="AQ150" s="136" t="s">
        <v>424</v>
      </c>
      <c r="AR150" s="136" t="s">
        <v>319</v>
      </c>
      <c r="AS150" s="136" t="s">
        <v>477</v>
      </c>
      <c r="AT150" s="136" t="s">
        <v>478</v>
      </c>
      <c r="AU150" s="136">
        <v>9.2259231639601165</v>
      </c>
      <c r="AV150" s="136">
        <v>12.192891710578225</v>
      </c>
      <c r="AW150" s="136">
        <v>13.099723360170534</v>
      </c>
      <c r="AX150" s="136">
        <v>7.1092524484422404</v>
      </c>
      <c r="AY150" s="136">
        <v>7.7858967602552456</v>
      </c>
      <c r="AZ150" s="136">
        <v>11.970817992433343</v>
      </c>
      <c r="BA150" s="136"/>
      <c r="BB150" s="136">
        <v>6.6899019058798448</v>
      </c>
      <c r="BC150" s="136">
        <v>74.669435791500447</v>
      </c>
      <c r="BD150" s="136">
        <v>81.895794780212228</v>
      </c>
      <c r="BE150" s="136">
        <v>13.179880658790031</v>
      </c>
      <c r="BF150" s="136">
        <v>147.96953719203597</v>
      </c>
      <c r="BG150" s="136">
        <v>69551.963741771804</v>
      </c>
      <c r="BH150" s="136">
        <v>69214.380489000003</v>
      </c>
      <c r="BI150" s="136">
        <v>9.9957224436774315</v>
      </c>
      <c r="BJ150" s="136">
        <v>778.53884300000004</v>
      </c>
      <c r="BK150" s="136">
        <v>52167.457590999999</v>
      </c>
      <c r="BL150" s="136">
        <v>7.5338596255271213</v>
      </c>
      <c r="BM150" s="136">
        <v>639.52231400000005</v>
      </c>
      <c r="BN150" s="136">
        <v>34756.556950999999</v>
      </c>
      <c r="BO150" s="136">
        <v>5.0194322903067414</v>
      </c>
      <c r="BP150" s="136">
        <v>540.364463</v>
      </c>
      <c r="BQ150" s="136">
        <v>17386.154492000001</v>
      </c>
      <c r="BR150" s="136">
        <v>2.5108535746057425</v>
      </c>
      <c r="BS150" s="136">
        <v>486.90652899999998</v>
      </c>
      <c r="BT150" s="136">
        <v>803536.37065699196</v>
      </c>
      <c r="BU150" s="136">
        <v>805503.44004500005</v>
      </c>
      <c r="BV150" s="136">
        <v>13.650724282560482</v>
      </c>
      <c r="BW150" s="136">
        <v>800.88016500000003</v>
      </c>
      <c r="BX150" s="136">
        <v>602796.58421600005</v>
      </c>
      <c r="BY150" s="136">
        <v>10.215487061287</v>
      </c>
      <c r="BZ150" s="136">
        <v>661.25950399999999</v>
      </c>
      <c r="CA150" s="136">
        <v>401824.83721500001</v>
      </c>
      <c r="CB150" s="136">
        <v>6.8096544223327946</v>
      </c>
      <c r="CC150" s="136">
        <v>554.12809900000002</v>
      </c>
      <c r="CD150" s="136">
        <v>200873.13612400001</v>
      </c>
      <c r="CE150" s="136">
        <v>3.4041614978686829</v>
      </c>
      <c r="CF150" s="136">
        <v>498.39479299999999</v>
      </c>
      <c r="CG150" s="136">
        <v>221760.45861070999</v>
      </c>
      <c r="CH150" s="136">
        <v>222477.948733</v>
      </c>
      <c r="CI150" s="136">
        <v>13.951513449212397</v>
      </c>
      <c r="CJ150" s="136">
        <v>745.175207</v>
      </c>
      <c r="CK150" s="136">
        <v>166394.80777300001</v>
      </c>
      <c r="CL150" s="136">
        <v>10.434559522616548</v>
      </c>
      <c r="CM150" s="136">
        <v>619.81322299999999</v>
      </c>
      <c r="CN150" s="136">
        <v>110881.665526</v>
      </c>
      <c r="CO150" s="136">
        <v>6.9533500136393478</v>
      </c>
      <c r="CP150" s="136">
        <v>537.46280999999999</v>
      </c>
      <c r="CQ150" s="136">
        <v>55443.116076999999</v>
      </c>
      <c r="CR150" s="136">
        <v>3.4768181926327451</v>
      </c>
      <c r="CS150" s="136">
        <v>481.45462800000001</v>
      </c>
      <c r="CT150" s="136">
        <v>114319.111907869</v>
      </c>
      <c r="CU150" s="136">
        <v>113857.148162</v>
      </c>
      <c r="CV150" s="136">
        <v>7.5619779698243876</v>
      </c>
      <c r="CW150" s="136">
        <v>743.79421500000001</v>
      </c>
      <c r="CX150" s="136">
        <v>85712.750279999993</v>
      </c>
      <c r="CY150" s="136">
        <v>5.6927293526463263</v>
      </c>
      <c r="CZ150" s="136">
        <v>685.00991699999997</v>
      </c>
      <c r="DA150" s="136">
        <v>57185.319874000001</v>
      </c>
      <c r="DB150" s="136">
        <v>3.798041107346779</v>
      </c>
      <c r="DC150" s="136">
        <v>511.40578499999998</v>
      </c>
      <c r="DD150" s="136">
        <v>28554.147464999998</v>
      </c>
      <c r="DE150" s="136">
        <v>1.8964626952558123</v>
      </c>
      <c r="DF150" s="136">
        <v>465.85297500000001</v>
      </c>
      <c r="DG150" s="136">
        <v>175832.129993454</v>
      </c>
      <c r="DH150" s="136">
        <v>175841.85447300001</v>
      </c>
      <c r="DI150" s="136">
        <v>8.4186941717052708</v>
      </c>
      <c r="DJ150" s="136">
        <v>749.80991700000004</v>
      </c>
      <c r="DK150" s="136">
        <v>131813.92670899999</v>
      </c>
      <c r="DL150" s="136">
        <v>6.3107906809811043</v>
      </c>
      <c r="DM150" s="136">
        <v>699.35867800000005</v>
      </c>
      <c r="DN150" s="136">
        <v>87902.075534000003</v>
      </c>
      <c r="DO150" s="136">
        <v>4.2084445321435702</v>
      </c>
      <c r="DP150" s="136">
        <v>519.33223099999998</v>
      </c>
      <c r="DQ150" s="136">
        <v>43938.224752000002</v>
      </c>
      <c r="DR150" s="136">
        <v>2.1036088236406543</v>
      </c>
      <c r="DS150" s="136">
        <v>469.98512399999998</v>
      </c>
      <c r="DT150" s="136">
        <v>12379.913252418</v>
      </c>
      <c r="DU150" s="136">
        <v>12351.445137000001</v>
      </c>
      <c r="DV150" s="136">
        <v>12.644157380355225</v>
      </c>
      <c r="DW150" s="136">
        <v>748.663636</v>
      </c>
      <c r="DX150" s="136">
        <v>9278.6016120000004</v>
      </c>
      <c r="DY150" s="136">
        <v>9.4984916947330706</v>
      </c>
      <c r="DZ150" s="136">
        <v>652.03801699999997</v>
      </c>
      <c r="EA150" s="136">
        <v>6194.7649090000004</v>
      </c>
      <c r="EB150" s="136">
        <v>6.341572307928546</v>
      </c>
      <c r="EC150" s="136">
        <v>516.31983500000001</v>
      </c>
      <c r="ED150" s="136">
        <v>3093.0691179999999</v>
      </c>
      <c r="EE150" s="136">
        <v>3.1663705973281462</v>
      </c>
      <c r="EF150" s="136">
        <v>465.93942099999998</v>
      </c>
      <c r="EG150" s="136">
        <v>2928587.1627690098</v>
      </c>
      <c r="EH150" s="140">
        <v>2922912.5925810002</v>
      </c>
      <c r="EI150" s="136">
        <v>8.2541958085420006</v>
      </c>
      <c r="EJ150" s="136">
        <v>780.66680499999995</v>
      </c>
      <c r="EK150" s="136">
        <v>2562641.0003650002</v>
      </c>
      <c r="EL150" s="136">
        <v>7.2368023107158592</v>
      </c>
      <c r="EM150" s="136">
        <v>721.40041499999995</v>
      </c>
      <c r="EN150" s="136">
        <v>2196249.7800429999</v>
      </c>
      <c r="EO150" s="136">
        <v>6.2021272120677855</v>
      </c>
      <c r="EP150" s="136">
        <v>653.57883800000002</v>
      </c>
      <c r="EQ150" s="136">
        <v>1829328.0263700001</v>
      </c>
      <c r="ER150" s="136">
        <v>5.1659539070849663</v>
      </c>
      <c r="ES150" s="136">
        <v>590.85311200000001</v>
      </c>
      <c r="ET150" s="136">
        <v>1466968.9642439999</v>
      </c>
      <c r="EU150" s="136">
        <v>4.1426654723300516</v>
      </c>
      <c r="EV150" s="136">
        <v>536.621577</v>
      </c>
      <c r="EW150" s="136">
        <v>1098568.4194090001</v>
      </c>
      <c r="EX150" s="136">
        <v>3.1023161164307349</v>
      </c>
      <c r="EY150" s="136">
        <v>503.96348499999999</v>
      </c>
      <c r="EZ150" s="136">
        <v>730271.26991699997</v>
      </c>
      <c r="FA150" s="136">
        <v>2.0622587451117913</v>
      </c>
      <c r="FB150" s="136">
        <v>480.42265600000002</v>
      </c>
      <c r="FC150" s="136">
        <v>366656.674772</v>
      </c>
      <c r="FD150" s="136">
        <v>1.0354247320836094</v>
      </c>
      <c r="FE150" s="136">
        <v>463.31033200000002</v>
      </c>
      <c r="FF150" s="136">
        <v>17618.207481767098</v>
      </c>
      <c r="FG150" s="136">
        <v>17673.506955000001</v>
      </c>
      <c r="FH150" s="136">
        <v>52.217416991668152</v>
      </c>
      <c r="FI150" s="136">
        <v>498.22</v>
      </c>
      <c r="FJ150" s="136">
        <v>8795.9500360000002</v>
      </c>
      <c r="FK150" s="136">
        <v>25.988152325237845</v>
      </c>
      <c r="FL150" s="136">
        <v>488.52173599999998</v>
      </c>
      <c r="FM150" s="136">
        <v>7358.6829467964799</v>
      </c>
      <c r="FN150" s="136">
        <v>7326.4478879999997</v>
      </c>
      <c r="FO150" s="136">
        <v>53.638245025258065</v>
      </c>
      <c r="FP150" s="136">
        <v>465.90363600000001</v>
      </c>
      <c r="FQ150" s="136">
        <v>3666.7897739999999</v>
      </c>
      <c r="FR150" s="136">
        <v>26.845228596529758</v>
      </c>
      <c r="FS150" s="136">
        <v>460.810496</v>
      </c>
      <c r="FT150" s="136">
        <v>120.27001121514371</v>
      </c>
      <c r="FU150" s="136">
        <v>10.440105140203448</v>
      </c>
      <c r="FV150" s="136">
        <v>776.68888900000002</v>
      </c>
      <c r="FW150" s="136">
        <v>115.56957363613394</v>
      </c>
      <c r="FX150" s="136">
        <v>10.032081044803293</v>
      </c>
      <c r="FY150" s="136">
        <v>776.29333299999996</v>
      </c>
      <c r="FZ150" s="136">
        <v>17256065.054976381</v>
      </c>
      <c r="GA150" s="136">
        <v>116.52008339889733</v>
      </c>
      <c r="GB150" s="136">
        <v>775.11487599999998</v>
      </c>
      <c r="GC150" s="136">
        <v>17031069.987235468</v>
      </c>
      <c r="GD150" s="136">
        <v>115.00082370823272</v>
      </c>
      <c r="GE150" s="136">
        <v>777.19256199999995</v>
      </c>
      <c r="GF150" s="136">
        <v>444.148033</v>
      </c>
      <c r="GG150" s="136"/>
      <c r="GH150" s="136"/>
      <c r="GI150" s="136"/>
      <c r="GJ150" s="136"/>
      <c r="GK150" s="136"/>
      <c r="GL150" s="136">
        <v>0</v>
      </c>
      <c r="GM150" s="136">
        <v>1</v>
      </c>
      <c r="GN150" s="136">
        <v>2</v>
      </c>
      <c r="GO150" s="114"/>
      <c r="GP150" s="114"/>
      <c r="GQ150" s="114"/>
      <c r="GR150" s="114"/>
      <c r="GS150" s="114"/>
      <c r="GT150" s="114"/>
      <c r="GU150" s="114"/>
      <c r="GV150" s="114"/>
      <c r="GW150" s="114"/>
      <c r="GX150" s="114"/>
      <c r="GY150" s="114"/>
      <c r="GZ150" s="114"/>
      <c r="HA150" s="107"/>
      <c r="HB150" s="114"/>
      <c r="HC150" s="53" t="str">
        <f t="shared" ref="HC150:HC213" si="21">IF(IFERROR(FIND("TGG",E150),"0")&lt;&gt;"0",SUBSTITUTE(E150,"TGG",""),"0")</f>
        <v>0</v>
      </c>
      <c r="HD150" s="56">
        <f t="shared" ref="HD150:HD213" si="22">IF(OR(VALUE(D150)=0,VALUE(D150)=""),"",VALUE(D150))</f>
        <v>2018</v>
      </c>
      <c r="HF150" s="56" t="e">
        <f>MATCH(ROUND(#REF!,1),#REF!,0)</f>
        <v>#REF!</v>
      </c>
      <c r="HG150" s="56" t="e">
        <f>MATCH(ROUND(#REF!,1),#REF!,0)</f>
        <v>#REF!</v>
      </c>
      <c r="HH150" s="56" t="e">
        <f>MATCH(ROUND(#REF!,1),#REF!,0)</f>
        <v>#REF!</v>
      </c>
      <c r="HI150" s="56" t="e">
        <f>MATCH(ROUND(#REF!,1),#REF!,0)</f>
        <v>#REF!</v>
      </c>
      <c r="HK150" s="115">
        <f t="shared" si="18"/>
        <v>2</v>
      </c>
      <c r="HL150" s="115" t="str" cm="1">
        <f t="array" ref="HL150">IFERROR(INDEX(#REF!,'5. Data Set'!HH150),"")</f>
        <v/>
      </c>
      <c r="HN150" s="116" t="str" cm="1">
        <f t="array" ref="HN150">IF(IFERROR(INDEX($E$5:$E$900,SMALL(IF(ROUND($EH$5:$EH$900,1)=ROUND($EH150,1),ROW($EH$5:$EH$900)-4,""),1)),"")=$E150,"",IFERROR(INDEX($E$5:$E$900,SMALL(IF(ROUND($EH$5:$EH$900,1)=ROUND($EH150,1),ROW($EH$5:$EH$900)-4,""),1)),""))</f>
        <v/>
      </c>
      <c r="HO150" s="116" t="str" cm="1">
        <f t="array" ref="HO150">IF(IFERROR(INDEX($E$5:$E$900,SMALL(IF(ROUND($EH$5:$EH$900,1)=ROUND($EH150,1),ROW($EH$5:$EH$900)-4,""),2)),"")=$E150,"",IFERROR(INDEX($E$5:$E$900,SMALL(IF(ROUND($EH$5:$EH$900,1)=ROUND($EH150,1),ROW($EH$5:$EH$900)-4,""),2)),""))</f>
        <v/>
      </c>
      <c r="HP150" s="116" t="str" cm="1">
        <f t="array" ref="HP150">IF(IFERROR(INDEX($E$5:$E$900,SMALL(IF(ROUND($EH$5:$EH$900,1)=ROUND($EH150,1),ROW($EH$5:$EH$900)-4,""),3)),"")=$E150,"",IFERROR(INDEX($E$5:$E$900,SMALL(IF(ROUND($EH$5:$EH$900,1)=ROUND($EH150,1),ROW($EH$5:$EH$900)-4,""),3)),""))</f>
        <v/>
      </c>
      <c r="HQ150" s="117" t="str" cm="1">
        <f t="array" ref="HQ150">IF(IFERROR(INDEX($E$5:$E$900,SMALL(IF(ROUND($EH$5:$EH$900,1)=ROUND($EH150,1),ROW($EH$5:$EH$900)-4,""),4)),"")=$E150,"",IFERROR(INDEX($E$5:$E$900,SMALL(IF(ROUND($EH$5:$EH$900,1)=ROUND($EH150,1),ROW($EH$5:$EH$900)-4,""),4)),""))</f>
        <v/>
      </c>
      <c r="HR150" s="118"/>
      <c r="HS150" s="105" t="str">
        <f t="shared" si="19"/>
        <v>TN</v>
      </c>
      <c r="HT150" s="119" t="str">
        <f t="shared" si="20"/>
        <v/>
      </c>
      <c r="HU150" s="119" t="str">
        <f t="shared" si="20"/>
        <v/>
      </c>
      <c r="HV150" s="119" t="str">
        <f t="shared" si="20"/>
        <v/>
      </c>
      <c r="HW150" s="119" t="str">
        <f t="shared" si="20"/>
        <v/>
      </c>
    </row>
    <row r="151" spans="1:231" ht="13.9" customHeight="1" x14ac:dyDescent="0.25">
      <c r="A151" s="118" t="s">
        <v>292</v>
      </c>
      <c r="B151" s="118" t="s">
        <v>686</v>
      </c>
      <c r="C151" s="136"/>
      <c r="D151" s="137">
        <v>2018</v>
      </c>
      <c r="E151" s="138" t="s">
        <v>687</v>
      </c>
      <c r="F151" s="137" t="s">
        <v>300</v>
      </c>
      <c r="G151" s="107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18" t="s">
        <v>18</v>
      </c>
      <c r="X151" s="110"/>
      <c r="Y151" s="118" t="s">
        <v>296</v>
      </c>
      <c r="Z151" s="118">
        <v>1</v>
      </c>
      <c r="AA151" s="136" t="s">
        <v>597</v>
      </c>
      <c r="AB151" s="136">
        <v>2</v>
      </c>
      <c r="AC151" s="136">
        <v>2</v>
      </c>
      <c r="AD151" s="136">
        <v>2200</v>
      </c>
      <c r="AE151" s="136">
        <v>32</v>
      </c>
      <c r="AF151" s="136">
        <v>2</v>
      </c>
      <c r="AG151" s="136">
        <v>262144</v>
      </c>
      <c r="AH151" s="136">
        <v>16</v>
      </c>
      <c r="AI151" s="136" t="s">
        <v>688</v>
      </c>
      <c r="AJ151" s="136">
        <v>2</v>
      </c>
      <c r="AK151" s="136" t="s">
        <v>326</v>
      </c>
      <c r="AL151" s="136" t="s">
        <v>316</v>
      </c>
      <c r="AM151" s="136">
        <v>2</v>
      </c>
      <c r="AN151" s="118">
        <v>0</v>
      </c>
      <c r="AO151" s="136">
        <v>800</v>
      </c>
      <c r="AP151" s="136" t="s">
        <v>531</v>
      </c>
      <c r="AQ151" s="136" t="s">
        <v>424</v>
      </c>
      <c r="AR151" s="136" t="s">
        <v>319</v>
      </c>
      <c r="AS151" s="136" t="s">
        <v>563</v>
      </c>
      <c r="AT151" s="136" t="s">
        <v>599</v>
      </c>
      <c r="AU151" s="136">
        <v>25.578389049082809</v>
      </c>
      <c r="AV151" s="136">
        <v>37.233861903769281</v>
      </c>
      <c r="AW151" s="136">
        <v>31.916628527176925</v>
      </c>
      <c r="AX151" s="136">
        <v>30.272076477740907</v>
      </c>
      <c r="AY151" s="136">
        <v>28.771280855145985</v>
      </c>
      <c r="AZ151" s="136">
        <v>42.503116287268703</v>
      </c>
      <c r="BA151" s="136"/>
      <c r="BB151" s="136">
        <v>20.650073069559078</v>
      </c>
      <c r="BC151" s="136">
        <v>50.660216472813161</v>
      </c>
      <c r="BD151" s="136">
        <v>832.04679485057409</v>
      </c>
      <c r="BE151" s="136">
        <v>42.350375007675481</v>
      </c>
      <c r="BF151" s="136">
        <v>309.84412819406435</v>
      </c>
      <c r="BG151" s="136">
        <v>97021.829277592202</v>
      </c>
      <c r="BH151" s="136">
        <v>97015.113110000006</v>
      </c>
      <c r="BI151" s="136">
        <v>14.010616531396224</v>
      </c>
      <c r="BJ151" s="136">
        <v>395.97841299999999</v>
      </c>
      <c r="BK151" s="136">
        <v>72782.072018000006</v>
      </c>
      <c r="BL151" s="136">
        <v>10.510957197446711</v>
      </c>
      <c r="BM151" s="136">
        <v>341.53372999999999</v>
      </c>
      <c r="BN151" s="136">
        <v>48530.689499</v>
      </c>
      <c r="BO151" s="136">
        <v>7.0086490524810818</v>
      </c>
      <c r="BP151" s="136">
        <v>277.18007899999998</v>
      </c>
      <c r="BQ151" s="136">
        <v>24258.490561999999</v>
      </c>
      <c r="BR151" s="136">
        <v>3.5033346661082549</v>
      </c>
      <c r="BS151" s="136">
        <v>225.34896800000001</v>
      </c>
      <c r="BT151" s="136">
        <v>1194705.66965216</v>
      </c>
      <c r="BU151" s="136">
        <v>1206852.924412</v>
      </c>
      <c r="BV151" s="136">
        <v>20.452322984281313</v>
      </c>
      <c r="BW151" s="136">
        <v>402.72658699999999</v>
      </c>
      <c r="BX151" s="136">
        <v>896129.20455000002</v>
      </c>
      <c r="BY151" s="136">
        <v>15.186543079417389</v>
      </c>
      <c r="BZ151" s="136">
        <v>346.41039699999999</v>
      </c>
      <c r="CA151" s="136">
        <v>597380.35069600004</v>
      </c>
      <c r="CB151" s="136">
        <v>10.123699110105374</v>
      </c>
      <c r="CC151" s="136">
        <v>279.44261899999998</v>
      </c>
      <c r="CD151" s="136">
        <v>298715.62466500001</v>
      </c>
      <c r="CE151" s="136">
        <v>5.0622808401251964</v>
      </c>
      <c r="CF151" s="136">
        <v>212.44222199999999</v>
      </c>
      <c r="CG151" s="136">
        <v>278315.36528346001</v>
      </c>
      <c r="CH151" s="136">
        <v>282505.840601</v>
      </c>
      <c r="CI151" s="136">
        <v>17.715841309540458</v>
      </c>
      <c r="CJ151" s="136">
        <v>416.65428600000001</v>
      </c>
      <c r="CK151" s="136">
        <v>208815.889398</v>
      </c>
      <c r="CL151" s="136">
        <v>13.094770542143705</v>
      </c>
      <c r="CM151" s="136">
        <v>353.73087299999997</v>
      </c>
      <c r="CN151" s="136">
        <v>139184.524194</v>
      </c>
      <c r="CO151" s="136">
        <v>8.7282122667593089</v>
      </c>
      <c r="CP151" s="136">
        <v>268.43174599999998</v>
      </c>
      <c r="CQ151" s="136">
        <v>69604.040760000004</v>
      </c>
      <c r="CR151" s="136">
        <v>4.3648447691689283</v>
      </c>
      <c r="CS151" s="136">
        <v>215.27968300000001</v>
      </c>
      <c r="CT151" s="136">
        <v>203754.49796225401</v>
      </c>
      <c r="CU151" s="136">
        <v>204472.126418</v>
      </c>
      <c r="CV151" s="136">
        <v>13.58029548760571</v>
      </c>
      <c r="CW151" s="136">
        <v>300.69365099999999</v>
      </c>
      <c r="CX151" s="136">
        <v>152814.21760500001</v>
      </c>
      <c r="CY151" s="136">
        <v>10.149364933686581</v>
      </c>
      <c r="CZ151" s="136">
        <v>275.633016</v>
      </c>
      <c r="DA151" s="136">
        <v>101890.93732</v>
      </c>
      <c r="DB151" s="136">
        <v>6.7672257366073056</v>
      </c>
      <c r="DC151" s="136">
        <v>227.91174599999999</v>
      </c>
      <c r="DD151" s="136">
        <v>50949.359617000002</v>
      </c>
      <c r="DE151" s="136">
        <v>3.3838712915260025</v>
      </c>
      <c r="DF151" s="136">
        <v>198.96722199999999</v>
      </c>
      <c r="DG151" s="136">
        <v>282584.81069554097</v>
      </c>
      <c r="DH151" s="136">
        <v>283289.183823</v>
      </c>
      <c r="DI151" s="136">
        <v>13.562897228907644</v>
      </c>
      <c r="DJ151" s="136">
        <v>324.77341300000001</v>
      </c>
      <c r="DK151" s="136">
        <v>211895.82913900001</v>
      </c>
      <c r="DL151" s="136">
        <v>10.144832623197031</v>
      </c>
      <c r="DM151" s="136">
        <v>293.73333300000002</v>
      </c>
      <c r="DN151" s="136">
        <v>141342.32943400001</v>
      </c>
      <c r="DO151" s="136">
        <v>6.7669773421547408</v>
      </c>
      <c r="DP151" s="136">
        <v>238.068254</v>
      </c>
      <c r="DQ151" s="136">
        <v>70677.468687000001</v>
      </c>
      <c r="DR151" s="136">
        <v>3.3837904831553685</v>
      </c>
      <c r="DS151" s="136">
        <v>202.452698</v>
      </c>
      <c r="DT151" s="136">
        <v>19496.099714657001</v>
      </c>
      <c r="DU151" s="136">
        <v>19513.504568</v>
      </c>
      <c r="DV151" s="136">
        <v>19.975947758611863</v>
      </c>
      <c r="DW151" s="136">
        <v>320.37</v>
      </c>
      <c r="DX151" s="136">
        <v>14614.968994999999</v>
      </c>
      <c r="DY151" s="136">
        <v>14.961323637201208</v>
      </c>
      <c r="DZ151" s="136">
        <v>288.908413</v>
      </c>
      <c r="EA151" s="136">
        <v>9749.9159469999995</v>
      </c>
      <c r="EB151" s="136">
        <v>9.9809755305318113</v>
      </c>
      <c r="EC151" s="136">
        <v>243.56563499999999</v>
      </c>
      <c r="ED151" s="136">
        <v>4877.5622409999996</v>
      </c>
      <c r="EE151" s="136">
        <v>4.9931537503199053</v>
      </c>
      <c r="EF151" s="136">
        <v>202.44833299999999</v>
      </c>
      <c r="EG151" s="136">
        <v>4369663.1471248101</v>
      </c>
      <c r="EH151" s="140">
        <v>4390696.8986919997</v>
      </c>
      <c r="EI151" s="136">
        <v>12.399163775800638</v>
      </c>
      <c r="EJ151" s="136">
        <v>384.441057</v>
      </c>
      <c r="EK151" s="136">
        <v>3828852.1287819999</v>
      </c>
      <c r="EL151" s="136">
        <v>10.812535165484489</v>
      </c>
      <c r="EM151" s="136">
        <v>352.43869899999999</v>
      </c>
      <c r="EN151" s="136">
        <v>3280410.2912519998</v>
      </c>
      <c r="EO151" s="136">
        <v>9.2637559347748226</v>
      </c>
      <c r="EP151" s="136">
        <v>330.72601600000002</v>
      </c>
      <c r="EQ151" s="136">
        <v>2736070.1362749999</v>
      </c>
      <c r="ER151" s="136">
        <v>7.7265597021414161</v>
      </c>
      <c r="ES151" s="136">
        <v>308.30787800000002</v>
      </c>
      <c r="ET151" s="136">
        <v>2187068.4357269998</v>
      </c>
      <c r="EU151" s="136">
        <v>6.1761994392146846</v>
      </c>
      <c r="EV151" s="136">
        <v>270.800163</v>
      </c>
      <c r="EW151" s="136">
        <v>1639203.0775649999</v>
      </c>
      <c r="EX151" s="136">
        <v>4.6290481646728265</v>
      </c>
      <c r="EY151" s="136">
        <v>243.39943099999999</v>
      </c>
      <c r="EZ151" s="136">
        <v>1089171.690647</v>
      </c>
      <c r="FA151" s="136">
        <v>3.0757801059601593</v>
      </c>
      <c r="FB151" s="136">
        <v>220.26069100000001</v>
      </c>
      <c r="FC151" s="136">
        <v>547071.22526800004</v>
      </c>
      <c r="FD151" s="136">
        <v>1.5449086729595471</v>
      </c>
      <c r="FE151" s="136">
        <v>196.57113799999999</v>
      </c>
      <c r="FF151" s="136">
        <v>3984.5942447897201</v>
      </c>
      <c r="FG151" s="136">
        <v>3966.524152</v>
      </c>
      <c r="FH151" s="136">
        <v>11.719329173314424</v>
      </c>
      <c r="FI151" s="136">
        <v>166.49777800000001</v>
      </c>
      <c r="FJ151" s="136">
        <v>1987.537548</v>
      </c>
      <c r="FK151" s="136">
        <v>5.872296720439639</v>
      </c>
      <c r="FL151" s="136">
        <v>161.05277799999999</v>
      </c>
      <c r="FM151" s="136">
        <v>26845.5555770592</v>
      </c>
      <c r="FN151" s="136">
        <v>27123.815441999999</v>
      </c>
      <c r="FO151" s="136">
        <v>198.57833986382605</v>
      </c>
      <c r="FP151" s="136">
        <v>169.341587</v>
      </c>
      <c r="FQ151" s="136">
        <v>13443.781817999999</v>
      </c>
      <c r="FR151" s="136">
        <v>98.424348912804732</v>
      </c>
      <c r="FS151" s="136">
        <v>166.715238</v>
      </c>
      <c r="FT151" s="136">
        <v>167.63954656249999</v>
      </c>
      <c r="FU151" s="136">
        <v>14.552043972439236</v>
      </c>
      <c r="FV151" s="136">
        <v>344.06891300000001</v>
      </c>
      <c r="FW151" s="136">
        <v>168.883919625</v>
      </c>
      <c r="FX151" s="136">
        <v>14.660062467447917</v>
      </c>
      <c r="FY151" s="136">
        <v>345.70038499999998</v>
      </c>
      <c r="FZ151" s="136">
        <v>18156097.293020174</v>
      </c>
      <c r="GA151" s="136">
        <v>122.59747306475951</v>
      </c>
      <c r="GB151" s="136">
        <v>392.87007899999998</v>
      </c>
      <c r="GC151" s="136">
        <v>18212796.736554749</v>
      </c>
      <c r="GD151" s="136">
        <v>122.98033114209473</v>
      </c>
      <c r="GE151" s="136">
        <v>396.91031700000002</v>
      </c>
      <c r="GF151" s="136">
        <v>120.69318199999999</v>
      </c>
      <c r="GG151" s="136"/>
      <c r="GH151" s="136"/>
      <c r="GI151" s="136"/>
      <c r="GJ151" s="136"/>
      <c r="GK151" s="136"/>
      <c r="GL151" s="136">
        <v>4</v>
      </c>
      <c r="GM151" s="136">
        <v>0</v>
      </c>
      <c r="GN151" s="136">
        <v>0</v>
      </c>
      <c r="GO151" s="114"/>
      <c r="GP151" s="114"/>
      <c r="GQ151" s="114"/>
      <c r="GR151" s="114"/>
      <c r="GS151" s="114"/>
      <c r="GT151" s="114"/>
      <c r="GU151" s="114"/>
      <c r="GV151" s="114"/>
      <c r="GW151" s="114"/>
      <c r="GX151" s="114"/>
      <c r="GY151" s="114"/>
      <c r="GZ151" s="114"/>
      <c r="HA151" s="107"/>
      <c r="HB151" s="114"/>
      <c r="HC151" s="53" t="str">
        <f t="shared" si="21"/>
        <v>0</v>
      </c>
      <c r="HD151" s="56">
        <f t="shared" si="22"/>
        <v>2018</v>
      </c>
      <c r="HF151" s="56" t="e">
        <f>MATCH(ROUND(#REF!,1),#REF!,0)</f>
        <v>#REF!</v>
      </c>
      <c r="HG151" s="56" t="e">
        <f>MATCH(ROUND(#REF!,1),#REF!,0)</f>
        <v>#REF!</v>
      </c>
      <c r="HH151" s="56" t="e">
        <f>MATCH(ROUND(#REF!,1),#REF!,0)</f>
        <v>#REF!</v>
      </c>
      <c r="HI151" s="56" t="e">
        <f>MATCH(ROUND(#REF!,1),#REF!,0)</f>
        <v>#REF!</v>
      </c>
      <c r="HK151" s="115">
        <f t="shared" si="18"/>
        <v>2</v>
      </c>
      <c r="HL151" s="115" t="str" cm="1">
        <f t="array" ref="HL151">IFERROR(INDEX(#REF!,'5. Data Set'!HH151),"")</f>
        <v/>
      </c>
      <c r="HN151" s="116" t="str" cm="1">
        <f t="array" ref="HN151">IF(IFERROR(INDEX($E$5:$E$900,SMALL(IF(ROUND($EH$5:$EH$900,1)=ROUND($EH151,1),ROW($EH$5:$EH$900)-4,""),1)),"")=$E151,"",IFERROR(INDEX($E$5:$E$900,SMALL(IF(ROUND($EH$5:$EH$900,1)=ROUND($EH151,1),ROW($EH$5:$EH$900)-4,""),1)),""))</f>
        <v/>
      </c>
      <c r="HO151" s="116" t="str" cm="1">
        <f t="array" ref="HO151">IF(IFERROR(INDEX($E$5:$E$900,SMALL(IF(ROUND($EH$5:$EH$900,1)=ROUND($EH151,1),ROW($EH$5:$EH$900)-4,""),2)),"")=$E151,"",IFERROR(INDEX($E$5:$E$900,SMALL(IF(ROUND($EH$5:$EH$900,1)=ROUND($EH151,1),ROW($EH$5:$EH$900)-4,""),2)),""))</f>
        <v/>
      </c>
      <c r="HP151" s="116" t="str" cm="1">
        <f t="array" ref="HP151">IF(IFERROR(INDEX($E$5:$E$900,SMALL(IF(ROUND($EH$5:$EH$900,1)=ROUND($EH151,1),ROW($EH$5:$EH$900)-4,""),3)),"")=$E151,"",IFERROR(INDEX($E$5:$E$900,SMALL(IF(ROUND($EH$5:$EH$900,1)=ROUND($EH151,1),ROW($EH$5:$EH$900)-4,""),3)),""))</f>
        <v/>
      </c>
      <c r="HQ151" s="117" t="str" cm="1">
        <f t="array" ref="HQ151">IF(IFERROR(INDEX($E$5:$E$900,SMALL(IF(ROUND($EH$5:$EH$900,1)=ROUND($EH151,1),ROW($EH$5:$EH$900)-4,""),4)),"")=$E151,"",IFERROR(INDEX($E$5:$E$900,SMALL(IF(ROUND($EH$5:$EH$900,1)=ROUND($EH151,1),ROW($EH$5:$EH$900)-4,""),4)),""))</f>
        <v/>
      </c>
      <c r="HR151" s="118"/>
      <c r="HS151" s="105" t="str">
        <f t="shared" si="19"/>
        <v>TO</v>
      </c>
      <c r="HT151" s="119" t="str">
        <f t="shared" si="20"/>
        <v/>
      </c>
      <c r="HU151" s="119" t="str">
        <f t="shared" si="20"/>
        <v/>
      </c>
      <c r="HV151" s="119" t="str">
        <f t="shared" si="20"/>
        <v/>
      </c>
      <c r="HW151" s="119" t="str">
        <f t="shared" si="20"/>
        <v/>
      </c>
    </row>
    <row r="152" spans="1:231" ht="13.9" customHeight="1" x14ac:dyDescent="0.25">
      <c r="A152" s="118" t="s">
        <v>292</v>
      </c>
      <c r="B152" s="118" t="s">
        <v>686</v>
      </c>
      <c r="C152" s="136"/>
      <c r="D152" s="137">
        <v>2018</v>
      </c>
      <c r="E152" s="138" t="s">
        <v>689</v>
      </c>
      <c r="F152" s="137" t="s">
        <v>309</v>
      </c>
      <c r="G152" s="107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18" t="s">
        <v>18</v>
      </c>
      <c r="X152" s="110"/>
      <c r="Y152" s="118" t="s">
        <v>296</v>
      </c>
      <c r="Z152" s="118">
        <v>1</v>
      </c>
      <c r="AA152" s="136" t="s">
        <v>616</v>
      </c>
      <c r="AB152" s="136">
        <v>2</v>
      </c>
      <c r="AC152" s="136">
        <v>2</v>
      </c>
      <c r="AD152" s="136">
        <v>2200</v>
      </c>
      <c r="AE152" s="136">
        <v>16</v>
      </c>
      <c r="AF152" s="136">
        <v>2</v>
      </c>
      <c r="AG152" s="136">
        <v>32768</v>
      </c>
      <c r="AH152" s="136">
        <v>2</v>
      </c>
      <c r="AI152" s="136" t="s">
        <v>688</v>
      </c>
      <c r="AJ152" s="136">
        <v>1</v>
      </c>
      <c r="AK152" s="136" t="s">
        <v>326</v>
      </c>
      <c r="AL152" s="136" t="s">
        <v>316</v>
      </c>
      <c r="AM152" s="136">
        <v>1</v>
      </c>
      <c r="AN152" s="118">
        <v>0</v>
      </c>
      <c r="AO152" s="136">
        <v>500</v>
      </c>
      <c r="AP152" s="136" t="s">
        <v>531</v>
      </c>
      <c r="AQ152" s="136" t="s">
        <v>424</v>
      </c>
      <c r="AR152" s="136" t="s">
        <v>319</v>
      </c>
      <c r="AS152" s="136" t="s">
        <v>690</v>
      </c>
      <c r="AT152" s="136" t="s">
        <v>599</v>
      </c>
      <c r="AU152" s="136">
        <v>5.5560816163399593</v>
      </c>
      <c r="AV152" s="136">
        <v>7.5677208061673351</v>
      </c>
      <c r="AW152" s="136">
        <v>21.867468251615009</v>
      </c>
      <c r="AX152" s="136">
        <v>20.634473496465187</v>
      </c>
      <c r="AY152" s="136">
        <v>18.346837925604714</v>
      </c>
      <c r="AZ152" s="136">
        <v>28.669565215633014</v>
      </c>
      <c r="BA152" s="136"/>
      <c r="BB152" s="136">
        <v>3.6307665437975811</v>
      </c>
      <c r="BC152" s="136">
        <v>31.85120526437964</v>
      </c>
      <c r="BD152" s="136">
        <v>409.05749312977895</v>
      </c>
      <c r="BE152" s="136">
        <v>7.2691953565087637</v>
      </c>
      <c r="BF152" s="136">
        <v>42.659450662133807</v>
      </c>
      <c r="BG152" s="136">
        <v>11552.336673206601</v>
      </c>
      <c r="BH152" s="136">
        <v>11567.368538999999</v>
      </c>
      <c r="BI152" s="136">
        <v>1.6705228668187857</v>
      </c>
      <c r="BJ152" s="136">
        <v>216.194841</v>
      </c>
      <c r="BK152" s="136">
        <v>8670.2387330000001</v>
      </c>
      <c r="BL152" s="136">
        <v>1.2521285213159263</v>
      </c>
      <c r="BM152" s="136">
        <v>176.09269800000001</v>
      </c>
      <c r="BN152" s="136">
        <v>5787.9541239999999</v>
      </c>
      <c r="BO152" s="136">
        <v>0.83587807232395595</v>
      </c>
      <c r="BP152" s="136">
        <v>154.840476</v>
      </c>
      <c r="BQ152" s="136">
        <v>2893.9030619999999</v>
      </c>
      <c r="BR152" s="136">
        <v>0.41792834931546413</v>
      </c>
      <c r="BS152" s="136">
        <v>130.07698400000001</v>
      </c>
      <c r="BT152" s="136">
        <v>134618.892563147</v>
      </c>
      <c r="BU152" s="136">
        <v>134480.90200999999</v>
      </c>
      <c r="BV152" s="136">
        <v>2.2790240529649228</v>
      </c>
      <c r="BW152" s="136">
        <v>210.42142899999999</v>
      </c>
      <c r="BX152" s="136">
        <v>101003.789582</v>
      </c>
      <c r="BY152" s="136">
        <v>1.7116933516765747</v>
      </c>
      <c r="BZ152" s="136">
        <v>183.41547600000001</v>
      </c>
      <c r="CA152" s="136">
        <v>67323.573174999998</v>
      </c>
      <c r="CB152" s="136">
        <v>1.1409206831908358</v>
      </c>
      <c r="CC152" s="136">
        <v>155.71277799999999</v>
      </c>
      <c r="CD152" s="136">
        <v>33650.305343</v>
      </c>
      <c r="CE152" s="136">
        <v>0.57026577097622677</v>
      </c>
      <c r="CF152" s="136">
        <v>128.76476199999999</v>
      </c>
      <c r="CG152" s="136">
        <v>145247.96307965901</v>
      </c>
      <c r="CH152" s="136">
        <v>143225.58942800001</v>
      </c>
      <c r="CI152" s="136">
        <v>8.9816260377976125</v>
      </c>
      <c r="CJ152" s="136">
        <v>277.11341299999998</v>
      </c>
      <c r="CK152" s="136">
        <v>108955.69039800001</v>
      </c>
      <c r="CL152" s="136">
        <v>6.8325727947996144</v>
      </c>
      <c r="CM152" s="136">
        <v>256.86992099999998</v>
      </c>
      <c r="CN152" s="136">
        <v>72631.643221999999</v>
      </c>
      <c r="CO152" s="136">
        <v>4.5547046483525238</v>
      </c>
      <c r="CP152" s="136">
        <v>219.62055599999999</v>
      </c>
      <c r="CQ152" s="136">
        <v>36345.688090000003</v>
      </c>
      <c r="CR152" s="136">
        <v>2.2792252405071709</v>
      </c>
      <c r="CS152" s="136">
        <v>178.216905</v>
      </c>
      <c r="CT152" s="136">
        <v>113487.792238191</v>
      </c>
      <c r="CU152" s="136">
        <v>113413.61510700001</v>
      </c>
      <c r="CV152" s="136">
        <v>7.5325201163216224</v>
      </c>
      <c r="CW152" s="136">
        <v>237.10547600000001</v>
      </c>
      <c r="CX152" s="136">
        <v>85111.630841000006</v>
      </c>
      <c r="CY152" s="136">
        <v>5.6528051842622435</v>
      </c>
      <c r="CZ152" s="136">
        <v>218.913095</v>
      </c>
      <c r="DA152" s="136">
        <v>56781.42441</v>
      </c>
      <c r="DB152" s="136">
        <v>3.7712158385763517</v>
      </c>
      <c r="DC152" s="136">
        <v>194.97055599999999</v>
      </c>
      <c r="DD152" s="136">
        <v>28379.004654</v>
      </c>
      <c r="DE152" s="136">
        <v>1.8848303463015714</v>
      </c>
      <c r="DF152" s="136">
        <v>164.96888899999999</v>
      </c>
      <c r="DG152" s="136">
        <v>146898.19015051701</v>
      </c>
      <c r="DH152" s="136">
        <v>146370.42342400001</v>
      </c>
      <c r="DI152" s="136">
        <v>7.0077049305623049</v>
      </c>
      <c r="DJ152" s="136">
        <v>247.670714</v>
      </c>
      <c r="DK152" s="136">
        <v>110162.382421</v>
      </c>
      <c r="DL152" s="136">
        <v>5.2741903206624965</v>
      </c>
      <c r="DM152" s="136">
        <v>231.305159</v>
      </c>
      <c r="DN152" s="136">
        <v>73460.897022999998</v>
      </c>
      <c r="DO152" s="136">
        <v>3.5170513156225356</v>
      </c>
      <c r="DP152" s="136">
        <v>203.550635</v>
      </c>
      <c r="DQ152" s="136">
        <v>36715.476666000002</v>
      </c>
      <c r="DR152" s="136">
        <v>1.757808858111741</v>
      </c>
      <c r="DS152" s="136">
        <v>172.94365099999999</v>
      </c>
      <c r="DT152" s="136">
        <v>10611.510487359799</v>
      </c>
      <c r="DU152" s="136">
        <v>10601.380303</v>
      </c>
      <c r="DV152" s="136">
        <v>10.852618419409325</v>
      </c>
      <c r="DW152" s="136">
        <v>246.60841300000001</v>
      </c>
      <c r="DX152" s="136">
        <v>7949.5420979999999</v>
      </c>
      <c r="DY152" s="136">
        <v>8.1379353001996204</v>
      </c>
      <c r="DZ152" s="136">
        <v>226.98492100000001</v>
      </c>
      <c r="EA152" s="136">
        <v>5312.2244090000004</v>
      </c>
      <c r="EB152" s="136">
        <v>5.4381168132261868</v>
      </c>
      <c r="EC152" s="136">
        <v>200.520397</v>
      </c>
      <c r="ED152" s="136">
        <v>2647.9856829999999</v>
      </c>
      <c r="EE152" s="136">
        <v>2.7107392977427445</v>
      </c>
      <c r="EF152" s="136">
        <v>171.686905</v>
      </c>
      <c r="EG152" s="136">
        <v>426938.99805291701</v>
      </c>
      <c r="EH152" s="140">
        <v>431512.122867</v>
      </c>
      <c r="EI152" s="136">
        <v>1.218574091111877</v>
      </c>
      <c r="EJ152" s="136">
        <v>214.161179</v>
      </c>
      <c r="EK152" s="136">
        <v>372471.979391</v>
      </c>
      <c r="EL152" s="136">
        <v>1.0518469347636967</v>
      </c>
      <c r="EM152" s="136">
        <v>168.72706099999999</v>
      </c>
      <c r="EN152" s="136">
        <v>321638.09766299999</v>
      </c>
      <c r="EO152" s="136">
        <v>0.90829395457667461</v>
      </c>
      <c r="EP152" s="136">
        <v>160.49052800000001</v>
      </c>
      <c r="EQ152" s="136">
        <v>266838.375589</v>
      </c>
      <c r="ER152" s="136">
        <v>0.75354158962378992</v>
      </c>
      <c r="ES152" s="136">
        <v>156.57601600000001</v>
      </c>
      <c r="ET152" s="136">
        <v>212710.09413300001</v>
      </c>
      <c r="EU152" s="136">
        <v>0.60068534785599392</v>
      </c>
      <c r="EV152" s="136">
        <v>155.55146300000001</v>
      </c>
      <c r="EW152" s="136">
        <v>159631.249236</v>
      </c>
      <c r="EX152" s="136">
        <v>0.45079267566896991</v>
      </c>
      <c r="EY152" s="136">
        <v>146.83292700000001</v>
      </c>
      <c r="EZ152" s="136">
        <v>106398.31921</v>
      </c>
      <c r="FA152" s="136">
        <v>0.3004648728423302</v>
      </c>
      <c r="FB152" s="136">
        <v>137.22748000000001</v>
      </c>
      <c r="FC152" s="136">
        <v>53940.856637999997</v>
      </c>
      <c r="FD152" s="136">
        <v>0.15232696109375909</v>
      </c>
      <c r="FE152" s="136">
        <v>126.50483699999999</v>
      </c>
      <c r="FF152" s="136">
        <v>2126.48952248451</v>
      </c>
      <c r="FG152" s="136">
        <v>2128.4296410000002</v>
      </c>
      <c r="FH152" s="136">
        <v>6.2885707055486622</v>
      </c>
      <c r="FI152" s="136">
        <v>150.28611100000001</v>
      </c>
      <c r="FJ152" s="136">
        <v>1064.2349810000001</v>
      </c>
      <c r="FK152" s="136">
        <v>3.1443449181587191</v>
      </c>
      <c r="FL152" s="136">
        <v>129.691508</v>
      </c>
      <c r="FM152" s="136">
        <v>10612.1713831303</v>
      </c>
      <c r="FN152" s="136">
        <v>10869.835311999999</v>
      </c>
      <c r="FO152" s="136">
        <v>79.580022783512689</v>
      </c>
      <c r="FP152" s="136">
        <v>138.566429</v>
      </c>
      <c r="FQ152" s="136">
        <v>5317.2172840000003</v>
      </c>
      <c r="FR152" s="136">
        <v>38.928305761768797</v>
      </c>
      <c r="FS152" s="136">
        <v>133.61118999999999</v>
      </c>
      <c r="FT152" s="136">
        <v>17.373496410804488</v>
      </c>
      <c r="FU152" s="136">
        <v>1.5081160078823341</v>
      </c>
      <c r="FV152" s="136">
        <v>211.17080200000001</v>
      </c>
      <c r="FW152" s="136">
        <v>17.19429663734542</v>
      </c>
      <c r="FX152" s="136">
        <v>1.49256047199179</v>
      </c>
      <c r="FY152" s="136">
        <v>201.725191</v>
      </c>
      <c r="FZ152" s="136">
        <v>1609302.3723227938</v>
      </c>
      <c r="GA152" s="136">
        <v>10.866674762739061</v>
      </c>
      <c r="GB152" s="136">
        <v>238.215317</v>
      </c>
      <c r="GC152" s="136">
        <v>1513344.023221992</v>
      </c>
      <c r="GD152" s="136">
        <v>10.218724328823566</v>
      </c>
      <c r="GE152" s="136">
        <v>239.541864</v>
      </c>
      <c r="GF152" s="136">
        <v>102.277576</v>
      </c>
      <c r="GG152" s="136"/>
      <c r="GH152" s="136"/>
      <c r="GI152" s="136"/>
      <c r="GJ152" s="136"/>
      <c r="GK152" s="136"/>
      <c r="GL152" s="136">
        <v>4</v>
      </c>
      <c r="GM152" s="136">
        <v>0</v>
      </c>
      <c r="GN152" s="136">
        <v>0</v>
      </c>
      <c r="GO152" s="114"/>
      <c r="GP152" s="114"/>
      <c r="GQ152" s="114"/>
      <c r="GR152" s="114"/>
      <c r="GS152" s="114"/>
      <c r="GT152" s="114"/>
      <c r="GU152" s="114"/>
      <c r="GV152" s="114"/>
      <c r="GW152" s="114"/>
      <c r="GX152" s="114"/>
      <c r="GY152" s="114"/>
      <c r="GZ152" s="114"/>
      <c r="HA152" s="107"/>
      <c r="HB152" s="114"/>
      <c r="HC152" s="53" t="str">
        <f t="shared" si="21"/>
        <v>0</v>
      </c>
      <c r="HD152" s="56">
        <f t="shared" si="22"/>
        <v>2018</v>
      </c>
      <c r="HF152" s="56" t="e">
        <f>MATCH(ROUND(#REF!,1),#REF!,0)</f>
        <v>#REF!</v>
      </c>
      <c r="HG152" s="56" t="e">
        <f>MATCH(ROUND(#REF!,1),#REF!,0)</f>
        <v>#REF!</v>
      </c>
      <c r="HH152" s="56" t="e">
        <f>MATCH(ROUND(#REF!,1),#REF!,0)</f>
        <v>#REF!</v>
      </c>
      <c r="HI152" s="56" t="e">
        <f>MATCH(ROUND(#REF!,1),#REF!,0)</f>
        <v>#REF!</v>
      </c>
      <c r="HK152" s="115">
        <f t="shared" si="18"/>
        <v>2</v>
      </c>
      <c r="HL152" s="115" t="str" cm="1">
        <f t="array" ref="HL152">IFERROR(INDEX(#REF!,'5. Data Set'!HH152),"")</f>
        <v/>
      </c>
      <c r="HN152" s="116" t="str" cm="1">
        <f t="array" ref="HN152">IF(IFERROR(INDEX($E$5:$E$900,SMALL(IF(ROUND($EH$5:$EH$900,1)=ROUND($EH152,1),ROW($EH$5:$EH$900)-4,""),1)),"")=$E152,"",IFERROR(INDEX($E$5:$E$900,SMALL(IF(ROUND($EH$5:$EH$900,1)=ROUND($EH152,1),ROW($EH$5:$EH$900)-4,""),1)),""))</f>
        <v/>
      </c>
      <c r="HO152" s="116" t="str" cm="1">
        <f t="array" ref="HO152">IF(IFERROR(INDEX($E$5:$E$900,SMALL(IF(ROUND($EH$5:$EH$900,1)=ROUND($EH152,1),ROW($EH$5:$EH$900)-4,""),2)),"")=$E152,"",IFERROR(INDEX($E$5:$E$900,SMALL(IF(ROUND($EH$5:$EH$900,1)=ROUND($EH152,1),ROW($EH$5:$EH$900)-4,""),2)),""))</f>
        <v/>
      </c>
      <c r="HP152" s="116" t="str" cm="1">
        <f t="array" ref="HP152">IF(IFERROR(INDEX($E$5:$E$900,SMALL(IF(ROUND($EH$5:$EH$900,1)=ROUND($EH152,1),ROW($EH$5:$EH$900)-4,""),3)),"")=$E152,"",IFERROR(INDEX($E$5:$E$900,SMALL(IF(ROUND($EH$5:$EH$900,1)=ROUND($EH152,1),ROW($EH$5:$EH$900)-4,""),3)),""))</f>
        <v/>
      </c>
      <c r="HQ152" s="117" t="str" cm="1">
        <f t="array" ref="HQ152">IF(IFERROR(INDEX($E$5:$E$900,SMALL(IF(ROUND($EH$5:$EH$900,1)=ROUND($EH152,1),ROW($EH$5:$EH$900)-4,""),4)),"")=$E152,"",IFERROR(INDEX($E$5:$E$900,SMALL(IF(ROUND($EH$5:$EH$900,1)=ROUND($EH152,1),ROW($EH$5:$EH$900)-4,""),4)),""))</f>
        <v/>
      </c>
      <c r="HR152" s="118"/>
      <c r="HS152" s="105" t="str">
        <f t="shared" si="19"/>
        <v>TO</v>
      </c>
      <c r="HT152" s="119" t="str">
        <f t="shared" si="20"/>
        <v/>
      </c>
      <c r="HU152" s="119" t="str">
        <f t="shared" si="20"/>
        <v/>
      </c>
      <c r="HV152" s="119" t="str">
        <f t="shared" si="20"/>
        <v/>
      </c>
      <c r="HW152" s="119" t="str">
        <f t="shared" si="20"/>
        <v/>
      </c>
    </row>
    <row r="153" spans="1:231" ht="13.9" customHeight="1" x14ac:dyDescent="0.25">
      <c r="A153" s="118" t="s">
        <v>292</v>
      </c>
      <c r="B153" s="118" t="s">
        <v>686</v>
      </c>
      <c r="C153" s="136"/>
      <c r="D153" s="137">
        <v>2018</v>
      </c>
      <c r="E153" s="138" t="s">
        <v>691</v>
      </c>
      <c r="F153" s="137" t="s">
        <v>303</v>
      </c>
      <c r="G153" s="107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18" t="s">
        <v>18</v>
      </c>
      <c r="X153" s="110"/>
      <c r="Y153" s="118" t="s">
        <v>296</v>
      </c>
      <c r="Z153" s="118">
        <v>1</v>
      </c>
      <c r="AA153" s="136" t="s">
        <v>604</v>
      </c>
      <c r="AB153" s="136">
        <v>2</v>
      </c>
      <c r="AC153" s="136">
        <v>2</v>
      </c>
      <c r="AD153" s="136">
        <v>2100</v>
      </c>
      <c r="AE153" s="136">
        <v>8</v>
      </c>
      <c r="AF153" s="136">
        <v>2</v>
      </c>
      <c r="AG153" s="136">
        <v>16384</v>
      </c>
      <c r="AH153" s="136">
        <v>2</v>
      </c>
      <c r="AI153" s="136" t="s">
        <v>692</v>
      </c>
      <c r="AJ153" s="136">
        <v>1</v>
      </c>
      <c r="AK153" s="136" t="s">
        <v>326</v>
      </c>
      <c r="AL153" s="136" t="s">
        <v>316</v>
      </c>
      <c r="AM153" s="136">
        <v>1</v>
      </c>
      <c r="AN153" s="118">
        <v>0</v>
      </c>
      <c r="AO153" s="136">
        <v>500</v>
      </c>
      <c r="AP153" s="136" t="s">
        <v>531</v>
      </c>
      <c r="AQ153" s="136" t="s">
        <v>424</v>
      </c>
      <c r="AR153" s="136" t="s">
        <v>319</v>
      </c>
      <c r="AS153" s="136" t="s">
        <v>690</v>
      </c>
      <c r="AT153" s="136" t="s">
        <v>599</v>
      </c>
      <c r="AU153" s="136">
        <v>5.9103782360294872</v>
      </c>
      <c r="AV153" s="136">
        <v>7.1012174270695274</v>
      </c>
      <c r="AW153" s="136">
        <v>13.937306850689128</v>
      </c>
      <c r="AX153" s="136">
        <v>12.418587407924614</v>
      </c>
      <c r="AY153" s="136">
        <v>11.541340155249848</v>
      </c>
      <c r="AZ153" s="136">
        <v>17.735326743521615</v>
      </c>
      <c r="BA153" s="136"/>
      <c r="BB153" s="136">
        <v>4.3025409931256995</v>
      </c>
      <c r="BC153" s="136">
        <v>31.205735071728355</v>
      </c>
      <c r="BD153" s="136">
        <v>409.05536416075739</v>
      </c>
      <c r="BE153" s="136">
        <v>7.5758555720653353</v>
      </c>
      <c r="BF153" s="136">
        <v>24.283473285707363</v>
      </c>
      <c r="BG153" s="136">
        <v>12749.677532789699</v>
      </c>
      <c r="BH153" s="136">
        <v>12796.293747</v>
      </c>
      <c r="BI153" s="136">
        <v>1.8480003678297037</v>
      </c>
      <c r="BJ153" s="136">
        <v>203.89454499999999</v>
      </c>
      <c r="BK153" s="136">
        <v>9582.3483329999999</v>
      </c>
      <c r="BL153" s="136">
        <v>1.3838525118421814</v>
      </c>
      <c r="BM153" s="136">
        <v>186.63016500000001</v>
      </c>
      <c r="BN153" s="136">
        <v>6368.734469</v>
      </c>
      <c r="BO153" s="136">
        <v>0.91975253725954598</v>
      </c>
      <c r="BP153" s="136">
        <v>171.196033</v>
      </c>
      <c r="BQ153" s="136">
        <v>3182.9494279999999</v>
      </c>
      <c r="BR153" s="136">
        <v>0.4596715134885333</v>
      </c>
      <c r="BS153" s="136">
        <v>136.009174</v>
      </c>
      <c r="BT153" s="136">
        <v>129322.935435195</v>
      </c>
      <c r="BU153" s="136">
        <v>130435.640396</v>
      </c>
      <c r="BV153" s="136">
        <v>2.2104697201113543</v>
      </c>
      <c r="BW153" s="136">
        <v>204.521818</v>
      </c>
      <c r="BX153" s="136">
        <v>97006.847362</v>
      </c>
      <c r="BY153" s="136">
        <v>1.6439578790440839</v>
      </c>
      <c r="BZ153" s="136">
        <v>191.16437999999999</v>
      </c>
      <c r="CA153" s="136">
        <v>64676.850953000001</v>
      </c>
      <c r="CB153" s="136">
        <v>1.0960671499731138</v>
      </c>
      <c r="CC153" s="136">
        <v>165.14281</v>
      </c>
      <c r="CD153" s="136">
        <v>32338.652227999999</v>
      </c>
      <c r="CE153" s="136">
        <v>0.54803741770410874</v>
      </c>
      <c r="CF153" s="136">
        <v>132.94900799999999</v>
      </c>
      <c r="CG153" s="136">
        <v>74356.516041416806</v>
      </c>
      <c r="CH153" s="136">
        <v>75271.255625000005</v>
      </c>
      <c r="CI153" s="136">
        <v>4.7202338082125808</v>
      </c>
      <c r="CJ153" s="136">
        <v>218.68892600000001</v>
      </c>
      <c r="CK153" s="136">
        <v>55760.474538000002</v>
      </c>
      <c r="CL153" s="136">
        <v>3.4967196294361589</v>
      </c>
      <c r="CM153" s="136">
        <v>201.98173600000001</v>
      </c>
      <c r="CN153" s="136">
        <v>37174.475494999999</v>
      </c>
      <c r="CO153" s="136">
        <v>2.3311982054380551</v>
      </c>
      <c r="CP153" s="136">
        <v>181.863058</v>
      </c>
      <c r="CQ153" s="136">
        <v>18593.02592</v>
      </c>
      <c r="CR153" s="136">
        <v>1.1659620769685655</v>
      </c>
      <c r="CS153" s="136">
        <v>148.00933900000001</v>
      </c>
      <c r="CT153" s="136">
        <v>57821.181980209003</v>
      </c>
      <c r="CU153" s="136">
        <v>57954.429495999997</v>
      </c>
      <c r="CV153" s="136">
        <v>3.8491225731293994</v>
      </c>
      <c r="CW153" s="136">
        <v>192.17247900000001</v>
      </c>
      <c r="CX153" s="136">
        <v>43398.833155</v>
      </c>
      <c r="CY153" s="136">
        <v>2.8823927661287163</v>
      </c>
      <c r="CZ153" s="136">
        <v>181.19859500000001</v>
      </c>
      <c r="DA153" s="136">
        <v>28928.897824</v>
      </c>
      <c r="DB153" s="136">
        <v>1.9213522520793302</v>
      </c>
      <c r="DC153" s="136">
        <v>168.319917</v>
      </c>
      <c r="DD153" s="136">
        <v>14452.912193</v>
      </c>
      <c r="DE153" s="136">
        <v>0.95990989909361579</v>
      </c>
      <c r="DF153" s="136">
        <v>146.785124</v>
      </c>
      <c r="DG153" s="136">
        <v>77021.801808873803</v>
      </c>
      <c r="DH153" s="136">
        <v>76976.555565000002</v>
      </c>
      <c r="DI153" s="136">
        <v>3.6853687743182744</v>
      </c>
      <c r="DJ153" s="136">
        <v>200.40479300000001</v>
      </c>
      <c r="DK153" s="136">
        <v>57785.479331000002</v>
      </c>
      <c r="DL153" s="136">
        <v>2.7665670355392118</v>
      </c>
      <c r="DM153" s="136">
        <v>190.47851199999999</v>
      </c>
      <c r="DN153" s="136">
        <v>38510.222239000002</v>
      </c>
      <c r="DO153" s="136">
        <v>1.8437350111336823</v>
      </c>
      <c r="DP153" s="136">
        <v>174.046198</v>
      </c>
      <c r="DQ153" s="136">
        <v>19252.149408000001</v>
      </c>
      <c r="DR153" s="136">
        <v>0.92172570915882412</v>
      </c>
      <c r="DS153" s="136">
        <v>146.986942</v>
      </c>
      <c r="DT153" s="136">
        <v>5516.0328770916203</v>
      </c>
      <c r="DU153" s="136">
        <v>5515.6003129999999</v>
      </c>
      <c r="DV153" s="136">
        <v>5.64631244612786</v>
      </c>
      <c r="DW153" s="136">
        <v>199.50611599999999</v>
      </c>
      <c r="DX153" s="136">
        <v>4139.4861099999998</v>
      </c>
      <c r="DY153" s="136">
        <v>4.2375862312535189</v>
      </c>
      <c r="DZ153" s="136">
        <v>185.86</v>
      </c>
      <c r="EA153" s="136">
        <v>2757.7913199999998</v>
      </c>
      <c r="EB153" s="136">
        <v>2.8231471771510463</v>
      </c>
      <c r="EC153" s="136">
        <v>170.404628</v>
      </c>
      <c r="ED153" s="136">
        <v>1382.144319</v>
      </c>
      <c r="EE153" s="136">
        <v>1.414899236320827</v>
      </c>
      <c r="EF153" s="136">
        <v>152.88405</v>
      </c>
      <c r="EG153" s="136">
        <v>525464.65108216996</v>
      </c>
      <c r="EH153" s="140">
        <v>532545.49159200001</v>
      </c>
      <c r="EI153" s="136">
        <v>1.5038885444997483</v>
      </c>
      <c r="EJ153" s="136">
        <v>201.515187</v>
      </c>
      <c r="EK153" s="136">
        <v>459163.30176200002</v>
      </c>
      <c r="EL153" s="136">
        <v>1.2966599858169303</v>
      </c>
      <c r="EM153" s="136">
        <v>178.116017</v>
      </c>
      <c r="EN153" s="136">
        <v>393016.128103</v>
      </c>
      <c r="EO153" s="136">
        <v>1.1098628421223615</v>
      </c>
      <c r="EP153" s="136">
        <v>172.70912899999999</v>
      </c>
      <c r="EQ153" s="136">
        <v>327736.97078999999</v>
      </c>
      <c r="ER153" s="136">
        <v>0.92551694411440155</v>
      </c>
      <c r="ES153" s="136">
        <v>167.30182600000001</v>
      </c>
      <c r="ET153" s="136">
        <v>264318.64347499999</v>
      </c>
      <c r="EU153" s="136">
        <v>0.74642596040284837</v>
      </c>
      <c r="EV153" s="136">
        <v>161.69269700000001</v>
      </c>
      <c r="EW153" s="136">
        <v>196574.06433299999</v>
      </c>
      <c r="EX153" s="136">
        <v>0.55511780338691386</v>
      </c>
      <c r="EY153" s="136">
        <v>154.78257300000001</v>
      </c>
      <c r="EZ153" s="136">
        <v>130960.492587</v>
      </c>
      <c r="FA153" s="136">
        <v>0.36982753153137782</v>
      </c>
      <c r="FB153" s="136">
        <v>144.05070499999999</v>
      </c>
      <c r="FC153" s="136">
        <v>65627.556989000004</v>
      </c>
      <c r="FD153" s="136">
        <v>0.18532976565854778</v>
      </c>
      <c r="FE153" s="136">
        <v>129.55585099999999</v>
      </c>
      <c r="FF153" s="136">
        <v>1950.12899446094</v>
      </c>
      <c r="FG153" s="136">
        <v>1903.718376</v>
      </c>
      <c r="FH153" s="136">
        <v>5.6246480411274602</v>
      </c>
      <c r="FI153" s="136">
        <v>135.52652900000001</v>
      </c>
      <c r="FJ153" s="136">
        <v>979.69754699999999</v>
      </c>
      <c r="FK153" s="136">
        <v>2.8945740914731433</v>
      </c>
      <c r="FL153" s="136">
        <v>123.36355399999999</v>
      </c>
      <c r="FM153" s="136">
        <v>10891.317476562701</v>
      </c>
      <c r="FN153" s="136">
        <v>10894.888778</v>
      </c>
      <c r="FO153" s="136">
        <v>79.763443722087999</v>
      </c>
      <c r="FP153" s="136">
        <v>141.94123999999999</v>
      </c>
      <c r="FQ153" s="136">
        <v>5452.5457710000001</v>
      </c>
      <c r="FR153" s="136">
        <v>39.919069997803646</v>
      </c>
      <c r="FS153" s="136">
        <v>134.06380200000001</v>
      </c>
      <c r="FT153" s="136">
        <v>16.479770500000001</v>
      </c>
      <c r="FU153" s="136">
        <v>1.4305356336805557</v>
      </c>
      <c r="FV153" s="136">
        <v>187.68744799999999</v>
      </c>
      <c r="FW153" s="136">
        <v>16.268584000000001</v>
      </c>
      <c r="FX153" s="136">
        <v>1.4122034722222223</v>
      </c>
      <c r="FY153" s="136">
        <v>187.54148599999999</v>
      </c>
      <c r="FZ153" s="136">
        <v>949152.7844258413</v>
      </c>
      <c r="GA153" s="136">
        <v>6.4090718971704765</v>
      </c>
      <c r="GB153" s="136">
        <v>216.617107</v>
      </c>
      <c r="GC153" s="136">
        <v>768302.83407840773</v>
      </c>
      <c r="GD153" s="136">
        <v>5.1878982848762663</v>
      </c>
      <c r="GE153" s="136">
        <v>213.63905500000001</v>
      </c>
      <c r="GF153" s="136">
        <v>103.56754100000001</v>
      </c>
      <c r="GG153" s="136"/>
      <c r="GH153" s="136"/>
      <c r="GI153" s="136"/>
      <c r="GJ153" s="136"/>
      <c r="GK153" s="136"/>
      <c r="GL153" s="136">
        <v>4</v>
      </c>
      <c r="GM153" s="136">
        <v>0</v>
      </c>
      <c r="GN153" s="136">
        <v>0</v>
      </c>
      <c r="GO153" s="114"/>
      <c r="GP153" s="114"/>
      <c r="GQ153" s="114"/>
      <c r="GR153" s="114"/>
      <c r="GS153" s="114"/>
      <c r="GT153" s="114"/>
      <c r="GU153" s="114"/>
      <c r="GV153" s="114"/>
      <c r="GW153" s="114"/>
      <c r="GX153" s="114"/>
      <c r="GY153" s="114"/>
      <c r="GZ153" s="114"/>
      <c r="HA153" s="107"/>
      <c r="HB153" s="114"/>
      <c r="HC153" s="53" t="str">
        <f t="shared" si="21"/>
        <v>0</v>
      </c>
      <c r="HD153" s="56">
        <f t="shared" si="22"/>
        <v>2018</v>
      </c>
      <c r="HF153" s="56" t="e">
        <f>MATCH(ROUND(#REF!,1),#REF!,0)</f>
        <v>#REF!</v>
      </c>
      <c r="HG153" s="56" t="e">
        <f>MATCH(ROUND(#REF!,1),#REF!,0)</f>
        <v>#REF!</v>
      </c>
      <c r="HH153" s="56" t="e">
        <f>MATCH(ROUND(#REF!,1),#REF!,0)</f>
        <v>#REF!</v>
      </c>
      <c r="HI153" s="56" t="e">
        <f>MATCH(ROUND(#REF!,1),#REF!,0)</f>
        <v>#REF!</v>
      </c>
      <c r="HK153" s="115">
        <f t="shared" si="18"/>
        <v>2</v>
      </c>
      <c r="HL153" s="115" t="str" cm="1">
        <f t="array" ref="HL153">IFERROR(INDEX(#REF!,'5. Data Set'!HH153),"")</f>
        <v/>
      </c>
      <c r="HN153" s="116" t="str" cm="1">
        <f t="array" ref="HN153">IF(IFERROR(INDEX($E$5:$E$900,SMALL(IF(ROUND($EH$5:$EH$900,1)=ROUND($EH153,1),ROW($EH$5:$EH$900)-4,""),1)),"")=$E153,"",IFERROR(INDEX($E$5:$E$900,SMALL(IF(ROUND($EH$5:$EH$900,1)=ROUND($EH153,1),ROW($EH$5:$EH$900)-4,""),1)),""))</f>
        <v/>
      </c>
      <c r="HO153" s="116" t="str" cm="1">
        <f t="array" ref="HO153">IF(IFERROR(INDEX($E$5:$E$900,SMALL(IF(ROUND($EH$5:$EH$900,1)=ROUND($EH153,1),ROW($EH$5:$EH$900)-4,""),2)),"")=$E153,"",IFERROR(INDEX($E$5:$E$900,SMALL(IF(ROUND($EH$5:$EH$900,1)=ROUND($EH153,1),ROW($EH$5:$EH$900)-4,""),2)),""))</f>
        <v/>
      </c>
      <c r="HP153" s="116" t="str" cm="1">
        <f t="array" ref="HP153">IF(IFERROR(INDEX($E$5:$E$900,SMALL(IF(ROUND($EH$5:$EH$900,1)=ROUND($EH153,1),ROW($EH$5:$EH$900)-4,""),3)),"")=$E153,"",IFERROR(INDEX($E$5:$E$900,SMALL(IF(ROUND($EH$5:$EH$900,1)=ROUND($EH153,1),ROW($EH$5:$EH$900)-4,""),3)),""))</f>
        <v/>
      </c>
      <c r="HQ153" s="117" t="str" cm="1">
        <f t="array" ref="HQ153">IF(IFERROR(INDEX($E$5:$E$900,SMALL(IF(ROUND($EH$5:$EH$900,1)=ROUND($EH153,1),ROW($EH$5:$EH$900)-4,""),4)),"")=$E153,"",IFERROR(INDEX($E$5:$E$900,SMALL(IF(ROUND($EH$5:$EH$900,1)=ROUND($EH153,1),ROW($EH$5:$EH$900)-4,""),4)),""))</f>
        <v/>
      </c>
      <c r="HR153" s="118"/>
      <c r="HS153" s="105" t="str">
        <f t="shared" si="19"/>
        <v>TO</v>
      </c>
      <c r="HT153" s="119" t="str">
        <f t="shared" si="20"/>
        <v/>
      </c>
      <c r="HU153" s="119" t="str">
        <f t="shared" si="20"/>
        <v/>
      </c>
      <c r="HV153" s="119" t="str">
        <f t="shared" si="20"/>
        <v/>
      </c>
      <c r="HW153" s="119" t="str">
        <f t="shared" si="20"/>
        <v/>
      </c>
    </row>
    <row r="154" spans="1:231" ht="13.9" customHeight="1" x14ac:dyDescent="0.25">
      <c r="A154" s="118" t="s">
        <v>292</v>
      </c>
      <c r="B154" s="118" t="s">
        <v>686</v>
      </c>
      <c r="C154" s="136"/>
      <c r="D154" s="137">
        <v>2018</v>
      </c>
      <c r="E154" s="138" t="s">
        <v>693</v>
      </c>
      <c r="F154" s="137" t="s">
        <v>49</v>
      </c>
      <c r="G154" s="107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18" t="s">
        <v>18</v>
      </c>
      <c r="X154" s="110"/>
      <c r="Y154" s="118" t="s">
        <v>296</v>
      </c>
      <c r="Z154" s="118">
        <v>1</v>
      </c>
      <c r="AA154" s="136" t="s">
        <v>694</v>
      </c>
      <c r="AB154" s="136">
        <v>2</v>
      </c>
      <c r="AC154" s="136">
        <v>2</v>
      </c>
      <c r="AD154" s="136">
        <v>2000</v>
      </c>
      <c r="AE154" s="136">
        <v>24</v>
      </c>
      <c r="AF154" s="136">
        <v>2</v>
      </c>
      <c r="AG154" s="136">
        <v>65536</v>
      </c>
      <c r="AH154" s="136">
        <v>4</v>
      </c>
      <c r="AI154" s="136" t="s">
        <v>688</v>
      </c>
      <c r="AJ154" s="136">
        <v>1</v>
      </c>
      <c r="AK154" s="136" t="s">
        <v>326</v>
      </c>
      <c r="AL154" s="136" t="s">
        <v>316</v>
      </c>
      <c r="AM154" s="136">
        <v>1</v>
      </c>
      <c r="AN154" s="118">
        <v>0</v>
      </c>
      <c r="AO154" s="136">
        <v>800</v>
      </c>
      <c r="AP154" s="136" t="s">
        <v>531</v>
      </c>
      <c r="AQ154" s="136" t="s">
        <v>424</v>
      </c>
      <c r="AR154" s="136" t="s">
        <v>319</v>
      </c>
      <c r="AS154" s="136" t="s">
        <v>690</v>
      </c>
      <c r="AT154" s="136" t="s">
        <v>599</v>
      </c>
      <c r="AU154" s="136">
        <v>11.182172425733263</v>
      </c>
      <c r="AV154" s="136">
        <v>14.722613777629579</v>
      </c>
      <c r="AW154" s="136">
        <v>29.936444027940649</v>
      </c>
      <c r="AX154" s="136">
        <v>26.548955244310935</v>
      </c>
      <c r="AY154" s="136">
        <v>24.902078984746865</v>
      </c>
      <c r="AZ154" s="136">
        <v>37.25042696415337</v>
      </c>
      <c r="BA154" s="136"/>
      <c r="BB154" s="136">
        <v>7.673175815120123</v>
      </c>
      <c r="BC154" s="136">
        <v>29.112797120230809</v>
      </c>
      <c r="BD154" s="136">
        <v>360.24839099971808</v>
      </c>
      <c r="BE154" s="136">
        <v>13.505381925726178</v>
      </c>
      <c r="BF154" s="136">
        <v>105.68878825256203</v>
      </c>
      <c r="BG154" s="136">
        <v>24990.369739371799</v>
      </c>
      <c r="BH154" s="136">
        <v>25186.529622999999</v>
      </c>
      <c r="BI154" s="136">
        <v>3.6373591391311884</v>
      </c>
      <c r="BJ154" s="136">
        <v>226.18134900000001</v>
      </c>
      <c r="BK154" s="136">
        <v>18765.151121999999</v>
      </c>
      <c r="BL154" s="136">
        <v>2.710003916873664</v>
      </c>
      <c r="BM154" s="136">
        <v>186.81619000000001</v>
      </c>
      <c r="BN154" s="136">
        <v>12506.968045</v>
      </c>
      <c r="BO154" s="136">
        <v>1.806216862832881</v>
      </c>
      <c r="BP154" s="136">
        <v>169.25246000000001</v>
      </c>
      <c r="BQ154" s="136">
        <v>6249.8385790000002</v>
      </c>
      <c r="BR154" s="136">
        <v>0.90258196796834389</v>
      </c>
      <c r="BS154" s="136">
        <v>143.71484100000001</v>
      </c>
      <c r="BT154" s="136">
        <v>273287.031523471</v>
      </c>
      <c r="BU154" s="136">
        <v>273986.45402100001</v>
      </c>
      <c r="BV154" s="136">
        <v>4.6431999604969558</v>
      </c>
      <c r="BW154" s="136">
        <v>229.38944000000001</v>
      </c>
      <c r="BX154" s="136">
        <v>205029.05358099999</v>
      </c>
      <c r="BY154" s="136">
        <v>3.4745910957154869</v>
      </c>
      <c r="BZ154" s="136">
        <v>187.12888899999999</v>
      </c>
      <c r="CA154" s="136">
        <v>136654.69794700001</v>
      </c>
      <c r="CB154" s="136">
        <v>2.3158629881045165</v>
      </c>
      <c r="CC154" s="136">
        <v>160.70214300000001</v>
      </c>
      <c r="CD154" s="136">
        <v>68263.817997999999</v>
      </c>
      <c r="CE154" s="136">
        <v>1.1568548458508499</v>
      </c>
      <c r="CF154" s="136">
        <v>133.36357100000001</v>
      </c>
      <c r="CG154" s="136">
        <v>189981.538633021</v>
      </c>
      <c r="CH154" s="136">
        <v>192186.56862800001</v>
      </c>
      <c r="CI154" s="136">
        <v>12.051951720345079</v>
      </c>
      <c r="CJ154" s="136">
        <v>289.842063</v>
      </c>
      <c r="CK154" s="136">
        <v>142428.15557100001</v>
      </c>
      <c r="CL154" s="136">
        <v>8.9316192427684804</v>
      </c>
      <c r="CM154" s="136">
        <v>249.98825400000001</v>
      </c>
      <c r="CN154" s="136">
        <v>94993.864642</v>
      </c>
      <c r="CO154" s="136">
        <v>5.9570316415315956</v>
      </c>
      <c r="CP154" s="136">
        <v>195.172619</v>
      </c>
      <c r="CQ154" s="136">
        <v>47506.471175999999</v>
      </c>
      <c r="CR154" s="136">
        <v>2.9791139989878661</v>
      </c>
      <c r="CS154" s="136">
        <v>168.191429</v>
      </c>
      <c r="CT154" s="136">
        <v>138811.279824903</v>
      </c>
      <c r="CU154" s="136">
        <v>139253.93074400001</v>
      </c>
      <c r="CV154" s="136">
        <v>9.248739964918876</v>
      </c>
      <c r="CW154" s="136">
        <v>223.29325399999999</v>
      </c>
      <c r="CX154" s="136">
        <v>104125.965838</v>
      </c>
      <c r="CY154" s="136">
        <v>6.9156682076149023</v>
      </c>
      <c r="CZ154" s="136">
        <v>204.664365</v>
      </c>
      <c r="DA154" s="136">
        <v>69424.839525000003</v>
      </c>
      <c r="DB154" s="136">
        <v>4.6109455183232786</v>
      </c>
      <c r="DC154" s="136">
        <v>181.34272000000001</v>
      </c>
      <c r="DD154" s="136">
        <v>34700.088169000002</v>
      </c>
      <c r="DE154" s="136">
        <v>2.3046537395402527</v>
      </c>
      <c r="DF154" s="136">
        <v>165.083889</v>
      </c>
      <c r="DG154" s="136">
        <v>189540.150859913</v>
      </c>
      <c r="DH154" s="136">
        <v>190007.92021800001</v>
      </c>
      <c r="DI154" s="136">
        <v>9.0969159493409091</v>
      </c>
      <c r="DJ154" s="136">
        <v>243.324206</v>
      </c>
      <c r="DK154" s="136">
        <v>142147.99043599999</v>
      </c>
      <c r="DL154" s="136">
        <v>6.8055495785670272</v>
      </c>
      <c r="DM154" s="136">
        <v>222.046111</v>
      </c>
      <c r="DN154" s="136">
        <v>94698.116829999999</v>
      </c>
      <c r="DO154" s="136">
        <v>4.5338152660952442</v>
      </c>
      <c r="DP154" s="136">
        <v>187.264127</v>
      </c>
      <c r="DQ154" s="136">
        <v>47389.470743999998</v>
      </c>
      <c r="DR154" s="136">
        <v>2.2688424342906881</v>
      </c>
      <c r="DS154" s="136">
        <v>163.681667</v>
      </c>
      <c r="DT154" s="136">
        <v>13246.3334468181</v>
      </c>
      <c r="DU154" s="136">
        <v>13277.495368</v>
      </c>
      <c r="DV154" s="136">
        <v>13.592153726774837</v>
      </c>
      <c r="DW154" s="136">
        <v>244.979444</v>
      </c>
      <c r="DX154" s="136">
        <v>9936.2633019999994</v>
      </c>
      <c r="DY154" s="136">
        <v>10.171739061268362</v>
      </c>
      <c r="DZ154" s="136">
        <v>220.01992100000001</v>
      </c>
      <c r="EA154" s="136">
        <v>6604.7335000000003</v>
      </c>
      <c r="EB154" s="136">
        <v>6.7612565900598867</v>
      </c>
      <c r="EC154" s="136">
        <v>186.789762</v>
      </c>
      <c r="ED154" s="136">
        <v>3312.081917</v>
      </c>
      <c r="EE154" s="136">
        <v>3.3905736981112757</v>
      </c>
      <c r="EF154" s="136">
        <v>163.49871999999999</v>
      </c>
      <c r="EG154" s="136">
        <v>978764.46611073602</v>
      </c>
      <c r="EH154" s="140">
        <v>982097.72635600006</v>
      </c>
      <c r="EI154" s="136">
        <v>2.773407236686527</v>
      </c>
      <c r="EJ154" s="136">
        <v>223.41808900000001</v>
      </c>
      <c r="EK154" s="136">
        <v>857049.65054199996</v>
      </c>
      <c r="EL154" s="136">
        <v>2.4202761489249425</v>
      </c>
      <c r="EM154" s="136">
        <v>180.086951</v>
      </c>
      <c r="EN154" s="136">
        <v>733213.67214699998</v>
      </c>
      <c r="EO154" s="136">
        <v>2.0705679789272522</v>
      </c>
      <c r="EP154" s="136">
        <v>173.03743900000001</v>
      </c>
      <c r="EQ154" s="136">
        <v>609892.82128499995</v>
      </c>
      <c r="ER154" s="136">
        <v>1.7223145098106434</v>
      </c>
      <c r="ES154" s="136">
        <v>169.08243899999999</v>
      </c>
      <c r="ET154" s="136">
        <v>487866.016634</v>
      </c>
      <c r="EU154" s="136">
        <v>1.3777153787806433</v>
      </c>
      <c r="EV154" s="136">
        <v>162.79780500000001</v>
      </c>
      <c r="EW154" s="136">
        <v>364683.37895599997</v>
      </c>
      <c r="EX154" s="136">
        <v>1.0298522185247765</v>
      </c>
      <c r="EY154" s="136">
        <v>158.79540700000001</v>
      </c>
      <c r="EZ154" s="136">
        <v>243102.99379899999</v>
      </c>
      <c r="FA154" s="136">
        <v>0.68651375944424864</v>
      </c>
      <c r="FB154" s="136">
        <v>153.95898399999999</v>
      </c>
      <c r="FC154" s="136">
        <v>122556.74875899999</v>
      </c>
      <c r="FD154" s="136">
        <v>0.34609567336455993</v>
      </c>
      <c r="FE154" s="136">
        <v>143.32715400000001</v>
      </c>
      <c r="FF154" s="136">
        <v>1851.4253858884799</v>
      </c>
      <c r="FG154" s="136">
        <v>1864.539816</v>
      </c>
      <c r="FH154" s="136">
        <v>5.5088926786030852</v>
      </c>
      <c r="FI154" s="136">
        <v>136.37896799999999</v>
      </c>
      <c r="FJ154" s="136">
        <v>927.30982100000006</v>
      </c>
      <c r="FK154" s="136">
        <v>2.7397914701885013</v>
      </c>
      <c r="FL154" s="136">
        <v>130.57696000000001</v>
      </c>
      <c r="FM154" s="136">
        <v>9731.2101959140691</v>
      </c>
      <c r="FN154" s="136">
        <v>9809.1406989999996</v>
      </c>
      <c r="FO154" s="136">
        <v>71.81448641188959</v>
      </c>
      <c r="FP154" s="136">
        <v>141.39515900000001</v>
      </c>
      <c r="FQ154" s="136">
        <v>4866.9522429999997</v>
      </c>
      <c r="FR154" s="136">
        <v>35.631834270444394</v>
      </c>
      <c r="FS154" s="136">
        <v>139.447778</v>
      </c>
      <c r="FT154" s="136">
        <v>34.739598000000001</v>
      </c>
      <c r="FU154" s="136">
        <v>3.0155901041666668</v>
      </c>
      <c r="FV154" s="136">
        <v>223.46865700000001</v>
      </c>
      <c r="FW154" s="136">
        <v>34.51022725</v>
      </c>
      <c r="FX154" s="136">
        <v>2.9956794487847223</v>
      </c>
      <c r="FY154" s="136">
        <v>221.63446200000001</v>
      </c>
      <c r="FZ154" s="136">
        <v>4508751.3704101183</v>
      </c>
      <c r="GA154" s="136">
        <v>30.444952776390579</v>
      </c>
      <c r="GB154" s="136">
        <v>268.85936500000003</v>
      </c>
      <c r="GC154" s="136">
        <v>4060987.0466194176</v>
      </c>
      <c r="GD154" s="136">
        <v>27.421462995555679</v>
      </c>
      <c r="GE154" s="136">
        <v>259.45479599999999</v>
      </c>
      <c r="GF154" s="136">
        <v>105.947424</v>
      </c>
      <c r="GG154" s="136"/>
      <c r="GH154" s="136"/>
      <c r="GI154" s="136"/>
      <c r="GJ154" s="136"/>
      <c r="GK154" s="136"/>
      <c r="GL154" s="136">
        <v>4</v>
      </c>
      <c r="GM154" s="136">
        <v>0</v>
      </c>
      <c r="GN154" s="136">
        <v>0</v>
      </c>
      <c r="GO154" s="114"/>
      <c r="GP154" s="114"/>
      <c r="GQ154" s="114"/>
      <c r="GR154" s="114"/>
      <c r="GS154" s="114"/>
      <c r="GT154" s="114"/>
      <c r="GU154" s="114"/>
      <c r="GV154" s="114"/>
      <c r="GW154" s="114"/>
      <c r="GX154" s="114"/>
      <c r="GY154" s="114"/>
      <c r="GZ154" s="114"/>
      <c r="HA154" s="107"/>
      <c r="HB154" s="114"/>
      <c r="HC154" s="53" t="str">
        <f t="shared" si="21"/>
        <v>0</v>
      </c>
      <c r="HD154" s="56">
        <f t="shared" si="22"/>
        <v>2018</v>
      </c>
      <c r="HF154" s="56" t="e">
        <f>MATCH(ROUND(#REF!,1),#REF!,0)</f>
        <v>#REF!</v>
      </c>
      <c r="HG154" s="56" t="e">
        <f>MATCH(ROUND(#REF!,1),#REF!,0)</f>
        <v>#REF!</v>
      </c>
      <c r="HH154" s="56" t="e">
        <f>MATCH(ROUND(#REF!,1),#REF!,0)</f>
        <v>#REF!</v>
      </c>
      <c r="HI154" s="56" t="e">
        <f>MATCH(ROUND(#REF!,1),#REF!,0)</f>
        <v>#REF!</v>
      </c>
      <c r="HK154" s="115">
        <f t="shared" si="18"/>
        <v>2</v>
      </c>
      <c r="HL154" s="115" t="str" cm="1">
        <f t="array" ref="HL154">IFERROR(INDEX(#REF!,'5. Data Set'!HH154),"")</f>
        <v/>
      </c>
      <c r="HN154" s="116" t="str" cm="1">
        <f t="array" ref="HN154">IF(IFERROR(INDEX($E$5:$E$900,SMALL(IF(ROUND($EH$5:$EH$900,1)=ROUND($EH154,1),ROW($EH$5:$EH$900)-4,""),1)),"")=$E154,"",IFERROR(INDEX($E$5:$E$900,SMALL(IF(ROUND($EH$5:$EH$900,1)=ROUND($EH154,1),ROW($EH$5:$EH$900)-4,""),1)),""))</f>
        <v/>
      </c>
      <c r="HO154" s="116" t="str" cm="1">
        <f t="array" ref="HO154">IF(IFERROR(INDEX($E$5:$E$900,SMALL(IF(ROUND($EH$5:$EH$900,1)=ROUND($EH154,1),ROW($EH$5:$EH$900)-4,""),2)),"")=$E154,"",IFERROR(INDEX($E$5:$E$900,SMALL(IF(ROUND($EH$5:$EH$900,1)=ROUND($EH154,1),ROW($EH$5:$EH$900)-4,""),2)),""))</f>
        <v/>
      </c>
      <c r="HP154" s="116" t="str" cm="1">
        <f t="array" ref="HP154">IF(IFERROR(INDEX($E$5:$E$900,SMALL(IF(ROUND($EH$5:$EH$900,1)=ROUND($EH154,1),ROW($EH$5:$EH$900)-4,""),3)),"")=$E154,"",IFERROR(INDEX($E$5:$E$900,SMALL(IF(ROUND($EH$5:$EH$900,1)=ROUND($EH154,1),ROW($EH$5:$EH$900)-4,""),3)),""))</f>
        <v/>
      </c>
      <c r="HQ154" s="117" t="str" cm="1">
        <f t="array" ref="HQ154">IF(IFERROR(INDEX($E$5:$E$900,SMALL(IF(ROUND($EH$5:$EH$900,1)=ROUND($EH154,1),ROW($EH$5:$EH$900)-4,""),4)),"")=$E154,"",IFERROR(INDEX($E$5:$E$900,SMALL(IF(ROUND($EH$5:$EH$900,1)=ROUND($EH154,1),ROW($EH$5:$EH$900)-4,""),4)),""))</f>
        <v/>
      </c>
      <c r="HR154" s="118"/>
      <c r="HS154" s="105" t="str">
        <f t="shared" si="19"/>
        <v>TO</v>
      </c>
      <c r="HT154" s="119" t="str">
        <f t="shared" si="20"/>
        <v/>
      </c>
      <c r="HU154" s="119" t="str">
        <f t="shared" si="20"/>
        <v/>
      </c>
      <c r="HV154" s="119" t="str">
        <f t="shared" si="20"/>
        <v/>
      </c>
      <c r="HW154" s="119" t="str">
        <f t="shared" si="20"/>
        <v/>
      </c>
    </row>
    <row r="155" spans="1:231" ht="13.9" customHeight="1" x14ac:dyDescent="0.25">
      <c r="A155" s="136" t="s">
        <v>292</v>
      </c>
      <c r="B155" s="137" t="s">
        <v>695</v>
      </c>
      <c r="C155" s="136"/>
      <c r="D155" s="137">
        <v>2017</v>
      </c>
      <c r="E155" s="138" t="s">
        <v>696</v>
      </c>
      <c r="F155" s="137" t="s">
        <v>300</v>
      </c>
      <c r="G155" s="107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48" t="s">
        <v>18</v>
      </c>
      <c r="X155" s="110"/>
      <c r="Y155" s="148" t="s">
        <v>296</v>
      </c>
      <c r="Z155" s="148">
        <v>1</v>
      </c>
      <c r="AA155" s="149" t="s">
        <v>502</v>
      </c>
      <c r="AB155" s="149">
        <v>2</v>
      </c>
      <c r="AC155" s="149">
        <v>2</v>
      </c>
      <c r="AD155" s="149">
        <v>2095</v>
      </c>
      <c r="AE155" s="149">
        <v>16</v>
      </c>
      <c r="AF155" s="149">
        <v>2</v>
      </c>
      <c r="AG155" s="149">
        <v>522946</v>
      </c>
      <c r="AH155" s="149">
        <v>16</v>
      </c>
      <c r="AI155" s="149" t="s">
        <v>697</v>
      </c>
      <c r="AJ155" s="149">
        <v>14</v>
      </c>
      <c r="AK155" s="149" t="s">
        <v>405</v>
      </c>
      <c r="AL155" s="149" t="s">
        <v>327</v>
      </c>
      <c r="AM155" s="149">
        <v>2</v>
      </c>
      <c r="AN155" s="148">
        <v>0</v>
      </c>
      <c r="AO155" s="149">
        <v>550</v>
      </c>
      <c r="AP155" s="149" t="s">
        <v>341</v>
      </c>
      <c r="AQ155" s="149" t="s">
        <v>424</v>
      </c>
      <c r="AR155" s="149" t="s">
        <v>319</v>
      </c>
      <c r="AS155" s="149" t="s">
        <v>481</v>
      </c>
      <c r="AT155" s="149" t="s">
        <v>478</v>
      </c>
      <c r="AU155" s="149">
        <v>11.497083749043622</v>
      </c>
      <c r="AV155" s="149">
        <v>16.573382801577687</v>
      </c>
      <c r="AW155" s="149">
        <v>16.630142286707756</v>
      </c>
      <c r="AX155" s="149">
        <v>8.9885403790971594</v>
      </c>
      <c r="AY155" s="149">
        <v>10.184645034045168</v>
      </c>
      <c r="AZ155" s="149">
        <v>15.291302400754878</v>
      </c>
      <c r="BA155" s="149"/>
      <c r="BB155" s="149">
        <v>9.8511422994724818</v>
      </c>
      <c r="BC155" s="149">
        <v>110.23175930163222</v>
      </c>
      <c r="BD155" s="149">
        <v>614.06999314154825</v>
      </c>
      <c r="BE155" s="149">
        <v>20.274069916485505</v>
      </c>
      <c r="BF155" s="149">
        <v>237.33206991529403</v>
      </c>
      <c r="BG155" s="149">
        <v>63036.747936394902</v>
      </c>
      <c r="BH155" s="149">
        <v>62988.213448000002</v>
      </c>
      <c r="BI155" s="149">
        <v>9.0965590445381554</v>
      </c>
      <c r="BJ155" s="149">
        <v>502.45928600000002</v>
      </c>
      <c r="BK155" s="149">
        <v>47276.378895000002</v>
      </c>
      <c r="BL155" s="149">
        <v>6.8275054726763331</v>
      </c>
      <c r="BM155" s="149">
        <v>494.41698400000001</v>
      </c>
      <c r="BN155" s="149">
        <v>31528.436521</v>
      </c>
      <c r="BO155" s="149">
        <v>4.5532373232337822</v>
      </c>
      <c r="BP155" s="149">
        <v>429.16865100000001</v>
      </c>
      <c r="BQ155" s="149">
        <v>15746.507679</v>
      </c>
      <c r="BR155" s="149">
        <v>2.2740609553174282</v>
      </c>
      <c r="BS155" s="149">
        <v>345.21412700000002</v>
      </c>
      <c r="BT155" s="149">
        <v>777632.60406018095</v>
      </c>
      <c r="BU155" s="149">
        <v>776673.13899100001</v>
      </c>
      <c r="BV155" s="149">
        <v>13.162142271477599</v>
      </c>
      <c r="BW155" s="149">
        <v>529.69595200000003</v>
      </c>
      <c r="BX155" s="149">
        <v>583233.78314399999</v>
      </c>
      <c r="BY155" s="149">
        <v>9.8839597327214843</v>
      </c>
      <c r="BZ155" s="149">
        <v>517.90484100000003</v>
      </c>
      <c r="CA155" s="149">
        <v>388920.71296799998</v>
      </c>
      <c r="CB155" s="149">
        <v>6.5909705118160868</v>
      </c>
      <c r="CC155" s="149">
        <v>448.55261899999999</v>
      </c>
      <c r="CD155" s="149">
        <v>194409.40908499999</v>
      </c>
      <c r="CE155" s="149">
        <v>3.2946218593511976</v>
      </c>
      <c r="CF155" s="149">
        <v>304.283095</v>
      </c>
      <c r="CG155" s="149">
        <v>198631.52706414901</v>
      </c>
      <c r="CH155" s="149">
        <v>198108.64395</v>
      </c>
      <c r="CI155" s="149">
        <v>12.423322968473979</v>
      </c>
      <c r="CJ155" s="149">
        <v>467.68142899999998</v>
      </c>
      <c r="CK155" s="149">
        <v>148976.97609400001</v>
      </c>
      <c r="CL155" s="149">
        <v>9.3422934607008052</v>
      </c>
      <c r="CM155" s="149">
        <v>467.04420599999997</v>
      </c>
      <c r="CN155" s="149">
        <v>99362.562187000003</v>
      </c>
      <c r="CO155" s="149">
        <v>6.2309911188717786</v>
      </c>
      <c r="CP155" s="149">
        <v>419.32047599999999</v>
      </c>
      <c r="CQ155" s="149">
        <v>49662.654779999997</v>
      </c>
      <c r="CR155" s="149">
        <v>3.1143275099065559</v>
      </c>
      <c r="CS155" s="149">
        <v>321.495317</v>
      </c>
      <c r="CT155" s="149">
        <v>97924.132725942298</v>
      </c>
      <c r="CU155" s="149">
        <v>97932.901886000007</v>
      </c>
      <c r="CV155" s="149">
        <v>6.504347408466626</v>
      </c>
      <c r="CW155" s="149">
        <v>464.54944399999999</v>
      </c>
      <c r="CX155" s="149">
        <v>73439.957637</v>
      </c>
      <c r="CY155" s="149">
        <v>4.8776150704710846</v>
      </c>
      <c r="CZ155" s="149">
        <v>432.939841</v>
      </c>
      <c r="DA155" s="149">
        <v>48969.433413999999</v>
      </c>
      <c r="DB155" s="149">
        <v>3.2523717891174124</v>
      </c>
      <c r="DC155" s="149">
        <v>391.21738099999999</v>
      </c>
      <c r="DD155" s="149">
        <v>24467.945713000001</v>
      </c>
      <c r="DE155" s="149">
        <v>1.625072026091005</v>
      </c>
      <c r="DF155" s="149">
        <v>326.47484100000003</v>
      </c>
      <c r="DG155" s="149">
        <v>158703.19595784601</v>
      </c>
      <c r="DH155" s="149">
        <v>158555.38900900001</v>
      </c>
      <c r="DI155" s="149">
        <v>7.5910785480682552</v>
      </c>
      <c r="DJ155" s="149">
        <v>471.75642900000003</v>
      </c>
      <c r="DK155" s="149">
        <v>119015.327665</v>
      </c>
      <c r="DL155" s="149">
        <v>5.6980384355010063</v>
      </c>
      <c r="DM155" s="149">
        <v>459.28190499999999</v>
      </c>
      <c r="DN155" s="149">
        <v>79375.297191999998</v>
      </c>
      <c r="DO155" s="149">
        <v>3.8002121500047639</v>
      </c>
      <c r="DP155" s="149">
        <v>407.155238</v>
      </c>
      <c r="DQ155" s="149">
        <v>39684.323508000001</v>
      </c>
      <c r="DR155" s="149">
        <v>1.8999468813960025</v>
      </c>
      <c r="DS155" s="149">
        <v>329.031429</v>
      </c>
      <c r="DT155" s="149">
        <v>11110.562532468701</v>
      </c>
      <c r="DU155" s="149">
        <v>11115.973969000001</v>
      </c>
      <c r="DV155" s="149">
        <v>11.379407246762554</v>
      </c>
      <c r="DW155" s="149">
        <v>468.14150799999999</v>
      </c>
      <c r="DX155" s="149">
        <v>8336.5738120000005</v>
      </c>
      <c r="DY155" s="149">
        <v>8.5341391329272671</v>
      </c>
      <c r="DZ155" s="149">
        <v>447.34452399999998</v>
      </c>
      <c r="EA155" s="149">
        <v>5551.4188750000003</v>
      </c>
      <c r="EB155" s="149">
        <v>5.6829798587295901</v>
      </c>
      <c r="EC155" s="149">
        <v>399.72555599999998</v>
      </c>
      <c r="ED155" s="149">
        <v>2779.5064849999999</v>
      </c>
      <c r="EE155" s="149">
        <v>2.8453769616624864</v>
      </c>
      <c r="EF155" s="149">
        <v>343.11222199999997</v>
      </c>
      <c r="EG155" s="149">
        <v>3181130.4735620101</v>
      </c>
      <c r="EH155" s="150">
        <v>3184709.0573240002</v>
      </c>
      <c r="EI155" s="149">
        <v>8.9934992305662096</v>
      </c>
      <c r="EJ155" s="149">
        <v>513.47971399999994</v>
      </c>
      <c r="EK155" s="149">
        <v>2787450.2665229999</v>
      </c>
      <c r="EL155" s="149">
        <v>7.8716552677124998</v>
      </c>
      <c r="EM155" s="149">
        <v>505.346789</v>
      </c>
      <c r="EN155" s="149">
        <v>2387535.2223080001</v>
      </c>
      <c r="EO155" s="149">
        <v>6.7423101445942262</v>
      </c>
      <c r="EP155" s="149">
        <v>489.74357700000002</v>
      </c>
      <c r="EQ155" s="149">
        <v>1994293.4043020001</v>
      </c>
      <c r="ER155" s="149">
        <v>5.6318099626293732</v>
      </c>
      <c r="ES155" s="149">
        <v>459.90016300000002</v>
      </c>
      <c r="ET155" s="149">
        <v>1592314.2542590001</v>
      </c>
      <c r="EU155" s="149">
        <v>4.4966358818757914</v>
      </c>
      <c r="EV155" s="149">
        <v>431.56268299999999</v>
      </c>
      <c r="EW155" s="149">
        <v>1191590.2055279999</v>
      </c>
      <c r="EX155" s="149">
        <v>3.3650061602710593</v>
      </c>
      <c r="EY155" s="149">
        <v>398.74817100000001</v>
      </c>
      <c r="EZ155" s="149">
        <v>797254.62778500002</v>
      </c>
      <c r="FA155" s="149">
        <v>2.2514172417289946</v>
      </c>
      <c r="FB155" s="149">
        <v>361.535325</v>
      </c>
      <c r="FC155" s="149">
        <v>398171.31921400002</v>
      </c>
      <c r="FD155" s="149">
        <v>1.1244209089522268</v>
      </c>
      <c r="FE155" s="149">
        <v>319.28520300000002</v>
      </c>
      <c r="FF155" s="149">
        <v>13928.646329634001</v>
      </c>
      <c r="FG155" s="149">
        <v>13815.764788</v>
      </c>
      <c r="FH155" s="149">
        <v>40.819490598593632</v>
      </c>
      <c r="FI155" s="149">
        <v>265.72753999999998</v>
      </c>
      <c r="FJ155" s="149">
        <v>6958.2953340000004</v>
      </c>
      <c r="FK155" s="149">
        <v>20.558693299060451</v>
      </c>
      <c r="FL155" s="149">
        <v>259.90404799999999</v>
      </c>
      <c r="FM155" s="149">
        <v>29977.648558391898</v>
      </c>
      <c r="FN155" s="149">
        <v>30157.896938000002</v>
      </c>
      <c r="FO155" s="149">
        <v>220.79139715938209</v>
      </c>
      <c r="FP155" s="149">
        <v>257.91484100000002</v>
      </c>
      <c r="FQ155" s="149">
        <v>14986.459570999999</v>
      </c>
      <c r="FR155" s="149">
        <v>109.71857069331575</v>
      </c>
      <c r="FS155" s="149">
        <v>249.08650800000001</v>
      </c>
      <c r="FT155" s="149">
        <v>128.40904159745622</v>
      </c>
      <c r="FU155" s="149">
        <v>11.146618194223631</v>
      </c>
      <c r="FV155" s="149">
        <v>541.961905</v>
      </c>
      <c r="FW155" s="149">
        <v>123.85758071090441</v>
      </c>
      <c r="FX155" s="149">
        <v>10.75152610337712</v>
      </c>
      <c r="FY155" s="149">
        <v>537.97562500000004</v>
      </c>
      <c r="FZ155" s="149">
        <v>17655563.84132475</v>
      </c>
      <c r="GA155" s="149">
        <v>119.2176643221708</v>
      </c>
      <c r="GB155" s="149">
        <v>502.305317</v>
      </c>
      <c r="GC155" s="149">
        <v>17654924.770930264</v>
      </c>
      <c r="GD155" s="149">
        <v>119.21334905473144</v>
      </c>
      <c r="GE155" s="149">
        <v>502.30611099999999</v>
      </c>
      <c r="GF155" s="149">
        <v>183.283333</v>
      </c>
      <c r="GG155" s="149"/>
      <c r="GH155" s="149"/>
      <c r="GI155" s="149"/>
      <c r="GJ155" s="149"/>
      <c r="GK155" s="149"/>
      <c r="GL155" s="136">
        <v>2</v>
      </c>
      <c r="GM155" s="136">
        <v>4</v>
      </c>
      <c r="GN155" s="136">
        <v>0</v>
      </c>
      <c r="GO155" s="114"/>
      <c r="GP155" s="114"/>
      <c r="GQ155" s="114"/>
      <c r="GR155" s="114"/>
      <c r="GS155" s="114"/>
      <c r="GT155" s="114"/>
      <c r="GU155" s="114"/>
      <c r="GV155" s="114"/>
      <c r="GW155" s="114"/>
      <c r="GX155" s="114"/>
      <c r="GY155" s="114"/>
      <c r="GZ155" s="114"/>
      <c r="HA155" s="107"/>
      <c r="HB155" s="114"/>
      <c r="HC155" s="53" t="str">
        <f t="shared" si="21"/>
        <v>0</v>
      </c>
      <c r="HD155" s="56">
        <f t="shared" si="22"/>
        <v>2017</v>
      </c>
      <c r="HF155" s="56" t="e">
        <f>MATCH(ROUND(#REF!,1),#REF!,0)</f>
        <v>#REF!</v>
      </c>
      <c r="HG155" s="56" t="e">
        <f>MATCH(ROUND(#REF!,1),#REF!,0)</f>
        <v>#REF!</v>
      </c>
      <c r="HH155" s="56" t="e">
        <f>MATCH(ROUND(#REF!,1),#REF!,0)</f>
        <v>#REF!</v>
      </c>
      <c r="HI155" s="56" t="e">
        <f>MATCH(ROUND(#REF!,1),#REF!,0)</f>
        <v>#REF!</v>
      </c>
      <c r="HK155" s="115">
        <f t="shared" si="18"/>
        <v>2</v>
      </c>
      <c r="HL155" s="115" t="str" cm="1">
        <f t="array" ref="HL155">IFERROR(INDEX(#REF!,'5. Data Set'!HH155),"")</f>
        <v/>
      </c>
      <c r="HN155" s="116" t="str" cm="1">
        <f t="array" ref="HN155">IF(IFERROR(INDEX($E$5:$E$900,SMALL(IF(ROUND($EH$5:$EH$900,1)=ROUND($EH155,1),ROW($EH$5:$EH$900)-4,""),1)),"")=$E155,"",IFERROR(INDEX($E$5:$E$900,SMALL(IF(ROUND($EH$5:$EH$900,1)=ROUND($EH155,1),ROW($EH$5:$EH$900)-4,""),1)),""))</f>
        <v/>
      </c>
      <c r="HO155" s="116" t="str" cm="1">
        <f t="array" ref="HO155">IF(IFERROR(INDEX($E$5:$E$900,SMALL(IF(ROUND($EH$5:$EH$900,1)=ROUND($EH155,1),ROW($EH$5:$EH$900)-4,""),2)),"")=$E155,"",IFERROR(INDEX($E$5:$E$900,SMALL(IF(ROUND($EH$5:$EH$900,1)=ROUND($EH155,1),ROW($EH$5:$EH$900)-4,""),2)),""))</f>
        <v/>
      </c>
      <c r="HP155" s="116" t="str" cm="1">
        <f t="array" ref="HP155">IF(IFERROR(INDEX($E$5:$E$900,SMALL(IF(ROUND($EH$5:$EH$900,1)=ROUND($EH155,1),ROW($EH$5:$EH$900)-4,""),3)),"")=$E155,"",IFERROR(INDEX($E$5:$E$900,SMALL(IF(ROUND($EH$5:$EH$900,1)=ROUND($EH155,1),ROW($EH$5:$EH$900)-4,""),3)),""))</f>
        <v/>
      </c>
      <c r="HQ155" s="117" t="str" cm="1">
        <f t="array" ref="HQ155">IF(IFERROR(INDEX($E$5:$E$900,SMALL(IF(ROUND($EH$5:$EH$900,1)=ROUND($EH155,1),ROW($EH$5:$EH$900)-4,""),4)),"")=$E155,"",IFERROR(INDEX($E$5:$E$900,SMALL(IF(ROUND($EH$5:$EH$900,1)=ROUND($EH155,1),ROW($EH$5:$EH$900)-4,""),4)),""))</f>
        <v/>
      </c>
      <c r="HR155" s="118"/>
      <c r="HS155" s="105" t="str">
        <f t="shared" si="19"/>
        <v>TQ</v>
      </c>
      <c r="HT155" s="119" t="str">
        <f t="shared" si="20"/>
        <v/>
      </c>
      <c r="HU155" s="119" t="str">
        <f t="shared" si="20"/>
        <v/>
      </c>
      <c r="HV155" s="119" t="str">
        <f t="shared" si="20"/>
        <v/>
      </c>
      <c r="HW155" s="119" t="str">
        <f t="shared" si="20"/>
        <v/>
      </c>
    </row>
    <row r="156" spans="1:231" ht="13.9" customHeight="1" x14ac:dyDescent="0.25">
      <c r="A156" s="136" t="s">
        <v>292</v>
      </c>
      <c r="B156" s="137" t="s">
        <v>695</v>
      </c>
      <c r="C156" s="136"/>
      <c r="D156" s="137">
        <v>2017</v>
      </c>
      <c r="E156" s="138" t="s">
        <v>698</v>
      </c>
      <c r="F156" s="137" t="s">
        <v>309</v>
      </c>
      <c r="G156" s="107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48" t="s">
        <v>18</v>
      </c>
      <c r="X156" s="110"/>
      <c r="Y156" s="148" t="s">
        <v>296</v>
      </c>
      <c r="Z156" s="148">
        <v>1</v>
      </c>
      <c r="AA156" s="149" t="s">
        <v>496</v>
      </c>
      <c r="AB156" s="149">
        <v>2</v>
      </c>
      <c r="AC156" s="149">
        <v>2</v>
      </c>
      <c r="AD156" s="149">
        <v>2095</v>
      </c>
      <c r="AE156" s="149">
        <v>12</v>
      </c>
      <c r="AF156" s="149">
        <v>2</v>
      </c>
      <c r="AG156" s="149">
        <v>130754</v>
      </c>
      <c r="AH156" s="149">
        <v>4</v>
      </c>
      <c r="AI156" s="149" t="s">
        <v>697</v>
      </c>
      <c r="AJ156" s="149">
        <v>5</v>
      </c>
      <c r="AK156" s="149" t="s">
        <v>405</v>
      </c>
      <c r="AL156" s="149" t="s">
        <v>327</v>
      </c>
      <c r="AM156" s="149">
        <v>2</v>
      </c>
      <c r="AN156" s="148">
        <v>0</v>
      </c>
      <c r="AO156" s="149">
        <v>550</v>
      </c>
      <c r="AP156" s="149" t="s">
        <v>341</v>
      </c>
      <c r="AQ156" s="149" t="s">
        <v>424</v>
      </c>
      <c r="AR156" s="149" t="s">
        <v>319</v>
      </c>
      <c r="AS156" s="149" t="s">
        <v>481</v>
      </c>
      <c r="AT156" s="149" t="s">
        <v>478</v>
      </c>
      <c r="AU156" s="149">
        <v>13.928645360877647</v>
      </c>
      <c r="AV156" s="149">
        <v>14.743579878741288</v>
      </c>
      <c r="AW156" s="149">
        <v>20.165359236929969</v>
      </c>
      <c r="AX156" s="149">
        <v>10.632348633140092</v>
      </c>
      <c r="AY156" s="149">
        <v>12.105264936183893</v>
      </c>
      <c r="AZ156" s="149">
        <v>18.024483977143209</v>
      </c>
      <c r="BA156" s="149"/>
      <c r="BB156" s="149">
        <v>11.14057514848399</v>
      </c>
      <c r="BC156" s="149">
        <v>66.793167826651185</v>
      </c>
      <c r="BD156" s="149">
        <v>421.593190200918</v>
      </c>
      <c r="BE156" s="149">
        <v>14.51858121381308</v>
      </c>
      <c r="BF156" s="149">
        <v>143.56090637652716</v>
      </c>
      <c r="BG156" s="149">
        <v>42913.605201109604</v>
      </c>
      <c r="BH156" s="149">
        <v>42972.395723000001</v>
      </c>
      <c r="BI156" s="149">
        <v>6.2059378029865409</v>
      </c>
      <c r="BJ156" s="149">
        <v>299.31487600000003</v>
      </c>
      <c r="BK156" s="149">
        <v>32192.428497000001</v>
      </c>
      <c r="BL156" s="149">
        <v>4.649128949367455</v>
      </c>
      <c r="BM156" s="149">
        <v>270.56313999999998</v>
      </c>
      <c r="BN156" s="149">
        <v>21465.652012999999</v>
      </c>
      <c r="BO156" s="149">
        <v>3.1000017348795565</v>
      </c>
      <c r="BP156" s="149">
        <v>237.69272699999999</v>
      </c>
      <c r="BQ156" s="149">
        <v>10729.766222</v>
      </c>
      <c r="BR156" s="149">
        <v>1.5495589830165792</v>
      </c>
      <c r="BS156" s="149">
        <v>191.29371900000001</v>
      </c>
      <c r="BT156" s="149">
        <v>353170.47745841002</v>
      </c>
      <c r="BU156" s="149">
        <v>353183.31847900001</v>
      </c>
      <c r="BV156" s="149">
        <v>5.9853352103465101</v>
      </c>
      <c r="BW156" s="149">
        <v>288.622479</v>
      </c>
      <c r="BX156" s="149">
        <v>264935.103474</v>
      </c>
      <c r="BY156" s="149">
        <v>4.4898083242117055</v>
      </c>
      <c r="BZ156" s="149">
        <v>255.157355</v>
      </c>
      <c r="CA156" s="149">
        <v>176569.43867999999</v>
      </c>
      <c r="CB156" s="149">
        <v>2.9922910372828411</v>
      </c>
      <c r="CC156" s="149">
        <v>216.79173599999999</v>
      </c>
      <c r="CD156" s="149">
        <v>88274.899934999994</v>
      </c>
      <c r="CE156" s="149">
        <v>1.4959791109222105</v>
      </c>
      <c r="CF156" s="149">
        <v>159.46041299999999</v>
      </c>
      <c r="CG156" s="149">
        <v>135400.277210336</v>
      </c>
      <c r="CH156" s="149">
        <v>137379.367253</v>
      </c>
      <c r="CI156" s="149">
        <v>8.6150115136791694</v>
      </c>
      <c r="CJ156" s="149">
        <v>287.85520700000001</v>
      </c>
      <c r="CK156" s="149">
        <v>101548.533436</v>
      </c>
      <c r="CL156" s="149">
        <v>6.3680726024691294</v>
      </c>
      <c r="CM156" s="149">
        <v>262.79504100000003</v>
      </c>
      <c r="CN156" s="149">
        <v>67710.208857000005</v>
      </c>
      <c r="CO156" s="149">
        <v>4.2460832405962181</v>
      </c>
      <c r="CP156" s="149">
        <v>233.21892600000001</v>
      </c>
      <c r="CQ156" s="149">
        <v>33856.241089000003</v>
      </c>
      <c r="CR156" s="149">
        <v>2.1231128998758977</v>
      </c>
      <c r="CS156" s="149">
        <v>169.53</v>
      </c>
      <c r="CT156" s="149">
        <v>62945.692330114201</v>
      </c>
      <c r="CU156" s="149">
        <v>62994.461418999999</v>
      </c>
      <c r="CV156" s="149">
        <v>4.1838631755789679</v>
      </c>
      <c r="CW156" s="149">
        <v>249.49413200000001</v>
      </c>
      <c r="CX156" s="149">
        <v>47208.847619</v>
      </c>
      <c r="CY156" s="149">
        <v>3.1354400794206896</v>
      </c>
      <c r="CZ156" s="149">
        <v>233.83892599999999</v>
      </c>
      <c r="DA156" s="149">
        <v>31467.716075</v>
      </c>
      <c r="DB156" s="149">
        <v>2.0899713330362308</v>
      </c>
      <c r="DC156" s="149">
        <v>214.46214900000001</v>
      </c>
      <c r="DD156" s="149">
        <v>15737.098765999999</v>
      </c>
      <c r="DE156" s="149">
        <v>1.0452009039267347</v>
      </c>
      <c r="DF156" s="149">
        <v>179.21380199999999</v>
      </c>
      <c r="DG156" s="149">
        <v>103060.73009744599</v>
      </c>
      <c r="DH156" s="149">
        <v>102955.760718</v>
      </c>
      <c r="DI156" s="149">
        <v>4.9291624300584047</v>
      </c>
      <c r="DJ156" s="149">
        <v>262.43157000000002</v>
      </c>
      <c r="DK156" s="149">
        <v>77259.851349000004</v>
      </c>
      <c r="DL156" s="149">
        <v>3.6989319875406177</v>
      </c>
      <c r="DM156" s="149">
        <v>245.85843</v>
      </c>
      <c r="DN156" s="149">
        <v>51546.445611000003</v>
      </c>
      <c r="DO156" s="149">
        <v>2.467863879950611</v>
      </c>
      <c r="DP156" s="149">
        <v>223.03082599999999</v>
      </c>
      <c r="DQ156" s="149">
        <v>25750.196977</v>
      </c>
      <c r="DR156" s="149">
        <v>1.2328295436842027</v>
      </c>
      <c r="DS156" s="149">
        <v>179.51900800000001</v>
      </c>
      <c r="DT156" s="149">
        <v>7180.9760993724904</v>
      </c>
      <c r="DU156" s="149">
        <v>7175.2912560000004</v>
      </c>
      <c r="DV156" s="149">
        <v>7.3453357792905773</v>
      </c>
      <c r="DW156" s="149">
        <v>261.07702499999999</v>
      </c>
      <c r="DX156" s="149">
        <v>5388.9766840000002</v>
      </c>
      <c r="DY156" s="149">
        <v>5.5166880114654244</v>
      </c>
      <c r="DZ156" s="149">
        <v>240.609669</v>
      </c>
      <c r="EA156" s="149">
        <v>3585.244068</v>
      </c>
      <c r="EB156" s="149">
        <v>3.6702094159799352</v>
      </c>
      <c r="EC156" s="149">
        <v>217.491074</v>
      </c>
      <c r="ED156" s="149">
        <v>1794.9043429999999</v>
      </c>
      <c r="EE156" s="149">
        <v>1.8374411045708143</v>
      </c>
      <c r="EF156" s="149">
        <v>189.504628</v>
      </c>
      <c r="EG156" s="149">
        <v>1923201.35152279</v>
      </c>
      <c r="EH156" s="150">
        <v>1923918.2174859999</v>
      </c>
      <c r="EI156" s="149">
        <v>5.4330730679591674</v>
      </c>
      <c r="EJ156" s="149">
        <v>293.51726100000002</v>
      </c>
      <c r="EK156" s="149">
        <v>1676148.176273</v>
      </c>
      <c r="EL156" s="149">
        <v>4.7333797412227989</v>
      </c>
      <c r="EM156" s="149">
        <v>269.238091</v>
      </c>
      <c r="EN156" s="149">
        <v>1447169.6009490001</v>
      </c>
      <c r="EO156" s="149">
        <v>4.0867528111248541</v>
      </c>
      <c r="EP156" s="149">
        <v>253.743402</v>
      </c>
      <c r="EQ156" s="149">
        <v>1198059.774335</v>
      </c>
      <c r="ER156" s="149">
        <v>3.3832759805405255</v>
      </c>
      <c r="ES156" s="149">
        <v>238.879876</v>
      </c>
      <c r="ET156" s="149">
        <v>957105.463735</v>
      </c>
      <c r="EU156" s="149">
        <v>2.7028300220630546</v>
      </c>
      <c r="EV156" s="149">
        <v>225.19232400000001</v>
      </c>
      <c r="EW156" s="149">
        <v>720125.96228900005</v>
      </c>
      <c r="EX156" s="149">
        <v>2.0336087759296952</v>
      </c>
      <c r="EY156" s="149">
        <v>210.73713699999999</v>
      </c>
      <c r="EZ156" s="149">
        <v>479741.46546699997</v>
      </c>
      <c r="FA156" s="149">
        <v>1.3547719502432476</v>
      </c>
      <c r="FB156" s="149">
        <v>194.19684599999999</v>
      </c>
      <c r="FC156" s="149">
        <v>240540.703523</v>
      </c>
      <c r="FD156" s="149">
        <v>0.67927794756601811</v>
      </c>
      <c r="FE156" s="149">
        <v>171.70792499999999</v>
      </c>
      <c r="FF156" s="149">
        <v>4587.8352868667298</v>
      </c>
      <c r="FG156" s="149">
        <v>4593.217146</v>
      </c>
      <c r="FH156" s="149">
        <v>13.570930526502394</v>
      </c>
      <c r="FI156" s="149">
        <v>147.799587</v>
      </c>
      <c r="FJ156" s="149">
        <v>2292.0286099999998</v>
      </c>
      <c r="FK156" s="149">
        <v>6.771933492879513</v>
      </c>
      <c r="FL156" s="149">
        <v>139.37504100000001</v>
      </c>
      <c r="FM156" s="149">
        <v>12289.624468182101</v>
      </c>
      <c r="FN156" s="149">
        <v>12380.970068000001</v>
      </c>
      <c r="FO156" s="149">
        <v>90.643312599751084</v>
      </c>
      <c r="FP156" s="149">
        <v>151.153471</v>
      </c>
      <c r="FQ156" s="149">
        <v>6139.4361159999999</v>
      </c>
      <c r="FR156" s="149">
        <v>44.947917973497326</v>
      </c>
      <c r="FS156" s="149">
        <v>151.64917399999999</v>
      </c>
      <c r="FT156" s="149">
        <v>43.062674073635755</v>
      </c>
      <c r="FU156" s="149">
        <v>3.7380793466697706</v>
      </c>
      <c r="FV156" s="149">
        <v>257.85849999999999</v>
      </c>
      <c r="FW156" s="149">
        <v>43.320741263433881</v>
      </c>
      <c r="FX156" s="149">
        <v>3.7604810124508576</v>
      </c>
      <c r="FY156" s="149">
        <v>258.62</v>
      </c>
      <c r="FZ156" s="149">
        <v>6531661.1624421235</v>
      </c>
      <c r="GA156" s="149">
        <v>44.104475786130294</v>
      </c>
      <c r="GB156" s="149">
        <v>305.66049600000002</v>
      </c>
      <c r="GC156" s="149">
        <v>6485417.9180736737</v>
      </c>
      <c r="GD156" s="149">
        <v>43.792222287242758</v>
      </c>
      <c r="GE156" s="149">
        <v>305.04280999999997</v>
      </c>
      <c r="GF156" s="149">
        <v>118.608197</v>
      </c>
      <c r="GG156" s="149"/>
      <c r="GH156" s="149"/>
      <c r="GI156" s="149"/>
      <c r="GJ156" s="149"/>
      <c r="GK156" s="149"/>
      <c r="GL156" s="136">
        <v>2</v>
      </c>
      <c r="GM156" s="136">
        <v>2</v>
      </c>
      <c r="GN156" s="136">
        <v>0</v>
      </c>
      <c r="GO156" s="114"/>
      <c r="GP156" s="114"/>
      <c r="GQ156" s="114"/>
      <c r="GR156" s="114"/>
      <c r="GS156" s="114"/>
      <c r="GT156" s="114"/>
      <c r="GU156" s="114"/>
      <c r="GV156" s="114"/>
      <c r="GW156" s="114"/>
      <c r="GX156" s="114"/>
      <c r="GY156" s="114"/>
      <c r="GZ156" s="114"/>
      <c r="HA156" s="107"/>
      <c r="HB156" s="114"/>
      <c r="HC156" s="53" t="str">
        <f t="shared" si="21"/>
        <v>0</v>
      </c>
      <c r="HD156" s="56">
        <f t="shared" si="22"/>
        <v>2017</v>
      </c>
      <c r="HF156" s="56" t="e">
        <f>MATCH(ROUND(#REF!,1),#REF!,0)</f>
        <v>#REF!</v>
      </c>
      <c r="HG156" s="56" t="e">
        <f>MATCH(ROUND(#REF!,1),#REF!,0)</f>
        <v>#REF!</v>
      </c>
      <c r="HH156" s="56" t="e">
        <f>MATCH(ROUND(#REF!,1),#REF!,0)</f>
        <v>#REF!</v>
      </c>
      <c r="HI156" s="56" t="e">
        <f>MATCH(ROUND(#REF!,1),#REF!,0)</f>
        <v>#REF!</v>
      </c>
      <c r="HK156" s="115">
        <f t="shared" si="18"/>
        <v>2</v>
      </c>
      <c r="HL156" s="115" t="str" cm="1">
        <f t="array" ref="HL156">IFERROR(INDEX(#REF!,'5. Data Set'!HH156),"")</f>
        <v/>
      </c>
      <c r="HN156" s="116" t="str" cm="1">
        <f t="array" ref="HN156">IF(IFERROR(INDEX($E$5:$E$900,SMALL(IF(ROUND($EH$5:$EH$900,1)=ROUND($EH156,1),ROW($EH$5:$EH$900)-4,""),1)),"")=$E156,"",IFERROR(INDEX($E$5:$E$900,SMALL(IF(ROUND($EH$5:$EH$900,1)=ROUND($EH156,1),ROW($EH$5:$EH$900)-4,""),1)),""))</f>
        <v/>
      </c>
      <c r="HO156" s="116" t="str" cm="1">
        <f t="array" ref="HO156">IF(IFERROR(INDEX($E$5:$E$900,SMALL(IF(ROUND($EH$5:$EH$900,1)=ROUND($EH156,1),ROW($EH$5:$EH$900)-4,""),2)),"")=$E156,"",IFERROR(INDEX($E$5:$E$900,SMALL(IF(ROUND($EH$5:$EH$900,1)=ROUND($EH156,1),ROW($EH$5:$EH$900)-4,""),2)),""))</f>
        <v/>
      </c>
      <c r="HP156" s="116" t="str" cm="1">
        <f t="array" ref="HP156">IF(IFERROR(INDEX($E$5:$E$900,SMALL(IF(ROUND($EH$5:$EH$900,1)=ROUND($EH156,1),ROW($EH$5:$EH$900)-4,""),3)),"")=$E156,"",IFERROR(INDEX($E$5:$E$900,SMALL(IF(ROUND($EH$5:$EH$900,1)=ROUND($EH156,1),ROW($EH$5:$EH$900)-4,""),3)),""))</f>
        <v/>
      </c>
      <c r="HQ156" s="117" t="str" cm="1">
        <f t="array" ref="HQ156">IF(IFERROR(INDEX($E$5:$E$900,SMALL(IF(ROUND($EH$5:$EH$900,1)=ROUND($EH156,1),ROW($EH$5:$EH$900)-4,""),4)),"")=$E156,"",IFERROR(INDEX($E$5:$E$900,SMALL(IF(ROUND($EH$5:$EH$900,1)=ROUND($EH156,1),ROW($EH$5:$EH$900)-4,""),4)),""))</f>
        <v/>
      </c>
      <c r="HR156" s="118"/>
      <c r="HS156" s="105" t="str">
        <f t="shared" si="19"/>
        <v>TQ</v>
      </c>
      <c r="HT156" s="119" t="str">
        <f t="shared" si="20"/>
        <v/>
      </c>
      <c r="HU156" s="119" t="str">
        <f t="shared" si="20"/>
        <v/>
      </c>
      <c r="HV156" s="119" t="str">
        <f t="shared" si="20"/>
        <v/>
      </c>
      <c r="HW156" s="119" t="str">
        <f t="shared" si="20"/>
        <v/>
      </c>
    </row>
    <row r="157" spans="1:231" ht="13.9" customHeight="1" x14ac:dyDescent="0.25">
      <c r="A157" s="136" t="s">
        <v>292</v>
      </c>
      <c r="B157" s="137" t="s">
        <v>695</v>
      </c>
      <c r="C157" s="136"/>
      <c r="D157" s="137">
        <v>2017</v>
      </c>
      <c r="E157" s="138" t="s">
        <v>699</v>
      </c>
      <c r="F157" s="137" t="s">
        <v>303</v>
      </c>
      <c r="G157" s="107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48" t="s">
        <v>18</v>
      </c>
      <c r="X157" s="110"/>
      <c r="Y157" s="148" t="s">
        <v>296</v>
      </c>
      <c r="Z157" s="148">
        <v>1</v>
      </c>
      <c r="AA157" s="149" t="s">
        <v>496</v>
      </c>
      <c r="AB157" s="149">
        <v>2</v>
      </c>
      <c r="AC157" s="149">
        <v>2</v>
      </c>
      <c r="AD157" s="149">
        <v>2095</v>
      </c>
      <c r="AE157" s="149">
        <v>12</v>
      </c>
      <c r="AF157" s="149">
        <v>2</v>
      </c>
      <c r="AG157" s="149">
        <v>130754</v>
      </c>
      <c r="AH157" s="149">
        <v>4</v>
      </c>
      <c r="AI157" s="149" t="s">
        <v>697</v>
      </c>
      <c r="AJ157" s="149">
        <v>3</v>
      </c>
      <c r="AK157" s="149" t="s">
        <v>405</v>
      </c>
      <c r="AL157" s="149" t="s">
        <v>327</v>
      </c>
      <c r="AM157" s="149">
        <v>2</v>
      </c>
      <c r="AN157" s="148">
        <v>0</v>
      </c>
      <c r="AO157" s="149">
        <v>550</v>
      </c>
      <c r="AP157" s="149" t="s">
        <v>341</v>
      </c>
      <c r="AQ157" s="149" t="s">
        <v>424</v>
      </c>
      <c r="AR157" s="149" t="s">
        <v>319</v>
      </c>
      <c r="AS157" s="149" t="s">
        <v>481</v>
      </c>
      <c r="AT157" s="149" t="s">
        <v>478</v>
      </c>
      <c r="AU157" s="149">
        <v>15.159368212359755</v>
      </c>
      <c r="AV157" s="149">
        <v>16.145539320135665</v>
      </c>
      <c r="AW157" s="149">
        <v>21.957811070960823</v>
      </c>
      <c r="AX157" s="149">
        <v>11.692367814679947</v>
      </c>
      <c r="AY157" s="149">
        <v>13.214616862862179</v>
      </c>
      <c r="AZ157" s="149">
        <v>19.821922114064844</v>
      </c>
      <c r="BA157" s="149"/>
      <c r="BB157" s="149">
        <v>12.211221984603457</v>
      </c>
      <c r="BC157" s="149">
        <v>53.248527212992023</v>
      </c>
      <c r="BD157" s="149">
        <v>517.98942383921383</v>
      </c>
      <c r="BE157" s="149">
        <v>15.748934860330701</v>
      </c>
      <c r="BF157" s="149">
        <v>153.82650925004259</v>
      </c>
      <c r="BG157" s="149">
        <v>42931.664598662901</v>
      </c>
      <c r="BH157" s="149">
        <v>42914.403877999997</v>
      </c>
      <c r="BI157" s="149">
        <v>6.1975628037086246</v>
      </c>
      <c r="BJ157" s="149">
        <v>278.17087299999997</v>
      </c>
      <c r="BK157" s="149">
        <v>32208.405742999999</v>
      </c>
      <c r="BL157" s="149">
        <v>4.651436332823061</v>
      </c>
      <c r="BM157" s="149">
        <v>249.25722200000001</v>
      </c>
      <c r="BN157" s="149">
        <v>21475.484378000001</v>
      </c>
      <c r="BO157" s="149">
        <v>3.1014216940095896</v>
      </c>
      <c r="BP157" s="149">
        <v>217.32238100000001</v>
      </c>
      <c r="BQ157" s="149">
        <v>10725.764853000001</v>
      </c>
      <c r="BR157" s="149">
        <v>1.5489811179307955</v>
      </c>
      <c r="BS157" s="149">
        <v>174.03103200000001</v>
      </c>
      <c r="BT157" s="149">
        <v>353130.47143799602</v>
      </c>
      <c r="BU157" s="149">
        <v>353117.106937</v>
      </c>
      <c r="BV157" s="149">
        <v>5.9842131350588925</v>
      </c>
      <c r="BW157" s="149">
        <v>267.36515900000001</v>
      </c>
      <c r="BX157" s="149">
        <v>264886.094102</v>
      </c>
      <c r="BY157" s="149">
        <v>4.4889777710555379</v>
      </c>
      <c r="BZ157" s="149">
        <v>234.419603</v>
      </c>
      <c r="CA157" s="149">
        <v>176513.31727900001</v>
      </c>
      <c r="CB157" s="149">
        <v>2.9913399578295254</v>
      </c>
      <c r="CC157" s="149">
        <v>196.48841300000001</v>
      </c>
      <c r="CD157" s="149">
        <v>88298.548355999999</v>
      </c>
      <c r="CE157" s="149">
        <v>1.4963798765288365</v>
      </c>
      <c r="CF157" s="149">
        <v>143.686587</v>
      </c>
      <c r="CG157" s="149">
        <v>136023.61397160101</v>
      </c>
      <c r="CH157" s="149">
        <v>135972.63983599999</v>
      </c>
      <c r="CI157" s="149">
        <v>8.5267961350790848</v>
      </c>
      <c r="CJ157" s="149">
        <v>267.626667</v>
      </c>
      <c r="CK157" s="149">
        <v>102040.271478</v>
      </c>
      <c r="CL157" s="149">
        <v>6.398909321099099</v>
      </c>
      <c r="CM157" s="149">
        <v>242.143889</v>
      </c>
      <c r="CN157" s="149">
        <v>68009.008375999998</v>
      </c>
      <c r="CO157" s="149">
        <v>4.2648208527132265</v>
      </c>
      <c r="CP157" s="149">
        <v>213.79357099999999</v>
      </c>
      <c r="CQ157" s="149">
        <v>34028.719938000002</v>
      </c>
      <c r="CR157" s="149">
        <v>2.1339289874712399</v>
      </c>
      <c r="CS157" s="149">
        <v>154.17674600000001</v>
      </c>
      <c r="CT157" s="149">
        <v>63022.249545709703</v>
      </c>
      <c r="CU157" s="149">
        <v>63080.433491999996</v>
      </c>
      <c r="CV157" s="149">
        <v>4.1895731282041737</v>
      </c>
      <c r="CW157" s="149">
        <v>228.83150800000001</v>
      </c>
      <c r="CX157" s="149">
        <v>47278.775719999998</v>
      </c>
      <c r="CY157" s="149">
        <v>3.1400844497370906</v>
      </c>
      <c r="CZ157" s="149">
        <v>213.60571400000001</v>
      </c>
      <c r="DA157" s="149">
        <v>31519.223995</v>
      </c>
      <c r="DB157" s="149">
        <v>2.0933923018783211</v>
      </c>
      <c r="DC157" s="149">
        <v>194.31452400000001</v>
      </c>
      <c r="DD157" s="149">
        <v>15763.061103</v>
      </c>
      <c r="DE157" s="149">
        <v>1.0469252279907788</v>
      </c>
      <c r="DF157" s="149">
        <v>162.417778</v>
      </c>
      <c r="DG157" s="149">
        <v>102877.304701181</v>
      </c>
      <c r="DH157" s="149">
        <v>102751.941817</v>
      </c>
      <c r="DI157" s="149">
        <v>4.9194042925599426</v>
      </c>
      <c r="DJ157" s="149">
        <v>242.53206299999999</v>
      </c>
      <c r="DK157" s="149">
        <v>77214.552316999994</v>
      </c>
      <c r="DL157" s="149">
        <v>3.696763228016184</v>
      </c>
      <c r="DM157" s="149">
        <v>225.964921</v>
      </c>
      <c r="DN157" s="149">
        <v>51396.031650999998</v>
      </c>
      <c r="DO157" s="149">
        <v>2.4606625846037762</v>
      </c>
      <c r="DP157" s="149">
        <v>203.007937</v>
      </c>
      <c r="DQ157" s="149">
        <v>25749.036568</v>
      </c>
      <c r="DR157" s="149">
        <v>1.2327739873519838</v>
      </c>
      <c r="DS157" s="149">
        <v>162.602857</v>
      </c>
      <c r="DT157" s="149">
        <v>7185.2634585468904</v>
      </c>
      <c r="DU157" s="149">
        <v>7181.9947499999998</v>
      </c>
      <c r="DV157" s="149">
        <v>7.3521981368685054</v>
      </c>
      <c r="DW157" s="149">
        <v>240.96619000000001</v>
      </c>
      <c r="DX157" s="149">
        <v>5393.2487700000001</v>
      </c>
      <c r="DY157" s="149">
        <v>5.5210613400214976</v>
      </c>
      <c r="DZ157" s="149">
        <v>220.63682499999999</v>
      </c>
      <c r="EA157" s="149">
        <v>3595.0723499999999</v>
      </c>
      <c r="EB157" s="149">
        <v>3.6802706147310231</v>
      </c>
      <c r="EC157" s="149">
        <v>197.54174599999999</v>
      </c>
      <c r="ED157" s="149">
        <v>1793.6887369999999</v>
      </c>
      <c r="EE157" s="149">
        <v>1.8361966903823514</v>
      </c>
      <c r="EF157" s="149">
        <v>169.185317</v>
      </c>
      <c r="EG157" s="149">
        <v>1920248.17065382</v>
      </c>
      <c r="EH157" s="150">
        <v>1922545.9951530001</v>
      </c>
      <c r="EI157" s="149">
        <v>5.4291979634287806</v>
      </c>
      <c r="EJ157" s="149">
        <v>272.60500000000002</v>
      </c>
      <c r="EK157" s="149">
        <v>1678811.711016</v>
      </c>
      <c r="EL157" s="149">
        <v>4.7409014636880489</v>
      </c>
      <c r="EM157" s="149">
        <v>248.79825199999999</v>
      </c>
      <c r="EN157" s="149">
        <v>1439691.7167779999</v>
      </c>
      <c r="EO157" s="149">
        <v>4.0656355459908564</v>
      </c>
      <c r="EP157" s="149">
        <v>233.34378000000001</v>
      </c>
      <c r="EQ157" s="149">
        <v>1198534.3583509999</v>
      </c>
      <c r="ER157" s="149">
        <v>3.3846161880464254</v>
      </c>
      <c r="ES157" s="149">
        <v>218.82475600000001</v>
      </c>
      <c r="ET157" s="149">
        <v>958676.43964700005</v>
      </c>
      <c r="EU157" s="149">
        <v>2.7072663992647077</v>
      </c>
      <c r="EV157" s="149">
        <v>205.57719499999999</v>
      </c>
      <c r="EW157" s="149">
        <v>719482.34599399997</v>
      </c>
      <c r="EX157" s="149">
        <v>2.031791227591786</v>
      </c>
      <c r="EY157" s="149">
        <v>190.279268</v>
      </c>
      <c r="EZ157" s="149">
        <v>479388.71525000001</v>
      </c>
      <c r="FA157" s="149">
        <v>1.3537757968276394</v>
      </c>
      <c r="FB157" s="149">
        <v>174.12752</v>
      </c>
      <c r="FC157" s="149">
        <v>239065.65921499999</v>
      </c>
      <c r="FD157" s="149">
        <v>0.67511247762503834</v>
      </c>
      <c r="FE157" s="149">
        <v>152.68162599999999</v>
      </c>
      <c r="FF157" s="149">
        <v>3170.6361050516798</v>
      </c>
      <c r="FG157" s="149">
        <v>3168.1607629999999</v>
      </c>
      <c r="FH157" s="149">
        <v>9.3605175293978604</v>
      </c>
      <c r="FI157" s="149">
        <v>127.38048000000001</v>
      </c>
      <c r="FJ157" s="149">
        <v>1588.8172649999999</v>
      </c>
      <c r="FK157" s="149">
        <v>4.6942541659280268</v>
      </c>
      <c r="FL157" s="149">
        <v>121.66015899999999</v>
      </c>
      <c r="FM157" s="149">
        <v>12581.465554750601</v>
      </c>
      <c r="FN157" s="149">
        <v>12728.984367999999</v>
      </c>
      <c r="FO157" s="149">
        <v>93.191187993264506</v>
      </c>
      <c r="FP157" s="149">
        <v>127.20992099999999</v>
      </c>
      <c r="FQ157" s="149">
        <v>6302.9638660000001</v>
      </c>
      <c r="FR157" s="149">
        <v>46.145134094736072</v>
      </c>
      <c r="FS157" s="149">
        <v>125.990556</v>
      </c>
      <c r="FT157" s="149">
        <v>43.063549650731979</v>
      </c>
      <c r="FU157" s="149">
        <v>3.7381553516260397</v>
      </c>
      <c r="FV157" s="149">
        <v>237.90622999999999</v>
      </c>
      <c r="FW157" s="149">
        <v>43.367236230255727</v>
      </c>
      <c r="FX157" s="149">
        <v>3.7645170338763654</v>
      </c>
      <c r="FY157" s="149">
        <v>238.48354800000001</v>
      </c>
      <c r="FZ157" s="149">
        <v>6539799.2346045123</v>
      </c>
      <c r="GA157" s="149">
        <v>44.159427412937838</v>
      </c>
      <c r="GB157" s="149">
        <v>286.06396799999999</v>
      </c>
      <c r="GC157" s="149">
        <v>6518057.9107840024</v>
      </c>
      <c r="GD157" s="149">
        <v>44.012621008540464</v>
      </c>
      <c r="GE157" s="149">
        <v>286.11857099999997</v>
      </c>
      <c r="GF157" s="149">
        <v>102.511061</v>
      </c>
      <c r="GG157" s="149"/>
      <c r="GH157" s="149"/>
      <c r="GI157" s="149"/>
      <c r="GJ157" s="149"/>
      <c r="GK157" s="149"/>
      <c r="GL157" s="136">
        <v>2</v>
      </c>
      <c r="GM157" s="136">
        <v>0</v>
      </c>
      <c r="GN157" s="136">
        <v>0</v>
      </c>
      <c r="GO157" s="114"/>
      <c r="GP157" s="114"/>
      <c r="GQ157" s="114"/>
      <c r="GR157" s="114"/>
      <c r="GS157" s="114"/>
      <c r="GT157" s="114"/>
      <c r="GU157" s="114"/>
      <c r="GV157" s="114"/>
      <c r="GW157" s="114"/>
      <c r="GX157" s="114"/>
      <c r="GY157" s="114"/>
      <c r="GZ157" s="114"/>
      <c r="HA157" s="107"/>
      <c r="HB157" s="114"/>
      <c r="HC157" s="53" t="str">
        <f t="shared" si="21"/>
        <v>0</v>
      </c>
      <c r="HD157" s="56">
        <f t="shared" si="22"/>
        <v>2017</v>
      </c>
      <c r="HF157" s="56" t="e">
        <f>MATCH(ROUND(#REF!,1),#REF!,0)</f>
        <v>#REF!</v>
      </c>
      <c r="HG157" s="56" t="e">
        <f>MATCH(ROUND(#REF!,1),#REF!,0)</f>
        <v>#REF!</v>
      </c>
      <c r="HH157" s="56" t="e">
        <f>MATCH(ROUND(#REF!,1),#REF!,0)</f>
        <v>#REF!</v>
      </c>
      <c r="HI157" s="56" t="e">
        <f>MATCH(ROUND(#REF!,1),#REF!,0)</f>
        <v>#REF!</v>
      </c>
      <c r="HK157" s="115">
        <f t="shared" si="18"/>
        <v>2</v>
      </c>
      <c r="HL157" s="115" t="str" cm="1">
        <f t="array" ref="HL157">IFERROR(INDEX(#REF!,'5. Data Set'!HH157),"")</f>
        <v/>
      </c>
      <c r="HN157" s="116" t="str" cm="1">
        <f t="array" ref="HN157">IF(IFERROR(INDEX($E$5:$E$900,SMALL(IF(ROUND($EH$5:$EH$900,1)=ROUND($EH157,1),ROW($EH$5:$EH$900)-4,""),1)),"")=$E157,"",IFERROR(INDEX($E$5:$E$900,SMALL(IF(ROUND($EH$5:$EH$900,1)=ROUND($EH157,1),ROW($EH$5:$EH$900)-4,""),1)),""))</f>
        <v/>
      </c>
      <c r="HO157" s="116" t="str" cm="1">
        <f t="array" ref="HO157">IF(IFERROR(INDEX($E$5:$E$900,SMALL(IF(ROUND($EH$5:$EH$900,1)=ROUND($EH157,1),ROW($EH$5:$EH$900)-4,""),2)),"")=$E157,"",IFERROR(INDEX($E$5:$E$900,SMALL(IF(ROUND($EH$5:$EH$900,1)=ROUND($EH157,1),ROW($EH$5:$EH$900)-4,""),2)),""))</f>
        <v/>
      </c>
      <c r="HP157" s="116" t="str" cm="1">
        <f t="array" ref="HP157">IF(IFERROR(INDEX($E$5:$E$900,SMALL(IF(ROUND($EH$5:$EH$900,1)=ROUND($EH157,1),ROW($EH$5:$EH$900)-4,""),3)),"")=$E157,"",IFERROR(INDEX($E$5:$E$900,SMALL(IF(ROUND($EH$5:$EH$900,1)=ROUND($EH157,1),ROW($EH$5:$EH$900)-4,""),3)),""))</f>
        <v/>
      </c>
      <c r="HQ157" s="117" t="str" cm="1">
        <f t="array" ref="HQ157">IF(IFERROR(INDEX($E$5:$E$900,SMALL(IF(ROUND($EH$5:$EH$900,1)=ROUND($EH157,1),ROW($EH$5:$EH$900)-4,""),4)),"")=$E157,"",IFERROR(INDEX($E$5:$E$900,SMALL(IF(ROUND($EH$5:$EH$900,1)=ROUND($EH157,1),ROW($EH$5:$EH$900)-4,""),4)),""))</f>
        <v/>
      </c>
      <c r="HR157" s="118"/>
      <c r="HS157" s="105" t="str">
        <f t="shared" si="19"/>
        <v>TQ</v>
      </c>
      <c r="HT157" s="119" t="str">
        <f t="shared" si="20"/>
        <v/>
      </c>
      <c r="HU157" s="119" t="str">
        <f t="shared" si="20"/>
        <v/>
      </c>
      <c r="HV157" s="119" t="str">
        <f t="shared" si="20"/>
        <v/>
      </c>
      <c r="HW157" s="119" t="str">
        <f t="shared" si="20"/>
        <v/>
      </c>
    </row>
    <row r="158" spans="1:231" ht="13.9" customHeight="1" x14ac:dyDescent="0.25">
      <c r="A158" s="136" t="s">
        <v>292</v>
      </c>
      <c r="B158" s="137" t="s">
        <v>695</v>
      </c>
      <c r="C158" s="136"/>
      <c r="D158" s="137">
        <v>2017</v>
      </c>
      <c r="E158" s="138" t="s">
        <v>700</v>
      </c>
      <c r="F158" s="137" t="s">
        <v>49</v>
      </c>
      <c r="G158" s="107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48" t="s">
        <v>18</v>
      </c>
      <c r="X158" s="110"/>
      <c r="Y158" s="148" t="s">
        <v>296</v>
      </c>
      <c r="Z158" s="148">
        <v>1</v>
      </c>
      <c r="AA158" s="149" t="s">
        <v>502</v>
      </c>
      <c r="AB158" s="149">
        <v>2</v>
      </c>
      <c r="AC158" s="149">
        <v>2</v>
      </c>
      <c r="AD158" s="149">
        <v>2095</v>
      </c>
      <c r="AE158" s="149">
        <v>16</v>
      </c>
      <c r="AF158" s="149">
        <v>2</v>
      </c>
      <c r="AG158" s="149">
        <v>261826</v>
      </c>
      <c r="AH158" s="149">
        <v>8</v>
      </c>
      <c r="AI158" s="149" t="s">
        <v>697</v>
      </c>
      <c r="AJ158" s="149">
        <v>9</v>
      </c>
      <c r="AK158" s="149" t="s">
        <v>405</v>
      </c>
      <c r="AL158" s="149" t="s">
        <v>327</v>
      </c>
      <c r="AM158" s="149">
        <v>2</v>
      </c>
      <c r="AN158" s="148">
        <v>0</v>
      </c>
      <c r="AO158" s="149">
        <v>550</v>
      </c>
      <c r="AP158" s="149" t="s">
        <v>341</v>
      </c>
      <c r="AQ158" s="149" t="s">
        <v>424</v>
      </c>
      <c r="AR158" s="149" t="s">
        <v>319</v>
      </c>
      <c r="AS158" s="149" t="s">
        <v>481</v>
      </c>
      <c r="AT158" s="149" t="s">
        <v>478</v>
      </c>
      <c r="AU158" s="149">
        <v>12.062323836985509</v>
      </c>
      <c r="AV158" s="149">
        <v>11.489191420673178</v>
      </c>
      <c r="AW158" s="149">
        <v>19.338574787349831</v>
      </c>
      <c r="AX158" s="149">
        <v>10.488076679329611</v>
      </c>
      <c r="AY158" s="149">
        <v>11.856586657294939</v>
      </c>
      <c r="AZ158" s="149">
        <v>17.799888339193153</v>
      </c>
      <c r="BA158" s="149"/>
      <c r="BB158" s="149">
        <v>9.2579846135790635</v>
      </c>
      <c r="BC158" s="149">
        <v>88.069701900507397</v>
      </c>
      <c r="BD158" s="149">
        <v>423.50314451841211</v>
      </c>
      <c r="BE158" s="149">
        <v>17.418841650331935</v>
      </c>
      <c r="BF158" s="149">
        <v>199.77108217514134</v>
      </c>
      <c r="BG158" s="149">
        <v>55237.2496085042</v>
      </c>
      <c r="BH158" s="149">
        <v>55197.165158999996</v>
      </c>
      <c r="BI158" s="149">
        <v>7.9714004331061172</v>
      </c>
      <c r="BJ158" s="149">
        <v>435.45479999999998</v>
      </c>
      <c r="BK158" s="149">
        <v>41446.219843999999</v>
      </c>
      <c r="BL158" s="149">
        <v>5.9855322979608347</v>
      </c>
      <c r="BM158" s="149">
        <v>416.69611099999997</v>
      </c>
      <c r="BN158" s="149">
        <v>27601.439112</v>
      </c>
      <c r="BO158" s="149">
        <v>3.9861127479637228</v>
      </c>
      <c r="BP158" s="149">
        <v>354.47881000000001</v>
      </c>
      <c r="BQ158" s="149">
        <v>13819.425799000001</v>
      </c>
      <c r="BR158" s="149">
        <v>1.9957578705736239</v>
      </c>
      <c r="BS158" s="149">
        <v>278.75206300000002</v>
      </c>
      <c r="BT158" s="149">
        <v>384731.53455465002</v>
      </c>
      <c r="BU158" s="149">
        <v>384801.720699</v>
      </c>
      <c r="BV158" s="149">
        <v>6.52116667859723</v>
      </c>
      <c r="BW158" s="149">
        <v>437.35571399999998</v>
      </c>
      <c r="BX158" s="149">
        <v>288562.78098799998</v>
      </c>
      <c r="BY158" s="149">
        <v>4.8902223946504977</v>
      </c>
      <c r="BZ158" s="149">
        <v>372.88873000000001</v>
      </c>
      <c r="CA158" s="149">
        <v>192370.358587</v>
      </c>
      <c r="CB158" s="149">
        <v>3.2600664313261345</v>
      </c>
      <c r="CC158" s="149">
        <v>300.75523800000002</v>
      </c>
      <c r="CD158" s="149">
        <v>96201.982810000001</v>
      </c>
      <c r="CE158" s="149">
        <v>1.6303179818841851</v>
      </c>
      <c r="CF158" s="149">
        <v>198.32047600000001</v>
      </c>
      <c r="CG158" s="149">
        <v>200588.02801454501</v>
      </c>
      <c r="CH158" s="149">
        <v>200806.59292200001</v>
      </c>
      <c r="CI158" s="149">
        <v>12.592510393935727</v>
      </c>
      <c r="CJ158" s="149">
        <v>413.16666700000002</v>
      </c>
      <c r="CK158" s="149">
        <v>150435.35396199999</v>
      </c>
      <c r="CL158" s="149">
        <v>9.4337478208084402</v>
      </c>
      <c r="CM158" s="149">
        <v>411.84420599999999</v>
      </c>
      <c r="CN158" s="149">
        <v>100350.804489</v>
      </c>
      <c r="CO158" s="149">
        <v>6.2929634439761424</v>
      </c>
      <c r="CP158" s="149">
        <v>364.64206300000001</v>
      </c>
      <c r="CQ158" s="149">
        <v>50154.537208000002</v>
      </c>
      <c r="CR158" s="149">
        <v>3.1451732829315002</v>
      </c>
      <c r="CS158" s="149">
        <v>270.94023800000002</v>
      </c>
      <c r="CT158" s="149">
        <v>97891.445079611498</v>
      </c>
      <c r="CU158" s="149">
        <v>97885.168707999997</v>
      </c>
      <c r="CV158" s="149">
        <v>6.501177144268965</v>
      </c>
      <c r="CW158" s="149">
        <v>407.50544000000002</v>
      </c>
      <c r="CX158" s="149">
        <v>73408.201155000002</v>
      </c>
      <c r="CY158" s="149">
        <v>4.875505920354823</v>
      </c>
      <c r="CZ158" s="149">
        <v>374.83190500000001</v>
      </c>
      <c r="DA158" s="149">
        <v>48987.300887999998</v>
      </c>
      <c r="DB158" s="149">
        <v>3.2535584818015835</v>
      </c>
      <c r="DC158" s="149">
        <v>334.24254000000002</v>
      </c>
      <c r="DD158" s="149">
        <v>24469.641787</v>
      </c>
      <c r="DE158" s="149">
        <v>1.6251846731617443</v>
      </c>
      <c r="DF158" s="149">
        <v>271.30507899999998</v>
      </c>
      <c r="DG158" s="149">
        <v>159250.05377743</v>
      </c>
      <c r="DH158" s="149">
        <v>159034.89288900001</v>
      </c>
      <c r="DI158" s="149">
        <v>7.6140355200130996</v>
      </c>
      <c r="DJ158" s="149">
        <v>416.25706300000002</v>
      </c>
      <c r="DK158" s="149">
        <v>119381.958694</v>
      </c>
      <c r="DL158" s="149">
        <v>5.7155914493512014</v>
      </c>
      <c r="DM158" s="149">
        <v>399.92309499999999</v>
      </c>
      <c r="DN158" s="149">
        <v>79688.631697999997</v>
      </c>
      <c r="DO158" s="149">
        <v>3.815213512378711</v>
      </c>
      <c r="DP158" s="149">
        <v>350.11206299999998</v>
      </c>
      <c r="DQ158" s="149">
        <v>39830.271946000001</v>
      </c>
      <c r="DR158" s="149">
        <v>1.9069343831375105</v>
      </c>
      <c r="DS158" s="149">
        <v>274.88230199999998</v>
      </c>
      <c r="DT158" s="149">
        <v>11147.267405164401</v>
      </c>
      <c r="DU158" s="149">
        <v>11139.731641</v>
      </c>
      <c r="DV158" s="149">
        <v>11.403727942877618</v>
      </c>
      <c r="DW158" s="149">
        <v>413.77809500000001</v>
      </c>
      <c r="DX158" s="149">
        <v>8361.5876829999997</v>
      </c>
      <c r="DY158" s="149">
        <v>8.5597457982290006</v>
      </c>
      <c r="DZ158" s="149">
        <v>389.27460300000001</v>
      </c>
      <c r="EA158" s="149">
        <v>5566.4623279999996</v>
      </c>
      <c r="EB158" s="149">
        <v>5.6983798208527405</v>
      </c>
      <c r="EC158" s="149">
        <v>342.794444</v>
      </c>
      <c r="ED158" s="149">
        <v>2791.0578569999998</v>
      </c>
      <c r="EE158" s="149">
        <v>2.8572020852740949</v>
      </c>
      <c r="EF158" s="149">
        <v>286.73031700000001</v>
      </c>
      <c r="EG158" s="149">
        <v>2370853.4762728401</v>
      </c>
      <c r="EH158" s="150">
        <v>2366942.7094990001</v>
      </c>
      <c r="EI158" s="149">
        <v>6.684157658835046</v>
      </c>
      <c r="EJ158" s="149">
        <v>437.14670699999999</v>
      </c>
      <c r="EK158" s="149">
        <v>2075546.787066</v>
      </c>
      <c r="EL158" s="149">
        <v>5.8612664756783115</v>
      </c>
      <c r="EM158" s="149">
        <v>405.154878</v>
      </c>
      <c r="EN158" s="149">
        <v>1777360.539134</v>
      </c>
      <c r="EO158" s="149">
        <v>5.0191996673541501</v>
      </c>
      <c r="EP158" s="149">
        <v>381.87650400000001</v>
      </c>
      <c r="EQ158" s="149">
        <v>1486307.612615</v>
      </c>
      <c r="ER158" s="149">
        <v>4.1972770918262832</v>
      </c>
      <c r="ES158" s="149">
        <v>360.985163</v>
      </c>
      <c r="ET158" s="149">
        <v>1183785.568827</v>
      </c>
      <c r="EU158" s="149">
        <v>3.342966158216909</v>
      </c>
      <c r="EV158" s="149">
        <v>335.88312999999999</v>
      </c>
      <c r="EW158" s="149">
        <v>885649.68671799998</v>
      </c>
      <c r="EX158" s="149">
        <v>2.5010415810925988</v>
      </c>
      <c r="EY158" s="149">
        <v>308.97869900000001</v>
      </c>
      <c r="EZ158" s="149">
        <v>594349.72309800005</v>
      </c>
      <c r="FA158" s="149">
        <v>1.6784213820337355</v>
      </c>
      <c r="FB158" s="149">
        <v>281.846138</v>
      </c>
      <c r="FC158" s="149">
        <v>294064.66110199998</v>
      </c>
      <c r="FD158" s="149">
        <v>0.83042760131431725</v>
      </c>
      <c r="FE158" s="149">
        <v>249.55995899999999</v>
      </c>
      <c r="FF158" s="149">
        <v>8312.2369442446507</v>
      </c>
      <c r="FG158" s="149">
        <v>8350.9764630000009</v>
      </c>
      <c r="FH158" s="149">
        <v>24.673451701825922</v>
      </c>
      <c r="FI158" s="149">
        <v>204.58587299999999</v>
      </c>
      <c r="FJ158" s="149">
        <v>4151.4105529999997</v>
      </c>
      <c r="FK158" s="149">
        <v>12.265586931986054</v>
      </c>
      <c r="FL158" s="149">
        <v>190.717063</v>
      </c>
      <c r="FM158" s="149">
        <v>15950.579961483099</v>
      </c>
      <c r="FN158" s="149">
        <v>16044.482995</v>
      </c>
      <c r="FO158" s="149">
        <v>117.46455080899041</v>
      </c>
      <c r="FP158" s="149">
        <v>198.42611099999999</v>
      </c>
      <c r="FQ158" s="149">
        <v>7953.2126470000003</v>
      </c>
      <c r="FR158" s="149">
        <v>58.226902752763749</v>
      </c>
      <c r="FS158" s="149">
        <v>192.18452400000001</v>
      </c>
      <c r="FT158" s="149">
        <v>86.737118036585571</v>
      </c>
      <c r="FU158" s="149">
        <v>7.5292637184536089</v>
      </c>
      <c r="FV158" s="149">
        <v>429.85733299999998</v>
      </c>
      <c r="FW158" s="149">
        <v>87.146867577704271</v>
      </c>
      <c r="FX158" s="149">
        <v>7.5648322550090512</v>
      </c>
      <c r="FY158" s="149">
        <v>436.70576899999998</v>
      </c>
      <c r="FZ158" s="149">
        <v>13081492.149450673</v>
      </c>
      <c r="GA158" s="149">
        <v>88.331641737549035</v>
      </c>
      <c r="GB158" s="149">
        <v>439.64015899999998</v>
      </c>
      <c r="GC158" s="149">
        <v>13033157.455007831</v>
      </c>
      <c r="GD158" s="149">
        <v>88.005265903336706</v>
      </c>
      <c r="GE158" s="149">
        <v>440.53055599999999</v>
      </c>
      <c r="GF158" s="149">
        <v>143.12712099999999</v>
      </c>
      <c r="GG158" s="149"/>
      <c r="GH158" s="149"/>
      <c r="GI158" s="149"/>
      <c r="GJ158" s="149"/>
      <c r="GK158" s="149"/>
      <c r="GL158" s="136">
        <v>2</v>
      </c>
      <c r="GM158" s="136">
        <v>2</v>
      </c>
      <c r="GN158" s="136">
        <v>0</v>
      </c>
      <c r="GO158" s="114"/>
      <c r="GP158" s="114"/>
      <c r="GQ158" s="114"/>
      <c r="GR158" s="114"/>
      <c r="GS158" s="114"/>
      <c r="GT158" s="114"/>
      <c r="GU158" s="114"/>
      <c r="GV158" s="114"/>
      <c r="GW158" s="114"/>
      <c r="GX158" s="114"/>
      <c r="GY158" s="114"/>
      <c r="GZ158" s="114"/>
      <c r="HA158" s="107"/>
      <c r="HB158" s="114"/>
      <c r="HC158" s="53" t="str">
        <f t="shared" si="21"/>
        <v>0</v>
      </c>
      <c r="HD158" s="56">
        <f t="shared" si="22"/>
        <v>2017</v>
      </c>
      <c r="HF158" s="56" t="e">
        <f>MATCH(ROUND(#REF!,1),#REF!,0)</f>
        <v>#REF!</v>
      </c>
      <c r="HG158" s="56" t="e">
        <f>MATCH(ROUND(#REF!,1),#REF!,0)</f>
        <v>#REF!</v>
      </c>
      <c r="HH158" s="56" t="e">
        <f>MATCH(ROUND(#REF!,1),#REF!,0)</f>
        <v>#REF!</v>
      </c>
      <c r="HI158" s="56" t="e">
        <f>MATCH(ROUND(#REF!,1),#REF!,0)</f>
        <v>#REF!</v>
      </c>
      <c r="HK158" s="115">
        <f t="shared" si="18"/>
        <v>2</v>
      </c>
      <c r="HL158" s="115" t="str" cm="1">
        <f t="array" ref="HL158">IFERROR(INDEX(#REF!,'5. Data Set'!HH158),"")</f>
        <v/>
      </c>
      <c r="HN158" s="116" t="str" cm="1">
        <f t="array" ref="HN158">IF(IFERROR(INDEX($E$5:$E$900,SMALL(IF(ROUND($EH$5:$EH$900,1)=ROUND($EH158,1),ROW($EH$5:$EH$900)-4,""),1)),"")=$E158,"",IFERROR(INDEX($E$5:$E$900,SMALL(IF(ROUND($EH$5:$EH$900,1)=ROUND($EH158,1),ROW($EH$5:$EH$900)-4,""),1)),""))</f>
        <v/>
      </c>
      <c r="HO158" s="116" t="str" cm="1">
        <f t="array" ref="HO158">IF(IFERROR(INDEX($E$5:$E$900,SMALL(IF(ROUND($EH$5:$EH$900,1)=ROUND($EH158,1),ROW($EH$5:$EH$900)-4,""),2)),"")=$E158,"",IFERROR(INDEX($E$5:$E$900,SMALL(IF(ROUND($EH$5:$EH$900,1)=ROUND($EH158,1),ROW($EH$5:$EH$900)-4,""),2)),""))</f>
        <v/>
      </c>
      <c r="HP158" s="116" t="str" cm="1">
        <f t="array" ref="HP158">IF(IFERROR(INDEX($E$5:$E$900,SMALL(IF(ROUND($EH$5:$EH$900,1)=ROUND($EH158,1),ROW($EH$5:$EH$900)-4,""),3)),"")=$E158,"",IFERROR(INDEX($E$5:$E$900,SMALL(IF(ROUND($EH$5:$EH$900,1)=ROUND($EH158,1),ROW($EH$5:$EH$900)-4,""),3)),""))</f>
        <v/>
      </c>
      <c r="HQ158" s="117" t="str" cm="1">
        <f t="array" ref="HQ158">IF(IFERROR(INDEX($E$5:$E$900,SMALL(IF(ROUND($EH$5:$EH$900,1)=ROUND($EH158,1),ROW($EH$5:$EH$900)-4,""),4)),"")=$E158,"",IFERROR(INDEX($E$5:$E$900,SMALL(IF(ROUND($EH$5:$EH$900,1)=ROUND($EH158,1),ROW($EH$5:$EH$900)-4,""),4)),""))</f>
        <v/>
      </c>
      <c r="HR158" s="118"/>
      <c r="HS158" s="105" t="str">
        <f t="shared" si="19"/>
        <v>TQ</v>
      </c>
      <c r="HT158" s="119" t="str">
        <f t="shared" si="20"/>
        <v/>
      </c>
      <c r="HU158" s="119" t="str">
        <f t="shared" si="20"/>
        <v/>
      </c>
      <c r="HV158" s="119" t="str">
        <f t="shared" si="20"/>
        <v/>
      </c>
      <c r="HW158" s="119" t="str">
        <f t="shared" si="20"/>
        <v/>
      </c>
    </row>
    <row r="159" spans="1:231" ht="13.9" customHeight="1" x14ac:dyDescent="0.3">
      <c r="A159" s="118" t="s">
        <v>292</v>
      </c>
      <c r="B159" s="118" t="s">
        <v>701</v>
      </c>
      <c r="C159" s="136"/>
      <c r="D159" s="137">
        <v>2018</v>
      </c>
      <c r="E159" s="138" t="s">
        <v>702</v>
      </c>
      <c r="F159" s="137" t="s">
        <v>300</v>
      </c>
      <c r="G159" s="107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18" t="s">
        <v>18</v>
      </c>
      <c r="X159" s="110"/>
      <c r="Y159" s="118" t="s">
        <v>296</v>
      </c>
      <c r="Z159" s="118">
        <v>1</v>
      </c>
      <c r="AA159" s="136" t="s">
        <v>517</v>
      </c>
      <c r="AB159" s="145">
        <v>2</v>
      </c>
      <c r="AC159" s="136">
        <v>2</v>
      </c>
      <c r="AD159" s="136">
        <v>2594</v>
      </c>
      <c r="AE159" s="146">
        <v>16</v>
      </c>
      <c r="AF159" s="136">
        <v>2</v>
      </c>
      <c r="AG159" s="136">
        <v>786112</v>
      </c>
      <c r="AH159" s="136">
        <v>24</v>
      </c>
      <c r="AI159" s="136" t="s">
        <v>638</v>
      </c>
      <c r="AJ159" s="136">
        <v>6</v>
      </c>
      <c r="AK159" s="136" t="s">
        <v>405</v>
      </c>
      <c r="AL159" s="136" t="s">
        <v>327</v>
      </c>
      <c r="AM159" s="136">
        <v>2</v>
      </c>
      <c r="AN159" s="118">
        <v>0</v>
      </c>
      <c r="AO159" s="136">
        <v>2000</v>
      </c>
      <c r="AP159" s="136" t="s">
        <v>341</v>
      </c>
      <c r="AQ159" s="136" t="s">
        <v>424</v>
      </c>
      <c r="AR159" s="136" t="s">
        <v>319</v>
      </c>
      <c r="AS159" s="136" t="s">
        <v>703</v>
      </c>
      <c r="AT159" s="136" t="s">
        <v>478</v>
      </c>
      <c r="AU159" s="136">
        <v>10.520048520422799</v>
      </c>
      <c r="AV159" s="136">
        <v>14.876037825369865</v>
      </c>
      <c r="AW159" s="136">
        <v>16.154670116866146</v>
      </c>
      <c r="AX159" s="136">
        <v>8.5035103444140461</v>
      </c>
      <c r="AY159" s="136">
        <v>9.5211365131904859</v>
      </c>
      <c r="AZ159" s="136">
        <v>14.322378758586046</v>
      </c>
      <c r="BA159" s="136"/>
      <c r="BB159" s="136">
        <v>7.7443798313328376</v>
      </c>
      <c r="BC159" s="136">
        <v>20.896134502065991</v>
      </c>
      <c r="BD159" s="136">
        <v>241.09049724898023</v>
      </c>
      <c r="BE159" s="136">
        <v>19.580440807349415</v>
      </c>
      <c r="BF159" s="136">
        <v>240.26217314270741</v>
      </c>
      <c r="BG159" s="136">
        <v>71190.167362509397</v>
      </c>
      <c r="BH159" s="136">
        <v>71214.958276000005</v>
      </c>
      <c r="BI159" s="136">
        <v>10.284639575414477</v>
      </c>
      <c r="BJ159" s="136">
        <v>638.70000000000005</v>
      </c>
      <c r="BK159" s="136">
        <v>53427.046493000002</v>
      </c>
      <c r="BL159" s="136">
        <v>7.7157654804748432</v>
      </c>
      <c r="BM159" s="136">
        <v>618.18099199999995</v>
      </c>
      <c r="BN159" s="136">
        <v>35586.408667000003</v>
      </c>
      <c r="BO159" s="136">
        <v>5.1392768567673741</v>
      </c>
      <c r="BP159" s="136">
        <v>531.62066100000004</v>
      </c>
      <c r="BQ159" s="136">
        <v>17803.535330999999</v>
      </c>
      <c r="BR159" s="136">
        <v>2.5711303984460749</v>
      </c>
      <c r="BS159" s="136">
        <v>407.85785099999998</v>
      </c>
      <c r="BT159" s="136">
        <v>859928.41308047005</v>
      </c>
      <c r="BU159" s="136">
        <v>868491.71886100003</v>
      </c>
      <c r="BV159" s="136">
        <v>14.718175499283065</v>
      </c>
      <c r="BW159" s="136">
        <v>671.34958700000004</v>
      </c>
      <c r="BX159" s="136">
        <v>645022.25875799998</v>
      </c>
      <c r="BY159" s="136">
        <v>10.931078096858212</v>
      </c>
      <c r="BZ159" s="136">
        <v>648.39834699999994</v>
      </c>
      <c r="CA159" s="136">
        <v>429920.62092100002</v>
      </c>
      <c r="CB159" s="136">
        <v>7.2857886978755975</v>
      </c>
      <c r="CC159" s="136">
        <v>533.75867800000003</v>
      </c>
      <c r="CD159" s="136">
        <v>214945.43041299999</v>
      </c>
      <c r="CE159" s="136">
        <v>3.6426421794055086</v>
      </c>
      <c r="CF159" s="136">
        <v>375.25405000000001</v>
      </c>
      <c r="CG159" s="136">
        <v>234261.55941248799</v>
      </c>
      <c r="CH159" s="136">
        <v>233752.66551399999</v>
      </c>
      <c r="CI159" s="136">
        <v>14.658546949395197</v>
      </c>
      <c r="CJ159" s="136">
        <v>598.37933899999996</v>
      </c>
      <c r="CK159" s="136">
        <v>175752.461622</v>
      </c>
      <c r="CL159" s="136">
        <v>11.021374684617513</v>
      </c>
      <c r="CM159" s="136">
        <v>594.81322299999999</v>
      </c>
      <c r="CN159" s="136">
        <v>117098.553969</v>
      </c>
      <c r="CO159" s="136">
        <v>7.3432088882771218</v>
      </c>
      <c r="CP159" s="136">
        <v>506.24710700000003</v>
      </c>
      <c r="CQ159" s="136">
        <v>58559.301944999999</v>
      </c>
      <c r="CR159" s="136">
        <v>3.6722331058645432</v>
      </c>
      <c r="CS159" s="136">
        <v>355.00190099999998</v>
      </c>
      <c r="CT159" s="136">
        <v>113854.46812505</v>
      </c>
      <c r="CU159" s="136">
        <v>114175.60707300001</v>
      </c>
      <c r="CV159" s="136">
        <v>7.583128853261675</v>
      </c>
      <c r="CW159" s="136">
        <v>590.14214900000002</v>
      </c>
      <c r="CX159" s="136">
        <v>85373.747900000002</v>
      </c>
      <c r="CY159" s="136">
        <v>5.6702140466628101</v>
      </c>
      <c r="CZ159" s="136">
        <v>541.59669399999996</v>
      </c>
      <c r="DA159" s="136">
        <v>56964.13177</v>
      </c>
      <c r="DB159" s="136">
        <v>3.7833505973819994</v>
      </c>
      <c r="DC159" s="136">
        <v>477.25537200000002</v>
      </c>
      <c r="DD159" s="136">
        <v>28470.752794</v>
      </c>
      <c r="DE159" s="136">
        <v>1.8909239243039397</v>
      </c>
      <c r="DF159" s="136">
        <v>385.67553700000002</v>
      </c>
      <c r="DG159" s="136">
        <v>183153.925213479</v>
      </c>
      <c r="DH159" s="136">
        <v>183554.580498</v>
      </c>
      <c r="DI159" s="136">
        <v>8.7879525705615968</v>
      </c>
      <c r="DJ159" s="136">
        <v>603.268595</v>
      </c>
      <c r="DK159" s="136">
        <v>137407.35951000001</v>
      </c>
      <c r="DL159" s="136">
        <v>6.5785847182012613</v>
      </c>
      <c r="DM159" s="136">
        <v>577.04793400000005</v>
      </c>
      <c r="DN159" s="136">
        <v>91587.778533000004</v>
      </c>
      <c r="DO159" s="136">
        <v>4.3849031258572886</v>
      </c>
      <c r="DP159" s="136">
        <v>496.175207</v>
      </c>
      <c r="DQ159" s="136">
        <v>45838.249827</v>
      </c>
      <c r="DR159" s="136">
        <v>2.1945753917136295</v>
      </c>
      <c r="DS159" s="136">
        <v>391.93842999999998</v>
      </c>
      <c r="DT159" s="136">
        <v>12977.7846419201</v>
      </c>
      <c r="DU159" s="136">
        <v>13001.511372000001</v>
      </c>
      <c r="DV159" s="136">
        <v>13.309629290065006</v>
      </c>
      <c r="DW159" s="136">
        <v>608.69008299999996</v>
      </c>
      <c r="DX159" s="136">
        <v>9729.8885780000001</v>
      </c>
      <c r="DY159" s="136">
        <v>9.9604735404616882</v>
      </c>
      <c r="DZ159" s="136">
        <v>568.92313999999999</v>
      </c>
      <c r="EA159" s="136">
        <v>6485.7566960000004</v>
      </c>
      <c r="EB159" s="136">
        <v>6.6394601996212321</v>
      </c>
      <c r="EC159" s="136">
        <v>492.38594999999998</v>
      </c>
      <c r="ED159" s="136">
        <v>3237.8829420000002</v>
      </c>
      <c r="EE159" s="136">
        <v>3.3146163095664636</v>
      </c>
      <c r="EF159" s="136">
        <v>406.62669399999999</v>
      </c>
      <c r="EG159" s="136">
        <v>3034783.1939861099</v>
      </c>
      <c r="EH159" s="140">
        <v>3038804.8895709999</v>
      </c>
      <c r="EI159" s="136">
        <v>8.5814713194434269</v>
      </c>
      <c r="EJ159" s="136">
        <v>655.56099600000005</v>
      </c>
      <c r="EK159" s="136">
        <v>2657729.690959</v>
      </c>
      <c r="EL159" s="136">
        <v>7.5053292154659168</v>
      </c>
      <c r="EM159" s="136">
        <v>640.32199200000002</v>
      </c>
      <c r="EN159" s="136">
        <v>2276520.54843</v>
      </c>
      <c r="EO159" s="136">
        <v>6.4288088588779475</v>
      </c>
      <c r="EP159" s="136">
        <v>595.17883800000004</v>
      </c>
      <c r="EQ159" s="136">
        <v>1892991.8448389999</v>
      </c>
      <c r="ER159" s="136">
        <v>5.3457381486310238</v>
      </c>
      <c r="ES159" s="136">
        <v>551.14854800000001</v>
      </c>
      <c r="ET159" s="136">
        <v>1520652.4839319999</v>
      </c>
      <c r="EU159" s="136">
        <v>4.29426572350458</v>
      </c>
      <c r="EV159" s="136">
        <v>511.05643199999997</v>
      </c>
      <c r="EW159" s="136">
        <v>1136008.746267</v>
      </c>
      <c r="EX159" s="136">
        <v>3.2080461987486792</v>
      </c>
      <c r="EY159" s="136">
        <v>471.40705400000002</v>
      </c>
      <c r="EZ159" s="136">
        <v>758752.55824100005</v>
      </c>
      <c r="FA159" s="136">
        <v>2.1426888377880307</v>
      </c>
      <c r="FB159" s="136">
        <v>425.68626599999999</v>
      </c>
      <c r="FC159" s="136">
        <v>378751.84682500002</v>
      </c>
      <c r="FD159" s="136">
        <v>1.0695810454529768</v>
      </c>
      <c r="FE159" s="136">
        <v>382.469336</v>
      </c>
      <c r="FF159" s="136">
        <v>2945.23838308419</v>
      </c>
      <c r="FG159" s="136">
        <v>3021.758859</v>
      </c>
      <c r="FH159" s="136">
        <v>8.927964483247651</v>
      </c>
      <c r="FI159" s="136">
        <v>305.45314000000002</v>
      </c>
      <c r="FJ159" s="136">
        <v>1474.9216039999999</v>
      </c>
      <c r="FK159" s="136">
        <v>4.3577427288305852</v>
      </c>
      <c r="FL159" s="136">
        <v>291.70074399999999</v>
      </c>
      <c r="FM159" s="136">
        <v>14038.589024013199</v>
      </c>
      <c r="FN159" s="136">
        <v>13820.405079</v>
      </c>
      <c r="FO159" s="136">
        <v>101.1816756643971</v>
      </c>
      <c r="FP159" s="136">
        <v>300.94487600000002</v>
      </c>
      <c r="FQ159" s="136">
        <v>7011.4444380000004</v>
      </c>
      <c r="FR159" s="136">
        <v>51.332048012299587</v>
      </c>
      <c r="FS159" s="136">
        <v>296.92264499999999</v>
      </c>
      <c r="FT159" s="136">
        <v>132.35072182615374</v>
      </c>
      <c r="FU159" s="136">
        <v>11.488777936298069</v>
      </c>
      <c r="FV159" s="136">
        <v>572.35555599999998</v>
      </c>
      <c r="FW159" s="136">
        <v>126.26641856884184</v>
      </c>
      <c r="FX159" s="136">
        <v>10.960626611878633</v>
      </c>
      <c r="FY159" s="136">
        <v>573.85</v>
      </c>
      <c r="FZ159" s="136">
        <v>17854440.809541229</v>
      </c>
      <c r="GA159" s="136">
        <v>120.56056380990894</v>
      </c>
      <c r="GB159" s="136">
        <v>522.89752099999998</v>
      </c>
      <c r="GC159" s="136">
        <v>18589954.664184868</v>
      </c>
      <c r="GD159" s="136">
        <v>125.52705735354601</v>
      </c>
      <c r="GE159" s="136">
        <v>522.45867799999996</v>
      </c>
      <c r="GF159" s="136">
        <v>257.08196700000002</v>
      </c>
      <c r="GG159" s="136"/>
      <c r="GH159" s="136"/>
      <c r="GI159" s="136"/>
      <c r="GJ159" s="136"/>
      <c r="GK159" s="136"/>
      <c r="GL159" s="136">
        <v>0</v>
      </c>
      <c r="GM159" s="136">
        <v>0</v>
      </c>
      <c r="GN159" s="136">
        <v>0</v>
      </c>
      <c r="GO159" s="114"/>
      <c r="GP159" s="114"/>
      <c r="GQ159" s="114"/>
      <c r="GR159" s="114"/>
      <c r="GS159" s="114"/>
      <c r="GT159" s="114"/>
      <c r="GU159" s="114"/>
      <c r="GV159" s="114"/>
      <c r="GW159" s="114"/>
      <c r="GX159" s="114"/>
      <c r="GY159" s="114"/>
      <c r="GZ159" s="114"/>
      <c r="HA159" s="107"/>
      <c r="HB159" s="114"/>
      <c r="HC159" s="53" t="str">
        <f t="shared" si="21"/>
        <v>0</v>
      </c>
      <c r="HD159" s="56">
        <f t="shared" si="22"/>
        <v>2018</v>
      </c>
      <c r="HF159" s="56" t="e">
        <f>MATCH(ROUND(#REF!,1),#REF!,0)</f>
        <v>#REF!</v>
      </c>
      <c r="HG159" s="56" t="e">
        <f>MATCH(ROUND(#REF!,1),#REF!,0)</f>
        <v>#REF!</v>
      </c>
      <c r="HH159" s="56" t="e">
        <f>MATCH(ROUND(#REF!,1),#REF!,0)</f>
        <v>#REF!</v>
      </c>
      <c r="HI159" s="56" t="e">
        <f>MATCH(ROUND(#REF!,1),#REF!,0)</f>
        <v>#REF!</v>
      </c>
      <c r="HK159" s="115">
        <f t="shared" si="18"/>
        <v>2</v>
      </c>
      <c r="HL159" s="115" t="str" cm="1">
        <f t="array" ref="HL159">IFERROR(INDEX(#REF!,'5. Data Set'!HH159),"")</f>
        <v/>
      </c>
      <c r="HN159" s="116" t="str" cm="1">
        <f t="array" ref="HN159">IF(IFERROR(INDEX($E$5:$E$900,SMALL(IF(ROUND($EH$5:$EH$900,1)=ROUND($EH159,1),ROW($EH$5:$EH$900)-4,""),1)),"")=$E159,"",IFERROR(INDEX($E$5:$E$900,SMALL(IF(ROUND($EH$5:$EH$900,1)=ROUND($EH159,1),ROW($EH$5:$EH$900)-4,""),1)),""))</f>
        <v/>
      </c>
      <c r="HO159" s="116" t="str" cm="1">
        <f t="array" ref="HO159">IF(IFERROR(INDEX($E$5:$E$900,SMALL(IF(ROUND($EH$5:$EH$900,1)=ROUND($EH159,1),ROW($EH$5:$EH$900)-4,""),2)),"")=$E159,"",IFERROR(INDEX($E$5:$E$900,SMALL(IF(ROUND($EH$5:$EH$900,1)=ROUND($EH159,1),ROW($EH$5:$EH$900)-4,""),2)),""))</f>
        <v/>
      </c>
      <c r="HP159" s="116" t="str" cm="1">
        <f t="array" ref="HP159">IF(IFERROR(INDEX($E$5:$E$900,SMALL(IF(ROUND($EH$5:$EH$900,1)=ROUND($EH159,1),ROW($EH$5:$EH$900)-4,""),3)),"")=$E159,"",IFERROR(INDEX($E$5:$E$900,SMALL(IF(ROUND($EH$5:$EH$900,1)=ROUND($EH159,1),ROW($EH$5:$EH$900)-4,""),3)),""))</f>
        <v/>
      </c>
      <c r="HQ159" s="117" t="str" cm="1">
        <f t="array" ref="HQ159">IF(IFERROR(INDEX($E$5:$E$900,SMALL(IF(ROUND($EH$5:$EH$900,1)=ROUND($EH159,1),ROW($EH$5:$EH$900)-4,""),4)),"")=$E159,"",IFERROR(INDEX($E$5:$E$900,SMALL(IF(ROUND($EH$5:$EH$900,1)=ROUND($EH159,1),ROW($EH$5:$EH$900)-4,""),4)),""))</f>
        <v/>
      </c>
      <c r="HR159" s="118"/>
      <c r="HS159" s="105" t="str">
        <f t="shared" si="19"/>
        <v>TR</v>
      </c>
      <c r="HT159" s="119" t="str">
        <f t="shared" si="20"/>
        <v/>
      </c>
      <c r="HU159" s="119" t="str">
        <f t="shared" si="20"/>
        <v/>
      </c>
      <c r="HV159" s="119" t="str">
        <f t="shared" si="20"/>
        <v/>
      </c>
      <c r="HW159" s="119" t="str">
        <f t="shared" si="20"/>
        <v/>
      </c>
    </row>
    <row r="160" spans="1:231" ht="13.9" customHeight="1" x14ac:dyDescent="0.3">
      <c r="A160" s="118" t="s">
        <v>292</v>
      </c>
      <c r="B160" s="118" t="s">
        <v>701</v>
      </c>
      <c r="C160" s="136"/>
      <c r="D160" s="137">
        <v>2018</v>
      </c>
      <c r="E160" s="138" t="s">
        <v>704</v>
      </c>
      <c r="F160" s="137" t="s">
        <v>309</v>
      </c>
      <c r="G160" s="107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18" t="s">
        <v>18</v>
      </c>
      <c r="X160" s="110"/>
      <c r="Y160" s="118" t="s">
        <v>296</v>
      </c>
      <c r="Z160" s="118">
        <v>1</v>
      </c>
      <c r="AA160" s="136" t="s">
        <v>627</v>
      </c>
      <c r="AB160" s="145">
        <v>2</v>
      </c>
      <c r="AC160" s="136">
        <v>2</v>
      </c>
      <c r="AD160" s="136">
        <v>2295</v>
      </c>
      <c r="AE160" s="146">
        <v>12</v>
      </c>
      <c r="AF160" s="136">
        <v>2</v>
      </c>
      <c r="AG160" s="136">
        <v>196287</v>
      </c>
      <c r="AH160" s="136">
        <v>12</v>
      </c>
      <c r="AI160" s="136" t="s">
        <v>638</v>
      </c>
      <c r="AJ160" s="136">
        <v>5</v>
      </c>
      <c r="AK160" s="136" t="s">
        <v>405</v>
      </c>
      <c r="AL160" s="136" t="s">
        <v>327</v>
      </c>
      <c r="AM160" s="136">
        <v>2</v>
      </c>
      <c r="AN160" s="118">
        <v>0</v>
      </c>
      <c r="AO160" s="136">
        <v>2000</v>
      </c>
      <c r="AP160" s="136" t="s">
        <v>341</v>
      </c>
      <c r="AQ160" s="136" t="s">
        <v>424</v>
      </c>
      <c r="AR160" s="136" t="s">
        <v>319</v>
      </c>
      <c r="AS160" s="136" t="s">
        <v>703</v>
      </c>
      <c r="AT160" s="136" t="s">
        <v>478</v>
      </c>
      <c r="AU160" s="136">
        <v>11.274655675667136</v>
      </c>
      <c r="AV160" s="136">
        <v>15.603135961557282</v>
      </c>
      <c r="AW160" s="136">
        <v>17.440963472733621</v>
      </c>
      <c r="AX160" s="136">
        <v>9.7676470250669993</v>
      </c>
      <c r="AY160" s="136">
        <v>10.801632799646095</v>
      </c>
      <c r="AZ160" s="136">
        <v>16.079073155786762</v>
      </c>
      <c r="BA160" s="136"/>
      <c r="BB160" s="136">
        <v>8.2094761256940743</v>
      </c>
      <c r="BC160" s="136">
        <v>8.5955701768750519</v>
      </c>
      <c r="BD160" s="136">
        <v>17.677781365443497</v>
      </c>
      <c r="BE160" s="136">
        <v>18.966472030652827</v>
      </c>
      <c r="BF160" s="136">
        <v>143.07715664461159</v>
      </c>
      <c r="BG160" s="136">
        <v>36704.707140169499</v>
      </c>
      <c r="BH160" s="136">
        <v>36483.254243000003</v>
      </c>
      <c r="BI160" s="136">
        <v>5.268796465108891</v>
      </c>
      <c r="BJ160" s="136">
        <v>286.32338800000002</v>
      </c>
      <c r="BK160" s="136">
        <v>27541.512502000001</v>
      </c>
      <c r="BL160" s="136">
        <v>3.9774583360291147</v>
      </c>
      <c r="BM160" s="136">
        <v>283.54900800000001</v>
      </c>
      <c r="BN160" s="136">
        <v>18354.986283999999</v>
      </c>
      <c r="BO160" s="136">
        <v>2.6507692051296861</v>
      </c>
      <c r="BP160" s="136">
        <v>260.14380199999999</v>
      </c>
      <c r="BQ160" s="136">
        <v>9188.5794609999994</v>
      </c>
      <c r="BR160" s="136">
        <v>1.3269856537750564</v>
      </c>
      <c r="BS160" s="136">
        <v>215.99495899999999</v>
      </c>
      <c r="BT160" s="136">
        <v>436981.70051069302</v>
      </c>
      <c r="BU160" s="136">
        <v>440395.74293000001</v>
      </c>
      <c r="BV160" s="136">
        <v>7.4633087372227314</v>
      </c>
      <c r="BW160" s="136">
        <v>298.38991700000003</v>
      </c>
      <c r="BX160" s="136">
        <v>327801.09196300001</v>
      </c>
      <c r="BY160" s="136">
        <v>5.555187108399168</v>
      </c>
      <c r="BZ160" s="136">
        <v>291.35884299999998</v>
      </c>
      <c r="CA160" s="136">
        <v>218524.42864200001</v>
      </c>
      <c r="CB160" s="136">
        <v>3.7032948291683976</v>
      </c>
      <c r="CC160" s="136">
        <v>267.07743799999997</v>
      </c>
      <c r="CD160" s="136">
        <v>109260.99690100001</v>
      </c>
      <c r="CE160" s="136">
        <v>1.8516267831828541</v>
      </c>
      <c r="CF160" s="136">
        <v>206.573554</v>
      </c>
      <c r="CG160" s="136">
        <v>122854.01614849801</v>
      </c>
      <c r="CH160" s="136">
        <v>122606.197996</v>
      </c>
      <c r="CI160" s="136">
        <v>7.6885912965282062</v>
      </c>
      <c r="CJ160" s="136">
        <v>273.97958699999998</v>
      </c>
      <c r="CK160" s="136">
        <v>92163.353057</v>
      </c>
      <c r="CL160" s="136">
        <v>5.7795312615111394</v>
      </c>
      <c r="CM160" s="136">
        <v>273.938264</v>
      </c>
      <c r="CN160" s="136">
        <v>61468.046256000001</v>
      </c>
      <c r="CO160" s="136">
        <v>3.8546394324526183</v>
      </c>
      <c r="CP160" s="136">
        <v>254.03545500000001</v>
      </c>
      <c r="CQ160" s="136">
        <v>30704.297121</v>
      </c>
      <c r="CR160" s="136">
        <v>1.9254556088448194</v>
      </c>
      <c r="CS160" s="136">
        <v>186.94314</v>
      </c>
      <c r="CT160" s="136">
        <v>66728.428447288199</v>
      </c>
      <c r="CU160" s="136">
        <v>66647.360100999998</v>
      </c>
      <c r="CV160" s="136">
        <v>4.4264754296640723</v>
      </c>
      <c r="CW160" s="136">
        <v>274.37966899999998</v>
      </c>
      <c r="CX160" s="136">
        <v>50030.611000999997</v>
      </c>
      <c r="CY160" s="136">
        <v>3.3228513476212642</v>
      </c>
      <c r="CZ160" s="136">
        <v>272.00190099999998</v>
      </c>
      <c r="DA160" s="136">
        <v>33364.870358</v>
      </c>
      <c r="DB160" s="136">
        <v>2.215973425350994</v>
      </c>
      <c r="DC160" s="136">
        <v>253.704215</v>
      </c>
      <c r="DD160" s="136">
        <v>16673.557766000002</v>
      </c>
      <c r="DE160" s="136">
        <v>1.1073971071687834</v>
      </c>
      <c r="DF160" s="136">
        <v>209.423554</v>
      </c>
      <c r="DG160" s="136">
        <v>101781.11466180001</v>
      </c>
      <c r="DH160" s="136">
        <v>101636.224309</v>
      </c>
      <c r="DI160" s="136">
        <v>4.8659876329710201</v>
      </c>
      <c r="DJ160" s="136">
        <v>273.58991700000001</v>
      </c>
      <c r="DK160" s="136">
        <v>76338.605630000005</v>
      </c>
      <c r="DL160" s="136">
        <v>3.6548259583560552</v>
      </c>
      <c r="DM160" s="136">
        <v>273.47256199999998</v>
      </c>
      <c r="DN160" s="136">
        <v>50912.483638999998</v>
      </c>
      <c r="DO160" s="136">
        <v>2.4375119937358374</v>
      </c>
      <c r="DP160" s="136">
        <v>255.096777</v>
      </c>
      <c r="DQ160" s="136">
        <v>25453.913220999999</v>
      </c>
      <c r="DR160" s="136">
        <v>1.2186445117003006</v>
      </c>
      <c r="DS160" s="136">
        <v>203.32231400000001</v>
      </c>
      <c r="DT160" s="136">
        <v>7177.0316096420502</v>
      </c>
      <c r="DU160" s="136">
        <v>7174.2782550000002</v>
      </c>
      <c r="DV160" s="136">
        <v>7.3442987715616521</v>
      </c>
      <c r="DW160" s="136">
        <v>273.01198299999999</v>
      </c>
      <c r="DX160" s="136">
        <v>5383.7191339999999</v>
      </c>
      <c r="DY160" s="136">
        <v>5.5113058647694118</v>
      </c>
      <c r="DZ160" s="136">
        <v>271.15958699999999</v>
      </c>
      <c r="EA160" s="136">
        <v>3586.7272659999999</v>
      </c>
      <c r="EB160" s="136">
        <v>3.6717277637303574</v>
      </c>
      <c r="EC160" s="136">
        <v>252.460579</v>
      </c>
      <c r="ED160" s="136">
        <v>1794.104756</v>
      </c>
      <c r="EE160" s="136">
        <v>1.8366225684598454</v>
      </c>
      <c r="EF160" s="136">
        <v>218.499752</v>
      </c>
      <c r="EG160" s="136">
        <v>1568907.8266785401</v>
      </c>
      <c r="EH160" s="140">
        <v>1561997.7496539999</v>
      </c>
      <c r="EI160" s="136">
        <v>4.4110232070816844</v>
      </c>
      <c r="EJ160" s="136">
        <v>286.696639</v>
      </c>
      <c r="EK160" s="136">
        <v>1370393.5791529999</v>
      </c>
      <c r="EL160" s="136">
        <v>3.8699401979411387</v>
      </c>
      <c r="EM160" s="136">
        <v>282.98622399999999</v>
      </c>
      <c r="EN160" s="136">
        <v>1178925.582862</v>
      </c>
      <c r="EO160" s="136">
        <v>3.3292417396750418</v>
      </c>
      <c r="EP160" s="136">
        <v>278.69141100000002</v>
      </c>
      <c r="EQ160" s="136">
        <v>978209.39226899995</v>
      </c>
      <c r="ER160" s="136">
        <v>2.762426726696392</v>
      </c>
      <c r="ES160" s="136">
        <v>271.41950200000002</v>
      </c>
      <c r="ET160" s="136">
        <v>783132.13225799997</v>
      </c>
      <c r="EU160" s="136">
        <v>2.2115358427159015</v>
      </c>
      <c r="EV160" s="136">
        <v>255.75273899999999</v>
      </c>
      <c r="EW160" s="136">
        <v>586673.01467199996</v>
      </c>
      <c r="EX160" s="136">
        <v>1.6567426446420928</v>
      </c>
      <c r="EY160" s="136">
        <v>239.301535</v>
      </c>
      <c r="EZ160" s="136">
        <v>390799.784652</v>
      </c>
      <c r="FA160" s="136">
        <v>1.1036039711352617</v>
      </c>
      <c r="FB160" s="136">
        <v>223.05460600000001</v>
      </c>
      <c r="FC160" s="136">
        <v>196576.83045199999</v>
      </c>
      <c r="FD160" s="136">
        <v>0.55512561480348288</v>
      </c>
      <c r="FE160" s="136">
        <v>203.88261399999999</v>
      </c>
      <c r="FF160" s="136">
        <v>613.22318735764895</v>
      </c>
      <c r="FG160" s="136">
        <v>632.23577599999999</v>
      </c>
      <c r="FH160" s="136">
        <v>1.8679778289901319</v>
      </c>
      <c r="FI160" s="136">
        <v>156.915041</v>
      </c>
      <c r="FJ160" s="136">
        <v>305.25975</v>
      </c>
      <c r="FK160" s="136">
        <v>0.90190790639957463</v>
      </c>
      <c r="FL160" s="136">
        <v>145.31818200000001</v>
      </c>
      <c r="FM160" s="136">
        <v>486.43883597772702</v>
      </c>
      <c r="FN160" s="136">
        <v>490.83565199999998</v>
      </c>
      <c r="FO160" s="136">
        <v>3.5934962442345704</v>
      </c>
      <c r="FP160" s="136">
        <v>144.77818199999999</v>
      </c>
      <c r="FQ160" s="136">
        <v>241.88959</v>
      </c>
      <c r="FR160" s="136">
        <v>1.770917270664031</v>
      </c>
      <c r="FS160" s="136">
        <v>140.65553700000001</v>
      </c>
      <c r="FT160" s="136">
        <v>66.546193761753983</v>
      </c>
      <c r="FU160" s="136">
        <v>5.7765793195967001</v>
      </c>
      <c r="FV160" s="136">
        <v>301.128333</v>
      </c>
      <c r="FW160" s="136">
        <v>65.024972545259146</v>
      </c>
      <c r="FX160" s="136">
        <v>5.6445288667759677</v>
      </c>
      <c r="FY160" s="136">
        <v>301.005</v>
      </c>
      <c r="FZ160" s="136">
        <v>6049946.8939933702</v>
      </c>
      <c r="GA160" s="136">
        <v>40.851741947027115</v>
      </c>
      <c r="GB160" s="136">
        <v>283.58545500000002</v>
      </c>
      <c r="GC160" s="136">
        <v>6003968.8067922285</v>
      </c>
      <c r="GD160" s="136">
        <v>40.541278898926016</v>
      </c>
      <c r="GE160" s="136">
        <v>283.35256199999998</v>
      </c>
      <c r="GF160" s="136">
        <v>134.78852499999999</v>
      </c>
      <c r="GG160" s="136"/>
      <c r="GH160" s="136"/>
      <c r="GI160" s="136"/>
      <c r="GJ160" s="136"/>
      <c r="GK160" s="136"/>
      <c r="GL160" s="136">
        <v>0</v>
      </c>
      <c r="GM160" s="136">
        <v>0</v>
      </c>
      <c r="GN160" s="136">
        <v>0</v>
      </c>
      <c r="GO160" s="114"/>
      <c r="GP160" s="114"/>
      <c r="GQ160" s="114"/>
      <c r="GR160" s="114"/>
      <c r="GS160" s="114"/>
      <c r="GT160" s="114"/>
      <c r="GU160" s="114"/>
      <c r="GV160" s="114"/>
      <c r="GW160" s="114"/>
      <c r="GX160" s="114"/>
      <c r="GY160" s="114"/>
      <c r="GZ160" s="114"/>
      <c r="HA160" s="107"/>
      <c r="HB160" s="114"/>
      <c r="HC160" s="53" t="str">
        <f t="shared" si="21"/>
        <v>0</v>
      </c>
      <c r="HD160" s="56">
        <f t="shared" si="22"/>
        <v>2018</v>
      </c>
      <c r="HF160" s="56" t="e">
        <f>MATCH(ROUND(#REF!,1),#REF!,0)</f>
        <v>#REF!</v>
      </c>
      <c r="HG160" s="56" t="e">
        <f>MATCH(ROUND(#REF!,1),#REF!,0)</f>
        <v>#REF!</v>
      </c>
      <c r="HH160" s="56" t="e">
        <f>MATCH(ROUND(#REF!,1),#REF!,0)</f>
        <v>#REF!</v>
      </c>
      <c r="HI160" s="56" t="e">
        <f>MATCH(ROUND(#REF!,1),#REF!,0)</f>
        <v>#REF!</v>
      </c>
      <c r="HK160" s="115">
        <f t="shared" si="18"/>
        <v>2</v>
      </c>
      <c r="HL160" s="115" t="str" cm="1">
        <f t="array" ref="HL160">IFERROR(INDEX(#REF!,'5. Data Set'!HH160),"")</f>
        <v/>
      </c>
      <c r="HN160" s="116" t="str" cm="1">
        <f t="array" ref="HN160">IF(IFERROR(INDEX($E$5:$E$900,SMALL(IF(ROUND($EH$5:$EH$900,1)=ROUND($EH160,1),ROW($EH$5:$EH$900)-4,""),1)),"")=$E160,"",IFERROR(INDEX($E$5:$E$900,SMALL(IF(ROUND($EH$5:$EH$900,1)=ROUND($EH160,1),ROW($EH$5:$EH$900)-4,""),1)),""))</f>
        <v/>
      </c>
      <c r="HO160" s="116" t="str" cm="1">
        <f t="array" ref="HO160">IF(IFERROR(INDEX($E$5:$E$900,SMALL(IF(ROUND($EH$5:$EH$900,1)=ROUND($EH160,1),ROW($EH$5:$EH$900)-4,""),2)),"")=$E160,"",IFERROR(INDEX($E$5:$E$900,SMALL(IF(ROUND($EH$5:$EH$900,1)=ROUND($EH160,1),ROW($EH$5:$EH$900)-4,""),2)),""))</f>
        <v/>
      </c>
      <c r="HP160" s="116" t="str" cm="1">
        <f t="array" ref="HP160">IF(IFERROR(INDEX($E$5:$E$900,SMALL(IF(ROUND($EH$5:$EH$900,1)=ROUND($EH160,1),ROW($EH$5:$EH$900)-4,""),3)),"")=$E160,"",IFERROR(INDEX($E$5:$E$900,SMALL(IF(ROUND($EH$5:$EH$900,1)=ROUND($EH160,1),ROW($EH$5:$EH$900)-4,""),3)),""))</f>
        <v/>
      </c>
      <c r="HQ160" s="117" t="str" cm="1">
        <f t="array" ref="HQ160">IF(IFERROR(INDEX($E$5:$E$900,SMALL(IF(ROUND($EH$5:$EH$900,1)=ROUND($EH160,1),ROW($EH$5:$EH$900)-4,""),4)),"")=$E160,"",IFERROR(INDEX($E$5:$E$900,SMALL(IF(ROUND($EH$5:$EH$900,1)=ROUND($EH160,1),ROW($EH$5:$EH$900)-4,""),4)),""))</f>
        <v/>
      </c>
      <c r="HR160" s="118"/>
      <c r="HS160" s="105" t="str">
        <f t="shared" si="19"/>
        <v>TR</v>
      </c>
      <c r="HT160" s="119" t="str">
        <f t="shared" si="20"/>
        <v/>
      </c>
      <c r="HU160" s="119" t="str">
        <f t="shared" si="20"/>
        <v/>
      </c>
      <c r="HV160" s="119" t="str">
        <f t="shared" si="20"/>
        <v/>
      </c>
      <c r="HW160" s="119" t="str">
        <f t="shared" si="20"/>
        <v/>
      </c>
    </row>
    <row r="161" spans="1:231" ht="13.9" customHeight="1" x14ac:dyDescent="0.3">
      <c r="A161" s="118" t="s">
        <v>292</v>
      </c>
      <c r="B161" s="118" t="s">
        <v>701</v>
      </c>
      <c r="C161" s="136"/>
      <c r="D161" s="137">
        <v>2018</v>
      </c>
      <c r="E161" s="138" t="s">
        <v>705</v>
      </c>
      <c r="F161" s="137" t="s">
        <v>303</v>
      </c>
      <c r="G161" s="107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18" t="s">
        <v>18</v>
      </c>
      <c r="X161" s="110"/>
      <c r="Y161" s="118" t="s">
        <v>296</v>
      </c>
      <c r="Z161" s="118">
        <v>1</v>
      </c>
      <c r="AA161" s="136" t="s">
        <v>627</v>
      </c>
      <c r="AB161" s="145">
        <v>2</v>
      </c>
      <c r="AC161" s="136">
        <v>2</v>
      </c>
      <c r="AD161" s="136">
        <v>2295</v>
      </c>
      <c r="AE161" s="146">
        <v>12</v>
      </c>
      <c r="AF161" s="136">
        <v>2</v>
      </c>
      <c r="AG161" s="136">
        <v>196287</v>
      </c>
      <c r="AH161" s="136">
        <v>12</v>
      </c>
      <c r="AI161" s="136" t="s">
        <v>638</v>
      </c>
      <c r="AJ161" s="136">
        <v>5</v>
      </c>
      <c r="AK161" s="136" t="s">
        <v>405</v>
      </c>
      <c r="AL161" s="136" t="s">
        <v>327</v>
      </c>
      <c r="AM161" s="136">
        <v>2</v>
      </c>
      <c r="AN161" s="118">
        <v>0</v>
      </c>
      <c r="AO161" s="136">
        <v>2000</v>
      </c>
      <c r="AP161" s="136" t="s">
        <v>341</v>
      </c>
      <c r="AQ161" s="136" t="s">
        <v>424</v>
      </c>
      <c r="AR161" s="136" t="s">
        <v>319</v>
      </c>
      <c r="AS161" s="136" t="s">
        <v>703</v>
      </c>
      <c r="AT161" s="136" t="s">
        <v>478</v>
      </c>
      <c r="AU161" s="136">
        <v>13.705183179584935</v>
      </c>
      <c r="AV161" s="136">
        <v>20.112493134826703</v>
      </c>
      <c r="AW161" s="136">
        <v>18.971571372028237</v>
      </c>
      <c r="AX161" s="136">
        <v>9.9279639458505677</v>
      </c>
      <c r="AY161" s="136">
        <v>11.372603461705594</v>
      </c>
      <c r="AZ161" s="136">
        <v>17.328551141562283</v>
      </c>
      <c r="BA161" s="136"/>
      <c r="BB161" s="136">
        <v>10.169971678745942</v>
      </c>
      <c r="BC161" s="136">
        <v>7.4983431250685673</v>
      </c>
      <c r="BD161" s="136">
        <v>17.700057116569706</v>
      </c>
      <c r="BE161" s="136">
        <v>26.978018593174038</v>
      </c>
      <c r="BF161" s="136">
        <v>151.37508211989805</v>
      </c>
      <c r="BG161" s="136">
        <v>49562.804396123502</v>
      </c>
      <c r="BH161" s="136">
        <v>49503.310934000001</v>
      </c>
      <c r="BI161" s="136">
        <v>7.1491119712899316</v>
      </c>
      <c r="BJ161" s="136">
        <v>350.126825</v>
      </c>
      <c r="BK161" s="136">
        <v>37177.461801999998</v>
      </c>
      <c r="BL161" s="136">
        <v>5.3690517304026342</v>
      </c>
      <c r="BM161" s="136">
        <v>315.57547599999998</v>
      </c>
      <c r="BN161" s="136">
        <v>24782.169124</v>
      </c>
      <c r="BO161" s="136">
        <v>3.5789626717116287</v>
      </c>
      <c r="BP161" s="136">
        <v>277.88190500000002</v>
      </c>
      <c r="BQ161" s="136">
        <v>12390.23036</v>
      </c>
      <c r="BR161" s="136">
        <v>1.7893579746981689</v>
      </c>
      <c r="BS161" s="136">
        <v>226.92158699999999</v>
      </c>
      <c r="BT161" s="136">
        <v>627194.20937579498</v>
      </c>
      <c r="BU161" s="136">
        <v>635437.13511300005</v>
      </c>
      <c r="BV161" s="136">
        <v>10.768640702320411</v>
      </c>
      <c r="BW161" s="136">
        <v>368.265873</v>
      </c>
      <c r="BX161" s="136">
        <v>470297.96256199997</v>
      </c>
      <c r="BY161" s="136">
        <v>7.9700563627948764</v>
      </c>
      <c r="BZ161" s="136">
        <v>331.76984099999999</v>
      </c>
      <c r="CA161" s="136">
        <v>313652.92345200002</v>
      </c>
      <c r="CB161" s="136">
        <v>5.3154205998463606</v>
      </c>
      <c r="CC161" s="136">
        <v>288.33849199999997</v>
      </c>
      <c r="CD161" s="136">
        <v>156801.528471</v>
      </c>
      <c r="CE161" s="136">
        <v>2.6572877604620788</v>
      </c>
      <c r="CF161" s="136">
        <v>210.297381</v>
      </c>
      <c r="CG161" s="136">
        <v>151693.79851998499</v>
      </c>
      <c r="CH161" s="136">
        <v>152763.93561799999</v>
      </c>
      <c r="CI161" s="136">
        <v>9.5797723525711884</v>
      </c>
      <c r="CJ161" s="136">
        <v>339.37119000000001</v>
      </c>
      <c r="CK161" s="136">
        <v>113783.344788</v>
      </c>
      <c r="CL161" s="136">
        <v>7.1353132935043471</v>
      </c>
      <c r="CM161" s="136">
        <v>308.52761900000002</v>
      </c>
      <c r="CN161" s="136">
        <v>75862.752135000002</v>
      </c>
      <c r="CO161" s="136">
        <v>4.7573263450748788</v>
      </c>
      <c r="CP161" s="136">
        <v>278.050952</v>
      </c>
      <c r="CQ161" s="136">
        <v>37939.089599999999</v>
      </c>
      <c r="CR161" s="136">
        <v>2.3791468854313575</v>
      </c>
      <c r="CS161" s="136">
        <v>205.137857</v>
      </c>
      <c r="CT161" s="136">
        <v>69913.278120949602</v>
      </c>
      <c r="CU161" s="136">
        <v>69982.491913000005</v>
      </c>
      <c r="CV161" s="136">
        <v>4.6479827631599049</v>
      </c>
      <c r="CW161" s="136">
        <v>296.639365</v>
      </c>
      <c r="CX161" s="136">
        <v>52409.874137999999</v>
      </c>
      <c r="CY161" s="136">
        <v>3.48087335780555</v>
      </c>
      <c r="CZ161" s="136">
        <v>278.048968</v>
      </c>
      <c r="DA161" s="136">
        <v>34958.610553999999</v>
      </c>
      <c r="DB161" s="136">
        <v>2.3218238567584959</v>
      </c>
      <c r="DC161" s="136">
        <v>254.15007900000001</v>
      </c>
      <c r="DD161" s="136">
        <v>17488.900372</v>
      </c>
      <c r="DE161" s="136">
        <v>1.1615491997160037</v>
      </c>
      <c r="DF161" s="136">
        <v>214.25873000000001</v>
      </c>
      <c r="DG161" s="136">
        <v>114740.633196929</v>
      </c>
      <c r="DH161" s="136">
        <v>114943.296613</v>
      </c>
      <c r="DI161" s="136">
        <v>5.5030838031854152</v>
      </c>
      <c r="DJ161" s="136">
        <v>311.34198400000002</v>
      </c>
      <c r="DK161" s="136">
        <v>86060.092791000003</v>
      </c>
      <c r="DL161" s="136">
        <v>4.1202568283153171</v>
      </c>
      <c r="DM161" s="136">
        <v>291.17372999999998</v>
      </c>
      <c r="DN161" s="136">
        <v>57364.842987999997</v>
      </c>
      <c r="DO161" s="136">
        <v>2.7464284357739022</v>
      </c>
      <c r="DP161" s="136">
        <v>262.98007899999999</v>
      </c>
      <c r="DQ161" s="136">
        <v>28683.232628000002</v>
      </c>
      <c r="DR161" s="136">
        <v>1.3732530521514028</v>
      </c>
      <c r="DS161" s="136">
        <v>214.43563499999999</v>
      </c>
      <c r="DT161" s="136">
        <v>8112.7652711653</v>
      </c>
      <c r="DU161" s="136">
        <v>8128.2292939999998</v>
      </c>
      <c r="DV161" s="136">
        <v>8.3208571367149506</v>
      </c>
      <c r="DW161" s="136">
        <v>310.65285699999998</v>
      </c>
      <c r="DX161" s="136">
        <v>6088.5311430000002</v>
      </c>
      <c r="DY161" s="136">
        <v>6.2328209479449255</v>
      </c>
      <c r="DZ161" s="136">
        <v>285.161429</v>
      </c>
      <c r="EA161" s="136">
        <v>4059.6931610000001</v>
      </c>
      <c r="EB161" s="136">
        <v>4.1559022992271073</v>
      </c>
      <c r="EC161" s="136">
        <v>256.20452399999999</v>
      </c>
      <c r="ED161" s="136">
        <v>2027.3791160000001</v>
      </c>
      <c r="EE161" s="136">
        <v>2.0754252096022929</v>
      </c>
      <c r="EF161" s="136">
        <v>218.58642900000001</v>
      </c>
      <c r="EG161" s="136">
        <v>2163357.96495762</v>
      </c>
      <c r="EH161" s="140">
        <v>2160868.4266969999</v>
      </c>
      <c r="EI161" s="136">
        <v>6.1022115939167776</v>
      </c>
      <c r="EJ161" s="136">
        <v>353.46235799999999</v>
      </c>
      <c r="EK161" s="136">
        <v>1895242.445874</v>
      </c>
      <c r="EL161" s="136">
        <v>5.352093761753685</v>
      </c>
      <c r="EM161" s="136">
        <v>332.02552800000001</v>
      </c>
      <c r="EN161" s="136">
        <v>1617220.981343</v>
      </c>
      <c r="EO161" s="136">
        <v>4.5669715473428569</v>
      </c>
      <c r="EP161" s="136">
        <v>312.30459300000001</v>
      </c>
      <c r="EQ161" s="136">
        <v>1351557.4801439999</v>
      </c>
      <c r="ER161" s="136">
        <v>3.8167477590416641</v>
      </c>
      <c r="ES161" s="136">
        <v>294.50073200000003</v>
      </c>
      <c r="ET161" s="136">
        <v>1080796.5185199999</v>
      </c>
      <c r="EU161" s="136">
        <v>3.0521289332080319</v>
      </c>
      <c r="EV161" s="136">
        <v>277.20292699999999</v>
      </c>
      <c r="EW161" s="136">
        <v>813101.57319499995</v>
      </c>
      <c r="EX161" s="136">
        <v>2.2961684226960291</v>
      </c>
      <c r="EY161" s="136">
        <v>259.95105699999999</v>
      </c>
      <c r="EZ161" s="136">
        <v>541662.26788299996</v>
      </c>
      <c r="FA161" s="136">
        <v>1.5296339796658878</v>
      </c>
      <c r="FB161" s="136">
        <v>241.723984</v>
      </c>
      <c r="FC161" s="136">
        <v>269748.667112</v>
      </c>
      <c r="FD161" s="136">
        <v>0.76176014400401859</v>
      </c>
      <c r="FE161" s="136">
        <v>216.07207299999999</v>
      </c>
      <c r="FF161" s="136">
        <v>549.16338946414999</v>
      </c>
      <c r="FG161" s="136">
        <v>545.41342599999996</v>
      </c>
      <c r="FH161" s="136">
        <v>1.6114560834367428</v>
      </c>
      <c r="FI161" s="136">
        <v>160.63515899999999</v>
      </c>
      <c r="FJ161" s="136">
        <v>276.66215599999998</v>
      </c>
      <c r="FK161" s="136">
        <v>0.8174146309755953</v>
      </c>
      <c r="FL161" s="136">
        <v>145.84436500000001</v>
      </c>
      <c r="FM161" s="136">
        <v>492.86387280697699</v>
      </c>
      <c r="FN161" s="136">
        <v>494.12138099999999</v>
      </c>
      <c r="FO161" s="136">
        <v>3.6175516582473093</v>
      </c>
      <c r="FP161" s="136">
        <v>146.408333</v>
      </c>
      <c r="FQ161" s="136">
        <v>244.436599</v>
      </c>
      <c r="FR161" s="136">
        <v>1.7895643824584522</v>
      </c>
      <c r="FS161" s="136">
        <v>141.13896800000001</v>
      </c>
      <c r="FT161" s="136">
        <v>110.11916656584002</v>
      </c>
      <c r="FU161" s="136">
        <v>9.5589554310625022</v>
      </c>
      <c r="FV161" s="136">
        <v>349.7</v>
      </c>
      <c r="FW161" s="136">
        <v>107.06582301212754</v>
      </c>
      <c r="FX161" s="136">
        <v>9.2939082475805161</v>
      </c>
      <c r="FY161" s="136">
        <v>349.05437499999999</v>
      </c>
      <c r="FZ161" s="136">
        <v>8333951.6738220211</v>
      </c>
      <c r="GA161" s="136">
        <v>56.274286228196594</v>
      </c>
      <c r="GB161" s="136">
        <v>369.50222200000002</v>
      </c>
      <c r="GC161" s="136">
        <v>8278615.1821544142</v>
      </c>
      <c r="GD161" s="136">
        <v>55.900631365192211</v>
      </c>
      <c r="GE161" s="136">
        <v>369.28555599999999</v>
      </c>
      <c r="GF161" s="136">
        <v>145.195303</v>
      </c>
      <c r="GG161" s="136"/>
      <c r="GH161" s="136"/>
      <c r="GI161" s="136"/>
      <c r="GJ161" s="136"/>
      <c r="GK161" s="136"/>
      <c r="GL161" s="136">
        <v>0</v>
      </c>
      <c r="GM161" s="136">
        <v>0</v>
      </c>
      <c r="GN161" s="136">
        <v>0</v>
      </c>
      <c r="GO161" s="114"/>
      <c r="GP161" s="114"/>
      <c r="GQ161" s="114"/>
      <c r="GR161" s="114"/>
      <c r="GS161" s="114"/>
      <c r="GT161" s="114"/>
      <c r="GU161" s="114"/>
      <c r="GV161" s="114"/>
      <c r="GW161" s="114"/>
      <c r="GX161" s="114"/>
      <c r="GY161" s="114"/>
      <c r="GZ161" s="114"/>
      <c r="HA161" s="107"/>
      <c r="HB161" s="114"/>
      <c r="HC161" s="53" t="str">
        <f t="shared" si="21"/>
        <v>0</v>
      </c>
      <c r="HD161" s="56">
        <f t="shared" si="22"/>
        <v>2018</v>
      </c>
      <c r="HF161" s="56" t="e">
        <f>MATCH(ROUND(#REF!,1),#REF!,0)</f>
        <v>#REF!</v>
      </c>
      <c r="HG161" s="56" t="e">
        <f>MATCH(ROUND(#REF!,1),#REF!,0)</f>
        <v>#REF!</v>
      </c>
      <c r="HH161" s="56" t="e">
        <f>MATCH(ROUND(#REF!,1),#REF!,0)</f>
        <v>#REF!</v>
      </c>
      <c r="HI161" s="56" t="e">
        <f>MATCH(ROUND(#REF!,1),#REF!,0)</f>
        <v>#REF!</v>
      </c>
      <c r="HK161" s="115">
        <f t="shared" si="18"/>
        <v>2</v>
      </c>
      <c r="HL161" s="115" t="str" cm="1">
        <f t="array" ref="HL161">IFERROR(INDEX(#REF!,'5. Data Set'!HH161),"")</f>
        <v/>
      </c>
      <c r="HN161" s="116" t="str" cm="1">
        <f t="array" ref="HN161">IF(IFERROR(INDEX($E$5:$E$900,SMALL(IF(ROUND($EH$5:$EH$900,1)=ROUND($EH161,1),ROW($EH$5:$EH$900)-4,""),1)),"")=$E161,"",IFERROR(INDEX($E$5:$E$900,SMALL(IF(ROUND($EH$5:$EH$900,1)=ROUND($EH161,1),ROW($EH$5:$EH$900)-4,""),1)),""))</f>
        <v/>
      </c>
      <c r="HO161" s="116" t="str" cm="1">
        <f t="array" ref="HO161">IF(IFERROR(INDEX($E$5:$E$900,SMALL(IF(ROUND($EH$5:$EH$900,1)=ROUND($EH161,1),ROW($EH$5:$EH$900)-4,""),2)),"")=$E161,"",IFERROR(INDEX($E$5:$E$900,SMALL(IF(ROUND($EH$5:$EH$900,1)=ROUND($EH161,1),ROW($EH$5:$EH$900)-4,""),2)),""))</f>
        <v/>
      </c>
      <c r="HP161" s="116" t="str" cm="1">
        <f t="array" ref="HP161">IF(IFERROR(INDEX($E$5:$E$900,SMALL(IF(ROUND($EH$5:$EH$900,1)=ROUND($EH161,1),ROW($EH$5:$EH$900)-4,""),3)),"")=$E161,"",IFERROR(INDEX($E$5:$E$900,SMALL(IF(ROUND($EH$5:$EH$900,1)=ROUND($EH161,1),ROW($EH$5:$EH$900)-4,""),3)),""))</f>
        <v/>
      </c>
      <c r="HQ161" s="117" t="str" cm="1">
        <f t="array" ref="HQ161">IF(IFERROR(INDEX($E$5:$E$900,SMALL(IF(ROUND($EH$5:$EH$900,1)=ROUND($EH161,1),ROW($EH$5:$EH$900)-4,""),4)),"")=$E161,"",IFERROR(INDEX($E$5:$E$900,SMALL(IF(ROUND($EH$5:$EH$900,1)=ROUND($EH161,1),ROW($EH$5:$EH$900)-4,""),4)),""))</f>
        <v/>
      </c>
      <c r="HR161" s="118"/>
      <c r="HS161" s="105" t="str">
        <f t="shared" si="19"/>
        <v>TR</v>
      </c>
      <c r="HT161" s="119" t="str">
        <f t="shared" si="20"/>
        <v/>
      </c>
      <c r="HU161" s="119" t="str">
        <f t="shared" si="20"/>
        <v/>
      </c>
      <c r="HV161" s="119" t="str">
        <f t="shared" si="20"/>
        <v/>
      </c>
      <c r="HW161" s="119" t="str">
        <f t="shared" si="20"/>
        <v/>
      </c>
    </row>
    <row r="162" spans="1:231" ht="13.9" customHeight="1" x14ac:dyDescent="0.3">
      <c r="A162" s="118" t="s">
        <v>292</v>
      </c>
      <c r="B162" s="118" t="s">
        <v>701</v>
      </c>
      <c r="C162" s="136"/>
      <c r="D162" s="137">
        <v>2018</v>
      </c>
      <c r="E162" s="138" t="s">
        <v>706</v>
      </c>
      <c r="F162" s="137" t="s">
        <v>49</v>
      </c>
      <c r="G162" s="107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18" t="s">
        <v>18</v>
      </c>
      <c r="X162" s="110"/>
      <c r="Y162" s="118" t="s">
        <v>296</v>
      </c>
      <c r="Z162" s="118">
        <v>1</v>
      </c>
      <c r="AA162" s="136" t="s">
        <v>517</v>
      </c>
      <c r="AB162" s="145">
        <v>2</v>
      </c>
      <c r="AC162" s="136">
        <v>2</v>
      </c>
      <c r="AD162" s="136">
        <v>2594</v>
      </c>
      <c r="AE162" s="146">
        <v>16</v>
      </c>
      <c r="AF162" s="136">
        <v>2</v>
      </c>
      <c r="AG162" s="136">
        <v>196247</v>
      </c>
      <c r="AH162" s="136">
        <v>12</v>
      </c>
      <c r="AI162" s="136" t="s">
        <v>638</v>
      </c>
      <c r="AJ162" s="136">
        <v>5</v>
      </c>
      <c r="AK162" s="136" t="s">
        <v>405</v>
      </c>
      <c r="AL162" s="136" t="s">
        <v>327</v>
      </c>
      <c r="AM162" s="136">
        <v>2</v>
      </c>
      <c r="AN162" s="118">
        <v>0</v>
      </c>
      <c r="AO162" s="136">
        <v>2000</v>
      </c>
      <c r="AP162" s="136" t="s">
        <v>341</v>
      </c>
      <c r="AQ162" s="136" t="s">
        <v>424</v>
      </c>
      <c r="AR162" s="136" t="s">
        <v>319</v>
      </c>
      <c r="AS162" s="136" t="s">
        <v>703</v>
      </c>
      <c r="AT162" s="136" t="s">
        <v>478</v>
      </c>
      <c r="AU162" s="136">
        <v>11.522742809834108</v>
      </c>
      <c r="AV162" s="136">
        <v>12.594439693081021</v>
      </c>
      <c r="AW162" s="136">
        <v>18.517667910918259</v>
      </c>
      <c r="AX162" s="136">
        <v>10.023496910857087</v>
      </c>
      <c r="AY162" s="136">
        <v>11.269090085394238</v>
      </c>
      <c r="AZ162" s="136">
        <v>17.276292517846638</v>
      </c>
      <c r="BA162" s="136"/>
      <c r="BB162" s="136">
        <v>8.476218110183531</v>
      </c>
      <c r="BC162" s="136">
        <v>23.178651499096439</v>
      </c>
      <c r="BD162" s="136">
        <v>307.53549980769958</v>
      </c>
      <c r="BE162" s="136">
        <v>13.201010703552081</v>
      </c>
      <c r="BF162" s="136">
        <v>135.55957866613099</v>
      </c>
      <c r="BG162" s="136">
        <v>65056.7068964871</v>
      </c>
      <c r="BH162" s="136">
        <v>64912.550544999998</v>
      </c>
      <c r="BI162" s="136">
        <v>9.3744657363814916</v>
      </c>
      <c r="BJ162" s="136">
        <v>575.40079400000002</v>
      </c>
      <c r="BK162" s="136">
        <v>48798.882662000004</v>
      </c>
      <c r="BL162" s="136">
        <v>7.0473806628733184</v>
      </c>
      <c r="BM162" s="136">
        <v>556.07857100000001</v>
      </c>
      <c r="BN162" s="136">
        <v>32529.056368000001</v>
      </c>
      <c r="BO162" s="136">
        <v>4.6977436843625444</v>
      </c>
      <c r="BP162" s="136">
        <v>409.17222199999998</v>
      </c>
      <c r="BQ162" s="136">
        <v>16254.384787999999</v>
      </c>
      <c r="BR162" s="136">
        <v>2.34740696493559</v>
      </c>
      <c r="BS162" s="136">
        <v>315.65722199999999</v>
      </c>
      <c r="BT162" s="136">
        <v>541448.63418540498</v>
      </c>
      <c r="BU162" s="136">
        <v>539371.80955200002</v>
      </c>
      <c r="BV162" s="136">
        <v>9.1406386266565729</v>
      </c>
      <c r="BW162" s="136">
        <v>580.80634899999995</v>
      </c>
      <c r="BX162" s="136">
        <v>406145.72318700003</v>
      </c>
      <c r="BY162" s="136">
        <v>6.8828797124158019</v>
      </c>
      <c r="BZ162" s="136">
        <v>454.05317500000001</v>
      </c>
      <c r="CA162" s="136">
        <v>270682.15672799997</v>
      </c>
      <c r="CB162" s="136">
        <v>4.5872026188942501</v>
      </c>
      <c r="CC162" s="136">
        <v>364.40238099999999</v>
      </c>
      <c r="CD162" s="136">
        <v>135410.144661</v>
      </c>
      <c r="CE162" s="136">
        <v>2.2947717637626419</v>
      </c>
      <c r="CF162" s="136">
        <v>273.90468299999998</v>
      </c>
      <c r="CG162" s="136">
        <v>236897.75616499601</v>
      </c>
      <c r="CH162" s="136">
        <v>237472.57955299999</v>
      </c>
      <c r="CI162" s="136">
        <v>14.891821442622868</v>
      </c>
      <c r="CJ162" s="136">
        <v>552.21269800000005</v>
      </c>
      <c r="CK162" s="136">
        <v>177688.38625899999</v>
      </c>
      <c r="CL162" s="136">
        <v>11.142775833646358</v>
      </c>
      <c r="CM162" s="136">
        <v>550.43412699999999</v>
      </c>
      <c r="CN162" s="136">
        <v>118478.140833</v>
      </c>
      <c r="CO162" s="136">
        <v>7.4297222924012836</v>
      </c>
      <c r="CP162" s="136">
        <v>432.278571</v>
      </c>
      <c r="CQ162" s="136">
        <v>59242.320662999999</v>
      </c>
      <c r="CR162" s="136">
        <v>3.715064968008674</v>
      </c>
      <c r="CS162" s="136">
        <v>296.455556</v>
      </c>
      <c r="CT162" s="136">
        <v>113911.54739589999</v>
      </c>
      <c r="CU162" s="136">
        <v>114186.27243</v>
      </c>
      <c r="CV162" s="136">
        <v>7.5838372075106282</v>
      </c>
      <c r="CW162" s="136">
        <v>545.51190499999996</v>
      </c>
      <c r="CX162" s="136">
        <v>85454.126726000002</v>
      </c>
      <c r="CY162" s="136">
        <v>5.6755525161508</v>
      </c>
      <c r="CZ162" s="136">
        <v>483.05439999999999</v>
      </c>
      <c r="DA162" s="136">
        <v>56952.437761000001</v>
      </c>
      <c r="DB162" s="136">
        <v>3.7825739238058169</v>
      </c>
      <c r="DC162" s="136">
        <v>384.72698400000002</v>
      </c>
      <c r="DD162" s="136">
        <v>28459.984811999999</v>
      </c>
      <c r="DE162" s="136">
        <v>1.8902087540754742</v>
      </c>
      <c r="DF162" s="136">
        <v>300.721429</v>
      </c>
      <c r="DG162" s="136">
        <v>185491.43402802999</v>
      </c>
      <c r="DH162" s="136">
        <v>185638.19030399999</v>
      </c>
      <c r="DI162" s="136">
        <v>8.8877085347059204</v>
      </c>
      <c r="DJ162" s="136">
        <v>555.46349199999997</v>
      </c>
      <c r="DK162" s="136">
        <v>139109.17585100001</v>
      </c>
      <c r="DL162" s="136">
        <v>6.6600617439880274</v>
      </c>
      <c r="DM162" s="136">
        <v>531.20240000000001</v>
      </c>
      <c r="DN162" s="136">
        <v>92751.968850999998</v>
      </c>
      <c r="DO162" s="136">
        <v>4.4406404943824098</v>
      </c>
      <c r="DP162" s="136">
        <v>402.66984100000002</v>
      </c>
      <c r="DQ162" s="136">
        <v>46370.952236999998</v>
      </c>
      <c r="DR162" s="136">
        <v>2.2200793235719516</v>
      </c>
      <c r="DS162" s="136">
        <v>304.55246</v>
      </c>
      <c r="DT162" s="136">
        <v>13130.3150941901</v>
      </c>
      <c r="DU162" s="136">
        <v>13118.686237</v>
      </c>
      <c r="DV162" s="136">
        <v>13.429581038030403</v>
      </c>
      <c r="DW162" s="136">
        <v>553.04999999999995</v>
      </c>
      <c r="DX162" s="136">
        <v>9857.8068349999994</v>
      </c>
      <c r="DY162" s="136">
        <v>10.091423284025183</v>
      </c>
      <c r="DZ162" s="136">
        <v>502.04603200000003</v>
      </c>
      <c r="EA162" s="136">
        <v>6571.260456</v>
      </c>
      <c r="EB162" s="136">
        <v>6.7269902810052722</v>
      </c>
      <c r="EC162" s="136">
        <v>392.97698400000002</v>
      </c>
      <c r="ED162" s="136">
        <v>3278.0839110000002</v>
      </c>
      <c r="EE162" s="136">
        <v>3.3557699861800687</v>
      </c>
      <c r="EF162" s="136">
        <v>314.73904800000003</v>
      </c>
      <c r="EG162" s="136">
        <v>2588310.68952577</v>
      </c>
      <c r="EH162" s="140">
        <v>2584951.323448</v>
      </c>
      <c r="EI162" s="136">
        <v>7.2998058284215679</v>
      </c>
      <c r="EJ162" s="136">
        <v>573.50447199999996</v>
      </c>
      <c r="EK162" s="136">
        <v>2260292.6965049999</v>
      </c>
      <c r="EL162" s="136">
        <v>6.3829820121631453</v>
      </c>
      <c r="EM162" s="136">
        <v>538.53577199999995</v>
      </c>
      <c r="EN162" s="136">
        <v>1936237.458114</v>
      </c>
      <c r="EO162" s="136">
        <v>5.4678621426014127</v>
      </c>
      <c r="EP162" s="136">
        <v>484.79796700000003</v>
      </c>
      <c r="EQ162" s="136">
        <v>1612777.7388929999</v>
      </c>
      <c r="ER162" s="136">
        <v>4.5544239968960127</v>
      </c>
      <c r="ES162" s="136">
        <v>415.546423</v>
      </c>
      <c r="ET162" s="136">
        <v>1292402.6335760001</v>
      </c>
      <c r="EU162" s="136">
        <v>3.6496966854529838</v>
      </c>
      <c r="EV162" s="136">
        <v>382.51390199999997</v>
      </c>
      <c r="EW162" s="136">
        <v>972523.81710099999</v>
      </c>
      <c r="EX162" s="136">
        <v>2.7463708751324507</v>
      </c>
      <c r="EY162" s="136">
        <v>348.15422799999999</v>
      </c>
      <c r="EZ162" s="136">
        <v>647402.54849099996</v>
      </c>
      <c r="FA162" s="136">
        <v>1.828240576114913</v>
      </c>
      <c r="FB162" s="136">
        <v>314.01638200000002</v>
      </c>
      <c r="FC162" s="136">
        <v>326393.98722200003</v>
      </c>
      <c r="FD162" s="136">
        <v>0.92172440876248485</v>
      </c>
      <c r="FE162" s="136">
        <v>282.69390199999998</v>
      </c>
      <c r="FF162" s="136">
        <v>2279.1201267850201</v>
      </c>
      <c r="FG162" s="136">
        <v>2278.9043310000002</v>
      </c>
      <c r="FH162" s="136">
        <v>6.7331570377592636</v>
      </c>
      <c r="FI162" s="136">
        <v>209.07079400000001</v>
      </c>
      <c r="FJ162" s="136">
        <v>1139.352519</v>
      </c>
      <c r="FK162" s="136">
        <v>3.3662841074277612</v>
      </c>
      <c r="FL162" s="136">
        <v>201.79007899999999</v>
      </c>
      <c r="FM162" s="136">
        <v>12459.883501406001</v>
      </c>
      <c r="FN162" s="136">
        <v>12350.568509999999</v>
      </c>
      <c r="FO162" s="136">
        <v>90.420737316055337</v>
      </c>
      <c r="FP162" s="136">
        <v>211.95968300000001</v>
      </c>
      <c r="FQ162" s="136">
        <v>6233.6438609999996</v>
      </c>
      <c r="FR162" s="136">
        <v>45.637629848451567</v>
      </c>
      <c r="FS162" s="136">
        <v>205.848333</v>
      </c>
      <c r="FT162" s="136">
        <v>75.889527215856219</v>
      </c>
      <c r="FU162" s="136">
        <v>6.587632570820853</v>
      </c>
      <c r="FV162" s="136">
        <v>502.78571399999998</v>
      </c>
      <c r="FW162" s="136">
        <v>76.000951566923675</v>
      </c>
      <c r="FX162" s="136">
        <v>6.5973048235176801</v>
      </c>
      <c r="FY162" s="136">
        <v>496.01935500000002</v>
      </c>
      <c r="FZ162" s="136">
        <v>11565170.466466196</v>
      </c>
      <c r="GA162" s="136">
        <v>78.092811019305117</v>
      </c>
      <c r="GB162" s="136">
        <v>570.73333300000002</v>
      </c>
      <c r="GC162" s="136">
        <v>11429109.055211417</v>
      </c>
      <c r="GD162" s="136">
        <v>77.174068134628371</v>
      </c>
      <c r="GE162" s="136">
        <v>569.29999999999995</v>
      </c>
      <c r="GF162" s="136">
        <v>181.114091</v>
      </c>
      <c r="GG162" s="136"/>
      <c r="GH162" s="136"/>
      <c r="GI162" s="136"/>
      <c r="GJ162" s="136"/>
      <c r="GK162" s="136"/>
      <c r="GL162" s="136">
        <v>0</v>
      </c>
      <c r="GM162" s="136">
        <v>0</v>
      </c>
      <c r="GN162" s="136">
        <v>0</v>
      </c>
      <c r="GO162" s="114"/>
      <c r="GP162" s="114"/>
      <c r="GQ162" s="114"/>
      <c r="GR162" s="114"/>
      <c r="GS162" s="114"/>
      <c r="GT162" s="114"/>
      <c r="GU162" s="114"/>
      <c r="GV162" s="114"/>
      <c r="GW162" s="114"/>
      <c r="GX162" s="114"/>
      <c r="GY162" s="114"/>
      <c r="GZ162" s="114"/>
      <c r="HA162" s="107"/>
      <c r="HB162" s="114"/>
      <c r="HC162" s="53" t="str">
        <f t="shared" si="21"/>
        <v>0</v>
      </c>
      <c r="HD162" s="56">
        <f t="shared" si="22"/>
        <v>2018</v>
      </c>
      <c r="HF162" s="56" t="e">
        <f>MATCH(ROUND(#REF!,1),#REF!,0)</f>
        <v>#REF!</v>
      </c>
      <c r="HG162" s="56" t="e">
        <f>MATCH(ROUND(#REF!,1),#REF!,0)</f>
        <v>#REF!</v>
      </c>
      <c r="HH162" s="56" t="e">
        <f>MATCH(ROUND(#REF!,1),#REF!,0)</f>
        <v>#REF!</v>
      </c>
      <c r="HI162" s="56" t="e">
        <f>MATCH(ROUND(#REF!,1),#REF!,0)</f>
        <v>#REF!</v>
      </c>
      <c r="HK162" s="115">
        <f t="shared" si="18"/>
        <v>2</v>
      </c>
      <c r="HL162" s="115" t="str" cm="1">
        <f t="array" ref="HL162">IFERROR(INDEX(#REF!,'5. Data Set'!HH162),"")</f>
        <v/>
      </c>
      <c r="HN162" s="116" t="str" cm="1">
        <f t="array" ref="HN162">IF(IFERROR(INDEX($E$5:$E$900,SMALL(IF(ROUND($EH$5:$EH$900,1)=ROUND($EH162,1),ROW($EH$5:$EH$900)-4,""),1)),"")=$E162,"",IFERROR(INDEX($E$5:$E$900,SMALL(IF(ROUND($EH$5:$EH$900,1)=ROUND($EH162,1),ROW($EH$5:$EH$900)-4,""),1)),""))</f>
        <v/>
      </c>
      <c r="HO162" s="116" t="str" cm="1">
        <f t="array" ref="HO162">IF(IFERROR(INDEX($E$5:$E$900,SMALL(IF(ROUND($EH$5:$EH$900,1)=ROUND($EH162,1),ROW($EH$5:$EH$900)-4,""),2)),"")=$E162,"",IFERROR(INDEX($E$5:$E$900,SMALL(IF(ROUND($EH$5:$EH$900,1)=ROUND($EH162,1),ROW($EH$5:$EH$900)-4,""),2)),""))</f>
        <v/>
      </c>
      <c r="HP162" s="116" t="str" cm="1">
        <f t="array" ref="HP162">IF(IFERROR(INDEX($E$5:$E$900,SMALL(IF(ROUND($EH$5:$EH$900,1)=ROUND($EH162,1),ROW($EH$5:$EH$900)-4,""),3)),"")=$E162,"",IFERROR(INDEX($E$5:$E$900,SMALL(IF(ROUND($EH$5:$EH$900,1)=ROUND($EH162,1),ROW($EH$5:$EH$900)-4,""),3)),""))</f>
        <v/>
      </c>
      <c r="HQ162" s="117" t="str" cm="1">
        <f t="array" ref="HQ162">IF(IFERROR(INDEX($E$5:$E$900,SMALL(IF(ROUND($EH$5:$EH$900,1)=ROUND($EH162,1),ROW($EH$5:$EH$900)-4,""),4)),"")=$E162,"",IFERROR(INDEX($E$5:$E$900,SMALL(IF(ROUND($EH$5:$EH$900,1)=ROUND($EH162,1),ROW($EH$5:$EH$900)-4,""),4)),""))</f>
        <v/>
      </c>
      <c r="HR162" s="118"/>
      <c r="HS162" s="105" t="str">
        <f t="shared" si="19"/>
        <v>TR</v>
      </c>
      <c r="HT162" s="119" t="str">
        <f t="shared" si="20"/>
        <v/>
      </c>
      <c r="HU162" s="119" t="str">
        <f t="shared" si="20"/>
        <v/>
      </c>
      <c r="HV162" s="119" t="str">
        <f t="shared" si="20"/>
        <v/>
      </c>
      <c r="HW162" s="119" t="str">
        <f t="shared" si="20"/>
        <v/>
      </c>
    </row>
    <row r="163" spans="1:231" ht="13.9" customHeight="1" x14ac:dyDescent="0.25">
      <c r="A163" s="118" t="s">
        <v>292</v>
      </c>
      <c r="B163" s="118" t="s">
        <v>707</v>
      </c>
      <c r="C163" s="136"/>
      <c r="D163" s="137">
        <v>2018</v>
      </c>
      <c r="E163" s="138" t="s">
        <v>708</v>
      </c>
      <c r="F163" s="137" t="s">
        <v>303</v>
      </c>
      <c r="G163" s="107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18" t="s">
        <v>18</v>
      </c>
      <c r="X163" s="110"/>
      <c r="Y163" s="118" t="s">
        <v>296</v>
      </c>
      <c r="Z163" s="118">
        <v>1</v>
      </c>
      <c r="AA163" s="136" t="s">
        <v>480</v>
      </c>
      <c r="AB163" s="118">
        <v>4</v>
      </c>
      <c r="AC163" s="118">
        <v>2</v>
      </c>
      <c r="AD163" s="136">
        <v>2394</v>
      </c>
      <c r="AE163" s="136">
        <v>10</v>
      </c>
      <c r="AF163" s="136">
        <v>2</v>
      </c>
      <c r="AG163" s="137">
        <v>32428</v>
      </c>
      <c r="AH163" s="151">
        <v>4</v>
      </c>
      <c r="AI163" s="136" t="s">
        <v>680</v>
      </c>
      <c r="AJ163" s="136">
        <v>2</v>
      </c>
      <c r="AK163" s="136" t="s">
        <v>405</v>
      </c>
      <c r="AL163" s="136" t="s">
        <v>327</v>
      </c>
      <c r="AM163" s="136">
        <v>2</v>
      </c>
      <c r="AN163" s="118">
        <v>0</v>
      </c>
      <c r="AO163" s="136">
        <v>800</v>
      </c>
      <c r="AP163" s="136" t="s">
        <v>341</v>
      </c>
      <c r="AQ163" s="136" t="s">
        <v>424</v>
      </c>
      <c r="AR163" s="136" t="s">
        <v>319</v>
      </c>
      <c r="AS163" s="136" t="s">
        <v>477</v>
      </c>
      <c r="AT163" s="136" t="s">
        <v>478</v>
      </c>
      <c r="AU163" s="136">
        <v>13.128343565707342</v>
      </c>
      <c r="AV163" s="136">
        <v>12.85128477478899</v>
      </c>
      <c r="AW163" s="136">
        <v>19.487847017689536</v>
      </c>
      <c r="AX163" s="136">
        <v>10.566356669505804</v>
      </c>
      <c r="AY163" s="136">
        <v>11.600369414212741</v>
      </c>
      <c r="AZ163" s="136">
        <v>17.730854048888141</v>
      </c>
      <c r="BA163" s="136"/>
      <c r="BB163" s="136">
        <v>10.180214421616091</v>
      </c>
      <c r="BC163" s="136">
        <v>3.1879807445525898</v>
      </c>
      <c r="BD163" s="136">
        <v>17.406819742116884</v>
      </c>
      <c r="BE163" s="136">
        <v>13.37462313762992</v>
      </c>
      <c r="BF163" s="136">
        <v>66.693230220826763</v>
      </c>
      <c r="BG163" s="136">
        <v>37896.813163355902</v>
      </c>
      <c r="BH163" s="152">
        <v>37802.864838000001</v>
      </c>
      <c r="BI163" s="136">
        <v>5.4593704635780727</v>
      </c>
      <c r="BJ163" s="136">
        <v>275.595124</v>
      </c>
      <c r="BK163" s="136">
        <v>28440.574691999998</v>
      </c>
      <c r="BL163" s="136">
        <v>4.1072980607706082</v>
      </c>
      <c r="BM163" s="136">
        <v>256.98628100000002</v>
      </c>
      <c r="BN163" s="136">
        <v>18963.99539</v>
      </c>
      <c r="BO163" s="136">
        <v>2.7387203786609673</v>
      </c>
      <c r="BP163" s="136">
        <v>221.79107400000001</v>
      </c>
      <c r="BQ163" s="136">
        <v>9471.0986229999999</v>
      </c>
      <c r="BR163" s="136">
        <v>1.367786179741205</v>
      </c>
      <c r="BS163" s="136">
        <v>180.011157</v>
      </c>
      <c r="BT163" s="136">
        <v>275176.28815577499</v>
      </c>
      <c r="BU163" s="136">
        <v>275523.19909800001</v>
      </c>
      <c r="BV163" s="136">
        <v>4.6692429074240813</v>
      </c>
      <c r="BW163" s="136">
        <v>269.26066100000003</v>
      </c>
      <c r="BX163" s="136">
        <v>206417.25501200001</v>
      </c>
      <c r="BY163" s="136">
        <v>3.498116699755339</v>
      </c>
      <c r="BZ163" s="136">
        <v>233.81206599999999</v>
      </c>
      <c r="CA163" s="136">
        <v>137597.621434</v>
      </c>
      <c r="CB163" s="136">
        <v>2.3318425456094087</v>
      </c>
      <c r="CC163" s="136">
        <v>196.075537</v>
      </c>
      <c r="CD163" s="136">
        <v>68793.525808000006</v>
      </c>
      <c r="CE163" s="136">
        <v>1.1658317103869282</v>
      </c>
      <c r="CF163" s="136">
        <v>131.87619799999999</v>
      </c>
      <c r="CG163" s="136">
        <v>127498.439857626</v>
      </c>
      <c r="CH163" s="136">
        <v>129024.84685</v>
      </c>
      <c r="CI163" s="136">
        <v>8.0911024951541126</v>
      </c>
      <c r="CJ163" s="136">
        <v>270.14879999999999</v>
      </c>
      <c r="CK163" s="136">
        <v>95611.426806000003</v>
      </c>
      <c r="CL163" s="136">
        <v>5.9957587463338378</v>
      </c>
      <c r="CM163" s="136">
        <v>259.94405</v>
      </c>
      <c r="CN163" s="136">
        <v>63752.202416</v>
      </c>
      <c r="CO163" s="136">
        <v>3.997878057079574</v>
      </c>
      <c r="CP163" s="136">
        <v>228.43405000000001</v>
      </c>
      <c r="CQ163" s="136">
        <v>31862.940175</v>
      </c>
      <c r="CR163" s="136">
        <v>1.998113704816916</v>
      </c>
      <c r="CS163" s="136">
        <v>167.49520699999999</v>
      </c>
      <c r="CT163" s="136">
        <v>62010.085343249797</v>
      </c>
      <c r="CU163" s="136">
        <v>61646.713392999998</v>
      </c>
      <c r="CV163" s="136">
        <v>4.0943506500501776</v>
      </c>
      <c r="CW163" s="136">
        <v>251.32123999999999</v>
      </c>
      <c r="CX163" s="136">
        <v>46527.380574000003</v>
      </c>
      <c r="CY163" s="136">
        <v>3.0901795150675486</v>
      </c>
      <c r="CZ163" s="136">
        <v>234.401488</v>
      </c>
      <c r="DA163" s="136">
        <v>31024.130556</v>
      </c>
      <c r="DB163" s="136">
        <v>2.0605099950652641</v>
      </c>
      <c r="DC163" s="136">
        <v>210.70247900000001</v>
      </c>
      <c r="DD163" s="136">
        <v>15507.127548</v>
      </c>
      <c r="DE163" s="136">
        <v>1.0299270514520942</v>
      </c>
      <c r="DF163" s="136">
        <v>173.536033</v>
      </c>
      <c r="DG163" s="136">
        <v>99348.880688893798</v>
      </c>
      <c r="DH163" s="136">
        <v>99502.719595000002</v>
      </c>
      <c r="DI163" s="136">
        <v>4.7638428748024495</v>
      </c>
      <c r="DJ163" s="136">
        <v>268.97421500000002</v>
      </c>
      <c r="DK163" s="136">
        <v>74500.212205999997</v>
      </c>
      <c r="DL163" s="136">
        <v>3.5668100985920952</v>
      </c>
      <c r="DM163" s="136">
        <v>249.69314</v>
      </c>
      <c r="DN163" s="136">
        <v>49712.785214000003</v>
      </c>
      <c r="DO163" s="136">
        <v>2.380074620997584</v>
      </c>
      <c r="DP163" s="136">
        <v>220.810744</v>
      </c>
      <c r="DQ163" s="136">
        <v>24858.94958</v>
      </c>
      <c r="DR163" s="136">
        <v>1.190159729440271</v>
      </c>
      <c r="DS163" s="136">
        <v>179.22909100000001</v>
      </c>
      <c r="DT163" s="136">
        <v>6985.3047718178204</v>
      </c>
      <c r="DU163" s="136">
        <v>7001.10887</v>
      </c>
      <c r="DV163" s="136">
        <v>7.1670255105696885</v>
      </c>
      <c r="DW163" s="136">
        <v>266.67677700000002</v>
      </c>
      <c r="DX163" s="136">
        <v>5231.9903709999999</v>
      </c>
      <c r="DY163" s="136">
        <v>5.3559813389977986</v>
      </c>
      <c r="DZ163" s="136">
        <v>241.64578499999999</v>
      </c>
      <c r="EA163" s="136">
        <v>3481.333095</v>
      </c>
      <c r="EB163" s="136">
        <v>3.5638358959922196</v>
      </c>
      <c r="EC163" s="136">
        <v>213.11140499999999</v>
      </c>
      <c r="ED163" s="136">
        <v>1750.1419490000001</v>
      </c>
      <c r="EE163" s="136">
        <v>1.7916179034652198</v>
      </c>
      <c r="EF163" s="136">
        <v>180.572397</v>
      </c>
      <c r="EG163" s="136">
        <v>1594198.86448561</v>
      </c>
      <c r="EH163" s="140">
        <v>1597081.9165340001</v>
      </c>
      <c r="EI163" s="136">
        <v>4.5100995817711409</v>
      </c>
      <c r="EJ163" s="136">
        <v>272.44755199999997</v>
      </c>
      <c r="EK163" s="136">
        <v>1395632.2749010001</v>
      </c>
      <c r="EL163" s="136">
        <v>3.9412133304956276</v>
      </c>
      <c r="EM163" s="136">
        <v>248.197012</v>
      </c>
      <c r="EN163" s="136">
        <v>1194310.2024600001</v>
      </c>
      <c r="EO163" s="136">
        <v>3.3726873298456641</v>
      </c>
      <c r="EP163" s="136">
        <v>232.195685</v>
      </c>
      <c r="EQ163" s="136">
        <v>998831.05882799998</v>
      </c>
      <c r="ER163" s="136">
        <v>2.8206615415548635</v>
      </c>
      <c r="ES163" s="136">
        <v>218.05713700000001</v>
      </c>
      <c r="ET163" s="136">
        <v>798076.49352799996</v>
      </c>
      <c r="EU163" s="136">
        <v>2.2537381598393322</v>
      </c>
      <c r="EV163" s="136">
        <v>203.75311199999999</v>
      </c>
      <c r="EW163" s="136">
        <v>596923.76159200002</v>
      </c>
      <c r="EX163" s="136">
        <v>1.6856903704400699</v>
      </c>
      <c r="EY163" s="136">
        <v>190.04854800000001</v>
      </c>
      <c r="EZ163" s="136">
        <v>399121.88017600001</v>
      </c>
      <c r="FA163" s="136">
        <v>1.127105257546235</v>
      </c>
      <c r="FB163" s="136">
        <v>176.068963</v>
      </c>
      <c r="FC163" s="136">
        <v>198470.61569100001</v>
      </c>
      <c r="FD163" s="136">
        <v>0.560473593467542</v>
      </c>
      <c r="FE163" s="136">
        <v>150.70688799999999</v>
      </c>
      <c r="FF163" s="136">
        <v>160.72264400114199</v>
      </c>
      <c r="FG163" s="136">
        <v>159.81132400000001</v>
      </c>
      <c r="FH163" s="136">
        <v>0.47217196714530529</v>
      </c>
      <c r="FI163" s="136">
        <v>105.362149</v>
      </c>
      <c r="FJ163" s="136">
        <v>80.917682999999997</v>
      </c>
      <c r="FK163" s="136">
        <v>0.23907605920936004</v>
      </c>
      <c r="FL163" s="136">
        <v>105.41933899999999</v>
      </c>
      <c r="FM163" s="136">
        <v>363.12181425203801</v>
      </c>
      <c r="FN163" s="136">
        <v>361.83716299999998</v>
      </c>
      <c r="FO163" s="136">
        <v>2.6490750640603262</v>
      </c>
      <c r="FP163" s="136">
        <v>108.43313999999999</v>
      </c>
      <c r="FQ163" s="136">
        <v>180.52944299999999</v>
      </c>
      <c r="FR163" s="136">
        <v>1.3216885789589281</v>
      </c>
      <c r="FS163" s="136">
        <v>106.566942</v>
      </c>
      <c r="FT163" s="136">
        <v>36.640265072426466</v>
      </c>
      <c r="FU163" s="136">
        <v>3.1805785653147973</v>
      </c>
      <c r="FV163" s="136">
        <v>236.906418</v>
      </c>
      <c r="FW163" s="136">
        <v>36.810930188610406</v>
      </c>
      <c r="FX163" s="136">
        <v>3.1953932455390981</v>
      </c>
      <c r="FY163" s="136">
        <v>239.822821</v>
      </c>
      <c r="FZ163" s="136">
        <v>2954685.8162064617</v>
      </c>
      <c r="GA163" s="136">
        <v>19.95125983966031</v>
      </c>
      <c r="GB163" s="136">
        <v>274.60851200000002</v>
      </c>
      <c r="GC163" s="136">
        <v>2714436.5269939024</v>
      </c>
      <c r="GD163" s="136">
        <v>18.328997340858464</v>
      </c>
      <c r="GE163" s="136">
        <v>274.82545499999998</v>
      </c>
      <c r="GF163" s="136">
        <v>104.608197</v>
      </c>
      <c r="GG163" s="136"/>
      <c r="GH163" s="136"/>
      <c r="GI163" s="136"/>
      <c r="GJ163" s="136"/>
      <c r="GK163" s="136"/>
      <c r="GL163" s="136">
        <v>0</v>
      </c>
      <c r="GM163" s="136">
        <v>2</v>
      </c>
      <c r="GN163" s="136">
        <v>0</v>
      </c>
      <c r="GO163" s="114"/>
      <c r="GP163" s="114"/>
      <c r="GQ163" s="114"/>
      <c r="GR163" s="114"/>
      <c r="GS163" s="114"/>
      <c r="GT163" s="114"/>
      <c r="GU163" s="114"/>
      <c r="GV163" s="114"/>
      <c r="GW163" s="114"/>
      <c r="GX163" s="114"/>
      <c r="GY163" s="114"/>
      <c r="GZ163" s="114"/>
      <c r="HA163" s="107"/>
      <c r="HB163" s="114"/>
      <c r="HC163" s="53" t="str">
        <f t="shared" si="21"/>
        <v>0</v>
      </c>
      <c r="HD163" s="56">
        <f t="shared" si="22"/>
        <v>2018</v>
      </c>
      <c r="HF163" s="56" t="e">
        <f>MATCH(ROUND(#REF!,1),#REF!,0)</f>
        <v>#REF!</v>
      </c>
      <c r="HG163" s="56" t="e">
        <f>MATCH(ROUND(#REF!,1),#REF!,0)</f>
        <v>#REF!</v>
      </c>
      <c r="HH163" s="56" t="e">
        <f>MATCH(ROUND(#REF!,1),#REF!,0)</f>
        <v>#REF!</v>
      </c>
      <c r="HI163" s="56" t="e">
        <f>MATCH(ROUND(#REF!,1),#REF!,0)</f>
        <v>#REF!</v>
      </c>
      <c r="HK163" s="115">
        <f t="shared" si="18"/>
        <v>2</v>
      </c>
      <c r="HL163" s="115" t="str" cm="1">
        <f t="array" ref="HL163">IFERROR(INDEX(#REF!,'5. Data Set'!HH163),"")</f>
        <v/>
      </c>
      <c r="HN163" s="116" t="str" cm="1">
        <f t="array" ref="HN163">IF(IFERROR(INDEX($E$5:$E$900,SMALL(IF(ROUND($EH$5:$EH$900,1)=ROUND($EH163,1),ROW($EH$5:$EH$900)-4,""),1)),"")=$E163,"",IFERROR(INDEX($E$5:$E$900,SMALL(IF(ROUND($EH$5:$EH$900,1)=ROUND($EH163,1),ROW($EH$5:$EH$900)-4,""),1)),""))</f>
        <v/>
      </c>
      <c r="HO163" s="116" t="str" cm="1">
        <f t="array" ref="HO163">IF(IFERROR(INDEX($E$5:$E$900,SMALL(IF(ROUND($EH$5:$EH$900,1)=ROUND($EH163,1),ROW($EH$5:$EH$900)-4,""),2)),"")=$E163,"",IFERROR(INDEX($E$5:$E$900,SMALL(IF(ROUND($EH$5:$EH$900,1)=ROUND($EH163,1),ROW($EH$5:$EH$900)-4,""),2)),""))</f>
        <v/>
      </c>
      <c r="HP163" s="116" t="str" cm="1">
        <f t="array" ref="HP163">IF(IFERROR(INDEX($E$5:$E$900,SMALL(IF(ROUND($EH$5:$EH$900,1)=ROUND($EH163,1),ROW($EH$5:$EH$900)-4,""),3)),"")=$E163,"",IFERROR(INDEX($E$5:$E$900,SMALL(IF(ROUND($EH$5:$EH$900,1)=ROUND($EH163,1),ROW($EH$5:$EH$900)-4,""),3)),""))</f>
        <v/>
      </c>
      <c r="HQ163" s="117" t="str" cm="1">
        <f t="array" ref="HQ163">IF(IFERROR(INDEX($E$5:$E$900,SMALL(IF(ROUND($EH$5:$EH$900,1)=ROUND($EH163,1),ROW($EH$5:$EH$900)-4,""),4)),"")=$E163,"",IFERROR(INDEX($E$5:$E$900,SMALL(IF(ROUND($EH$5:$EH$900,1)=ROUND($EH163,1),ROW($EH$5:$EH$900)-4,""),4)),""))</f>
        <v/>
      </c>
      <c r="HR163" s="118"/>
      <c r="HS163" s="105" t="str">
        <f t="shared" si="19"/>
        <v>TS</v>
      </c>
      <c r="HT163" s="119" t="str">
        <f t="shared" si="20"/>
        <v/>
      </c>
      <c r="HU163" s="119" t="str">
        <f t="shared" si="20"/>
        <v/>
      </c>
      <c r="HV163" s="119" t="str">
        <f t="shared" si="20"/>
        <v/>
      </c>
      <c r="HW163" s="119" t="str">
        <f t="shared" si="20"/>
        <v/>
      </c>
    </row>
    <row r="164" spans="1:231" ht="13.9" customHeight="1" x14ac:dyDescent="0.25">
      <c r="A164" s="136" t="s">
        <v>292</v>
      </c>
      <c r="B164" s="137" t="s">
        <v>709</v>
      </c>
      <c r="C164" s="136"/>
      <c r="D164" s="137">
        <v>2017</v>
      </c>
      <c r="E164" s="138" t="s">
        <v>710</v>
      </c>
      <c r="F164" s="137" t="s">
        <v>300</v>
      </c>
      <c r="G164" s="107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18" t="s">
        <v>18</v>
      </c>
      <c r="X164" s="110"/>
      <c r="Y164" s="118" t="s">
        <v>296</v>
      </c>
      <c r="Z164" s="118">
        <v>1</v>
      </c>
      <c r="AA164" s="136" t="s">
        <v>452</v>
      </c>
      <c r="AB164" s="136">
        <v>2</v>
      </c>
      <c r="AC164" s="136">
        <v>2</v>
      </c>
      <c r="AD164" s="136">
        <v>2100</v>
      </c>
      <c r="AE164" s="136">
        <v>22</v>
      </c>
      <c r="AF164" s="136">
        <v>2</v>
      </c>
      <c r="AG164" s="136">
        <v>393216</v>
      </c>
      <c r="AH164" s="136">
        <v>12</v>
      </c>
      <c r="AI164" s="136" t="s">
        <v>711</v>
      </c>
      <c r="AJ164" s="136">
        <v>11</v>
      </c>
      <c r="AK164" s="136" t="s">
        <v>439</v>
      </c>
      <c r="AL164" s="136" t="s">
        <v>515</v>
      </c>
      <c r="AM164" s="136">
        <v>2</v>
      </c>
      <c r="AN164" s="118">
        <v>1</v>
      </c>
      <c r="AO164" s="136">
        <v>550</v>
      </c>
      <c r="AP164" s="136" t="s">
        <v>440</v>
      </c>
      <c r="AQ164" s="136" t="s">
        <v>441</v>
      </c>
      <c r="AR164" s="136" t="s">
        <v>319</v>
      </c>
      <c r="AS164" s="136" t="s">
        <v>442</v>
      </c>
      <c r="AT164" s="136" t="s">
        <v>429</v>
      </c>
      <c r="AU164" s="136">
        <v>15.63134422999735</v>
      </c>
      <c r="AV164" s="136">
        <v>2.6234336973312855</v>
      </c>
      <c r="AW164" s="136">
        <v>11.998201359691695</v>
      </c>
      <c r="AX164" s="136">
        <v>13.766262986040083</v>
      </c>
      <c r="AY164" s="136">
        <v>14.075181800312627</v>
      </c>
      <c r="AZ164" s="136">
        <v>21.487166901684109</v>
      </c>
      <c r="BA164" s="136"/>
      <c r="BB164" s="136">
        <v>10.514510112222805</v>
      </c>
      <c r="BC164" s="136">
        <v>155.52694346473223</v>
      </c>
      <c r="BD164" s="136">
        <v>2869.6997502276254</v>
      </c>
      <c r="BE164" s="136">
        <v>17.125512018384011</v>
      </c>
      <c r="BF164" s="136">
        <v>219.78397851990746</v>
      </c>
      <c r="BG164" s="136">
        <v>82148.013550186501</v>
      </c>
      <c r="BH164" s="136">
        <v>81658.984930000006</v>
      </c>
      <c r="BI164" s="136">
        <v>11.792932951591474</v>
      </c>
      <c r="BJ164" s="136">
        <v>495.14239700000002</v>
      </c>
      <c r="BK164" s="136">
        <v>61630.359840999998</v>
      </c>
      <c r="BL164" s="136">
        <v>8.9004621109410209</v>
      </c>
      <c r="BM164" s="136">
        <v>486.480165</v>
      </c>
      <c r="BN164" s="136">
        <v>41086.889779999998</v>
      </c>
      <c r="BO164" s="136">
        <v>5.9336389838830801</v>
      </c>
      <c r="BP164" s="136">
        <v>412.26082600000001</v>
      </c>
      <c r="BQ164" s="136">
        <v>20529.350761000002</v>
      </c>
      <c r="BR164" s="136">
        <v>2.964784062301427</v>
      </c>
      <c r="BS164" s="136">
        <v>311.45545499999997</v>
      </c>
      <c r="BT164" s="136">
        <v>109475.280712387</v>
      </c>
      <c r="BU164" s="136">
        <v>112683.829255</v>
      </c>
      <c r="BV164" s="136">
        <v>1.9096329174921889</v>
      </c>
      <c r="BW164" s="136">
        <v>466.49066099999999</v>
      </c>
      <c r="BX164" s="136">
        <v>82110.131445999999</v>
      </c>
      <c r="BY164" s="136">
        <v>1.3915058700575227</v>
      </c>
      <c r="BZ164" s="136">
        <v>459.64380199999999</v>
      </c>
      <c r="CA164" s="136">
        <v>54738.929307999999</v>
      </c>
      <c r="CB164" s="136">
        <v>0.92765095014905574</v>
      </c>
      <c r="CC164" s="136">
        <v>383.80008299999997</v>
      </c>
      <c r="CD164" s="136">
        <v>27384.662765000001</v>
      </c>
      <c r="CE164" s="136">
        <v>0.46408303477267787</v>
      </c>
      <c r="CF164" s="136">
        <v>293.47115700000001</v>
      </c>
      <c r="CG164" s="136">
        <v>134523.51660134699</v>
      </c>
      <c r="CH164" s="136">
        <v>134272.25883199999</v>
      </c>
      <c r="CI164" s="136">
        <v>8.4201658439370117</v>
      </c>
      <c r="CJ164" s="136">
        <v>449.29809899999998</v>
      </c>
      <c r="CK164" s="136">
        <v>100887.157961</v>
      </c>
      <c r="CL164" s="136">
        <v>6.326597980435845</v>
      </c>
      <c r="CM164" s="136">
        <v>449.52396700000003</v>
      </c>
      <c r="CN164" s="136">
        <v>67281.226936999999</v>
      </c>
      <c r="CO164" s="136">
        <v>4.219181936172868</v>
      </c>
      <c r="CP164" s="136">
        <v>389.70148799999998</v>
      </c>
      <c r="CQ164" s="136">
        <v>33630.312035000003</v>
      </c>
      <c r="CR164" s="136">
        <v>2.1089449688364414</v>
      </c>
      <c r="CS164" s="136">
        <v>290.60314</v>
      </c>
      <c r="CT164" s="136">
        <v>140279.35670513401</v>
      </c>
      <c r="CU164" s="136">
        <v>140268.30441099999</v>
      </c>
      <c r="CV164" s="136">
        <v>9.31611097716406</v>
      </c>
      <c r="CW164" s="136">
        <v>449.42181799999997</v>
      </c>
      <c r="CX164" s="136">
        <v>105191.70209399999</v>
      </c>
      <c r="CY164" s="136">
        <v>6.9864505363453588</v>
      </c>
      <c r="CZ164" s="136">
        <v>418.40132199999999</v>
      </c>
      <c r="DA164" s="136">
        <v>70120.071022999997</v>
      </c>
      <c r="DB164" s="136">
        <v>4.6571202676181027</v>
      </c>
      <c r="DC164" s="136">
        <v>364.89752099999998</v>
      </c>
      <c r="DD164" s="136">
        <v>35080.334358</v>
      </c>
      <c r="DE164" s="136">
        <v>2.3299083094179069</v>
      </c>
      <c r="DF164" s="136">
        <v>286.59272700000002</v>
      </c>
      <c r="DG164" s="136">
        <v>205080.39291839401</v>
      </c>
      <c r="DH164" s="136">
        <v>205308.50027700001</v>
      </c>
      <c r="DI164" s="136">
        <v>9.8294543120217437</v>
      </c>
      <c r="DJ164" s="136">
        <v>454.93388399999998</v>
      </c>
      <c r="DK164" s="136">
        <v>153822.30502900001</v>
      </c>
      <c r="DL164" s="136">
        <v>7.3644750091324447</v>
      </c>
      <c r="DM164" s="136">
        <v>447.15520700000002</v>
      </c>
      <c r="DN164" s="136">
        <v>102541.383376</v>
      </c>
      <c r="DO164" s="136">
        <v>4.9093234894123494</v>
      </c>
      <c r="DP164" s="136">
        <v>378.37124</v>
      </c>
      <c r="DQ164" s="136">
        <v>51261.709840000003</v>
      </c>
      <c r="DR164" s="136">
        <v>2.4542317251773467</v>
      </c>
      <c r="DS164" s="136">
        <v>288.71388400000001</v>
      </c>
      <c r="DT164" s="136">
        <v>14621.952668331</v>
      </c>
      <c r="DU164" s="136">
        <v>14849.823515</v>
      </c>
      <c r="DV164" s="136">
        <v>15.201743885959973</v>
      </c>
      <c r="DW164" s="136">
        <v>449.81380200000001</v>
      </c>
      <c r="DX164" s="136">
        <v>10955.26539</v>
      </c>
      <c r="DY164" s="136">
        <v>11.214890095715822</v>
      </c>
      <c r="DZ164" s="136">
        <v>435.82173599999999</v>
      </c>
      <c r="EA164" s="136">
        <v>7306.4972090000001</v>
      </c>
      <c r="EB164" s="136">
        <v>7.4796511327225268</v>
      </c>
      <c r="EC164" s="136">
        <v>376.13966900000003</v>
      </c>
      <c r="ED164" s="136">
        <v>3649.0271950000001</v>
      </c>
      <c r="EE164" s="136">
        <v>3.7355041152684652</v>
      </c>
      <c r="EF164" s="136">
        <v>303.04809899999998</v>
      </c>
      <c r="EG164" s="136">
        <v>3117520.84056187</v>
      </c>
      <c r="EH164" s="140">
        <v>3116960.2370779999</v>
      </c>
      <c r="EI164" s="136">
        <v>8.8021790968312477</v>
      </c>
      <c r="EJ164" s="136">
        <v>495.268755</v>
      </c>
      <c r="EK164" s="136">
        <v>2729833.1503320001</v>
      </c>
      <c r="EL164" s="136">
        <v>7.7089466871784245</v>
      </c>
      <c r="EM164" s="136">
        <v>489.13788399999999</v>
      </c>
      <c r="EN164" s="136">
        <v>2340853.2336249999</v>
      </c>
      <c r="EO164" s="136">
        <v>6.6104819550343814</v>
      </c>
      <c r="EP164" s="136">
        <v>462.40265599999998</v>
      </c>
      <c r="EQ164" s="136">
        <v>1947658.303201</v>
      </c>
      <c r="ER164" s="136">
        <v>5.5001141818469241</v>
      </c>
      <c r="ES164" s="136">
        <v>425.50083000000001</v>
      </c>
      <c r="ET164" s="136">
        <v>1558240.7060489999</v>
      </c>
      <c r="EU164" s="136">
        <v>4.4004134565008375</v>
      </c>
      <c r="EV164" s="136">
        <v>393.35775899999999</v>
      </c>
      <c r="EW164" s="136">
        <v>1169497.2263539999</v>
      </c>
      <c r="EX164" s="136">
        <v>3.3026164136330292</v>
      </c>
      <c r="EY164" s="136">
        <v>357.67091299999998</v>
      </c>
      <c r="EZ164" s="136">
        <v>778575.33553299995</v>
      </c>
      <c r="FA164" s="136">
        <v>2.1986676192447852</v>
      </c>
      <c r="FB164" s="136">
        <v>316.07738599999999</v>
      </c>
      <c r="FC164" s="136">
        <v>391511.79732800002</v>
      </c>
      <c r="FD164" s="136">
        <v>1.105614668294248</v>
      </c>
      <c r="FE164" s="136">
        <v>275.25485500000002</v>
      </c>
      <c r="FF164" s="136">
        <v>15833.1308082219</v>
      </c>
      <c r="FG164" s="136">
        <v>15606.070519000001</v>
      </c>
      <c r="FH164" s="136">
        <v>46.109054301837737</v>
      </c>
      <c r="FI164" s="136">
        <v>216.471653</v>
      </c>
      <c r="FJ164" s="136">
        <v>7899.6076309999999</v>
      </c>
      <c r="FK164" s="136">
        <v>23.33985590911777</v>
      </c>
      <c r="FL164" s="136">
        <v>205.52851200000001</v>
      </c>
      <c r="FM164" s="136">
        <v>158705.74178620099</v>
      </c>
      <c r="FN164" s="136">
        <v>157451.34459699999</v>
      </c>
      <c r="FO164" s="136">
        <v>1152.7296624716303</v>
      </c>
      <c r="FP164" s="136">
        <v>301.614711</v>
      </c>
      <c r="FQ164" s="136">
        <v>79343.983101000005</v>
      </c>
      <c r="FR164" s="136">
        <v>580.89159602459915</v>
      </c>
      <c r="FS164" s="136">
        <v>269.585868</v>
      </c>
      <c r="FT164" s="136">
        <v>92.992620216561917</v>
      </c>
      <c r="FU164" s="136">
        <v>8.0722760604654447</v>
      </c>
      <c r="FV164" s="136">
        <v>473.60124999999999</v>
      </c>
      <c r="FW164" s="136">
        <v>93.844407157555324</v>
      </c>
      <c r="FX164" s="136">
        <v>8.1462158990933435</v>
      </c>
      <c r="FY164" s="136">
        <v>473.42583300000001</v>
      </c>
      <c r="FZ164" s="136">
        <v>16040323.029390944</v>
      </c>
      <c r="GA164" s="136">
        <v>108.31089076074676</v>
      </c>
      <c r="GB164" s="136">
        <v>490.23462799999999</v>
      </c>
      <c r="GC164" s="136">
        <v>15963429.193839634</v>
      </c>
      <c r="GD164" s="136">
        <v>107.79167180191952</v>
      </c>
      <c r="GE164" s="136">
        <v>490.44371899999999</v>
      </c>
      <c r="GF164" s="136">
        <v>146.40049200000001</v>
      </c>
      <c r="GG164" s="136"/>
      <c r="GH164" s="136"/>
      <c r="GI164" s="136"/>
      <c r="GJ164" s="136"/>
      <c r="GK164" s="136"/>
      <c r="GL164" s="136">
        <v>2</v>
      </c>
      <c r="GM164" s="136">
        <v>6</v>
      </c>
      <c r="GN164" s="136">
        <v>2</v>
      </c>
      <c r="GO164" s="114"/>
      <c r="GP164" s="114"/>
      <c r="GQ164" s="114"/>
      <c r="GR164" s="114"/>
      <c r="GS164" s="114"/>
      <c r="GT164" s="114"/>
      <c r="GU164" s="114"/>
      <c r="GV164" s="114"/>
      <c r="GW164" s="114"/>
      <c r="GX164" s="114"/>
      <c r="GY164" s="114"/>
      <c r="GZ164" s="114"/>
      <c r="HA164" s="107"/>
      <c r="HB164" s="114"/>
      <c r="HC164" s="53" t="str">
        <f t="shared" si="21"/>
        <v>0</v>
      </c>
      <c r="HD164" s="56">
        <f t="shared" si="22"/>
        <v>2017</v>
      </c>
      <c r="HF164" s="56" t="e">
        <f>MATCH(ROUND(#REF!,1),#REF!,0)</f>
        <v>#REF!</v>
      </c>
      <c r="HG164" s="56" t="e">
        <f>MATCH(ROUND(#REF!,1),#REF!,0)</f>
        <v>#REF!</v>
      </c>
      <c r="HH164" s="56" t="e">
        <f>MATCH(ROUND(#REF!,1),#REF!,0)</f>
        <v>#REF!</v>
      </c>
      <c r="HI164" s="56" t="e">
        <f>MATCH(ROUND(#REF!,1),#REF!,0)</f>
        <v>#REF!</v>
      </c>
      <c r="HK164" s="115">
        <f t="shared" si="18"/>
        <v>2</v>
      </c>
      <c r="HL164" s="115" t="str" cm="1">
        <f t="array" ref="HL164">IFERROR(INDEX(#REF!,'5. Data Set'!HH164),"")</f>
        <v/>
      </c>
      <c r="HN164" s="116" t="str" cm="1">
        <f t="array" ref="HN164">IF(IFERROR(INDEX($E$5:$E$900,SMALL(IF(ROUND($EH$5:$EH$900,1)=ROUND($EH164,1),ROW($EH$5:$EH$900)-4,""),1)),"")=$E164,"",IFERROR(INDEX($E$5:$E$900,SMALL(IF(ROUND($EH$5:$EH$900,1)=ROUND($EH164,1),ROW($EH$5:$EH$900)-4,""),1)),""))</f>
        <v/>
      </c>
      <c r="HO164" s="116" t="str" cm="1">
        <f t="array" ref="HO164">IF(IFERROR(INDEX($E$5:$E$900,SMALL(IF(ROUND($EH$5:$EH$900,1)=ROUND($EH164,1),ROW($EH$5:$EH$900)-4,""),2)),"")=$E164,"",IFERROR(INDEX($E$5:$E$900,SMALL(IF(ROUND($EH$5:$EH$900,1)=ROUND($EH164,1),ROW($EH$5:$EH$900)-4,""),2)),""))</f>
        <v/>
      </c>
      <c r="HP164" s="116" t="str" cm="1">
        <f t="array" ref="HP164">IF(IFERROR(INDEX($E$5:$E$900,SMALL(IF(ROUND($EH$5:$EH$900,1)=ROUND($EH164,1),ROW($EH$5:$EH$900)-4,""),3)),"")=$E164,"",IFERROR(INDEX($E$5:$E$900,SMALL(IF(ROUND($EH$5:$EH$900,1)=ROUND($EH164,1),ROW($EH$5:$EH$900)-4,""),3)),""))</f>
        <v/>
      </c>
      <c r="HQ164" s="117" t="str" cm="1">
        <f t="array" ref="HQ164">IF(IFERROR(INDEX($E$5:$E$900,SMALL(IF(ROUND($EH$5:$EH$900,1)=ROUND($EH164,1),ROW($EH$5:$EH$900)-4,""),4)),"")=$E164,"",IFERROR(INDEX($E$5:$E$900,SMALL(IF(ROUND($EH$5:$EH$900,1)=ROUND($EH164,1),ROW($EH$5:$EH$900)-4,""),4)),""))</f>
        <v/>
      </c>
      <c r="HR164" s="118"/>
      <c r="HS164" s="105" t="str">
        <f t="shared" si="19"/>
        <v>TW</v>
      </c>
      <c r="HT164" s="119" t="str">
        <f t="shared" si="20"/>
        <v/>
      </c>
      <c r="HU164" s="119" t="str">
        <f t="shared" si="20"/>
        <v/>
      </c>
      <c r="HV164" s="119" t="str">
        <f t="shared" si="20"/>
        <v/>
      </c>
      <c r="HW164" s="119" t="str">
        <f t="shared" si="20"/>
        <v/>
      </c>
    </row>
    <row r="165" spans="1:231" ht="13.9" customHeight="1" x14ac:dyDescent="0.25">
      <c r="A165" s="136" t="s">
        <v>292</v>
      </c>
      <c r="B165" s="137" t="s">
        <v>709</v>
      </c>
      <c r="C165" s="136"/>
      <c r="D165" s="137">
        <v>2017</v>
      </c>
      <c r="E165" s="138" t="s">
        <v>712</v>
      </c>
      <c r="F165" s="137" t="s">
        <v>309</v>
      </c>
      <c r="G165" s="107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18" t="s">
        <v>18</v>
      </c>
      <c r="X165" s="110"/>
      <c r="Y165" s="118" t="s">
        <v>296</v>
      </c>
      <c r="Z165" s="118">
        <v>1</v>
      </c>
      <c r="AA165" s="136" t="s">
        <v>536</v>
      </c>
      <c r="AB165" s="136">
        <v>2</v>
      </c>
      <c r="AC165" s="136">
        <v>2</v>
      </c>
      <c r="AD165" s="136">
        <v>1800</v>
      </c>
      <c r="AE165" s="136">
        <v>8</v>
      </c>
      <c r="AF165" s="136">
        <v>2</v>
      </c>
      <c r="AG165" s="136">
        <v>16384</v>
      </c>
      <c r="AH165" s="136">
        <v>2</v>
      </c>
      <c r="AI165" s="136" t="s">
        <v>713</v>
      </c>
      <c r="AJ165" s="136">
        <v>4</v>
      </c>
      <c r="AK165" s="136" t="s">
        <v>439</v>
      </c>
      <c r="AL165" s="136" t="s">
        <v>515</v>
      </c>
      <c r="AM165" s="136">
        <v>2</v>
      </c>
      <c r="AN165" s="118">
        <v>1</v>
      </c>
      <c r="AO165" s="136">
        <v>550</v>
      </c>
      <c r="AP165" s="136" t="s">
        <v>440</v>
      </c>
      <c r="AQ165" s="136" t="s">
        <v>441</v>
      </c>
      <c r="AR165" s="136" t="s">
        <v>319</v>
      </c>
      <c r="AS165" s="136" t="s">
        <v>442</v>
      </c>
      <c r="AT165" s="136" t="s">
        <v>429</v>
      </c>
      <c r="AU165" s="136">
        <v>8.9088881762713168</v>
      </c>
      <c r="AV165" s="136">
        <v>1.8561183291325012</v>
      </c>
      <c r="AW165" s="136">
        <v>8.4859574229159307</v>
      </c>
      <c r="AX165" s="136">
        <v>8.5702518626944286</v>
      </c>
      <c r="AY165" s="136">
        <v>9.3543383462657843</v>
      </c>
      <c r="AZ165" s="136">
        <v>13.722309297784557</v>
      </c>
      <c r="BA165" s="136"/>
      <c r="BB165" s="136">
        <v>6.4007176692976442</v>
      </c>
      <c r="BC165" s="136">
        <v>89.762141521206985</v>
      </c>
      <c r="BD165" s="136">
        <v>1820.9274551752389</v>
      </c>
      <c r="BE165" s="136">
        <v>8.8762722662142561</v>
      </c>
      <c r="BF165" s="136">
        <v>27.510997264289553</v>
      </c>
      <c r="BG165" s="136">
        <v>18558.641992514898</v>
      </c>
      <c r="BH165" s="136">
        <v>18577.789070999999</v>
      </c>
      <c r="BI165" s="136">
        <v>2.6829456806365894</v>
      </c>
      <c r="BJ165" s="136">
        <v>193.10727299999999</v>
      </c>
      <c r="BK165" s="136">
        <v>13934.471086</v>
      </c>
      <c r="BL165" s="136">
        <v>2.0123723479290625</v>
      </c>
      <c r="BM165" s="136">
        <v>179.52504099999999</v>
      </c>
      <c r="BN165" s="136">
        <v>9276.4938160000002</v>
      </c>
      <c r="BO165" s="136">
        <v>1.3396819675350933</v>
      </c>
      <c r="BP165" s="136">
        <v>165.758678</v>
      </c>
      <c r="BQ165" s="136">
        <v>4648.384591</v>
      </c>
      <c r="BR165" s="136">
        <v>0.67130503595979441</v>
      </c>
      <c r="BS165" s="136">
        <v>134.136777</v>
      </c>
      <c r="BT165" s="136">
        <v>34191.911876544102</v>
      </c>
      <c r="BU165" s="136">
        <v>34208.582282000003</v>
      </c>
      <c r="BV165" s="136">
        <v>0.5797267914867974</v>
      </c>
      <c r="BW165" s="136">
        <v>197.88859500000001</v>
      </c>
      <c r="BX165" s="136">
        <v>25637.877862000001</v>
      </c>
      <c r="BY165" s="136">
        <v>0.43448058007619633</v>
      </c>
      <c r="BZ165" s="136">
        <v>185.326033</v>
      </c>
      <c r="CA165" s="136">
        <v>17084.650174999999</v>
      </c>
      <c r="CB165" s="136">
        <v>0.28953054376762782</v>
      </c>
      <c r="CC165" s="136">
        <v>171.27289300000001</v>
      </c>
      <c r="CD165" s="136">
        <v>8542.4294900000004</v>
      </c>
      <c r="CE165" s="136">
        <v>0.14476704117450975</v>
      </c>
      <c r="CF165" s="136">
        <v>141.60851199999999</v>
      </c>
      <c r="CG165" s="136">
        <v>42718.825552496302</v>
      </c>
      <c r="CH165" s="136">
        <v>42597.589964999999</v>
      </c>
      <c r="CI165" s="136">
        <v>2.6712797950774183</v>
      </c>
      <c r="CJ165" s="136">
        <v>201.98611600000001</v>
      </c>
      <c r="CK165" s="136">
        <v>32032.888786</v>
      </c>
      <c r="CL165" s="136">
        <v>2.008771122082512</v>
      </c>
      <c r="CM165" s="136">
        <v>188.97132199999999</v>
      </c>
      <c r="CN165" s="136">
        <v>21353.377103999999</v>
      </c>
      <c r="CO165" s="136">
        <v>1.3390627230660501</v>
      </c>
      <c r="CP165" s="136">
        <v>174.15793400000001</v>
      </c>
      <c r="CQ165" s="136">
        <v>10682.651121999999</v>
      </c>
      <c r="CR165" s="136">
        <v>0.66990527218808371</v>
      </c>
      <c r="CS165" s="136">
        <v>139.63686000000001</v>
      </c>
      <c r="CT165" s="136">
        <v>38344.414404350297</v>
      </c>
      <c r="CU165" s="136">
        <v>38347.969746000002</v>
      </c>
      <c r="CV165" s="136">
        <v>2.5469327757458062</v>
      </c>
      <c r="CW165" s="136">
        <v>179.575289</v>
      </c>
      <c r="CX165" s="136">
        <v>28738.210265999998</v>
      </c>
      <c r="CY165" s="136">
        <v>1.908687477526362</v>
      </c>
      <c r="CZ165" s="136">
        <v>173.54636400000001</v>
      </c>
      <c r="DA165" s="136">
        <v>19204.24913</v>
      </c>
      <c r="DB165" s="136">
        <v>1.2754764298281211</v>
      </c>
      <c r="DC165" s="136">
        <v>164.38975199999999</v>
      </c>
      <c r="DD165" s="136">
        <v>9591.0777689999995</v>
      </c>
      <c r="DE165" s="136">
        <v>0.63700452687305764</v>
      </c>
      <c r="DF165" s="136">
        <v>142.90785099999999</v>
      </c>
      <c r="DG165" s="136">
        <v>59408.741498986201</v>
      </c>
      <c r="DH165" s="136">
        <v>59469.324164999998</v>
      </c>
      <c r="DI165" s="136">
        <v>2.8471836483049082</v>
      </c>
      <c r="DJ165" s="136">
        <v>186.985455</v>
      </c>
      <c r="DK165" s="136">
        <v>44563.186383</v>
      </c>
      <c r="DL165" s="136">
        <v>2.1335298049463138</v>
      </c>
      <c r="DM165" s="136">
        <v>178.72743800000001</v>
      </c>
      <c r="DN165" s="136">
        <v>29682.308091999999</v>
      </c>
      <c r="DO165" s="136">
        <v>1.4210852978421578</v>
      </c>
      <c r="DP165" s="136">
        <v>167.777851</v>
      </c>
      <c r="DQ165" s="136">
        <v>14851.087624</v>
      </c>
      <c r="DR165" s="136">
        <v>0.71101823396005281</v>
      </c>
      <c r="DS165" s="136">
        <v>142.96479299999999</v>
      </c>
      <c r="DT165" s="136">
        <v>4139.6750944649202</v>
      </c>
      <c r="DU165" s="136">
        <v>4139.9708700000001</v>
      </c>
      <c r="DV165" s="136">
        <v>4.2380824793980656</v>
      </c>
      <c r="DW165" s="136">
        <v>188.85719</v>
      </c>
      <c r="DX165" s="136">
        <v>3102.6131329999998</v>
      </c>
      <c r="DY165" s="136">
        <v>3.1761407923427343</v>
      </c>
      <c r="DZ165" s="136">
        <v>179.133306</v>
      </c>
      <c r="EA165" s="136">
        <v>2068.8899959999999</v>
      </c>
      <c r="EB165" s="136">
        <v>2.1179198403030148</v>
      </c>
      <c r="EC165" s="136">
        <v>166.82909100000001</v>
      </c>
      <c r="ED165" s="136">
        <v>1028.4106489999999</v>
      </c>
      <c r="EE165" s="136">
        <v>1.0527825653887495</v>
      </c>
      <c r="EF165" s="136">
        <v>149.977769</v>
      </c>
      <c r="EG165" s="136">
        <v>800867.32730280003</v>
      </c>
      <c r="EH165" s="140">
        <v>804273.28373400006</v>
      </c>
      <c r="EI165" s="136">
        <v>2.2712376635448512</v>
      </c>
      <c r="EJ165" s="136">
        <v>194.82356799999999</v>
      </c>
      <c r="EK165" s="136">
        <v>702882.542778</v>
      </c>
      <c r="EL165" s="136">
        <v>1.9849140043467561</v>
      </c>
      <c r="EM165" s="136">
        <v>185.46091300000001</v>
      </c>
      <c r="EN165" s="136">
        <v>605061.75543999998</v>
      </c>
      <c r="EO165" s="136">
        <v>1.7086717606056878</v>
      </c>
      <c r="EP165" s="136">
        <v>178.48074700000001</v>
      </c>
      <c r="EQ165" s="136">
        <v>500388.76974700001</v>
      </c>
      <c r="ER165" s="136">
        <v>1.4130791650666565</v>
      </c>
      <c r="ES165" s="136">
        <v>171.67780099999999</v>
      </c>
      <c r="ET165" s="136">
        <v>400952.34426099999</v>
      </c>
      <c r="EU165" s="136">
        <v>1.1322744196403887</v>
      </c>
      <c r="EV165" s="136">
        <v>165.484689</v>
      </c>
      <c r="EW165" s="136">
        <v>301159.18214500003</v>
      </c>
      <c r="EX165" s="136">
        <v>0.85046226331734165</v>
      </c>
      <c r="EY165" s="136">
        <v>158.80971</v>
      </c>
      <c r="EZ165" s="136">
        <v>200084.68679899999</v>
      </c>
      <c r="FA165" s="136">
        <v>0.56503166989040821</v>
      </c>
      <c r="FB165" s="136">
        <v>150.45510400000001</v>
      </c>
      <c r="FC165" s="136">
        <v>99582.492803999994</v>
      </c>
      <c r="FD165" s="136">
        <v>0.28121723406758425</v>
      </c>
      <c r="FE165" s="136">
        <v>135.04555999999999</v>
      </c>
      <c r="FF165" s="136">
        <v>5598.4480617211802</v>
      </c>
      <c r="FG165" s="136">
        <v>5563.8550169999999</v>
      </c>
      <c r="FH165" s="136">
        <v>16.438737271760328</v>
      </c>
      <c r="FI165" s="136">
        <v>132.197934</v>
      </c>
      <c r="FJ165" s="136">
        <v>2797.2626700000001</v>
      </c>
      <c r="FK165" s="136">
        <v>8.2646772735330618</v>
      </c>
      <c r="FL165" s="136">
        <v>127.550826</v>
      </c>
      <c r="FM165" s="136">
        <v>51170.7553433102</v>
      </c>
      <c r="FN165" s="136">
        <v>51021.738892000001</v>
      </c>
      <c r="FO165" s="136">
        <v>373.53934323156892</v>
      </c>
      <c r="FP165" s="136">
        <v>155.68694199999999</v>
      </c>
      <c r="FQ165" s="136">
        <v>25574.452501</v>
      </c>
      <c r="FR165" s="136">
        <v>187.23517461746832</v>
      </c>
      <c r="FS165" s="136">
        <v>135.48347100000001</v>
      </c>
      <c r="FT165" s="136">
        <v>18.693790750000002</v>
      </c>
      <c r="FU165" s="136">
        <v>1.6227248914930557</v>
      </c>
      <c r="FV165" s="136">
        <v>179.20168200000001</v>
      </c>
      <c r="FW165" s="136">
        <v>17.891919999999999</v>
      </c>
      <c r="FX165" s="136">
        <v>1.5531180555555555</v>
      </c>
      <c r="FY165" s="136">
        <v>178.50322</v>
      </c>
      <c r="FZ165" s="136">
        <v>969254.20615033375</v>
      </c>
      <c r="GA165" s="136">
        <v>6.544805004823476</v>
      </c>
      <c r="GB165" s="136">
        <v>203.80718999999999</v>
      </c>
      <c r="GC165" s="136">
        <v>828250.90678621165</v>
      </c>
      <c r="GD165" s="136">
        <v>5.5926924490882319</v>
      </c>
      <c r="GE165" s="136">
        <v>203.28933900000001</v>
      </c>
      <c r="GF165" s="136">
        <v>98.069507999999999</v>
      </c>
      <c r="GG165" s="136"/>
      <c r="GH165" s="136"/>
      <c r="GI165" s="136"/>
      <c r="GJ165" s="136"/>
      <c r="GK165" s="136"/>
      <c r="GL165" s="136">
        <v>2</v>
      </c>
      <c r="GM165" s="136">
        <v>0</v>
      </c>
      <c r="GN165" s="136">
        <v>0</v>
      </c>
      <c r="GO165" s="114"/>
      <c r="GP165" s="114"/>
      <c r="GQ165" s="114"/>
      <c r="GR165" s="114"/>
      <c r="GS165" s="114"/>
      <c r="GT165" s="114"/>
      <c r="GU165" s="114"/>
      <c r="GV165" s="114"/>
      <c r="GW165" s="114"/>
      <c r="GX165" s="114"/>
      <c r="GY165" s="114"/>
      <c r="GZ165" s="114"/>
      <c r="HA165" s="107"/>
      <c r="HB165" s="114"/>
      <c r="HC165" s="53" t="str">
        <f t="shared" si="21"/>
        <v>0</v>
      </c>
      <c r="HD165" s="56">
        <f t="shared" si="22"/>
        <v>2017</v>
      </c>
      <c r="HF165" s="56" t="e">
        <f>MATCH(ROUND(#REF!,1),#REF!,0)</f>
        <v>#REF!</v>
      </c>
      <c r="HG165" s="56" t="e">
        <f>MATCH(ROUND(#REF!,1),#REF!,0)</f>
        <v>#REF!</v>
      </c>
      <c r="HH165" s="56" t="e">
        <f>MATCH(ROUND(#REF!,1),#REF!,0)</f>
        <v>#REF!</v>
      </c>
      <c r="HI165" s="56" t="e">
        <f>MATCH(ROUND(#REF!,1),#REF!,0)</f>
        <v>#REF!</v>
      </c>
      <c r="HK165" s="115">
        <f t="shared" si="18"/>
        <v>2</v>
      </c>
      <c r="HL165" s="115" t="str" cm="1">
        <f t="array" ref="HL165">IFERROR(INDEX(#REF!,'5. Data Set'!HH165),"")</f>
        <v/>
      </c>
      <c r="HN165" s="116" t="str" cm="1">
        <f t="array" ref="HN165">IF(IFERROR(INDEX($E$5:$E$900,SMALL(IF(ROUND($EH$5:$EH$900,1)=ROUND($EH165,1),ROW($EH$5:$EH$900)-4,""),1)),"")=$E165,"",IFERROR(INDEX($E$5:$E$900,SMALL(IF(ROUND($EH$5:$EH$900,1)=ROUND($EH165,1),ROW($EH$5:$EH$900)-4,""),1)),""))</f>
        <v/>
      </c>
      <c r="HO165" s="116" t="str" cm="1">
        <f t="array" ref="HO165">IF(IFERROR(INDEX($E$5:$E$900,SMALL(IF(ROUND($EH$5:$EH$900,1)=ROUND($EH165,1),ROW($EH$5:$EH$900)-4,""),2)),"")=$E165,"",IFERROR(INDEX($E$5:$E$900,SMALL(IF(ROUND($EH$5:$EH$900,1)=ROUND($EH165,1),ROW($EH$5:$EH$900)-4,""),2)),""))</f>
        <v/>
      </c>
      <c r="HP165" s="116" t="str" cm="1">
        <f t="array" ref="HP165">IF(IFERROR(INDEX($E$5:$E$900,SMALL(IF(ROUND($EH$5:$EH$900,1)=ROUND($EH165,1),ROW($EH$5:$EH$900)-4,""),3)),"")=$E165,"",IFERROR(INDEX($E$5:$E$900,SMALL(IF(ROUND($EH$5:$EH$900,1)=ROUND($EH165,1),ROW($EH$5:$EH$900)-4,""),3)),""))</f>
        <v/>
      </c>
      <c r="HQ165" s="117" t="str" cm="1">
        <f t="array" ref="HQ165">IF(IFERROR(INDEX($E$5:$E$900,SMALL(IF(ROUND($EH$5:$EH$900,1)=ROUND($EH165,1),ROW($EH$5:$EH$900)-4,""),4)),"")=$E165,"",IFERROR(INDEX($E$5:$E$900,SMALL(IF(ROUND($EH$5:$EH$900,1)=ROUND($EH165,1),ROW($EH$5:$EH$900)-4,""),4)),""))</f>
        <v/>
      </c>
      <c r="HR165" s="118"/>
      <c r="HS165" s="105" t="str">
        <f t="shared" si="19"/>
        <v>TW</v>
      </c>
      <c r="HT165" s="119" t="str">
        <f t="shared" si="20"/>
        <v/>
      </c>
      <c r="HU165" s="119" t="str">
        <f t="shared" si="20"/>
        <v/>
      </c>
      <c r="HV165" s="119" t="str">
        <f t="shared" si="20"/>
        <v/>
      </c>
      <c r="HW165" s="119" t="str">
        <f t="shared" si="20"/>
        <v/>
      </c>
    </row>
    <row r="166" spans="1:231" ht="13.9" customHeight="1" x14ac:dyDescent="0.25">
      <c r="A166" s="136" t="s">
        <v>292</v>
      </c>
      <c r="B166" s="137" t="s">
        <v>709</v>
      </c>
      <c r="C166" s="136"/>
      <c r="D166" s="137">
        <v>2017</v>
      </c>
      <c r="E166" s="138" t="s">
        <v>714</v>
      </c>
      <c r="F166" s="137" t="s">
        <v>303</v>
      </c>
      <c r="G166" s="107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18" t="s">
        <v>18</v>
      </c>
      <c r="X166" s="110"/>
      <c r="Y166" s="118" t="s">
        <v>296</v>
      </c>
      <c r="Z166" s="118">
        <v>1</v>
      </c>
      <c r="AA166" s="136" t="s">
        <v>444</v>
      </c>
      <c r="AB166" s="136">
        <v>2</v>
      </c>
      <c r="AC166" s="136">
        <v>2</v>
      </c>
      <c r="AD166" s="136">
        <v>1700</v>
      </c>
      <c r="AE166" s="136" t="e">
        <v>#REF!</v>
      </c>
      <c r="AF166" s="136">
        <v>2</v>
      </c>
      <c r="AG166" s="136">
        <v>16384</v>
      </c>
      <c r="AH166" s="136">
        <v>2</v>
      </c>
      <c r="AI166" s="136" t="s">
        <v>713</v>
      </c>
      <c r="AJ166" s="136">
        <v>2</v>
      </c>
      <c r="AK166" s="136" t="s">
        <v>439</v>
      </c>
      <c r="AL166" s="136" t="s">
        <v>515</v>
      </c>
      <c r="AM166" s="136">
        <v>2</v>
      </c>
      <c r="AN166" s="118">
        <v>1</v>
      </c>
      <c r="AO166" s="136">
        <v>550</v>
      </c>
      <c r="AP166" s="136" t="s">
        <v>440</v>
      </c>
      <c r="AQ166" s="136" t="s">
        <v>441</v>
      </c>
      <c r="AR166" s="136" t="s">
        <v>319</v>
      </c>
      <c r="AS166" s="136" t="s">
        <v>442</v>
      </c>
      <c r="AT166" s="136" t="s">
        <v>429</v>
      </c>
      <c r="AU166" s="136">
        <v>7.2724878561363031</v>
      </c>
      <c r="AV166" s="136">
        <v>1.2843902836585039</v>
      </c>
      <c r="AW166" s="136">
        <v>5.610665287607044</v>
      </c>
      <c r="AX166" s="136">
        <v>4.4478630296064008</v>
      </c>
      <c r="AY166" s="136">
        <v>4.7523423255054853</v>
      </c>
      <c r="AZ166" s="136">
        <v>7.8459026362705675</v>
      </c>
      <c r="BA166" s="136"/>
      <c r="BB166" s="136">
        <v>4.9344717825477957</v>
      </c>
      <c r="BC166" s="136">
        <v>38.277047844770323</v>
      </c>
      <c r="BD166" s="136">
        <v>755.44201817188275</v>
      </c>
      <c r="BE166" s="136">
        <v>10.354237809110133</v>
      </c>
      <c r="BF166" s="136">
        <v>20.587400619096965</v>
      </c>
      <c r="BG166" s="136">
        <v>13454.2650739029</v>
      </c>
      <c r="BH166" s="136">
        <v>13439.320111999999</v>
      </c>
      <c r="BI166" s="136">
        <v>1.9408642065738548</v>
      </c>
      <c r="BJ166" s="136">
        <v>161.09238099999999</v>
      </c>
      <c r="BK166" s="136">
        <v>10068.407483999999</v>
      </c>
      <c r="BL166" s="136">
        <v>1.4540476408064236</v>
      </c>
      <c r="BM166" s="136">
        <v>154.76650799999999</v>
      </c>
      <c r="BN166" s="136">
        <v>6728.1582660000004</v>
      </c>
      <c r="BO166" s="136">
        <v>0.97165938796141194</v>
      </c>
      <c r="BP166" s="136">
        <v>147.916111</v>
      </c>
      <c r="BQ166" s="136">
        <v>3370.5034089999999</v>
      </c>
      <c r="BR166" s="136">
        <v>0.48675746765062677</v>
      </c>
      <c r="BS166" s="136">
        <v>129.39007899999999</v>
      </c>
      <c r="BT166" s="136">
        <v>20035.779443187501</v>
      </c>
      <c r="BU166" s="136">
        <v>20036.428175000001</v>
      </c>
      <c r="BV166" s="136">
        <v>0.33955380328229462</v>
      </c>
      <c r="BW166" s="136">
        <v>158.17015900000001</v>
      </c>
      <c r="BX166" s="136">
        <v>15020.192800000001</v>
      </c>
      <c r="BY166" s="136">
        <v>0.25454454989322656</v>
      </c>
      <c r="BZ166" s="136">
        <v>152.71896799999999</v>
      </c>
      <c r="CA166" s="136">
        <v>10016.889879</v>
      </c>
      <c r="CB166" s="136">
        <v>0.16975446051398699</v>
      </c>
      <c r="CC166" s="136">
        <v>147.16547600000001</v>
      </c>
      <c r="CD166" s="136">
        <v>5008.0967559999999</v>
      </c>
      <c r="CE166" s="136">
        <v>8.4871329652822292E-2</v>
      </c>
      <c r="CF166" s="136">
        <v>128.71912699999999</v>
      </c>
      <c r="CG166" s="136">
        <v>23840.189437002799</v>
      </c>
      <c r="CH166" s="136">
        <v>23850.174782999999</v>
      </c>
      <c r="CI166" s="136">
        <v>1.4956360221139295</v>
      </c>
      <c r="CJ166" s="136">
        <v>161.15309500000001</v>
      </c>
      <c r="CK166" s="136">
        <v>17894.841532999999</v>
      </c>
      <c r="CL166" s="136">
        <v>1.1221791810872723</v>
      </c>
      <c r="CM166" s="136">
        <v>154.95936499999999</v>
      </c>
      <c r="CN166" s="136">
        <v>11918.767768</v>
      </c>
      <c r="CO166" s="136">
        <v>0.74742170970325161</v>
      </c>
      <c r="CP166" s="136">
        <v>148.46253999999999</v>
      </c>
      <c r="CQ166" s="136">
        <v>5962.6499750000003</v>
      </c>
      <c r="CR166" s="136">
        <v>0.37391567026264683</v>
      </c>
      <c r="CS166" s="136">
        <v>127.672302</v>
      </c>
      <c r="CT166" s="136">
        <v>17121.902986442299</v>
      </c>
      <c r="CU166" s="136">
        <v>17100.335863</v>
      </c>
      <c r="CV166" s="136">
        <v>1.1357421572566853</v>
      </c>
      <c r="CW166" s="136">
        <v>149.85865100000001</v>
      </c>
      <c r="CX166" s="136">
        <v>12851.976494</v>
      </c>
      <c r="CY166" s="136">
        <v>0.85358156852873801</v>
      </c>
      <c r="CZ166" s="136">
        <v>148.088651</v>
      </c>
      <c r="DA166" s="136">
        <v>8572.4058819999991</v>
      </c>
      <c r="DB166" s="136">
        <v>0.56934804247725068</v>
      </c>
      <c r="DC166" s="136">
        <v>143.004603</v>
      </c>
      <c r="DD166" s="136">
        <v>4283.5850479999999</v>
      </c>
      <c r="DE166" s="136">
        <v>0.28450015030023518</v>
      </c>
      <c r="DF166" s="136">
        <v>126.422937</v>
      </c>
      <c r="DG166" s="136">
        <v>25540.923105796901</v>
      </c>
      <c r="DH166" s="136">
        <v>25540.797888000001</v>
      </c>
      <c r="DI166" s="136">
        <v>1.2228042462633582</v>
      </c>
      <c r="DJ166" s="136">
        <v>152.49872999999999</v>
      </c>
      <c r="DK166" s="136">
        <v>19137.422579999999</v>
      </c>
      <c r="DL166" s="136">
        <v>0.91623298911719064</v>
      </c>
      <c r="DM166" s="136">
        <v>148.46412699999999</v>
      </c>
      <c r="DN166" s="136">
        <v>12766.457748999999</v>
      </c>
      <c r="DO166" s="136">
        <v>0.6112134324728169</v>
      </c>
      <c r="DP166" s="136">
        <v>143.88666699999999</v>
      </c>
      <c r="DQ166" s="136">
        <v>6387.687089</v>
      </c>
      <c r="DR166" s="136">
        <v>0.3058201599841433</v>
      </c>
      <c r="DS166" s="136">
        <v>126.03254</v>
      </c>
      <c r="DT166" s="136">
        <v>2008.25222877385</v>
      </c>
      <c r="DU166" s="136">
        <v>2008.371382</v>
      </c>
      <c r="DV166" s="136">
        <v>2.0559670184777601</v>
      </c>
      <c r="DW166" s="136">
        <v>151.89428599999999</v>
      </c>
      <c r="DX166" s="136">
        <v>1506.9037290000001</v>
      </c>
      <c r="DY166" s="136">
        <v>1.5426152725597584</v>
      </c>
      <c r="DZ166" s="136">
        <v>147.824206</v>
      </c>
      <c r="EA166" s="136">
        <v>1004.227717</v>
      </c>
      <c r="EB166" s="136">
        <v>1.0280265311972154</v>
      </c>
      <c r="EC166" s="136">
        <v>145.33444399999999</v>
      </c>
      <c r="ED166" s="136">
        <v>503.76171299999999</v>
      </c>
      <c r="EE166" s="136">
        <v>0.51570017198136864</v>
      </c>
      <c r="EF166" s="136">
        <v>135.971587</v>
      </c>
      <c r="EG166" s="136">
        <v>541878.533531675</v>
      </c>
      <c r="EH166" s="140">
        <v>542917.13596400002</v>
      </c>
      <c r="EI166" s="136">
        <v>1.5331776801791206</v>
      </c>
      <c r="EJ166" s="136">
        <v>160.530203</v>
      </c>
      <c r="EK166" s="136">
        <v>476389.05124200002</v>
      </c>
      <c r="EL166" s="136">
        <v>1.3453048578934017</v>
      </c>
      <c r="EM166" s="136">
        <v>156.98178899999999</v>
      </c>
      <c r="EN166" s="136">
        <v>406923.60020799999</v>
      </c>
      <c r="EO166" s="136">
        <v>1.1491370230362488</v>
      </c>
      <c r="EP166" s="136">
        <v>153.274553</v>
      </c>
      <c r="EQ166" s="136">
        <v>338190.60226800002</v>
      </c>
      <c r="ER166" s="136">
        <v>0.95503760831379103</v>
      </c>
      <c r="ES166" s="136">
        <v>149.346585</v>
      </c>
      <c r="ET166" s="136">
        <v>270506.69704499998</v>
      </c>
      <c r="EU166" s="136">
        <v>0.76390079217516105</v>
      </c>
      <c r="EV166" s="136">
        <v>145.31788599999999</v>
      </c>
      <c r="EW166" s="136">
        <v>202632.75685100001</v>
      </c>
      <c r="EX166" s="136">
        <v>0.57222732438807411</v>
      </c>
      <c r="EY166" s="136">
        <v>140.58451199999999</v>
      </c>
      <c r="EZ166" s="136">
        <v>135834.94642600001</v>
      </c>
      <c r="FA166" s="136">
        <v>0.38359280680814456</v>
      </c>
      <c r="FB166" s="136">
        <v>138.048699</v>
      </c>
      <c r="FC166" s="136">
        <v>68089.254272999999</v>
      </c>
      <c r="FD166" s="136">
        <v>0.19228150669078631</v>
      </c>
      <c r="FE166" s="136">
        <v>127.624309</v>
      </c>
      <c r="FF166" s="136">
        <v>2262.7698720516901</v>
      </c>
      <c r="FG166" s="136">
        <v>2216.9145309999999</v>
      </c>
      <c r="FH166" s="136">
        <v>6.550004523429652</v>
      </c>
      <c r="FI166" s="136">
        <v>125.363095</v>
      </c>
      <c r="FJ166" s="136">
        <v>1131.4689739999999</v>
      </c>
      <c r="FK166" s="136">
        <v>3.3429917095077704</v>
      </c>
      <c r="FL166" s="136">
        <v>119.21484100000001</v>
      </c>
      <c r="FM166" s="136">
        <v>18874.698580170701</v>
      </c>
      <c r="FN166" s="136">
        <v>18776.450486999998</v>
      </c>
      <c r="FO166" s="136">
        <v>137.46577704810014</v>
      </c>
      <c r="FP166" s="136">
        <v>130.67341300000001</v>
      </c>
      <c r="FQ166" s="136">
        <v>9435.181235</v>
      </c>
      <c r="FR166" s="136">
        <v>69.076661798081844</v>
      </c>
      <c r="FS166" s="136">
        <v>127.331667</v>
      </c>
      <c r="FT166" s="136">
        <v>18.38589275</v>
      </c>
      <c r="FU166" s="136">
        <v>1.5959976345486111</v>
      </c>
      <c r="FV166" s="136">
        <v>154.99585400000001</v>
      </c>
      <c r="FW166" s="136">
        <v>18.623279</v>
      </c>
      <c r="FX166" s="136">
        <v>1.6166040798611112</v>
      </c>
      <c r="FY166" s="136">
        <v>155.267143</v>
      </c>
      <c r="FZ166" s="136">
        <v>550989.06547562114</v>
      </c>
      <c r="GA166" s="136">
        <v>3.7205059007693775</v>
      </c>
      <c r="GB166" s="136">
        <v>162.58150800000001</v>
      </c>
      <c r="GC166" s="136">
        <v>495291.57594213018</v>
      </c>
      <c r="GD166" s="136">
        <v>3.344413430969607</v>
      </c>
      <c r="GE166" s="136">
        <v>162.449524</v>
      </c>
      <c r="GF166" s="136">
        <v>96.667423999999997</v>
      </c>
      <c r="GG166" s="136"/>
      <c r="GH166" s="136"/>
      <c r="GI166" s="136"/>
      <c r="GJ166" s="136"/>
      <c r="GK166" s="136"/>
      <c r="GL166" s="136">
        <v>2</v>
      </c>
      <c r="GM166" s="136">
        <v>0</v>
      </c>
      <c r="GN166" s="136">
        <v>0</v>
      </c>
      <c r="GO166" s="114"/>
      <c r="GP166" s="114"/>
      <c r="GQ166" s="114"/>
      <c r="GR166" s="114"/>
      <c r="GS166" s="114"/>
      <c r="GT166" s="114"/>
      <c r="GU166" s="114"/>
      <c r="GV166" s="114"/>
      <c r="GW166" s="114"/>
      <c r="GX166" s="114"/>
      <c r="GY166" s="114"/>
      <c r="GZ166" s="114"/>
      <c r="HA166" s="107"/>
      <c r="HB166" s="114"/>
      <c r="HC166" s="53" t="str">
        <f t="shared" si="21"/>
        <v>0</v>
      </c>
      <c r="HD166" s="56">
        <f t="shared" si="22"/>
        <v>2017</v>
      </c>
      <c r="HF166" s="56" t="e">
        <f>MATCH(ROUND(#REF!,1),#REF!,0)</f>
        <v>#REF!</v>
      </c>
      <c r="HG166" s="56" t="e">
        <f>MATCH(ROUND(#REF!,1),#REF!,0)</f>
        <v>#REF!</v>
      </c>
      <c r="HH166" s="56" t="e">
        <f>MATCH(ROUND(#REF!,1),#REF!,0)</f>
        <v>#REF!</v>
      </c>
      <c r="HI166" s="56" t="e">
        <f>MATCH(ROUND(#REF!,1),#REF!,0)</f>
        <v>#REF!</v>
      </c>
      <c r="HK166" s="115">
        <f t="shared" si="18"/>
        <v>2</v>
      </c>
      <c r="HL166" s="115" t="str" cm="1">
        <f t="array" ref="HL166">IFERROR(INDEX(#REF!,'5. Data Set'!HH166),"")</f>
        <v/>
      </c>
      <c r="HN166" s="116" t="str" cm="1">
        <f t="array" ref="HN166">IF(IFERROR(INDEX($E$5:$E$900,SMALL(IF(ROUND($EH$5:$EH$900,1)=ROUND($EH166,1),ROW($EH$5:$EH$900)-4,""),1)),"")=$E166,"",IFERROR(INDEX($E$5:$E$900,SMALL(IF(ROUND($EH$5:$EH$900,1)=ROUND($EH166,1),ROW($EH$5:$EH$900)-4,""),1)),""))</f>
        <v/>
      </c>
      <c r="HO166" s="116" t="str" cm="1">
        <f t="array" ref="HO166">IF(IFERROR(INDEX($E$5:$E$900,SMALL(IF(ROUND($EH$5:$EH$900,1)=ROUND($EH166,1),ROW($EH$5:$EH$900)-4,""),2)),"")=$E166,"",IFERROR(INDEX($E$5:$E$900,SMALL(IF(ROUND($EH$5:$EH$900,1)=ROUND($EH166,1),ROW($EH$5:$EH$900)-4,""),2)),""))</f>
        <v/>
      </c>
      <c r="HP166" s="116" t="str" cm="1">
        <f t="array" ref="HP166">IF(IFERROR(INDEX($E$5:$E$900,SMALL(IF(ROUND($EH$5:$EH$900,1)=ROUND($EH166,1),ROW($EH$5:$EH$900)-4,""),3)),"")=$E166,"",IFERROR(INDEX($E$5:$E$900,SMALL(IF(ROUND($EH$5:$EH$900,1)=ROUND($EH166,1),ROW($EH$5:$EH$900)-4,""),3)),""))</f>
        <v/>
      </c>
      <c r="HQ166" s="117" t="str" cm="1">
        <f t="array" ref="HQ166">IF(IFERROR(INDEX($E$5:$E$900,SMALL(IF(ROUND($EH$5:$EH$900,1)=ROUND($EH166,1),ROW($EH$5:$EH$900)-4,""),4)),"")=$E166,"",IFERROR(INDEX($E$5:$E$900,SMALL(IF(ROUND($EH$5:$EH$900,1)=ROUND($EH166,1),ROW($EH$5:$EH$900)-4,""),4)),""))</f>
        <v/>
      </c>
      <c r="HR166" s="118"/>
      <c r="HS166" s="105" t="str">
        <f t="shared" si="19"/>
        <v>TW</v>
      </c>
      <c r="HT166" s="119" t="str">
        <f t="shared" si="20"/>
        <v/>
      </c>
      <c r="HU166" s="119" t="str">
        <f t="shared" si="20"/>
        <v/>
      </c>
      <c r="HV166" s="119" t="str">
        <f t="shared" si="20"/>
        <v/>
      </c>
      <c r="HW166" s="119" t="str">
        <f t="shared" si="20"/>
        <v/>
      </c>
    </row>
    <row r="167" spans="1:231" ht="13.9" customHeight="1" x14ac:dyDescent="0.25">
      <c r="A167" s="136" t="s">
        <v>292</v>
      </c>
      <c r="B167" s="137" t="s">
        <v>709</v>
      </c>
      <c r="C167" s="136"/>
      <c r="D167" s="137">
        <v>2017</v>
      </c>
      <c r="E167" s="138" t="s">
        <v>715</v>
      </c>
      <c r="F167" s="137" t="s">
        <v>49</v>
      </c>
      <c r="G167" s="107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18" t="s">
        <v>18</v>
      </c>
      <c r="X167" s="110"/>
      <c r="Y167" s="118" t="s">
        <v>296</v>
      </c>
      <c r="Z167" s="118">
        <v>1</v>
      </c>
      <c r="AA167" s="136" t="s">
        <v>444</v>
      </c>
      <c r="AB167" s="136">
        <v>2</v>
      </c>
      <c r="AC167" s="136">
        <v>2</v>
      </c>
      <c r="AD167" s="136">
        <v>1700</v>
      </c>
      <c r="AE167" s="136">
        <v>6</v>
      </c>
      <c r="AF167" s="136">
        <v>2</v>
      </c>
      <c r="AG167" s="136">
        <v>98304</v>
      </c>
      <c r="AH167" s="136">
        <v>6</v>
      </c>
      <c r="AI167" s="136" t="s">
        <v>716</v>
      </c>
      <c r="AJ167" s="136">
        <v>7</v>
      </c>
      <c r="AK167" s="136" t="s">
        <v>439</v>
      </c>
      <c r="AL167" s="136" t="s">
        <v>515</v>
      </c>
      <c r="AM167" s="136">
        <v>2</v>
      </c>
      <c r="AN167" s="118">
        <v>1</v>
      </c>
      <c r="AO167" s="136">
        <v>550</v>
      </c>
      <c r="AP167" s="136" t="s">
        <v>440</v>
      </c>
      <c r="AQ167" s="136" t="s">
        <v>441</v>
      </c>
      <c r="AR167" s="136" t="s">
        <v>319</v>
      </c>
      <c r="AS167" s="136" t="s">
        <v>442</v>
      </c>
      <c r="AT167" s="136" t="s">
        <v>429</v>
      </c>
      <c r="AU167" s="136">
        <v>6.2703044288165897</v>
      </c>
      <c r="AV167" s="136">
        <v>1.0287253464225834</v>
      </c>
      <c r="AW167" s="136">
        <v>4.4433466155277976</v>
      </c>
      <c r="AX167" s="136">
        <v>3.5065506218655398</v>
      </c>
      <c r="AY167" s="136">
        <v>3.7140905089987086</v>
      </c>
      <c r="AZ167" s="136">
        <v>6.2211174458917995</v>
      </c>
      <c r="BA167" s="136"/>
      <c r="BB167" s="136">
        <v>4.0203719880666258</v>
      </c>
      <c r="BC167" s="136">
        <v>111.08598806349336</v>
      </c>
      <c r="BD167" s="136">
        <v>2308.4851186326064</v>
      </c>
      <c r="BE167" s="136">
        <v>20.054360095278501</v>
      </c>
      <c r="BF167" s="136">
        <v>45.012612850311378</v>
      </c>
      <c r="BG167" s="136">
        <v>14806.389591180799</v>
      </c>
      <c r="BH167" s="136">
        <v>14809.685305999999</v>
      </c>
      <c r="BI167" s="136">
        <v>2.1387680240887299</v>
      </c>
      <c r="BJ167" s="136">
        <v>203.92857100000001</v>
      </c>
      <c r="BK167" s="136">
        <v>11107.152278</v>
      </c>
      <c r="BL167" s="136">
        <v>1.60405988648836</v>
      </c>
      <c r="BM167" s="136">
        <v>196.84134900000001</v>
      </c>
      <c r="BN167" s="136">
        <v>7419.5512630000003</v>
      </c>
      <c r="BO167" s="136">
        <v>1.0715081830916759</v>
      </c>
      <c r="BP167" s="136">
        <v>189.46309500000001</v>
      </c>
      <c r="BQ167" s="136">
        <v>3704.5355049999998</v>
      </c>
      <c r="BR167" s="136">
        <v>0.53499732901045582</v>
      </c>
      <c r="BS167" s="136">
        <v>167.28531699999999</v>
      </c>
      <c r="BT167" s="136">
        <v>20277.792040026699</v>
      </c>
      <c r="BU167" s="136">
        <v>20286.146624000001</v>
      </c>
      <c r="BV167" s="136">
        <v>0.34378573765538334</v>
      </c>
      <c r="BW167" s="136">
        <v>197.82865100000001</v>
      </c>
      <c r="BX167" s="136">
        <v>15208.659054</v>
      </c>
      <c r="BY167" s="136">
        <v>0.25773845415486107</v>
      </c>
      <c r="BZ167" s="136">
        <v>192.306746</v>
      </c>
      <c r="CA167" s="136">
        <v>10135.467096</v>
      </c>
      <c r="CB167" s="136">
        <v>0.17176396763089005</v>
      </c>
      <c r="CC167" s="136">
        <v>186.314762</v>
      </c>
      <c r="CD167" s="136">
        <v>5070.0851839999996</v>
      </c>
      <c r="CE167" s="136">
        <v>8.592183657466744E-2</v>
      </c>
      <c r="CF167" s="136">
        <v>164.73047600000001</v>
      </c>
      <c r="CG167" s="136">
        <v>23810.145937325698</v>
      </c>
      <c r="CH167" s="136">
        <v>23828.727269999999</v>
      </c>
      <c r="CI167" s="136">
        <v>1.4942910561621319</v>
      </c>
      <c r="CJ167" s="136">
        <v>199.92515900000001</v>
      </c>
      <c r="CK167" s="136">
        <v>17838.628370999999</v>
      </c>
      <c r="CL167" s="136">
        <v>1.1186540735872614</v>
      </c>
      <c r="CM167" s="136">
        <v>193.89039700000001</v>
      </c>
      <c r="CN167" s="136">
        <v>11898.945185</v>
      </c>
      <c r="CO167" s="136">
        <v>0.74617864253683097</v>
      </c>
      <c r="CP167" s="136">
        <v>187.29801599999999</v>
      </c>
      <c r="CQ167" s="136">
        <v>5951.7537549999997</v>
      </c>
      <c r="CR167" s="136">
        <v>0.37323237216168298</v>
      </c>
      <c r="CS167" s="136">
        <v>164.49603200000001</v>
      </c>
      <c r="CT167" s="136">
        <v>17121.6630758873</v>
      </c>
      <c r="CU167" s="136">
        <v>17088.592550000001</v>
      </c>
      <c r="CV167" s="136">
        <v>1.1349622090880169</v>
      </c>
      <c r="CW167" s="136">
        <v>189.09436500000001</v>
      </c>
      <c r="CX167" s="136">
        <v>12837.12153</v>
      </c>
      <c r="CY167" s="136">
        <v>0.85259495580987121</v>
      </c>
      <c r="CZ167" s="136">
        <v>185.74809500000001</v>
      </c>
      <c r="DA167" s="136">
        <v>8570.1015559999996</v>
      </c>
      <c r="DB167" s="136">
        <v>0.56919499751934866</v>
      </c>
      <c r="DC167" s="136">
        <v>181.873492</v>
      </c>
      <c r="DD167" s="136">
        <v>4281.6029369999997</v>
      </c>
      <c r="DE167" s="136">
        <v>0.28436850569155042</v>
      </c>
      <c r="DF167" s="136">
        <v>162.17126999999999</v>
      </c>
      <c r="DG167" s="136">
        <v>25447.259488558699</v>
      </c>
      <c r="DH167" s="136">
        <v>25453.317136999998</v>
      </c>
      <c r="DI167" s="136">
        <v>1.2186159732791626</v>
      </c>
      <c r="DJ167" s="136">
        <v>193.08603199999999</v>
      </c>
      <c r="DK167" s="136">
        <v>19088.300539</v>
      </c>
      <c r="DL167" s="136">
        <v>0.91388119726701733</v>
      </c>
      <c r="DM167" s="136">
        <v>188.53547599999999</v>
      </c>
      <c r="DN167" s="136">
        <v>12724.527013999999</v>
      </c>
      <c r="DO167" s="136">
        <v>0.60920593525085132</v>
      </c>
      <c r="DP167" s="136">
        <v>183.67031700000001</v>
      </c>
      <c r="DQ167" s="136">
        <v>6356.8012500000004</v>
      </c>
      <c r="DR167" s="136">
        <v>0.30434145382765515</v>
      </c>
      <c r="DS167" s="136">
        <v>162.28896800000001</v>
      </c>
      <c r="DT167" s="136">
        <v>2007.7623781053101</v>
      </c>
      <c r="DU167" s="136">
        <v>2007.930877</v>
      </c>
      <c r="DV167" s="136">
        <v>2.0555160741157801</v>
      </c>
      <c r="DW167" s="136">
        <v>191.124841</v>
      </c>
      <c r="DX167" s="136">
        <v>1508.753297</v>
      </c>
      <c r="DY167" s="136">
        <v>1.544508672774735</v>
      </c>
      <c r="DZ167" s="136">
        <v>187.00539699999999</v>
      </c>
      <c r="EA167" s="136">
        <v>1000.810615</v>
      </c>
      <c r="EB167" s="136">
        <v>1.0245284485847366</v>
      </c>
      <c r="EC167" s="136">
        <v>181.761111</v>
      </c>
      <c r="ED167" s="136">
        <v>501.83385800000002</v>
      </c>
      <c r="EE167" s="136">
        <v>0.51372662947228331</v>
      </c>
      <c r="EF167" s="136">
        <v>171.72023799999999</v>
      </c>
      <c r="EG167" s="136">
        <v>565920.59067774098</v>
      </c>
      <c r="EH167" s="140">
        <v>565883.71659800003</v>
      </c>
      <c r="EI167" s="136">
        <v>1.5980344446567436</v>
      </c>
      <c r="EJ167" s="136">
        <v>202.97548800000001</v>
      </c>
      <c r="EK167" s="136">
        <v>495052.45995599998</v>
      </c>
      <c r="EL167" s="136">
        <v>1.3980096258605388</v>
      </c>
      <c r="EM167" s="136">
        <v>199.162398</v>
      </c>
      <c r="EN167" s="136">
        <v>424516.682845</v>
      </c>
      <c r="EO167" s="136">
        <v>1.1988192302053071</v>
      </c>
      <c r="EP167" s="136">
        <v>195.26447200000001</v>
      </c>
      <c r="EQ167" s="136">
        <v>352986.92353999999</v>
      </c>
      <c r="ER167" s="136">
        <v>0.99682186602138734</v>
      </c>
      <c r="ES167" s="136">
        <v>191.19174799999999</v>
      </c>
      <c r="ET167" s="136">
        <v>282012.138806</v>
      </c>
      <c r="EU167" s="136">
        <v>0.79639172926309199</v>
      </c>
      <c r="EV167" s="136">
        <v>186.774472</v>
      </c>
      <c r="EW167" s="136">
        <v>213091.871633</v>
      </c>
      <c r="EX167" s="136">
        <v>0.60176347323281643</v>
      </c>
      <c r="EY167" s="136">
        <v>182.98930899999999</v>
      </c>
      <c r="EZ167" s="136">
        <v>141477.39832800001</v>
      </c>
      <c r="FA167" s="136">
        <v>0.399526879882243</v>
      </c>
      <c r="FB167" s="136">
        <v>175.52418700000001</v>
      </c>
      <c r="FC167" s="136">
        <v>70599.215224</v>
      </c>
      <c r="FD167" s="136">
        <v>0.19936954251297764</v>
      </c>
      <c r="FE167" s="136">
        <v>164.919309</v>
      </c>
      <c r="FF167" s="136">
        <v>9077.8300003312106</v>
      </c>
      <c r="FG167" s="136">
        <v>8997.1552940000001</v>
      </c>
      <c r="FH167" s="136">
        <v>26.582625107841402</v>
      </c>
      <c r="FI167" s="136">
        <v>173.18</v>
      </c>
      <c r="FJ167" s="136">
        <v>4539.298847</v>
      </c>
      <c r="FK167" s="136">
        <v>13.411625737162442</v>
      </c>
      <c r="FL167" s="136">
        <v>166.825714</v>
      </c>
      <c r="FM167" s="136">
        <v>84572.558522066305</v>
      </c>
      <c r="FN167" s="136">
        <v>85017.547514000005</v>
      </c>
      <c r="FO167" s="136">
        <v>622.42878332235159</v>
      </c>
      <c r="FP167" s="136">
        <v>197.366905</v>
      </c>
      <c r="FQ167" s="136">
        <v>42293.065911999998</v>
      </c>
      <c r="FR167" s="136">
        <v>309.63515566293285</v>
      </c>
      <c r="FS167" s="136">
        <v>183.23626999999999</v>
      </c>
      <c r="FT167" s="136">
        <v>50.559878588951698</v>
      </c>
      <c r="FU167" s="136">
        <v>4.3888783497353909</v>
      </c>
      <c r="FV167" s="136">
        <v>219.78062499999999</v>
      </c>
      <c r="FW167" s="136">
        <v>51.011318323801767</v>
      </c>
      <c r="FX167" s="136">
        <v>4.4280658267189033</v>
      </c>
      <c r="FY167" s="136">
        <v>219.86727300000001</v>
      </c>
      <c r="FZ167" s="136">
        <v>1363895.3602605776</v>
      </c>
      <c r="GA167" s="136">
        <v>9.2095851875049117</v>
      </c>
      <c r="GB167" s="136">
        <v>204.180556</v>
      </c>
      <c r="GC167" s="136">
        <v>1360022.4916156854</v>
      </c>
      <c r="GD167" s="136">
        <v>9.1834339777095089</v>
      </c>
      <c r="GE167" s="136">
        <v>204.019127</v>
      </c>
      <c r="GF167" s="136">
        <v>135.93712099999999</v>
      </c>
      <c r="GG167" s="136"/>
      <c r="GH167" s="136"/>
      <c r="GI167" s="136"/>
      <c r="GJ167" s="136"/>
      <c r="GK167" s="136"/>
      <c r="GL167" s="136">
        <v>4</v>
      </c>
      <c r="GM167" s="136">
        <v>8</v>
      </c>
      <c r="GN167" s="136">
        <v>0</v>
      </c>
      <c r="GO167" s="114"/>
      <c r="GP167" s="114"/>
      <c r="GQ167" s="114"/>
      <c r="GR167" s="114"/>
      <c r="GS167" s="114"/>
      <c r="GT167" s="114"/>
      <c r="GU167" s="114"/>
      <c r="GV167" s="114"/>
      <c r="GW167" s="114"/>
      <c r="GX167" s="114"/>
      <c r="GY167" s="114"/>
      <c r="GZ167" s="114"/>
      <c r="HA167" s="107"/>
      <c r="HB167" s="114"/>
      <c r="HC167" s="53" t="str">
        <f t="shared" si="21"/>
        <v>0</v>
      </c>
      <c r="HD167" s="56">
        <f t="shared" si="22"/>
        <v>2017</v>
      </c>
      <c r="HF167" s="56" t="e">
        <f>MATCH(ROUND(#REF!,1),#REF!,0)</f>
        <v>#REF!</v>
      </c>
      <c r="HG167" s="56" t="e">
        <f>MATCH(ROUND(#REF!,1),#REF!,0)</f>
        <v>#REF!</v>
      </c>
      <c r="HH167" s="56" t="e">
        <f>MATCH(ROUND(#REF!,1),#REF!,0)</f>
        <v>#REF!</v>
      </c>
      <c r="HI167" s="56" t="e">
        <f>MATCH(ROUND(#REF!,1),#REF!,0)</f>
        <v>#REF!</v>
      </c>
      <c r="HK167" s="115">
        <f t="shared" si="18"/>
        <v>2</v>
      </c>
      <c r="HL167" s="115" t="str" cm="1">
        <f t="array" ref="HL167">IFERROR(INDEX(#REF!,'5. Data Set'!HH167),"")</f>
        <v/>
      </c>
      <c r="HN167" s="116" t="str" cm="1">
        <f t="array" ref="HN167">IF(IFERROR(INDEX($E$5:$E$900,SMALL(IF(ROUND($EH$5:$EH$900,1)=ROUND($EH167,1),ROW($EH$5:$EH$900)-4,""),1)),"")=$E167,"",IFERROR(INDEX($E$5:$E$900,SMALL(IF(ROUND($EH$5:$EH$900,1)=ROUND($EH167,1),ROW($EH$5:$EH$900)-4,""),1)),""))</f>
        <v/>
      </c>
      <c r="HO167" s="116" t="str" cm="1">
        <f t="array" ref="HO167">IF(IFERROR(INDEX($E$5:$E$900,SMALL(IF(ROUND($EH$5:$EH$900,1)=ROUND($EH167,1),ROW($EH$5:$EH$900)-4,""),2)),"")=$E167,"",IFERROR(INDEX($E$5:$E$900,SMALL(IF(ROUND($EH$5:$EH$900,1)=ROUND($EH167,1),ROW($EH$5:$EH$900)-4,""),2)),""))</f>
        <v/>
      </c>
      <c r="HP167" s="116" t="str" cm="1">
        <f t="array" ref="HP167">IF(IFERROR(INDEX($E$5:$E$900,SMALL(IF(ROUND($EH$5:$EH$900,1)=ROUND($EH167,1),ROW($EH$5:$EH$900)-4,""),3)),"")=$E167,"",IFERROR(INDEX($E$5:$E$900,SMALL(IF(ROUND($EH$5:$EH$900,1)=ROUND($EH167,1),ROW($EH$5:$EH$900)-4,""),3)),""))</f>
        <v/>
      </c>
      <c r="HQ167" s="117" t="str" cm="1">
        <f t="array" ref="HQ167">IF(IFERROR(INDEX($E$5:$E$900,SMALL(IF(ROUND($EH$5:$EH$900,1)=ROUND($EH167,1),ROW($EH$5:$EH$900)-4,""),4)),"")=$E167,"",IFERROR(INDEX($E$5:$E$900,SMALL(IF(ROUND($EH$5:$EH$900,1)=ROUND($EH167,1),ROW($EH$5:$EH$900)-4,""),4)),""))</f>
        <v/>
      </c>
      <c r="HR167" s="118"/>
      <c r="HS167" s="105" t="str">
        <f t="shared" si="19"/>
        <v>TW</v>
      </c>
      <c r="HT167" s="119" t="str">
        <f t="shared" si="20"/>
        <v/>
      </c>
      <c r="HU167" s="119" t="str">
        <f t="shared" si="20"/>
        <v/>
      </c>
      <c r="HV167" s="119" t="str">
        <f t="shared" si="20"/>
        <v/>
      </c>
      <c r="HW167" s="119" t="str">
        <f t="shared" si="20"/>
        <v/>
      </c>
    </row>
    <row r="168" spans="1:231" ht="13.9" customHeight="1" x14ac:dyDescent="0.25">
      <c r="A168" s="136" t="s">
        <v>292</v>
      </c>
      <c r="B168" s="137" t="s">
        <v>717</v>
      </c>
      <c r="C168" s="136"/>
      <c r="D168" s="137">
        <v>2017</v>
      </c>
      <c r="E168" s="138" t="s">
        <v>718</v>
      </c>
      <c r="F168" s="137" t="s">
        <v>300</v>
      </c>
      <c r="G168" s="107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18" t="s">
        <v>18</v>
      </c>
      <c r="X168" s="110"/>
      <c r="Y168" s="118" t="s">
        <v>296</v>
      </c>
      <c r="Z168" s="118">
        <v>1</v>
      </c>
      <c r="AA168" s="136" t="s">
        <v>597</v>
      </c>
      <c r="AB168" s="136">
        <v>2</v>
      </c>
      <c r="AC168" s="136">
        <v>2</v>
      </c>
      <c r="AD168" s="136">
        <v>2200</v>
      </c>
      <c r="AE168" s="136">
        <v>32</v>
      </c>
      <c r="AF168" s="136">
        <v>2</v>
      </c>
      <c r="AG168" s="136">
        <v>130746</v>
      </c>
      <c r="AH168" s="136">
        <v>16</v>
      </c>
      <c r="AI168" s="136" t="s">
        <v>428</v>
      </c>
      <c r="AJ168" s="136">
        <v>28</v>
      </c>
      <c r="AK168" s="136" t="s">
        <v>405</v>
      </c>
      <c r="AL168" s="136" t="s">
        <v>327</v>
      </c>
      <c r="AM168" s="136">
        <v>2</v>
      </c>
      <c r="AN168" s="118">
        <v>1</v>
      </c>
      <c r="AO168" s="136">
        <v>2400</v>
      </c>
      <c r="AP168" s="136" t="s">
        <v>341</v>
      </c>
      <c r="AQ168" s="136" t="s">
        <v>424</v>
      </c>
      <c r="AR168" s="136" t="s">
        <v>319</v>
      </c>
      <c r="AS168" s="136" t="s">
        <v>481</v>
      </c>
      <c r="AT168" s="136" t="s">
        <v>599</v>
      </c>
      <c r="AU168" s="136">
        <v>13.910400584243805</v>
      </c>
      <c r="AV168" s="136">
        <v>18.495264566090725</v>
      </c>
      <c r="AW168" s="136">
        <v>16.88109239016795</v>
      </c>
      <c r="AX168" s="136">
        <v>14.491524742232359</v>
      </c>
      <c r="AY168" s="136">
        <v>15.943549587051427</v>
      </c>
      <c r="AZ168" s="136">
        <v>23.532106273413191</v>
      </c>
      <c r="BA168" s="136"/>
      <c r="BB168" s="136">
        <v>11.303718760060789</v>
      </c>
      <c r="BC168" s="136">
        <v>78.332887338701553</v>
      </c>
      <c r="BD168" s="136">
        <v>91.610993243413475</v>
      </c>
      <c r="BE168" s="136">
        <v>22.152643509809021</v>
      </c>
      <c r="BF168" s="136">
        <v>145.66644232730295</v>
      </c>
      <c r="BG168" s="136">
        <v>102342.322565503</v>
      </c>
      <c r="BH168" s="136">
        <v>102541.99262800001</v>
      </c>
      <c r="BI168" s="136">
        <v>14.808791032869276</v>
      </c>
      <c r="BJ168" s="136">
        <v>685.30872999999997</v>
      </c>
      <c r="BK168" s="136">
        <v>76716.531738999998</v>
      </c>
      <c r="BL168" s="136">
        <v>11.079159456270579</v>
      </c>
      <c r="BM168" s="136">
        <v>654.955556</v>
      </c>
      <c r="BN168" s="136">
        <v>51145.617012000002</v>
      </c>
      <c r="BO168" s="136">
        <v>7.3862886332389817</v>
      </c>
      <c r="BP168" s="136">
        <v>576.64444400000002</v>
      </c>
      <c r="BQ168" s="136">
        <v>25571.332704</v>
      </c>
      <c r="BR168" s="136">
        <v>3.6929311859511298</v>
      </c>
      <c r="BS168" s="136">
        <v>461.80555600000002</v>
      </c>
      <c r="BT168" s="136">
        <v>1149642.1080209699</v>
      </c>
      <c r="BU168" s="136">
        <v>1149520.272017</v>
      </c>
      <c r="BV168" s="136">
        <v>19.480716667878365</v>
      </c>
      <c r="BW168" s="136">
        <v>707.21031700000003</v>
      </c>
      <c r="BX168" s="136">
        <v>862079.20206899999</v>
      </c>
      <c r="BY168" s="136">
        <v>14.609503711760976</v>
      </c>
      <c r="BZ168" s="136">
        <v>655.16428599999995</v>
      </c>
      <c r="CA168" s="136">
        <v>574841.33098700002</v>
      </c>
      <c r="CB168" s="136">
        <v>9.7417343308741806</v>
      </c>
      <c r="CC168" s="136">
        <v>552.58015899999998</v>
      </c>
      <c r="CD168" s="136">
        <v>287284.37849700003</v>
      </c>
      <c r="CE168" s="136">
        <v>4.8685575338203515</v>
      </c>
      <c r="CF168" s="136">
        <v>450.547619</v>
      </c>
      <c r="CG168" s="136">
        <v>279036.47293161298</v>
      </c>
      <c r="CH168" s="136">
        <v>283337.48935400002</v>
      </c>
      <c r="CI168" s="136">
        <v>17.767993708592037</v>
      </c>
      <c r="CJ168" s="136">
        <v>646.16349200000002</v>
      </c>
      <c r="CK168" s="136">
        <v>209276.45739200001</v>
      </c>
      <c r="CL168" s="136">
        <v>13.123652598091997</v>
      </c>
      <c r="CM168" s="136">
        <v>639.65158699999995</v>
      </c>
      <c r="CN168" s="136">
        <v>139574.81394699999</v>
      </c>
      <c r="CO168" s="136">
        <v>8.752687199079924</v>
      </c>
      <c r="CP168" s="136">
        <v>577.81904799999995</v>
      </c>
      <c r="CQ168" s="136">
        <v>69757.390625999993</v>
      </c>
      <c r="CR168" s="136">
        <v>4.3744612850084437</v>
      </c>
      <c r="CS168" s="136">
        <v>460.34047600000002</v>
      </c>
      <c r="CT168" s="136">
        <v>215385.54801906101</v>
      </c>
      <c r="CU168" s="136">
        <v>216016.10991</v>
      </c>
      <c r="CV168" s="136">
        <v>14.347004914811048</v>
      </c>
      <c r="CW168" s="136">
        <v>632.13174600000002</v>
      </c>
      <c r="CX168" s="136">
        <v>161575.52156600001</v>
      </c>
      <c r="CY168" s="136">
        <v>10.731258900025438</v>
      </c>
      <c r="CZ168" s="136">
        <v>580.13888899999995</v>
      </c>
      <c r="DA168" s="136">
        <v>107700.34875</v>
      </c>
      <c r="DB168" s="136">
        <v>7.1530657296203044</v>
      </c>
      <c r="DC168" s="136">
        <v>542.30396800000005</v>
      </c>
      <c r="DD168" s="136">
        <v>53849.037606999998</v>
      </c>
      <c r="DE168" s="136">
        <v>3.576457364811148</v>
      </c>
      <c r="DF168" s="136">
        <v>449.07460300000002</v>
      </c>
      <c r="DG168" s="136">
        <v>334884.069321747</v>
      </c>
      <c r="DH168" s="136">
        <v>336124.18758799997</v>
      </c>
      <c r="DI168" s="136">
        <v>16.092452775233671</v>
      </c>
      <c r="DJ168" s="136">
        <v>641.25476200000003</v>
      </c>
      <c r="DK168" s="136">
        <v>251186.544765</v>
      </c>
      <c r="DL168" s="136">
        <v>12.025934933190726</v>
      </c>
      <c r="DM168" s="136">
        <v>606.87222199999997</v>
      </c>
      <c r="DN168" s="136">
        <v>167460.99294</v>
      </c>
      <c r="DO168" s="136">
        <v>8.0174477770218608</v>
      </c>
      <c r="DP168" s="136">
        <v>553.25317500000006</v>
      </c>
      <c r="DQ168" s="136">
        <v>83737.339854000005</v>
      </c>
      <c r="DR168" s="136">
        <v>4.0090515258482879</v>
      </c>
      <c r="DS168" s="136">
        <v>447.12301600000001</v>
      </c>
      <c r="DT168" s="136">
        <v>22970.799716998201</v>
      </c>
      <c r="DU168" s="136">
        <v>23052.879938999999</v>
      </c>
      <c r="DV168" s="136">
        <v>23.599201452628343</v>
      </c>
      <c r="DW168" s="136">
        <v>637.31825400000002</v>
      </c>
      <c r="DX168" s="136">
        <v>17238.776861999999</v>
      </c>
      <c r="DY168" s="136">
        <v>17.647312137994572</v>
      </c>
      <c r="DZ168" s="136">
        <v>599.50317500000006</v>
      </c>
      <c r="EA168" s="136">
        <v>11480.631138000001</v>
      </c>
      <c r="EB168" s="136">
        <v>11.752706288580642</v>
      </c>
      <c r="EC168" s="136">
        <v>520.12539700000002</v>
      </c>
      <c r="ED168" s="136">
        <v>5752.2910430000002</v>
      </c>
      <c r="EE168" s="136">
        <v>5.8886124205353942</v>
      </c>
      <c r="EF168" s="136">
        <v>472.96349199999997</v>
      </c>
      <c r="EG168" s="136">
        <v>4421402.2506963797</v>
      </c>
      <c r="EH168" s="140">
        <v>4445460.7551180003</v>
      </c>
      <c r="EI168" s="136">
        <v>12.553814857505389</v>
      </c>
      <c r="EJ168" s="136">
        <v>691.25650399999995</v>
      </c>
      <c r="EK168" s="136">
        <v>3872707.8947990001</v>
      </c>
      <c r="EL168" s="136">
        <v>10.936382207971063</v>
      </c>
      <c r="EM168" s="136">
        <v>619.09064999999998</v>
      </c>
      <c r="EN168" s="136">
        <v>3315832.9642420001</v>
      </c>
      <c r="EO168" s="136">
        <v>9.3637882380546245</v>
      </c>
      <c r="EP168" s="136">
        <v>560.74715400000002</v>
      </c>
      <c r="EQ168" s="136">
        <v>2763474.3585669999</v>
      </c>
      <c r="ER168" s="136">
        <v>7.8039482006388132</v>
      </c>
      <c r="ES168" s="136">
        <v>520.56260199999997</v>
      </c>
      <c r="ET168" s="136">
        <v>2207776.5258300002</v>
      </c>
      <c r="EU168" s="136">
        <v>6.2346783109281088</v>
      </c>
      <c r="EV168" s="136">
        <v>492.63373999999999</v>
      </c>
      <c r="EW168" s="136">
        <v>1653198.1111260001</v>
      </c>
      <c r="EX168" s="136">
        <v>4.668569615862582</v>
      </c>
      <c r="EY168" s="136">
        <v>460.00934999999998</v>
      </c>
      <c r="EZ168" s="136">
        <v>1111250.074278</v>
      </c>
      <c r="FA168" s="136">
        <v>3.1381286353308107</v>
      </c>
      <c r="FB168" s="136">
        <v>447.72601600000002</v>
      </c>
      <c r="FC168" s="136">
        <v>550315.16141900001</v>
      </c>
      <c r="FD168" s="136">
        <v>1.5540694272868321</v>
      </c>
      <c r="FE168" s="136">
        <v>421.54796700000003</v>
      </c>
      <c r="FF168" s="136">
        <v>16725.352362063099</v>
      </c>
      <c r="FG168" s="136">
        <v>16670.117783999998</v>
      </c>
      <c r="FH168" s="136">
        <v>49.252844602020915</v>
      </c>
      <c r="FI168" s="136">
        <v>467.61825399999998</v>
      </c>
      <c r="FJ168" s="136">
        <v>8352.1890770000009</v>
      </c>
      <c r="FK168" s="136">
        <v>24.677034441292918</v>
      </c>
      <c r="FL168" s="136">
        <v>423.58888899999999</v>
      </c>
      <c r="FM168" s="136">
        <v>7559.4268784630103</v>
      </c>
      <c r="FN168" s="136">
        <v>7607.3367920000001</v>
      </c>
      <c r="FO168" s="136">
        <v>55.694683300388022</v>
      </c>
      <c r="FP168" s="136">
        <v>430.29523799999998</v>
      </c>
      <c r="FQ168" s="136">
        <v>3784.5364129999998</v>
      </c>
      <c r="FR168" s="136">
        <v>27.707272955560434</v>
      </c>
      <c r="FS168" s="136">
        <v>427.31269800000001</v>
      </c>
      <c r="FT168" s="136">
        <v>155.11280377522269</v>
      </c>
      <c r="FU168" s="136">
        <v>13.464653105488081</v>
      </c>
      <c r="FV168" s="136">
        <v>611.86274500000002</v>
      </c>
      <c r="FW168" s="136">
        <v>154.66812355551261</v>
      </c>
      <c r="FX168" s="136">
        <v>13.426052391971581</v>
      </c>
      <c r="FY168" s="136">
        <v>602.05806500000006</v>
      </c>
      <c r="FZ168" s="136">
        <v>14601492.454913547</v>
      </c>
      <c r="GA168" s="136">
        <v>98.595312035187817</v>
      </c>
      <c r="GB168" s="136">
        <v>675.85476200000005</v>
      </c>
      <c r="GC168" s="136">
        <v>14614153.777502131</v>
      </c>
      <c r="GD168" s="136">
        <v>98.680806518389048</v>
      </c>
      <c r="GE168" s="136">
        <v>677.44365100000005</v>
      </c>
      <c r="GF168" s="136">
        <v>330.11075799999998</v>
      </c>
      <c r="GG168" s="136"/>
      <c r="GH168" s="136"/>
      <c r="GI168" s="136"/>
      <c r="GJ168" s="136"/>
      <c r="GK168" s="136"/>
      <c r="GL168" s="136">
        <v>4</v>
      </c>
      <c r="GM168" s="136">
        <v>2</v>
      </c>
      <c r="GN168" s="136">
        <v>3</v>
      </c>
      <c r="GO168" s="114"/>
      <c r="GP168" s="114"/>
      <c r="GQ168" s="114"/>
      <c r="GR168" s="114"/>
      <c r="GS168" s="114"/>
      <c r="GT168" s="114"/>
      <c r="GU168" s="114"/>
      <c r="GV168" s="114"/>
      <c r="GW168" s="114"/>
      <c r="GX168" s="114"/>
      <c r="GY168" s="114"/>
      <c r="GZ168" s="114"/>
      <c r="HA168" s="107"/>
      <c r="HB168" s="114"/>
      <c r="HC168" s="53" t="str">
        <f t="shared" si="21"/>
        <v>0</v>
      </c>
      <c r="HD168" s="56">
        <f t="shared" si="22"/>
        <v>2017</v>
      </c>
      <c r="HF168" s="56" t="e">
        <f>MATCH(ROUND(#REF!,1),#REF!,0)</f>
        <v>#REF!</v>
      </c>
      <c r="HG168" s="56" t="e">
        <f>MATCH(ROUND(#REF!,1),#REF!,0)</f>
        <v>#REF!</v>
      </c>
      <c r="HH168" s="56" t="e">
        <f>MATCH(ROUND(#REF!,1),#REF!,0)</f>
        <v>#REF!</v>
      </c>
      <c r="HI168" s="56" t="e">
        <f>MATCH(ROUND(#REF!,1),#REF!,0)</f>
        <v>#REF!</v>
      </c>
      <c r="HK168" s="115">
        <f t="shared" si="18"/>
        <v>2</v>
      </c>
      <c r="HL168" s="115" t="str" cm="1">
        <f t="array" ref="HL168">IFERROR(INDEX(#REF!,'5. Data Set'!HH168),"")</f>
        <v/>
      </c>
      <c r="HN168" s="116" t="str" cm="1">
        <f t="array" ref="HN168">IF(IFERROR(INDEX($E$5:$E$900,SMALL(IF(ROUND($EH$5:$EH$900,1)=ROUND($EH168,1),ROW($EH$5:$EH$900)-4,""),1)),"")=$E168,"",IFERROR(INDEX($E$5:$E$900,SMALL(IF(ROUND($EH$5:$EH$900,1)=ROUND($EH168,1),ROW($EH$5:$EH$900)-4,""),1)),""))</f>
        <v/>
      </c>
      <c r="HO168" s="116" t="str" cm="1">
        <f t="array" ref="HO168">IF(IFERROR(INDEX($E$5:$E$900,SMALL(IF(ROUND($EH$5:$EH$900,1)=ROUND($EH168,1),ROW($EH$5:$EH$900)-4,""),2)),"")=$E168,"",IFERROR(INDEX($E$5:$E$900,SMALL(IF(ROUND($EH$5:$EH$900,1)=ROUND($EH168,1),ROW($EH$5:$EH$900)-4,""),2)),""))</f>
        <v/>
      </c>
      <c r="HP168" s="116" t="str" cm="1">
        <f t="array" ref="HP168">IF(IFERROR(INDEX($E$5:$E$900,SMALL(IF(ROUND($EH$5:$EH$900,1)=ROUND($EH168,1),ROW($EH$5:$EH$900)-4,""),3)),"")=$E168,"",IFERROR(INDEX($E$5:$E$900,SMALL(IF(ROUND($EH$5:$EH$900,1)=ROUND($EH168,1),ROW($EH$5:$EH$900)-4,""),3)),""))</f>
        <v/>
      </c>
      <c r="HQ168" s="117" t="str" cm="1">
        <f t="array" ref="HQ168">IF(IFERROR(INDEX($E$5:$E$900,SMALL(IF(ROUND($EH$5:$EH$900,1)=ROUND($EH168,1),ROW($EH$5:$EH$900)-4,""),4)),"")=$E168,"",IFERROR(INDEX($E$5:$E$900,SMALL(IF(ROUND($EH$5:$EH$900,1)=ROUND($EH168,1),ROW($EH$5:$EH$900)-4,""),4)),""))</f>
        <v/>
      </c>
      <c r="HR168" s="118"/>
      <c r="HS168" s="105" t="str">
        <f t="shared" si="19"/>
        <v>TZ</v>
      </c>
      <c r="HT168" s="119" t="str">
        <f t="shared" si="20"/>
        <v/>
      </c>
      <c r="HU168" s="119" t="str">
        <f t="shared" si="20"/>
        <v/>
      </c>
      <c r="HV168" s="119" t="str">
        <f t="shared" si="20"/>
        <v/>
      </c>
      <c r="HW168" s="119" t="str">
        <f t="shared" si="20"/>
        <v/>
      </c>
    </row>
    <row r="169" spans="1:231" ht="13.9" customHeight="1" x14ac:dyDescent="0.25">
      <c r="A169" s="136" t="s">
        <v>292</v>
      </c>
      <c r="B169" s="137" t="s">
        <v>717</v>
      </c>
      <c r="C169" s="136"/>
      <c r="D169" s="137">
        <v>2017</v>
      </c>
      <c r="E169" s="138" t="s">
        <v>719</v>
      </c>
      <c r="F169" s="137" t="s">
        <v>309</v>
      </c>
      <c r="G169" s="107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18" t="s">
        <v>18</v>
      </c>
      <c r="X169" s="110"/>
      <c r="Y169" s="118" t="s">
        <v>296</v>
      </c>
      <c r="Z169" s="118">
        <v>1</v>
      </c>
      <c r="AA169" s="136" t="s">
        <v>616</v>
      </c>
      <c r="AB169" s="136">
        <v>2</v>
      </c>
      <c r="AC169" s="136">
        <v>2</v>
      </c>
      <c r="AD169" s="136">
        <v>2200</v>
      </c>
      <c r="AE169" s="136">
        <v>16</v>
      </c>
      <c r="AF169" s="136">
        <v>2</v>
      </c>
      <c r="AG169" s="136">
        <v>130746</v>
      </c>
      <c r="AH169" s="136">
        <v>8</v>
      </c>
      <c r="AI169" s="136" t="s">
        <v>720</v>
      </c>
      <c r="AJ169" s="136">
        <v>2</v>
      </c>
      <c r="AK169" s="136" t="s">
        <v>405</v>
      </c>
      <c r="AL169" s="136" t="s">
        <v>316</v>
      </c>
      <c r="AM169" s="136">
        <v>2</v>
      </c>
      <c r="AN169" s="118">
        <v>1</v>
      </c>
      <c r="AO169" s="136">
        <v>750</v>
      </c>
      <c r="AP169" s="136" t="s">
        <v>341</v>
      </c>
      <c r="AQ169" s="136" t="s">
        <v>424</v>
      </c>
      <c r="AR169" s="136" t="s">
        <v>319</v>
      </c>
      <c r="AS169" s="136" t="s">
        <v>481</v>
      </c>
      <c r="AT169" s="136" t="s">
        <v>599</v>
      </c>
      <c r="AU169" s="136">
        <v>8.8384432367148182</v>
      </c>
      <c r="AV169" s="136">
        <v>12.155171056103887</v>
      </c>
      <c r="AW169" s="136">
        <v>12.904230126018968</v>
      </c>
      <c r="AX169" s="136">
        <v>9.559153140773498</v>
      </c>
      <c r="AY169" s="136">
        <v>10.744726705935314</v>
      </c>
      <c r="AZ169" s="136">
        <v>15.358962893597104</v>
      </c>
      <c r="BA169" s="136"/>
      <c r="BB169" s="136">
        <v>7.1972743499857517</v>
      </c>
      <c r="BC169" s="136">
        <v>4.2446253727026289</v>
      </c>
      <c r="BD169" s="136">
        <v>9.1168525391303774</v>
      </c>
      <c r="BE169" s="136">
        <v>19.893722889906584</v>
      </c>
      <c r="BF169" s="136">
        <v>98.096681292165073</v>
      </c>
      <c r="BG169" s="136">
        <v>28072.336706683102</v>
      </c>
      <c r="BH169" s="136">
        <v>28107.079631000001</v>
      </c>
      <c r="BI169" s="136">
        <v>4.059135756311016</v>
      </c>
      <c r="BJ169" s="136">
        <v>290.05801600000001</v>
      </c>
      <c r="BK169" s="136">
        <v>21057.308599</v>
      </c>
      <c r="BL169" s="136">
        <v>3.0410300674426667</v>
      </c>
      <c r="BM169" s="136">
        <v>266.03523799999999</v>
      </c>
      <c r="BN169" s="136">
        <v>14047.890385999999</v>
      </c>
      <c r="BO169" s="136">
        <v>2.0287520053723065</v>
      </c>
      <c r="BP169" s="136">
        <v>244.92476199999999</v>
      </c>
      <c r="BQ169" s="136">
        <v>7004.1395590000002</v>
      </c>
      <c r="BR169" s="136">
        <v>1.0115157355149906</v>
      </c>
      <c r="BS169" s="136">
        <v>219.63222200000001</v>
      </c>
      <c r="BT169" s="136">
        <v>323664.50899782201</v>
      </c>
      <c r="BU169" s="136">
        <v>323784.22850600001</v>
      </c>
      <c r="BV169" s="136">
        <v>5.487114034087857</v>
      </c>
      <c r="BW169" s="136">
        <v>288.59992099999999</v>
      </c>
      <c r="BX169" s="136">
        <v>242812.66469400001</v>
      </c>
      <c r="BY169" s="136">
        <v>4.1149032682795639</v>
      </c>
      <c r="BZ169" s="136">
        <v>267.04381000000001</v>
      </c>
      <c r="CA169" s="136">
        <v>161703.19421799999</v>
      </c>
      <c r="CB169" s="136">
        <v>2.740355422635973</v>
      </c>
      <c r="CC169" s="136">
        <v>245.84722199999999</v>
      </c>
      <c r="CD169" s="136">
        <v>80874.193184999996</v>
      </c>
      <c r="CE169" s="136">
        <v>1.3705606430200865</v>
      </c>
      <c r="CF169" s="136">
        <v>205.031429</v>
      </c>
      <c r="CG169" s="136">
        <v>97998.485770337094</v>
      </c>
      <c r="CH169" s="136">
        <v>95371.240422000003</v>
      </c>
      <c r="CI169" s="136">
        <v>5.9806967431745255</v>
      </c>
      <c r="CJ169" s="136">
        <v>305.52904799999999</v>
      </c>
      <c r="CK169" s="136">
        <v>73516.455910999997</v>
      </c>
      <c r="CL169" s="136">
        <v>4.6101909390205131</v>
      </c>
      <c r="CM169" s="136">
        <v>280.27269799999999</v>
      </c>
      <c r="CN169" s="136">
        <v>49037.625490999999</v>
      </c>
      <c r="CO169" s="136">
        <v>3.0751321443375383</v>
      </c>
      <c r="CP169" s="136">
        <v>253.884524</v>
      </c>
      <c r="CQ169" s="136">
        <v>24500.175256999999</v>
      </c>
      <c r="CR169" s="136">
        <v>1.5363973218591402</v>
      </c>
      <c r="CS169" s="136">
        <v>216.09269800000001</v>
      </c>
      <c r="CT169" s="136">
        <v>61997.623997666597</v>
      </c>
      <c r="CU169" s="136">
        <v>61965.530255999998</v>
      </c>
      <c r="CV169" s="136">
        <v>4.1155253073583351</v>
      </c>
      <c r="CW169" s="136">
        <v>260.11626999999999</v>
      </c>
      <c r="CX169" s="136">
        <v>46490.746169999999</v>
      </c>
      <c r="CY169" s="136">
        <v>3.0877463911007381</v>
      </c>
      <c r="CZ169" s="136">
        <v>247.573095</v>
      </c>
      <c r="DA169" s="136">
        <v>30995.776440000001</v>
      </c>
      <c r="DB169" s="136">
        <v>2.0586268177329039</v>
      </c>
      <c r="DC169" s="136">
        <v>233.090079</v>
      </c>
      <c r="DD169" s="136">
        <v>15484.665745</v>
      </c>
      <c r="DE169" s="136">
        <v>1.0284352201337226</v>
      </c>
      <c r="DF169" s="136">
        <v>214.65896799999999</v>
      </c>
      <c r="DG169" s="136">
        <v>98746.933676422806</v>
      </c>
      <c r="DH169" s="136">
        <v>99072.414592999994</v>
      </c>
      <c r="DI169" s="136">
        <v>4.7432413733951195</v>
      </c>
      <c r="DJ169" s="136">
        <v>269.69126999999997</v>
      </c>
      <c r="DK169" s="136">
        <v>74123.453676000005</v>
      </c>
      <c r="DL169" s="136">
        <v>3.5487722153466237</v>
      </c>
      <c r="DM169" s="136">
        <v>256.08873</v>
      </c>
      <c r="DN169" s="136">
        <v>49371.168411999999</v>
      </c>
      <c r="DO169" s="136">
        <v>2.3637192010176631</v>
      </c>
      <c r="DP169" s="136">
        <v>238.37547599999999</v>
      </c>
      <c r="DQ169" s="136">
        <v>24689.099066999999</v>
      </c>
      <c r="DR169" s="136">
        <v>1.1820278797840003</v>
      </c>
      <c r="DS169" s="136">
        <v>214.32682500000001</v>
      </c>
      <c r="DT169" s="136">
        <v>6850.95539157853</v>
      </c>
      <c r="DU169" s="136">
        <v>6864.4534839999997</v>
      </c>
      <c r="DV169" s="136">
        <v>7.0271315800788239</v>
      </c>
      <c r="DW169" s="136">
        <v>273.22095200000001</v>
      </c>
      <c r="DX169" s="136">
        <v>5130.6195200000002</v>
      </c>
      <c r="DY169" s="136">
        <v>5.252208138404054</v>
      </c>
      <c r="DZ169" s="136">
        <v>262.46246000000002</v>
      </c>
      <c r="EA169" s="136">
        <v>3429.3928540000002</v>
      </c>
      <c r="EB169" s="136">
        <v>3.5106647427957212</v>
      </c>
      <c r="EC169" s="136">
        <v>246.43595199999999</v>
      </c>
      <c r="ED169" s="136">
        <v>1719.792398</v>
      </c>
      <c r="EE169" s="136">
        <v>1.7605491098940471</v>
      </c>
      <c r="EF169" s="136">
        <v>231.96619000000001</v>
      </c>
      <c r="EG169" s="136">
        <v>1388588.3143440001</v>
      </c>
      <c r="EH169" s="140">
        <v>1396751.559966</v>
      </c>
      <c r="EI169" s="136">
        <v>3.9443741496441493</v>
      </c>
      <c r="EJ169" s="136">
        <v>296.96211399999999</v>
      </c>
      <c r="EK169" s="136">
        <v>1215667.588825</v>
      </c>
      <c r="EL169" s="136">
        <v>3.4329997899113032</v>
      </c>
      <c r="EM169" s="136">
        <v>281.507317</v>
      </c>
      <c r="EN169" s="136">
        <v>1038474.598995</v>
      </c>
      <c r="EO169" s="136">
        <v>2.9326134158301289</v>
      </c>
      <c r="EP169" s="136">
        <v>272.26300800000001</v>
      </c>
      <c r="EQ169" s="136">
        <v>867212.71331499994</v>
      </c>
      <c r="ER169" s="136">
        <v>2.4489762579722578</v>
      </c>
      <c r="ES169" s="136">
        <v>262.30695100000003</v>
      </c>
      <c r="ET169" s="136">
        <v>694945.39665999997</v>
      </c>
      <c r="EU169" s="136">
        <v>1.9624998006564807</v>
      </c>
      <c r="EV169" s="136">
        <v>253.43061</v>
      </c>
      <c r="EW169" s="136">
        <v>522397.414414</v>
      </c>
      <c r="EX169" s="136">
        <v>1.4752307542120671</v>
      </c>
      <c r="EY169" s="136">
        <v>243.95227600000001</v>
      </c>
      <c r="EZ169" s="136">
        <v>348360.99550700001</v>
      </c>
      <c r="FA169" s="136">
        <v>0.98375841832284072</v>
      </c>
      <c r="FB169" s="136">
        <v>232.841463</v>
      </c>
      <c r="FC169" s="136">
        <v>173819.47108700001</v>
      </c>
      <c r="FD169" s="136">
        <v>0.49085968336206526</v>
      </c>
      <c r="FE169" s="136">
        <v>219.70947200000001</v>
      </c>
      <c r="FF169" s="136">
        <v>400.34661715662497</v>
      </c>
      <c r="FG169" s="136">
        <v>409.81284599999998</v>
      </c>
      <c r="FH169" s="136">
        <v>1.2108161850735686</v>
      </c>
      <c r="FI169" s="136">
        <v>205.395635</v>
      </c>
      <c r="FJ169" s="136">
        <v>201.84122400000001</v>
      </c>
      <c r="FK169" s="136">
        <v>0.59635178159900737</v>
      </c>
      <c r="FL169" s="136">
        <v>195.12404799999999</v>
      </c>
      <c r="FM169" s="136">
        <v>337.43353039832402</v>
      </c>
      <c r="FN169" s="136">
        <v>337.91856100000001</v>
      </c>
      <c r="FO169" s="136">
        <v>2.4739626693022916</v>
      </c>
      <c r="FP169" s="136">
        <v>191.746825</v>
      </c>
      <c r="FQ169" s="136">
        <v>168.71770599999999</v>
      </c>
      <c r="FR169" s="136">
        <v>1.2352127242111428</v>
      </c>
      <c r="FS169" s="136">
        <v>191.74182500000001</v>
      </c>
      <c r="FT169" s="136">
        <v>68.191480472577865</v>
      </c>
      <c r="FU169" s="136">
        <v>5.91939934657794</v>
      </c>
      <c r="FV169" s="136">
        <v>294.09248200000002</v>
      </c>
      <c r="FW169" s="136">
        <v>66.871364871035169</v>
      </c>
      <c r="FX169" s="136">
        <v>5.8048059783884698</v>
      </c>
      <c r="FY169" s="136">
        <v>295.22239400000001</v>
      </c>
      <c r="FZ169" s="136">
        <v>4410017.4057645909</v>
      </c>
      <c r="GA169" s="136">
        <v>29.778260239120449</v>
      </c>
      <c r="GB169" s="136">
        <v>304.71420599999999</v>
      </c>
      <c r="GC169" s="136">
        <v>4416377.2059622863</v>
      </c>
      <c r="GD169" s="136">
        <v>29.82120423864032</v>
      </c>
      <c r="GE169" s="136">
        <v>303.99809499999998</v>
      </c>
      <c r="GF169" s="136">
        <v>167.75121200000001</v>
      </c>
      <c r="GG169" s="136"/>
      <c r="GH169" s="136"/>
      <c r="GI169" s="136"/>
      <c r="GJ169" s="136"/>
      <c r="GK169" s="136"/>
      <c r="GL169" s="136">
        <v>4</v>
      </c>
      <c r="GM169" s="136">
        <v>0</v>
      </c>
      <c r="GN169" s="136">
        <v>0</v>
      </c>
      <c r="GO169" s="114"/>
      <c r="GP169" s="114"/>
      <c r="GQ169" s="114"/>
      <c r="GR169" s="114"/>
      <c r="GS169" s="114"/>
      <c r="GT169" s="114"/>
      <c r="GU169" s="114"/>
      <c r="GV169" s="114"/>
      <c r="GW169" s="114"/>
      <c r="GX169" s="114"/>
      <c r="GY169" s="114"/>
      <c r="GZ169" s="114"/>
      <c r="HA169" s="107"/>
      <c r="HB169" s="114"/>
      <c r="HC169" s="53" t="str">
        <f t="shared" si="21"/>
        <v>0</v>
      </c>
      <c r="HD169" s="56">
        <f t="shared" si="22"/>
        <v>2017</v>
      </c>
      <c r="HF169" s="56" t="e">
        <f>MATCH(ROUND(#REF!,1),#REF!,0)</f>
        <v>#REF!</v>
      </c>
      <c r="HG169" s="56" t="e">
        <f>MATCH(ROUND(#REF!,1),#REF!,0)</f>
        <v>#REF!</v>
      </c>
      <c r="HH169" s="56" t="e">
        <f>MATCH(ROUND(#REF!,1),#REF!,0)</f>
        <v>#REF!</v>
      </c>
      <c r="HI169" s="56" t="e">
        <f>MATCH(ROUND(#REF!,1),#REF!,0)</f>
        <v>#REF!</v>
      </c>
      <c r="HK169" s="115">
        <f t="shared" si="18"/>
        <v>2</v>
      </c>
      <c r="HL169" s="115" t="str" cm="1">
        <f t="array" ref="HL169">IFERROR(INDEX(#REF!,'5. Data Set'!HH169),"")</f>
        <v/>
      </c>
      <c r="HN169" s="116" t="str" cm="1">
        <f t="array" ref="HN169">IF(IFERROR(INDEX($E$5:$E$900,SMALL(IF(ROUND($EH$5:$EH$900,1)=ROUND($EH169,1),ROW($EH$5:$EH$900)-4,""),1)),"")=$E169,"",IFERROR(INDEX($E$5:$E$900,SMALL(IF(ROUND($EH$5:$EH$900,1)=ROUND($EH169,1),ROW($EH$5:$EH$900)-4,""),1)),""))</f>
        <v/>
      </c>
      <c r="HO169" s="116" t="str" cm="1">
        <f t="array" ref="HO169">IF(IFERROR(INDEX($E$5:$E$900,SMALL(IF(ROUND($EH$5:$EH$900,1)=ROUND($EH169,1),ROW($EH$5:$EH$900)-4,""),2)),"")=$E169,"",IFERROR(INDEX($E$5:$E$900,SMALL(IF(ROUND($EH$5:$EH$900,1)=ROUND($EH169,1),ROW($EH$5:$EH$900)-4,""),2)),""))</f>
        <v/>
      </c>
      <c r="HP169" s="116" t="str" cm="1">
        <f t="array" ref="HP169">IF(IFERROR(INDEX($E$5:$E$900,SMALL(IF(ROUND($EH$5:$EH$900,1)=ROUND($EH169,1),ROW($EH$5:$EH$900)-4,""),3)),"")=$E169,"",IFERROR(INDEX($E$5:$E$900,SMALL(IF(ROUND($EH$5:$EH$900,1)=ROUND($EH169,1),ROW($EH$5:$EH$900)-4,""),3)),""))</f>
        <v/>
      </c>
      <c r="HQ169" s="117" t="str" cm="1">
        <f t="array" ref="HQ169">IF(IFERROR(INDEX($E$5:$E$900,SMALL(IF(ROUND($EH$5:$EH$900,1)=ROUND($EH169,1),ROW($EH$5:$EH$900)-4,""),4)),"")=$E169,"",IFERROR(INDEX($E$5:$E$900,SMALL(IF(ROUND($EH$5:$EH$900,1)=ROUND($EH169,1),ROW($EH$5:$EH$900)-4,""),4)),""))</f>
        <v/>
      </c>
      <c r="HR169" s="118"/>
      <c r="HS169" s="105" t="str">
        <f t="shared" si="19"/>
        <v>TZ</v>
      </c>
      <c r="HT169" s="119" t="str">
        <f t="shared" si="20"/>
        <v/>
      </c>
      <c r="HU169" s="119" t="str">
        <f t="shared" si="20"/>
        <v/>
      </c>
      <c r="HV169" s="119" t="str">
        <f t="shared" si="20"/>
        <v/>
      </c>
      <c r="HW169" s="119" t="str">
        <f t="shared" si="20"/>
        <v/>
      </c>
    </row>
    <row r="170" spans="1:231" ht="13.9" customHeight="1" x14ac:dyDescent="0.25">
      <c r="A170" s="136" t="s">
        <v>292</v>
      </c>
      <c r="B170" s="137" t="s">
        <v>717</v>
      </c>
      <c r="C170" s="136"/>
      <c r="D170" s="137">
        <v>2017</v>
      </c>
      <c r="E170" s="138" t="s">
        <v>721</v>
      </c>
      <c r="F170" s="137" t="s">
        <v>303</v>
      </c>
      <c r="G170" s="107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18" t="s">
        <v>18</v>
      </c>
      <c r="X170" s="110"/>
      <c r="Y170" s="118" t="s">
        <v>296</v>
      </c>
      <c r="Z170" s="118">
        <v>1</v>
      </c>
      <c r="AA170" s="136" t="s">
        <v>604</v>
      </c>
      <c r="AB170" s="136">
        <v>2</v>
      </c>
      <c r="AC170" s="136">
        <v>2</v>
      </c>
      <c r="AD170" s="136">
        <v>2100</v>
      </c>
      <c r="AE170" s="136">
        <v>8</v>
      </c>
      <c r="AF170" s="136">
        <v>2</v>
      </c>
      <c r="AG170" s="136">
        <v>131068</v>
      </c>
      <c r="AH170" s="136">
        <v>2</v>
      </c>
      <c r="AI170" s="136" t="s">
        <v>432</v>
      </c>
      <c r="AJ170" s="136">
        <v>2</v>
      </c>
      <c r="AK170" s="136" t="s">
        <v>405</v>
      </c>
      <c r="AL170" s="136" t="s">
        <v>316</v>
      </c>
      <c r="AM170" s="136">
        <v>2</v>
      </c>
      <c r="AN170" s="118">
        <v>1</v>
      </c>
      <c r="AO170" s="136">
        <v>495</v>
      </c>
      <c r="AP170" s="136" t="s">
        <v>341</v>
      </c>
      <c r="AQ170" s="136" t="s">
        <v>424</v>
      </c>
      <c r="AR170" s="136" t="s">
        <v>319</v>
      </c>
      <c r="AS170" s="136" t="s">
        <v>481</v>
      </c>
      <c r="AT170" s="136" t="s">
        <v>599</v>
      </c>
      <c r="AU170" s="136">
        <v>2.4082350428144936</v>
      </c>
      <c r="AV170" s="136">
        <v>3.0632053696668602</v>
      </c>
      <c r="AW170" s="136">
        <v>12.649172503842642</v>
      </c>
      <c r="AX170" s="136">
        <v>9.770664812777726</v>
      </c>
      <c r="AY170" s="136">
        <v>9.9032890590946323</v>
      </c>
      <c r="AZ170" s="136">
        <v>15.342432105979613</v>
      </c>
      <c r="BA170" s="136"/>
      <c r="BB170" s="136">
        <v>1.5113050368105272</v>
      </c>
      <c r="BC170" s="136">
        <v>5.498164348804579</v>
      </c>
      <c r="BD170" s="136">
        <v>11.535293494449391</v>
      </c>
      <c r="BE170" s="136">
        <v>2.32077513726226</v>
      </c>
      <c r="BF170" s="136">
        <v>12.603939072075036</v>
      </c>
      <c r="BG170" s="136">
        <v>6014.9902123084303</v>
      </c>
      <c r="BH170" s="136">
        <v>6037.1817799999999</v>
      </c>
      <c r="BI170" s="136">
        <v>0.87187074403558429</v>
      </c>
      <c r="BJ170" s="136">
        <v>242.76031699999999</v>
      </c>
      <c r="BK170" s="136">
        <v>4506.0547560000005</v>
      </c>
      <c r="BL170" s="136">
        <v>0.65075021027092605</v>
      </c>
      <c r="BM170" s="136">
        <v>209.48674600000001</v>
      </c>
      <c r="BN170" s="136">
        <v>3003.4850070000002</v>
      </c>
      <c r="BO170" s="136">
        <v>0.43375382805730467</v>
      </c>
      <c r="BP170" s="136">
        <v>186.882857</v>
      </c>
      <c r="BQ170" s="136">
        <v>1500.7285790000001</v>
      </c>
      <c r="BR170" s="136">
        <v>0.21673048625151639</v>
      </c>
      <c r="BS170" s="136">
        <v>166.85166699999999</v>
      </c>
      <c r="BT170" s="136">
        <v>67232.381933773897</v>
      </c>
      <c r="BU170" s="136">
        <v>67246.385420000006</v>
      </c>
      <c r="BV170" s="136">
        <v>1.1396125959635042</v>
      </c>
      <c r="BW170" s="136">
        <v>244.11634900000001</v>
      </c>
      <c r="BX170" s="136">
        <v>50381.883459999997</v>
      </c>
      <c r="BY170" s="136">
        <v>0.85381286504516074</v>
      </c>
      <c r="BZ170" s="136">
        <v>219.11357100000001</v>
      </c>
      <c r="CA170" s="136">
        <v>33612.763883</v>
      </c>
      <c r="CB170" s="136">
        <v>0.56962956249573149</v>
      </c>
      <c r="CC170" s="136">
        <v>196.137778</v>
      </c>
      <c r="CD170" s="136">
        <v>16817.197206000001</v>
      </c>
      <c r="CE170" s="136">
        <v>0.28499806562182722</v>
      </c>
      <c r="CF170" s="136">
        <v>171.01039700000001</v>
      </c>
      <c r="CG170" s="136">
        <v>90357.884558140897</v>
      </c>
      <c r="CH170" s="136">
        <v>91997.319608999998</v>
      </c>
      <c r="CI170" s="136">
        <v>5.7691193627320336</v>
      </c>
      <c r="CJ170" s="136">
        <v>302.49468300000001</v>
      </c>
      <c r="CK170" s="136">
        <v>67734.297993999993</v>
      </c>
      <c r="CL170" s="136">
        <v>4.2475938618544111</v>
      </c>
      <c r="CM170" s="136">
        <v>274.50888900000001</v>
      </c>
      <c r="CN170" s="136">
        <v>45187.792366000001</v>
      </c>
      <c r="CO170" s="136">
        <v>2.8337104711940104</v>
      </c>
      <c r="CP170" s="136">
        <v>242.471825</v>
      </c>
      <c r="CQ170" s="136">
        <v>22575.446968</v>
      </c>
      <c r="CR170" s="136">
        <v>1.4156982918519476</v>
      </c>
      <c r="CS170" s="136">
        <v>190.71936500000001</v>
      </c>
      <c r="CT170" s="136">
        <v>58100.916959143302</v>
      </c>
      <c r="CU170" s="136">
        <v>58097.927706000002</v>
      </c>
      <c r="CV170" s="136">
        <v>3.8586532026967699</v>
      </c>
      <c r="CW170" s="136">
        <v>246.674048</v>
      </c>
      <c r="CX170" s="136">
        <v>43532.304409999997</v>
      </c>
      <c r="CY170" s="136">
        <v>2.8912574417877157</v>
      </c>
      <c r="CZ170" s="136">
        <v>233.44841299999999</v>
      </c>
      <c r="DA170" s="136">
        <v>29045.557294999999</v>
      </c>
      <c r="DB170" s="136">
        <v>1.9291003501470789</v>
      </c>
      <c r="DC170" s="136">
        <v>217.003016</v>
      </c>
      <c r="DD170" s="136">
        <v>14531.645944</v>
      </c>
      <c r="DE170" s="136">
        <v>0.96513910867909136</v>
      </c>
      <c r="DF170" s="136">
        <v>182.38563500000001</v>
      </c>
      <c r="DG170" s="136">
        <v>88251.390173326799</v>
      </c>
      <c r="DH170" s="136">
        <v>88306.043061000004</v>
      </c>
      <c r="DI170" s="136">
        <v>4.2277850871855174</v>
      </c>
      <c r="DJ170" s="136">
        <v>271.71579400000002</v>
      </c>
      <c r="DK170" s="136">
        <v>66163.985260000001</v>
      </c>
      <c r="DL170" s="136">
        <v>3.1677006521259328</v>
      </c>
      <c r="DM170" s="136">
        <v>255.78412700000001</v>
      </c>
      <c r="DN170" s="136">
        <v>44144.994471999998</v>
      </c>
      <c r="DO170" s="136">
        <v>2.1135082360522564</v>
      </c>
      <c r="DP170" s="136">
        <v>234.96158700000001</v>
      </c>
      <c r="DQ170" s="136">
        <v>22065.946429</v>
      </c>
      <c r="DR170" s="136">
        <v>1.0564404882542167</v>
      </c>
      <c r="DS170" s="136">
        <v>190.371905</v>
      </c>
      <c r="DT170" s="136">
        <v>6402.6819024249799</v>
      </c>
      <c r="DU170" s="136">
        <v>6400.993931</v>
      </c>
      <c r="DV170" s="136">
        <v>6.5526886737984338</v>
      </c>
      <c r="DW170" s="136">
        <v>273.00626999999997</v>
      </c>
      <c r="DX170" s="136">
        <v>4800.0790729999999</v>
      </c>
      <c r="DY170" s="136">
        <v>4.913834337922915</v>
      </c>
      <c r="DZ170" s="136">
        <v>255.022222</v>
      </c>
      <c r="EA170" s="136">
        <v>3195.0835550000002</v>
      </c>
      <c r="EB170" s="136">
        <v>3.2708026360239546</v>
      </c>
      <c r="EC170" s="136">
        <v>225.06523799999999</v>
      </c>
      <c r="ED170" s="136">
        <v>1606.6819969999999</v>
      </c>
      <c r="EE170" s="136">
        <v>1.6447581481291906</v>
      </c>
      <c r="EF170" s="136">
        <v>199.508095</v>
      </c>
      <c r="EG170" s="136">
        <v>214626.71186202299</v>
      </c>
      <c r="EH170" s="140">
        <v>217035.926141</v>
      </c>
      <c r="EI170" s="136">
        <v>0.61290133560722559</v>
      </c>
      <c r="EJ170" s="136">
        <v>240.56170700000001</v>
      </c>
      <c r="EK170" s="136">
        <v>187279.62039</v>
      </c>
      <c r="EL170" s="136">
        <v>0.52887064141848317</v>
      </c>
      <c r="EM170" s="136">
        <v>201.654065</v>
      </c>
      <c r="EN170" s="136">
        <v>160545.61597099999</v>
      </c>
      <c r="EO170" s="136">
        <v>0.45337481312003974</v>
      </c>
      <c r="EP170" s="136">
        <v>195.70447200000001</v>
      </c>
      <c r="EQ170" s="136">
        <v>134902.23254999999</v>
      </c>
      <c r="ER170" s="136">
        <v>0.38095885771729948</v>
      </c>
      <c r="ES170" s="136">
        <v>190.79573199999999</v>
      </c>
      <c r="ET170" s="136">
        <v>107092.5765</v>
      </c>
      <c r="EU170" s="136">
        <v>0.30242542945552248</v>
      </c>
      <c r="EV170" s="136">
        <v>188.22475600000001</v>
      </c>
      <c r="EW170" s="136">
        <v>79885.682818000001</v>
      </c>
      <c r="EX170" s="136">
        <v>0.22559417957024597</v>
      </c>
      <c r="EY170" s="136">
        <v>180.37357700000001</v>
      </c>
      <c r="EZ170" s="136">
        <v>53497.191588000002</v>
      </c>
      <c r="FA170" s="136">
        <v>0.15107406759109271</v>
      </c>
      <c r="FB170" s="136">
        <v>166.77004099999999</v>
      </c>
      <c r="FC170" s="136">
        <v>27054.944367</v>
      </c>
      <c r="FD170" s="136">
        <v>7.640215070449112E-2</v>
      </c>
      <c r="FE170" s="136">
        <v>157.95361800000001</v>
      </c>
      <c r="FF170" s="136">
        <v>406.522159604725</v>
      </c>
      <c r="FG170" s="136">
        <v>414.03533299999998</v>
      </c>
      <c r="FH170" s="136">
        <v>1.223291771553507</v>
      </c>
      <c r="FI170" s="136">
        <v>161.61928599999999</v>
      </c>
      <c r="FJ170" s="136">
        <v>204.514825</v>
      </c>
      <c r="FK170" s="136">
        <v>0.60425109318678727</v>
      </c>
      <c r="FL170" s="136">
        <v>151.29301599999999</v>
      </c>
      <c r="FM170" s="136">
        <v>341.94893969297101</v>
      </c>
      <c r="FN170" s="136">
        <v>342.79041799999999</v>
      </c>
      <c r="FO170" s="136">
        <v>2.5096304121824438</v>
      </c>
      <c r="FP170" s="136">
        <v>155.979603</v>
      </c>
      <c r="FQ170" s="136">
        <v>170.300004</v>
      </c>
      <c r="FR170" s="136">
        <v>1.2467970129584889</v>
      </c>
      <c r="FS170" s="136">
        <v>150.758016</v>
      </c>
      <c r="FT170" s="136">
        <v>6.2762512845201197</v>
      </c>
      <c r="FU170" s="136">
        <v>0.54481347955903814</v>
      </c>
      <c r="FV170" s="136">
        <v>235.918115</v>
      </c>
      <c r="FW170" s="136">
        <v>6.3413840607667833</v>
      </c>
      <c r="FX170" s="136">
        <v>0.55046736638600546</v>
      </c>
      <c r="FY170" s="136">
        <v>236.021739</v>
      </c>
      <c r="FZ170" s="136">
        <v>1149702.5803520605</v>
      </c>
      <c r="GA170" s="136">
        <v>7.7632670090054265</v>
      </c>
      <c r="GB170" s="136">
        <v>261.53285699999998</v>
      </c>
      <c r="GC170" s="136">
        <v>469785.42941164854</v>
      </c>
      <c r="GD170" s="136">
        <v>3.1721853875861505</v>
      </c>
      <c r="GE170" s="136">
        <v>251.682063</v>
      </c>
      <c r="GF170" s="136">
        <v>145.430758</v>
      </c>
      <c r="GG170" s="136"/>
      <c r="GH170" s="136"/>
      <c r="GI170" s="136"/>
      <c r="GJ170" s="136"/>
      <c r="GK170" s="136"/>
      <c r="GL170" s="136">
        <v>4</v>
      </c>
      <c r="GM170" s="136">
        <v>0</v>
      </c>
      <c r="GN170" s="136">
        <v>0</v>
      </c>
      <c r="GO170" s="114"/>
      <c r="GP170" s="114"/>
      <c r="GQ170" s="114"/>
      <c r="GR170" s="114"/>
      <c r="GS170" s="114"/>
      <c r="GT170" s="114"/>
      <c r="GU170" s="114"/>
      <c r="GV170" s="114"/>
      <c r="GW170" s="114"/>
      <c r="GX170" s="114"/>
      <c r="GY170" s="114"/>
      <c r="GZ170" s="114"/>
      <c r="HA170" s="107"/>
      <c r="HB170" s="114"/>
      <c r="HC170" s="53" t="str">
        <f t="shared" si="21"/>
        <v>0</v>
      </c>
      <c r="HD170" s="56">
        <f t="shared" si="22"/>
        <v>2017</v>
      </c>
      <c r="HF170" s="56" t="e">
        <f>MATCH(ROUND(#REF!,1),#REF!,0)</f>
        <v>#REF!</v>
      </c>
      <c r="HG170" s="56" t="e">
        <f>MATCH(ROUND(#REF!,1),#REF!,0)</f>
        <v>#REF!</v>
      </c>
      <c r="HH170" s="56" t="e">
        <f>MATCH(ROUND(#REF!,1),#REF!,0)</f>
        <v>#REF!</v>
      </c>
      <c r="HI170" s="56" t="e">
        <f>MATCH(ROUND(#REF!,1),#REF!,0)</f>
        <v>#REF!</v>
      </c>
      <c r="HK170" s="115">
        <f t="shared" si="18"/>
        <v>2</v>
      </c>
      <c r="HL170" s="115" t="str" cm="1">
        <f t="array" ref="HL170">IFERROR(INDEX(#REF!,'5. Data Set'!HH170),"")</f>
        <v/>
      </c>
      <c r="HN170" s="116" t="str" cm="1">
        <f t="array" ref="HN170">IF(IFERROR(INDEX($E$5:$E$900,SMALL(IF(ROUND($EH$5:$EH$900,1)=ROUND($EH170,1),ROW($EH$5:$EH$900)-4,""),1)),"")=$E170,"",IFERROR(INDEX($E$5:$E$900,SMALL(IF(ROUND($EH$5:$EH$900,1)=ROUND($EH170,1),ROW($EH$5:$EH$900)-4,""),1)),""))</f>
        <v/>
      </c>
      <c r="HO170" s="116" t="str" cm="1">
        <f t="array" ref="HO170">IF(IFERROR(INDEX($E$5:$E$900,SMALL(IF(ROUND($EH$5:$EH$900,1)=ROUND($EH170,1),ROW($EH$5:$EH$900)-4,""),2)),"")=$E170,"",IFERROR(INDEX($E$5:$E$900,SMALL(IF(ROUND($EH$5:$EH$900,1)=ROUND($EH170,1),ROW($EH$5:$EH$900)-4,""),2)),""))</f>
        <v/>
      </c>
      <c r="HP170" s="116" t="str" cm="1">
        <f t="array" ref="HP170">IF(IFERROR(INDEX($E$5:$E$900,SMALL(IF(ROUND($EH$5:$EH$900,1)=ROUND($EH170,1),ROW($EH$5:$EH$900)-4,""),3)),"")=$E170,"",IFERROR(INDEX($E$5:$E$900,SMALL(IF(ROUND($EH$5:$EH$900,1)=ROUND($EH170,1),ROW($EH$5:$EH$900)-4,""),3)),""))</f>
        <v/>
      </c>
      <c r="HQ170" s="117" t="str" cm="1">
        <f t="array" ref="HQ170">IF(IFERROR(INDEX($E$5:$E$900,SMALL(IF(ROUND($EH$5:$EH$900,1)=ROUND($EH170,1),ROW($EH$5:$EH$900)-4,""),4)),"")=$E170,"",IFERROR(INDEX($E$5:$E$900,SMALL(IF(ROUND($EH$5:$EH$900,1)=ROUND($EH170,1),ROW($EH$5:$EH$900)-4,""),4)),""))</f>
        <v/>
      </c>
      <c r="HR170" s="118"/>
      <c r="HS170" s="105" t="str">
        <f t="shared" si="19"/>
        <v>TZ</v>
      </c>
      <c r="HT170" s="119" t="str">
        <f t="shared" si="20"/>
        <v/>
      </c>
      <c r="HU170" s="119" t="str">
        <f t="shared" si="20"/>
        <v/>
      </c>
      <c r="HV170" s="119" t="str">
        <f t="shared" si="20"/>
        <v/>
      </c>
      <c r="HW170" s="119" t="str">
        <f t="shared" si="20"/>
        <v/>
      </c>
    </row>
    <row r="171" spans="1:231" ht="13.9" customHeight="1" x14ac:dyDescent="0.25">
      <c r="A171" s="136" t="s">
        <v>292</v>
      </c>
      <c r="B171" s="137" t="s">
        <v>717</v>
      </c>
      <c r="C171" s="136"/>
      <c r="D171" s="137">
        <v>2017</v>
      </c>
      <c r="E171" s="138" t="s">
        <v>722</v>
      </c>
      <c r="F171" s="137" t="s">
        <v>49</v>
      </c>
      <c r="G171" s="107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18" t="s">
        <v>18</v>
      </c>
      <c r="X171" s="110"/>
      <c r="Y171" s="118" t="s">
        <v>296</v>
      </c>
      <c r="Z171" s="118">
        <v>1</v>
      </c>
      <c r="AA171" s="136" t="s">
        <v>723</v>
      </c>
      <c r="AB171" s="136">
        <v>2</v>
      </c>
      <c r="AC171" s="136">
        <v>2</v>
      </c>
      <c r="AD171" s="136">
        <v>2000</v>
      </c>
      <c r="AE171" s="136">
        <v>32</v>
      </c>
      <c r="AF171" s="136">
        <v>2</v>
      </c>
      <c r="AG171" s="136">
        <v>130746</v>
      </c>
      <c r="AH171" s="136">
        <v>16</v>
      </c>
      <c r="AI171" s="136" t="s">
        <v>428</v>
      </c>
      <c r="AJ171" s="136">
        <v>12</v>
      </c>
      <c r="AK171" s="136" t="s">
        <v>405</v>
      </c>
      <c r="AL171" s="136" t="s">
        <v>327</v>
      </c>
      <c r="AM171" s="136">
        <v>2</v>
      </c>
      <c r="AN171" s="118">
        <v>1</v>
      </c>
      <c r="AO171" s="136">
        <v>1100</v>
      </c>
      <c r="AP171" s="136" t="s">
        <v>341</v>
      </c>
      <c r="AQ171" s="136" t="s">
        <v>424</v>
      </c>
      <c r="AR171" s="136" t="s">
        <v>319</v>
      </c>
      <c r="AS171" s="136" t="s">
        <v>477</v>
      </c>
      <c r="AT171" s="136" t="s">
        <v>599</v>
      </c>
      <c r="AU171" s="136">
        <v>16.663741439774437</v>
      </c>
      <c r="AV171" s="136">
        <v>22.502605913614641</v>
      </c>
      <c r="AW171" s="136">
        <v>20.197199954765594</v>
      </c>
      <c r="AX171" s="136">
        <v>17.66392842349185</v>
      </c>
      <c r="AY171" s="136">
        <v>19.823843261819196</v>
      </c>
      <c r="AZ171" s="136">
        <v>29.449207366557662</v>
      </c>
      <c r="BA171" s="136"/>
      <c r="BB171" s="136">
        <v>13.752178869578373</v>
      </c>
      <c r="BC171" s="136">
        <v>34.533199045194792</v>
      </c>
      <c r="BD171" s="136">
        <v>46.876399922672107</v>
      </c>
      <c r="BE171" s="136">
        <v>27.672884517427999</v>
      </c>
      <c r="BF171" s="136">
        <v>172.86930762245606</v>
      </c>
      <c r="BG171" s="136">
        <v>102694.89553449801</v>
      </c>
      <c r="BH171" s="136">
        <v>102639.826071</v>
      </c>
      <c r="BI171" s="136">
        <v>14.822919830021375</v>
      </c>
      <c r="BJ171" s="136">
        <v>593.36190499999998</v>
      </c>
      <c r="BK171" s="136">
        <v>77000.270218999998</v>
      </c>
      <c r="BL171" s="136">
        <v>11.120136072295074</v>
      </c>
      <c r="BM171" s="136">
        <v>540.36904800000002</v>
      </c>
      <c r="BN171" s="136">
        <v>51366.071731999997</v>
      </c>
      <c r="BO171" s="136">
        <v>7.41812600831841</v>
      </c>
      <c r="BP171" s="136">
        <v>478.41031700000002</v>
      </c>
      <c r="BQ171" s="136">
        <v>25634.332364000002</v>
      </c>
      <c r="BR171" s="136">
        <v>3.7020293980705912</v>
      </c>
      <c r="BS171" s="136">
        <v>382.71650799999998</v>
      </c>
      <c r="BT171" s="136">
        <v>1131011.62231095</v>
      </c>
      <c r="BU171" s="136">
        <v>1144086.684622</v>
      </c>
      <c r="BV171" s="136">
        <v>19.388634623647494</v>
      </c>
      <c r="BW171" s="136">
        <v>578.85158699999999</v>
      </c>
      <c r="BX171" s="136">
        <v>848352.02414700005</v>
      </c>
      <c r="BY171" s="136">
        <v>14.37687165623505</v>
      </c>
      <c r="BZ171" s="136">
        <v>535.05634899999995</v>
      </c>
      <c r="CA171" s="136">
        <v>565466.12846299994</v>
      </c>
      <c r="CB171" s="136">
        <v>9.5828544324331002</v>
      </c>
      <c r="CC171" s="136">
        <v>447.89365099999998</v>
      </c>
      <c r="CD171" s="136">
        <v>282843.39477800002</v>
      </c>
      <c r="CE171" s="136">
        <v>4.7932969684675548</v>
      </c>
      <c r="CF171" s="136">
        <v>359.97134899999998</v>
      </c>
      <c r="CG171" s="136">
        <v>279875.89473449899</v>
      </c>
      <c r="CH171" s="136">
        <v>281521.02800200001</v>
      </c>
      <c r="CI171" s="136">
        <v>17.654084059897745</v>
      </c>
      <c r="CJ171" s="136">
        <v>556.27857100000006</v>
      </c>
      <c r="CK171" s="136">
        <v>209900.301442</v>
      </c>
      <c r="CL171" s="136">
        <v>13.162773637742678</v>
      </c>
      <c r="CM171" s="136">
        <v>555.91666699999996</v>
      </c>
      <c r="CN171" s="136">
        <v>139946.10000800001</v>
      </c>
      <c r="CO171" s="136">
        <v>8.7759704165989927</v>
      </c>
      <c r="CP171" s="136">
        <v>472.20873</v>
      </c>
      <c r="CQ171" s="136">
        <v>69978.915892999998</v>
      </c>
      <c r="CR171" s="136">
        <v>4.3883530561232522</v>
      </c>
      <c r="CS171" s="136">
        <v>368.28888899999998</v>
      </c>
      <c r="CT171" s="136">
        <v>204074.23410689301</v>
      </c>
      <c r="CU171" s="136">
        <v>204462.25061399999</v>
      </c>
      <c r="CV171" s="136">
        <v>13.579639572597403</v>
      </c>
      <c r="CW171" s="136">
        <v>488.51031699999999</v>
      </c>
      <c r="CX171" s="136">
        <v>153041.82903600001</v>
      </c>
      <c r="CY171" s="136">
        <v>10.164482057685269</v>
      </c>
      <c r="CZ171" s="136">
        <v>452.95317499999999</v>
      </c>
      <c r="DA171" s="136">
        <v>102021.804525</v>
      </c>
      <c r="DB171" s="136">
        <v>6.7759174607296631</v>
      </c>
      <c r="DC171" s="136">
        <v>422.95079399999997</v>
      </c>
      <c r="DD171" s="136">
        <v>51021.179235000003</v>
      </c>
      <c r="DE171" s="136">
        <v>3.3886412895268698</v>
      </c>
      <c r="DF171" s="136">
        <v>347.857302</v>
      </c>
      <c r="DG171" s="136">
        <v>329952.24591347302</v>
      </c>
      <c r="DH171" s="136">
        <v>330567.06248600001</v>
      </c>
      <c r="DI171" s="136">
        <v>15.826397023900434</v>
      </c>
      <c r="DJ171" s="136">
        <v>517.23412699999994</v>
      </c>
      <c r="DK171" s="136">
        <v>247546.62072800001</v>
      </c>
      <c r="DL171" s="136">
        <v>11.851668076374523</v>
      </c>
      <c r="DM171" s="136">
        <v>478.1</v>
      </c>
      <c r="DN171" s="136">
        <v>165000.61394400001</v>
      </c>
      <c r="DO171" s="136">
        <v>7.8996534192684766</v>
      </c>
      <c r="DP171" s="136">
        <v>437.51349199999999</v>
      </c>
      <c r="DQ171" s="136">
        <v>82517.799989000006</v>
      </c>
      <c r="DR171" s="136">
        <v>3.9506642142243984</v>
      </c>
      <c r="DS171" s="136">
        <v>350.34095200000002</v>
      </c>
      <c r="DT171" s="136">
        <v>22609.263918813402</v>
      </c>
      <c r="DU171" s="136">
        <v>22639.347729000001</v>
      </c>
      <c r="DV171" s="136">
        <v>23.175869098633363</v>
      </c>
      <c r="DW171" s="136">
        <v>516.75793699999997</v>
      </c>
      <c r="DX171" s="136">
        <v>16968.720006</v>
      </c>
      <c r="DY171" s="136">
        <v>17.370855306341813</v>
      </c>
      <c r="DZ171" s="136">
        <v>472.59047600000002</v>
      </c>
      <c r="EA171" s="136">
        <v>11292.267214</v>
      </c>
      <c r="EB171" s="136">
        <v>11.559878398935354</v>
      </c>
      <c r="EC171" s="136">
        <v>393.759524</v>
      </c>
      <c r="ED171" s="136">
        <v>5652.5683639999997</v>
      </c>
      <c r="EE171" s="136">
        <v>5.7865264513487222</v>
      </c>
      <c r="EF171" s="136">
        <v>372.332381</v>
      </c>
      <c r="EG171" s="136">
        <v>4323426.8460112596</v>
      </c>
      <c r="EH171" s="140">
        <v>4353880.8248619996</v>
      </c>
      <c r="EI171" s="136">
        <v>12.295196560679019</v>
      </c>
      <c r="EJ171" s="136">
        <v>545.71178899999995</v>
      </c>
      <c r="EK171" s="136">
        <v>3776434.6282609999</v>
      </c>
      <c r="EL171" s="136">
        <v>10.664510105072869</v>
      </c>
      <c r="EM171" s="136">
        <v>492.34024399999998</v>
      </c>
      <c r="EN171" s="136">
        <v>3245742.346291</v>
      </c>
      <c r="EO171" s="136">
        <v>9.1658549552128008</v>
      </c>
      <c r="EP171" s="136">
        <v>453.22479700000002</v>
      </c>
      <c r="EQ171" s="136">
        <v>2703711.304153</v>
      </c>
      <c r="ER171" s="136">
        <v>7.6351795708474883</v>
      </c>
      <c r="ES171" s="136">
        <v>427.28455300000002</v>
      </c>
      <c r="ET171" s="136">
        <v>2157946.5920469998</v>
      </c>
      <c r="EU171" s="136">
        <v>6.0939604421777558</v>
      </c>
      <c r="EV171" s="136">
        <v>398.96829300000002</v>
      </c>
      <c r="EW171" s="136">
        <v>1622432.7842619999</v>
      </c>
      <c r="EX171" s="136">
        <v>4.5816894838005355</v>
      </c>
      <c r="EY171" s="136">
        <v>373.54024399999997</v>
      </c>
      <c r="EZ171" s="136">
        <v>1079562.9801360001</v>
      </c>
      <c r="FA171" s="136">
        <v>3.0486454669611343</v>
      </c>
      <c r="FB171" s="136">
        <v>358.75695100000002</v>
      </c>
      <c r="FC171" s="136">
        <v>539442.19183200004</v>
      </c>
      <c r="FD171" s="136">
        <v>1.5233645679560335</v>
      </c>
      <c r="FE171" s="136">
        <v>334.34662600000001</v>
      </c>
      <c r="FF171" s="136">
        <v>4714.3504758484596</v>
      </c>
      <c r="FG171" s="136">
        <v>4798.4646650000004</v>
      </c>
      <c r="FH171" s="136">
        <v>14.177346407256399</v>
      </c>
      <c r="FI171" s="136">
        <v>300.052143</v>
      </c>
      <c r="FJ171" s="136">
        <v>2351.5198540000001</v>
      </c>
      <c r="FK171" s="136">
        <v>6.9477038763812571</v>
      </c>
      <c r="FL171" s="136">
        <v>275.27444400000002</v>
      </c>
      <c r="FM171" s="136">
        <v>2674.56950599212</v>
      </c>
      <c r="FN171" s="136">
        <v>2662.101576</v>
      </c>
      <c r="FO171" s="136">
        <v>19.489725280035142</v>
      </c>
      <c r="FP171" s="136">
        <v>297.23015900000001</v>
      </c>
      <c r="FQ171" s="136">
        <v>1326.033488</v>
      </c>
      <c r="FR171" s="136">
        <v>9.7081300827293369</v>
      </c>
      <c r="FS171" s="136">
        <v>289.69428599999998</v>
      </c>
      <c r="FT171" s="136">
        <v>154.86923367839793</v>
      </c>
      <c r="FU171" s="136">
        <v>13.443509867916488</v>
      </c>
      <c r="FV171" s="136">
        <v>486.02678600000002</v>
      </c>
      <c r="FW171" s="136">
        <v>155.22599916193337</v>
      </c>
      <c r="FX171" s="136">
        <v>13.474479093917829</v>
      </c>
      <c r="FY171" s="136">
        <v>486.69354800000002</v>
      </c>
      <c r="FZ171" s="136">
        <v>14681896.667970255</v>
      </c>
      <c r="GA171" s="136">
        <v>99.138234513814453</v>
      </c>
      <c r="GB171" s="136">
        <v>569.13968299999999</v>
      </c>
      <c r="GC171" s="136">
        <v>14499841.494044242</v>
      </c>
      <c r="GD171" s="136">
        <v>97.908922733783683</v>
      </c>
      <c r="GE171" s="136">
        <v>566.37539700000002</v>
      </c>
      <c r="GF171" s="136">
        <v>256.98424199999999</v>
      </c>
      <c r="GG171" s="136"/>
      <c r="GH171" s="136"/>
      <c r="GI171" s="136"/>
      <c r="GJ171" s="136"/>
      <c r="GK171" s="136"/>
      <c r="GL171" s="136">
        <v>4</v>
      </c>
      <c r="GM171" s="136">
        <v>4</v>
      </c>
      <c r="GN171" s="136">
        <v>0</v>
      </c>
      <c r="GO171" s="114"/>
      <c r="GP171" s="114"/>
      <c r="GQ171" s="114"/>
      <c r="GR171" s="114"/>
      <c r="GS171" s="114"/>
      <c r="GT171" s="114"/>
      <c r="GU171" s="114"/>
      <c r="GV171" s="114"/>
      <c r="GW171" s="114"/>
      <c r="GX171" s="114"/>
      <c r="GY171" s="114"/>
      <c r="GZ171" s="114"/>
      <c r="HA171" s="107"/>
      <c r="HB171" s="114"/>
      <c r="HC171" s="53" t="str">
        <f t="shared" si="21"/>
        <v>0</v>
      </c>
      <c r="HD171" s="56">
        <f t="shared" si="22"/>
        <v>2017</v>
      </c>
      <c r="HF171" s="56" t="e">
        <f>MATCH(ROUND(#REF!,1),#REF!,0)</f>
        <v>#REF!</v>
      </c>
      <c r="HG171" s="56" t="e">
        <f>MATCH(ROUND(#REF!,1),#REF!,0)</f>
        <v>#REF!</v>
      </c>
      <c r="HH171" s="56" t="e">
        <f>MATCH(ROUND(#REF!,1),#REF!,0)</f>
        <v>#REF!</v>
      </c>
      <c r="HI171" s="56" t="e">
        <f>MATCH(ROUND(#REF!,1),#REF!,0)</f>
        <v>#REF!</v>
      </c>
      <c r="HK171" s="115">
        <f t="shared" si="18"/>
        <v>2</v>
      </c>
      <c r="HL171" s="115" t="str" cm="1">
        <f t="array" ref="HL171">IFERROR(INDEX(#REF!,'5. Data Set'!HH171),"")</f>
        <v/>
      </c>
      <c r="HN171" s="116" t="str" cm="1">
        <f t="array" ref="HN171">IF(IFERROR(INDEX($E$5:$E$900,SMALL(IF(ROUND($EH$5:$EH$900,1)=ROUND($EH171,1),ROW($EH$5:$EH$900)-4,""),1)),"")=$E171,"",IFERROR(INDEX($E$5:$E$900,SMALL(IF(ROUND($EH$5:$EH$900,1)=ROUND($EH171,1),ROW($EH$5:$EH$900)-4,""),1)),""))</f>
        <v/>
      </c>
      <c r="HO171" s="116" t="str" cm="1">
        <f t="array" ref="HO171">IF(IFERROR(INDEX($E$5:$E$900,SMALL(IF(ROUND($EH$5:$EH$900,1)=ROUND($EH171,1),ROW($EH$5:$EH$900)-4,""),2)),"")=$E171,"",IFERROR(INDEX($E$5:$E$900,SMALL(IF(ROUND($EH$5:$EH$900,1)=ROUND($EH171,1),ROW($EH$5:$EH$900)-4,""),2)),""))</f>
        <v/>
      </c>
      <c r="HP171" s="116" t="str" cm="1">
        <f t="array" ref="HP171">IF(IFERROR(INDEX($E$5:$E$900,SMALL(IF(ROUND($EH$5:$EH$900,1)=ROUND($EH171,1),ROW($EH$5:$EH$900)-4,""),3)),"")=$E171,"",IFERROR(INDEX($E$5:$E$900,SMALL(IF(ROUND($EH$5:$EH$900,1)=ROUND($EH171,1),ROW($EH$5:$EH$900)-4,""),3)),""))</f>
        <v/>
      </c>
      <c r="HQ171" s="117" t="str" cm="1">
        <f t="array" ref="HQ171">IF(IFERROR(INDEX($E$5:$E$900,SMALL(IF(ROUND($EH$5:$EH$900,1)=ROUND($EH171,1),ROW($EH$5:$EH$900)-4,""),4)),"")=$E171,"",IFERROR(INDEX($E$5:$E$900,SMALL(IF(ROUND($EH$5:$EH$900,1)=ROUND($EH171,1),ROW($EH$5:$EH$900)-4,""),4)),""))</f>
        <v/>
      </c>
      <c r="HR171" s="118"/>
      <c r="HS171" s="105" t="str">
        <f t="shared" si="19"/>
        <v>TZ</v>
      </c>
      <c r="HT171" s="119" t="str">
        <f t="shared" si="20"/>
        <v/>
      </c>
      <c r="HU171" s="119" t="str">
        <f t="shared" si="20"/>
        <v/>
      </c>
      <c r="HV171" s="119" t="str">
        <f t="shared" si="20"/>
        <v/>
      </c>
      <c r="HW171" s="119" t="str">
        <f t="shared" si="20"/>
        <v/>
      </c>
    </row>
    <row r="172" spans="1:231" ht="13.9" customHeight="1" x14ac:dyDescent="0.25">
      <c r="A172" s="136" t="s">
        <v>292</v>
      </c>
      <c r="B172" s="137" t="s">
        <v>724</v>
      </c>
      <c r="C172" s="136"/>
      <c r="D172" s="137">
        <v>2017</v>
      </c>
      <c r="E172" s="138" t="s">
        <v>725</v>
      </c>
      <c r="F172" s="137" t="s">
        <v>300</v>
      </c>
      <c r="G172" s="107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18" t="s">
        <v>18</v>
      </c>
      <c r="X172" s="110"/>
      <c r="Y172" s="118" t="s">
        <v>296</v>
      </c>
      <c r="Z172" s="118">
        <v>1</v>
      </c>
      <c r="AA172" s="136" t="s">
        <v>422</v>
      </c>
      <c r="AB172" s="136">
        <v>4</v>
      </c>
      <c r="AC172" s="136">
        <v>4</v>
      </c>
      <c r="AD172" s="136">
        <v>2500</v>
      </c>
      <c r="AE172" s="136">
        <v>28</v>
      </c>
      <c r="AF172" s="136">
        <v>2</v>
      </c>
      <c r="AG172" s="136">
        <v>391874</v>
      </c>
      <c r="AH172" s="136">
        <v>48</v>
      </c>
      <c r="AI172" s="136" t="s">
        <v>726</v>
      </c>
      <c r="AJ172" s="136">
        <v>26</v>
      </c>
      <c r="AK172" s="136" t="s">
        <v>405</v>
      </c>
      <c r="AL172" s="136" t="s">
        <v>327</v>
      </c>
      <c r="AM172" s="136">
        <v>4</v>
      </c>
      <c r="AN172" s="118">
        <v>1</v>
      </c>
      <c r="AO172" s="136">
        <v>2400</v>
      </c>
      <c r="AP172" s="136" t="s">
        <v>341</v>
      </c>
      <c r="AQ172" s="136" t="s">
        <v>424</v>
      </c>
      <c r="AR172" s="136" t="s">
        <v>319</v>
      </c>
      <c r="AS172" s="136" t="s">
        <v>481</v>
      </c>
      <c r="AT172" s="136" t="s">
        <v>478</v>
      </c>
      <c r="AU172" s="136">
        <v>14.16153414176093</v>
      </c>
      <c r="AV172" s="136">
        <v>16.783927640625695</v>
      </c>
      <c r="AW172" s="136">
        <v>19.887570028632084</v>
      </c>
      <c r="AX172" s="136">
        <v>11.711049923974509</v>
      </c>
      <c r="AY172" s="136">
        <v>12.585978005823018</v>
      </c>
      <c r="AZ172" s="136">
        <v>18.773552782745373</v>
      </c>
      <c r="BA172" s="136"/>
      <c r="BB172" s="136">
        <v>10.633816965132111</v>
      </c>
      <c r="BC172" s="136">
        <v>29.697013407836245</v>
      </c>
      <c r="BD172" s="136">
        <v>57.635897903702386</v>
      </c>
      <c r="BE172" s="136">
        <v>16.251441515834333</v>
      </c>
      <c r="BF172" s="136">
        <v>244.14244837404567</v>
      </c>
      <c r="BG172" s="136">
        <v>230709.27283514701</v>
      </c>
      <c r="BH172" s="136">
        <v>230497.64599799999</v>
      </c>
      <c r="BI172" s="136">
        <v>33.287742764427243</v>
      </c>
      <c r="BJ172" s="136">
        <v>1550.8655739999999</v>
      </c>
      <c r="BK172" s="136">
        <v>173025.35699900001</v>
      </c>
      <c r="BL172" s="136">
        <v>24.987776124862808</v>
      </c>
      <c r="BM172" s="136">
        <v>1555.4069569999999</v>
      </c>
      <c r="BN172" s="136">
        <v>115384.959563</v>
      </c>
      <c r="BO172" s="136">
        <v>16.663531795245799</v>
      </c>
      <c r="BP172" s="136">
        <v>1249.2004830000001</v>
      </c>
      <c r="BQ172" s="136">
        <v>57640.084383000001</v>
      </c>
      <c r="BR172" s="136">
        <v>8.3241991194904976</v>
      </c>
      <c r="BS172" s="136">
        <v>951.98458600000004</v>
      </c>
      <c r="BT172" s="136">
        <v>2142992.2954073302</v>
      </c>
      <c r="BU172" s="136">
        <v>2143565.6753369998</v>
      </c>
      <c r="BV172" s="136">
        <v>36.326628243761746</v>
      </c>
      <c r="BW172" s="136">
        <v>1562.5140019999999</v>
      </c>
      <c r="BX172" s="136">
        <v>1606949.320943</v>
      </c>
      <c r="BY172" s="136">
        <v>27.232685828151418</v>
      </c>
      <c r="BZ172" s="136">
        <v>1432.5595920000001</v>
      </c>
      <c r="CA172" s="136">
        <v>1071486.7617019999</v>
      </c>
      <c r="CB172" s="136">
        <v>18.158296574860639</v>
      </c>
      <c r="CC172" s="136">
        <v>1113.024514</v>
      </c>
      <c r="CD172" s="136">
        <v>535885.13519299997</v>
      </c>
      <c r="CE172" s="136">
        <v>9.0815505731839234</v>
      </c>
      <c r="CF172" s="136">
        <v>825.153864</v>
      </c>
      <c r="CG172" s="136">
        <v>737463.74715487298</v>
      </c>
      <c r="CH172" s="136">
        <v>726184.66504600004</v>
      </c>
      <c r="CI172" s="136">
        <v>45.538783410664777</v>
      </c>
      <c r="CJ172" s="136">
        <v>1515.9642389999999</v>
      </c>
      <c r="CK172" s="136">
        <v>553037.81443200004</v>
      </c>
      <c r="CL172" s="136">
        <v>34.680805670457048</v>
      </c>
      <c r="CM172" s="136">
        <v>1512.2774890000001</v>
      </c>
      <c r="CN172" s="136">
        <v>368798.26201599999</v>
      </c>
      <c r="CO172" s="136">
        <v>23.127208525000139</v>
      </c>
      <c r="CP172" s="136">
        <v>1247.0573879999999</v>
      </c>
      <c r="CQ172" s="136">
        <v>184422.85020300001</v>
      </c>
      <c r="CR172" s="136">
        <v>11.565091684826335</v>
      </c>
      <c r="CS172" s="136">
        <v>944.51558199999999</v>
      </c>
      <c r="CT172" s="136">
        <v>389165.65300911799</v>
      </c>
      <c r="CU172" s="136">
        <v>389027.222955</v>
      </c>
      <c r="CV172" s="136">
        <v>25.837774238486556</v>
      </c>
      <c r="CW172" s="136">
        <v>1528.078215</v>
      </c>
      <c r="CX172" s="136">
        <v>291881.45267500001</v>
      </c>
      <c r="CY172" s="136">
        <v>19.385705250479361</v>
      </c>
      <c r="CZ172" s="136">
        <v>1369.446193</v>
      </c>
      <c r="DA172" s="136">
        <v>194603.53286800001</v>
      </c>
      <c r="DB172" s="136">
        <v>12.924859371183135</v>
      </c>
      <c r="DC172" s="136">
        <v>1161.191476</v>
      </c>
      <c r="DD172" s="136">
        <v>97304.567626999997</v>
      </c>
      <c r="DE172" s="136">
        <v>6.4626157306497571</v>
      </c>
      <c r="DF172" s="136">
        <v>915.36254599999995</v>
      </c>
      <c r="DG172" s="136">
        <v>607950.77358191495</v>
      </c>
      <c r="DH172" s="136">
        <v>603519.30495200003</v>
      </c>
      <c r="DI172" s="136">
        <v>28.894397584342851</v>
      </c>
      <c r="DJ172" s="136">
        <v>1533.5953669999999</v>
      </c>
      <c r="DK172" s="136">
        <v>456001.45576600003</v>
      </c>
      <c r="DL172" s="136">
        <v>21.831757913675784</v>
      </c>
      <c r="DM172" s="136">
        <v>1496.09349</v>
      </c>
      <c r="DN172" s="136">
        <v>303878.85245900002</v>
      </c>
      <c r="DO172" s="136">
        <v>14.548658689753998</v>
      </c>
      <c r="DP172" s="136">
        <v>1250.042858</v>
      </c>
      <c r="DQ172" s="136">
        <v>152027.918538</v>
      </c>
      <c r="DR172" s="136">
        <v>7.2785660477031966</v>
      </c>
      <c r="DS172" s="136">
        <v>928.17279699999995</v>
      </c>
      <c r="DT172" s="136">
        <v>42554.983406712599</v>
      </c>
      <c r="DU172" s="136">
        <v>42486.411086</v>
      </c>
      <c r="DV172" s="136">
        <v>43.493280530275889</v>
      </c>
      <c r="DW172" s="136">
        <v>1529.017024</v>
      </c>
      <c r="DX172" s="136">
        <v>31945.566106999999</v>
      </c>
      <c r="DY172" s="136">
        <v>32.702632038695803</v>
      </c>
      <c r="DZ172" s="136">
        <v>1454.0891200000001</v>
      </c>
      <c r="EA172" s="136">
        <v>21275.411571000001</v>
      </c>
      <c r="EB172" s="136">
        <v>21.779609531657879</v>
      </c>
      <c r="EC172" s="136">
        <v>1233.4544249999999</v>
      </c>
      <c r="ED172" s="136">
        <v>10641.271731000001</v>
      </c>
      <c r="EE172" s="136">
        <v>10.89345521932743</v>
      </c>
      <c r="EF172" s="136">
        <v>990.62273400000004</v>
      </c>
      <c r="EG172" s="136">
        <v>9695310.0147424005</v>
      </c>
      <c r="EH172" s="140">
        <v>9695571.6082649995</v>
      </c>
      <c r="EI172" s="136">
        <v>27.379931488027214</v>
      </c>
      <c r="EJ172" s="136">
        <v>1560.4133220000001</v>
      </c>
      <c r="EK172" s="136">
        <v>8482060.0379670002</v>
      </c>
      <c r="EL172" s="136">
        <v>23.953020213774533</v>
      </c>
      <c r="EM172" s="136">
        <v>1544.9251959999999</v>
      </c>
      <c r="EN172" s="136">
        <v>7282553.9148310004</v>
      </c>
      <c r="EO172" s="136">
        <v>20.565659798331229</v>
      </c>
      <c r="EP172" s="136">
        <v>1407.250918</v>
      </c>
      <c r="EQ172" s="136">
        <v>6062872.5505889999</v>
      </c>
      <c r="ER172" s="136">
        <v>17.121325256806919</v>
      </c>
      <c r="ES172" s="136">
        <v>1297.1819740000001</v>
      </c>
      <c r="ET172" s="136">
        <v>4847947.3156209998</v>
      </c>
      <c r="EU172" s="136">
        <v>13.690421846414614</v>
      </c>
      <c r="EV172" s="136">
        <v>1190.857548</v>
      </c>
      <c r="EW172" s="136">
        <v>3634678.250149</v>
      </c>
      <c r="EX172" s="136">
        <v>10.264195396717888</v>
      </c>
      <c r="EY172" s="136">
        <v>1073.2796290000001</v>
      </c>
      <c r="EZ172" s="136">
        <v>2428794.5190119999</v>
      </c>
      <c r="FA172" s="136">
        <v>6.8588248548807975</v>
      </c>
      <c r="FB172" s="136">
        <v>962.56212700000003</v>
      </c>
      <c r="FC172" s="136">
        <v>1209786.2089279999</v>
      </c>
      <c r="FD172" s="136">
        <v>3.4163909931181724</v>
      </c>
      <c r="FE172" s="136">
        <v>859.00801999999999</v>
      </c>
      <c r="FF172" s="136">
        <v>10037.7520610683</v>
      </c>
      <c r="FG172" s="136">
        <v>10039.17369</v>
      </c>
      <c r="FH172" s="136">
        <v>29.661329817408262</v>
      </c>
      <c r="FI172" s="136">
        <v>711.21984999999995</v>
      </c>
      <c r="FJ172" s="136">
        <v>5021.4102670000002</v>
      </c>
      <c r="FK172" s="136">
        <v>14.836052316374166</v>
      </c>
      <c r="FL172" s="136">
        <v>701.58380399999999</v>
      </c>
      <c r="FM172" s="136">
        <v>7773.8480867491799</v>
      </c>
      <c r="FN172" s="136">
        <v>7773.6247400000002</v>
      </c>
      <c r="FO172" s="136">
        <v>56.912107328501357</v>
      </c>
      <c r="FP172" s="136">
        <v>703.33369300000004</v>
      </c>
      <c r="FQ172" s="136">
        <v>3882.296859</v>
      </c>
      <c r="FR172" s="136">
        <v>28.422994794640896</v>
      </c>
      <c r="FS172" s="136">
        <v>692.35200299999997</v>
      </c>
      <c r="FT172" s="136">
        <v>268.37940516556154</v>
      </c>
      <c r="FU172" s="136">
        <v>23.296823365066107</v>
      </c>
      <c r="FV172" s="136">
        <v>1433.367608</v>
      </c>
      <c r="FW172" s="136">
        <v>268.51634946390203</v>
      </c>
      <c r="FX172" s="136">
        <v>23.30871089096372</v>
      </c>
      <c r="FY172" s="136">
        <v>1434.410969</v>
      </c>
      <c r="FZ172" s="136">
        <v>57590258.801587701</v>
      </c>
      <c r="GA172" s="136">
        <v>388.87323020319155</v>
      </c>
      <c r="GB172" s="136">
        <v>1552.1937949999999</v>
      </c>
      <c r="GC172" s="136">
        <v>56977835.60027232</v>
      </c>
      <c r="GD172" s="136">
        <v>384.73789562573478</v>
      </c>
      <c r="GE172" s="136">
        <v>1575.8746510000001</v>
      </c>
      <c r="GF172" s="136">
        <v>576.292779</v>
      </c>
      <c r="GG172" s="136"/>
      <c r="GH172" s="136"/>
      <c r="GI172" s="136"/>
      <c r="GJ172" s="136"/>
      <c r="GK172" s="136"/>
      <c r="GL172" s="136">
        <v>6</v>
      </c>
      <c r="GM172" s="136">
        <v>12</v>
      </c>
      <c r="GN172" s="136">
        <v>7</v>
      </c>
      <c r="GO172" s="114"/>
      <c r="GP172" s="114"/>
      <c r="GQ172" s="114"/>
      <c r="GR172" s="114"/>
      <c r="GS172" s="114"/>
      <c r="GT172" s="114"/>
      <c r="GU172" s="114"/>
      <c r="GV172" s="114"/>
      <c r="GW172" s="114"/>
      <c r="GX172" s="114"/>
      <c r="GY172" s="114"/>
      <c r="GZ172" s="114"/>
      <c r="HA172" s="107"/>
      <c r="HB172" s="114"/>
      <c r="HC172" s="53" t="str">
        <f t="shared" si="21"/>
        <v>0</v>
      </c>
      <c r="HD172" s="56">
        <f t="shared" si="22"/>
        <v>2017</v>
      </c>
      <c r="HF172" s="56" t="e">
        <f>MATCH(ROUND(#REF!,1),#REF!,0)</f>
        <v>#REF!</v>
      </c>
      <c r="HG172" s="56" t="e">
        <f>MATCH(ROUND(#REF!,1),#REF!,0)</f>
        <v>#REF!</v>
      </c>
      <c r="HH172" s="56" t="e">
        <f>MATCH(ROUND(#REF!,1),#REF!,0)</f>
        <v>#REF!</v>
      </c>
      <c r="HI172" s="56" t="e">
        <f>MATCH(ROUND(#REF!,1),#REF!,0)</f>
        <v>#REF!</v>
      </c>
      <c r="HK172" s="115">
        <f t="shared" si="18"/>
        <v>4</v>
      </c>
      <c r="HL172" s="115" t="str" cm="1">
        <f t="array" ref="HL172">IFERROR(INDEX(#REF!,'5. Data Set'!HH172),"")</f>
        <v/>
      </c>
      <c r="HN172" s="116" t="str" cm="1">
        <f t="array" ref="HN172">IF(IFERROR(INDEX($E$5:$E$900,SMALL(IF(ROUND($EH$5:$EH$900,1)=ROUND($EH172,1),ROW($EH$5:$EH$900)-4,""),1)),"")=$E172,"",IFERROR(INDEX($E$5:$E$900,SMALL(IF(ROUND($EH$5:$EH$900,1)=ROUND($EH172,1),ROW($EH$5:$EH$900)-4,""),1)),""))</f>
        <v/>
      </c>
      <c r="HO172" s="116" t="str" cm="1">
        <f t="array" ref="HO172">IF(IFERROR(INDEX($E$5:$E$900,SMALL(IF(ROUND($EH$5:$EH$900,1)=ROUND($EH172,1),ROW($EH$5:$EH$900)-4,""),2)),"")=$E172,"",IFERROR(INDEX($E$5:$E$900,SMALL(IF(ROUND($EH$5:$EH$900,1)=ROUND($EH172,1),ROW($EH$5:$EH$900)-4,""),2)),""))</f>
        <v/>
      </c>
      <c r="HP172" s="116" t="str" cm="1">
        <f t="array" ref="HP172">IF(IFERROR(INDEX($E$5:$E$900,SMALL(IF(ROUND($EH$5:$EH$900,1)=ROUND($EH172,1),ROW($EH$5:$EH$900)-4,""),3)),"")=$E172,"",IFERROR(INDEX($E$5:$E$900,SMALL(IF(ROUND($EH$5:$EH$900,1)=ROUND($EH172,1),ROW($EH$5:$EH$900)-4,""),3)),""))</f>
        <v/>
      </c>
      <c r="HQ172" s="117" t="str" cm="1">
        <f t="array" ref="HQ172">IF(IFERROR(INDEX($E$5:$E$900,SMALL(IF(ROUND($EH$5:$EH$900,1)=ROUND($EH172,1),ROW($EH$5:$EH$900)-4,""),4)),"")=$E172,"",IFERROR(INDEX($E$5:$E$900,SMALL(IF(ROUND($EH$5:$EH$900,1)=ROUND($EH172,1),ROW($EH$5:$EH$900)-4,""),4)),""))</f>
        <v/>
      </c>
      <c r="HR172" s="118"/>
      <c r="HS172" s="105" t="str">
        <f t="shared" si="19"/>
        <v>TAB</v>
      </c>
      <c r="HT172" s="119" t="str">
        <f t="shared" si="20"/>
        <v/>
      </c>
      <c r="HU172" s="119" t="str">
        <f t="shared" si="20"/>
        <v/>
      </c>
      <c r="HV172" s="119" t="str">
        <f t="shared" si="20"/>
        <v/>
      </c>
      <c r="HW172" s="119" t="str">
        <f t="shared" si="20"/>
        <v/>
      </c>
    </row>
    <row r="173" spans="1:231" ht="13.9" customHeight="1" x14ac:dyDescent="0.25">
      <c r="A173" s="136" t="s">
        <v>292</v>
      </c>
      <c r="B173" s="137" t="s">
        <v>724</v>
      </c>
      <c r="C173" s="136"/>
      <c r="D173" s="137">
        <v>2017</v>
      </c>
      <c r="E173" s="138" t="s">
        <v>727</v>
      </c>
      <c r="F173" s="137" t="s">
        <v>309</v>
      </c>
      <c r="G173" s="107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18" t="s">
        <v>18</v>
      </c>
      <c r="X173" s="110"/>
      <c r="Y173" s="118" t="s">
        <v>296</v>
      </c>
      <c r="Z173" s="118">
        <v>1</v>
      </c>
      <c r="AA173" s="136" t="s">
        <v>728</v>
      </c>
      <c r="AB173" s="136">
        <v>4</v>
      </c>
      <c r="AC173" s="136">
        <v>4</v>
      </c>
      <c r="AD173" s="136">
        <v>3400</v>
      </c>
      <c r="AE173" s="136">
        <v>6</v>
      </c>
      <c r="AF173" s="136">
        <v>2</v>
      </c>
      <c r="AG173" s="136">
        <v>65218</v>
      </c>
      <c r="AH173" s="136">
        <v>4</v>
      </c>
      <c r="AI173" s="136" t="s">
        <v>729</v>
      </c>
      <c r="AJ173" s="136">
        <v>8</v>
      </c>
      <c r="AK173" s="136" t="s">
        <v>405</v>
      </c>
      <c r="AL173" s="136" t="s">
        <v>327</v>
      </c>
      <c r="AM173" s="136">
        <v>4</v>
      </c>
      <c r="AN173" s="118">
        <v>1</v>
      </c>
      <c r="AO173" s="136">
        <v>1100</v>
      </c>
      <c r="AP173" s="136" t="s">
        <v>341</v>
      </c>
      <c r="AQ173" s="136" t="s">
        <v>424</v>
      </c>
      <c r="AR173" s="136" t="s">
        <v>319</v>
      </c>
      <c r="AS173" s="136" t="s">
        <v>481</v>
      </c>
      <c r="AT173" s="136" t="s">
        <v>478</v>
      </c>
      <c r="AU173" s="136">
        <v>6.85920103224323</v>
      </c>
      <c r="AV173" s="136">
        <v>6.4441910150524517</v>
      </c>
      <c r="AW173" s="136">
        <v>11.443905495762916</v>
      </c>
      <c r="AX173" s="136">
        <v>5.9032703328427099</v>
      </c>
      <c r="AY173" s="136">
        <v>6.7117222315242024</v>
      </c>
      <c r="AZ173" s="136">
        <v>9.7700753449574638</v>
      </c>
      <c r="BA173" s="136"/>
      <c r="BB173" s="136">
        <v>6.0773374293612257</v>
      </c>
      <c r="BC173" s="136">
        <v>36.906697897634935</v>
      </c>
      <c r="BD173" s="136">
        <v>42.468675623389622</v>
      </c>
      <c r="BE173" s="136">
        <v>5.7130743267885684</v>
      </c>
      <c r="BF173" s="136">
        <v>54.106360018494591</v>
      </c>
      <c r="BG173" s="136">
        <v>54530.001867592902</v>
      </c>
      <c r="BH173" s="136">
        <v>54407.697145999999</v>
      </c>
      <c r="BI173" s="136">
        <v>7.8573879536133093</v>
      </c>
      <c r="BJ173" s="136">
        <v>765.49206300000003</v>
      </c>
      <c r="BK173" s="136">
        <v>40922.174049000001</v>
      </c>
      <c r="BL173" s="136">
        <v>5.9098512577263014</v>
      </c>
      <c r="BM173" s="136">
        <v>699.81031700000005</v>
      </c>
      <c r="BN173" s="136">
        <v>27284.765289999999</v>
      </c>
      <c r="BO173" s="136">
        <v>3.9403797137658136</v>
      </c>
      <c r="BP173" s="136">
        <v>622.313492</v>
      </c>
      <c r="BQ173" s="136">
        <v>13615.211082</v>
      </c>
      <c r="BR173" s="136">
        <v>1.9662658254866849</v>
      </c>
      <c r="BS173" s="136">
        <v>487.54047600000001</v>
      </c>
      <c r="BT173" s="136">
        <v>375383.99238533998</v>
      </c>
      <c r="BU173" s="136">
        <v>375337.08777899999</v>
      </c>
      <c r="BV173" s="136">
        <v>6.3607712190578551</v>
      </c>
      <c r="BW173" s="136">
        <v>716.51111100000003</v>
      </c>
      <c r="BX173" s="136">
        <v>281514.62952700001</v>
      </c>
      <c r="BY173" s="136">
        <v>4.7707786188542558</v>
      </c>
      <c r="BZ173" s="136">
        <v>628.76746000000003</v>
      </c>
      <c r="CA173" s="136">
        <v>187692.441089</v>
      </c>
      <c r="CB173" s="136">
        <v>3.1807905911407772</v>
      </c>
      <c r="CC173" s="136">
        <v>495.91746000000001</v>
      </c>
      <c r="CD173" s="136">
        <v>93853.402073999998</v>
      </c>
      <c r="CE173" s="136">
        <v>1.5905169996802133</v>
      </c>
      <c r="CF173" s="136">
        <v>398.452381</v>
      </c>
      <c r="CG173" s="136">
        <v>229579.254384267</v>
      </c>
      <c r="CH173" s="136">
        <v>221270.73711099999</v>
      </c>
      <c r="CI173" s="136">
        <v>13.875809635525265</v>
      </c>
      <c r="CJ173" s="136">
        <v>814.18809499999998</v>
      </c>
      <c r="CK173" s="136">
        <v>172240.33889000001</v>
      </c>
      <c r="CL173" s="136">
        <v>10.801130710732318</v>
      </c>
      <c r="CM173" s="136">
        <v>776.88968299999999</v>
      </c>
      <c r="CN173" s="136">
        <v>114786.333511</v>
      </c>
      <c r="CO173" s="136">
        <v>7.19821036145213</v>
      </c>
      <c r="CP173" s="136">
        <v>681.97142899999994</v>
      </c>
      <c r="CQ173" s="136">
        <v>57336.201486999998</v>
      </c>
      <c r="CR173" s="136">
        <v>3.5955329088935444</v>
      </c>
      <c r="CS173" s="136">
        <v>524.28571399999998</v>
      </c>
      <c r="CT173" s="136">
        <v>97350.726976989899</v>
      </c>
      <c r="CU173" s="136">
        <v>97390.535730999996</v>
      </c>
      <c r="CV173" s="136">
        <v>6.4683254196684095</v>
      </c>
      <c r="CW173" s="136">
        <v>708.75238100000001</v>
      </c>
      <c r="CX173" s="136">
        <v>73004.965729999996</v>
      </c>
      <c r="CY173" s="136">
        <v>4.8487244889758792</v>
      </c>
      <c r="CZ173" s="136">
        <v>665.57936500000005</v>
      </c>
      <c r="DA173" s="136">
        <v>48656.625475000001</v>
      </c>
      <c r="DB173" s="136">
        <v>3.2315962227020436</v>
      </c>
      <c r="DC173" s="136">
        <v>610.61269800000002</v>
      </c>
      <c r="DD173" s="136">
        <v>24342.856414999998</v>
      </c>
      <c r="DE173" s="136">
        <v>1.6167640495519218</v>
      </c>
      <c r="DF173" s="136">
        <v>468.43809499999998</v>
      </c>
      <c r="DG173" s="136">
        <v>158241.82709640099</v>
      </c>
      <c r="DH173" s="136">
        <v>158328.52796000001</v>
      </c>
      <c r="DI173" s="136">
        <v>7.580217232957998</v>
      </c>
      <c r="DJ173" s="136">
        <v>738.91746000000001</v>
      </c>
      <c r="DK173" s="136">
        <v>118666.25176499999</v>
      </c>
      <c r="DL173" s="136">
        <v>5.6813258999467129</v>
      </c>
      <c r="DM173" s="136">
        <v>694.28730199999995</v>
      </c>
      <c r="DN173" s="136">
        <v>79106.157837000006</v>
      </c>
      <c r="DO173" s="136">
        <v>3.7873266971863457</v>
      </c>
      <c r="DP173" s="136">
        <v>626.69444399999998</v>
      </c>
      <c r="DQ173" s="136">
        <v>39559.634365999998</v>
      </c>
      <c r="DR173" s="136">
        <v>1.8939772005360254</v>
      </c>
      <c r="DS173" s="136">
        <v>473.49126999999999</v>
      </c>
      <c r="DT173" s="136">
        <v>11095.934406753</v>
      </c>
      <c r="DU173" s="136">
        <v>11097.719949</v>
      </c>
      <c r="DV173" s="136">
        <v>11.360720631622051</v>
      </c>
      <c r="DW173" s="136">
        <v>741.32619</v>
      </c>
      <c r="DX173" s="136">
        <v>8310.6986340000003</v>
      </c>
      <c r="DY173" s="136">
        <v>8.5076507488355428</v>
      </c>
      <c r="DZ173" s="136">
        <v>684.63279999999997</v>
      </c>
      <c r="EA173" s="136">
        <v>5541.0074560000003</v>
      </c>
      <c r="EB173" s="136">
        <v>5.672321703434509</v>
      </c>
      <c r="EC173" s="136">
        <v>620.70793700000002</v>
      </c>
      <c r="ED173" s="136">
        <v>2768.7632199999998</v>
      </c>
      <c r="EE173" s="136">
        <v>2.8343790960741155</v>
      </c>
      <c r="EF173" s="136">
        <v>541.36269800000002</v>
      </c>
      <c r="EG173" s="136">
        <v>2820524.05542525</v>
      </c>
      <c r="EH173" s="140">
        <v>2825825.6459659999</v>
      </c>
      <c r="EI173" s="136">
        <v>7.9800259035480092</v>
      </c>
      <c r="EJ173" s="136">
        <v>755.647154</v>
      </c>
      <c r="EK173" s="136">
        <v>2465160.5999250002</v>
      </c>
      <c r="EL173" s="136">
        <v>6.9615213068400834</v>
      </c>
      <c r="EM173" s="136">
        <v>713.12235799999996</v>
      </c>
      <c r="EN173" s="136">
        <v>2117752.1144369999</v>
      </c>
      <c r="EO173" s="136">
        <v>5.9804527411752995</v>
      </c>
      <c r="EP173" s="136">
        <v>678.53902400000004</v>
      </c>
      <c r="EQ173" s="136">
        <v>1767949.8496719999</v>
      </c>
      <c r="ER173" s="136">
        <v>4.992624232389077</v>
      </c>
      <c r="ES173" s="136">
        <v>645.49390200000005</v>
      </c>
      <c r="ET173" s="136">
        <v>1409214.5147599999</v>
      </c>
      <c r="EU173" s="136">
        <v>3.9795690677144995</v>
      </c>
      <c r="EV173" s="136">
        <v>611.12561000000005</v>
      </c>
      <c r="EW173" s="136">
        <v>1058923.38476</v>
      </c>
      <c r="EX173" s="136">
        <v>2.9903600217942135</v>
      </c>
      <c r="EY173" s="136">
        <v>577.15284599999995</v>
      </c>
      <c r="EZ173" s="136">
        <v>704014.169138</v>
      </c>
      <c r="FA173" s="136">
        <v>1.9881096748506419</v>
      </c>
      <c r="FB173" s="136">
        <v>540.66910600000006</v>
      </c>
      <c r="FC173" s="136">
        <v>350973.42782500002</v>
      </c>
      <c r="FD173" s="136">
        <v>0.99113582945174972</v>
      </c>
      <c r="FE173" s="136">
        <v>464.40264200000001</v>
      </c>
      <c r="FF173" s="136">
        <v>7415.8089451157803</v>
      </c>
      <c r="FG173" s="136">
        <v>7395.1173950000002</v>
      </c>
      <c r="FH173" s="136">
        <v>21.849309800271822</v>
      </c>
      <c r="FI173" s="136">
        <v>435.63198399999999</v>
      </c>
      <c r="FJ173" s="136">
        <v>3710.7592909999998</v>
      </c>
      <c r="FK173" s="136">
        <v>10.96365683094014</v>
      </c>
      <c r="FL173" s="136">
        <v>403.70396799999997</v>
      </c>
      <c r="FM173" s="136">
        <v>3409.7416201313099</v>
      </c>
      <c r="FN173" s="136">
        <v>3408.450351</v>
      </c>
      <c r="FO173" s="136">
        <v>24.953879134636502</v>
      </c>
      <c r="FP173" s="136">
        <v>426.39396799999997</v>
      </c>
      <c r="FQ173" s="136">
        <v>1709.486971</v>
      </c>
      <c r="FR173" s="136">
        <v>12.515462120213778</v>
      </c>
      <c r="FS173" s="136">
        <v>406.10325399999999</v>
      </c>
      <c r="FT173" s="136">
        <v>44.737824046335085</v>
      </c>
      <c r="FU173" s="136">
        <v>3.8834916706888096</v>
      </c>
      <c r="FV173" s="136">
        <v>656.80422499999997</v>
      </c>
      <c r="FW173" s="136">
        <v>41.644391045288984</v>
      </c>
      <c r="FX173" s="136">
        <v>3.6149645004591133</v>
      </c>
      <c r="FY173" s="136">
        <v>654.86341500000003</v>
      </c>
      <c r="FZ173" s="136">
        <v>6684001.455610916</v>
      </c>
      <c r="GA173" s="136">
        <v>45.133140409756123</v>
      </c>
      <c r="GB173" s="136">
        <v>820.13492099999996</v>
      </c>
      <c r="GC173" s="136">
        <v>6563099.2682331428</v>
      </c>
      <c r="GD173" s="136">
        <v>44.316758870193915</v>
      </c>
      <c r="GE173" s="136">
        <v>819.06745999999998</v>
      </c>
      <c r="GF173" s="136">
        <v>332.49545499999999</v>
      </c>
      <c r="GG173" s="136"/>
      <c r="GH173" s="136"/>
      <c r="GI173" s="136"/>
      <c r="GJ173" s="136"/>
      <c r="GK173" s="136"/>
      <c r="GL173" s="136">
        <v>4</v>
      </c>
      <c r="GM173" s="136">
        <v>0</v>
      </c>
      <c r="GN173" s="136">
        <v>0</v>
      </c>
      <c r="GO173" s="114"/>
      <c r="GP173" s="114"/>
      <c r="GQ173" s="114"/>
      <c r="GR173" s="114"/>
      <c r="GS173" s="114"/>
      <c r="GT173" s="114"/>
      <c r="GU173" s="114"/>
      <c r="GV173" s="114"/>
      <c r="GW173" s="114"/>
      <c r="GX173" s="114"/>
      <c r="GY173" s="114"/>
      <c r="GZ173" s="114"/>
      <c r="HA173" s="107"/>
      <c r="HB173" s="114"/>
      <c r="HC173" s="53" t="str">
        <f t="shared" si="21"/>
        <v>0</v>
      </c>
      <c r="HD173" s="56">
        <f t="shared" si="22"/>
        <v>2017</v>
      </c>
      <c r="HF173" s="56" t="e">
        <f>MATCH(ROUND(#REF!,1),#REF!,0)</f>
        <v>#REF!</v>
      </c>
      <c r="HG173" s="56" t="e">
        <f>MATCH(ROUND(#REF!,1),#REF!,0)</f>
        <v>#REF!</v>
      </c>
      <c r="HH173" s="56" t="e">
        <f>MATCH(ROUND(#REF!,1),#REF!,0)</f>
        <v>#REF!</v>
      </c>
      <c r="HI173" s="56" t="e">
        <f>MATCH(ROUND(#REF!,1),#REF!,0)</f>
        <v>#REF!</v>
      </c>
      <c r="HK173" s="115">
        <f t="shared" si="18"/>
        <v>4</v>
      </c>
      <c r="HL173" s="115" t="str" cm="1">
        <f t="array" ref="HL173">IFERROR(INDEX(#REF!,'5. Data Set'!HH173),"")</f>
        <v/>
      </c>
      <c r="HN173" s="116" t="str" cm="1">
        <f t="array" ref="HN173">IF(IFERROR(INDEX($E$5:$E$900,SMALL(IF(ROUND($EH$5:$EH$900,1)=ROUND($EH173,1),ROW($EH$5:$EH$900)-4,""),1)),"")=$E173,"",IFERROR(INDEX($E$5:$E$900,SMALL(IF(ROUND($EH$5:$EH$900,1)=ROUND($EH173,1),ROW($EH$5:$EH$900)-4,""),1)),""))</f>
        <v/>
      </c>
      <c r="HO173" s="116" t="str" cm="1">
        <f t="array" ref="HO173">IF(IFERROR(INDEX($E$5:$E$900,SMALL(IF(ROUND($EH$5:$EH$900,1)=ROUND($EH173,1),ROW($EH$5:$EH$900)-4,""),2)),"")=$E173,"",IFERROR(INDEX($E$5:$E$900,SMALL(IF(ROUND($EH$5:$EH$900,1)=ROUND($EH173,1),ROW($EH$5:$EH$900)-4,""),2)),""))</f>
        <v/>
      </c>
      <c r="HP173" s="116" t="str" cm="1">
        <f t="array" ref="HP173">IF(IFERROR(INDEX($E$5:$E$900,SMALL(IF(ROUND($EH$5:$EH$900,1)=ROUND($EH173,1),ROW($EH$5:$EH$900)-4,""),3)),"")=$E173,"",IFERROR(INDEX($E$5:$E$900,SMALL(IF(ROUND($EH$5:$EH$900,1)=ROUND($EH173,1),ROW($EH$5:$EH$900)-4,""),3)),""))</f>
        <v/>
      </c>
      <c r="HQ173" s="117" t="str" cm="1">
        <f t="array" ref="HQ173">IF(IFERROR(INDEX($E$5:$E$900,SMALL(IF(ROUND($EH$5:$EH$900,1)=ROUND($EH173,1),ROW($EH$5:$EH$900)-4,""),4)),"")=$E173,"",IFERROR(INDEX($E$5:$E$900,SMALL(IF(ROUND($EH$5:$EH$900,1)=ROUND($EH173,1),ROW($EH$5:$EH$900)-4,""),4)),""))</f>
        <v/>
      </c>
      <c r="HR173" s="118"/>
      <c r="HS173" s="105" t="str">
        <f t="shared" si="19"/>
        <v>TAB</v>
      </c>
      <c r="HT173" s="119" t="str">
        <f t="shared" si="20"/>
        <v/>
      </c>
      <c r="HU173" s="119" t="str">
        <f t="shared" si="20"/>
        <v/>
      </c>
      <c r="HV173" s="119" t="str">
        <f t="shared" si="20"/>
        <v/>
      </c>
      <c r="HW173" s="119" t="str">
        <f t="shared" si="20"/>
        <v/>
      </c>
    </row>
    <row r="174" spans="1:231" ht="13.9" customHeight="1" x14ac:dyDescent="0.25">
      <c r="A174" s="136" t="s">
        <v>292</v>
      </c>
      <c r="B174" s="137" t="s">
        <v>724</v>
      </c>
      <c r="C174" s="136"/>
      <c r="D174" s="137">
        <v>2017</v>
      </c>
      <c r="E174" s="138" t="s">
        <v>730</v>
      </c>
      <c r="F174" s="137" t="s">
        <v>303</v>
      </c>
      <c r="G174" s="107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18" t="s">
        <v>18</v>
      </c>
      <c r="X174" s="110"/>
      <c r="Y174" s="118" t="s">
        <v>296</v>
      </c>
      <c r="Z174" s="118">
        <v>1</v>
      </c>
      <c r="AA174" s="136" t="s">
        <v>480</v>
      </c>
      <c r="AB174" s="136">
        <v>4</v>
      </c>
      <c r="AC174" s="136">
        <v>4</v>
      </c>
      <c r="AD174" s="136">
        <v>2400</v>
      </c>
      <c r="AE174" s="136">
        <v>10</v>
      </c>
      <c r="AF174" s="136">
        <v>2</v>
      </c>
      <c r="AG174" s="136">
        <v>130754</v>
      </c>
      <c r="AH174" s="136">
        <v>4</v>
      </c>
      <c r="AI174" s="136" t="s">
        <v>731</v>
      </c>
      <c r="AJ174" s="136">
        <v>1</v>
      </c>
      <c r="AK174" s="136" t="s">
        <v>405</v>
      </c>
      <c r="AL174" s="136" t="s">
        <v>316</v>
      </c>
      <c r="AM174" s="136">
        <v>4</v>
      </c>
      <c r="AN174" s="118">
        <v>1</v>
      </c>
      <c r="AO174" s="136">
        <v>750</v>
      </c>
      <c r="AP174" s="136" t="s">
        <v>341</v>
      </c>
      <c r="AQ174" s="136" t="s">
        <v>424</v>
      </c>
      <c r="AR174" s="136" t="s">
        <v>319</v>
      </c>
      <c r="AS174" s="136" t="s">
        <v>481</v>
      </c>
      <c r="AT174" s="136" t="s">
        <v>478</v>
      </c>
      <c r="AU174" s="136">
        <v>8.4645368022966778</v>
      </c>
      <c r="AV174" s="136">
        <v>7.3009228126718018</v>
      </c>
      <c r="AW174" s="136">
        <v>16.452853476458984</v>
      </c>
      <c r="AX174" s="136">
        <v>8.8511184091381292</v>
      </c>
      <c r="AY174" s="136">
        <v>10.043415444752501</v>
      </c>
      <c r="AZ174" s="136">
        <v>14.996972328016232</v>
      </c>
      <c r="BA174" s="136"/>
      <c r="BB174" s="136">
        <v>6.4098202069190897</v>
      </c>
      <c r="BC174" s="136">
        <v>2.2901959452669556</v>
      </c>
      <c r="BD174" s="136">
        <v>4.8197193919818897</v>
      </c>
      <c r="BE174" s="136">
        <v>6.8040696194972101</v>
      </c>
      <c r="BF174" s="136">
        <v>100.83582424540697</v>
      </c>
      <c r="BG174" s="136">
        <v>55467.476941165303</v>
      </c>
      <c r="BH174" s="136">
        <v>55293.011757</v>
      </c>
      <c r="BI174" s="136">
        <v>7.9852422963722489</v>
      </c>
      <c r="BJ174" s="136">
        <v>629.85785099999998</v>
      </c>
      <c r="BK174" s="136">
        <v>41589.311404</v>
      </c>
      <c r="BL174" s="136">
        <v>6.0061971295707934</v>
      </c>
      <c r="BM174" s="136">
        <v>567.44297500000005</v>
      </c>
      <c r="BN174" s="136">
        <v>27740.336307000001</v>
      </c>
      <c r="BO174" s="136">
        <v>4.0061718426145232</v>
      </c>
      <c r="BP174" s="136">
        <v>501.89586800000001</v>
      </c>
      <c r="BQ174" s="136">
        <v>13875.048978000001</v>
      </c>
      <c r="BR174" s="136">
        <v>2.0037907945814801</v>
      </c>
      <c r="BS174" s="136">
        <v>418.09834699999999</v>
      </c>
      <c r="BT174" s="136">
        <v>358468.68063834403</v>
      </c>
      <c r="BU174" s="136">
        <v>358491.71842599998</v>
      </c>
      <c r="BV174" s="136">
        <v>6.0752957250452519</v>
      </c>
      <c r="BW174" s="136">
        <v>594.26280999999994</v>
      </c>
      <c r="BX174" s="136">
        <v>268866.07416800002</v>
      </c>
      <c r="BY174" s="136">
        <v>4.5564257890652664</v>
      </c>
      <c r="BZ174" s="136">
        <v>518.21652900000004</v>
      </c>
      <c r="CA174" s="136">
        <v>179235.86777899999</v>
      </c>
      <c r="CB174" s="136">
        <v>3.0374785394583896</v>
      </c>
      <c r="CC174" s="136">
        <v>433.76033100000001</v>
      </c>
      <c r="CD174" s="136">
        <v>89631.714267999996</v>
      </c>
      <c r="CE174" s="136">
        <v>1.5189728033655034</v>
      </c>
      <c r="CF174" s="136">
        <v>336.51487600000002</v>
      </c>
      <c r="CG174" s="136">
        <v>256105.836174923</v>
      </c>
      <c r="CH174" s="136">
        <v>256198.651797</v>
      </c>
      <c r="CI174" s="136">
        <v>16.066126807495809</v>
      </c>
      <c r="CJ174" s="136">
        <v>641.92809899999997</v>
      </c>
      <c r="CK174" s="136">
        <v>192078.52235799999</v>
      </c>
      <c r="CL174" s="136">
        <v>12.045176176981672</v>
      </c>
      <c r="CM174" s="136">
        <v>602.02892599999996</v>
      </c>
      <c r="CN174" s="136">
        <v>128127.726964</v>
      </c>
      <c r="CO174" s="136">
        <v>8.034844424516713</v>
      </c>
      <c r="CP174" s="136">
        <v>540.61074399999995</v>
      </c>
      <c r="CQ174" s="136">
        <v>64035.616474000002</v>
      </c>
      <c r="CR174" s="136">
        <v>4.0156508523808663</v>
      </c>
      <c r="CS174" s="136">
        <v>407.85371900000001</v>
      </c>
      <c r="CT174" s="136">
        <v>122735.60192468</v>
      </c>
      <c r="CU174" s="136">
        <v>122711.537175</v>
      </c>
      <c r="CV174" s="136">
        <v>8.15005430700168</v>
      </c>
      <c r="CW174" s="136">
        <v>579.73223099999996</v>
      </c>
      <c r="CX174" s="136">
        <v>92099.483072999996</v>
      </c>
      <c r="CY174" s="136">
        <v>6.1169129323290292</v>
      </c>
      <c r="CZ174" s="136">
        <v>543.46363599999995</v>
      </c>
      <c r="DA174" s="136">
        <v>61394.677588999999</v>
      </c>
      <c r="DB174" s="136">
        <v>4.0776113479666298</v>
      </c>
      <c r="DC174" s="136">
        <v>500.88016499999998</v>
      </c>
      <c r="DD174" s="136">
        <v>30662.933797000002</v>
      </c>
      <c r="DE174" s="136">
        <v>2.0365206190935097</v>
      </c>
      <c r="DF174" s="136">
        <v>427.42809899999997</v>
      </c>
      <c r="DG174" s="136">
        <v>199750.47468826</v>
      </c>
      <c r="DH174" s="136">
        <v>199749.79372700001</v>
      </c>
      <c r="DI174" s="136">
        <v>9.563322846478707</v>
      </c>
      <c r="DJ174" s="136">
        <v>608.39268300000003</v>
      </c>
      <c r="DK174" s="136">
        <v>149844.353867</v>
      </c>
      <c r="DL174" s="136">
        <v>7.1740245935404054</v>
      </c>
      <c r="DM174" s="136">
        <v>571.31983500000001</v>
      </c>
      <c r="DN174" s="136">
        <v>99832.107260000004</v>
      </c>
      <c r="DO174" s="136">
        <v>4.7796128063917056</v>
      </c>
      <c r="DP174" s="136">
        <v>518.54462799999999</v>
      </c>
      <c r="DQ174" s="136">
        <v>49924.768644000003</v>
      </c>
      <c r="DR174" s="136">
        <v>2.3902236476442127</v>
      </c>
      <c r="DS174" s="136">
        <v>427.39338800000002</v>
      </c>
      <c r="DT174" s="136">
        <v>13976.7564330574</v>
      </c>
      <c r="DU174" s="136">
        <v>13984.473534999999</v>
      </c>
      <c r="DV174" s="136">
        <v>14.315886302912421</v>
      </c>
      <c r="DW174" s="136">
        <v>607.58347100000003</v>
      </c>
      <c r="DX174" s="136">
        <v>10493.034444999999</v>
      </c>
      <c r="DY174" s="136">
        <v>10.74170491375339</v>
      </c>
      <c r="DZ174" s="136">
        <v>560.84628099999998</v>
      </c>
      <c r="EA174" s="136">
        <v>6980.2486570000001</v>
      </c>
      <c r="EB174" s="136">
        <v>7.1456709392434865</v>
      </c>
      <c r="EC174" s="136">
        <v>508.99586799999997</v>
      </c>
      <c r="ED174" s="136">
        <v>3498.445248</v>
      </c>
      <c r="EE174" s="136">
        <v>3.5813535834570303</v>
      </c>
      <c r="EF174" s="136">
        <v>448.54214899999999</v>
      </c>
      <c r="EG174" s="136">
        <v>2340965.9162795302</v>
      </c>
      <c r="EH174" s="140">
        <v>2344767.1497999998</v>
      </c>
      <c r="EI174" s="136">
        <v>6.621534707883943</v>
      </c>
      <c r="EJ174" s="136">
        <v>605.48340199999996</v>
      </c>
      <c r="EK174" s="136">
        <v>2047396.7449169999</v>
      </c>
      <c r="EL174" s="136">
        <v>5.7817718098075872</v>
      </c>
      <c r="EM174" s="136">
        <v>544.015353</v>
      </c>
      <c r="EN174" s="136">
        <v>1756726.402005</v>
      </c>
      <c r="EO174" s="136">
        <v>4.9609296360725521</v>
      </c>
      <c r="EP174" s="136">
        <v>519.05435699999998</v>
      </c>
      <c r="EQ174" s="136">
        <v>1458955.661506</v>
      </c>
      <c r="ER174" s="136">
        <v>4.1200362051940917</v>
      </c>
      <c r="ES174" s="136">
        <v>496.08257300000002</v>
      </c>
      <c r="ET174" s="136">
        <v>1173184.6607870001</v>
      </c>
      <c r="EU174" s="136">
        <v>3.313029590516388</v>
      </c>
      <c r="EV174" s="136">
        <v>475.21784200000002</v>
      </c>
      <c r="EW174" s="136">
        <v>876607.124985</v>
      </c>
      <c r="EX174" s="136">
        <v>2.4755057250617134</v>
      </c>
      <c r="EY174" s="136">
        <v>453.31452300000001</v>
      </c>
      <c r="EZ174" s="136">
        <v>585947.63416400005</v>
      </c>
      <c r="FA174" s="136">
        <v>1.6546941972256601</v>
      </c>
      <c r="FB174" s="136">
        <v>430.79709500000001</v>
      </c>
      <c r="FC174" s="136">
        <v>292296.42363999999</v>
      </c>
      <c r="FD174" s="136">
        <v>0.82543416487547416</v>
      </c>
      <c r="FE174" s="136">
        <v>390.80580900000001</v>
      </c>
      <c r="FF174" s="136">
        <v>334.01593226363502</v>
      </c>
      <c r="FG174" s="136">
        <v>326.65202699999998</v>
      </c>
      <c r="FH174" s="136">
        <v>0.96511264846658396</v>
      </c>
      <c r="FI174" s="136">
        <v>312.00264499999997</v>
      </c>
      <c r="FJ174" s="136">
        <v>168.351518</v>
      </c>
      <c r="FK174" s="136">
        <v>0.49740447320215092</v>
      </c>
      <c r="FL174" s="136">
        <v>293.34867800000001</v>
      </c>
      <c r="FM174" s="136">
        <v>273.26528619542898</v>
      </c>
      <c r="FN174" s="136">
        <v>272.78938299999999</v>
      </c>
      <c r="FO174" s="136">
        <v>1.9971402225638772</v>
      </c>
      <c r="FP174" s="136">
        <v>298.30859500000003</v>
      </c>
      <c r="FQ174" s="136">
        <v>138.72444999999999</v>
      </c>
      <c r="FR174" s="136">
        <v>1.0156266930229152</v>
      </c>
      <c r="FS174" s="136">
        <v>292.70719000000003</v>
      </c>
      <c r="FT174" s="136">
        <v>42.94220762097634</v>
      </c>
      <c r="FU174" s="136">
        <v>3.7276221893208632</v>
      </c>
      <c r="FV174" s="136">
        <v>549.69619</v>
      </c>
      <c r="FW174" s="136">
        <v>43.275451785919159</v>
      </c>
      <c r="FX174" s="136">
        <v>3.7565496341943718</v>
      </c>
      <c r="FY174" s="136">
        <v>550.25094300000001</v>
      </c>
      <c r="FZ174" s="136">
        <v>9968512.7814049665</v>
      </c>
      <c r="GA174" s="136">
        <v>67.311518411163675</v>
      </c>
      <c r="GB174" s="136">
        <v>666.16776900000002</v>
      </c>
      <c r="GC174" s="136">
        <v>9949145.5526972767</v>
      </c>
      <c r="GD174" s="136">
        <v>67.180742878211291</v>
      </c>
      <c r="GE174" s="136">
        <v>666.23884299999997</v>
      </c>
      <c r="GF174" s="136">
        <v>284.71868899999998</v>
      </c>
      <c r="GG174" s="136"/>
      <c r="GH174" s="136"/>
      <c r="GI174" s="136"/>
      <c r="GJ174" s="136"/>
      <c r="GK174" s="136"/>
      <c r="GL174" s="136">
        <v>6</v>
      </c>
      <c r="GM174" s="136">
        <v>2</v>
      </c>
      <c r="GN174" s="136">
        <v>0</v>
      </c>
      <c r="GO174" s="114"/>
      <c r="GP174" s="114"/>
      <c r="GQ174" s="114"/>
      <c r="GR174" s="114"/>
      <c r="GS174" s="114"/>
      <c r="GT174" s="114"/>
      <c r="GU174" s="114"/>
      <c r="GV174" s="114"/>
      <c r="GW174" s="114"/>
      <c r="GX174" s="114"/>
      <c r="GY174" s="114"/>
      <c r="GZ174" s="114"/>
      <c r="HA174" s="107"/>
      <c r="HB174" s="114"/>
      <c r="HC174" s="53" t="str">
        <f t="shared" si="21"/>
        <v>0</v>
      </c>
      <c r="HD174" s="56">
        <f t="shared" si="22"/>
        <v>2017</v>
      </c>
      <c r="HF174" s="56" t="e">
        <f>MATCH(ROUND(#REF!,1),#REF!,0)</f>
        <v>#REF!</v>
      </c>
      <c r="HG174" s="56" t="e">
        <f>MATCH(ROUND(#REF!,1),#REF!,0)</f>
        <v>#REF!</v>
      </c>
      <c r="HH174" s="56" t="e">
        <f>MATCH(ROUND(#REF!,1),#REF!,0)</f>
        <v>#REF!</v>
      </c>
      <c r="HI174" s="56" t="e">
        <f>MATCH(ROUND(#REF!,1),#REF!,0)</f>
        <v>#REF!</v>
      </c>
      <c r="HK174" s="115">
        <f t="shared" si="18"/>
        <v>4</v>
      </c>
      <c r="HL174" s="115" t="str" cm="1">
        <f t="array" ref="HL174">IFERROR(INDEX(#REF!,'5. Data Set'!HH174),"")</f>
        <v/>
      </c>
      <c r="HN174" s="116" t="str" cm="1">
        <f t="array" ref="HN174">IF(IFERROR(INDEX($E$5:$E$900,SMALL(IF(ROUND($EH$5:$EH$900,1)=ROUND($EH174,1),ROW($EH$5:$EH$900)-4,""),1)),"")=$E174,"",IFERROR(INDEX($E$5:$E$900,SMALL(IF(ROUND($EH$5:$EH$900,1)=ROUND($EH174,1),ROW($EH$5:$EH$900)-4,""),1)),""))</f>
        <v/>
      </c>
      <c r="HO174" s="116" t="str" cm="1">
        <f t="array" ref="HO174">IF(IFERROR(INDEX($E$5:$E$900,SMALL(IF(ROUND($EH$5:$EH$900,1)=ROUND($EH174,1),ROW($EH$5:$EH$900)-4,""),2)),"")=$E174,"",IFERROR(INDEX($E$5:$E$900,SMALL(IF(ROUND($EH$5:$EH$900,1)=ROUND($EH174,1),ROW($EH$5:$EH$900)-4,""),2)),""))</f>
        <v/>
      </c>
      <c r="HP174" s="116" t="str" cm="1">
        <f t="array" ref="HP174">IF(IFERROR(INDEX($E$5:$E$900,SMALL(IF(ROUND($EH$5:$EH$900,1)=ROUND($EH174,1),ROW($EH$5:$EH$900)-4,""),3)),"")=$E174,"",IFERROR(INDEX($E$5:$E$900,SMALL(IF(ROUND($EH$5:$EH$900,1)=ROUND($EH174,1),ROW($EH$5:$EH$900)-4,""),3)),""))</f>
        <v/>
      </c>
      <c r="HQ174" s="117" t="str" cm="1">
        <f t="array" ref="HQ174">IF(IFERROR(INDEX($E$5:$E$900,SMALL(IF(ROUND($EH$5:$EH$900,1)=ROUND($EH174,1),ROW($EH$5:$EH$900)-4,""),4)),"")=$E174,"",IFERROR(INDEX($E$5:$E$900,SMALL(IF(ROUND($EH$5:$EH$900,1)=ROUND($EH174,1),ROW($EH$5:$EH$900)-4,""),4)),""))</f>
        <v/>
      </c>
      <c r="HR174" s="118"/>
      <c r="HS174" s="105" t="str">
        <f t="shared" si="19"/>
        <v>TAB</v>
      </c>
      <c r="HT174" s="119" t="str">
        <f t="shared" si="20"/>
        <v/>
      </c>
      <c r="HU174" s="119" t="str">
        <f t="shared" si="20"/>
        <v/>
      </c>
      <c r="HV174" s="119" t="str">
        <f t="shared" si="20"/>
        <v/>
      </c>
      <c r="HW174" s="119" t="str">
        <f t="shared" si="20"/>
        <v/>
      </c>
    </row>
    <row r="175" spans="1:231" ht="13.9" customHeight="1" x14ac:dyDescent="0.25">
      <c r="A175" s="136" t="s">
        <v>292</v>
      </c>
      <c r="B175" s="137" t="s">
        <v>724</v>
      </c>
      <c r="C175" s="136"/>
      <c r="D175" s="137">
        <v>2017</v>
      </c>
      <c r="E175" s="138" t="s">
        <v>732</v>
      </c>
      <c r="F175" s="137" t="s">
        <v>49</v>
      </c>
      <c r="G175" s="107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18" t="s">
        <v>18</v>
      </c>
      <c r="X175" s="110"/>
      <c r="Y175" s="118" t="s">
        <v>296</v>
      </c>
      <c r="Z175" s="118">
        <v>1</v>
      </c>
      <c r="AA175" s="136" t="s">
        <v>733</v>
      </c>
      <c r="AB175" s="136">
        <v>4</v>
      </c>
      <c r="AC175" s="136">
        <v>4</v>
      </c>
      <c r="AD175" s="136">
        <v>2100</v>
      </c>
      <c r="AE175" s="136">
        <v>28</v>
      </c>
      <c r="AF175" s="136">
        <v>2</v>
      </c>
      <c r="AG175" s="136">
        <v>391746</v>
      </c>
      <c r="AH175" s="136">
        <v>24</v>
      </c>
      <c r="AI175" s="136" t="s">
        <v>729</v>
      </c>
      <c r="AJ175" s="136">
        <v>24</v>
      </c>
      <c r="AK175" s="136" t="s">
        <v>405</v>
      </c>
      <c r="AL175" s="136" t="s">
        <v>327</v>
      </c>
      <c r="AM175" s="136">
        <v>4</v>
      </c>
      <c r="AN175" s="118">
        <v>1</v>
      </c>
      <c r="AO175" s="136">
        <v>2000</v>
      </c>
      <c r="AP175" s="136" t="s">
        <v>341</v>
      </c>
      <c r="AQ175" s="136" t="s">
        <v>424</v>
      </c>
      <c r="AR175" s="136" t="s">
        <v>319</v>
      </c>
      <c r="AS175" s="136" t="s">
        <v>481</v>
      </c>
      <c r="AT175" s="136" t="s">
        <v>478</v>
      </c>
      <c r="AU175" s="136">
        <v>15.346633314597213</v>
      </c>
      <c r="AV175" s="136">
        <v>19.183969388987006</v>
      </c>
      <c r="AW175" s="136">
        <v>20.958213770997965</v>
      </c>
      <c r="AX175" s="136">
        <v>12.551398108310851</v>
      </c>
      <c r="AY175" s="136">
        <v>14.030536405326057</v>
      </c>
      <c r="AZ175" s="136">
        <v>21.06922983222357</v>
      </c>
      <c r="BA175" s="136"/>
      <c r="BB175" s="136">
        <v>13.106456692719725</v>
      </c>
      <c r="BC175" s="136">
        <v>22.796123225973066</v>
      </c>
      <c r="BD175" s="136">
        <v>42.288115355007001</v>
      </c>
      <c r="BE175" s="136">
        <v>19.257046705077702</v>
      </c>
      <c r="BF175" s="136">
        <v>276.09818283181238</v>
      </c>
      <c r="BG175" s="136">
        <v>208029.330313085</v>
      </c>
      <c r="BH175" s="136">
        <v>207878.26940600001</v>
      </c>
      <c r="BI175" s="136">
        <v>30.02112376610248</v>
      </c>
      <c r="BJ175" s="136">
        <v>1259.4210410000001</v>
      </c>
      <c r="BK175" s="136">
        <v>156028.141214</v>
      </c>
      <c r="BL175" s="136">
        <v>22.533091851135119</v>
      </c>
      <c r="BM175" s="136">
        <v>1239.3984129999999</v>
      </c>
      <c r="BN175" s="136">
        <v>104021.61808299999</v>
      </c>
      <c r="BO175" s="136">
        <v>15.022473872537693</v>
      </c>
      <c r="BP175" s="136">
        <v>1049.126602</v>
      </c>
      <c r="BQ175" s="136">
        <v>52002.656863999997</v>
      </c>
      <c r="BR175" s="136">
        <v>7.5100596245162032</v>
      </c>
      <c r="BS175" s="136">
        <v>840.17611099999999</v>
      </c>
      <c r="BT175" s="136">
        <v>2124689.68538462</v>
      </c>
      <c r="BU175" s="136">
        <v>2125911.4396500001</v>
      </c>
      <c r="BV175" s="136">
        <v>36.02744503509772</v>
      </c>
      <c r="BW175" s="136">
        <v>1277.5095240000001</v>
      </c>
      <c r="BX175" s="136">
        <v>1593365.370173</v>
      </c>
      <c r="BY175" s="136">
        <v>27.002481017829584</v>
      </c>
      <c r="BZ175" s="136">
        <v>1218.7095240000001</v>
      </c>
      <c r="CA175" s="136">
        <v>1062376.8896009999</v>
      </c>
      <c r="CB175" s="136">
        <v>18.003913184153838</v>
      </c>
      <c r="CC175" s="136">
        <v>993.81597299999999</v>
      </c>
      <c r="CD175" s="136">
        <v>531189.08731900004</v>
      </c>
      <c r="CE175" s="136">
        <v>9.0019674807242609</v>
      </c>
      <c r="CF175" s="136">
        <v>752.34539700000005</v>
      </c>
      <c r="CG175" s="136">
        <v>640239.78844993096</v>
      </c>
      <c r="CH175" s="136">
        <v>627694.451779</v>
      </c>
      <c r="CI175" s="136">
        <v>39.362496983916856</v>
      </c>
      <c r="CJ175" s="136">
        <v>1204.6605549999999</v>
      </c>
      <c r="CK175" s="136">
        <v>480248.99680000002</v>
      </c>
      <c r="CL175" s="136">
        <v>30.116244670463946</v>
      </c>
      <c r="CM175" s="136">
        <v>1203.822222</v>
      </c>
      <c r="CN175" s="136">
        <v>320166.09137500002</v>
      </c>
      <c r="CO175" s="136">
        <v>20.077502310850463</v>
      </c>
      <c r="CP175" s="136">
        <v>1033.5358269999999</v>
      </c>
      <c r="CQ175" s="136">
        <v>160092.08160199999</v>
      </c>
      <c r="CR175" s="136">
        <v>10.039317794426491</v>
      </c>
      <c r="CS175" s="136">
        <v>826.28087100000005</v>
      </c>
      <c r="CT175" s="136">
        <v>342409.01321144699</v>
      </c>
      <c r="CU175" s="136">
        <v>342251.76114299998</v>
      </c>
      <c r="CV175" s="136">
        <v>22.731118069236402</v>
      </c>
      <c r="CW175" s="136">
        <v>1200.797088</v>
      </c>
      <c r="CX175" s="136">
        <v>256827.29188</v>
      </c>
      <c r="CY175" s="136">
        <v>17.057535293988721</v>
      </c>
      <c r="CZ175" s="136">
        <v>1094.1015870000001</v>
      </c>
      <c r="DA175" s="136">
        <v>171286.71947899999</v>
      </c>
      <c r="DB175" s="136">
        <v>11.376241370289168</v>
      </c>
      <c r="DC175" s="136">
        <v>963.90158699999995</v>
      </c>
      <c r="DD175" s="136">
        <v>85655.330421000006</v>
      </c>
      <c r="DE175" s="136">
        <v>5.6889157343026584</v>
      </c>
      <c r="DF175" s="136">
        <v>798.43025699999998</v>
      </c>
      <c r="DG175" s="136">
        <v>550963.27277380903</v>
      </c>
      <c r="DH175" s="136">
        <v>552366.16047400003</v>
      </c>
      <c r="DI175" s="136">
        <v>26.445363589723215</v>
      </c>
      <c r="DJ175" s="136">
        <v>1212.8582610000001</v>
      </c>
      <c r="DK175" s="136">
        <v>413341.36233700003</v>
      </c>
      <c r="DL175" s="136">
        <v>19.789341556139757</v>
      </c>
      <c r="DM175" s="136">
        <v>1171.6920640000001</v>
      </c>
      <c r="DN175" s="136">
        <v>275559.31273800001</v>
      </c>
      <c r="DO175" s="136">
        <v>13.192817984427688</v>
      </c>
      <c r="DP175" s="136">
        <v>1013.340039</v>
      </c>
      <c r="DQ175" s="136">
        <v>137729.76551200001</v>
      </c>
      <c r="DR175" s="136">
        <v>6.5940203921373373</v>
      </c>
      <c r="DS175" s="136">
        <v>815.81728299999997</v>
      </c>
      <c r="DT175" s="136">
        <v>38116.136591767397</v>
      </c>
      <c r="DU175" s="136">
        <v>38581.222088000002</v>
      </c>
      <c r="DV175" s="136">
        <v>39.495543929979014</v>
      </c>
      <c r="DW175" s="136">
        <v>1206.120635</v>
      </c>
      <c r="DX175" s="136">
        <v>28594.360904000001</v>
      </c>
      <c r="DY175" s="136">
        <v>29.272007886574194</v>
      </c>
      <c r="DZ175" s="136">
        <v>1134.2872199999999</v>
      </c>
      <c r="EA175" s="136">
        <v>19079.162507000001</v>
      </c>
      <c r="EB175" s="136">
        <v>19.531312388800739</v>
      </c>
      <c r="EC175" s="136">
        <v>988.08253999999999</v>
      </c>
      <c r="ED175" s="136">
        <v>9532.4112729999997</v>
      </c>
      <c r="EE175" s="136">
        <v>9.7583162952346818</v>
      </c>
      <c r="EF175" s="136">
        <v>827.19</v>
      </c>
      <c r="EG175" s="136">
        <v>10198299.7255638</v>
      </c>
      <c r="EH175" s="140">
        <v>10199499.164354</v>
      </c>
      <c r="EI175" s="136">
        <v>28.803004053329516</v>
      </c>
      <c r="EJ175" s="136">
        <v>1264.101322</v>
      </c>
      <c r="EK175" s="136">
        <v>8920273.487164</v>
      </c>
      <c r="EL175" s="136">
        <v>25.190518599730243</v>
      </c>
      <c r="EM175" s="136">
        <v>1249.994469</v>
      </c>
      <c r="EN175" s="136">
        <v>7653119.3087999998</v>
      </c>
      <c r="EO175" s="136">
        <v>21.612122607192958</v>
      </c>
      <c r="EP175" s="136">
        <v>1177.3679549999999</v>
      </c>
      <c r="EQ175" s="136">
        <v>6383664.6912829997</v>
      </c>
      <c r="ER175" s="136">
        <v>18.02723026055234</v>
      </c>
      <c r="ES175" s="136">
        <v>1102.5466489999999</v>
      </c>
      <c r="ET175" s="136">
        <v>5092150.790058</v>
      </c>
      <c r="EU175" s="136">
        <v>14.380043322009055</v>
      </c>
      <c r="EV175" s="136">
        <v>1028.8812559999999</v>
      </c>
      <c r="EW175" s="136">
        <v>3828841.7671630001</v>
      </c>
      <c r="EX175" s="136">
        <v>10.812505904660085</v>
      </c>
      <c r="EY175" s="136">
        <v>943.45933000000002</v>
      </c>
      <c r="EZ175" s="136">
        <v>2550087.5698859999</v>
      </c>
      <c r="FA175" s="136">
        <v>7.2013518926959721</v>
      </c>
      <c r="FB175" s="136">
        <v>856.02760000000001</v>
      </c>
      <c r="FC175" s="136">
        <v>1272478.0842500001</v>
      </c>
      <c r="FD175" s="136">
        <v>3.5934305035797398</v>
      </c>
      <c r="FE175" s="136">
        <v>766.39632800000004</v>
      </c>
      <c r="FF175" s="136">
        <v>6706.5335204149096</v>
      </c>
      <c r="FG175" s="136">
        <v>6702.3429120000001</v>
      </c>
      <c r="FH175" s="136">
        <v>19.802466796667257</v>
      </c>
      <c r="FI175" s="136">
        <v>625.41769799999997</v>
      </c>
      <c r="FJ175" s="136">
        <v>3340.669805</v>
      </c>
      <c r="FK175" s="136">
        <v>9.8702056520711459</v>
      </c>
      <c r="FL175" s="136">
        <v>601.386032</v>
      </c>
      <c r="FM175" s="136">
        <v>4988.0941598469699</v>
      </c>
      <c r="FN175" s="136">
        <v>4979.2413610000003</v>
      </c>
      <c r="FO175" s="136">
        <v>36.453923134929354</v>
      </c>
      <c r="FP175" s="136">
        <v>616.79258800000002</v>
      </c>
      <c r="FQ175" s="136">
        <v>2492.3397239999999</v>
      </c>
      <c r="FR175" s="136">
        <v>18.246868174829782</v>
      </c>
      <c r="FS175" s="136">
        <v>603.05483100000004</v>
      </c>
      <c r="FT175" s="136">
        <v>268.10340520467884</v>
      </c>
      <c r="FU175" s="136">
        <v>23.272865035128373</v>
      </c>
      <c r="FV175" s="136">
        <v>1203.01864</v>
      </c>
      <c r="FW175" s="136">
        <v>267.83604583844993</v>
      </c>
      <c r="FX175" s="136">
        <v>23.249656756809891</v>
      </c>
      <c r="FY175" s="136">
        <v>1212.871169</v>
      </c>
      <c r="FZ175" s="136">
        <v>51438386.075258173</v>
      </c>
      <c r="GA175" s="136">
        <v>347.33324290900833</v>
      </c>
      <c r="GB175" s="136">
        <v>1253.6710849999999</v>
      </c>
      <c r="GC175" s="136">
        <v>51008018.65935614</v>
      </c>
      <c r="GD175" s="136">
        <v>344.42722424059752</v>
      </c>
      <c r="GE175" s="136">
        <v>1247.480953</v>
      </c>
      <c r="GF175" s="136">
        <v>489.29605199999997</v>
      </c>
      <c r="GG175" s="136"/>
      <c r="GH175" s="136"/>
      <c r="GI175" s="136"/>
      <c r="GJ175" s="136"/>
      <c r="GK175" s="136"/>
      <c r="GL175" s="136">
        <v>8</v>
      </c>
      <c r="GM175" s="136">
        <v>8</v>
      </c>
      <c r="GN175" s="136">
        <v>3</v>
      </c>
      <c r="GO175" s="114"/>
      <c r="GP175" s="114"/>
      <c r="GQ175" s="114"/>
      <c r="GR175" s="114"/>
      <c r="GS175" s="114"/>
      <c r="GT175" s="114"/>
      <c r="GU175" s="114"/>
      <c r="GV175" s="114"/>
      <c r="GW175" s="114"/>
      <c r="GX175" s="114"/>
      <c r="GY175" s="114"/>
      <c r="GZ175" s="114"/>
      <c r="HA175" s="107"/>
      <c r="HB175" s="114"/>
      <c r="HC175" s="53" t="str">
        <f t="shared" si="21"/>
        <v>0</v>
      </c>
      <c r="HD175" s="56">
        <f t="shared" si="22"/>
        <v>2017</v>
      </c>
      <c r="HF175" s="56" t="e">
        <f>MATCH(ROUND(#REF!,1),#REF!,0)</f>
        <v>#REF!</v>
      </c>
      <c r="HG175" s="56" t="e">
        <f>MATCH(ROUND(#REF!,1),#REF!,0)</f>
        <v>#REF!</v>
      </c>
      <c r="HH175" s="56" t="e">
        <f>MATCH(ROUND(#REF!,1),#REF!,0)</f>
        <v>#REF!</v>
      </c>
      <c r="HI175" s="56" t="e">
        <f>MATCH(ROUND(#REF!,1),#REF!,0)</f>
        <v>#REF!</v>
      </c>
      <c r="HK175" s="115">
        <f t="shared" si="18"/>
        <v>4</v>
      </c>
      <c r="HL175" s="115" t="str" cm="1">
        <f t="array" ref="HL175">IFERROR(INDEX(#REF!,'5. Data Set'!HH175),"")</f>
        <v/>
      </c>
      <c r="HN175" s="116" t="str" cm="1">
        <f t="array" ref="HN175">IF(IFERROR(INDEX($E$5:$E$900,SMALL(IF(ROUND($EH$5:$EH$900,1)=ROUND($EH175,1),ROW($EH$5:$EH$900)-4,""),1)),"")=$E175,"",IFERROR(INDEX($E$5:$E$900,SMALL(IF(ROUND($EH$5:$EH$900,1)=ROUND($EH175,1),ROW($EH$5:$EH$900)-4,""),1)),""))</f>
        <v/>
      </c>
      <c r="HO175" s="116" t="str" cm="1">
        <f t="array" ref="HO175">IF(IFERROR(INDEX($E$5:$E$900,SMALL(IF(ROUND($EH$5:$EH$900,1)=ROUND($EH175,1),ROW($EH$5:$EH$900)-4,""),2)),"")=$E175,"",IFERROR(INDEX($E$5:$E$900,SMALL(IF(ROUND($EH$5:$EH$900,1)=ROUND($EH175,1),ROW($EH$5:$EH$900)-4,""),2)),""))</f>
        <v/>
      </c>
      <c r="HP175" s="116" t="str" cm="1">
        <f t="array" ref="HP175">IF(IFERROR(INDEX($E$5:$E$900,SMALL(IF(ROUND($EH$5:$EH$900,1)=ROUND($EH175,1),ROW($EH$5:$EH$900)-4,""),3)),"")=$E175,"",IFERROR(INDEX($E$5:$E$900,SMALL(IF(ROUND($EH$5:$EH$900,1)=ROUND($EH175,1),ROW($EH$5:$EH$900)-4,""),3)),""))</f>
        <v/>
      </c>
      <c r="HQ175" s="117" t="str" cm="1">
        <f t="array" ref="HQ175">IF(IFERROR(INDEX($E$5:$E$900,SMALL(IF(ROUND($EH$5:$EH$900,1)=ROUND($EH175,1),ROW($EH$5:$EH$900)-4,""),4)),"")=$E175,"",IFERROR(INDEX($E$5:$E$900,SMALL(IF(ROUND($EH$5:$EH$900,1)=ROUND($EH175,1),ROW($EH$5:$EH$900)-4,""),4)),""))</f>
        <v/>
      </c>
      <c r="HR175" s="118"/>
      <c r="HS175" s="105" t="str">
        <f t="shared" si="19"/>
        <v>TAB</v>
      </c>
      <c r="HT175" s="119" t="str">
        <f t="shared" si="20"/>
        <v/>
      </c>
      <c r="HU175" s="119" t="str">
        <f t="shared" si="20"/>
        <v/>
      </c>
      <c r="HV175" s="119" t="str">
        <f t="shared" si="20"/>
        <v/>
      </c>
      <c r="HW175" s="119" t="str">
        <f t="shared" si="20"/>
        <v/>
      </c>
    </row>
    <row r="176" spans="1:231" ht="13.9" customHeight="1" x14ac:dyDescent="0.25">
      <c r="A176" s="136" t="s">
        <v>292</v>
      </c>
      <c r="B176" s="137" t="s">
        <v>734</v>
      </c>
      <c r="C176" s="136"/>
      <c r="D176" s="137">
        <v>2018</v>
      </c>
      <c r="E176" s="138" t="s">
        <v>735</v>
      </c>
      <c r="F176" s="137" t="s">
        <v>300</v>
      </c>
      <c r="G176" s="107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18" t="s">
        <v>18</v>
      </c>
      <c r="X176" s="110"/>
      <c r="Y176" s="118" t="s">
        <v>296</v>
      </c>
      <c r="Z176" s="118">
        <v>1</v>
      </c>
      <c r="AA176" s="136" t="s">
        <v>422</v>
      </c>
      <c r="AB176" s="136">
        <v>4</v>
      </c>
      <c r="AC176" s="136">
        <v>4</v>
      </c>
      <c r="AD176" s="136">
        <v>2500</v>
      </c>
      <c r="AE176" s="136">
        <v>28</v>
      </c>
      <c r="AF176" s="136">
        <v>2</v>
      </c>
      <c r="AG176" s="136">
        <v>3145728</v>
      </c>
      <c r="AH176" s="136">
        <v>48</v>
      </c>
      <c r="AI176" s="136" t="s">
        <v>736</v>
      </c>
      <c r="AJ176" s="136">
        <v>14</v>
      </c>
      <c r="AK176" s="136" t="s">
        <v>326</v>
      </c>
      <c r="AL176" s="136" t="s">
        <v>316</v>
      </c>
      <c r="AM176" s="136">
        <v>4</v>
      </c>
      <c r="AN176" s="118">
        <v>0</v>
      </c>
      <c r="AO176" s="136">
        <v>1600</v>
      </c>
      <c r="AP176" s="136" t="s">
        <v>494</v>
      </c>
      <c r="AQ176" s="136" t="s">
        <v>424</v>
      </c>
      <c r="AR176" s="136" t="s">
        <v>319</v>
      </c>
      <c r="AS176" s="136" t="s">
        <v>477</v>
      </c>
      <c r="AT176" s="136" t="s">
        <v>478</v>
      </c>
      <c r="AU176" s="136">
        <v>14.419757226506057</v>
      </c>
      <c r="AV176" s="136">
        <v>16.447774787437694</v>
      </c>
      <c r="AW176" s="136">
        <v>21.999856935883134</v>
      </c>
      <c r="AX176" s="136">
        <v>12.927777478511501</v>
      </c>
      <c r="AY176" s="136">
        <v>13.960967900395817</v>
      </c>
      <c r="AZ176" s="136">
        <v>21.155103481646119</v>
      </c>
      <c r="BA176" s="136"/>
      <c r="BB176" s="136">
        <v>10.793301582415133</v>
      </c>
      <c r="BC176" s="136">
        <v>197.07759376143431</v>
      </c>
      <c r="BD176" s="136">
        <v>1685.7581348043213</v>
      </c>
      <c r="BE176" s="136">
        <v>14.41563258710047</v>
      </c>
      <c r="BF176" s="136">
        <v>705.23344949169132</v>
      </c>
      <c r="BG176" s="136">
        <v>230115.79895704301</v>
      </c>
      <c r="BH176" s="136">
        <v>230135.22373500001</v>
      </c>
      <c r="BI176" s="136">
        <v>33.235402884726476</v>
      </c>
      <c r="BJ176" s="136">
        <v>1590.6571429999999</v>
      </c>
      <c r="BK176" s="136">
        <v>172552.65782399999</v>
      </c>
      <c r="BL176" s="136">
        <v>24.919510401478828</v>
      </c>
      <c r="BM176" s="136">
        <v>1524.02619</v>
      </c>
      <c r="BN176" s="136">
        <v>115110.830833</v>
      </c>
      <c r="BO176" s="136">
        <v>16.623942988995438</v>
      </c>
      <c r="BP176" s="136">
        <v>1214.880952</v>
      </c>
      <c r="BQ176" s="136">
        <v>57513.875713000001</v>
      </c>
      <c r="BR176" s="136">
        <v>8.3059724615851191</v>
      </c>
      <c r="BS176" s="136">
        <v>898.11190499999998</v>
      </c>
      <c r="BT176" s="136">
        <v>2043486.41755504</v>
      </c>
      <c r="BU176" s="136">
        <v>2047589.6739380001</v>
      </c>
      <c r="BV176" s="136">
        <v>34.700139928867408</v>
      </c>
      <c r="BW176" s="136">
        <v>1626.6396830000001</v>
      </c>
      <c r="BX176" s="136">
        <v>1532935.2968599999</v>
      </c>
      <c r="BY176" s="136">
        <v>25.978383257148888</v>
      </c>
      <c r="BZ176" s="136">
        <v>1411.3960320000001</v>
      </c>
      <c r="CA176" s="136">
        <v>1021810.392047</v>
      </c>
      <c r="CB176" s="136">
        <v>17.31643992744387</v>
      </c>
      <c r="CC176" s="136">
        <v>1048.2714289999999</v>
      </c>
      <c r="CD176" s="136">
        <v>510947.11015800002</v>
      </c>
      <c r="CE176" s="136">
        <v>8.6589302751435362</v>
      </c>
      <c r="CF176" s="136">
        <v>767.40317500000003</v>
      </c>
      <c r="CG176" s="136">
        <v>767101.25327029999</v>
      </c>
      <c r="CH176" s="136">
        <v>742717.16256700002</v>
      </c>
      <c r="CI176" s="136">
        <v>46.575530480776045</v>
      </c>
      <c r="CJ176" s="136">
        <v>1462.0365079999999</v>
      </c>
      <c r="CK176" s="136">
        <v>575269.91613200004</v>
      </c>
      <c r="CL176" s="136">
        <v>36.07497290203311</v>
      </c>
      <c r="CM176" s="136">
        <v>1405.32619</v>
      </c>
      <c r="CN176" s="136">
        <v>383648.45540199999</v>
      </c>
      <c r="CO176" s="136">
        <v>24.058458898028469</v>
      </c>
      <c r="CP176" s="136">
        <v>1191.1555559999999</v>
      </c>
      <c r="CQ176" s="136">
        <v>191819.51892100001</v>
      </c>
      <c r="CR176" s="136">
        <v>12.028934163086468</v>
      </c>
      <c r="CS176" s="136">
        <v>848.15555600000005</v>
      </c>
      <c r="CT176" s="136">
        <v>396298.85255078302</v>
      </c>
      <c r="CU176" s="136">
        <v>394123.34328099998</v>
      </c>
      <c r="CV176" s="136">
        <v>26.176240028811417</v>
      </c>
      <c r="CW176" s="136">
        <v>1445.946825</v>
      </c>
      <c r="CX176" s="136">
        <v>297278.42239999998</v>
      </c>
      <c r="CY176" s="136">
        <v>19.744152364455818</v>
      </c>
      <c r="CZ176" s="136">
        <v>1261.7277779999999</v>
      </c>
      <c r="DA176" s="136">
        <v>198190.03199399999</v>
      </c>
      <c r="DB176" s="136">
        <v>13.163061608086323</v>
      </c>
      <c r="DC176" s="136">
        <v>1060.0277779999999</v>
      </c>
      <c r="DD176" s="136">
        <v>99111.888485000003</v>
      </c>
      <c r="DE176" s="136">
        <v>6.5826514133734664</v>
      </c>
      <c r="DF176" s="136">
        <v>829.03492100000005</v>
      </c>
      <c r="DG176" s="136">
        <v>617573.90677971998</v>
      </c>
      <c r="DH176" s="136">
        <v>619131.73876500002</v>
      </c>
      <c r="DI176" s="136">
        <v>29.641866416160813</v>
      </c>
      <c r="DJ176" s="136">
        <v>1484.4817459999999</v>
      </c>
      <c r="DK176" s="136">
        <v>463242.31839099998</v>
      </c>
      <c r="DL176" s="136">
        <v>22.178425140098636</v>
      </c>
      <c r="DM176" s="136">
        <v>1388.642063</v>
      </c>
      <c r="DN176" s="136">
        <v>308782.57067799999</v>
      </c>
      <c r="DO176" s="136">
        <v>14.783431600411163</v>
      </c>
      <c r="DP176" s="136">
        <v>1122.3357140000001</v>
      </c>
      <c r="DQ176" s="136">
        <v>154377.082437</v>
      </c>
      <c r="DR176" s="136">
        <v>7.3910358148366431</v>
      </c>
      <c r="DS176" s="136">
        <v>817.27222200000006</v>
      </c>
      <c r="DT176" s="136">
        <v>43699.744841064399</v>
      </c>
      <c r="DU176" s="136">
        <v>43769.485979999998</v>
      </c>
      <c r="DV176" s="136">
        <v>44.806762532630387</v>
      </c>
      <c r="DW176" s="136">
        <v>1476.0206350000001</v>
      </c>
      <c r="DX176" s="136">
        <v>32775.263331000002</v>
      </c>
      <c r="DY176" s="136">
        <v>33.551991944515535</v>
      </c>
      <c r="DZ176" s="136">
        <v>1338.318254</v>
      </c>
      <c r="EA176" s="136">
        <v>21839.631673</v>
      </c>
      <c r="EB176" s="136">
        <v>22.357200873214925</v>
      </c>
      <c r="EC176" s="136">
        <v>1091.4396830000001</v>
      </c>
      <c r="ED176" s="136">
        <v>10924.884873000001</v>
      </c>
      <c r="EE176" s="136">
        <v>11.183789602293086</v>
      </c>
      <c r="EF176" s="136">
        <v>870.474603</v>
      </c>
      <c r="EG176" s="136">
        <v>9282254.0865953602</v>
      </c>
      <c r="EH176" s="140">
        <v>9302906.6938860007</v>
      </c>
      <c r="EI176" s="136">
        <v>26.271060460321717</v>
      </c>
      <c r="EJ176" s="136">
        <v>1597.8479669999999</v>
      </c>
      <c r="EK176" s="136">
        <v>8118969.9690370001</v>
      </c>
      <c r="EL176" s="136">
        <v>22.927667443153773</v>
      </c>
      <c r="EM176" s="136">
        <v>1488.8113820000001</v>
      </c>
      <c r="EN176" s="136">
        <v>6960597.179308</v>
      </c>
      <c r="EO176" s="136">
        <v>19.656466022358892</v>
      </c>
      <c r="EP176" s="136">
        <v>1345.703659</v>
      </c>
      <c r="EQ176" s="136">
        <v>5803919.2246190002</v>
      </c>
      <c r="ER176" s="136">
        <v>16.390050752309282</v>
      </c>
      <c r="ES176" s="136">
        <v>1220.6154469999999</v>
      </c>
      <c r="ET176" s="136">
        <v>4641548.6842719996</v>
      </c>
      <c r="EU176" s="136">
        <v>13.107559833334244</v>
      </c>
      <c r="EV176" s="136">
        <v>1104.422358</v>
      </c>
      <c r="EW176" s="136">
        <v>3485091.88852</v>
      </c>
      <c r="EX176" s="136">
        <v>9.8417691078486556</v>
      </c>
      <c r="EY176" s="136">
        <v>990.92154500000004</v>
      </c>
      <c r="EZ176" s="136">
        <v>2318408.291338</v>
      </c>
      <c r="FA176" s="136">
        <v>6.5470982777329922</v>
      </c>
      <c r="FB176" s="136">
        <v>882.02439000000004</v>
      </c>
      <c r="FC176" s="136">
        <v>1161933.0853820001</v>
      </c>
      <c r="FD176" s="136">
        <v>3.2812555625200748</v>
      </c>
      <c r="FE176" s="136">
        <v>774.13048800000001</v>
      </c>
      <c r="FF176" s="136">
        <v>57106.943553925601</v>
      </c>
      <c r="FG176" s="136">
        <v>59066.315191000002</v>
      </c>
      <c r="FH176" s="136">
        <v>174.51490631389234</v>
      </c>
      <c r="FI176" s="136">
        <v>635.21904800000004</v>
      </c>
      <c r="FJ176" s="136">
        <v>28541.926564000001</v>
      </c>
      <c r="FK176" s="136">
        <v>84.328802706375953</v>
      </c>
      <c r="FL176" s="136">
        <v>596.5</v>
      </c>
      <c r="FM176" s="136">
        <v>218069.807201699</v>
      </c>
      <c r="FN176" s="136">
        <v>212627.603313</v>
      </c>
      <c r="FO176" s="136">
        <v>1556.6849938721721</v>
      </c>
      <c r="FP176" s="136">
        <v>682.14603199999999</v>
      </c>
      <c r="FQ176" s="136">
        <v>109009.536097</v>
      </c>
      <c r="FR176" s="136">
        <v>798.0784544769017</v>
      </c>
      <c r="FS176" s="136">
        <v>640.88253999999995</v>
      </c>
      <c r="FT176" s="136">
        <v>237.12814600267856</v>
      </c>
      <c r="FU176" s="136">
        <v>20.584040451621405</v>
      </c>
      <c r="FV176" s="136">
        <v>1446.7055250000001</v>
      </c>
      <c r="FW176" s="136">
        <v>241.75066183550675</v>
      </c>
      <c r="FX176" s="136">
        <v>20.985300506554406</v>
      </c>
      <c r="FY176" s="136">
        <v>1436.806452</v>
      </c>
      <c r="FZ176" s="136">
        <v>151895463.22487876</v>
      </c>
      <c r="GA176" s="136">
        <v>1025.6609479907434</v>
      </c>
      <c r="GB176" s="136">
        <v>1601.7261900000001</v>
      </c>
      <c r="GC176" s="136">
        <v>165887469.56812224</v>
      </c>
      <c r="GD176" s="136">
        <v>1120.1407578916956</v>
      </c>
      <c r="GE176" s="136">
        <v>1588.32619</v>
      </c>
      <c r="GF176" s="136">
        <v>531.50909100000001</v>
      </c>
      <c r="GG176" s="136"/>
      <c r="GH176" s="136"/>
      <c r="GI176" s="136"/>
      <c r="GJ176" s="136"/>
      <c r="GK176" s="136"/>
      <c r="GL176" s="136">
        <v>4</v>
      </c>
      <c r="GM176" s="136">
        <v>0</v>
      </c>
      <c r="GN176" s="136">
        <v>0</v>
      </c>
      <c r="GO176" s="114"/>
      <c r="GP176" s="114"/>
      <c r="GQ176" s="114"/>
      <c r="GR176" s="114"/>
      <c r="GS176" s="114"/>
      <c r="GT176" s="114"/>
      <c r="GU176" s="114"/>
      <c r="GV176" s="114"/>
      <c r="GW176" s="114"/>
      <c r="GX176" s="114"/>
      <c r="GY176" s="114"/>
      <c r="GZ176" s="114"/>
      <c r="HA176" s="107"/>
      <c r="HB176" s="114"/>
      <c r="HC176" s="53" t="str">
        <f t="shared" si="21"/>
        <v>0</v>
      </c>
      <c r="HD176" s="56">
        <f t="shared" si="22"/>
        <v>2018</v>
      </c>
      <c r="HF176" s="56" t="e">
        <f>MATCH(ROUND(#REF!,1),#REF!,0)</f>
        <v>#REF!</v>
      </c>
      <c r="HG176" s="56" t="e">
        <f>MATCH(ROUND(#REF!,1),#REF!,0)</f>
        <v>#REF!</v>
      </c>
      <c r="HH176" s="56" t="e">
        <f>MATCH(ROUND(#REF!,1),#REF!,0)</f>
        <v>#REF!</v>
      </c>
      <c r="HI176" s="56" t="e">
        <f>MATCH(ROUND(#REF!,1),#REF!,0)</f>
        <v>#REF!</v>
      </c>
      <c r="HK176" s="115">
        <f t="shared" si="18"/>
        <v>4</v>
      </c>
      <c r="HL176" s="115" t="str" cm="1">
        <f t="array" ref="HL176">IFERROR(INDEX(#REF!,'5. Data Set'!HH176),"")</f>
        <v/>
      </c>
      <c r="HN176" s="116" t="str" cm="1">
        <f t="array" ref="HN176">IF(IFERROR(INDEX($E$5:$E$900,SMALL(IF(ROUND($EH$5:$EH$900,1)=ROUND($EH176,1),ROW($EH$5:$EH$900)-4,""),1)),"")=$E176,"",IFERROR(INDEX($E$5:$E$900,SMALL(IF(ROUND($EH$5:$EH$900,1)=ROUND($EH176,1),ROW($EH$5:$EH$900)-4,""),1)),""))</f>
        <v/>
      </c>
      <c r="HO176" s="116" t="str" cm="1">
        <f t="array" ref="HO176">IF(IFERROR(INDEX($E$5:$E$900,SMALL(IF(ROUND($EH$5:$EH$900,1)=ROUND($EH176,1),ROW($EH$5:$EH$900)-4,""),2)),"")=$E176,"",IFERROR(INDEX($E$5:$E$900,SMALL(IF(ROUND($EH$5:$EH$900,1)=ROUND($EH176,1),ROW($EH$5:$EH$900)-4,""),2)),""))</f>
        <v/>
      </c>
      <c r="HP176" s="116" t="str" cm="1">
        <f t="array" ref="HP176">IF(IFERROR(INDEX($E$5:$E$900,SMALL(IF(ROUND($EH$5:$EH$900,1)=ROUND($EH176,1),ROW($EH$5:$EH$900)-4,""),3)),"")=$E176,"",IFERROR(INDEX($E$5:$E$900,SMALL(IF(ROUND($EH$5:$EH$900,1)=ROUND($EH176,1),ROW($EH$5:$EH$900)-4,""),3)),""))</f>
        <v/>
      </c>
      <c r="HQ176" s="117" t="str" cm="1">
        <f t="array" ref="HQ176">IF(IFERROR(INDEX($E$5:$E$900,SMALL(IF(ROUND($EH$5:$EH$900,1)=ROUND($EH176,1),ROW($EH$5:$EH$900)-4,""),4)),"")=$E176,"",IFERROR(INDEX($E$5:$E$900,SMALL(IF(ROUND($EH$5:$EH$900,1)=ROUND($EH176,1),ROW($EH$5:$EH$900)-4,""),4)),""))</f>
        <v/>
      </c>
      <c r="HR176" s="118"/>
      <c r="HS176" s="105" t="str">
        <f t="shared" si="19"/>
        <v>TP</v>
      </c>
      <c r="HT176" s="119" t="str">
        <f t="shared" si="20"/>
        <v/>
      </c>
      <c r="HU176" s="119" t="str">
        <f t="shared" si="20"/>
        <v/>
      </c>
      <c r="HV176" s="119" t="str">
        <f t="shared" si="20"/>
        <v/>
      </c>
      <c r="HW176" s="119" t="str">
        <f t="shared" si="20"/>
        <v/>
      </c>
    </row>
    <row r="177" spans="1:231" ht="13.9" customHeight="1" x14ac:dyDescent="0.25">
      <c r="A177" s="136" t="s">
        <v>292</v>
      </c>
      <c r="B177" s="137" t="s">
        <v>734</v>
      </c>
      <c r="C177" s="136"/>
      <c r="D177" s="137">
        <v>2018</v>
      </c>
      <c r="E177" s="138" t="s">
        <v>737</v>
      </c>
      <c r="F177" s="137" t="s">
        <v>309</v>
      </c>
      <c r="G177" s="107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18" t="s">
        <v>18</v>
      </c>
      <c r="X177" s="110"/>
      <c r="Y177" s="118" t="s">
        <v>296</v>
      </c>
      <c r="Z177" s="118">
        <v>1</v>
      </c>
      <c r="AA177" s="136" t="s">
        <v>513</v>
      </c>
      <c r="AB177" s="136">
        <v>4</v>
      </c>
      <c r="AC177" s="136">
        <v>4</v>
      </c>
      <c r="AD177" s="136">
        <v>3600</v>
      </c>
      <c r="AE177" s="136">
        <v>4</v>
      </c>
      <c r="AF177" s="136">
        <v>2</v>
      </c>
      <c r="AG177" s="136">
        <v>131072</v>
      </c>
      <c r="AH177" s="136">
        <v>8</v>
      </c>
      <c r="AI177" s="136" t="s">
        <v>738</v>
      </c>
      <c r="AJ177" s="136">
        <v>1</v>
      </c>
      <c r="AK177" s="136" t="s">
        <v>739</v>
      </c>
      <c r="AL177" s="136" t="s">
        <v>316</v>
      </c>
      <c r="AM177" s="136">
        <v>2</v>
      </c>
      <c r="AN177" s="118">
        <v>0</v>
      </c>
      <c r="AO177" s="136">
        <v>1100</v>
      </c>
      <c r="AP177" s="136" t="s">
        <v>494</v>
      </c>
      <c r="AQ177" s="136" t="s">
        <v>424</v>
      </c>
      <c r="AR177" s="136" t="s">
        <v>319</v>
      </c>
      <c r="AS177" s="136" t="s">
        <v>477</v>
      </c>
      <c r="AT177" s="136" t="s">
        <v>478</v>
      </c>
      <c r="AU177" s="136">
        <v>8.1063960750747253</v>
      </c>
      <c r="AV177" s="136">
        <v>11.144116787255166</v>
      </c>
      <c r="AW177" s="136">
        <v>12.030337856409927</v>
      </c>
      <c r="AX177" s="136">
        <v>6.3189926978970137</v>
      </c>
      <c r="AY177" s="136">
        <v>7.1867461127276</v>
      </c>
      <c r="AZ177" s="136">
        <v>10.473664057465498</v>
      </c>
      <c r="BA177" s="136"/>
      <c r="BB177" s="136">
        <v>6.7484938462577775</v>
      </c>
      <c r="BC177" s="136">
        <v>6.6283050180029885</v>
      </c>
      <c r="BD177" s="136">
        <v>8.5889333940551502</v>
      </c>
      <c r="BE177" s="136">
        <v>13.070898264913291</v>
      </c>
      <c r="BF177" s="136">
        <v>62.030333851466814</v>
      </c>
      <c r="BG177" s="136">
        <v>41585.500070845701</v>
      </c>
      <c r="BH177" s="136">
        <v>41689.859472999997</v>
      </c>
      <c r="BI177" s="136">
        <v>6.0207179644445725</v>
      </c>
      <c r="BJ177" s="136">
        <v>514.52479300000005</v>
      </c>
      <c r="BK177" s="136">
        <v>31215.685503000001</v>
      </c>
      <c r="BL177" s="136">
        <v>4.5080708080122465</v>
      </c>
      <c r="BM177" s="136">
        <v>456.390083</v>
      </c>
      <c r="BN177" s="136">
        <v>20812.352843000001</v>
      </c>
      <c r="BO177" s="136">
        <v>3.0056543300502572</v>
      </c>
      <c r="BP177" s="136">
        <v>391.63636400000001</v>
      </c>
      <c r="BQ177" s="136">
        <v>10406.345026000001</v>
      </c>
      <c r="BR177" s="136">
        <v>1.5028515143550345</v>
      </c>
      <c r="BS177" s="136">
        <v>308.71471100000002</v>
      </c>
      <c r="BT177" s="136">
        <v>450347.22931986803</v>
      </c>
      <c r="BU177" s="136">
        <v>453751.87042400002</v>
      </c>
      <c r="BV177" s="136">
        <v>7.689652666794446</v>
      </c>
      <c r="BW177" s="136">
        <v>511.32066099999997</v>
      </c>
      <c r="BX177" s="136">
        <v>337765.14906199998</v>
      </c>
      <c r="BY177" s="136">
        <v>5.7240462211380772</v>
      </c>
      <c r="BZ177" s="136">
        <v>449.56528900000001</v>
      </c>
      <c r="CA177" s="136">
        <v>225109.69332300001</v>
      </c>
      <c r="CB177" s="136">
        <v>3.8148941446014795</v>
      </c>
      <c r="CC177" s="136">
        <v>376.344628</v>
      </c>
      <c r="CD177" s="136">
        <v>112584.596645</v>
      </c>
      <c r="CE177" s="136">
        <v>1.9079512400075176</v>
      </c>
      <c r="CF177" s="136">
        <v>240.10719</v>
      </c>
      <c r="CG177" s="136">
        <v>153506.24107570999</v>
      </c>
      <c r="CH177" s="136">
        <v>154181.978118</v>
      </c>
      <c r="CI177" s="136">
        <v>9.6686972960227653</v>
      </c>
      <c r="CJ177" s="136">
        <v>575.33140500000002</v>
      </c>
      <c r="CK177" s="136">
        <v>115067.947845</v>
      </c>
      <c r="CL177" s="136">
        <v>7.2158702966981494</v>
      </c>
      <c r="CM177" s="136">
        <v>505.926446</v>
      </c>
      <c r="CN177" s="136">
        <v>76774.877691000002</v>
      </c>
      <c r="CO177" s="136">
        <v>4.8145254159687605</v>
      </c>
      <c r="CP177" s="136">
        <v>427.83553699999999</v>
      </c>
      <c r="CQ177" s="136">
        <v>38361.812042999998</v>
      </c>
      <c r="CR177" s="136">
        <v>2.4056556602667292</v>
      </c>
      <c r="CS177" s="136">
        <v>309.777603</v>
      </c>
      <c r="CT177" s="136">
        <v>65671.252239890498</v>
      </c>
      <c r="CU177" s="136">
        <v>65059.239417999997</v>
      </c>
      <c r="CV177" s="136">
        <v>4.3209982258860435</v>
      </c>
      <c r="CW177" s="136">
        <v>447.095868</v>
      </c>
      <c r="CX177" s="136">
        <v>49219.687940999996</v>
      </c>
      <c r="CY177" s="136">
        <v>3.268992785256629</v>
      </c>
      <c r="CZ177" s="136">
        <v>416.24380200000002</v>
      </c>
      <c r="DA177" s="136">
        <v>32829.891252000001</v>
      </c>
      <c r="DB177" s="136">
        <v>2.1804420574993042</v>
      </c>
      <c r="DC177" s="136">
        <v>371.66694200000001</v>
      </c>
      <c r="DD177" s="136">
        <v>16413.243559999999</v>
      </c>
      <c r="DE177" s="136">
        <v>1.0901079837120504</v>
      </c>
      <c r="DF177" s="136">
        <v>304.45165300000002</v>
      </c>
      <c r="DG177" s="136">
        <v>104861.59731237299</v>
      </c>
      <c r="DH177" s="136">
        <v>105045.40398</v>
      </c>
      <c r="DI177" s="136">
        <v>5.0292072550147058</v>
      </c>
      <c r="DJ177" s="136">
        <v>475.93410899999998</v>
      </c>
      <c r="DK177" s="136">
        <v>78661.238494999998</v>
      </c>
      <c r="DL177" s="136">
        <v>3.7660255121948651</v>
      </c>
      <c r="DM177" s="136">
        <v>437.19834700000001</v>
      </c>
      <c r="DN177" s="136">
        <v>52434.897861999998</v>
      </c>
      <c r="DO177" s="136">
        <v>2.5103998723612264</v>
      </c>
      <c r="DP177" s="136">
        <v>382.17603300000002</v>
      </c>
      <c r="DQ177" s="136">
        <v>26215.225353000002</v>
      </c>
      <c r="DR177" s="136">
        <v>1.2550934790279347</v>
      </c>
      <c r="DS177" s="136">
        <v>281.30909100000002</v>
      </c>
      <c r="DT177" s="136">
        <v>7399.6055591204104</v>
      </c>
      <c r="DU177" s="136">
        <v>7407.964919</v>
      </c>
      <c r="DV177" s="136">
        <v>7.5835234877412088</v>
      </c>
      <c r="DW177" s="136">
        <v>475.52066100000002</v>
      </c>
      <c r="DX177" s="136">
        <v>5553.2426679999999</v>
      </c>
      <c r="DY177" s="136">
        <v>5.684846873112555</v>
      </c>
      <c r="DZ177" s="136">
        <v>429.45123999999998</v>
      </c>
      <c r="EA177" s="136">
        <v>3694.1892870000001</v>
      </c>
      <c r="EB177" s="136">
        <v>3.7817364866663254</v>
      </c>
      <c r="EC177" s="136">
        <v>381.02231399999999</v>
      </c>
      <c r="ED177" s="136">
        <v>1846.6096769999999</v>
      </c>
      <c r="EE177" s="136">
        <v>1.8903717837948506</v>
      </c>
      <c r="EF177" s="136">
        <v>329.15471100000002</v>
      </c>
      <c r="EG177" s="136">
        <v>2048915.6532596899</v>
      </c>
      <c r="EH177" s="140">
        <v>2050451.9660449999</v>
      </c>
      <c r="EI177" s="136">
        <v>5.7903996399701851</v>
      </c>
      <c r="EJ177" s="136">
        <v>506.45518700000002</v>
      </c>
      <c r="EK177" s="136">
        <v>1792103.3512870001</v>
      </c>
      <c r="EL177" s="136">
        <v>5.0608328173115913</v>
      </c>
      <c r="EM177" s="136">
        <v>476.77717799999999</v>
      </c>
      <c r="EN177" s="136">
        <v>1536649.1654680001</v>
      </c>
      <c r="EO177" s="136">
        <v>4.3394397536894651</v>
      </c>
      <c r="EP177" s="136">
        <v>448.618672</v>
      </c>
      <c r="EQ177" s="136">
        <v>1279624.489694</v>
      </c>
      <c r="ER177" s="136">
        <v>3.6136116851900724</v>
      </c>
      <c r="ES177" s="136">
        <v>423.30746900000003</v>
      </c>
      <c r="ET177" s="136">
        <v>1028986.2354529999</v>
      </c>
      <c r="EU177" s="136">
        <v>2.9058186321691015</v>
      </c>
      <c r="EV177" s="136">
        <v>397.32987600000001</v>
      </c>
      <c r="EW177" s="136">
        <v>769735.05546099995</v>
      </c>
      <c r="EX177" s="136">
        <v>2.1737029990567396</v>
      </c>
      <c r="EY177" s="136">
        <v>370.95709499999998</v>
      </c>
      <c r="EZ177" s="136">
        <v>513783.88735099998</v>
      </c>
      <c r="FA177" s="136">
        <v>1.4509064760380843</v>
      </c>
      <c r="FB177" s="136">
        <v>341.55385899999999</v>
      </c>
      <c r="FC177" s="136">
        <v>254021.276404</v>
      </c>
      <c r="FD177" s="136">
        <v>0.71734658104261484</v>
      </c>
      <c r="FE177" s="136">
        <v>304.20344399999999</v>
      </c>
      <c r="FF177" s="136">
        <v>666.46942283448902</v>
      </c>
      <c r="FG177" s="136">
        <v>656.23655299999996</v>
      </c>
      <c r="FH177" s="136">
        <v>1.9388895379069906</v>
      </c>
      <c r="FI177" s="136">
        <v>209.04925600000001</v>
      </c>
      <c r="FJ177" s="136">
        <v>334.45961999999997</v>
      </c>
      <c r="FK177" s="136">
        <v>0.98818064173018971</v>
      </c>
      <c r="FL177" s="136">
        <v>208.610331</v>
      </c>
      <c r="FM177" s="136">
        <v>347.28469222397302</v>
      </c>
      <c r="FN177" s="136">
        <v>346.50134300000002</v>
      </c>
      <c r="FO177" s="136">
        <v>2.5367987627205508</v>
      </c>
      <c r="FP177" s="136">
        <v>208.57875999999999</v>
      </c>
      <c r="FQ177" s="136">
        <v>172.72155000000001</v>
      </c>
      <c r="FR177" s="136">
        <v>1.264525587524709</v>
      </c>
      <c r="FS177" s="136">
        <v>208.48033100000001</v>
      </c>
      <c r="FT177" s="136">
        <v>68.080553787391466</v>
      </c>
      <c r="FU177" s="136">
        <v>5.9097702940443986</v>
      </c>
      <c r="FV177" s="136">
        <v>456.24285700000001</v>
      </c>
      <c r="FW177" s="136">
        <v>69.832139132000464</v>
      </c>
      <c r="FX177" s="136">
        <v>6.0618176329861519</v>
      </c>
      <c r="FY177" s="136">
        <v>459.585714</v>
      </c>
      <c r="FZ177" s="136">
        <v>6096241.8911088649</v>
      </c>
      <c r="GA177" s="136">
        <v>41.164344901852758</v>
      </c>
      <c r="GB177" s="136">
        <v>550.63223100000005</v>
      </c>
      <c r="GC177" s="136">
        <v>4981759.0715443473</v>
      </c>
      <c r="GD177" s="136">
        <v>33.638896274452833</v>
      </c>
      <c r="GE177" s="136">
        <v>542.29752099999996</v>
      </c>
      <c r="GF177" s="136">
        <v>207.27672100000001</v>
      </c>
      <c r="GG177" s="136"/>
      <c r="GH177" s="136"/>
      <c r="GI177" s="136"/>
      <c r="GJ177" s="136"/>
      <c r="GK177" s="136"/>
      <c r="GL177" s="136">
        <v>2</v>
      </c>
      <c r="GM177" s="136">
        <v>0</v>
      </c>
      <c r="GN177" s="136">
        <v>2</v>
      </c>
      <c r="GO177" s="114"/>
      <c r="GP177" s="114"/>
      <c r="GQ177" s="114"/>
      <c r="GR177" s="114"/>
      <c r="GS177" s="114"/>
      <c r="GT177" s="114"/>
      <c r="GU177" s="114"/>
      <c r="GV177" s="114"/>
      <c r="GW177" s="114"/>
      <c r="GX177" s="114"/>
      <c r="GY177" s="114"/>
      <c r="GZ177" s="114"/>
      <c r="HA177" s="107"/>
      <c r="HB177" s="114"/>
      <c r="HC177" s="53" t="str">
        <f t="shared" si="21"/>
        <v>0</v>
      </c>
      <c r="HD177" s="56">
        <f t="shared" si="22"/>
        <v>2018</v>
      </c>
      <c r="HF177" s="56" t="e">
        <f>MATCH(ROUND(#REF!,1),#REF!,0)</f>
        <v>#REF!</v>
      </c>
      <c r="HG177" s="56" t="e">
        <f>MATCH(ROUND(#REF!,1),#REF!,0)</f>
        <v>#REF!</v>
      </c>
      <c r="HH177" s="56" t="e">
        <f>MATCH(ROUND(#REF!,1),#REF!,0)</f>
        <v>#REF!</v>
      </c>
      <c r="HI177" s="56" t="e">
        <f>MATCH(ROUND(#REF!,1),#REF!,0)</f>
        <v>#REF!</v>
      </c>
      <c r="HK177" s="115">
        <f t="shared" si="18"/>
        <v>4</v>
      </c>
      <c r="HL177" s="115" t="str" cm="1">
        <f t="array" ref="HL177">IFERROR(INDEX(#REF!,'5. Data Set'!HH177),"")</f>
        <v/>
      </c>
      <c r="HN177" s="116" t="str" cm="1">
        <f t="array" ref="HN177">IF(IFERROR(INDEX($E$5:$E$900,SMALL(IF(ROUND($EH$5:$EH$900,1)=ROUND($EH177,1),ROW($EH$5:$EH$900)-4,""),1)),"")=$E177,"",IFERROR(INDEX($E$5:$E$900,SMALL(IF(ROUND($EH$5:$EH$900,1)=ROUND($EH177,1),ROW($EH$5:$EH$900)-4,""),1)),""))</f>
        <v/>
      </c>
      <c r="HO177" s="116" t="str" cm="1">
        <f t="array" ref="HO177">IF(IFERROR(INDEX($E$5:$E$900,SMALL(IF(ROUND($EH$5:$EH$900,1)=ROUND($EH177,1),ROW($EH$5:$EH$900)-4,""),2)),"")=$E177,"",IFERROR(INDEX($E$5:$E$900,SMALL(IF(ROUND($EH$5:$EH$900,1)=ROUND($EH177,1),ROW($EH$5:$EH$900)-4,""),2)),""))</f>
        <v/>
      </c>
      <c r="HP177" s="116" t="str" cm="1">
        <f t="array" ref="HP177">IF(IFERROR(INDEX($E$5:$E$900,SMALL(IF(ROUND($EH$5:$EH$900,1)=ROUND($EH177,1),ROW($EH$5:$EH$900)-4,""),3)),"")=$E177,"",IFERROR(INDEX($E$5:$E$900,SMALL(IF(ROUND($EH$5:$EH$900,1)=ROUND($EH177,1),ROW($EH$5:$EH$900)-4,""),3)),""))</f>
        <v/>
      </c>
      <c r="HQ177" s="117" t="str" cm="1">
        <f t="array" ref="HQ177">IF(IFERROR(INDEX($E$5:$E$900,SMALL(IF(ROUND($EH$5:$EH$900,1)=ROUND($EH177,1),ROW($EH$5:$EH$900)-4,""),4)),"")=$E177,"",IFERROR(INDEX($E$5:$E$900,SMALL(IF(ROUND($EH$5:$EH$900,1)=ROUND($EH177,1),ROW($EH$5:$EH$900)-4,""),4)),""))</f>
        <v/>
      </c>
      <c r="HR177" s="118"/>
      <c r="HS177" s="105" t="str">
        <f t="shared" si="19"/>
        <v>TP</v>
      </c>
      <c r="HT177" s="119" t="str">
        <f t="shared" si="20"/>
        <v/>
      </c>
      <c r="HU177" s="119" t="str">
        <f t="shared" si="20"/>
        <v/>
      </c>
      <c r="HV177" s="119" t="str">
        <f t="shared" si="20"/>
        <v/>
      </c>
      <c r="HW177" s="119" t="str">
        <f t="shared" si="20"/>
        <v/>
      </c>
    </row>
    <row r="178" spans="1:231" ht="13.9" customHeight="1" x14ac:dyDescent="0.25">
      <c r="A178" s="136" t="s">
        <v>292</v>
      </c>
      <c r="B178" s="137" t="s">
        <v>734</v>
      </c>
      <c r="C178" s="136"/>
      <c r="D178" s="137">
        <v>2018</v>
      </c>
      <c r="E178" s="138" t="s">
        <v>740</v>
      </c>
      <c r="F178" s="137" t="s">
        <v>303</v>
      </c>
      <c r="G178" s="107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18" t="s">
        <v>18</v>
      </c>
      <c r="X178" s="107"/>
      <c r="Y178" s="118" t="s">
        <v>296</v>
      </c>
      <c r="Z178" s="118">
        <v>1</v>
      </c>
      <c r="AA178" s="136" t="s">
        <v>513</v>
      </c>
      <c r="AB178" s="136">
        <v>4</v>
      </c>
      <c r="AC178" s="136">
        <v>4</v>
      </c>
      <c r="AD178" s="136">
        <v>3592</v>
      </c>
      <c r="AE178" s="136">
        <v>4</v>
      </c>
      <c r="AF178" s="136">
        <v>2</v>
      </c>
      <c r="AG178" s="136">
        <v>65536</v>
      </c>
      <c r="AH178" s="136">
        <v>4</v>
      </c>
      <c r="AI178" s="136" t="s">
        <v>738</v>
      </c>
      <c r="AJ178" s="136">
        <v>1</v>
      </c>
      <c r="AK178" s="136" t="s">
        <v>741</v>
      </c>
      <c r="AL178" s="136" t="s">
        <v>316</v>
      </c>
      <c r="AM178" s="136">
        <v>2</v>
      </c>
      <c r="AN178" s="118">
        <v>0</v>
      </c>
      <c r="AO178" s="136">
        <v>1100</v>
      </c>
      <c r="AP178" s="136" t="s">
        <v>494</v>
      </c>
      <c r="AQ178" s="136" t="s">
        <v>424</v>
      </c>
      <c r="AR178" s="136" t="s">
        <v>319</v>
      </c>
      <c r="AS178" s="136" t="s">
        <v>384</v>
      </c>
      <c r="AT178" s="136" t="s">
        <v>478</v>
      </c>
      <c r="AU178" s="136">
        <v>7.7655621881539716</v>
      </c>
      <c r="AV178" s="136">
        <v>8.5715050272255802</v>
      </c>
      <c r="AW178" s="136">
        <v>12.941646832145768</v>
      </c>
      <c r="AX178" s="136">
        <v>6.425241805281634</v>
      </c>
      <c r="AY178" s="136">
        <v>7.4224715165341841</v>
      </c>
      <c r="AZ178" s="136">
        <v>10.367523116828178</v>
      </c>
      <c r="BA178" s="136"/>
      <c r="BB178" s="136">
        <v>6.2015457365947348</v>
      </c>
      <c r="BC178" s="136">
        <v>57.277475558115583</v>
      </c>
      <c r="BD178" s="136">
        <v>488.97639140851862</v>
      </c>
      <c r="BE178" s="136">
        <v>8.8049640266606897</v>
      </c>
      <c r="BF178" s="136">
        <v>53.21980851366294</v>
      </c>
      <c r="BG178" s="136">
        <v>38295.106641519204</v>
      </c>
      <c r="BH178" s="136">
        <v>38405.451208999999</v>
      </c>
      <c r="BI178" s="136">
        <v>5.5463940859857894</v>
      </c>
      <c r="BJ178" s="136">
        <v>507.14523800000001</v>
      </c>
      <c r="BK178" s="136">
        <v>28732.127317999999</v>
      </c>
      <c r="BL178" s="136">
        <v>4.1494031711050781</v>
      </c>
      <c r="BM178" s="136">
        <v>459.81190500000002</v>
      </c>
      <c r="BN178" s="136">
        <v>19131.935334999998</v>
      </c>
      <c r="BO178" s="136">
        <v>2.7629737356305237</v>
      </c>
      <c r="BP178" s="136">
        <v>388.86428599999999</v>
      </c>
      <c r="BQ178" s="136">
        <v>9583.7118680000003</v>
      </c>
      <c r="BR178" s="136">
        <v>1.3840494292646295</v>
      </c>
      <c r="BS178" s="136">
        <v>266.88396799999998</v>
      </c>
      <c r="BT178" s="136">
        <v>308414.41582335898</v>
      </c>
      <c r="BU178" s="136">
        <v>308541.39616900001</v>
      </c>
      <c r="BV178" s="136">
        <v>5.2287964513521956</v>
      </c>
      <c r="BW178" s="136">
        <v>478.26746000000003</v>
      </c>
      <c r="BX178" s="136">
        <v>231370.812928</v>
      </c>
      <c r="BY178" s="136">
        <v>3.9210002307818366</v>
      </c>
      <c r="BZ178" s="136">
        <v>408.816667</v>
      </c>
      <c r="CA178" s="136">
        <v>154112.39972799999</v>
      </c>
      <c r="CB178" s="136">
        <v>2.6117155714358584</v>
      </c>
      <c r="CC178" s="136">
        <v>286.94158700000003</v>
      </c>
      <c r="CD178" s="136">
        <v>77107.408192000003</v>
      </c>
      <c r="CE178" s="136">
        <v>1.3067256041923729</v>
      </c>
      <c r="CF178" s="136">
        <v>231.04023799999999</v>
      </c>
      <c r="CG178" s="136">
        <v>158542.33167094199</v>
      </c>
      <c r="CH178" s="136">
        <v>160875.42069900001</v>
      </c>
      <c r="CI178" s="136">
        <v>10.088440712042949</v>
      </c>
      <c r="CJ178" s="136">
        <v>576.23650799999996</v>
      </c>
      <c r="CK178" s="136">
        <v>118962.61839600001</v>
      </c>
      <c r="CL178" s="136">
        <v>7.4601037089620235</v>
      </c>
      <c r="CM178" s="136">
        <v>519.56904799999995</v>
      </c>
      <c r="CN178" s="136">
        <v>79300.111401999995</v>
      </c>
      <c r="CO178" s="136">
        <v>4.9728819285222903</v>
      </c>
      <c r="CP178" s="136">
        <v>422.30142899999998</v>
      </c>
      <c r="CQ178" s="136">
        <v>39661.583391</v>
      </c>
      <c r="CR178" s="136">
        <v>2.4871638616223861</v>
      </c>
      <c r="CS178" s="136">
        <v>262.45611100000002</v>
      </c>
      <c r="CT178" s="136">
        <v>64043.602863972999</v>
      </c>
      <c r="CU178" s="136">
        <v>64207.387549999999</v>
      </c>
      <c r="CV178" s="136">
        <v>4.2644213208488271</v>
      </c>
      <c r="CW178" s="136">
        <v>453.27142900000001</v>
      </c>
      <c r="CX178" s="136">
        <v>48026.535827</v>
      </c>
      <c r="CY178" s="136">
        <v>3.1897479583277155</v>
      </c>
      <c r="CZ178" s="136">
        <v>423.98015900000001</v>
      </c>
      <c r="DA178" s="136">
        <v>32019.355385999999</v>
      </c>
      <c r="DB178" s="136">
        <v>2.1266092111529016</v>
      </c>
      <c r="DC178" s="136">
        <v>373.84031700000003</v>
      </c>
      <c r="DD178" s="136">
        <v>16007.960478999999</v>
      </c>
      <c r="DE178" s="136">
        <v>1.0631905544637441</v>
      </c>
      <c r="DF178" s="136">
        <v>251.16976199999999</v>
      </c>
      <c r="DG178" s="136">
        <v>105127.110071238</v>
      </c>
      <c r="DH178" s="136">
        <v>105387.111286</v>
      </c>
      <c r="DI178" s="136">
        <v>5.0455670080102184</v>
      </c>
      <c r="DJ178" s="136">
        <v>475.39682499999998</v>
      </c>
      <c r="DK178" s="136">
        <v>78836.991317000007</v>
      </c>
      <c r="DL178" s="136">
        <v>3.774439943802554</v>
      </c>
      <c r="DM178" s="136">
        <v>446.06825400000002</v>
      </c>
      <c r="DN178" s="136">
        <v>52549.662324999998</v>
      </c>
      <c r="DO178" s="136">
        <v>2.5158943942352852</v>
      </c>
      <c r="DP178" s="136">
        <v>381.04849200000001</v>
      </c>
      <c r="DQ178" s="136">
        <v>26317.153405000001</v>
      </c>
      <c r="DR178" s="136">
        <v>1.2599734383520522</v>
      </c>
      <c r="DS178" s="136">
        <v>246.14118999999999</v>
      </c>
      <c r="DT178" s="136">
        <v>7418.7856897429901</v>
      </c>
      <c r="DU178" s="136">
        <v>7431.482728</v>
      </c>
      <c r="DV178" s="136">
        <v>7.6075986364334334</v>
      </c>
      <c r="DW178" s="136">
        <v>478.92619000000002</v>
      </c>
      <c r="DX178" s="136">
        <v>5563.019155</v>
      </c>
      <c r="DY178" s="136">
        <v>5.6948550493934587</v>
      </c>
      <c r="DZ178" s="136">
        <v>435.724603</v>
      </c>
      <c r="EA178" s="136">
        <v>3702.7978950000002</v>
      </c>
      <c r="EB178" s="136">
        <v>3.7905491068229513</v>
      </c>
      <c r="EC178" s="136">
        <v>391.96928600000001</v>
      </c>
      <c r="ED178" s="136">
        <v>1854.4603810000001</v>
      </c>
      <c r="EE178" s="136">
        <v>1.8984085386702156</v>
      </c>
      <c r="EF178" s="136">
        <v>329.90531700000003</v>
      </c>
      <c r="EG178" s="136">
        <v>1894557.61005298</v>
      </c>
      <c r="EH178" s="140">
        <v>1896806.5494520001</v>
      </c>
      <c r="EI178" s="136">
        <v>5.3565107317412322</v>
      </c>
      <c r="EJ178" s="136">
        <v>498.74837400000001</v>
      </c>
      <c r="EK178" s="136">
        <v>1660657.7043300001</v>
      </c>
      <c r="EL178" s="136">
        <v>4.6896352279900775</v>
      </c>
      <c r="EM178" s="136">
        <v>474.92439000000002</v>
      </c>
      <c r="EN178" s="136">
        <v>1416749.283172</v>
      </c>
      <c r="EO178" s="136">
        <v>4.0008469718169097</v>
      </c>
      <c r="EP178" s="136">
        <v>448.56869899999998</v>
      </c>
      <c r="EQ178" s="136">
        <v>1185279.776637</v>
      </c>
      <c r="ER178" s="136">
        <v>3.3471857451705862</v>
      </c>
      <c r="ES178" s="136">
        <v>426.35447199999999</v>
      </c>
      <c r="ET178" s="136">
        <v>945687.01214000001</v>
      </c>
      <c r="EU178" s="136">
        <v>2.6705847419494049</v>
      </c>
      <c r="EV178" s="136">
        <v>401.73321099999998</v>
      </c>
      <c r="EW178" s="136">
        <v>708819.35866799997</v>
      </c>
      <c r="EX178" s="136">
        <v>2.00167935031013</v>
      </c>
      <c r="EY178" s="136">
        <v>375.98963400000002</v>
      </c>
      <c r="EZ178" s="136">
        <v>473232.964675</v>
      </c>
      <c r="FA178" s="136">
        <v>1.3363921875046771</v>
      </c>
      <c r="FB178" s="136">
        <v>347.80975599999999</v>
      </c>
      <c r="FC178" s="136">
        <v>236444.82624900001</v>
      </c>
      <c r="FD178" s="136">
        <v>0.66771134338046501</v>
      </c>
      <c r="FE178" s="136">
        <v>308.187927</v>
      </c>
      <c r="FF178" s="136">
        <v>5908.3479919729898</v>
      </c>
      <c r="FG178" s="136">
        <v>5923.8676589999995</v>
      </c>
      <c r="FH178" s="136">
        <v>17.502415821662826</v>
      </c>
      <c r="FI178" s="136">
        <v>217.35690500000001</v>
      </c>
      <c r="FJ178" s="136">
        <v>2957.333948</v>
      </c>
      <c r="FK178" s="136">
        <v>8.7376172900785924</v>
      </c>
      <c r="FL178" s="136">
        <v>214.46174600000001</v>
      </c>
      <c r="FM178" s="136">
        <v>20297.194479232501</v>
      </c>
      <c r="FN178" s="136">
        <v>20607.214623</v>
      </c>
      <c r="FO178" s="136">
        <v>150.86913114430047</v>
      </c>
      <c r="FP178" s="136">
        <v>218.75436500000001</v>
      </c>
      <c r="FQ178" s="136">
        <v>10154.388384</v>
      </c>
      <c r="FR178" s="136">
        <v>74.342106918515256</v>
      </c>
      <c r="FS178" s="136">
        <v>214.438492</v>
      </c>
      <c r="FT178" s="136">
        <v>43.843812249999999</v>
      </c>
      <c r="FU178" s="136">
        <v>3.8058864800347223</v>
      </c>
      <c r="FV178" s="136">
        <v>433.20731699999999</v>
      </c>
      <c r="FW178" s="136">
        <v>44.106892000000002</v>
      </c>
      <c r="FX178" s="136">
        <v>3.8287232638888891</v>
      </c>
      <c r="FY178" s="136">
        <v>433.86923100000001</v>
      </c>
      <c r="FZ178" s="136">
        <v>4522523.4403952379</v>
      </c>
      <c r="GA178" s="136">
        <v>30.537947485099028</v>
      </c>
      <c r="GB178" s="136">
        <v>546.62698399999999</v>
      </c>
      <c r="GC178" s="136">
        <v>4259440.8447440965</v>
      </c>
      <c r="GD178" s="136">
        <v>28.7615050639325</v>
      </c>
      <c r="GE178" s="136">
        <v>540.42857100000003</v>
      </c>
      <c r="GF178" s="136">
        <v>211.43621200000001</v>
      </c>
      <c r="GG178" s="136"/>
      <c r="GH178" s="136"/>
      <c r="GI178" s="136"/>
      <c r="GJ178" s="136"/>
      <c r="GK178" s="136"/>
      <c r="GL178" s="136">
        <v>2</v>
      </c>
      <c r="GM178" s="136">
        <v>0</v>
      </c>
      <c r="GN178" s="136">
        <v>2</v>
      </c>
      <c r="GO178" s="107"/>
      <c r="GP178" s="107"/>
      <c r="GQ178" s="107"/>
      <c r="GR178" s="107"/>
      <c r="GS178" s="107"/>
      <c r="GT178" s="107"/>
      <c r="GU178" s="107"/>
      <c r="GV178" s="107"/>
      <c r="GW178" s="107"/>
      <c r="GX178" s="107"/>
      <c r="GY178" s="107"/>
      <c r="GZ178" s="107"/>
      <c r="HA178" s="107"/>
      <c r="HB178" s="107"/>
      <c r="HC178" s="53" t="str">
        <f t="shared" si="21"/>
        <v>0</v>
      </c>
      <c r="HD178" s="56">
        <f t="shared" si="22"/>
        <v>2018</v>
      </c>
      <c r="HF178" s="56" t="e">
        <f>MATCH(ROUND(#REF!,1),#REF!,0)</f>
        <v>#REF!</v>
      </c>
      <c r="HG178" s="56" t="e">
        <f>MATCH(ROUND(#REF!,1),#REF!,0)</f>
        <v>#REF!</v>
      </c>
      <c r="HH178" s="56" t="e">
        <f>MATCH(ROUND(#REF!,1),#REF!,0)</f>
        <v>#REF!</v>
      </c>
      <c r="HI178" s="56" t="e">
        <f>MATCH(ROUND(#REF!,1),#REF!,0)</f>
        <v>#REF!</v>
      </c>
      <c r="HK178" s="115">
        <f t="shared" si="18"/>
        <v>4</v>
      </c>
      <c r="HL178" s="115" t="str" cm="1">
        <f t="array" ref="HL178">IFERROR(INDEX(#REF!,'5. Data Set'!HH178),"")</f>
        <v/>
      </c>
      <c r="HN178" s="116" t="str" cm="1">
        <f t="array" ref="HN178">IF(IFERROR(INDEX($E$5:$E$900,SMALL(IF(ROUND($EH$5:$EH$900,1)=ROUND($EH178,1),ROW($EH$5:$EH$900)-4,""),1)),"")=$E178,"",IFERROR(INDEX($E$5:$E$900,SMALL(IF(ROUND($EH$5:$EH$900,1)=ROUND($EH178,1),ROW($EH$5:$EH$900)-4,""),1)),""))</f>
        <v/>
      </c>
      <c r="HO178" s="116" t="str" cm="1">
        <f t="array" ref="HO178">IF(IFERROR(INDEX($E$5:$E$900,SMALL(IF(ROUND($EH$5:$EH$900,1)=ROUND($EH178,1),ROW($EH$5:$EH$900)-4,""),2)),"")=$E178,"",IFERROR(INDEX($E$5:$E$900,SMALL(IF(ROUND($EH$5:$EH$900,1)=ROUND($EH178,1),ROW($EH$5:$EH$900)-4,""),2)),""))</f>
        <v/>
      </c>
      <c r="HP178" s="116" t="str" cm="1">
        <f t="array" ref="HP178">IF(IFERROR(INDEX($E$5:$E$900,SMALL(IF(ROUND($EH$5:$EH$900,1)=ROUND($EH178,1),ROW($EH$5:$EH$900)-4,""),3)),"")=$E178,"",IFERROR(INDEX($E$5:$E$900,SMALL(IF(ROUND($EH$5:$EH$900,1)=ROUND($EH178,1),ROW($EH$5:$EH$900)-4,""),3)),""))</f>
        <v/>
      </c>
      <c r="HQ178" s="117" t="str" cm="1">
        <f t="array" ref="HQ178">IF(IFERROR(INDEX($E$5:$E$900,SMALL(IF(ROUND($EH$5:$EH$900,1)=ROUND($EH178,1),ROW($EH$5:$EH$900)-4,""),4)),"")=$E178,"",IFERROR(INDEX($E$5:$E$900,SMALL(IF(ROUND($EH$5:$EH$900,1)=ROUND($EH178,1),ROW($EH$5:$EH$900)-4,""),4)),""))</f>
        <v/>
      </c>
      <c r="HR178" s="118"/>
      <c r="HS178" s="105" t="str">
        <f t="shared" si="19"/>
        <v>TP</v>
      </c>
      <c r="HT178" s="119" t="str">
        <f t="shared" si="20"/>
        <v/>
      </c>
      <c r="HU178" s="119" t="str">
        <f t="shared" si="20"/>
        <v/>
      </c>
      <c r="HV178" s="119" t="str">
        <f t="shared" si="20"/>
        <v/>
      </c>
      <c r="HW178" s="119" t="str">
        <f t="shared" si="20"/>
        <v/>
      </c>
    </row>
    <row r="179" spans="1:231" ht="13.9" customHeight="1" x14ac:dyDescent="0.25">
      <c r="A179" s="136" t="s">
        <v>292</v>
      </c>
      <c r="B179" s="137" t="s">
        <v>734</v>
      </c>
      <c r="C179" s="136"/>
      <c r="D179" s="137">
        <v>2018</v>
      </c>
      <c r="E179" s="138" t="s">
        <v>742</v>
      </c>
      <c r="F179" s="137" t="s">
        <v>49</v>
      </c>
      <c r="G179" s="107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18" t="s">
        <v>18</v>
      </c>
      <c r="X179" s="107"/>
      <c r="Y179" s="118" t="s">
        <v>296</v>
      </c>
      <c r="Z179" s="118">
        <v>1</v>
      </c>
      <c r="AA179" s="136" t="s">
        <v>434</v>
      </c>
      <c r="AB179" s="136">
        <v>4</v>
      </c>
      <c r="AC179" s="136">
        <v>4</v>
      </c>
      <c r="AD179" s="136">
        <v>2700</v>
      </c>
      <c r="AE179" s="136">
        <v>18</v>
      </c>
      <c r="AF179" s="136">
        <v>2</v>
      </c>
      <c r="AG179" s="136">
        <v>393216</v>
      </c>
      <c r="AH179" s="136">
        <v>24</v>
      </c>
      <c r="AI179" s="136" t="s">
        <v>743</v>
      </c>
      <c r="AJ179" s="136">
        <v>4</v>
      </c>
      <c r="AK179" s="136" t="s">
        <v>744</v>
      </c>
      <c r="AL179" s="136" t="s">
        <v>316</v>
      </c>
      <c r="AM179" s="136">
        <v>2</v>
      </c>
      <c r="AN179" s="118">
        <v>0</v>
      </c>
      <c r="AO179" s="136">
        <v>1100</v>
      </c>
      <c r="AP179" s="136" t="s">
        <v>494</v>
      </c>
      <c r="AQ179" s="136" t="s">
        <v>424</v>
      </c>
      <c r="AR179" s="136" t="s">
        <v>319</v>
      </c>
      <c r="AS179" s="136" t="s">
        <v>477</v>
      </c>
      <c r="AT179" s="136" t="s">
        <v>478</v>
      </c>
      <c r="AU179" s="136">
        <v>17.261561336796461</v>
      </c>
      <c r="AV179" s="136">
        <v>23.220920223575611</v>
      </c>
      <c r="AW179" s="136">
        <v>24.954002578133551</v>
      </c>
      <c r="AX179" s="136">
        <v>14.484845629402438</v>
      </c>
      <c r="AY179" s="136">
        <v>15.645399958396228</v>
      </c>
      <c r="AZ179" s="136">
        <v>23.62177817129815</v>
      </c>
      <c r="BA179" s="136"/>
      <c r="BB179" s="136">
        <v>13.298991445523008</v>
      </c>
      <c r="BC179" s="136">
        <v>177.99709151986767</v>
      </c>
      <c r="BD179" s="136">
        <v>1417.8977711422829</v>
      </c>
      <c r="BE179" s="136">
        <v>24.626265219709175</v>
      </c>
      <c r="BF179" s="136">
        <v>285.45022480746206</v>
      </c>
      <c r="BG179" s="136">
        <v>166553.26796948499</v>
      </c>
      <c r="BH179" s="136">
        <v>165936.092324</v>
      </c>
      <c r="BI179" s="136">
        <v>23.963966888683498</v>
      </c>
      <c r="BJ179" s="136">
        <v>1000.8446279999999</v>
      </c>
      <c r="BK179" s="136">
        <v>124978.446901</v>
      </c>
      <c r="BL179" s="136">
        <v>18.048992967044079</v>
      </c>
      <c r="BM179" s="136">
        <v>942.53471100000002</v>
      </c>
      <c r="BN179" s="136">
        <v>83257.093617000006</v>
      </c>
      <c r="BO179" s="136">
        <v>12.023726765784762</v>
      </c>
      <c r="BP179" s="136">
        <v>734.48677699999996</v>
      </c>
      <c r="BQ179" s="136">
        <v>41658.626924999997</v>
      </c>
      <c r="BR179" s="136">
        <v>6.0162074584079486</v>
      </c>
      <c r="BS179" s="136">
        <v>508.63388400000002</v>
      </c>
      <c r="BT179" s="136">
        <v>1857623.6688161499</v>
      </c>
      <c r="BU179" s="136">
        <v>1867079.8856520001</v>
      </c>
      <c r="BV179" s="136">
        <v>31.641072483968731</v>
      </c>
      <c r="BW179" s="136">
        <v>1029.8322310000001</v>
      </c>
      <c r="BX179" s="136">
        <v>1393475.4046189999</v>
      </c>
      <c r="BY179" s="136">
        <v>23.614981137660568</v>
      </c>
      <c r="BZ179" s="136">
        <v>957.50578499999995</v>
      </c>
      <c r="CA179" s="136">
        <v>928812.38825600001</v>
      </c>
      <c r="CB179" s="136">
        <v>15.740419211121997</v>
      </c>
      <c r="CC179" s="136">
        <v>689.99504100000001</v>
      </c>
      <c r="CD179" s="136">
        <v>464393.98686800001</v>
      </c>
      <c r="CE179" s="136">
        <v>7.8700027312855809</v>
      </c>
      <c r="CF179" s="136">
        <v>467.90578499999998</v>
      </c>
      <c r="CG179" s="136">
        <v>541756.88760427502</v>
      </c>
      <c r="CH179" s="136">
        <v>533339.50944699999</v>
      </c>
      <c r="CI179" s="136">
        <v>33.445531934385642</v>
      </c>
      <c r="CJ179" s="136">
        <v>952.99752100000001</v>
      </c>
      <c r="CK179" s="136">
        <v>406432.94203400001</v>
      </c>
      <c r="CL179" s="136">
        <v>25.48726599324868</v>
      </c>
      <c r="CM179" s="136">
        <v>921.70826399999999</v>
      </c>
      <c r="CN179" s="136">
        <v>270902.37621100002</v>
      </c>
      <c r="CO179" s="136">
        <v>16.988192163112807</v>
      </c>
      <c r="CP179" s="136">
        <v>736.48429799999997</v>
      </c>
      <c r="CQ179" s="136">
        <v>135452.55004599999</v>
      </c>
      <c r="CR179" s="136">
        <v>8.4941814883632833</v>
      </c>
      <c r="CS179" s="136">
        <v>490.36611599999998</v>
      </c>
      <c r="CT179" s="136">
        <v>271055.08482296701</v>
      </c>
      <c r="CU179" s="136">
        <v>269487.00738999998</v>
      </c>
      <c r="CV179" s="136">
        <v>17.89834758672815</v>
      </c>
      <c r="CW179" s="136">
        <v>911.49173599999995</v>
      </c>
      <c r="CX179" s="136">
        <v>203219.695985</v>
      </c>
      <c r="CY179" s="136">
        <v>13.497113610174456</v>
      </c>
      <c r="CZ179" s="136">
        <v>796.66446299999996</v>
      </c>
      <c r="DA179" s="136">
        <v>135553.29863100001</v>
      </c>
      <c r="DB179" s="136">
        <v>9.0029574298327706</v>
      </c>
      <c r="DC179" s="136">
        <v>647.10909100000003</v>
      </c>
      <c r="DD179" s="136">
        <v>67721.561165000006</v>
      </c>
      <c r="DE179" s="136">
        <v>4.4978199601767477</v>
      </c>
      <c r="DF179" s="136">
        <v>472.91156999999998</v>
      </c>
      <c r="DG179" s="136">
        <v>428225.90224812803</v>
      </c>
      <c r="DH179" s="136">
        <v>428583.09773899999</v>
      </c>
      <c r="DI179" s="136">
        <v>20.519062642055587</v>
      </c>
      <c r="DJ179" s="136">
        <v>960.78016500000001</v>
      </c>
      <c r="DK179" s="136">
        <v>321185.07969899999</v>
      </c>
      <c r="DL179" s="136">
        <v>15.377220438242414</v>
      </c>
      <c r="DM179" s="136">
        <v>879.44875999999999</v>
      </c>
      <c r="DN179" s="136">
        <v>214171.34502899999</v>
      </c>
      <c r="DO179" s="136">
        <v>10.253776380746558</v>
      </c>
      <c r="DP179" s="136">
        <v>694.54876000000002</v>
      </c>
      <c r="DQ179" s="136">
        <v>107016.732475</v>
      </c>
      <c r="DR179" s="136">
        <v>5.123587581934661</v>
      </c>
      <c r="DS179" s="136">
        <v>471.42148800000001</v>
      </c>
      <c r="DT179" s="136">
        <v>30335.993255739999</v>
      </c>
      <c r="DU179" s="136">
        <v>30379.157274000001</v>
      </c>
      <c r="DV179" s="136">
        <v>31.099101473102319</v>
      </c>
      <c r="DW179" s="136">
        <v>957.37190099999998</v>
      </c>
      <c r="DX179" s="136">
        <v>22747.590080000002</v>
      </c>
      <c r="DY179" s="136">
        <v>23.286676644315914</v>
      </c>
      <c r="DZ179" s="136">
        <v>847.12892599999998</v>
      </c>
      <c r="EA179" s="136">
        <v>15164.983098000001</v>
      </c>
      <c r="EB179" s="136">
        <v>15.524372317141834</v>
      </c>
      <c r="EC179" s="136">
        <v>676.73966900000005</v>
      </c>
      <c r="ED179" s="136">
        <v>7585.4578000000001</v>
      </c>
      <c r="EE179" s="136">
        <v>7.7652227056354608</v>
      </c>
      <c r="EF179" s="136">
        <v>510.88264500000002</v>
      </c>
      <c r="EG179" s="136">
        <v>6967489.3623279203</v>
      </c>
      <c r="EH179" s="140">
        <v>6969417.8153510001</v>
      </c>
      <c r="EI179" s="136">
        <v>19.681375168543969</v>
      </c>
      <c r="EJ179" s="136">
        <v>1003.183817</v>
      </c>
      <c r="EK179" s="136">
        <v>6095380.2278049998</v>
      </c>
      <c r="EL179" s="136">
        <v>17.213125721077667</v>
      </c>
      <c r="EM179" s="136">
        <v>944.49502099999995</v>
      </c>
      <c r="EN179" s="136">
        <v>5231757.7741480004</v>
      </c>
      <c r="EO179" s="136">
        <v>14.774288222059701</v>
      </c>
      <c r="EP179" s="136">
        <v>843.58506199999999</v>
      </c>
      <c r="EQ179" s="136">
        <v>4356270.9498410001</v>
      </c>
      <c r="ER179" s="136">
        <v>12.301946184199624</v>
      </c>
      <c r="ES179" s="136">
        <v>752.38630699999999</v>
      </c>
      <c r="ET179" s="136">
        <v>3478125.417928</v>
      </c>
      <c r="EU179" s="136">
        <v>9.8220960555285917</v>
      </c>
      <c r="EV179" s="136">
        <v>666.89585099999999</v>
      </c>
      <c r="EW179" s="136">
        <v>2607947.711294</v>
      </c>
      <c r="EX179" s="136">
        <v>7.3647467673507219</v>
      </c>
      <c r="EY179" s="136">
        <v>595.52489600000001</v>
      </c>
      <c r="EZ179" s="136">
        <v>1746543.244438</v>
      </c>
      <c r="FA179" s="136">
        <v>4.9321727800787736</v>
      </c>
      <c r="FB179" s="136">
        <v>522.67385899999999</v>
      </c>
      <c r="FC179" s="136">
        <v>867784.22934399999</v>
      </c>
      <c r="FD179" s="136">
        <v>2.4505901978564202</v>
      </c>
      <c r="FE179" s="136">
        <v>440.73568499999999</v>
      </c>
      <c r="FF179" s="136">
        <v>24645.287252657901</v>
      </c>
      <c r="FG179" s="136">
        <v>24554.495288999999</v>
      </c>
      <c r="FH179" s="136">
        <v>72.547702207055494</v>
      </c>
      <c r="FI179" s="136">
        <v>297.32892600000002</v>
      </c>
      <c r="FJ179" s="136">
        <v>12321.090396</v>
      </c>
      <c r="FK179" s="136">
        <v>36.403387094486796</v>
      </c>
      <c r="FL179" s="136">
        <v>280.35124000000002</v>
      </c>
      <c r="FM179" s="136">
        <v>82212.094660735602</v>
      </c>
      <c r="FN179" s="136">
        <v>81714.631206000005</v>
      </c>
      <c r="FO179" s="136">
        <v>598.24753793103446</v>
      </c>
      <c r="FP179" s="136">
        <v>335.94380200000001</v>
      </c>
      <c r="FQ179" s="136">
        <v>41108.380614000002</v>
      </c>
      <c r="FR179" s="136">
        <v>300.9618611464968</v>
      </c>
      <c r="FS179" s="136">
        <v>266.58512400000001</v>
      </c>
      <c r="FT179" s="136">
        <v>257.11057016283547</v>
      </c>
      <c r="FU179" s="136">
        <v>22.318625882190581</v>
      </c>
      <c r="FV179" s="136">
        <v>912.98461499999996</v>
      </c>
      <c r="FW179" s="136">
        <v>259.14006513812427</v>
      </c>
      <c r="FX179" s="136">
        <v>22.494797321017732</v>
      </c>
      <c r="FY179" s="136">
        <v>906.75294099999996</v>
      </c>
      <c r="FZ179" s="136">
        <v>42324797.285841182</v>
      </c>
      <c r="GA179" s="136">
        <v>285.79452464253518</v>
      </c>
      <c r="GB179" s="136">
        <v>997.33966899999996</v>
      </c>
      <c r="GC179" s="136">
        <v>42093139.599921897</v>
      </c>
      <c r="GD179" s="136">
        <v>284.23027620018672</v>
      </c>
      <c r="GE179" s="136">
        <v>995.72622999999999</v>
      </c>
      <c r="GF179" s="136">
        <v>257.96229499999998</v>
      </c>
      <c r="GG179" s="136"/>
      <c r="GH179" s="136"/>
      <c r="GI179" s="136"/>
      <c r="GJ179" s="136"/>
      <c r="GK179" s="136"/>
      <c r="GL179" s="136">
        <v>2</v>
      </c>
      <c r="GM179" s="136">
        <v>0</v>
      </c>
      <c r="GN179" s="136">
        <v>2</v>
      </c>
      <c r="GO179" s="107"/>
      <c r="GP179" s="107"/>
      <c r="GQ179" s="107"/>
      <c r="GR179" s="107"/>
      <c r="GS179" s="107"/>
      <c r="GT179" s="107"/>
      <c r="GU179" s="107"/>
      <c r="GV179" s="107"/>
      <c r="GW179" s="107"/>
      <c r="GX179" s="107"/>
      <c r="GY179" s="107"/>
      <c r="GZ179" s="107"/>
      <c r="HA179" s="107"/>
      <c r="HB179" s="107"/>
      <c r="HC179" s="53" t="str">
        <f t="shared" si="21"/>
        <v>0</v>
      </c>
      <c r="HD179" s="56">
        <f t="shared" si="22"/>
        <v>2018</v>
      </c>
      <c r="HF179" s="56" t="e">
        <f>MATCH(ROUND(#REF!,1),#REF!,0)</f>
        <v>#REF!</v>
      </c>
      <c r="HG179" s="56" t="e">
        <f>MATCH(ROUND(#REF!,1),#REF!,0)</f>
        <v>#REF!</v>
      </c>
      <c r="HH179" s="56" t="e">
        <f>MATCH(ROUND(#REF!,1),#REF!,0)</f>
        <v>#REF!</v>
      </c>
      <c r="HI179" s="56" t="e">
        <f>MATCH(ROUND(#REF!,1),#REF!,0)</f>
        <v>#REF!</v>
      </c>
      <c r="HK179" s="115">
        <f t="shared" si="18"/>
        <v>4</v>
      </c>
      <c r="HL179" s="115" t="str" cm="1">
        <f t="array" ref="HL179">IFERROR(INDEX(#REF!,'5. Data Set'!HH179),"")</f>
        <v/>
      </c>
      <c r="HN179" s="116" t="str" cm="1">
        <f t="array" ref="HN179">IF(IFERROR(INDEX($E$5:$E$900,SMALL(IF(ROUND($EH$5:$EH$900,1)=ROUND($EH179,1),ROW($EH$5:$EH$900)-4,""),1)),"")=$E179,"",IFERROR(INDEX($E$5:$E$900,SMALL(IF(ROUND($EH$5:$EH$900,1)=ROUND($EH179,1),ROW($EH$5:$EH$900)-4,""),1)),""))</f>
        <v/>
      </c>
      <c r="HO179" s="116" t="str" cm="1">
        <f t="array" ref="HO179">IF(IFERROR(INDEX($E$5:$E$900,SMALL(IF(ROUND($EH$5:$EH$900,1)=ROUND($EH179,1),ROW($EH$5:$EH$900)-4,""),2)),"")=$E179,"",IFERROR(INDEX($E$5:$E$900,SMALL(IF(ROUND($EH$5:$EH$900,1)=ROUND($EH179,1),ROW($EH$5:$EH$900)-4,""),2)),""))</f>
        <v/>
      </c>
      <c r="HP179" s="116" t="str" cm="1">
        <f t="array" ref="HP179">IF(IFERROR(INDEX($E$5:$E$900,SMALL(IF(ROUND($EH$5:$EH$900,1)=ROUND($EH179,1),ROW($EH$5:$EH$900)-4,""),3)),"")=$E179,"",IFERROR(INDEX($E$5:$E$900,SMALL(IF(ROUND($EH$5:$EH$900,1)=ROUND($EH179,1),ROW($EH$5:$EH$900)-4,""),3)),""))</f>
        <v/>
      </c>
      <c r="HQ179" s="117" t="str" cm="1">
        <f t="array" ref="HQ179">IF(IFERROR(INDEX($E$5:$E$900,SMALL(IF(ROUND($EH$5:$EH$900,1)=ROUND($EH179,1),ROW($EH$5:$EH$900)-4,""),4)),"")=$E179,"",IFERROR(INDEX($E$5:$E$900,SMALL(IF(ROUND($EH$5:$EH$900,1)=ROUND($EH179,1),ROW($EH$5:$EH$900)-4,""),4)),""))</f>
        <v/>
      </c>
      <c r="HR179" s="118"/>
      <c r="HS179" s="105" t="str">
        <f t="shared" si="19"/>
        <v>TP</v>
      </c>
      <c r="HT179" s="119" t="str">
        <f t="shared" si="20"/>
        <v/>
      </c>
      <c r="HU179" s="119" t="str">
        <f t="shared" si="20"/>
        <v/>
      </c>
      <c r="HV179" s="119" t="str">
        <f t="shared" si="20"/>
        <v/>
      </c>
      <c r="HW179" s="119" t="str">
        <f t="shared" si="20"/>
        <v/>
      </c>
    </row>
    <row r="180" spans="1:231" ht="13.9" customHeight="1" x14ac:dyDescent="0.25">
      <c r="A180" s="136" t="s">
        <v>292</v>
      </c>
      <c r="B180" s="137" t="s">
        <v>707</v>
      </c>
      <c r="C180" s="136"/>
      <c r="D180" s="137">
        <v>2018</v>
      </c>
      <c r="E180" s="138" t="s">
        <v>745</v>
      </c>
      <c r="F180" s="137" t="s">
        <v>300</v>
      </c>
      <c r="G180" s="107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18" t="s">
        <v>18</v>
      </c>
      <c r="X180" s="107"/>
      <c r="Y180" s="118" t="s">
        <v>296</v>
      </c>
      <c r="Z180" s="118">
        <v>1</v>
      </c>
      <c r="AA180" s="136" t="s">
        <v>475</v>
      </c>
      <c r="AB180" s="136">
        <v>4</v>
      </c>
      <c r="AC180" s="136">
        <v>4</v>
      </c>
      <c r="AD180" s="136">
        <v>2100</v>
      </c>
      <c r="AE180" s="136">
        <v>26</v>
      </c>
      <c r="AF180" s="136">
        <v>2</v>
      </c>
      <c r="AG180" s="136">
        <v>261803</v>
      </c>
      <c r="AH180" s="136">
        <v>16</v>
      </c>
      <c r="AI180" s="136" t="s">
        <v>476</v>
      </c>
      <c r="AJ180" s="136">
        <v>1</v>
      </c>
      <c r="AK180" s="136" t="s">
        <v>405</v>
      </c>
      <c r="AL180" s="136" t="s">
        <v>327</v>
      </c>
      <c r="AM180" s="136">
        <v>4</v>
      </c>
      <c r="AN180" s="118">
        <v>0</v>
      </c>
      <c r="AO180" s="136">
        <v>1600</v>
      </c>
      <c r="AP180" s="136" t="s">
        <v>341</v>
      </c>
      <c r="AQ180" s="136" t="s">
        <v>424</v>
      </c>
      <c r="AR180" s="136" t="s">
        <v>319</v>
      </c>
      <c r="AS180" s="136" t="s">
        <v>477</v>
      </c>
      <c r="AT180" s="136" t="s">
        <v>478</v>
      </c>
      <c r="AU180" s="136">
        <v>17.226462454078767</v>
      </c>
      <c r="AV180" s="136">
        <v>17.512928417354367</v>
      </c>
      <c r="AW180" s="136">
        <v>28.528292205919318</v>
      </c>
      <c r="AX180" s="136">
        <v>17.120298634572976</v>
      </c>
      <c r="AY180" s="136">
        <v>18.198378664057437</v>
      </c>
      <c r="AZ180" s="136">
        <v>27.492161031121714</v>
      </c>
      <c r="BA180" s="136"/>
      <c r="BB180" s="136">
        <v>15.013951839353412</v>
      </c>
      <c r="BC180" s="136">
        <v>2.0345236612880488</v>
      </c>
      <c r="BD180" s="136">
        <v>10.291395321404087</v>
      </c>
      <c r="BE180" s="136">
        <v>16.128617920115179</v>
      </c>
      <c r="BF180" s="136">
        <v>274.83295449236215</v>
      </c>
      <c r="BG180" s="136">
        <v>155381.51961425401</v>
      </c>
      <c r="BH180" s="136">
        <v>155651.16673600001</v>
      </c>
      <c r="BI180" s="136">
        <v>22.478650386459481</v>
      </c>
      <c r="BJ180" s="136">
        <v>919.10082599999998</v>
      </c>
      <c r="BK180" s="136">
        <v>116548.371961</v>
      </c>
      <c r="BL180" s="136">
        <v>16.831548142943795</v>
      </c>
      <c r="BM180" s="136">
        <v>874.69090900000003</v>
      </c>
      <c r="BN180" s="136">
        <v>77703.418290999994</v>
      </c>
      <c r="BO180" s="136">
        <v>11.221682498266997</v>
      </c>
      <c r="BP180" s="136">
        <v>688.25041299999998</v>
      </c>
      <c r="BQ180" s="136">
        <v>38847.522736999999</v>
      </c>
      <c r="BR180" s="136">
        <v>5.6102366612269661</v>
      </c>
      <c r="BS180" s="136">
        <v>488.86033099999997</v>
      </c>
      <c r="BT180" s="136">
        <v>1125426.6595304699</v>
      </c>
      <c r="BU180" s="136">
        <v>1127377.5953500001</v>
      </c>
      <c r="BV180" s="136">
        <v>19.105468644055879</v>
      </c>
      <c r="BW180" s="136">
        <v>923.67603299999996</v>
      </c>
      <c r="BX180" s="136">
        <v>844158.52010199998</v>
      </c>
      <c r="BY180" s="136">
        <v>14.305805085131517</v>
      </c>
      <c r="BZ180" s="136">
        <v>769.59090900000001</v>
      </c>
      <c r="CA180" s="136">
        <v>562748.06227400003</v>
      </c>
      <c r="CB180" s="136">
        <v>9.5367918456293559</v>
      </c>
      <c r="CC180" s="136">
        <v>582.11322299999995</v>
      </c>
      <c r="CD180" s="136">
        <v>281433.06590300001</v>
      </c>
      <c r="CE180" s="136">
        <v>4.7693963745491939</v>
      </c>
      <c r="CF180" s="136">
        <v>319.384298</v>
      </c>
      <c r="CG180" s="136">
        <v>594661.16207674297</v>
      </c>
      <c r="CH180" s="136">
        <v>593459.275119</v>
      </c>
      <c r="CI180" s="136">
        <v>37.215621168456295</v>
      </c>
      <c r="CJ180" s="136">
        <v>868.21405000000004</v>
      </c>
      <c r="CK180" s="136">
        <v>446054.38783000002</v>
      </c>
      <c r="CL180" s="136">
        <v>27.971912840489864</v>
      </c>
      <c r="CM180" s="136">
        <v>883.62396699999999</v>
      </c>
      <c r="CN180" s="136">
        <v>297318.65707900003</v>
      </c>
      <c r="CO180" s="136">
        <v>18.644747789892588</v>
      </c>
      <c r="CP180" s="136">
        <v>715.09504100000004</v>
      </c>
      <c r="CQ180" s="136">
        <v>148602.89705299999</v>
      </c>
      <c r="CR180" s="136">
        <v>9.3188350963941318</v>
      </c>
      <c r="CS180" s="136">
        <v>497.74214899999998</v>
      </c>
      <c r="CT180" s="136">
        <v>320259.52696404001</v>
      </c>
      <c r="CU180" s="136">
        <v>319646.577261</v>
      </c>
      <c r="CV180" s="136">
        <v>21.229763913796869</v>
      </c>
      <c r="CW180" s="136">
        <v>871.84793400000001</v>
      </c>
      <c r="CX180" s="136">
        <v>240191.564556</v>
      </c>
      <c r="CY180" s="136">
        <v>15.952650747283736</v>
      </c>
      <c r="CZ180" s="136">
        <v>792.00413200000003</v>
      </c>
      <c r="DA180" s="136">
        <v>160090.726062</v>
      </c>
      <c r="DB180" s="136">
        <v>10.632644179103684</v>
      </c>
      <c r="DC180" s="136">
        <v>664.79834700000004</v>
      </c>
      <c r="DD180" s="136">
        <v>80087.474105000001</v>
      </c>
      <c r="DE180" s="136">
        <v>5.3191189540352255</v>
      </c>
      <c r="DF180" s="136">
        <v>485.68594999999999</v>
      </c>
      <c r="DG180" s="136">
        <v>494645.70152328903</v>
      </c>
      <c r="DH180" s="136">
        <v>485714.20423799998</v>
      </c>
      <c r="DI180" s="136">
        <v>23.254300590652495</v>
      </c>
      <c r="DJ180" s="136">
        <v>874.45041300000003</v>
      </c>
      <c r="DK180" s="136">
        <v>370945.36508700001</v>
      </c>
      <c r="DL180" s="136">
        <v>17.759569201759749</v>
      </c>
      <c r="DM180" s="136">
        <v>862.87933899999996</v>
      </c>
      <c r="DN180" s="136">
        <v>247326.58652899999</v>
      </c>
      <c r="DO180" s="136">
        <v>11.841133607011418</v>
      </c>
      <c r="DP180" s="136">
        <v>703.83966899999996</v>
      </c>
      <c r="DQ180" s="136">
        <v>123646.671743</v>
      </c>
      <c r="DR180" s="136">
        <v>5.9197710230779137</v>
      </c>
      <c r="DS180" s="136">
        <v>496.98595</v>
      </c>
      <c r="DT180" s="136">
        <v>34724.221748137003</v>
      </c>
      <c r="DU180" s="136">
        <v>34159.128019000003</v>
      </c>
      <c r="DV180" s="136">
        <v>34.968652320212932</v>
      </c>
      <c r="DW180" s="136">
        <v>869.11405000000002</v>
      </c>
      <c r="DX180" s="136">
        <v>26037.009214999998</v>
      </c>
      <c r="DY180" s="136">
        <v>26.654050483697596</v>
      </c>
      <c r="DZ180" s="136">
        <v>826.742975</v>
      </c>
      <c r="EA180" s="136">
        <v>17343.303745000001</v>
      </c>
      <c r="EB180" s="136">
        <v>17.75431616420126</v>
      </c>
      <c r="EC180" s="136">
        <v>691.63305800000001</v>
      </c>
      <c r="ED180" s="136">
        <v>8692.9877350000006</v>
      </c>
      <c r="EE180" s="136">
        <v>8.898999575165071</v>
      </c>
      <c r="EF180" s="136">
        <v>518.714876</v>
      </c>
      <c r="EG180" s="136">
        <v>7319007.5265574297</v>
      </c>
      <c r="EH180" s="140">
        <v>7341509.0397159997</v>
      </c>
      <c r="EI180" s="136">
        <v>20.732146865359166</v>
      </c>
      <c r="EJ180" s="136">
        <v>926.08713699999998</v>
      </c>
      <c r="EK180" s="136">
        <v>6403468.1983110001</v>
      </c>
      <c r="EL180" s="136">
        <v>18.083154623504505</v>
      </c>
      <c r="EM180" s="136">
        <v>841.97593400000005</v>
      </c>
      <c r="EN180" s="136">
        <v>5490592.7578809997</v>
      </c>
      <c r="EO180" s="136">
        <v>15.505228532507507</v>
      </c>
      <c r="EP180" s="136">
        <v>776.67302900000004</v>
      </c>
      <c r="EQ180" s="136">
        <v>4573850.6635919996</v>
      </c>
      <c r="ER180" s="136">
        <v>12.916383155673138</v>
      </c>
      <c r="ES180" s="136">
        <v>716.62489600000004</v>
      </c>
      <c r="ET180" s="136">
        <v>3655082.1233760002</v>
      </c>
      <c r="EU180" s="136">
        <v>10.321815171354944</v>
      </c>
      <c r="EV180" s="136">
        <v>640.79626599999995</v>
      </c>
      <c r="EW180" s="136">
        <v>2747054.555594</v>
      </c>
      <c r="EX180" s="136">
        <v>7.7575792913457908</v>
      </c>
      <c r="EY180" s="136">
        <v>563.57593399999996</v>
      </c>
      <c r="EZ180" s="136">
        <v>1827597.706949</v>
      </c>
      <c r="FA180" s="136">
        <v>5.1610675497753054</v>
      </c>
      <c r="FB180" s="136">
        <v>485.39460600000001</v>
      </c>
      <c r="FC180" s="136">
        <v>916719.22396700003</v>
      </c>
      <c r="FD180" s="136">
        <v>2.588780791900672</v>
      </c>
      <c r="FE180" s="136">
        <v>408.92676299999999</v>
      </c>
      <c r="FF180" s="136">
        <v>160.277869625991</v>
      </c>
      <c r="FG180" s="136">
        <v>163.719221</v>
      </c>
      <c r="FH180" s="136">
        <v>0.48371807894581342</v>
      </c>
      <c r="FI180" s="136">
        <v>168.24024800000001</v>
      </c>
      <c r="FJ180" s="136">
        <v>80.418857000000003</v>
      </c>
      <c r="FK180" s="136">
        <v>0.23760224841931102</v>
      </c>
      <c r="FL180" s="136">
        <v>165.03933900000001</v>
      </c>
      <c r="FM180" s="136">
        <v>347.22964779939599</v>
      </c>
      <c r="FN180" s="136">
        <v>348.31545599999998</v>
      </c>
      <c r="FO180" s="136">
        <v>2.5500802108499889</v>
      </c>
      <c r="FP180" s="136">
        <v>180.92487600000001</v>
      </c>
      <c r="FQ180" s="136">
        <v>174.46589399999999</v>
      </c>
      <c r="FR180" s="136">
        <v>1.2772962442345706</v>
      </c>
      <c r="FS180" s="136">
        <v>169.98033100000001</v>
      </c>
      <c r="FT180" s="136">
        <v>154.24598088992852</v>
      </c>
      <c r="FU180" s="136">
        <v>13.38940806336185</v>
      </c>
      <c r="FV180" s="136">
        <v>838.80843400000003</v>
      </c>
      <c r="FW180" s="136">
        <v>158.95094064424794</v>
      </c>
      <c r="FX180" s="136">
        <v>13.797824708702079</v>
      </c>
      <c r="FY180" s="136">
        <v>846.67142899999999</v>
      </c>
      <c r="FZ180" s="136">
        <v>37366738.634811886</v>
      </c>
      <c r="GA180" s="136">
        <v>252.31566340308046</v>
      </c>
      <c r="GB180" s="136">
        <v>913.10578499999997</v>
      </c>
      <c r="GC180" s="136">
        <v>37371020.687786743</v>
      </c>
      <c r="GD180" s="136">
        <v>252.34457759459281</v>
      </c>
      <c r="GE180" s="136">
        <v>918.17438000000004</v>
      </c>
      <c r="GF180" s="136">
        <v>167.53278700000001</v>
      </c>
      <c r="GG180" s="136"/>
      <c r="GH180" s="136"/>
      <c r="GI180" s="136"/>
      <c r="GJ180" s="136"/>
      <c r="GK180" s="136"/>
      <c r="GL180" s="136">
        <v>0</v>
      </c>
      <c r="GM180" s="136">
        <v>2</v>
      </c>
      <c r="GN180" s="136">
        <v>0</v>
      </c>
      <c r="GO180" s="107"/>
      <c r="GP180" s="107"/>
      <c r="GQ180" s="107"/>
      <c r="GR180" s="107"/>
      <c r="GS180" s="107"/>
      <c r="GT180" s="107"/>
      <c r="GU180" s="107"/>
      <c r="GV180" s="107"/>
      <c r="GW180" s="107"/>
      <c r="GX180" s="107"/>
      <c r="GY180" s="107"/>
      <c r="GZ180" s="107"/>
      <c r="HA180" s="107"/>
      <c r="HB180" s="107"/>
      <c r="HC180" s="53" t="str">
        <f t="shared" si="21"/>
        <v>0</v>
      </c>
      <c r="HD180" s="56">
        <f t="shared" si="22"/>
        <v>2018</v>
      </c>
      <c r="HF180" s="56" t="e">
        <f>MATCH(ROUND(#REF!,1),#REF!,0)</f>
        <v>#REF!</v>
      </c>
      <c r="HG180" s="56" t="e">
        <f>MATCH(ROUND(#REF!,1),#REF!,0)</f>
        <v>#REF!</v>
      </c>
      <c r="HH180" s="56" t="e">
        <f>MATCH(ROUND(#REF!,1),#REF!,0)</f>
        <v>#REF!</v>
      </c>
      <c r="HI180" s="56" t="e">
        <f>MATCH(ROUND(#REF!,1),#REF!,0)</f>
        <v>#REF!</v>
      </c>
      <c r="HK180" s="115">
        <f t="shared" si="18"/>
        <v>4</v>
      </c>
      <c r="HL180" s="115" t="str" cm="1">
        <f t="array" ref="HL180">IFERROR(INDEX(#REF!,'5. Data Set'!HH180),"")</f>
        <v/>
      </c>
      <c r="HN180" s="116" t="str" cm="1">
        <f t="array" ref="HN180">IF(IFERROR(INDEX($E$5:$E$900,SMALL(IF(ROUND($EH$5:$EH$900,1)=ROUND($EH180,1),ROW($EH$5:$EH$900)-4,""),1)),"")=$E180,"",IFERROR(INDEX($E$5:$E$900,SMALL(IF(ROUND($EH$5:$EH$900,1)=ROUND($EH180,1),ROW($EH$5:$EH$900)-4,""),1)),""))</f>
        <v/>
      </c>
      <c r="HO180" s="116" t="str" cm="1">
        <f t="array" ref="HO180">IF(IFERROR(INDEX($E$5:$E$900,SMALL(IF(ROUND($EH$5:$EH$900,1)=ROUND($EH180,1),ROW($EH$5:$EH$900)-4,""),2)),"")=$E180,"",IFERROR(INDEX($E$5:$E$900,SMALL(IF(ROUND($EH$5:$EH$900,1)=ROUND($EH180,1),ROW($EH$5:$EH$900)-4,""),2)),""))</f>
        <v/>
      </c>
      <c r="HP180" s="116" t="str" cm="1">
        <f t="array" ref="HP180">IF(IFERROR(INDEX($E$5:$E$900,SMALL(IF(ROUND($EH$5:$EH$900,1)=ROUND($EH180,1),ROW($EH$5:$EH$900)-4,""),3)),"")=$E180,"",IFERROR(INDEX($E$5:$E$900,SMALL(IF(ROUND($EH$5:$EH$900,1)=ROUND($EH180,1),ROW($EH$5:$EH$900)-4,""),3)),""))</f>
        <v/>
      </c>
      <c r="HQ180" s="117" t="str" cm="1">
        <f t="array" ref="HQ180">IF(IFERROR(INDEX($E$5:$E$900,SMALL(IF(ROUND($EH$5:$EH$900,1)=ROUND($EH180,1),ROW($EH$5:$EH$900)-4,""),4)),"")=$E180,"",IFERROR(INDEX($E$5:$E$900,SMALL(IF(ROUND($EH$5:$EH$900,1)=ROUND($EH180,1),ROW($EH$5:$EH$900)-4,""),4)),""))</f>
        <v/>
      </c>
      <c r="HR180" s="118"/>
      <c r="HS180" s="105" t="str">
        <f t="shared" si="19"/>
        <v>TS</v>
      </c>
      <c r="HT180" s="119" t="str">
        <f t="shared" si="20"/>
        <v/>
      </c>
      <c r="HU180" s="119" t="str">
        <f t="shared" si="20"/>
        <v/>
      </c>
      <c r="HV180" s="119" t="str">
        <f t="shared" si="20"/>
        <v/>
      </c>
      <c r="HW180" s="119" t="str">
        <f t="shared" si="20"/>
        <v/>
      </c>
    </row>
    <row r="181" spans="1:231" ht="13.9" customHeight="1" x14ac:dyDescent="0.25">
      <c r="A181" s="136" t="s">
        <v>292</v>
      </c>
      <c r="B181" s="137" t="s">
        <v>707</v>
      </c>
      <c r="C181" s="136"/>
      <c r="D181" s="137">
        <v>2018</v>
      </c>
      <c r="E181" s="138" t="s">
        <v>746</v>
      </c>
      <c r="F181" s="137" t="s">
        <v>309</v>
      </c>
      <c r="G181" s="107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18" t="s">
        <v>18</v>
      </c>
      <c r="X181" s="107"/>
      <c r="Y181" s="118" t="s">
        <v>296</v>
      </c>
      <c r="Z181" s="118">
        <v>1</v>
      </c>
      <c r="AA181" s="136" t="s">
        <v>480</v>
      </c>
      <c r="AB181" s="136">
        <v>4</v>
      </c>
      <c r="AC181" s="136">
        <v>4</v>
      </c>
      <c r="AD181" s="136">
        <v>2394</v>
      </c>
      <c r="AE181" s="136">
        <v>10</v>
      </c>
      <c r="AF181" s="136">
        <v>2</v>
      </c>
      <c r="AG181" s="136">
        <v>65536</v>
      </c>
      <c r="AH181" s="136">
        <v>8</v>
      </c>
      <c r="AI181" s="136" t="s">
        <v>680</v>
      </c>
      <c r="AJ181" s="136">
        <v>1</v>
      </c>
      <c r="AK181" s="136" t="s">
        <v>405</v>
      </c>
      <c r="AL181" s="136" t="s">
        <v>327</v>
      </c>
      <c r="AM181" s="136">
        <v>2</v>
      </c>
      <c r="AN181" s="118">
        <v>0</v>
      </c>
      <c r="AO181" s="136">
        <v>800</v>
      </c>
      <c r="AP181" s="136" t="s">
        <v>341</v>
      </c>
      <c r="AQ181" s="136" t="s">
        <v>424</v>
      </c>
      <c r="AR181" s="136" t="s">
        <v>319</v>
      </c>
      <c r="AS181" s="136" t="s">
        <v>477</v>
      </c>
      <c r="AT181" s="136" t="s">
        <v>478</v>
      </c>
      <c r="AU181" s="136">
        <v>15.04995307089896</v>
      </c>
      <c r="AV181" s="136">
        <v>15.45356436986334</v>
      </c>
      <c r="AW181" s="136">
        <v>23.08372416952724</v>
      </c>
      <c r="AX181" s="136">
        <v>12.606272759350341</v>
      </c>
      <c r="AY181" s="136">
        <v>13.945205852986691</v>
      </c>
      <c r="AZ181" s="136">
        <v>21.140741756814716</v>
      </c>
      <c r="BA181" s="136"/>
      <c r="BB181" s="136">
        <v>12.158223811825165</v>
      </c>
      <c r="BC181" s="136">
        <v>2.5516403319811234</v>
      </c>
      <c r="BD181" s="136">
        <v>13.390956679267257</v>
      </c>
      <c r="BE181" s="136">
        <v>15.487930701066462</v>
      </c>
      <c r="BF181" s="136">
        <v>110.33405696433267</v>
      </c>
      <c r="BG181" s="136">
        <v>73770.095433260198</v>
      </c>
      <c r="BH181" s="136">
        <v>73762.810482000001</v>
      </c>
      <c r="BI181" s="136">
        <v>10.652592351972734</v>
      </c>
      <c r="BJ181" s="136">
        <v>486.26611600000001</v>
      </c>
      <c r="BK181" s="136">
        <v>55367.889470000002</v>
      </c>
      <c r="BL181" s="136">
        <v>7.9960558994281099</v>
      </c>
      <c r="BM181" s="136">
        <v>442.175207</v>
      </c>
      <c r="BN181" s="136">
        <v>36915.721307</v>
      </c>
      <c r="BO181" s="136">
        <v>5.3312519939633765</v>
      </c>
      <c r="BP181" s="136">
        <v>376.95371899999998</v>
      </c>
      <c r="BQ181" s="136">
        <v>18454.481056000001</v>
      </c>
      <c r="BR181" s="136">
        <v>2.6651379261741091</v>
      </c>
      <c r="BS181" s="136">
        <v>291.06033100000002</v>
      </c>
      <c r="BT181" s="136">
        <v>548589.47410904104</v>
      </c>
      <c r="BU181" s="136">
        <v>549734.06125999999</v>
      </c>
      <c r="BV181" s="136">
        <v>9.3162458729825435</v>
      </c>
      <c r="BW181" s="136">
        <v>465.768595</v>
      </c>
      <c r="BX181" s="136">
        <v>411467.73347699997</v>
      </c>
      <c r="BY181" s="136">
        <v>6.9730708791893177</v>
      </c>
      <c r="BZ181" s="136">
        <v>401.16694200000001</v>
      </c>
      <c r="CA181" s="136">
        <v>274319.65508</v>
      </c>
      <c r="CB181" s="136">
        <v>4.6488466598913263</v>
      </c>
      <c r="CC181" s="136">
        <v>327.46975200000003</v>
      </c>
      <c r="CD181" s="136">
        <v>137137.80355300001</v>
      </c>
      <c r="CE181" s="136">
        <v>2.3240500933346282</v>
      </c>
      <c r="CF181" s="136">
        <v>201.12892600000001</v>
      </c>
      <c r="CG181" s="136">
        <v>255312.520097036</v>
      </c>
      <c r="CH181" s="136">
        <v>255859.99559100001</v>
      </c>
      <c r="CI181" s="136">
        <v>16.044889796638888</v>
      </c>
      <c r="CJ181" s="136">
        <v>475.121488</v>
      </c>
      <c r="CK181" s="136">
        <v>191467.75462299999</v>
      </c>
      <c r="CL181" s="136">
        <v>12.006875148418054</v>
      </c>
      <c r="CM181" s="136">
        <v>448.91074400000002</v>
      </c>
      <c r="CN181" s="136">
        <v>127641.66536</v>
      </c>
      <c r="CO181" s="136">
        <v>8.0043636733053187</v>
      </c>
      <c r="CP181" s="136">
        <v>397.99181800000002</v>
      </c>
      <c r="CQ181" s="136">
        <v>63797.611914000001</v>
      </c>
      <c r="CR181" s="136">
        <v>4.000725670632634</v>
      </c>
      <c r="CS181" s="136">
        <v>255.95876000000001</v>
      </c>
      <c r="CT181" s="136">
        <v>122533.39390300099</v>
      </c>
      <c r="CU181" s="136">
        <v>122597.98774700001</v>
      </c>
      <c r="CV181" s="136">
        <v>8.1425127666866146</v>
      </c>
      <c r="CW181" s="136">
        <v>428.087603</v>
      </c>
      <c r="CX181" s="136">
        <v>91905.215377</v>
      </c>
      <c r="CY181" s="136">
        <v>6.1040103780220276</v>
      </c>
      <c r="CZ181" s="136">
        <v>392.452066</v>
      </c>
      <c r="DA181" s="136">
        <v>61248.065418999999</v>
      </c>
      <c r="DB181" s="136">
        <v>4.0678739004936721</v>
      </c>
      <c r="DC181" s="136">
        <v>347.83958699999999</v>
      </c>
      <c r="DD181" s="136">
        <v>30643.484851000001</v>
      </c>
      <c r="DE181" s="136">
        <v>2.0352288907869212</v>
      </c>
      <c r="DF181" s="136">
        <v>278.81066099999998</v>
      </c>
      <c r="DG181" s="136">
        <v>198337.296775175</v>
      </c>
      <c r="DH181" s="136">
        <v>198715.57646700001</v>
      </c>
      <c r="DI181" s="136">
        <v>9.5138081342667977</v>
      </c>
      <c r="DJ181" s="136">
        <v>455.97438</v>
      </c>
      <c r="DK181" s="136">
        <v>148811.140717</v>
      </c>
      <c r="DL181" s="136">
        <v>7.1245579546101965</v>
      </c>
      <c r="DM181" s="136">
        <v>421.13471099999998</v>
      </c>
      <c r="DN181" s="136">
        <v>99126.496463000003</v>
      </c>
      <c r="DO181" s="136">
        <v>4.7458306245442756</v>
      </c>
      <c r="DP181" s="136">
        <v>369.858678</v>
      </c>
      <c r="DQ181" s="136">
        <v>49608.264217000004</v>
      </c>
      <c r="DR181" s="136">
        <v>2.3750705205181966</v>
      </c>
      <c r="DS181" s="136">
        <v>284.44875999999999</v>
      </c>
      <c r="DT181" s="136">
        <v>13944.534375614599</v>
      </c>
      <c r="DU181" s="136">
        <v>13981.935646</v>
      </c>
      <c r="DV181" s="136">
        <v>14.313288269437477</v>
      </c>
      <c r="DW181" s="136">
        <v>455.57768600000003</v>
      </c>
      <c r="DX181" s="136">
        <v>10460.647118999999</v>
      </c>
      <c r="DY181" s="136">
        <v>10.708550052720478</v>
      </c>
      <c r="DZ181" s="136">
        <v>410.50247899999999</v>
      </c>
      <c r="EA181" s="136">
        <v>6966.2629349999997</v>
      </c>
      <c r="EB181" s="136">
        <v>7.1313537748886722</v>
      </c>
      <c r="EC181" s="136">
        <v>357.17413199999999</v>
      </c>
      <c r="ED181" s="136">
        <v>3492.0587999999998</v>
      </c>
      <c r="EE181" s="136">
        <v>3.5748157854327682</v>
      </c>
      <c r="EF181" s="136">
        <v>292.857686</v>
      </c>
      <c r="EG181" s="136">
        <v>3192572.6544411001</v>
      </c>
      <c r="EH181" s="140">
        <v>3200009.8942189999</v>
      </c>
      <c r="EI181" s="136">
        <v>9.0367082215180634</v>
      </c>
      <c r="EJ181" s="136">
        <v>473.90622400000001</v>
      </c>
      <c r="EK181" s="136">
        <v>2791895.4640230001</v>
      </c>
      <c r="EL181" s="136">
        <v>7.8842083391474009</v>
      </c>
      <c r="EM181" s="136">
        <v>426.04971</v>
      </c>
      <c r="EN181" s="136">
        <v>2392871.6015240001</v>
      </c>
      <c r="EO181" s="136">
        <v>6.7573798798539464</v>
      </c>
      <c r="EP181" s="136">
        <v>394.32692900000001</v>
      </c>
      <c r="EQ181" s="136">
        <v>1997035.4617669999</v>
      </c>
      <c r="ER181" s="136">
        <v>5.6395534303238337</v>
      </c>
      <c r="ES181" s="136">
        <v>366.99858899999998</v>
      </c>
      <c r="ET181" s="136">
        <v>1597664.55629</v>
      </c>
      <c r="EU181" s="136">
        <v>4.5117449346441862</v>
      </c>
      <c r="EV181" s="136">
        <v>338.55755199999999</v>
      </c>
      <c r="EW181" s="136">
        <v>1198663.880138</v>
      </c>
      <c r="EX181" s="136">
        <v>3.3849819527272049</v>
      </c>
      <c r="EY181" s="136">
        <v>312.33742699999999</v>
      </c>
      <c r="EZ181" s="136">
        <v>797225.48604300001</v>
      </c>
      <c r="FA181" s="136">
        <v>2.2513349465398464</v>
      </c>
      <c r="FB181" s="136">
        <v>283.73713700000002</v>
      </c>
      <c r="FC181" s="136">
        <v>398934.42180700001</v>
      </c>
      <c r="FD181" s="136">
        <v>1.1265758821254295</v>
      </c>
      <c r="FE181" s="136">
        <v>251.238133</v>
      </c>
      <c r="FF181" s="136">
        <v>162.91943925589601</v>
      </c>
      <c r="FG181" s="136">
        <v>162.54615100000001</v>
      </c>
      <c r="FH181" s="136">
        <v>0.48025217455533892</v>
      </c>
      <c r="FI181" s="136">
        <v>134.22875999999999</v>
      </c>
      <c r="FJ181" s="136">
        <v>82.118134999999995</v>
      </c>
      <c r="FK181" s="136">
        <v>0.24262286533120606</v>
      </c>
      <c r="FL181" s="136">
        <v>133.32652899999999</v>
      </c>
      <c r="FM181" s="136">
        <v>355.72368898444699</v>
      </c>
      <c r="FN181" s="136">
        <v>357.19567599999999</v>
      </c>
      <c r="FO181" s="136">
        <v>2.6150939014569148</v>
      </c>
      <c r="FP181" s="136">
        <v>140.30429799999999</v>
      </c>
      <c r="FQ181" s="136">
        <v>177.62962999999999</v>
      </c>
      <c r="FR181" s="136">
        <v>1.3004585255143128</v>
      </c>
      <c r="FS181" s="136">
        <v>135.17289299999999</v>
      </c>
      <c r="FT181" s="136">
        <v>73.000750124999996</v>
      </c>
      <c r="FU181" s="136">
        <v>6.3368706705729165</v>
      </c>
      <c r="FV181" s="136">
        <v>407.40405399999997</v>
      </c>
      <c r="FW181" s="136">
        <v>73.239439500000003</v>
      </c>
      <c r="FX181" s="136">
        <v>6.3575902343750004</v>
      </c>
      <c r="FY181" s="136">
        <v>412.24484799999999</v>
      </c>
      <c r="FZ181" s="136">
        <v>8478443.2455928959</v>
      </c>
      <c r="GA181" s="136">
        <v>57.249953040968883</v>
      </c>
      <c r="GB181" s="136">
        <v>483.74132200000003</v>
      </c>
      <c r="GC181" s="136">
        <v>7959740.4985375293</v>
      </c>
      <c r="GD181" s="136">
        <v>53.747457706512627</v>
      </c>
      <c r="GE181" s="136">
        <v>487.13388400000002</v>
      </c>
      <c r="GF181" s="136">
        <v>132.84016399999999</v>
      </c>
      <c r="GG181" s="136"/>
      <c r="GH181" s="136"/>
      <c r="GI181" s="136"/>
      <c r="GJ181" s="136"/>
      <c r="GK181" s="136"/>
      <c r="GL181" s="136">
        <v>0</v>
      </c>
      <c r="GM181" s="136">
        <v>2</v>
      </c>
      <c r="GN181" s="136">
        <v>0</v>
      </c>
      <c r="GO181" s="107"/>
      <c r="GP181" s="107"/>
      <c r="GQ181" s="107"/>
      <c r="GR181" s="107"/>
      <c r="GS181" s="107"/>
      <c r="GT181" s="107"/>
      <c r="GU181" s="107"/>
      <c r="GV181" s="107"/>
      <c r="GW181" s="107"/>
      <c r="GX181" s="107"/>
      <c r="GY181" s="107"/>
      <c r="GZ181" s="107"/>
      <c r="HA181" s="107"/>
      <c r="HB181" s="107"/>
      <c r="HC181" s="53" t="str">
        <f t="shared" si="21"/>
        <v>0</v>
      </c>
      <c r="HD181" s="56">
        <f t="shared" si="22"/>
        <v>2018</v>
      </c>
      <c r="HF181" s="56" t="e">
        <f>MATCH(ROUND(#REF!,1),#REF!,0)</f>
        <v>#REF!</v>
      </c>
      <c r="HG181" s="56" t="e">
        <f>MATCH(ROUND(#REF!,1),#REF!,0)</f>
        <v>#REF!</v>
      </c>
      <c r="HH181" s="56" t="e">
        <f>MATCH(ROUND(#REF!,1),#REF!,0)</f>
        <v>#REF!</v>
      </c>
      <c r="HI181" s="56" t="e">
        <f>MATCH(ROUND(#REF!,1),#REF!,0)</f>
        <v>#REF!</v>
      </c>
      <c r="HK181" s="115">
        <f t="shared" si="18"/>
        <v>4</v>
      </c>
      <c r="HL181" s="115" t="str" cm="1">
        <f t="array" ref="HL181">IFERROR(INDEX(#REF!,'5. Data Set'!HH181),"")</f>
        <v/>
      </c>
      <c r="HN181" s="116" t="str" cm="1">
        <f t="array" ref="HN181">IF(IFERROR(INDEX($E$5:$E$900,SMALL(IF(ROUND($EH$5:$EH$900,1)=ROUND($EH181,1),ROW($EH$5:$EH$900)-4,""),1)),"")=$E181,"",IFERROR(INDEX($E$5:$E$900,SMALL(IF(ROUND($EH$5:$EH$900,1)=ROUND($EH181,1),ROW($EH$5:$EH$900)-4,""),1)),""))</f>
        <v/>
      </c>
      <c r="HO181" s="116" t="str" cm="1">
        <f t="array" ref="HO181">IF(IFERROR(INDEX($E$5:$E$900,SMALL(IF(ROUND($EH$5:$EH$900,1)=ROUND($EH181,1),ROW($EH$5:$EH$900)-4,""),2)),"")=$E181,"",IFERROR(INDEX($E$5:$E$900,SMALL(IF(ROUND($EH$5:$EH$900,1)=ROUND($EH181,1),ROW($EH$5:$EH$900)-4,""),2)),""))</f>
        <v/>
      </c>
      <c r="HP181" s="116" t="str" cm="1">
        <f t="array" ref="HP181">IF(IFERROR(INDEX($E$5:$E$900,SMALL(IF(ROUND($EH$5:$EH$900,1)=ROUND($EH181,1),ROW($EH$5:$EH$900)-4,""),3)),"")=$E181,"",IFERROR(INDEX($E$5:$E$900,SMALL(IF(ROUND($EH$5:$EH$900,1)=ROUND($EH181,1),ROW($EH$5:$EH$900)-4,""),3)),""))</f>
        <v/>
      </c>
      <c r="HQ181" s="117" t="str" cm="1">
        <f t="array" ref="HQ181">IF(IFERROR(INDEX($E$5:$E$900,SMALL(IF(ROUND($EH$5:$EH$900,1)=ROUND($EH181,1),ROW($EH$5:$EH$900)-4,""),4)),"")=$E181,"",IFERROR(INDEX($E$5:$E$900,SMALL(IF(ROUND($EH$5:$EH$900,1)=ROUND($EH181,1),ROW($EH$5:$EH$900)-4,""),4)),""))</f>
        <v/>
      </c>
      <c r="HR181" s="118"/>
      <c r="HS181" s="105" t="str">
        <f t="shared" si="19"/>
        <v>TS</v>
      </c>
      <c r="HT181" s="119" t="str">
        <f t="shared" si="20"/>
        <v/>
      </c>
      <c r="HU181" s="119" t="str">
        <f t="shared" si="20"/>
        <v/>
      </c>
      <c r="HV181" s="119" t="str">
        <f t="shared" si="20"/>
        <v/>
      </c>
      <c r="HW181" s="119" t="str">
        <f t="shared" si="20"/>
        <v/>
      </c>
    </row>
    <row r="182" spans="1:231" ht="13.9" customHeight="1" x14ac:dyDescent="0.25">
      <c r="A182" s="136" t="s">
        <v>292</v>
      </c>
      <c r="B182" s="137" t="s">
        <v>707</v>
      </c>
      <c r="C182" s="136"/>
      <c r="D182" s="137">
        <v>2018</v>
      </c>
      <c r="E182" s="138" t="s">
        <v>747</v>
      </c>
      <c r="F182" s="137" t="s">
        <v>49</v>
      </c>
      <c r="G182" s="107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18" t="s">
        <v>18</v>
      </c>
      <c r="X182" s="107"/>
      <c r="Y182" s="118" t="s">
        <v>296</v>
      </c>
      <c r="Z182" s="118">
        <v>1</v>
      </c>
      <c r="AA182" s="136" t="s">
        <v>483</v>
      </c>
      <c r="AB182" s="136">
        <v>4</v>
      </c>
      <c r="AC182" s="136">
        <v>4</v>
      </c>
      <c r="AD182" s="136">
        <v>2400</v>
      </c>
      <c r="AE182" s="136">
        <v>20</v>
      </c>
      <c r="AF182" s="136">
        <v>2</v>
      </c>
      <c r="AG182" s="136">
        <v>128000</v>
      </c>
      <c r="AH182" s="136">
        <v>8</v>
      </c>
      <c r="AI182" s="136" t="s">
        <v>476</v>
      </c>
      <c r="AJ182" s="136">
        <v>1</v>
      </c>
      <c r="AK182" s="136" t="s">
        <v>405</v>
      </c>
      <c r="AL182" s="136" t="s">
        <v>327</v>
      </c>
      <c r="AM182" s="136">
        <v>4</v>
      </c>
      <c r="AN182" s="118">
        <v>0</v>
      </c>
      <c r="AO182" s="136">
        <v>1600</v>
      </c>
      <c r="AP182" s="136" t="s">
        <v>341</v>
      </c>
      <c r="AQ182" s="136" t="s">
        <v>424</v>
      </c>
      <c r="AR182" s="136" t="s">
        <v>319</v>
      </c>
      <c r="AS182" s="136" t="s">
        <v>477</v>
      </c>
      <c r="AT182" s="136" t="s">
        <v>478</v>
      </c>
      <c r="AU182" s="136">
        <v>13.010451197480984</v>
      </c>
      <c r="AV182" s="136">
        <v>12.132378392029613</v>
      </c>
      <c r="AW182" s="136">
        <v>27.952114835989295</v>
      </c>
      <c r="AX182" s="136">
        <v>16.389221945137223</v>
      </c>
      <c r="AY182" s="136">
        <v>17.339618705067473</v>
      </c>
      <c r="AZ182" s="136">
        <v>26.254857561236641</v>
      </c>
      <c r="BA182" s="136"/>
      <c r="BB182" s="136">
        <v>11.439588795836475</v>
      </c>
      <c r="BC182" s="136">
        <v>2.199492069812178</v>
      </c>
      <c r="BD182" s="136">
        <v>11.097597559417949</v>
      </c>
      <c r="BE182" s="136">
        <v>10.193129476804438</v>
      </c>
      <c r="BF182" s="136">
        <v>134.53478026787866</v>
      </c>
      <c r="BG182" s="136">
        <v>90367.279741906794</v>
      </c>
      <c r="BH182" s="136">
        <v>90717.276037999996</v>
      </c>
      <c r="BI182" s="136">
        <v>13.101102772514587</v>
      </c>
      <c r="BJ182" s="136">
        <v>808.92936499999996</v>
      </c>
      <c r="BK182" s="136">
        <v>67772.757742000002</v>
      </c>
      <c r="BL182" s="136">
        <v>9.7875278351914972</v>
      </c>
      <c r="BM182" s="136">
        <v>658.19047599999999</v>
      </c>
      <c r="BN182" s="136">
        <v>45187.999178999999</v>
      </c>
      <c r="BO182" s="136">
        <v>6.5259082633874419</v>
      </c>
      <c r="BP182" s="136">
        <v>505.47539699999999</v>
      </c>
      <c r="BQ182" s="136">
        <v>22571.992858000001</v>
      </c>
      <c r="BR182" s="136">
        <v>3.2597759889665534</v>
      </c>
      <c r="BS182" s="136">
        <v>353.73492099999999</v>
      </c>
      <c r="BT182" s="136">
        <v>592774.592429418</v>
      </c>
      <c r="BU182" s="136">
        <v>594008.19017800002</v>
      </c>
      <c r="BV182" s="136">
        <v>10.066551702435479</v>
      </c>
      <c r="BW182" s="136">
        <v>777.44047599999999</v>
      </c>
      <c r="BX182" s="136">
        <v>444521.73859099997</v>
      </c>
      <c r="BY182" s="136">
        <v>7.5332312556867178</v>
      </c>
      <c r="BZ182" s="136">
        <v>587.73968300000001</v>
      </c>
      <c r="CA182" s="136">
        <v>296368.86943299999</v>
      </c>
      <c r="CB182" s="136">
        <v>5.0225107944145302</v>
      </c>
      <c r="CC182" s="136">
        <v>425.24920600000002</v>
      </c>
      <c r="CD182" s="136">
        <v>148169.54006199999</v>
      </c>
      <c r="CE182" s="136">
        <v>2.5110029801327305</v>
      </c>
      <c r="CF182" s="136">
        <v>227.16984099999999</v>
      </c>
      <c r="CG182" s="136">
        <v>522469.124345919</v>
      </c>
      <c r="CH182" s="136">
        <v>519410.57078000001</v>
      </c>
      <c r="CI182" s="136">
        <v>32.572053118832898</v>
      </c>
      <c r="CJ182" s="136">
        <v>784.96031700000003</v>
      </c>
      <c r="CK182" s="136">
        <v>391775.74881299998</v>
      </c>
      <c r="CL182" s="136">
        <v>24.568118592281319</v>
      </c>
      <c r="CM182" s="136">
        <v>781.57777799999997</v>
      </c>
      <c r="CN182" s="136">
        <v>261228.31727699999</v>
      </c>
      <c r="CO182" s="136">
        <v>16.381535350180069</v>
      </c>
      <c r="CP182" s="136">
        <v>657.59444399999995</v>
      </c>
      <c r="CQ182" s="136">
        <v>130632.49477799999</v>
      </c>
      <c r="CR182" s="136">
        <v>8.1919175279104959</v>
      </c>
      <c r="CS182" s="136">
        <v>436.03412700000001</v>
      </c>
      <c r="CT182" s="136">
        <v>273154.160196418</v>
      </c>
      <c r="CU182" s="136">
        <v>271996.57582199998</v>
      </c>
      <c r="CV182" s="136">
        <v>18.065024001014841</v>
      </c>
      <c r="CW182" s="136">
        <v>790.39682500000004</v>
      </c>
      <c r="CX182" s="136">
        <v>204792.456748</v>
      </c>
      <c r="CY182" s="136">
        <v>13.601570663891348</v>
      </c>
      <c r="CZ182" s="136">
        <v>709.20872999999995</v>
      </c>
      <c r="DA182" s="136">
        <v>136544.10344499999</v>
      </c>
      <c r="DB182" s="136">
        <v>9.0687630845221303</v>
      </c>
      <c r="DC182" s="136">
        <v>586.61031700000001</v>
      </c>
      <c r="DD182" s="136">
        <v>68276.001212000003</v>
      </c>
      <c r="DE182" s="136">
        <v>4.5346438529993298</v>
      </c>
      <c r="DF182" s="136">
        <v>425.90872999999999</v>
      </c>
      <c r="DG182" s="136">
        <v>422932.51900597097</v>
      </c>
      <c r="DH182" s="136">
        <v>421983.17168500001</v>
      </c>
      <c r="DI182" s="136">
        <v>20.203081221301026</v>
      </c>
      <c r="DJ182" s="136">
        <v>801.85873000000004</v>
      </c>
      <c r="DK182" s="136">
        <v>317214.97555700003</v>
      </c>
      <c r="DL182" s="136">
        <v>15.187145710575971</v>
      </c>
      <c r="DM182" s="136">
        <v>784.69603199999995</v>
      </c>
      <c r="DN182" s="136">
        <v>211422.85946800001</v>
      </c>
      <c r="DO182" s="136">
        <v>10.122188486369797</v>
      </c>
      <c r="DP182" s="136">
        <v>628.04365099999995</v>
      </c>
      <c r="DQ182" s="136">
        <v>105787.868693</v>
      </c>
      <c r="DR182" s="136">
        <v>5.0647538737123012</v>
      </c>
      <c r="DS182" s="136">
        <v>440.33095200000002</v>
      </c>
      <c r="DT182" s="136">
        <v>29766.039630179399</v>
      </c>
      <c r="DU182" s="136">
        <v>29598.302522999998</v>
      </c>
      <c r="DV182" s="136">
        <v>30.299741539642728</v>
      </c>
      <c r="DW182" s="136">
        <v>798.51031699999999</v>
      </c>
      <c r="DX182" s="136">
        <v>22332.070686999999</v>
      </c>
      <c r="DY182" s="136">
        <v>22.861310013819931</v>
      </c>
      <c r="DZ182" s="136">
        <v>756.03730199999995</v>
      </c>
      <c r="EA182" s="136">
        <v>14883.082048</v>
      </c>
      <c r="EB182" s="136">
        <v>15.235790600399243</v>
      </c>
      <c r="EC182" s="136">
        <v>615.18730200000005</v>
      </c>
      <c r="ED182" s="136">
        <v>7451.5851670000002</v>
      </c>
      <c r="EE182" s="136">
        <v>7.6281774755591956</v>
      </c>
      <c r="EF182" s="136">
        <v>456.20079399999997</v>
      </c>
      <c r="EG182" s="136">
        <v>4347847.2421907196</v>
      </c>
      <c r="EH182" s="140">
        <v>4352204.5445609996</v>
      </c>
      <c r="EI182" s="136">
        <v>12.290462807822509</v>
      </c>
      <c r="EJ182" s="136">
        <v>812.94390199999998</v>
      </c>
      <c r="EK182" s="136">
        <v>3795252.08195</v>
      </c>
      <c r="EL182" s="136">
        <v>10.717649890286228</v>
      </c>
      <c r="EM182" s="136">
        <v>641.78780500000005</v>
      </c>
      <c r="EN182" s="136">
        <v>3259029.8087880001</v>
      </c>
      <c r="EO182" s="136">
        <v>9.2033782521896867</v>
      </c>
      <c r="EP182" s="136">
        <v>582.11544700000002</v>
      </c>
      <c r="EQ182" s="136">
        <v>2720803.4339959999</v>
      </c>
      <c r="ER182" s="136">
        <v>7.6834471060680904</v>
      </c>
      <c r="ES182" s="136">
        <v>531.61951199999999</v>
      </c>
      <c r="ET182" s="136">
        <v>2171725.5288880002</v>
      </c>
      <c r="EU182" s="136">
        <v>6.1328716443149087</v>
      </c>
      <c r="EV182" s="136">
        <v>479.59308900000002</v>
      </c>
      <c r="EW182" s="136">
        <v>1633816.1932590001</v>
      </c>
      <c r="EX182" s="136">
        <v>4.6138358049284589</v>
      </c>
      <c r="EY182" s="136">
        <v>429.98455300000001</v>
      </c>
      <c r="EZ182" s="136">
        <v>1085763.7986719999</v>
      </c>
      <c r="FA182" s="136">
        <v>3.0661563465198638</v>
      </c>
      <c r="FB182" s="136">
        <v>379.80906499999998</v>
      </c>
      <c r="FC182" s="136">
        <v>542440.00023000001</v>
      </c>
      <c r="FD182" s="136">
        <v>1.5318302667170536</v>
      </c>
      <c r="FE182" s="136">
        <v>333.78410600000001</v>
      </c>
      <c r="FF182" s="136">
        <v>162.805371257377</v>
      </c>
      <c r="FG182" s="136">
        <v>163.00600399999999</v>
      </c>
      <c r="FH182" s="136">
        <v>0.48161083732198784</v>
      </c>
      <c r="FI182" s="136">
        <v>155.61158699999999</v>
      </c>
      <c r="FJ182" s="136">
        <v>80.702425000000005</v>
      </c>
      <c r="FK182" s="136">
        <v>0.23844006677303081</v>
      </c>
      <c r="FL182" s="136">
        <v>152.54176000000001</v>
      </c>
      <c r="FM182" s="136">
        <v>347.75937973398197</v>
      </c>
      <c r="FN182" s="136">
        <v>347.87104299999999</v>
      </c>
      <c r="FO182" s="136">
        <v>2.5468265832052124</v>
      </c>
      <c r="FP182" s="136">
        <v>167.98126999999999</v>
      </c>
      <c r="FQ182" s="136">
        <v>174.350729</v>
      </c>
      <c r="FR182" s="136">
        <v>1.2764531005198039</v>
      </c>
      <c r="FS182" s="136">
        <v>157.13952399999999</v>
      </c>
      <c r="FT182" s="136">
        <v>81.289983322976639</v>
      </c>
      <c r="FU182" s="136">
        <v>7.0564221634528339</v>
      </c>
      <c r="FV182" s="136">
        <v>692.47205899999994</v>
      </c>
      <c r="FW182" s="136">
        <v>81.581895825891621</v>
      </c>
      <c r="FX182" s="136">
        <v>7.0817617904419814</v>
      </c>
      <c r="FY182" s="136">
        <v>694.55802500000004</v>
      </c>
      <c r="FZ182" s="136">
        <v>16306054.140151646</v>
      </c>
      <c r="GA182" s="136">
        <v>110.10521705059749</v>
      </c>
      <c r="GB182" s="136">
        <v>815.65714300000002</v>
      </c>
      <c r="GC182" s="136">
        <v>16235683.212666245</v>
      </c>
      <c r="GD182" s="136">
        <v>109.63004346303083</v>
      </c>
      <c r="GE182" s="136">
        <v>814.88253999999995</v>
      </c>
      <c r="GF182" s="136">
        <v>156.38075799999999</v>
      </c>
      <c r="GG182" s="136"/>
      <c r="GH182" s="136"/>
      <c r="GI182" s="136"/>
      <c r="GJ182" s="136"/>
      <c r="GK182" s="136"/>
      <c r="GL182" s="136">
        <v>0</v>
      </c>
      <c r="GM182" s="136">
        <v>2</v>
      </c>
      <c r="GN182" s="136">
        <v>0</v>
      </c>
      <c r="GO182" s="107"/>
      <c r="GP182" s="107"/>
      <c r="GQ182" s="107"/>
      <c r="GR182" s="107"/>
      <c r="GS182" s="107"/>
      <c r="GT182" s="107"/>
      <c r="GU182" s="107"/>
      <c r="GV182" s="107"/>
      <c r="GW182" s="107"/>
      <c r="GX182" s="107"/>
      <c r="GY182" s="107"/>
      <c r="GZ182" s="107"/>
      <c r="HA182" s="107"/>
      <c r="HB182" s="107"/>
      <c r="HC182" s="53" t="str">
        <f t="shared" si="21"/>
        <v>0</v>
      </c>
      <c r="HD182" s="56">
        <f t="shared" si="22"/>
        <v>2018</v>
      </c>
      <c r="HF182" s="56" t="e">
        <f>MATCH(ROUND(#REF!,1),#REF!,0)</f>
        <v>#REF!</v>
      </c>
      <c r="HG182" s="56" t="e">
        <f>MATCH(ROUND(#REF!,1),#REF!,0)</f>
        <v>#REF!</v>
      </c>
      <c r="HH182" s="56" t="e">
        <f>MATCH(ROUND(#REF!,1),#REF!,0)</f>
        <v>#REF!</v>
      </c>
      <c r="HI182" s="56" t="e">
        <f>MATCH(ROUND(#REF!,1),#REF!,0)</f>
        <v>#REF!</v>
      </c>
      <c r="HK182" s="115">
        <f t="shared" si="18"/>
        <v>4</v>
      </c>
      <c r="HL182" s="115" t="str" cm="1">
        <f t="array" ref="HL182">IFERROR(INDEX(#REF!,'5. Data Set'!HH182),"")</f>
        <v/>
      </c>
      <c r="HN182" s="116" t="str" cm="1">
        <f t="array" ref="HN182">IF(IFERROR(INDEX($E$5:$E$900,SMALL(IF(ROUND($EH$5:$EH$900,1)=ROUND($EH182,1),ROW($EH$5:$EH$900)-4,""),1)),"")=$E182,"",IFERROR(INDEX($E$5:$E$900,SMALL(IF(ROUND($EH$5:$EH$900,1)=ROUND($EH182,1),ROW($EH$5:$EH$900)-4,""),1)),""))</f>
        <v/>
      </c>
      <c r="HO182" s="116" t="str" cm="1">
        <f t="array" ref="HO182">IF(IFERROR(INDEX($E$5:$E$900,SMALL(IF(ROUND($EH$5:$EH$900,1)=ROUND($EH182,1),ROW($EH$5:$EH$900)-4,""),2)),"")=$E182,"",IFERROR(INDEX($E$5:$E$900,SMALL(IF(ROUND($EH$5:$EH$900,1)=ROUND($EH182,1),ROW($EH$5:$EH$900)-4,""),2)),""))</f>
        <v/>
      </c>
      <c r="HP182" s="116" t="str" cm="1">
        <f t="array" ref="HP182">IF(IFERROR(INDEX($E$5:$E$900,SMALL(IF(ROUND($EH$5:$EH$900,1)=ROUND($EH182,1),ROW($EH$5:$EH$900)-4,""),3)),"")=$E182,"",IFERROR(INDEX($E$5:$E$900,SMALL(IF(ROUND($EH$5:$EH$900,1)=ROUND($EH182,1),ROW($EH$5:$EH$900)-4,""),3)),""))</f>
        <v/>
      </c>
      <c r="HQ182" s="117" t="str" cm="1">
        <f t="array" ref="HQ182">IF(IFERROR(INDEX($E$5:$E$900,SMALL(IF(ROUND($EH$5:$EH$900,1)=ROUND($EH182,1),ROW($EH$5:$EH$900)-4,""),4)),"")=$E182,"",IFERROR(INDEX($E$5:$E$900,SMALL(IF(ROUND($EH$5:$EH$900,1)=ROUND($EH182,1),ROW($EH$5:$EH$900)-4,""),4)),""))</f>
        <v/>
      </c>
      <c r="HR182" s="118"/>
      <c r="HS182" s="105" t="str">
        <f t="shared" si="19"/>
        <v>TS</v>
      </c>
      <c r="HT182" s="119" t="str">
        <f t="shared" si="20"/>
        <v/>
      </c>
      <c r="HU182" s="119" t="str">
        <f t="shared" si="20"/>
        <v/>
      </c>
      <c r="HV182" s="119" t="str">
        <f t="shared" si="20"/>
        <v/>
      </c>
      <c r="HW182" s="119" t="str">
        <f t="shared" si="20"/>
        <v/>
      </c>
    </row>
    <row r="183" spans="1:231" ht="13.9" customHeight="1" x14ac:dyDescent="0.25">
      <c r="A183" s="136" t="s">
        <v>292</v>
      </c>
      <c r="B183" s="137" t="s">
        <v>748</v>
      </c>
      <c r="C183" s="136"/>
      <c r="D183" s="137">
        <v>2017</v>
      </c>
      <c r="E183" s="138" t="s">
        <v>749</v>
      </c>
      <c r="F183" s="137" t="s">
        <v>300</v>
      </c>
      <c r="G183" s="107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18" t="s">
        <v>18</v>
      </c>
      <c r="X183" s="107"/>
      <c r="Y183" s="148" t="s">
        <v>296</v>
      </c>
      <c r="Z183" s="148">
        <v>1</v>
      </c>
      <c r="AA183" s="149" t="s">
        <v>422</v>
      </c>
      <c r="AB183" s="149">
        <v>4</v>
      </c>
      <c r="AC183" s="149">
        <v>4</v>
      </c>
      <c r="AD183" s="149">
        <v>2500</v>
      </c>
      <c r="AE183" s="149">
        <v>28</v>
      </c>
      <c r="AF183" s="149">
        <v>2</v>
      </c>
      <c r="AG183" s="149">
        <v>391874</v>
      </c>
      <c r="AH183" s="149">
        <v>48</v>
      </c>
      <c r="AI183" s="149" t="s">
        <v>750</v>
      </c>
      <c r="AJ183" s="149">
        <v>26</v>
      </c>
      <c r="AK183" s="149" t="s">
        <v>405</v>
      </c>
      <c r="AL183" s="149" t="s">
        <v>327</v>
      </c>
      <c r="AM183" s="149">
        <v>2</v>
      </c>
      <c r="AN183" s="148">
        <v>1</v>
      </c>
      <c r="AO183" s="149">
        <v>2400</v>
      </c>
      <c r="AP183" s="149" t="s">
        <v>341</v>
      </c>
      <c r="AQ183" s="149" t="s">
        <v>424</v>
      </c>
      <c r="AR183" s="149" t="s">
        <v>319</v>
      </c>
      <c r="AS183" s="149" t="s">
        <v>481</v>
      </c>
      <c r="AT183" s="149" t="s">
        <v>478</v>
      </c>
      <c r="AU183" s="149">
        <v>16.387478397097027</v>
      </c>
      <c r="AV183" s="149">
        <v>20.958286326957012</v>
      </c>
      <c r="AW183" s="149">
        <v>23.238822798449505</v>
      </c>
      <c r="AX183" s="149">
        <v>13.868180667675666</v>
      </c>
      <c r="AY183" s="149">
        <v>15.059320258006176</v>
      </c>
      <c r="AZ183" s="149">
        <v>22.466832154551931</v>
      </c>
      <c r="BA183" s="149"/>
      <c r="BB183" s="149">
        <v>14.084414529373861</v>
      </c>
      <c r="BC183" s="149">
        <v>36.33739302260453</v>
      </c>
      <c r="BD183" s="149">
        <v>67.143580237556904</v>
      </c>
      <c r="BE183" s="149">
        <v>18.517906041194607</v>
      </c>
      <c r="BF183" s="149">
        <v>284.44316563231325</v>
      </c>
      <c r="BG183" s="149">
        <v>208865.269130767</v>
      </c>
      <c r="BH183" s="149">
        <v>208793.43636299999</v>
      </c>
      <c r="BI183" s="149">
        <v>30.153289290480043</v>
      </c>
      <c r="BJ183" s="149">
        <v>1245.412699</v>
      </c>
      <c r="BK183" s="149">
        <v>156659.802558</v>
      </c>
      <c r="BL183" s="149">
        <v>22.62431438940558</v>
      </c>
      <c r="BM183" s="149">
        <v>1172.3425380000001</v>
      </c>
      <c r="BN183" s="149">
        <v>104387.619756</v>
      </c>
      <c r="BO183" s="149">
        <v>15.075330679336838</v>
      </c>
      <c r="BP183" s="149">
        <v>1024.361905</v>
      </c>
      <c r="BQ183" s="149">
        <v>52230.558107999997</v>
      </c>
      <c r="BR183" s="149">
        <v>7.5429724030962975</v>
      </c>
      <c r="BS183" s="149">
        <v>719.20007899999996</v>
      </c>
      <c r="BT183" s="149">
        <v>2076029.57202446</v>
      </c>
      <c r="BU183" s="149">
        <v>2072149.8304260001</v>
      </c>
      <c r="BV183" s="149">
        <v>35.116356555497205</v>
      </c>
      <c r="BW183" s="149">
        <v>1196.13354</v>
      </c>
      <c r="BX183" s="149">
        <v>1557141.025628</v>
      </c>
      <c r="BY183" s="149">
        <v>26.388593459915935</v>
      </c>
      <c r="BZ183" s="149">
        <v>1148.864286</v>
      </c>
      <c r="CA183" s="149">
        <v>1038017.38616</v>
      </c>
      <c r="CB183" s="149">
        <v>17.591096989210467</v>
      </c>
      <c r="CC183" s="149">
        <v>905.55888000000004</v>
      </c>
      <c r="CD183" s="149">
        <v>518969.39033800003</v>
      </c>
      <c r="CE183" s="149">
        <v>8.794882437990303</v>
      </c>
      <c r="CF183" s="149">
        <v>597.11844399999995</v>
      </c>
      <c r="CG183" s="149">
        <v>636955.60975414503</v>
      </c>
      <c r="CH183" s="149">
        <v>617431.36662900005</v>
      </c>
      <c r="CI183" s="149">
        <v>38.718902545384545</v>
      </c>
      <c r="CJ183" s="149">
        <v>1132.7716660000001</v>
      </c>
      <c r="CK183" s="149">
        <v>477667.42514100001</v>
      </c>
      <c r="CL183" s="149">
        <v>29.954355225124495</v>
      </c>
      <c r="CM183" s="149">
        <v>1133.1587300000001</v>
      </c>
      <c r="CN183" s="149">
        <v>318406.526251</v>
      </c>
      <c r="CO183" s="149">
        <v>19.967160604483364</v>
      </c>
      <c r="CP183" s="149">
        <v>980.98412699999994</v>
      </c>
      <c r="CQ183" s="149">
        <v>159260.19707699999</v>
      </c>
      <c r="CR183" s="149">
        <v>9.9871506101962115</v>
      </c>
      <c r="CS183" s="149">
        <v>629.78066200000001</v>
      </c>
      <c r="CT183" s="149">
        <v>355584.41294644203</v>
      </c>
      <c r="CU183" s="149">
        <v>352792.69792900002</v>
      </c>
      <c r="CV183" s="149">
        <v>23.431208779778608</v>
      </c>
      <c r="CW183" s="149">
        <v>1121.852443</v>
      </c>
      <c r="CX183" s="149">
        <v>266721.46539099998</v>
      </c>
      <c r="CY183" s="149">
        <v>17.714670338451153</v>
      </c>
      <c r="CZ183" s="149">
        <v>1104.890476</v>
      </c>
      <c r="DA183" s="149">
        <v>177884.14135200001</v>
      </c>
      <c r="DB183" s="149">
        <v>11.814418152921025</v>
      </c>
      <c r="DC183" s="149">
        <v>916.24456899999996</v>
      </c>
      <c r="DD183" s="149">
        <v>88941.268895999994</v>
      </c>
      <c r="DE183" s="149">
        <v>5.9071558251469618</v>
      </c>
      <c r="DF183" s="149">
        <v>689.56337900000005</v>
      </c>
      <c r="DG183" s="149">
        <v>543731.86352709599</v>
      </c>
      <c r="DH183" s="149">
        <v>546374.08123200003</v>
      </c>
      <c r="DI183" s="149">
        <v>26.158483752484194</v>
      </c>
      <c r="DJ183" s="149">
        <v>1139.4071429999999</v>
      </c>
      <c r="DK183" s="149">
        <v>407773.22477999999</v>
      </c>
      <c r="DL183" s="149">
        <v>19.522758566902873</v>
      </c>
      <c r="DM183" s="149">
        <v>1127.896857</v>
      </c>
      <c r="DN183" s="149">
        <v>271907.09126199997</v>
      </c>
      <c r="DO183" s="149">
        <v>13.017962369159484</v>
      </c>
      <c r="DP183" s="149">
        <v>947.10857399999998</v>
      </c>
      <c r="DQ183" s="149">
        <v>135917.15572000001</v>
      </c>
      <c r="DR183" s="149">
        <v>6.5072389626692502</v>
      </c>
      <c r="DS183" s="149">
        <v>691.073036</v>
      </c>
      <c r="DT183" s="149">
        <v>37768.4098129575</v>
      </c>
      <c r="DU183" s="149">
        <v>37449.711675999999</v>
      </c>
      <c r="DV183" s="149">
        <v>38.337218279162613</v>
      </c>
      <c r="DW183" s="149">
        <v>1106.8353520000001</v>
      </c>
      <c r="DX183" s="149">
        <v>28341.989428000001</v>
      </c>
      <c r="DY183" s="149">
        <v>29.01365555407688</v>
      </c>
      <c r="DZ183" s="149">
        <v>1071.7382889999999</v>
      </c>
      <c r="EA183" s="149">
        <v>18888.590638999998</v>
      </c>
      <c r="EB183" s="149">
        <v>19.33622422992271</v>
      </c>
      <c r="EC183" s="149">
        <v>957.17982700000005</v>
      </c>
      <c r="ED183" s="149">
        <v>9443.1324729999997</v>
      </c>
      <c r="EE183" s="149">
        <v>9.6669217106003984</v>
      </c>
      <c r="EF183" s="149">
        <v>718.70431900000005</v>
      </c>
      <c r="EG183" s="149">
        <v>10052152.392771401</v>
      </c>
      <c r="EH183" s="150">
        <v>10020829.895702001</v>
      </c>
      <c r="EI183" s="149">
        <v>28.298448723086011</v>
      </c>
      <c r="EJ183" s="149">
        <v>1192.947437</v>
      </c>
      <c r="EK183" s="149">
        <v>8792686.103449</v>
      </c>
      <c r="EL183" s="149">
        <v>24.830216601457604</v>
      </c>
      <c r="EM183" s="149">
        <v>1141.136156</v>
      </c>
      <c r="EN183" s="149">
        <v>7550463.7093930002</v>
      </c>
      <c r="EO183" s="149">
        <v>21.322227035050513</v>
      </c>
      <c r="EP183" s="149">
        <v>1113.8848270000001</v>
      </c>
      <c r="EQ183" s="149">
        <v>6289095.4652190004</v>
      </c>
      <c r="ER183" s="149">
        <v>17.760170304200638</v>
      </c>
      <c r="ES183" s="149">
        <v>1105.333488</v>
      </c>
      <c r="ET183" s="149">
        <v>5022756.7699779999</v>
      </c>
      <c r="EU183" s="149">
        <v>14.184077205493599</v>
      </c>
      <c r="EV183" s="149">
        <v>975.36598900000001</v>
      </c>
      <c r="EW183" s="149">
        <v>3767585.8933390002</v>
      </c>
      <c r="EX183" s="149">
        <v>10.63952160870474</v>
      </c>
      <c r="EY183" s="149">
        <v>846.47332700000004</v>
      </c>
      <c r="EZ183" s="149">
        <v>2516950.0707789999</v>
      </c>
      <c r="FA183" s="149">
        <v>7.1077728349681344</v>
      </c>
      <c r="FB183" s="149">
        <v>739.42606799999999</v>
      </c>
      <c r="FC183" s="149">
        <v>1252645.5093749999</v>
      </c>
      <c r="FD183" s="149">
        <v>3.5374240541151427</v>
      </c>
      <c r="FE183" s="149">
        <v>637.21832300000005</v>
      </c>
      <c r="FF183" s="149">
        <v>8376.6347576167609</v>
      </c>
      <c r="FG183" s="149">
        <v>8366.2733119999994</v>
      </c>
      <c r="FH183" s="149">
        <v>24.71864714294156</v>
      </c>
      <c r="FI183" s="149">
        <v>490.50095199999998</v>
      </c>
      <c r="FJ183" s="149">
        <v>4194.2349830000003</v>
      </c>
      <c r="FK183" s="149">
        <v>12.392114232110147</v>
      </c>
      <c r="FL183" s="149">
        <v>472.95815599999997</v>
      </c>
      <c r="FM183" s="149">
        <v>6143.2503529123896</v>
      </c>
      <c r="FN183" s="149">
        <v>6221.7184800000005</v>
      </c>
      <c r="FO183" s="149">
        <v>45.550321985504063</v>
      </c>
      <c r="FP183" s="149">
        <v>482.97040099999998</v>
      </c>
      <c r="FQ183" s="149">
        <v>3069.1696010000001</v>
      </c>
      <c r="FR183" s="149">
        <v>22.469943634233839</v>
      </c>
      <c r="FS183" s="149">
        <v>470.07150799999999</v>
      </c>
      <c r="FT183" s="149">
        <v>267.30525060341449</v>
      </c>
      <c r="FU183" s="149">
        <v>23.203580781546396</v>
      </c>
      <c r="FV183" s="149">
        <v>1256.5253760000001</v>
      </c>
      <c r="FW183" s="149">
        <v>269.30696065712692</v>
      </c>
      <c r="FX183" s="149">
        <v>23.377340334820047</v>
      </c>
      <c r="FY183" s="149">
        <v>1258.91119</v>
      </c>
      <c r="FZ183" s="149">
        <v>53837632.568080485</v>
      </c>
      <c r="GA183" s="149">
        <v>363.53394686715359</v>
      </c>
      <c r="GB183" s="149">
        <v>1278.2579370000001</v>
      </c>
      <c r="GC183" s="149">
        <v>51098304.959028535</v>
      </c>
      <c r="GD183" s="149">
        <v>345.03687465244337</v>
      </c>
      <c r="GE183" s="149">
        <v>1213.0257160000001</v>
      </c>
      <c r="GF183" s="149">
        <v>343.18606</v>
      </c>
      <c r="GG183" s="149"/>
      <c r="GH183" s="149"/>
      <c r="GI183" s="149"/>
      <c r="GJ183" s="149"/>
      <c r="GK183" s="149"/>
      <c r="GL183" s="136">
        <v>6</v>
      </c>
      <c r="GM183" s="136">
        <v>8</v>
      </c>
      <c r="GN183" s="136">
        <v>0</v>
      </c>
      <c r="GO183" s="107"/>
      <c r="GP183" s="107"/>
      <c r="GQ183" s="107"/>
      <c r="GR183" s="107"/>
      <c r="GS183" s="107"/>
      <c r="GT183" s="107"/>
      <c r="GU183" s="107"/>
      <c r="GV183" s="107"/>
      <c r="GW183" s="107"/>
      <c r="GX183" s="107"/>
      <c r="GY183" s="107"/>
      <c r="GZ183" s="107"/>
      <c r="HA183" s="107"/>
      <c r="HB183" s="107"/>
      <c r="HC183" s="53" t="str">
        <f t="shared" si="21"/>
        <v>0</v>
      </c>
      <c r="HD183" s="56">
        <f t="shared" si="22"/>
        <v>2017</v>
      </c>
      <c r="HF183" s="56" t="e">
        <f>MATCH(ROUND(#REF!,1),#REF!,0)</f>
        <v>#REF!</v>
      </c>
      <c r="HG183" s="56" t="e">
        <f>MATCH(ROUND(#REF!,1),#REF!,0)</f>
        <v>#REF!</v>
      </c>
      <c r="HH183" s="56" t="e">
        <f>MATCH(ROUND(#REF!,1),#REF!,0)</f>
        <v>#REF!</v>
      </c>
      <c r="HI183" s="56" t="e">
        <f>MATCH(ROUND(#REF!,1),#REF!,0)</f>
        <v>#REF!</v>
      </c>
      <c r="HK183" s="115">
        <f t="shared" si="18"/>
        <v>4</v>
      </c>
      <c r="HL183" s="115" t="str" cm="1">
        <f t="array" ref="HL183">IFERROR(INDEX(#REF!,'5. Data Set'!HH183),"")</f>
        <v/>
      </c>
      <c r="HN183" s="116" t="str" cm="1">
        <f t="array" ref="HN183">IF(IFERROR(INDEX($E$5:$E$900,SMALL(IF(ROUND($EH$5:$EH$900,1)=ROUND($EH183,1),ROW($EH$5:$EH$900)-4,""),1)),"")=$E183,"",IFERROR(INDEX($E$5:$E$900,SMALL(IF(ROUND($EH$5:$EH$900,1)=ROUND($EH183,1),ROW($EH$5:$EH$900)-4,""),1)),""))</f>
        <v/>
      </c>
      <c r="HO183" s="116" t="str" cm="1">
        <f t="array" ref="HO183">IF(IFERROR(INDEX($E$5:$E$900,SMALL(IF(ROUND($EH$5:$EH$900,1)=ROUND($EH183,1),ROW($EH$5:$EH$900)-4,""),2)),"")=$E183,"",IFERROR(INDEX($E$5:$E$900,SMALL(IF(ROUND($EH$5:$EH$900,1)=ROUND($EH183,1),ROW($EH$5:$EH$900)-4,""),2)),""))</f>
        <v/>
      </c>
      <c r="HP183" s="116" t="str" cm="1">
        <f t="array" ref="HP183">IF(IFERROR(INDEX($E$5:$E$900,SMALL(IF(ROUND($EH$5:$EH$900,1)=ROUND($EH183,1),ROW($EH$5:$EH$900)-4,""),3)),"")=$E183,"",IFERROR(INDEX($E$5:$E$900,SMALL(IF(ROUND($EH$5:$EH$900,1)=ROUND($EH183,1),ROW($EH$5:$EH$900)-4,""),3)),""))</f>
        <v/>
      </c>
      <c r="HQ183" s="117" t="str" cm="1">
        <f t="array" ref="HQ183">IF(IFERROR(INDEX($E$5:$E$900,SMALL(IF(ROUND($EH$5:$EH$900,1)=ROUND($EH183,1),ROW($EH$5:$EH$900)-4,""),4)),"")=$E183,"",IFERROR(INDEX($E$5:$E$900,SMALL(IF(ROUND($EH$5:$EH$900,1)=ROUND($EH183,1),ROW($EH$5:$EH$900)-4,""),4)),""))</f>
        <v/>
      </c>
      <c r="HR183" s="118"/>
      <c r="HS183" s="105" t="str">
        <f t="shared" si="19"/>
        <v>TV</v>
      </c>
      <c r="HT183" s="119" t="str">
        <f t="shared" si="20"/>
        <v/>
      </c>
      <c r="HU183" s="119" t="str">
        <f t="shared" si="20"/>
        <v/>
      </c>
      <c r="HV183" s="119" t="str">
        <f t="shared" si="20"/>
        <v/>
      </c>
      <c r="HW183" s="119" t="str">
        <f t="shared" si="20"/>
        <v/>
      </c>
    </row>
    <row r="184" spans="1:231" ht="13.9" customHeight="1" x14ac:dyDescent="0.25">
      <c r="A184" s="136" t="s">
        <v>292</v>
      </c>
      <c r="B184" s="137" t="s">
        <v>748</v>
      </c>
      <c r="C184" s="136"/>
      <c r="D184" s="137">
        <v>2017</v>
      </c>
      <c r="E184" s="138" t="s">
        <v>751</v>
      </c>
      <c r="F184" s="137" t="s">
        <v>309</v>
      </c>
      <c r="G184" s="107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18" t="s">
        <v>18</v>
      </c>
      <c r="X184" s="107"/>
      <c r="Y184" s="148" t="s">
        <v>296</v>
      </c>
      <c r="Z184" s="148">
        <v>1</v>
      </c>
      <c r="AA184" s="149" t="s">
        <v>728</v>
      </c>
      <c r="AB184" s="149">
        <v>4</v>
      </c>
      <c r="AC184" s="149">
        <v>4</v>
      </c>
      <c r="AD184" s="149">
        <v>3400</v>
      </c>
      <c r="AE184" s="149">
        <v>6</v>
      </c>
      <c r="AF184" s="149">
        <v>2</v>
      </c>
      <c r="AG184" s="149">
        <v>65218</v>
      </c>
      <c r="AH184" s="149">
        <v>4</v>
      </c>
      <c r="AI184" s="149" t="s">
        <v>729</v>
      </c>
      <c r="AJ184" s="149">
        <v>8</v>
      </c>
      <c r="AK184" s="149" t="s">
        <v>405</v>
      </c>
      <c r="AL184" s="149" t="s">
        <v>316</v>
      </c>
      <c r="AM184" s="149">
        <v>2</v>
      </c>
      <c r="AN184" s="148">
        <v>1</v>
      </c>
      <c r="AO184" s="149">
        <v>1100</v>
      </c>
      <c r="AP184" s="149" t="s">
        <v>341</v>
      </c>
      <c r="AQ184" s="149" t="s">
        <v>424</v>
      </c>
      <c r="AR184" s="149" t="s">
        <v>319</v>
      </c>
      <c r="AS184" s="149" t="s">
        <v>481</v>
      </c>
      <c r="AT184" s="149" t="s">
        <v>478</v>
      </c>
      <c r="AU184" s="149">
        <v>9.4119076616711972</v>
      </c>
      <c r="AV184" s="149">
        <v>9.7608905556684498</v>
      </c>
      <c r="AW184" s="149">
        <v>15.06602203251599</v>
      </c>
      <c r="AX184" s="149">
        <v>8.2664098941810664</v>
      </c>
      <c r="AY184" s="149">
        <v>9.2685426917324634</v>
      </c>
      <c r="AZ184" s="149">
        <v>13.240686768712745</v>
      </c>
      <c r="BA184" s="149"/>
      <c r="BB184" s="149">
        <v>8.481501961849137</v>
      </c>
      <c r="BC184" s="149">
        <v>69.172090405240084</v>
      </c>
      <c r="BD184" s="149">
        <v>80.24090844455047</v>
      </c>
      <c r="BE184" s="149">
        <v>7.7808455810220423</v>
      </c>
      <c r="BF184" s="149">
        <v>69.68381378005185</v>
      </c>
      <c r="BG184" s="149">
        <v>54467.361162690402</v>
      </c>
      <c r="BH184" s="149">
        <v>54149.760195000003</v>
      </c>
      <c r="BI184" s="149">
        <v>7.8201375129975172</v>
      </c>
      <c r="BJ184" s="149">
        <v>608.6</v>
      </c>
      <c r="BK184" s="149">
        <v>40878.147147999996</v>
      </c>
      <c r="BL184" s="149">
        <v>5.9034930315984058</v>
      </c>
      <c r="BM184" s="149">
        <v>541.46428600000002</v>
      </c>
      <c r="BN184" s="149">
        <v>27224.625261000001</v>
      </c>
      <c r="BO184" s="149">
        <v>3.9316944805326095</v>
      </c>
      <c r="BP184" s="149">
        <v>455.547619</v>
      </c>
      <c r="BQ184" s="149">
        <v>13616.716926999999</v>
      </c>
      <c r="BR184" s="149">
        <v>1.9664832948703137</v>
      </c>
      <c r="BS184" s="149">
        <v>303.00325400000003</v>
      </c>
      <c r="BT184" s="149">
        <v>375310.45922573598</v>
      </c>
      <c r="BU184" s="149">
        <v>375434.69623</v>
      </c>
      <c r="BV184" s="149">
        <v>6.3624253722073121</v>
      </c>
      <c r="BW184" s="149">
        <v>561.38968299999999</v>
      </c>
      <c r="BX184" s="149">
        <v>281457.42512899998</v>
      </c>
      <c r="BY184" s="149">
        <v>4.7698091860423926</v>
      </c>
      <c r="BZ184" s="149">
        <v>463.40952399999998</v>
      </c>
      <c r="CA184" s="149">
        <v>187664.15522499999</v>
      </c>
      <c r="CB184" s="149">
        <v>3.180311235608122</v>
      </c>
      <c r="CC184" s="149">
        <v>311.84761900000001</v>
      </c>
      <c r="CD184" s="149">
        <v>93835.143735000005</v>
      </c>
      <c r="CE184" s="149">
        <v>1.5902075788395866</v>
      </c>
      <c r="CF184" s="149">
        <v>208.409524</v>
      </c>
      <c r="CG184" s="149">
        <v>223362.15277590899</v>
      </c>
      <c r="CH184" s="149">
        <v>215822.239676</v>
      </c>
      <c r="CI184" s="149">
        <v>13.534136289131602</v>
      </c>
      <c r="CJ184" s="149">
        <v>618.06745999999998</v>
      </c>
      <c r="CK184" s="149">
        <v>167560.673492</v>
      </c>
      <c r="CL184" s="149">
        <v>10.507670549355314</v>
      </c>
      <c r="CM184" s="149">
        <v>609.13968299999999</v>
      </c>
      <c r="CN184" s="149">
        <v>111662.012559</v>
      </c>
      <c r="CO184" s="149">
        <v>7.0022852999809988</v>
      </c>
      <c r="CP184" s="149">
        <v>523.44047599999999</v>
      </c>
      <c r="CQ184" s="149">
        <v>55818.883078999999</v>
      </c>
      <c r="CR184" s="149">
        <v>3.5003824083765034</v>
      </c>
      <c r="CS184" s="149">
        <v>343.30317500000001</v>
      </c>
      <c r="CT184" s="149">
        <v>97589.920203923</v>
      </c>
      <c r="CU184" s="149">
        <v>97610.352425000005</v>
      </c>
      <c r="CV184" s="149">
        <v>6.4829248455653463</v>
      </c>
      <c r="CW184" s="149">
        <v>554.06190500000002</v>
      </c>
      <c r="CX184" s="149">
        <v>73176.949961000006</v>
      </c>
      <c r="CY184" s="149">
        <v>4.860147056526305</v>
      </c>
      <c r="CZ184" s="149">
        <v>504.94206300000002</v>
      </c>
      <c r="DA184" s="149">
        <v>48781.925091999998</v>
      </c>
      <c r="DB184" s="149">
        <v>3.2399181678647069</v>
      </c>
      <c r="DC184" s="149">
        <v>443.89285699999999</v>
      </c>
      <c r="DD184" s="149">
        <v>24385.507047999999</v>
      </c>
      <c r="DE184" s="149">
        <v>1.6195967495830712</v>
      </c>
      <c r="DF184" s="149">
        <v>285.11206299999998</v>
      </c>
      <c r="DG184" s="149">
        <v>158373.143957705</v>
      </c>
      <c r="DH184" s="149">
        <v>158419.64413599999</v>
      </c>
      <c r="DI184" s="149">
        <v>7.5845795574008221</v>
      </c>
      <c r="DJ184" s="149">
        <v>583.807143</v>
      </c>
      <c r="DK184" s="149">
        <v>118804.52166499999</v>
      </c>
      <c r="DL184" s="149">
        <v>5.6879457800926598</v>
      </c>
      <c r="DM184" s="149">
        <v>535.79285700000003</v>
      </c>
      <c r="DN184" s="149">
        <v>79219.351865999997</v>
      </c>
      <c r="DO184" s="149">
        <v>3.7927460321624813</v>
      </c>
      <c r="DP184" s="149">
        <v>462.61745999999999</v>
      </c>
      <c r="DQ184" s="149">
        <v>39580.500229999998</v>
      </c>
      <c r="DR184" s="149">
        <v>1.8949761852667701</v>
      </c>
      <c r="DS184" s="149">
        <v>290.34230200000002</v>
      </c>
      <c r="DT184" s="149">
        <v>11103.4812964596</v>
      </c>
      <c r="DU184" s="149">
        <v>11101.638746000001</v>
      </c>
      <c r="DV184" s="149">
        <v>11.364732298715259</v>
      </c>
      <c r="DW184" s="149">
        <v>584.77777800000001</v>
      </c>
      <c r="DX184" s="149">
        <v>8323.6809279999998</v>
      </c>
      <c r="DY184" s="149">
        <v>8.5209407053283517</v>
      </c>
      <c r="DZ184" s="149">
        <v>525.20238099999995</v>
      </c>
      <c r="EA184" s="149">
        <v>5549.6565019999998</v>
      </c>
      <c r="EB184" s="149">
        <v>5.6811757199160562</v>
      </c>
      <c r="EC184" s="149">
        <v>454.29365100000001</v>
      </c>
      <c r="ED184" s="149">
        <v>2776.112216</v>
      </c>
      <c r="EE184" s="149">
        <v>2.8419022531606695</v>
      </c>
      <c r="EF184" s="149">
        <v>364.58420599999999</v>
      </c>
      <c r="EG184" s="149">
        <v>2819654.9513332602</v>
      </c>
      <c r="EH184" s="150">
        <v>2821750.2790160002</v>
      </c>
      <c r="EI184" s="149">
        <v>7.968517219750094</v>
      </c>
      <c r="EJ184" s="149">
        <v>601.69878000000006</v>
      </c>
      <c r="EK184" s="149">
        <v>2468719.3643459999</v>
      </c>
      <c r="EL184" s="149">
        <v>6.9715711244233951</v>
      </c>
      <c r="EM184" s="149">
        <v>557.662195</v>
      </c>
      <c r="EN184" s="149">
        <v>2111512.9013629998</v>
      </c>
      <c r="EO184" s="149">
        <v>5.9628334368776859</v>
      </c>
      <c r="EP184" s="149">
        <v>516.719919</v>
      </c>
      <c r="EQ184" s="149">
        <v>1761379.8402269999</v>
      </c>
      <c r="ER184" s="149">
        <v>4.9740707715156152</v>
      </c>
      <c r="ES184" s="149">
        <v>477.90609799999999</v>
      </c>
      <c r="ET184" s="149">
        <v>1404191.9923040001</v>
      </c>
      <c r="EU184" s="149">
        <v>3.9653856522029138</v>
      </c>
      <c r="EV184" s="149">
        <v>438.52438999999998</v>
      </c>
      <c r="EW184" s="149">
        <v>1057163.860512</v>
      </c>
      <c r="EX184" s="149">
        <v>2.9853911911457249</v>
      </c>
      <c r="EY184" s="149">
        <v>399.76199200000002</v>
      </c>
      <c r="EZ184" s="149">
        <v>707026.49374299997</v>
      </c>
      <c r="FA184" s="149">
        <v>1.9966163668371453</v>
      </c>
      <c r="FB184" s="149">
        <v>360.35792700000002</v>
      </c>
      <c r="FC184" s="149">
        <v>354543.634907</v>
      </c>
      <c r="FD184" s="149">
        <v>1.00121796068163</v>
      </c>
      <c r="FE184" s="149">
        <v>278.17825199999999</v>
      </c>
      <c r="FF184" s="149">
        <v>7533.4575912105101</v>
      </c>
      <c r="FG184" s="149">
        <v>7526.4518330000001</v>
      </c>
      <c r="FH184" s="149">
        <v>22.237345130886961</v>
      </c>
      <c r="FI184" s="149">
        <v>246.26936499999999</v>
      </c>
      <c r="FJ184" s="149">
        <v>3763.948594</v>
      </c>
      <c r="FK184" s="149">
        <v>11.120807758671631</v>
      </c>
      <c r="FL184" s="149">
        <v>209.868413</v>
      </c>
      <c r="FM184" s="149">
        <v>3505.65541937849</v>
      </c>
      <c r="FN184" s="149">
        <v>3519.0613560000002</v>
      </c>
      <c r="FO184" s="149">
        <v>25.763682231495718</v>
      </c>
      <c r="FP184" s="149">
        <v>237.037937</v>
      </c>
      <c r="FQ184" s="149">
        <v>1751.9936600000001</v>
      </c>
      <c r="FR184" s="149">
        <v>12.826661248993338</v>
      </c>
      <c r="FS184" s="149">
        <v>216.526984</v>
      </c>
      <c r="FT184" s="149">
        <v>44.950667939951529</v>
      </c>
      <c r="FU184" s="149">
        <v>3.9019677031207927</v>
      </c>
      <c r="FV184" s="149">
        <v>479.40606100000002</v>
      </c>
      <c r="FW184" s="149">
        <v>41.438027267507124</v>
      </c>
      <c r="FX184" s="149">
        <v>3.597050978082216</v>
      </c>
      <c r="FY184" s="149">
        <v>483.58536600000002</v>
      </c>
      <c r="FZ184" s="149">
        <v>6612213.1507603657</v>
      </c>
      <c r="GA184" s="149">
        <v>44.648396104400177</v>
      </c>
      <c r="GB184" s="149">
        <v>627.73650799999996</v>
      </c>
      <c r="GC184" s="149">
        <v>6497075.3698307304</v>
      </c>
      <c r="GD184" s="149">
        <v>43.870938219677136</v>
      </c>
      <c r="GE184" s="149">
        <v>629.57142899999997</v>
      </c>
      <c r="GF184" s="149">
        <v>139.25606099999999</v>
      </c>
      <c r="GG184" s="149"/>
      <c r="GH184" s="149"/>
      <c r="GI184" s="149"/>
      <c r="GJ184" s="149"/>
      <c r="GK184" s="149"/>
      <c r="GL184" s="136">
        <v>6</v>
      </c>
      <c r="GM184" s="136">
        <v>2</v>
      </c>
      <c r="GN184" s="136">
        <v>0</v>
      </c>
      <c r="GO184" s="107"/>
      <c r="GP184" s="107"/>
      <c r="GQ184" s="107"/>
      <c r="GR184" s="107"/>
      <c r="GS184" s="107"/>
      <c r="GT184" s="107"/>
      <c r="GU184" s="107"/>
      <c r="GV184" s="107"/>
      <c r="GW184" s="107"/>
      <c r="GX184" s="107"/>
      <c r="GY184" s="107"/>
      <c r="GZ184" s="107"/>
      <c r="HA184" s="107"/>
      <c r="HB184" s="107"/>
      <c r="HC184" s="53" t="str">
        <f t="shared" si="21"/>
        <v>0</v>
      </c>
      <c r="HD184" s="56">
        <f t="shared" si="22"/>
        <v>2017</v>
      </c>
      <c r="HF184" s="56" t="e">
        <f>MATCH(ROUND(#REF!,1),#REF!,0)</f>
        <v>#REF!</v>
      </c>
      <c r="HG184" s="56" t="e">
        <f>MATCH(ROUND(#REF!,1),#REF!,0)</f>
        <v>#REF!</v>
      </c>
      <c r="HH184" s="56" t="e">
        <f>MATCH(ROUND(#REF!,1),#REF!,0)</f>
        <v>#REF!</v>
      </c>
      <c r="HI184" s="56" t="e">
        <f>MATCH(ROUND(#REF!,1),#REF!,0)</f>
        <v>#REF!</v>
      </c>
      <c r="HK184" s="115">
        <f t="shared" si="18"/>
        <v>4</v>
      </c>
      <c r="HL184" s="115" t="str" cm="1">
        <f t="array" ref="HL184">IFERROR(INDEX(#REF!,'5. Data Set'!HH184),"")</f>
        <v/>
      </c>
      <c r="HN184" s="116" t="str" cm="1">
        <f t="array" ref="HN184">IF(IFERROR(INDEX($E$5:$E$900,SMALL(IF(ROUND($EH$5:$EH$900,1)=ROUND($EH184,1),ROW($EH$5:$EH$900)-4,""),1)),"")=$E184,"",IFERROR(INDEX($E$5:$E$900,SMALL(IF(ROUND($EH$5:$EH$900,1)=ROUND($EH184,1),ROW($EH$5:$EH$900)-4,""),1)),""))</f>
        <v/>
      </c>
      <c r="HO184" s="116" t="str" cm="1">
        <f t="array" ref="HO184">IF(IFERROR(INDEX($E$5:$E$900,SMALL(IF(ROUND($EH$5:$EH$900,1)=ROUND($EH184,1),ROW($EH$5:$EH$900)-4,""),2)),"")=$E184,"",IFERROR(INDEX($E$5:$E$900,SMALL(IF(ROUND($EH$5:$EH$900,1)=ROUND($EH184,1),ROW($EH$5:$EH$900)-4,""),2)),""))</f>
        <v/>
      </c>
      <c r="HP184" s="116" t="str" cm="1">
        <f t="array" ref="HP184">IF(IFERROR(INDEX($E$5:$E$900,SMALL(IF(ROUND($EH$5:$EH$900,1)=ROUND($EH184,1),ROW($EH$5:$EH$900)-4,""),3)),"")=$E184,"",IFERROR(INDEX($E$5:$E$900,SMALL(IF(ROUND($EH$5:$EH$900,1)=ROUND($EH184,1),ROW($EH$5:$EH$900)-4,""),3)),""))</f>
        <v/>
      </c>
      <c r="HQ184" s="117" t="str" cm="1">
        <f t="array" ref="HQ184">IF(IFERROR(INDEX($E$5:$E$900,SMALL(IF(ROUND($EH$5:$EH$900,1)=ROUND($EH184,1),ROW($EH$5:$EH$900)-4,""),4)),"")=$E184,"",IFERROR(INDEX($E$5:$E$900,SMALL(IF(ROUND($EH$5:$EH$900,1)=ROUND($EH184,1),ROW($EH$5:$EH$900)-4,""),4)),""))</f>
        <v/>
      </c>
      <c r="HR184" s="118"/>
      <c r="HS184" s="105" t="str">
        <f t="shared" si="19"/>
        <v>TV</v>
      </c>
      <c r="HT184" s="119" t="str">
        <f t="shared" si="20"/>
        <v/>
      </c>
      <c r="HU184" s="119" t="str">
        <f t="shared" si="20"/>
        <v/>
      </c>
      <c r="HV184" s="119" t="str">
        <f t="shared" si="20"/>
        <v/>
      </c>
      <c r="HW184" s="119" t="str">
        <f t="shared" si="20"/>
        <v/>
      </c>
    </row>
    <row r="185" spans="1:231" ht="13.9" customHeight="1" x14ac:dyDescent="0.25">
      <c r="A185" s="136" t="s">
        <v>292</v>
      </c>
      <c r="B185" s="137" t="s">
        <v>748</v>
      </c>
      <c r="C185" s="136"/>
      <c r="D185" s="137">
        <v>2017</v>
      </c>
      <c r="E185" s="138" t="s">
        <v>752</v>
      </c>
      <c r="F185" s="137" t="s">
        <v>303</v>
      </c>
      <c r="G185" s="107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18" t="s">
        <v>18</v>
      </c>
      <c r="X185" s="107"/>
      <c r="Y185" s="148" t="s">
        <v>296</v>
      </c>
      <c r="Z185" s="148">
        <v>1</v>
      </c>
      <c r="AA185" s="149" t="s">
        <v>480</v>
      </c>
      <c r="AB185" s="149">
        <v>4</v>
      </c>
      <c r="AC185" s="149">
        <v>4</v>
      </c>
      <c r="AD185" s="149">
        <v>2400</v>
      </c>
      <c r="AE185" s="149">
        <v>10</v>
      </c>
      <c r="AF185" s="149">
        <v>2</v>
      </c>
      <c r="AG185" s="149">
        <v>130754</v>
      </c>
      <c r="AH185" s="149">
        <v>4</v>
      </c>
      <c r="AI185" s="149" t="s">
        <v>731</v>
      </c>
      <c r="AJ185" s="149">
        <v>1</v>
      </c>
      <c r="AK185" s="149" t="s">
        <v>405</v>
      </c>
      <c r="AL185" s="149" t="s">
        <v>316</v>
      </c>
      <c r="AM185" s="149">
        <v>2</v>
      </c>
      <c r="AN185" s="148">
        <v>1</v>
      </c>
      <c r="AO185" s="149">
        <v>750</v>
      </c>
      <c r="AP185" s="149" t="s">
        <v>341</v>
      </c>
      <c r="AQ185" s="149" t="s">
        <v>424</v>
      </c>
      <c r="AR185" s="149" t="s">
        <v>319</v>
      </c>
      <c r="AS185" s="149" t="s">
        <v>481</v>
      </c>
      <c r="AT185" s="149" t="s">
        <v>478</v>
      </c>
      <c r="AU185" s="149">
        <v>12.602987957496023</v>
      </c>
      <c r="AV185" s="149">
        <v>11.883139132146979</v>
      </c>
      <c r="AW185" s="149">
        <v>24.601322092874874</v>
      </c>
      <c r="AX185" s="149">
        <v>13.224892498801703</v>
      </c>
      <c r="AY185" s="149">
        <v>14.803338001511518</v>
      </c>
      <c r="AZ185" s="149">
        <v>22.129334127357083</v>
      </c>
      <c r="BA185" s="149"/>
      <c r="BB185" s="149">
        <v>9.9748765735230123</v>
      </c>
      <c r="BC185" s="149">
        <v>5.7865752873256593</v>
      </c>
      <c r="BD185" s="149">
        <v>12.15271718068592</v>
      </c>
      <c r="BE185" s="149">
        <v>9.7702028896976945</v>
      </c>
      <c r="BF185" s="149">
        <v>136.67286066002694</v>
      </c>
      <c r="BG185" s="149">
        <v>55469.5282822843</v>
      </c>
      <c r="BH185" s="149">
        <v>55307.965333</v>
      </c>
      <c r="BI185" s="149">
        <v>7.9874018446363584</v>
      </c>
      <c r="BJ185" s="149">
        <v>469.63388400000002</v>
      </c>
      <c r="BK185" s="149">
        <v>41569.925882000003</v>
      </c>
      <c r="BL185" s="149">
        <v>6.0033975336491254</v>
      </c>
      <c r="BM185" s="149">
        <v>399.816529</v>
      </c>
      <c r="BN185" s="149">
        <v>27734.613981999999</v>
      </c>
      <c r="BO185" s="149">
        <v>4.0053454424932129</v>
      </c>
      <c r="BP185" s="149">
        <v>331.91016500000001</v>
      </c>
      <c r="BQ185" s="149">
        <v>13866.379236999999</v>
      </c>
      <c r="BR185" s="149">
        <v>2.0025387379411934</v>
      </c>
      <c r="BS185" s="149">
        <v>244.61818199999999</v>
      </c>
      <c r="BT185" s="149">
        <v>358482.84821224801</v>
      </c>
      <c r="BU185" s="149">
        <v>358466.17102499999</v>
      </c>
      <c r="BV185" s="149">
        <v>6.0748627777605479</v>
      </c>
      <c r="BW185" s="149">
        <v>432.10413199999999</v>
      </c>
      <c r="BX185" s="149">
        <v>268813.47584500001</v>
      </c>
      <c r="BY185" s="149">
        <v>4.5555344145914862</v>
      </c>
      <c r="BZ185" s="149">
        <v>350.129752</v>
      </c>
      <c r="CA185" s="149">
        <v>179188.69899</v>
      </c>
      <c r="CB185" s="149">
        <v>3.0366791783366729</v>
      </c>
      <c r="CC185" s="149">
        <v>262.10280999999998</v>
      </c>
      <c r="CD185" s="149">
        <v>89573.268442000001</v>
      </c>
      <c r="CE185" s="149">
        <v>1.5179823322929678</v>
      </c>
      <c r="CF185" s="149">
        <v>161.33462800000001</v>
      </c>
      <c r="CG185" s="149">
        <v>255360.33331619299</v>
      </c>
      <c r="CH185" s="149">
        <v>255732.08549299999</v>
      </c>
      <c r="CI185" s="149">
        <v>16.036868599649704</v>
      </c>
      <c r="CJ185" s="149">
        <v>460.08264500000001</v>
      </c>
      <c r="CK185" s="149">
        <v>191516.49553700001</v>
      </c>
      <c r="CL185" s="149">
        <v>12.009931673889772</v>
      </c>
      <c r="CM185" s="149">
        <v>430.01487600000002</v>
      </c>
      <c r="CN185" s="149">
        <v>127720.912576</v>
      </c>
      <c r="CO185" s="149">
        <v>8.0093332381818971</v>
      </c>
      <c r="CP185" s="149">
        <v>367.03057899999999</v>
      </c>
      <c r="CQ185" s="149">
        <v>63837.800264999998</v>
      </c>
      <c r="CR185" s="149">
        <v>4.0032458679046385</v>
      </c>
      <c r="CS185" s="149">
        <v>232.17388399999999</v>
      </c>
      <c r="CT185" s="149">
        <v>122337.094361059</v>
      </c>
      <c r="CU185" s="149">
        <v>122372.76087899999</v>
      </c>
      <c r="CV185" s="149">
        <v>8.1275540166957452</v>
      </c>
      <c r="CW185" s="149">
        <v>414.49338799999998</v>
      </c>
      <c r="CX185" s="149">
        <v>91762.546505999999</v>
      </c>
      <c r="CY185" s="149">
        <v>6.0945348301368236</v>
      </c>
      <c r="CZ185" s="149">
        <v>376.84876000000003</v>
      </c>
      <c r="DA185" s="149">
        <v>61172.394420999997</v>
      </c>
      <c r="DB185" s="149">
        <v>4.0628481078309537</v>
      </c>
      <c r="DC185" s="149">
        <v>333.734959</v>
      </c>
      <c r="DD185" s="149">
        <v>30595.089281</v>
      </c>
      <c r="DE185" s="149">
        <v>2.0320146329200686</v>
      </c>
      <c r="DF185" s="149">
        <v>256.45008300000001</v>
      </c>
      <c r="DG185" s="149">
        <v>199430.44692488</v>
      </c>
      <c r="DH185" s="149">
        <v>199439.71444400001</v>
      </c>
      <c r="DI185" s="149">
        <v>9.5484773328188215</v>
      </c>
      <c r="DJ185" s="149">
        <v>444.49752100000001</v>
      </c>
      <c r="DK185" s="149">
        <v>149574.118552</v>
      </c>
      <c r="DL185" s="149">
        <v>7.1610866699829128</v>
      </c>
      <c r="DM185" s="149">
        <v>405.24793399999999</v>
      </c>
      <c r="DN185" s="149">
        <v>99724.446012</v>
      </c>
      <c r="DO185" s="149">
        <v>4.7744583616562783</v>
      </c>
      <c r="DP185" s="149">
        <v>351.70066100000003</v>
      </c>
      <c r="DQ185" s="149">
        <v>49856.118411000003</v>
      </c>
      <c r="DR185" s="149">
        <v>2.3869369141291719</v>
      </c>
      <c r="DS185" s="149">
        <v>256.13925599999999</v>
      </c>
      <c r="DT185" s="149">
        <v>13985.005832564</v>
      </c>
      <c r="DU185" s="149">
        <v>13984.953675999999</v>
      </c>
      <c r="DV185" s="149">
        <v>14.316377822593028</v>
      </c>
      <c r="DW185" s="149">
        <v>443.14462800000001</v>
      </c>
      <c r="DX185" s="149">
        <v>10503.569357</v>
      </c>
      <c r="DY185" s="149">
        <v>10.752489488662539</v>
      </c>
      <c r="DZ185" s="149">
        <v>395.86033099999997</v>
      </c>
      <c r="EA185" s="149">
        <v>6992.0479530000002</v>
      </c>
      <c r="EB185" s="149">
        <v>7.1577498623125351</v>
      </c>
      <c r="EC185" s="149">
        <v>339.83520700000003</v>
      </c>
      <c r="ED185" s="149">
        <v>3496.2275479999998</v>
      </c>
      <c r="EE185" s="149">
        <v>3.5790833270205251</v>
      </c>
      <c r="EF185" s="149">
        <v>275.84256199999999</v>
      </c>
      <c r="EG185" s="149">
        <v>2341693.08477689</v>
      </c>
      <c r="EH185" s="150">
        <v>2348821.7713250001</v>
      </c>
      <c r="EI185" s="149">
        <v>6.6329848073777944</v>
      </c>
      <c r="EJ185" s="149">
        <v>443.71120300000001</v>
      </c>
      <c r="EK185" s="149">
        <v>2049455.767801</v>
      </c>
      <c r="EL185" s="149">
        <v>5.7875864133992048</v>
      </c>
      <c r="EM185" s="149">
        <v>377.59792499999998</v>
      </c>
      <c r="EN185" s="149">
        <v>1757258.2021079999</v>
      </c>
      <c r="EO185" s="149">
        <v>4.9624314196675545</v>
      </c>
      <c r="EP185" s="149">
        <v>351.31535300000002</v>
      </c>
      <c r="EQ185" s="149">
        <v>1460917.316475</v>
      </c>
      <c r="ER185" s="149">
        <v>4.125575845436507</v>
      </c>
      <c r="ES185" s="149">
        <v>326.60020700000001</v>
      </c>
      <c r="ET185" s="149">
        <v>1170915.4747329999</v>
      </c>
      <c r="EU185" s="149">
        <v>3.3066214939953795</v>
      </c>
      <c r="EV185" s="149">
        <v>303.49614100000002</v>
      </c>
      <c r="EW185" s="149">
        <v>879226.31111200002</v>
      </c>
      <c r="EX185" s="149">
        <v>2.4829022086945627</v>
      </c>
      <c r="EY185" s="149">
        <v>280.68145199999998</v>
      </c>
      <c r="EZ185" s="149">
        <v>586634.82753999997</v>
      </c>
      <c r="FA185" s="149">
        <v>1.6566348056099935</v>
      </c>
      <c r="FB185" s="149">
        <v>256.793859</v>
      </c>
      <c r="FC185" s="149">
        <v>292679.075725</v>
      </c>
      <c r="FD185" s="149">
        <v>0.82651476004761648</v>
      </c>
      <c r="FE185" s="149">
        <v>214.36394200000001</v>
      </c>
      <c r="FF185" s="149">
        <v>342.87049708524802</v>
      </c>
      <c r="FG185" s="149">
        <v>333.01065299999999</v>
      </c>
      <c r="FH185" s="149">
        <v>0.9838995834071973</v>
      </c>
      <c r="FI185" s="149">
        <v>131.04405</v>
      </c>
      <c r="FJ185" s="149">
        <v>169.784043</v>
      </c>
      <c r="FK185" s="149">
        <v>0.50163695266796671</v>
      </c>
      <c r="FL185" s="149">
        <v>112.481157</v>
      </c>
      <c r="FM185" s="149">
        <v>273.28247731809699</v>
      </c>
      <c r="FN185" s="149">
        <v>272.73825399999998</v>
      </c>
      <c r="FO185" s="149">
        <v>1.9967658979427483</v>
      </c>
      <c r="FP185" s="149">
        <v>119.139256</v>
      </c>
      <c r="FQ185" s="149">
        <v>134.730592</v>
      </c>
      <c r="FR185" s="149">
        <v>0.98638693901456909</v>
      </c>
      <c r="FS185" s="149">
        <v>111.93677700000001</v>
      </c>
      <c r="FT185" s="149">
        <v>42.919295271026449</v>
      </c>
      <c r="FU185" s="149">
        <v>3.7256332700543795</v>
      </c>
      <c r="FV185" s="149">
        <v>379.69905699999998</v>
      </c>
      <c r="FW185" s="149">
        <v>43.24010799341913</v>
      </c>
      <c r="FX185" s="149">
        <v>3.7534815966509663</v>
      </c>
      <c r="FY185" s="149">
        <v>385.82264199999997</v>
      </c>
      <c r="FZ185" s="149">
        <v>9941871.6598544046</v>
      </c>
      <c r="GA185" s="149">
        <v>67.131626547345249</v>
      </c>
      <c r="GB185" s="149">
        <v>489.08264500000001</v>
      </c>
      <c r="GC185" s="149">
        <v>9916954.6157089677</v>
      </c>
      <c r="GD185" s="149">
        <v>66.963376366749003</v>
      </c>
      <c r="GE185" s="149">
        <v>489.95371899999998</v>
      </c>
      <c r="GF185" s="149">
        <v>103.732787</v>
      </c>
      <c r="GG185" s="149"/>
      <c r="GH185" s="149"/>
      <c r="GI185" s="149"/>
      <c r="GJ185" s="149"/>
      <c r="GK185" s="149"/>
      <c r="GL185" s="136">
        <v>6</v>
      </c>
      <c r="GM185" s="136">
        <v>2</v>
      </c>
      <c r="GN185" s="136">
        <v>0</v>
      </c>
      <c r="GO185" s="107"/>
      <c r="GP185" s="107"/>
      <c r="GQ185" s="107"/>
      <c r="GR185" s="107"/>
      <c r="GS185" s="107"/>
      <c r="GT185" s="107"/>
      <c r="GU185" s="107"/>
      <c r="GV185" s="107"/>
      <c r="GW185" s="107"/>
      <c r="GX185" s="107"/>
      <c r="GY185" s="107"/>
      <c r="GZ185" s="107"/>
      <c r="HA185" s="107"/>
      <c r="HB185" s="107"/>
      <c r="HC185" s="53" t="str">
        <f t="shared" si="21"/>
        <v>0</v>
      </c>
      <c r="HD185" s="56">
        <f t="shared" si="22"/>
        <v>2017</v>
      </c>
      <c r="HF185" s="56" t="e">
        <f>MATCH(ROUND(#REF!,1),#REF!,0)</f>
        <v>#REF!</v>
      </c>
      <c r="HG185" s="56" t="e">
        <f>MATCH(ROUND(#REF!,1),#REF!,0)</f>
        <v>#REF!</v>
      </c>
      <c r="HH185" s="56" t="e">
        <f>MATCH(ROUND(#REF!,1),#REF!,0)</f>
        <v>#REF!</v>
      </c>
      <c r="HI185" s="56" t="e">
        <f>MATCH(ROUND(#REF!,1),#REF!,0)</f>
        <v>#REF!</v>
      </c>
      <c r="HK185" s="115">
        <f t="shared" si="18"/>
        <v>4</v>
      </c>
      <c r="HL185" s="115" t="str" cm="1">
        <f t="array" ref="HL185">IFERROR(INDEX(#REF!,'5. Data Set'!HH185),"")</f>
        <v/>
      </c>
      <c r="HN185" s="116" t="str" cm="1">
        <f t="array" ref="HN185">IF(IFERROR(INDEX($E$5:$E$900,SMALL(IF(ROUND($EH$5:$EH$900,1)=ROUND($EH185,1),ROW($EH$5:$EH$900)-4,""),1)),"")=$E185,"",IFERROR(INDEX($E$5:$E$900,SMALL(IF(ROUND($EH$5:$EH$900,1)=ROUND($EH185,1),ROW($EH$5:$EH$900)-4,""),1)),""))</f>
        <v/>
      </c>
      <c r="HO185" s="116" t="str" cm="1">
        <f t="array" ref="HO185">IF(IFERROR(INDEX($E$5:$E$900,SMALL(IF(ROUND($EH$5:$EH$900,1)=ROUND($EH185,1),ROW($EH$5:$EH$900)-4,""),2)),"")=$E185,"",IFERROR(INDEX($E$5:$E$900,SMALL(IF(ROUND($EH$5:$EH$900,1)=ROUND($EH185,1),ROW($EH$5:$EH$900)-4,""),2)),""))</f>
        <v/>
      </c>
      <c r="HP185" s="116" t="str" cm="1">
        <f t="array" ref="HP185">IF(IFERROR(INDEX($E$5:$E$900,SMALL(IF(ROUND($EH$5:$EH$900,1)=ROUND($EH185,1),ROW($EH$5:$EH$900)-4,""),3)),"")=$E185,"",IFERROR(INDEX($E$5:$E$900,SMALL(IF(ROUND($EH$5:$EH$900,1)=ROUND($EH185,1),ROW($EH$5:$EH$900)-4,""),3)),""))</f>
        <v/>
      </c>
      <c r="HQ185" s="117" t="str" cm="1">
        <f t="array" ref="HQ185">IF(IFERROR(INDEX($E$5:$E$900,SMALL(IF(ROUND($EH$5:$EH$900,1)=ROUND($EH185,1),ROW($EH$5:$EH$900)-4,""),4)),"")=$E185,"",IFERROR(INDEX($E$5:$E$900,SMALL(IF(ROUND($EH$5:$EH$900,1)=ROUND($EH185,1),ROW($EH$5:$EH$900)-4,""),4)),""))</f>
        <v/>
      </c>
      <c r="HR185" s="118"/>
      <c r="HS185" s="105" t="str">
        <f t="shared" si="19"/>
        <v>TV</v>
      </c>
      <c r="HT185" s="119" t="str">
        <f t="shared" si="20"/>
        <v/>
      </c>
      <c r="HU185" s="119" t="str">
        <f t="shared" si="20"/>
        <v/>
      </c>
      <c r="HV185" s="119" t="str">
        <f t="shared" si="20"/>
        <v/>
      </c>
      <c r="HW185" s="119" t="str">
        <f t="shared" si="20"/>
        <v/>
      </c>
    </row>
    <row r="186" spans="1:231" ht="13.9" customHeight="1" x14ac:dyDescent="0.25">
      <c r="A186" s="136" t="s">
        <v>292</v>
      </c>
      <c r="B186" s="137" t="s">
        <v>748</v>
      </c>
      <c r="C186" s="136"/>
      <c r="D186" s="137">
        <v>2017</v>
      </c>
      <c r="E186" s="138" t="s">
        <v>753</v>
      </c>
      <c r="F186" s="137" t="s">
        <v>49</v>
      </c>
      <c r="G186" s="107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18" t="s">
        <v>18</v>
      </c>
      <c r="X186" s="107"/>
      <c r="Y186" s="148" t="s">
        <v>296</v>
      </c>
      <c r="Z186" s="148">
        <v>1</v>
      </c>
      <c r="AA186" s="149" t="s">
        <v>733</v>
      </c>
      <c r="AB186" s="149">
        <v>4</v>
      </c>
      <c r="AC186" s="149">
        <v>4</v>
      </c>
      <c r="AD186" s="149">
        <v>2100</v>
      </c>
      <c r="AE186" s="149">
        <v>28</v>
      </c>
      <c r="AF186" s="149">
        <v>2</v>
      </c>
      <c r="AG186" s="149">
        <v>391746</v>
      </c>
      <c r="AH186" s="149">
        <v>24</v>
      </c>
      <c r="AI186" s="149" t="s">
        <v>729</v>
      </c>
      <c r="AJ186" s="149">
        <v>24</v>
      </c>
      <c r="AK186" s="149" t="s">
        <v>405</v>
      </c>
      <c r="AL186" s="149" t="s">
        <v>327</v>
      </c>
      <c r="AM186" s="149">
        <v>2</v>
      </c>
      <c r="AN186" s="148">
        <v>1</v>
      </c>
      <c r="AO186" s="149">
        <v>2000</v>
      </c>
      <c r="AP186" s="149" t="s">
        <v>341</v>
      </c>
      <c r="AQ186" s="149" t="s">
        <v>424</v>
      </c>
      <c r="AR186" s="149" t="s">
        <v>319</v>
      </c>
      <c r="AS186" s="149" t="s">
        <v>481</v>
      </c>
      <c r="AT186" s="149" t="s">
        <v>478</v>
      </c>
      <c r="AU186" s="149">
        <v>16.263922367863312</v>
      </c>
      <c r="AV186" s="149">
        <v>20.392143934257145</v>
      </c>
      <c r="AW186" s="149">
        <v>22.500558674084871</v>
      </c>
      <c r="AX186" s="149">
        <v>13.241094698783741</v>
      </c>
      <c r="AY186" s="149">
        <v>14.876235190640692</v>
      </c>
      <c r="AZ186" s="149">
        <v>22.223137743530504</v>
      </c>
      <c r="BA186" s="149"/>
      <c r="BB186" s="149">
        <v>13.954472811357276</v>
      </c>
      <c r="BC186" s="149">
        <v>26.749450889122365</v>
      </c>
      <c r="BD186" s="149">
        <v>49.507145020892104</v>
      </c>
      <c r="BE186" s="149">
        <v>19.898535548131534</v>
      </c>
      <c r="BF186" s="149">
        <v>287.36293817393602</v>
      </c>
      <c r="BG186" s="149">
        <v>207449.771272438</v>
      </c>
      <c r="BH186" s="149">
        <v>207101.53877700001</v>
      </c>
      <c r="BI186" s="149">
        <v>29.908950779417715</v>
      </c>
      <c r="BJ186" s="149">
        <v>1202.2446279999999</v>
      </c>
      <c r="BK186" s="149">
        <v>155604.059519</v>
      </c>
      <c r="BL186" s="149">
        <v>22.471847310813935</v>
      </c>
      <c r="BM186" s="149">
        <v>1189.642149</v>
      </c>
      <c r="BN186" s="149">
        <v>103705.53895</v>
      </c>
      <c r="BO186" s="149">
        <v>14.976826721448791</v>
      </c>
      <c r="BP186" s="149">
        <v>990.30578500000001</v>
      </c>
      <c r="BQ186" s="149">
        <v>51877.009094000001</v>
      </c>
      <c r="BR186" s="149">
        <v>7.4919139700190636</v>
      </c>
      <c r="BS186" s="149">
        <v>760.97933899999998</v>
      </c>
      <c r="BT186" s="149">
        <v>2117509.0476534301</v>
      </c>
      <c r="BU186" s="149">
        <v>2118204.1920159999</v>
      </c>
      <c r="BV186" s="149">
        <v>35.896831673070025</v>
      </c>
      <c r="BW186" s="149">
        <v>1228.943802</v>
      </c>
      <c r="BX186" s="149">
        <v>1588373.866651</v>
      </c>
      <c r="BY186" s="149">
        <v>26.917890890777556</v>
      </c>
      <c r="BZ186" s="149">
        <v>1172.394215</v>
      </c>
      <c r="CA186" s="149">
        <v>1058657.643473</v>
      </c>
      <c r="CB186" s="149">
        <v>17.940883778060339</v>
      </c>
      <c r="CC186" s="149">
        <v>932.98760300000004</v>
      </c>
      <c r="CD186" s="149">
        <v>529551.95643799996</v>
      </c>
      <c r="CE186" s="149">
        <v>8.9742233133377756</v>
      </c>
      <c r="CF186" s="149">
        <v>669.27520700000002</v>
      </c>
      <c r="CG186" s="149">
        <v>642372.92761218396</v>
      </c>
      <c r="CH186" s="149">
        <v>641532.95152</v>
      </c>
      <c r="CI186" s="149">
        <v>40.230304406418711</v>
      </c>
      <c r="CJ186" s="149">
        <v>1150.2074379999999</v>
      </c>
      <c r="CK186" s="149">
        <v>481712.51462700003</v>
      </c>
      <c r="CL186" s="149">
        <v>30.208021355581881</v>
      </c>
      <c r="CM186" s="149">
        <v>1151.196694</v>
      </c>
      <c r="CN186" s="149">
        <v>321272.43396699999</v>
      </c>
      <c r="CO186" s="149">
        <v>20.14688066335518</v>
      </c>
      <c r="CP186" s="149">
        <v>977.285124</v>
      </c>
      <c r="CQ186" s="149">
        <v>160622.573711</v>
      </c>
      <c r="CR186" s="149">
        <v>10.072584766886298</v>
      </c>
      <c r="CS186" s="149">
        <v>743.539669</v>
      </c>
      <c r="CT186" s="149">
        <v>340192.78768506699</v>
      </c>
      <c r="CU186" s="149">
        <v>339807.21131799999</v>
      </c>
      <c r="CV186" s="149">
        <v>22.568759954518072</v>
      </c>
      <c r="CW186" s="149">
        <v>1152.239669</v>
      </c>
      <c r="CX186" s="149">
        <v>255166.934507</v>
      </c>
      <c r="CY186" s="149">
        <v>16.947260391803422</v>
      </c>
      <c r="CZ186" s="149">
        <v>1047.8809920000001</v>
      </c>
      <c r="DA186" s="149">
        <v>170086.83217499999</v>
      </c>
      <c r="DB186" s="149">
        <v>11.296549216519344</v>
      </c>
      <c r="DC186" s="149">
        <v>907.91570200000001</v>
      </c>
      <c r="DD186" s="149">
        <v>85037.684542999996</v>
      </c>
      <c r="DE186" s="149">
        <v>5.6478939399051438</v>
      </c>
      <c r="DF186" s="149">
        <v>724.175207</v>
      </c>
      <c r="DG186" s="149">
        <v>548847.41198726394</v>
      </c>
      <c r="DH186" s="149">
        <v>549348.94404800003</v>
      </c>
      <c r="DI186" s="149">
        <v>26.300909799603296</v>
      </c>
      <c r="DJ186" s="149">
        <v>1154.2057850000001</v>
      </c>
      <c r="DK186" s="149">
        <v>411574.51125400001</v>
      </c>
      <c r="DL186" s="149">
        <v>19.704750893926242</v>
      </c>
      <c r="DM186" s="149">
        <v>1123.729752</v>
      </c>
      <c r="DN186" s="149">
        <v>274437.58187300002</v>
      </c>
      <c r="DO186" s="149">
        <v>13.139113426296749</v>
      </c>
      <c r="DP186" s="149">
        <v>955.28677700000003</v>
      </c>
      <c r="DQ186" s="149">
        <v>137217.19472299999</v>
      </c>
      <c r="DR186" s="149">
        <v>6.56948029201798</v>
      </c>
      <c r="DS186" s="149">
        <v>737.20413199999996</v>
      </c>
      <c r="DT186" s="149">
        <v>38294.579847426197</v>
      </c>
      <c r="DU186" s="149">
        <v>38238.316092000001</v>
      </c>
      <c r="DV186" s="149">
        <v>39.144511534012388</v>
      </c>
      <c r="DW186" s="149">
        <v>1154.1355370000001</v>
      </c>
      <c r="DX186" s="149">
        <v>28700.275161000001</v>
      </c>
      <c r="DY186" s="149">
        <v>29.380432165634438</v>
      </c>
      <c r="DZ186" s="149">
        <v>1104.0876029999999</v>
      </c>
      <c r="EA186" s="149">
        <v>19157.226306</v>
      </c>
      <c r="EB186" s="149">
        <v>19.611226192352973</v>
      </c>
      <c r="EC186" s="149">
        <v>940.30165299999999</v>
      </c>
      <c r="ED186" s="149">
        <v>9575.2614850000009</v>
      </c>
      <c r="EE186" s="149">
        <v>9.8021819982597123</v>
      </c>
      <c r="EF186" s="149">
        <v>756.49752100000001</v>
      </c>
      <c r="EG186" s="149">
        <v>10200826.712261301</v>
      </c>
      <c r="EH186" s="150">
        <v>10194840.686866</v>
      </c>
      <c r="EI186" s="149">
        <v>28.789848687187799</v>
      </c>
      <c r="EJ186" s="149">
        <v>1211.607884</v>
      </c>
      <c r="EK186" s="149">
        <v>8917851.8060580008</v>
      </c>
      <c r="EL186" s="149">
        <v>25.18367986288758</v>
      </c>
      <c r="EM186" s="149">
        <v>1207.515353</v>
      </c>
      <c r="EN186" s="149">
        <v>7642985.2517609997</v>
      </c>
      <c r="EO186" s="149">
        <v>21.583504409253287</v>
      </c>
      <c r="EP186" s="149">
        <v>1138.3452279999999</v>
      </c>
      <c r="EQ186" s="149">
        <v>6379169.6845460003</v>
      </c>
      <c r="ER186" s="149">
        <v>18.014536529695633</v>
      </c>
      <c r="ES186" s="149">
        <v>1051.60249</v>
      </c>
      <c r="ET186" s="149">
        <v>5095886.9893540004</v>
      </c>
      <c r="EU186" s="149">
        <v>14.390594209041121</v>
      </c>
      <c r="EV186" s="149">
        <v>970.96970999999996</v>
      </c>
      <c r="EW186" s="149">
        <v>3827224.1924089999</v>
      </c>
      <c r="EX186" s="149">
        <v>10.807937934071994</v>
      </c>
      <c r="EY186" s="149">
        <v>878.21701199999995</v>
      </c>
      <c r="EZ186" s="149">
        <v>2546613.94459</v>
      </c>
      <c r="FA186" s="149">
        <v>7.1915425048164092</v>
      </c>
      <c r="FB186" s="149">
        <v>776.24481300000002</v>
      </c>
      <c r="FC186" s="149">
        <v>1278273.7626459999</v>
      </c>
      <c r="FD186" s="149">
        <v>3.6097972825403368</v>
      </c>
      <c r="FE186" s="149">
        <v>682.866805</v>
      </c>
      <c r="FF186" s="149">
        <v>6694.7907575770896</v>
      </c>
      <c r="FG186" s="149">
        <v>6715.7476280000001</v>
      </c>
      <c r="FH186" s="149">
        <v>19.842071819417363</v>
      </c>
      <c r="FI186" s="149">
        <v>533.98925599999995</v>
      </c>
      <c r="FJ186" s="149">
        <v>3344.8953110000002</v>
      </c>
      <c r="FK186" s="149">
        <v>9.8826901583643583</v>
      </c>
      <c r="FL186" s="149">
        <v>513.21570199999996</v>
      </c>
      <c r="FM186" s="149">
        <v>4969.67773879387</v>
      </c>
      <c r="FN186" s="149">
        <v>4973.9456810000001</v>
      </c>
      <c r="FO186" s="149">
        <v>36.41515250750421</v>
      </c>
      <c r="FP186" s="149">
        <v>525.85206600000004</v>
      </c>
      <c r="FQ186" s="149">
        <v>2482.8429820000001</v>
      </c>
      <c r="FR186" s="149">
        <v>18.177340815579473</v>
      </c>
      <c r="FS186" s="149">
        <v>513.58595000000003</v>
      </c>
      <c r="FT186" s="149">
        <v>267.57394413670812</v>
      </c>
      <c r="FU186" s="149">
        <v>23.226904872978135</v>
      </c>
      <c r="FV186" s="149">
        <v>1173.6882350000001</v>
      </c>
      <c r="FW186" s="149">
        <v>269.664278873993</v>
      </c>
      <c r="FX186" s="149">
        <v>23.408357541145225</v>
      </c>
      <c r="FY186" s="149">
        <v>1169.95</v>
      </c>
      <c r="FZ186" s="149">
        <v>51518789.034444056</v>
      </c>
      <c r="GA186" s="149">
        <v>347.87615692098092</v>
      </c>
      <c r="GB186" s="149">
        <v>1205.681818</v>
      </c>
      <c r="GC186" s="149">
        <v>50923159.03862296</v>
      </c>
      <c r="GD186" s="149">
        <v>343.85421700786355</v>
      </c>
      <c r="GE186" s="149">
        <v>1196.585124</v>
      </c>
      <c r="GF186" s="149">
        <v>415.20327900000001</v>
      </c>
      <c r="GG186" s="149"/>
      <c r="GH186" s="149"/>
      <c r="GI186" s="149"/>
      <c r="GJ186" s="149"/>
      <c r="GK186" s="149"/>
      <c r="GL186" s="136">
        <v>6</v>
      </c>
      <c r="GM186" s="136">
        <v>8</v>
      </c>
      <c r="GN186" s="136">
        <v>0</v>
      </c>
      <c r="GO186" s="107"/>
      <c r="GP186" s="107"/>
      <c r="GQ186" s="107"/>
      <c r="GR186" s="107"/>
      <c r="GS186" s="107"/>
      <c r="GT186" s="107"/>
      <c r="GU186" s="107"/>
      <c r="GV186" s="107"/>
      <c r="GW186" s="107"/>
      <c r="GX186" s="107"/>
      <c r="GY186" s="107"/>
      <c r="GZ186" s="107"/>
      <c r="HA186" s="107"/>
      <c r="HB186" s="107"/>
      <c r="HC186" s="53" t="str">
        <f t="shared" si="21"/>
        <v>0</v>
      </c>
      <c r="HD186" s="56">
        <f t="shared" si="22"/>
        <v>2017</v>
      </c>
      <c r="HF186" s="56" t="e">
        <f>MATCH(ROUND(#REF!,1),#REF!,0)</f>
        <v>#REF!</v>
      </c>
      <c r="HG186" s="56" t="e">
        <f>MATCH(ROUND(#REF!,1),#REF!,0)</f>
        <v>#REF!</v>
      </c>
      <c r="HH186" s="56" t="e">
        <f>MATCH(ROUND(#REF!,1),#REF!,0)</f>
        <v>#REF!</v>
      </c>
      <c r="HI186" s="56" t="e">
        <f>MATCH(ROUND(#REF!,1),#REF!,0)</f>
        <v>#REF!</v>
      </c>
      <c r="HK186" s="115">
        <f t="shared" si="18"/>
        <v>4</v>
      </c>
      <c r="HL186" s="115" t="str" cm="1">
        <f t="array" ref="HL186">IFERROR(INDEX(#REF!,'5. Data Set'!HH186),"")</f>
        <v/>
      </c>
      <c r="HN186" s="116" t="str" cm="1">
        <f t="array" ref="HN186">IF(IFERROR(INDEX($E$5:$E$900,SMALL(IF(ROUND($EH$5:$EH$900,1)=ROUND($EH186,1),ROW($EH$5:$EH$900)-4,""),1)),"")=$E186,"",IFERROR(INDEX($E$5:$E$900,SMALL(IF(ROUND($EH$5:$EH$900,1)=ROUND($EH186,1),ROW($EH$5:$EH$900)-4,""),1)),""))</f>
        <v/>
      </c>
      <c r="HO186" s="116" t="str" cm="1">
        <f t="array" ref="HO186">IF(IFERROR(INDEX($E$5:$E$900,SMALL(IF(ROUND($EH$5:$EH$900,1)=ROUND($EH186,1),ROW($EH$5:$EH$900)-4,""),2)),"")=$E186,"",IFERROR(INDEX($E$5:$E$900,SMALL(IF(ROUND($EH$5:$EH$900,1)=ROUND($EH186,1),ROW($EH$5:$EH$900)-4,""),2)),""))</f>
        <v/>
      </c>
      <c r="HP186" s="116" t="str" cm="1">
        <f t="array" ref="HP186">IF(IFERROR(INDEX($E$5:$E$900,SMALL(IF(ROUND($EH$5:$EH$900,1)=ROUND($EH186,1),ROW($EH$5:$EH$900)-4,""),3)),"")=$E186,"",IFERROR(INDEX($E$5:$E$900,SMALL(IF(ROUND($EH$5:$EH$900,1)=ROUND($EH186,1),ROW($EH$5:$EH$900)-4,""),3)),""))</f>
        <v/>
      </c>
      <c r="HQ186" s="117" t="str" cm="1">
        <f t="array" ref="HQ186">IF(IFERROR(INDEX($E$5:$E$900,SMALL(IF(ROUND($EH$5:$EH$900,1)=ROUND($EH186,1),ROW($EH$5:$EH$900)-4,""),4)),"")=$E186,"",IFERROR(INDEX($E$5:$E$900,SMALL(IF(ROUND($EH$5:$EH$900,1)=ROUND($EH186,1),ROW($EH$5:$EH$900)-4,""),4)),""))</f>
        <v/>
      </c>
      <c r="HR186" s="118"/>
      <c r="HS186" s="105" t="str">
        <f t="shared" si="19"/>
        <v>TV</v>
      </c>
      <c r="HT186" s="119" t="str">
        <f t="shared" si="20"/>
        <v/>
      </c>
      <c r="HU186" s="119" t="str">
        <f t="shared" si="20"/>
        <v/>
      </c>
      <c r="HV186" s="119" t="str">
        <f t="shared" si="20"/>
        <v/>
      </c>
      <c r="HW186" s="119" t="str">
        <f t="shared" si="20"/>
        <v/>
      </c>
    </row>
    <row r="187" spans="1:231" ht="13.9" customHeight="1" x14ac:dyDescent="0.25">
      <c r="A187" s="136" t="s">
        <v>292</v>
      </c>
      <c r="B187" s="153" t="s">
        <v>754</v>
      </c>
      <c r="C187" s="136"/>
      <c r="D187" s="137">
        <v>2017</v>
      </c>
      <c r="E187" s="138" t="s">
        <v>755</v>
      </c>
      <c r="F187" s="137" t="s">
        <v>303</v>
      </c>
      <c r="G187" s="107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54" t="s">
        <v>305</v>
      </c>
      <c r="X187" s="107"/>
      <c r="Y187" s="118" t="s">
        <v>296</v>
      </c>
      <c r="Z187" s="118">
        <v>2</v>
      </c>
      <c r="AA187" s="136" t="s">
        <v>480</v>
      </c>
      <c r="AB187" s="136">
        <v>4</v>
      </c>
      <c r="AC187" s="144">
        <v>2</v>
      </c>
      <c r="AD187" s="136">
        <v>2401</v>
      </c>
      <c r="AE187" s="136">
        <v>10</v>
      </c>
      <c r="AF187" s="136">
        <v>2</v>
      </c>
      <c r="AG187" s="136">
        <v>32000</v>
      </c>
      <c r="AH187" s="136">
        <v>2</v>
      </c>
      <c r="AI187" s="136" t="s">
        <v>649</v>
      </c>
      <c r="AJ187" s="136">
        <v>2</v>
      </c>
      <c r="AK187" s="136" t="s">
        <v>405</v>
      </c>
      <c r="AL187" s="136" t="s">
        <v>327</v>
      </c>
      <c r="AM187" s="136">
        <v>0</v>
      </c>
      <c r="AN187" s="118">
        <v>0</v>
      </c>
      <c r="AO187" s="136" t="s">
        <v>756</v>
      </c>
      <c r="AP187" s="136" t="s">
        <v>494</v>
      </c>
      <c r="AQ187" s="136" t="s">
        <v>424</v>
      </c>
      <c r="AR187" s="136" t="s">
        <v>319</v>
      </c>
      <c r="AS187" s="136" t="s">
        <v>477</v>
      </c>
      <c r="AT187" s="136" t="s">
        <v>478</v>
      </c>
      <c r="AU187" s="136">
        <v>6.7192005337547629</v>
      </c>
      <c r="AV187" s="136">
        <v>5.2073792757011272</v>
      </c>
      <c r="AW187" s="136">
        <v>14.967428360970798</v>
      </c>
      <c r="AX187" s="136">
        <v>8.026461440570694</v>
      </c>
      <c r="AY187" s="136">
        <v>8.9970536222068471</v>
      </c>
      <c r="AZ187" s="136">
        <v>13.64885766670438</v>
      </c>
      <c r="BA187" s="136"/>
      <c r="BB187" s="136">
        <v>5.2748941957079474</v>
      </c>
      <c r="BC187" s="136">
        <v>18.011542234820798</v>
      </c>
      <c r="BD187" s="136">
        <v>243.24891254079117</v>
      </c>
      <c r="BE187" s="136">
        <v>5.327581521943797</v>
      </c>
      <c r="BF187" s="136">
        <v>31.647365914363245</v>
      </c>
      <c r="BG187" s="136">
        <v>46827.775328486699</v>
      </c>
      <c r="BH187" s="136">
        <v>47117.209306999997</v>
      </c>
      <c r="BI187" s="136">
        <v>6.8045187029923166</v>
      </c>
      <c r="BJ187" s="136">
        <v>709.78347099999996</v>
      </c>
      <c r="BK187" s="136">
        <v>35101.584727000001</v>
      </c>
      <c r="BL187" s="136">
        <v>5.0692601130783901</v>
      </c>
      <c r="BM187" s="136">
        <v>541.77851199999998</v>
      </c>
      <c r="BN187" s="136">
        <v>23384.641029999999</v>
      </c>
      <c r="BO187" s="136">
        <v>3.377136073883658</v>
      </c>
      <c r="BP187" s="136">
        <v>511.64297499999998</v>
      </c>
      <c r="BQ187" s="136">
        <v>11707.007249</v>
      </c>
      <c r="BR187" s="136">
        <v>1.6906890487262436</v>
      </c>
      <c r="BS187" s="136">
        <v>491.099174</v>
      </c>
      <c r="BT187" s="136">
        <v>299030.45604643697</v>
      </c>
      <c r="BU187" s="136">
        <v>299247.10503099998</v>
      </c>
      <c r="BV187" s="136">
        <v>5.0712877438541923</v>
      </c>
      <c r="BW187" s="136">
        <v>679.78347099999996</v>
      </c>
      <c r="BX187" s="136">
        <v>224274.01560499999</v>
      </c>
      <c r="BY187" s="136">
        <v>3.8007320621690814</v>
      </c>
      <c r="BZ187" s="136">
        <v>511.906612</v>
      </c>
      <c r="CA187" s="136">
        <v>149546.04035200001</v>
      </c>
      <c r="CB187" s="136">
        <v>2.5343302870063118</v>
      </c>
      <c r="CC187" s="136">
        <v>499.04876000000002</v>
      </c>
      <c r="CD187" s="136">
        <v>74738.409832000005</v>
      </c>
      <c r="CE187" s="136">
        <v>1.2665786081269168</v>
      </c>
      <c r="CF187" s="136">
        <v>484.50661200000002</v>
      </c>
      <c r="CG187" s="136">
        <v>260501.13920774701</v>
      </c>
      <c r="CH187" s="136">
        <v>262237.76014000003</v>
      </c>
      <c r="CI187" s="136">
        <v>16.44483715496369</v>
      </c>
      <c r="CJ187" s="136">
        <v>750.09256200000004</v>
      </c>
      <c r="CK187" s="136">
        <v>195430.05067699999</v>
      </c>
      <c r="CL187" s="136">
        <v>12.255349332048203</v>
      </c>
      <c r="CM187" s="136">
        <v>632.12562000000003</v>
      </c>
      <c r="CN187" s="136">
        <v>130243.100312</v>
      </c>
      <c r="CO187" s="136">
        <v>8.1674987387208855</v>
      </c>
      <c r="CP187" s="136">
        <v>558.37520700000005</v>
      </c>
      <c r="CQ187" s="136">
        <v>65130.494794999999</v>
      </c>
      <c r="CR187" s="136">
        <v>4.084310284507394</v>
      </c>
      <c r="CS187" s="136">
        <v>505.97603299999997</v>
      </c>
      <c r="CT187" s="136">
        <v>124356.78524218099</v>
      </c>
      <c r="CU187" s="136">
        <v>123612.429703</v>
      </c>
      <c r="CV187" s="136">
        <v>8.2098883144389845</v>
      </c>
      <c r="CW187" s="136">
        <v>682.52479300000005</v>
      </c>
      <c r="CX187" s="136">
        <v>93253.196051999999</v>
      </c>
      <c r="CY187" s="136">
        <v>6.1935383552518406</v>
      </c>
      <c r="CZ187" s="136">
        <v>600.00578499999995</v>
      </c>
      <c r="DA187" s="136">
        <v>62208.418126999997</v>
      </c>
      <c r="DB187" s="136">
        <v>4.1316570369799681</v>
      </c>
      <c r="DC187" s="136">
        <v>521.56115699999998</v>
      </c>
      <c r="DD187" s="136">
        <v>31066.643405999999</v>
      </c>
      <c r="DE187" s="136">
        <v>2.0633335440503222</v>
      </c>
      <c r="DF187" s="136">
        <v>488.98347100000001</v>
      </c>
      <c r="DG187" s="136">
        <v>198960.01841775799</v>
      </c>
      <c r="DH187" s="136">
        <v>199318.75393800001</v>
      </c>
      <c r="DI187" s="136">
        <v>9.5426861660347768</v>
      </c>
      <c r="DJ187" s="136">
        <v>711.29338800000005</v>
      </c>
      <c r="DK187" s="136">
        <v>149193.632828</v>
      </c>
      <c r="DL187" s="136">
        <v>7.1428703416994344</v>
      </c>
      <c r="DM187" s="136">
        <v>626.64380200000005</v>
      </c>
      <c r="DN187" s="136">
        <v>99444.167988000001</v>
      </c>
      <c r="DO187" s="136">
        <v>4.761039628248481</v>
      </c>
      <c r="DP187" s="136">
        <v>534.69256199999995</v>
      </c>
      <c r="DQ187" s="136">
        <v>49680.943978000003</v>
      </c>
      <c r="DR187" s="136">
        <v>2.3785501737677905</v>
      </c>
      <c r="DS187" s="136">
        <v>494.290909</v>
      </c>
      <c r="DT187" s="136">
        <v>13992.620015771001</v>
      </c>
      <c r="DU187" s="136">
        <v>14019.85593</v>
      </c>
      <c r="DV187" s="136">
        <v>14.352107211956799</v>
      </c>
      <c r="DW187" s="136">
        <v>711.52396699999997</v>
      </c>
      <c r="DX187" s="136">
        <v>10506.467644</v>
      </c>
      <c r="DY187" s="136">
        <v>10.755456461073861</v>
      </c>
      <c r="DZ187" s="136">
        <v>612.58677699999998</v>
      </c>
      <c r="EA187" s="136">
        <v>6981.7072850000004</v>
      </c>
      <c r="EB187" s="136">
        <v>7.1471641347187393</v>
      </c>
      <c r="EC187" s="136">
        <v>531.59669399999996</v>
      </c>
      <c r="ED187" s="136">
        <v>3507.3009310000002</v>
      </c>
      <c r="EE187" s="136">
        <v>3.5904191339509648</v>
      </c>
      <c r="EF187" s="136">
        <v>492.60495900000001</v>
      </c>
      <c r="EG187" s="136">
        <v>2122664.9885731498</v>
      </c>
      <c r="EH187" s="140">
        <v>2128440.3379279999</v>
      </c>
      <c r="EI187" s="136">
        <v>6.0106358844427721</v>
      </c>
      <c r="EJ187" s="136">
        <v>692.24571400000002</v>
      </c>
      <c r="EK187" s="136">
        <v>1861600.5180810001</v>
      </c>
      <c r="EL187" s="136">
        <v>5.2570902162884243</v>
      </c>
      <c r="EM187" s="136">
        <v>592.51825699999995</v>
      </c>
      <c r="EN187" s="136">
        <v>1592432.3922389999</v>
      </c>
      <c r="EO187" s="136">
        <v>4.4969694991114961</v>
      </c>
      <c r="EP187" s="136">
        <v>539.00663899999995</v>
      </c>
      <c r="EQ187" s="136">
        <v>1329949.8288050001</v>
      </c>
      <c r="ER187" s="136">
        <v>3.7557285600524399</v>
      </c>
      <c r="ES187" s="136">
        <v>516.25892099999999</v>
      </c>
      <c r="ET187" s="136">
        <v>1058812.930125</v>
      </c>
      <c r="EU187" s="136">
        <v>2.9900481020373362</v>
      </c>
      <c r="EV187" s="136">
        <v>505.07551899999999</v>
      </c>
      <c r="EW187" s="136">
        <v>794640.06941</v>
      </c>
      <c r="EX187" s="136">
        <v>2.2440338266946585</v>
      </c>
      <c r="EY187" s="136">
        <v>496.11991699999999</v>
      </c>
      <c r="EZ187" s="136">
        <v>529797.257568</v>
      </c>
      <c r="FA187" s="136">
        <v>1.4961276344337504</v>
      </c>
      <c r="FB187" s="136">
        <v>487.53444000000002</v>
      </c>
      <c r="FC187" s="136">
        <v>264247.53079699998</v>
      </c>
      <c r="FD187" s="136">
        <v>0.74622514086066571</v>
      </c>
      <c r="FE187" s="136">
        <v>478.34813300000002</v>
      </c>
      <c r="FF187" s="136">
        <v>4021.16565616244</v>
      </c>
      <c r="FG187" s="136">
        <v>4109.3819059999996</v>
      </c>
      <c r="FH187" s="136">
        <v>12.141410819594634</v>
      </c>
      <c r="FI187" s="136">
        <v>471.88099199999999</v>
      </c>
      <c r="FJ187" s="136">
        <v>2007.8539020000001</v>
      </c>
      <c r="FK187" s="136">
        <v>5.9323225846481122</v>
      </c>
      <c r="FL187" s="136">
        <v>470.5</v>
      </c>
      <c r="FM187" s="136">
        <v>22086.085236413801</v>
      </c>
      <c r="FN187" s="136">
        <v>22236.286248</v>
      </c>
      <c r="FO187" s="136">
        <v>162.79585802767406</v>
      </c>
      <c r="FP187" s="136">
        <v>472.13966900000003</v>
      </c>
      <c r="FQ187" s="136">
        <v>11022.325438</v>
      </c>
      <c r="FR187" s="136">
        <v>80.696430470751878</v>
      </c>
      <c r="FS187" s="136">
        <v>470.24628100000001</v>
      </c>
      <c r="FT187" s="136">
        <v>39.694435273494875</v>
      </c>
      <c r="FU187" s="136">
        <v>3.4456975063797635</v>
      </c>
      <c r="FV187" s="136">
        <v>640.45759999999996</v>
      </c>
      <c r="FW187" s="136">
        <v>38.927595080238646</v>
      </c>
      <c r="FX187" s="136">
        <v>3.3791315173818273</v>
      </c>
      <c r="FY187" s="136">
        <v>640.518462</v>
      </c>
      <c r="FZ187" s="136">
        <v>4115886.5398758776</v>
      </c>
      <c r="GA187" s="136">
        <v>27.792167064671084</v>
      </c>
      <c r="GB187" s="136">
        <v>741.96446300000002</v>
      </c>
      <c r="GC187" s="136">
        <v>3421008.9308806178</v>
      </c>
      <c r="GD187" s="136">
        <v>23.100066247120889</v>
      </c>
      <c r="GE187" s="136">
        <v>729.920661</v>
      </c>
      <c r="GF187" s="136">
        <v>468.13934399999999</v>
      </c>
      <c r="GG187" s="136"/>
      <c r="GH187" s="136"/>
      <c r="GI187" s="136"/>
      <c r="GJ187" s="136"/>
      <c r="GK187" s="136"/>
      <c r="GL187" s="136">
        <v>0</v>
      </c>
      <c r="GM187" s="136">
        <v>4</v>
      </c>
      <c r="GN187" s="136">
        <v>0</v>
      </c>
      <c r="GO187" s="107"/>
      <c r="GP187" s="107"/>
      <c r="GQ187" s="107"/>
      <c r="GR187" s="107"/>
      <c r="GS187" s="107"/>
      <c r="GT187" s="107"/>
      <c r="GU187" s="107"/>
      <c r="GV187" s="107"/>
      <c r="GW187" s="107"/>
      <c r="GX187" s="107"/>
      <c r="GY187" s="107"/>
      <c r="GZ187" s="107"/>
      <c r="HA187" s="107"/>
      <c r="HB187" s="107"/>
      <c r="HC187" s="53" t="str">
        <f t="shared" si="21"/>
        <v>0</v>
      </c>
      <c r="HD187" s="56">
        <f t="shared" si="22"/>
        <v>2017</v>
      </c>
      <c r="HF187" s="56" t="e">
        <f>MATCH(ROUND(#REF!,1),#REF!,0)</f>
        <v>#REF!</v>
      </c>
      <c r="HG187" s="56" t="e">
        <f>MATCH(ROUND(#REF!,1),#REF!,0)</f>
        <v>#REF!</v>
      </c>
      <c r="HH187" s="56" t="e">
        <f>MATCH(ROUND(#REF!,1),#REF!,0)</f>
        <v>#REF!</v>
      </c>
      <c r="HI187" s="56" t="e">
        <f>MATCH(ROUND(#REF!,1),#REF!,0)</f>
        <v>#REF!</v>
      </c>
      <c r="HK187" s="115">
        <f t="shared" si="18"/>
        <v>2</v>
      </c>
      <c r="HL187" s="115" t="str" cm="1">
        <f t="array" ref="HL187">IFERROR(INDEX(#REF!,'5. Data Set'!HH187),"")</f>
        <v/>
      </c>
      <c r="HN187" s="116" t="str" cm="1">
        <f t="array" ref="HN187">IF(IFERROR(INDEX($E$5:$E$900,SMALL(IF(ROUND($EH$5:$EH$900,1)=ROUND($EH187,1),ROW($EH$5:$EH$900)-4,""),1)),"")=$E187,"",IFERROR(INDEX($E$5:$E$900,SMALL(IF(ROUND($EH$5:$EH$900,1)=ROUND($EH187,1),ROW($EH$5:$EH$900)-4,""),1)),""))</f>
        <v/>
      </c>
      <c r="HO187" s="116" t="str" cm="1">
        <f t="array" ref="HO187">IF(IFERROR(INDEX($E$5:$E$900,SMALL(IF(ROUND($EH$5:$EH$900,1)=ROUND($EH187,1),ROW($EH$5:$EH$900)-4,""),2)),"")=$E187,"",IFERROR(INDEX($E$5:$E$900,SMALL(IF(ROUND($EH$5:$EH$900,1)=ROUND($EH187,1),ROW($EH$5:$EH$900)-4,""),2)),""))</f>
        <v/>
      </c>
      <c r="HP187" s="116" t="str" cm="1">
        <f t="array" ref="HP187">IF(IFERROR(INDEX($E$5:$E$900,SMALL(IF(ROUND($EH$5:$EH$900,1)=ROUND($EH187,1),ROW($EH$5:$EH$900)-4,""),3)),"")=$E187,"",IFERROR(INDEX($E$5:$E$900,SMALL(IF(ROUND($EH$5:$EH$900,1)=ROUND($EH187,1),ROW($EH$5:$EH$900)-4,""),3)),""))</f>
        <v/>
      </c>
      <c r="HQ187" s="117" t="str" cm="1">
        <f t="array" ref="HQ187">IF(IFERROR(INDEX($E$5:$E$900,SMALL(IF(ROUND($EH$5:$EH$900,1)=ROUND($EH187,1),ROW($EH$5:$EH$900)-4,""),4)),"")=$E187,"",IFERROR(INDEX($E$5:$E$900,SMALL(IF(ROUND($EH$5:$EH$900,1)=ROUND($EH187,1),ROW($EH$5:$EH$900)-4,""),4)),""))</f>
        <v/>
      </c>
      <c r="HR187" s="118"/>
      <c r="HS187" s="105" t="str">
        <f t="shared" si="19"/>
        <v>TA_2</v>
      </c>
      <c r="HT187" s="119" t="str">
        <f t="shared" si="20"/>
        <v/>
      </c>
      <c r="HU187" s="119" t="str">
        <f t="shared" si="20"/>
        <v/>
      </c>
      <c r="HV187" s="119" t="str">
        <f t="shared" si="20"/>
        <v/>
      </c>
      <c r="HW187" s="119" t="str">
        <f t="shared" si="20"/>
        <v/>
      </c>
    </row>
    <row r="188" spans="1:231" ht="13.9" customHeight="1" x14ac:dyDescent="0.25">
      <c r="A188" s="136" t="s">
        <v>292</v>
      </c>
      <c r="B188" s="137" t="s">
        <v>757</v>
      </c>
      <c r="C188" s="136"/>
      <c r="D188" s="137">
        <v>2018</v>
      </c>
      <c r="E188" s="138" t="s">
        <v>758</v>
      </c>
      <c r="F188" s="137" t="s">
        <v>300</v>
      </c>
      <c r="G188" s="107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54" t="s">
        <v>305</v>
      </c>
      <c r="X188" s="107"/>
      <c r="Y188" s="118" t="s">
        <v>296</v>
      </c>
      <c r="Z188" s="118">
        <v>2</v>
      </c>
      <c r="AA188" s="136" t="s">
        <v>643</v>
      </c>
      <c r="AB188" s="136">
        <v>2</v>
      </c>
      <c r="AC188" s="136">
        <v>2</v>
      </c>
      <c r="AD188" s="136">
        <v>2100</v>
      </c>
      <c r="AE188" s="136">
        <v>24</v>
      </c>
      <c r="AF188" s="136">
        <v>2</v>
      </c>
      <c r="AG188" s="136">
        <v>130732</v>
      </c>
      <c r="AH188" s="136">
        <v>16</v>
      </c>
      <c r="AI188" s="136" t="s">
        <v>759</v>
      </c>
      <c r="AJ188" s="136">
        <v>6</v>
      </c>
      <c r="AK188" s="136" t="s">
        <v>405</v>
      </c>
      <c r="AL188" s="136" t="s">
        <v>327</v>
      </c>
      <c r="AM188" s="136">
        <v>2</v>
      </c>
      <c r="AN188" s="118">
        <v>1</v>
      </c>
      <c r="AO188" s="136">
        <v>800</v>
      </c>
      <c r="AP188" s="136" t="s">
        <v>341</v>
      </c>
      <c r="AQ188" s="136" t="s">
        <v>424</v>
      </c>
      <c r="AR188" s="136" t="s">
        <v>319</v>
      </c>
      <c r="AS188" s="136" t="s">
        <v>760</v>
      </c>
      <c r="AT188" s="136" t="s">
        <v>478</v>
      </c>
      <c r="AU188" s="136">
        <v>14.15684454842107</v>
      </c>
      <c r="AV188" s="136">
        <v>8.2647646589102166</v>
      </c>
      <c r="AW188" s="136">
        <v>19.652865367397464</v>
      </c>
      <c r="AX188" s="136">
        <v>11.562800525447058</v>
      </c>
      <c r="AY188" s="136">
        <v>12.651265538936753</v>
      </c>
      <c r="AZ188" s="136">
        <v>8.1217435947776497</v>
      </c>
      <c r="BA188" s="136"/>
      <c r="BB188" s="136">
        <v>12.201341012655266</v>
      </c>
      <c r="BC188" s="136">
        <v>9.4789223246356844</v>
      </c>
      <c r="BD188" s="136">
        <v>23.124413941446626</v>
      </c>
      <c r="BE188" s="136">
        <v>15.598612315297386</v>
      </c>
      <c r="BF188" s="136">
        <v>123.73420508569232</v>
      </c>
      <c r="BG188" s="136">
        <v>170829.16157585601</v>
      </c>
      <c r="BH188" s="136">
        <v>171251.216885</v>
      </c>
      <c r="BI188" s="136">
        <v>24.731560407399922</v>
      </c>
      <c r="BJ188" s="136">
        <v>1022.768</v>
      </c>
      <c r="BK188" s="136">
        <v>128125.96180600001</v>
      </c>
      <c r="BL188" s="136">
        <v>18.503547138524638</v>
      </c>
      <c r="BM188" s="136">
        <v>1094.421488</v>
      </c>
      <c r="BN188" s="136">
        <v>85388.146691999995</v>
      </c>
      <c r="BO188" s="136">
        <v>12.33148672693663</v>
      </c>
      <c r="BP188" s="136">
        <v>983.26115700000003</v>
      </c>
      <c r="BQ188" s="136">
        <v>42680.788388000001</v>
      </c>
      <c r="BR188" s="136">
        <v>6.1638247917509101</v>
      </c>
      <c r="BS188" s="136">
        <v>786.82066099999997</v>
      </c>
      <c r="BT188" s="136">
        <v>813514.97674437205</v>
      </c>
      <c r="BU188" s="136">
        <v>813189.79183100001</v>
      </c>
      <c r="BV188" s="136">
        <v>13.780983526349175</v>
      </c>
      <c r="BW188" s="136">
        <v>1097.3586780000001</v>
      </c>
      <c r="BX188" s="136">
        <v>610119.71286800003</v>
      </c>
      <c r="BY188" s="136">
        <v>10.339590826888033</v>
      </c>
      <c r="BZ188" s="136">
        <v>1015.079339</v>
      </c>
      <c r="CA188" s="136">
        <v>406893.11949999997</v>
      </c>
      <c r="CB188" s="136">
        <v>6.8955457054970912</v>
      </c>
      <c r="CC188" s="136">
        <v>875.05785100000003</v>
      </c>
      <c r="CD188" s="136">
        <v>203412.695148</v>
      </c>
      <c r="CE188" s="136">
        <v>3.4471989553300384</v>
      </c>
      <c r="CF188" s="136">
        <v>744.75124000000005</v>
      </c>
      <c r="CG188" s="136">
        <v>526734.58625365398</v>
      </c>
      <c r="CH188" s="136">
        <v>529258.70379699999</v>
      </c>
      <c r="CI188" s="136">
        <v>33.189626055920698</v>
      </c>
      <c r="CJ188" s="136">
        <v>1046.536364</v>
      </c>
      <c r="CK188" s="136">
        <v>395113.467466</v>
      </c>
      <c r="CL188" s="136">
        <v>24.777425748079047</v>
      </c>
      <c r="CM188" s="136">
        <v>1015.823967</v>
      </c>
      <c r="CN188" s="136">
        <v>263401.75286900002</v>
      </c>
      <c r="CO188" s="136">
        <v>16.517830727162245</v>
      </c>
      <c r="CP188" s="136">
        <v>937.03057899999999</v>
      </c>
      <c r="CQ188" s="136">
        <v>131676.837822</v>
      </c>
      <c r="CR188" s="136">
        <v>8.2574079106964469</v>
      </c>
      <c r="CS188" s="136">
        <v>754.78842999999995</v>
      </c>
      <c r="CT188" s="136">
        <v>280140.92974108597</v>
      </c>
      <c r="CU188" s="136">
        <v>281409.18858900003</v>
      </c>
      <c r="CV188" s="136">
        <v>18.690175531081863</v>
      </c>
      <c r="CW188" s="136">
        <v>1033.1867769999999</v>
      </c>
      <c r="CX188" s="136">
        <v>210144.29492399999</v>
      </c>
      <c r="CY188" s="136">
        <v>13.957020304412769</v>
      </c>
      <c r="CZ188" s="136">
        <v>971.84628099999998</v>
      </c>
      <c r="DA188" s="136">
        <v>140037.56112699999</v>
      </c>
      <c r="DB188" s="136">
        <v>9.3007858468717544</v>
      </c>
      <c r="DC188" s="136">
        <v>856.82644600000003</v>
      </c>
      <c r="DD188" s="136">
        <v>70026.997581999996</v>
      </c>
      <c r="DE188" s="136">
        <v>4.650938667940089</v>
      </c>
      <c r="DF188" s="136">
        <v>733.74462800000003</v>
      </c>
      <c r="DG188" s="136">
        <v>441457.35770829301</v>
      </c>
      <c r="DH188" s="136">
        <v>443842.21307499998</v>
      </c>
      <c r="DI188" s="136">
        <v>21.249615818542285</v>
      </c>
      <c r="DJ188" s="136">
        <v>1040.8958680000001</v>
      </c>
      <c r="DK188" s="136">
        <v>331173.17744699999</v>
      </c>
      <c r="DL188" s="136">
        <v>15.85541569243556</v>
      </c>
      <c r="DM188" s="136">
        <v>1023.310744</v>
      </c>
      <c r="DN188" s="136">
        <v>220677.94328000001</v>
      </c>
      <c r="DO188" s="136">
        <v>10.565289592077779</v>
      </c>
      <c r="DP188" s="136">
        <v>910.9</v>
      </c>
      <c r="DQ188" s="136">
        <v>110348.283134</v>
      </c>
      <c r="DR188" s="136">
        <v>5.2830905978674849</v>
      </c>
      <c r="DS188" s="136">
        <v>756.61818200000005</v>
      </c>
      <c r="DT188" s="136">
        <v>13095.870547173899</v>
      </c>
      <c r="DU188" s="136">
        <v>13170.138564000001</v>
      </c>
      <c r="DV188" s="136">
        <v>13.4822527143369</v>
      </c>
      <c r="DW188" s="136">
        <v>1035.4892560000001</v>
      </c>
      <c r="DX188" s="136">
        <v>9819.7844089999999</v>
      </c>
      <c r="DY188" s="136">
        <v>10.052499778881097</v>
      </c>
      <c r="DZ188" s="136">
        <v>1002.303306</v>
      </c>
      <c r="EA188" s="136">
        <v>6536.7914339999998</v>
      </c>
      <c r="EB188" s="136">
        <v>6.6917043906433946</v>
      </c>
      <c r="EC188" s="136">
        <v>896.93305799999996</v>
      </c>
      <c r="ED188" s="136">
        <v>3265.038806</v>
      </c>
      <c r="EE188" s="136">
        <v>3.3424157301530428</v>
      </c>
      <c r="EF188" s="136">
        <v>748.39669400000002</v>
      </c>
      <c r="EG188" s="136">
        <v>8320994.8959055999</v>
      </c>
      <c r="EH188" s="140">
        <v>8380203.3691969998</v>
      </c>
      <c r="EI188" s="136">
        <v>23.665380791861136</v>
      </c>
      <c r="EJ188" s="136">
        <v>1100.2643149999999</v>
      </c>
      <c r="EK188" s="136">
        <v>7277159.5352680003</v>
      </c>
      <c r="EL188" s="136">
        <v>20.550426272261507</v>
      </c>
      <c r="EM188" s="136">
        <v>1094.0041490000001</v>
      </c>
      <c r="EN188" s="136">
        <v>6244304.191691</v>
      </c>
      <c r="EO188" s="136">
        <v>17.633681423502495</v>
      </c>
      <c r="EP188" s="136">
        <v>1065.488797</v>
      </c>
      <c r="EQ188" s="136">
        <v>5198866.5991939995</v>
      </c>
      <c r="ER188" s="136">
        <v>14.681404774524376</v>
      </c>
      <c r="ES188" s="136">
        <v>972.35643200000004</v>
      </c>
      <c r="ET188" s="136">
        <v>4162082.0984149999</v>
      </c>
      <c r="EU188" s="136">
        <v>11.753564132825757</v>
      </c>
      <c r="EV188" s="136">
        <v>904.73983399999997</v>
      </c>
      <c r="EW188" s="136">
        <v>3122340.914756</v>
      </c>
      <c r="EX188" s="136">
        <v>8.8173739292903477</v>
      </c>
      <c r="EY188" s="136">
        <v>814.05145200000004</v>
      </c>
      <c r="EZ188" s="136">
        <v>2079047.9758949999</v>
      </c>
      <c r="FA188" s="136">
        <v>5.8711537019438511</v>
      </c>
      <c r="FB188" s="136">
        <v>740.41203299999995</v>
      </c>
      <c r="FC188" s="136">
        <v>1039207.157214</v>
      </c>
      <c r="FD188" s="136">
        <v>2.934682132833891</v>
      </c>
      <c r="FE188" s="136">
        <v>673.03610000000003</v>
      </c>
      <c r="FF188" s="136">
        <v>2808.6867710000402</v>
      </c>
      <c r="FG188" s="136">
        <v>2774.6626769999998</v>
      </c>
      <c r="FH188" s="136">
        <v>8.1979042634284696</v>
      </c>
      <c r="FI188" s="136">
        <v>617.25537199999997</v>
      </c>
      <c r="FJ188" s="136">
        <v>1404.077943</v>
      </c>
      <c r="FK188" s="136">
        <v>4.1484309608225498</v>
      </c>
      <c r="FL188" s="136">
        <v>613.20247900000004</v>
      </c>
      <c r="FM188" s="136">
        <v>2728.1570852955801</v>
      </c>
      <c r="FN188" s="136">
        <v>2729.2398969999999</v>
      </c>
      <c r="FO188" s="136">
        <v>19.981257024672377</v>
      </c>
      <c r="FP188" s="136">
        <v>612.58677699999998</v>
      </c>
      <c r="FQ188" s="136">
        <v>1366.9370759999999</v>
      </c>
      <c r="FR188" s="136">
        <v>10.007592620250383</v>
      </c>
      <c r="FS188" s="136">
        <v>610.44049600000005</v>
      </c>
      <c r="FT188" s="136">
        <v>176.41431346035191</v>
      </c>
      <c r="FU188" s="136">
        <v>15.31374248787777</v>
      </c>
      <c r="FV188" s="136">
        <v>980.35479499999997</v>
      </c>
      <c r="FW188" s="136">
        <v>177.26961698380174</v>
      </c>
      <c r="FX188" s="136">
        <v>15.387987585399458</v>
      </c>
      <c r="FY188" s="136">
        <v>987.88857099999996</v>
      </c>
      <c r="FZ188" s="136">
        <v>19750522.1020119</v>
      </c>
      <c r="GA188" s="136">
        <v>133.36368837080406</v>
      </c>
      <c r="GB188" s="136">
        <v>993.48016500000006</v>
      </c>
      <c r="GC188" s="136">
        <v>19869162.006575502</v>
      </c>
      <c r="GD188" s="136">
        <v>134.16479404177517</v>
      </c>
      <c r="GE188" s="136">
        <v>1084.2983469999999</v>
      </c>
      <c r="GF188" s="136">
        <v>605.552459</v>
      </c>
      <c r="GG188" s="136"/>
      <c r="GH188" s="136"/>
      <c r="GI188" s="136"/>
      <c r="GJ188" s="136"/>
      <c r="GK188" s="136"/>
      <c r="GL188" s="136">
        <v>0</v>
      </c>
      <c r="GM188" s="136">
        <v>2</v>
      </c>
      <c r="GN188" s="136">
        <v>0</v>
      </c>
      <c r="GO188" s="107"/>
      <c r="GP188" s="107"/>
      <c r="GQ188" s="107"/>
      <c r="GR188" s="107"/>
      <c r="GS188" s="107"/>
      <c r="GT188" s="107"/>
      <c r="GU188" s="107"/>
      <c r="GV188" s="107"/>
      <c r="GW188" s="107"/>
      <c r="GX188" s="107"/>
      <c r="GY188" s="107"/>
      <c r="GZ188" s="107"/>
      <c r="HA188" s="107"/>
      <c r="HB188" s="107"/>
      <c r="HC188" s="53" t="str">
        <f t="shared" si="21"/>
        <v>0</v>
      </c>
      <c r="HD188" s="56">
        <f t="shared" si="22"/>
        <v>2018</v>
      </c>
      <c r="HF188" s="56" t="e">
        <f>MATCH(ROUND(#REF!,1),#REF!,0)</f>
        <v>#REF!</v>
      </c>
      <c r="HG188" s="56" t="e">
        <f>MATCH(ROUND(#REF!,1),#REF!,0)</f>
        <v>#REF!</v>
      </c>
      <c r="HH188" s="56" t="e">
        <f>MATCH(ROUND(#REF!,1),#REF!,0)</f>
        <v>#REF!</v>
      </c>
      <c r="HI188" s="56" t="e">
        <f>MATCH(ROUND(#REF!,1),#REF!,0)</f>
        <v>#REF!</v>
      </c>
      <c r="HK188" s="115">
        <f t="shared" si="18"/>
        <v>2</v>
      </c>
      <c r="HL188" s="115" t="str" cm="1">
        <f t="array" ref="HL188">IFERROR(INDEX(#REF!,'5. Data Set'!HH188),"")</f>
        <v/>
      </c>
      <c r="HN188" s="116" t="str" cm="1">
        <f t="array" ref="HN188">IF(IFERROR(INDEX($E$5:$E$900,SMALL(IF(ROUND($EH$5:$EH$900,1)=ROUND($EH188,1),ROW($EH$5:$EH$900)-4,""),1)),"")=$E188,"",IFERROR(INDEX($E$5:$E$900,SMALL(IF(ROUND($EH$5:$EH$900,1)=ROUND($EH188,1),ROW($EH$5:$EH$900)-4,""),1)),""))</f>
        <v/>
      </c>
      <c r="HO188" s="116" t="str" cm="1">
        <f t="array" ref="HO188">IF(IFERROR(INDEX($E$5:$E$900,SMALL(IF(ROUND($EH$5:$EH$900,1)=ROUND($EH188,1),ROW($EH$5:$EH$900)-4,""),2)),"")=$E188,"",IFERROR(INDEX($E$5:$E$900,SMALL(IF(ROUND($EH$5:$EH$900,1)=ROUND($EH188,1),ROW($EH$5:$EH$900)-4,""),2)),""))</f>
        <v/>
      </c>
      <c r="HP188" s="116" t="str" cm="1">
        <f t="array" ref="HP188">IF(IFERROR(INDEX($E$5:$E$900,SMALL(IF(ROUND($EH$5:$EH$900,1)=ROUND($EH188,1),ROW($EH$5:$EH$900)-4,""),3)),"")=$E188,"",IFERROR(INDEX($E$5:$E$900,SMALL(IF(ROUND($EH$5:$EH$900,1)=ROUND($EH188,1),ROW($EH$5:$EH$900)-4,""),3)),""))</f>
        <v/>
      </c>
      <c r="HQ188" s="117" t="str" cm="1">
        <f t="array" ref="HQ188">IF(IFERROR(INDEX($E$5:$E$900,SMALL(IF(ROUND($EH$5:$EH$900,1)=ROUND($EH188,1),ROW($EH$5:$EH$900)-4,""),4)),"")=$E188,"",IFERROR(INDEX($E$5:$E$900,SMALL(IF(ROUND($EH$5:$EH$900,1)=ROUND($EH188,1),ROW($EH$5:$EH$900)-4,""),4)),""))</f>
        <v/>
      </c>
      <c r="HR188" s="118"/>
      <c r="HS188" s="105" t="str">
        <f t="shared" si="19"/>
        <v>TF</v>
      </c>
      <c r="HT188" s="119" t="str">
        <f t="shared" si="20"/>
        <v/>
      </c>
      <c r="HU188" s="119" t="str">
        <f t="shared" si="20"/>
        <v/>
      </c>
      <c r="HV188" s="119" t="str">
        <f t="shared" si="20"/>
        <v/>
      </c>
      <c r="HW188" s="119" t="str">
        <f t="shared" si="20"/>
        <v/>
      </c>
    </row>
    <row r="189" spans="1:231" ht="13.9" customHeight="1" x14ac:dyDescent="0.25">
      <c r="A189" s="136" t="s">
        <v>292</v>
      </c>
      <c r="B189" s="137" t="s">
        <v>757</v>
      </c>
      <c r="C189" s="136"/>
      <c r="D189" s="137">
        <v>2018</v>
      </c>
      <c r="E189" s="138" t="s">
        <v>761</v>
      </c>
      <c r="F189" s="137" t="s">
        <v>309</v>
      </c>
      <c r="G189" s="107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54" t="s">
        <v>305</v>
      </c>
      <c r="X189" s="107"/>
      <c r="Y189" s="118" t="s">
        <v>296</v>
      </c>
      <c r="Z189" s="118">
        <v>2</v>
      </c>
      <c r="AA189" s="136" t="s">
        <v>444</v>
      </c>
      <c r="AB189" s="136">
        <v>2</v>
      </c>
      <c r="AC189" s="136">
        <v>2</v>
      </c>
      <c r="AD189" s="136">
        <v>1700</v>
      </c>
      <c r="AE189" s="136">
        <v>6</v>
      </c>
      <c r="AF189" s="136">
        <v>2</v>
      </c>
      <c r="AG189" s="136">
        <v>32429</v>
      </c>
      <c r="AH189" s="136">
        <v>4</v>
      </c>
      <c r="AI189" s="136" t="s">
        <v>759</v>
      </c>
      <c r="AJ189" s="136">
        <v>1</v>
      </c>
      <c r="AK189" s="136" t="s">
        <v>405</v>
      </c>
      <c r="AL189" s="136" t="s">
        <v>316</v>
      </c>
      <c r="AM189" s="136">
        <v>2</v>
      </c>
      <c r="AN189" s="118">
        <v>1</v>
      </c>
      <c r="AO189" s="136">
        <v>800</v>
      </c>
      <c r="AP189" s="136" t="s">
        <v>341</v>
      </c>
      <c r="AQ189" s="136" t="s">
        <v>424</v>
      </c>
      <c r="AR189" s="136" t="s">
        <v>319</v>
      </c>
      <c r="AS189" s="136" t="s">
        <v>477</v>
      </c>
      <c r="AT189" s="136" t="s">
        <v>478</v>
      </c>
      <c r="AU189" s="136">
        <v>7.1137559142750311</v>
      </c>
      <c r="AV189" s="136">
        <v>7.7904995710612353</v>
      </c>
      <c r="AW189" s="136">
        <v>8.2135424396703129</v>
      </c>
      <c r="AX189" s="136">
        <v>3.9478212419315399</v>
      </c>
      <c r="AY189" s="136">
        <v>4.3429742948805536</v>
      </c>
      <c r="AZ189" s="136">
        <v>7.6470158326339099</v>
      </c>
      <c r="BA189" s="136"/>
      <c r="BB189" s="136">
        <v>6.3012188059777863</v>
      </c>
      <c r="BC189" s="136">
        <v>3.6442547015381503</v>
      </c>
      <c r="BD189" s="136">
        <v>9.8129811197480752</v>
      </c>
      <c r="BE189" s="136">
        <v>14.73902300952172</v>
      </c>
      <c r="BF189" s="136">
        <v>34.410928051241655</v>
      </c>
      <c r="BG189" s="136">
        <v>28040.9925931945</v>
      </c>
      <c r="BH189" s="136">
        <v>28026.439374000001</v>
      </c>
      <c r="BI189" s="136">
        <v>4.0474899448327655</v>
      </c>
      <c r="BJ189" s="136">
        <v>332.35975200000001</v>
      </c>
      <c r="BK189" s="136">
        <v>21036.677898000002</v>
      </c>
      <c r="BL189" s="136">
        <v>3.0380506466986312</v>
      </c>
      <c r="BM189" s="136">
        <v>321.07405</v>
      </c>
      <c r="BN189" s="136">
        <v>14018.565393999999</v>
      </c>
      <c r="BO189" s="136">
        <v>2.0245169825544451</v>
      </c>
      <c r="BP189" s="136">
        <v>309.65347100000002</v>
      </c>
      <c r="BQ189" s="136">
        <v>7013.1629400000002</v>
      </c>
      <c r="BR189" s="136">
        <v>1.0128188637282654</v>
      </c>
      <c r="BS189" s="136">
        <v>297.953554</v>
      </c>
      <c r="BT189" s="136">
        <v>260384.388645748</v>
      </c>
      <c r="BU189" s="136">
        <v>260379.46866000001</v>
      </c>
      <c r="BV189" s="136">
        <v>4.4126047870369005</v>
      </c>
      <c r="BW189" s="136">
        <v>329.73752100000002</v>
      </c>
      <c r="BX189" s="136">
        <v>195280.051485</v>
      </c>
      <c r="BY189" s="136">
        <v>3.3093764820632283</v>
      </c>
      <c r="BZ189" s="136">
        <v>319.52776899999998</v>
      </c>
      <c r="CA189" s="136">
        <v>130234.73547499999</v>
      </c>
      <c r="CB189" s="136">
        <v>2.2070650199608153</v>
      </c>
      <c r="CC189" s="136">
        <v>308.22107399999999</v>
      </c>
      <c r="CD189" s="136">
        <v>65092.512962000001</v>
      </c>
      <c r="CE189" s="136">
        <v>1.1031113004975079</v>
      </c>
      <c r="CF189" s="136">
        <v>297.21801699999997</v>
      </c>
      <c r="CG189" s="136">
        <v>73349.476518369294</v>
      </c>
      <c r="CH189" s="136">
        <v>73556.709090000004</v>
      </c>
      <c r="CI189" s="136">
        <v>4.6127152016334607</v>
      </c>
      <c r="CJ189" s="136">
        <v>324.189256</v>
      </c>
      <c r="CK189" s="136">
        <v>54981.670380000003</v>
      </c>
      <c r="CL189" s="136">
        <v>3.4478810962398669</v>
      </c>
      <c r="CM189" s="136">
        <v>314.48677700000002</v>
      </c>
      <c r="CN189" s="136">
        <v>36675.174301999999</v>
      </c>
      <c r="CO189" s="136">
        <v>2.2998872042848246</v>
      </c>
      <c r="CP189" s="136">
        <v>305.473388</v>
      </c>
      <c r="CQ189" s="136">
        <v>18310.932997</v>
      </c>
      <c r="CR189" s="136">
        <v>1.1482721295756877</v>
      </c>
      <c r="CS189" s="136">
        <v>296.32198299999999</v>
      </c>
      <c r="CT189" s="136">
        <v>32277.122745585599</v>
      </c>
      <c r="CU189" s="136">
        <v>32269.338618000002</v>
      </c>
      <c r="CV189" s="136">
        <v>2.1432121888642337</v>
      </c>
      <c r="CW189" s="136">
        <v>309.055702</v>
      </c>
      <c r="CX189" s="136">
        <v>24195.596227999999</v>
      </c>
      <c r="CY189" s="136">
        <v>1.6069835631450273</v>
      </c>
      <c r="CZ189" s="136">
        <v>303.39727299999998</v>
      </c>
      <c r="DA189" s="136">
        <v>16136.110481</v>
      </c>
      <c r="DB189" s="136">
        <v>1.0717018118384514</v>
      </c>
      <c r="DC189" s="136">
        <v>297.44875999999999</v>
      </c>
      <c r="DD189" s="136">
        <v>8055.3617899999999</v>
      </c>
      <c r="DE189" s="136">
        <v>0.53500785307105947</v>
      </c>
      <c r="DF189" s="136">
        <v>291.487686</v>
      </c>
      <c r="DG189" s="136">
        <v>50153.861642818898</v>
      </c>
      <c r="DH189" s="136">
        <v>50180.124689999997</v>
      </c>
      <c r="DI189" s="136">
        <v>2.4024492037418361</v>
      </c>
      <c r="DJ189" s="136">
        <v>317.77603299999998</v>
      </c>
      <c r="DK189" s="136">
        <v>37632.849740999998</v>
      </c>
      <c r="DL189" s="136">
        <v>1.8017294786200266</v>
      </c>
      <c r="DM189" s="136">
        <v>310.14636400000001</v>
      </c>
      <c r="DN189" s="136">
        <v>25053.853460999999</v>
      </c>
      <c r="DO189" s="136">
        <v>1.1994910469012647</v>
      </c>
      <c r="DP189" s="136">
        <v>302.173967</v>
      </c>
      <c r="DQ189" s="136">
        <v>12534.055168000001</v>
      </c>
      <c r="DR189" s="136">
        <v>0.60008680815451865</v>
      </c>
      <c r="DS189" s="136">
        <v>294.07694199999997</v>
      </c>
      <c r="DT189" s="136">
        <v>4090.8701909763299</v>
      </c>
      <c r="DU189" s="136">
        <v>4086.4794270000002</v>
      </c>
      <c r="DV189" s="136">
        <v>4.1833233628499773</v>
      </c>
      <c r="DW189" s="136">
        <v>313.03752100000003</v>
      </c>
      <c r="DX189" s="136">
        <v>3062.693972</v>
      </c>
      <c r="DY189" s="136">
        <v>3.1352756021907151</v>
      </c>
      <c r="DZ189" s="136">
        <v>306.45033100000001</v>
      </c>
      <c r="EA189" s="136">
        <v>2049.1338609999998</v>
      </c>
      <c r="EB189" s="136">
        <v>2.0976955121052359</v>
      </c>
      <c r="EC189" s="136">
        <v>299.68206600000002</v>
      </c>
      <c r="ED189" s="136">
        <v>1021.990254</v>
      </c>
      <c r="EE189" s="136">
        <v>1.0462100158673286</v>
      </c>
      <c r="EF189" s="136">
        <v>292.80148800000001</v>
      </c>
      <c r="EG189" s="136">
        <v>1480154.03670886</v>
      </c>
      <c r="EH189" s="140">
        <v>1483032.2802019999</v>
      </c>
      <c r="EI189" s="136">
        <v>4.1880276756297166</v>
      </c>
      <c r="EJ189" s="136">
        <v>333.10580900000002</v>
      </c>
      <c r="EK189" s="136">
        <v>1295812.7530469999</v>
      </c>
      <c r="EL189" s="136">
        <v>3.6593267352586465</v>
      </c>
      <c r="EM189" s="136">
        <v>327.09132799999998</v>
      </c>
      <c r="EN189" s="136">
        <v>1106703.578918</v>
      </c>
      <c r="EO189" s="136">
        <v>3.1252895025290557</v>
      </c>
      <c r="EP189" s="136">
        <v>320.84402499999999</v>
      </c>
      <c r="EQ189" s="136">
        <v>922625.71317799995</v>
      </c>
      <c r="ER189" s="136">
        <v>2.6054604964571411</v>
      </c>
      <c r="ES189" s="136">
        <v>314.86219899999998</v>
      </c>
      <c r="ET189" s="136">
        <v>739102.87871399999</v>
      </c>
      <c r="EU189" s="136">
        <v>2.0871988779436492</v>
      </c>
      <c r="EV189" s="136">
        <v>309.21253100000001</v>
      </c>
      <c r="EW189" s="136">
        <v>554545.82586400001</v>
      </c>
      <c r="EX189" s="136">
        <v>1.56601666540059</v>
      </c>
      <c r="EY189" s="136">
        <v>303.43203299999999</v>
      </c>
      <c r="EZ189" s="136">
        <v>370039.81163100002</v>
      </c>
      <c r="FA189" s="136">
        <v>1.0449785840024666</v>
      </c>
      <c r="FB189" s="136">
        <v>297.62070499999999</v>
      </c>
      <c r="FC189" s="136">
        <v>185155.30226699999</v>
      </c>
      <c r="FD189" s="136">
        <v>0.52287164651477547</v>
      </c>
      <c r="FE189" s="136">
        <v>291.74560200000002</v>
      </c>
      <c r="FF189" s="136">
        <v>503.38072876758002</v>
      </c>
      <c r="FG189" s="136">
        <v>498.98170599999997</v>
      </c>
      <c r="FH189" s="136">
        <v>1.4742708325946936</v>
      </c>
      <c r="FI189" s="136">
        <v>287.40793400000001</v>
      </c>
      <c r="FJ189" s="136">
        <v>251.071742</v>
      </c>
      <c r="FK189" s="136">
        <v>0.74180624593748157</v>
      </c>
      <c r="FL189" s="136">
        <v>286.51776899999999</v>
      </c>
      <c r="FM189" s="136">
        <v>542.77604777657496</v>
      </c>
      <c r="FN189" s="136">
        <v>543.86651600000005</v>
      </c>
      <c r="FO189" s="136">
        <v>3.9817447543744056</v>
      </c>
      <c r="FP189" s="136">
        <v>286.77024799999998</v>
      </c>
      <c r="FQ189" s="136">
        <v>271.17683099999999</v>
      </c>
      <c r="FR189" s="136">
        <v>1.9853344388315395</v>
      </c>
      <c r="FS189" s="136">
        <v>286.26686000000001</v>
      </c>
      <c r="FT189" s="136">
        <v>55.806847366142883</v>
      </c>
      <c r="FU189" s="136">
        <v>4.8443443894221252</v>
      </c>
      <c r="FV189" s="136">
        <v>336.25</v>
      </c>
      <c r="FW189" s="136">
        <v>58.688223927395697</v>
      </c>
      <c r="FX189" s="136">
        <v>5.0944638825864326</v>
      </c>
      <c r="FY189" s="136">
        <v>337.85769199999999</v>
      </c>
      <c r="FZ189" s="136">
        <v>1739947.978002701</v>
      </c>
      <c r="GA189" s="136">
        <v>11.748847889754028</v>
      </c>
      <c r="GB189" s="136">
        <v>334.67413199999999</v>
      </c>
      <c r="GC189" s="136">
        <v>1707802.3543148618</v>
      </c>
      <c r="GD189" s="136">
        <v>11.531787352425074</v>
      </c>
      <c r="GE189" s="136">
        <v>335.11991699999999</v>
      </c>
      <c r="GF189" s="136">
        <v>285.72295100000002</v>
      </c>
      <c r="GG189" s="136"/>
      <c r="GH189" s="136"/>
      <c r="GI189" s="136"/>
      <c r="GJ189" s="136"/>
      <c r="GK189" s="136"/>
      <c r="GL189" s="136">
        <v>0</v>
      </c>
      <c r="GM189" s="136">
        <v>2</v>
      </c>
      <c r="GN189" s="136">
        <v>0</v>
      </c>
      <c r="GO189" s="107"/>
      <c r="GP189" s="107"/>
      <c r="GQ189" s="107"/>
      <c r="GR189" s="107"/>
      <c r="GS189" s="107"/>
      <c r="GT189" s="107"/>
      <c r="GU189" s="107"/>
      <c r="GV189" s="107"/>
      <c r="GW189" s="107"/>
      <c r="GX189" s="107"/>
      <c r="GY189" s="107"/>
      <c r="GZ189" s="107"/>
      <c r="HA189" s="107"/>
      <c r="HB189" s="107"/>
      <c r="HC189" s="53" t="str">
        <f t="shared" si="21"/>
        <v>0</v>
      </c>
      <c r="HD189" s="56">
        <f t="shared" si="22"/>
        <v>2018</v>
      </c>
      <c r="HF189" s="56" t="e">
        <f>MATCH(ROUND(#REF!,1),#REF!,0)</f>
        <v>#REF!</v>
      </c>
      <c r="HG189" s="56" t="e">
        <f>MATCH(ROUND(#REF!,1),#REF!,0)</f>
        <v>#REF!</v>
      </c>
      <c r="HH189" s="56" t="e">
        <f>MATCH(ROUND(#REF!,1),#REF!,0)</f>
        <v>#REF!</v>
      </c>
      <c r="HI189" s="56" t="e">
        <f>MATCH(ROUND(#REF!,1),#REF!,0)</f>
        <v>#REF!</v>
      </c>
      <c r="HK189" s="115">
        <f t="shared" si="18"/>
        <v>2</v>
      </c>
      <c r="HL189" s="115" t="str" cm="1">
        <f t="array" ref="HL189">IFERROR(INDEX(#REF!,'5. Data Set'!HH189),"")</f>
        <v/>
      </c>
      <c r="HN189" s="116" t="str" cm="1">
        <f t="array" ref="HN189">IF(IFERROR(INDEX($E$5:$E$900,SMALL(IF(ROUND($EH$5:$EH$900,1)=ROUND($EH189,1),ROW($EH$5:$EH$900)-4,""),1)),"")=$E189,"",IFERROR(INDEX($E$5:$E$900,SMALL(IF(ROUND($EH$5:$EH$900,1)=ROUND($EH189,1),ROW($EH$5:$EH$900)-4,""),1)),""))</f>
        <v/>
      </c>
      <c r="HO189" s="116" t="str" cm="1">
        <f t="array" ref="HO189">IF(IFERROR(INDEX($E$5:$E$900,SMALL(IF(ROUND($EH$5:$EH$900,1)=ROUND($EH189,1),ROW($EH$5:$EH$900)-4,""),2)),"")=$E189,"",IFERROR(INDEX($E$5:$E$900,SMALL(IF(ROUND($EH$5:$EH$900,1)=ROUND($EH189,1),ROW($EH$5:$EH$900)-4,""),2)),""))</f>
        <v/>
      </c>
      <c r="HP189" s="116" t="str" cm="1">
        <f t="array" ref="HP189">IF(IFERROR(INDEX($E$5:$E$900,SMALL(IF(ROUND($EH$5:$EH$900,1)=ROUND($EH189,1),ROW($EH$5:$EH$900)-4,""),3)),"")=$E189,"",IFERROR(INDEX($E$5:$E$900,SMALL(IF(ROUND($EH$5:$EH$900,1)=ROUND($EH189,1),ROW($EH$5:$EH$900)-4,""),3)),""))</f>
        <v/>
      </c>
      <c r="HQ189" s="117" t="str" cm="1">
        <f t="array" ref="HQ189">IF(IFERROR(INDEX($E$5:$E$900,SMALL(IF(ROUND($EH$5:$EH$900,1)=ROUND($EH189,1),ROW($EH$5:$EH$900)-4,""),4)),"")=$E189,"",IFERROR(INDEX($E$5:$E$900,SMALL(IF(ROUND($EH$5:$EH$900,1)=ROUND($EH189,1),ROW($EH$5:$EH$900)-4,""),4)),""))</f>
        <v/>
      </c>
      <c r="HR189" s="118"/>
      <c r="HS189" s="105" t="str">
        <f t="shared" si="19"/>
        <v>TF</v>
      </c>
      <c r="HT189" s="119" t="str">
        <f t="shared" si="20"/>
        <v/>
      </c>
      <c r="HU189" s="119" t="str">
        <f t="shared" si="20"/>
        <v/>
      </c>
      <c r="HV189" s="119" t="str">
        <f t="shared" si="20"/>
        <v/>
      </c>
      <c r="HW189" s="119" t="str">
        <f t="shared" si="20"/>
        <v/>
      </c>
    </row>
    <row r="190" spans="1:231" ht="13.9" customHeight="1" x14ac:dyDescent="0.25">
      <c r="A190" s="136" t="s">
        <v>292</v>
      </c>
      <c r="B190" s="137" t="s">
        <v>757</v>
      </c>
      <c r="C190" s="136"/>
      <c r="D190" s="137">
        <v>2018</v>
      </c>
      <c r="E190" s="138" t="s">
        <v>762</v>
      </c>
      <c r="F190" s="137" t="s">
        <v>303</v>
      </c>
      <c r="G190" s="107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54" t="s">
        <v>305</v>
      </c>
      <c r="X190" s="107"/>
      <c r="Y190" s="118" t="s">
        <v>296</v>
      </c>
      <c r="Z190" s="118">
        <v>2</v>
      </c>
      <c r="AA190" s="136" t="s">
        <v>444</v>
      </c>
      <c r="AB190" s="136">
        <v>2</v>
      </c>
      <c r="AC190" s="136">
        <v>2</v>
      </c>
      <c r="AD190" s="136">
        <v>1700</v>
      </c>
      <c r="AE190" s="136">
        <v>6</v>
      </c>
      <c r="AF190" s="136">
        <v>2</v>
      </c>
      <c r="AG190" s="136">
        <v>7853</v>
      </c>
      <c r="AH190" s="136">
        <v>1</v>
      </c>
      <c r="AI190" s="136" t="s">
        <v>759</v>
      </c>
      <c r="AJ190" s="136">
        <v>1</v>
      </c>
      <c r="AK190" s="136" t="s">
        <v>405</v>
      </c>
      <c r="AL190" s="136" t="s">
        <v>316</v>
      </c>
      <c r="AM190" s="136">
        <v>2</v>
      </c>
      <c r="AN190" s="118">
        <v>1</v>
      </c>
      <c r="AO190" s="136">
        <v>800</v>
      </c>
      <c r="AP190" s="136" t="s">
        <v>341</v>
      </c>
      <c r="AQ190" s="136" t="s">
        <v>424</v>
      </c>
      <c r="AR190" s="136" t="s">
        <v>319</v>
      </c>
      <c r="AS190" s="136" t="s">
        <v>477</v>
      </c>
      <c r="AT190" s="136" t="s">
        <v>478</v>
      </c>
      <c r="AU190" s="136">
        <v>3.832356863619244</v>
      </c>
      <c r="AV190" s="136">
        <v>2.9889054660026715</v>
      </c>
      <c r="AW190" s="136">
        <v>8.2226772791264739</v>
      </c>
      <c r="AX190" s="136">
        <v>3.9461196674824168</v>
      </c>
      <c r="AY190" s="136">
        <v>4.3697308880150389</v>
      </c>
      <c r="AZ190" s="136">
        <v>7.6963461167461364</v>
      </c>
      <c r="BA190" s="136"/>
      <c r="BB190" s="136">
        <v>4.1934994431959618</v>
      </c>
      <c r="BC190" s="136">
        <v>3.6445646842876416</v>
      </c>
      <c r="BD190" s="136">
        <v>9.8727212758686758</v>
      </c>
      <c r="BE190" s="136">
        <v>4.2434765012006013</v>
      </c>
      <c r="BF190" s="136">
        <v>10.009490570860484</v>
      </c>
      <c r="BG190" s="136">
        <v>14729.915454652501</v>
      </c>
      <c r="BH190" s="136">
        <v>14727.005684</v>
      </c>
      <c r="BI190" s="136">
        <v>2.1268276939518227</v>
      </c>
      <c r="BJ190" s="136">
        <v>321.787778</v>
      </c>
      <c r="BK190" s="136">
        <v>11043.42527</v>
      </c>
      <c r="BL190" s="136">
        <v>1.5948566330656808</v>
      </c>
      <c r="BM190" s="136">
        <v>310.25142899999997</v>
      </c>
      <c r="BN190" s="136">
        <v>7343.9703069999996</v>
      </c>
      <c r="BO190" s="136">
        <v>1.0605930199006413</v>
      </c>
      <c r="BP190" s="136">
        <v>302.24103200000002</v>
      </c>
      <c r="BQ190" s="136">
        <v>3685.2451930000002</v>
      </c>
      <c r="BR190" s="136">
        <v>0.53221148301657906</v>
      </c>
      <c r="BS190" s="136">
        <v>294.16190499999999</v>
      </c>
      <c r="BT190" s="136">
        <v>96865.858912494805</v>
      </c>
      <c r="BU190" s="136">
        <v>96803.624393999999</v>
      </c>
      <c r="BV190" s="136">
        <v>1.6405138953611631</v>
      </c>
      <c r="BW190" s="136">
        <v>316.18254000000002</v>
      </c>
      <c r="BX190" s="136">
        <v>72641.593819000002</v>
      </c>
      <c r="BY190" s="136">
        <v>1.2310442381394693</v>
      </c>
      <c r="BZ190" s="136">
        <v>306.79888899999997</v>
      </c>
      <c r="CA190" s="136">
        <v>48424.047616000003</v>
      </c>
      <c r="CB190" s="136">
        <v>0.82063376739231275</v>
      </c>
      <c r="CC190" s="136">
        <v>299.79404799999998</v>
      </c>
      <c r="CD190" s="136">
        <v>24203.692362999998</v>
      </c>
      <c r="CE190" s="136">
        <v>0.41017569217180483</v>
      </c>
      <c r="CF190" s="136">
        <v>292.89333299999998</v>
      </c>
      <c r="CG190" s="136">
        <v>73628.208602728802</v>
      </c>
      <c r="CH190" s="136">
        <v>73376.956846999994</v>
      </c>
      <c r="CI190" s="136">
        <v>4.6014430020738075</v>
      </c>
      <c r="CJ190" s="136">
        <v>324.735794</v>
      </c>
      <c r="CK190" s="136">
        <v>55203.163790999999</v>
      </c>
      <c r="CL190" s="136">
        <v>3.4617708696761862</v>
      </c>
      <c r="CM190" s="136">
        <v>315.00269800000001</v>
      </c>
      <c r="CN190" s="136">
        <v>36842.534434000001</v>
      </c>
      <c r="CO190" s="136">
        <v>2.3103822989481713</v>
      </c>
      <c r="CP190" s="136">
        <v>305.91285699999997</v>
      </c>
      <c r="CQ190" s="136">
        <v>18387.385796999999</v>
      </c>
      <c r="CR190" s="136">
        <v>1.1530664576136094</v>
      </c>
      <c r="CS190" s="136">
        <v>296.643889</v>
      </c>
      <c r="CT190" s="136">
        <v>32258.094111677699</v>
      </c>
      <c r="CU190" s="136">
        <v>32251.844639999999</v>
      </c>
      <c r="CV190" s="136">
        <v>2.1420503024269202</v>
      </c>
      <c r="CW190" s="136">
        <v>309.34396800000002</v>
      </c>
      <c r="CX190" s="136">
        <v>24206.373998999999</v>
      </c>
      <c r="CY190" s="136">
        <v>1.6076993835232951</v>
      </c>
      <c r="CZ190" s="136">
        <v>303.45309500000002</v>
      </c>
      <c r="DA190" s="136">
        <v>16134.722881</v>
      </c>
      <c r="DB190" s="136">
        <v>1.0716096524896506</v>
      </c>
      <c r="DC190" s="136">
        <v>297.51992100000001</v>
      </c>
      <c r="DD190" s="136">
        <v>8056.6311079999996</v>
      </c>
      <c r="DE190" s="136">
        <v>0.53509215655931341</v>
      </c>
      <c r="DF190" s="136">
        <v>291.58785699999999</v>
      </c>
      <c r="DG190" s="136">
        <v>50321.458143636897</v>
      </c>
      <c r="DH190" s="136">
        <v>50334.166530000002</v>
      </c>
      <c r="DI190" s="136">
        <v>2.4098241893190382</v>
      </c>
      <c r="DJ190" s="136">
        <v>317.26627000000002</v>
      </c>
      <c r="DK190" s="136">
        <v>37739.323001999997</v>
      </c>
      <c r="DL190" s="136">
        <v>1.8068270466848628</v>
      </c>
      <c r="DM190" s="136">
        <v>309.37920600000001</v>
      </c>
      <c r="DN190" s="136">
        <v>25166.234965</v>
      </c>
      <c r="DO190" s="136">
        <v>1.2048714810167247</v>
      </c>
      <c r="DP190" s="136">
        <v>301.22095200000001</v>
      </c>
      <c r="DQ190" s="136">
        <v>12573.594284999999</v>
      </c>
      <c r="DR190" s="136">
        <v>0.6019798030551915</v>
      </c>
      <c r="DS190" s="136">
        <v>292.95817499999998</v>
      </c>
      <c r="DT190" s="136">
        <v>4091.2909794878701</v>
      </c>
      <c r="DU190" s="136">
        <v>4089.6820969999999</v>
      </c>
      <c r="DV190" s="136">
        <v>4.1866019317193013</v>
      </c>
      <c r="DW190" s="136">
        <v>311.48650800000001</v>
      </c>
      <c r="DX190" s="136">
        <v>3069.3350449999998</v>
      </c>
      <c r="DY190" s="136">
        <v>3.1420740594768897</v>
      </c>
      <c r="DZ190" s="136">
        <v>305.03087299999999</v>
      </c>
      <c r="EA190" s="136">
        <v>2051.2746999999999</v>
      </c>
      <c r="EB190" s="136">
        <v>2.099887086041869</v>
      </c>
      <c r="EC190" s="136">
        <v>298.08460300000002</v>
      </c>
      <c r="ED190" s="136">
        <v>1022.891403</v>
      </c>
      <c r="EE190" s="136">
        <v>1.0471325208578595</v>
      </c>
      <c r="EF190" s="136">
        <v>291.08158700000001</v>
      </c>
      <c r="EG190" s="136">
        <v>954462.86879224004</v>
      </c>
      <c r="EH190" s="140">
        <v>956211.42842400004</v>
      </c>
      <c r="EI190" s="136">
        <v>2.7003052997927153</v>
      </c>
      <c r="EJ190" s="136">
        <v>320.34231699999998</v>
      </c>
      <c r="EK190" s="136">
        <v>837038.61720199999</v>
      </c>
      <c r="EL190" s="136">
        <v>2.3637657394317295</v>
      </c>
      <c r="EM190" s="136">
        <v>314.01833299999998</v>
      </c>
      <c r="EN190" s="136">
        <v>716264.85904400004</v>
      </c>
      <c r="EO190" s="136">
        <v>2.0227051648185994</v>
      </c>
      <c r="EP190" s="136">
        <v>309.001057</v>
      </c>
      <c r="EQ190" s="136">
        <v>596764.203278</v>
      </c>
      <c r="ER190" s="136">
        <v>1.6852397837307787</v>
      </c>
      <c r="ES190" s="136">
        <v>304.57930900000002</v>
      </c>
      <c r="ET190" s="136">
        <v>477257.20956699998</v>
      </c>
      <c r="EU190" s="136">
        <v>1.3477565045233948</v>
      </c>
      <c r="EV190" s="136">
        <v>300.27951200000001</v>
      </c>
      <c r="EW190" s="136">
        <v>357006.599675</v>
      </c>
      <c r="EX190" s="136">
        <v>1.0081732810412649</v>
      </c>
      <c r="EY190" s="136">
        <v>296.13772399999999</v>
      </c>
      <c r="EZ190" s="136">
        <v>238481.515548</v>
      </c>
      <c r="FA190" s="136">
        <v>0.67346287776359326</v>
      </c>
      <c r="FB190" s="136">
        <v>292.21959299999997</v>
      </c>
      <c r="FC190" s="136">
        <v>120622.574693</v>
      </c>
      <c r="FD190" s="136">
        <v>0.3406336381640922</v>
      </c>
      <c r="FE190" s="136">
        <v>288.26256100000001</v>
      </c>
      <c r="FF190" s="136">
        <v>502.96788719971602</v>
      </c>
      <c r="FG190" s="136">
        <v>492.17075199999999</v>
      </c>
      <c r="FH190" s="136">
        <v>1.4541474679430362</v>
      </c>
      <c r="FI190" s="136">
        <v>285.78761900000001</v>
      </c>
      <c r="FJ190" s="136">
        <v>251.69427200000001</v>
      </c>
      <c r="FK190" s="136">
        <v>0.7436455474797613</v>
      </c>
      <c r="FL190" s="136">
        <v>284.86539699999997</v>
      </c>
      <c r="FM190" s="136">
        <v>544.07106199565806</v>
      </c>
      <c r="FN190" s="136">
        <v>539.13182600000005</v>
      </c>
      <c r="FO190" s="136">
        <v>3.9470812358152139</v>
      </c>
      <c r="FP190" s="136">
        <v>285.02666699999997</v>
      </c>
      <c r="FQ190" s="136">
        <v>273.64146799999997</v>
      </c>
      <c r="FR190" s="136">
        <v>2.0033784903726479</v>
      </c>
      <c r="FS190" s="136">
        <v>284.62944399999998</v>
      </c>
      <c r="FT190" s="136">
        <v>15.257603945864236</v>
      </c>
      <c r="FU190" s="136">
        <v>1.3244447869673817</v>
      </c>
      <c r="FV190" s="136">
        <v>312.15232900000001</v>
      </c>
      <c r="FW190" s="136">
        <v>15.259694015240648</v>
      </c>
      <c r="FX190" s="136">
        <v>1.3246262166007507</v>
      </c>
      <c r="FY190" s="136">
        <v>312.11671100000001</v>
      </c>
      <c r="FZ190" s="136">
        <v>480451.36270478502</v>
      </c>
      <c r="GA190" s="136">
        <v>3.2442061775451534</v>
      </c>
      <c r="GB190" s="136">
        <v>324.11301600000002</v>
      </c>
      <c r="GC190" s="136">
        <v>480451.36270478502</v>
      </c>
      <c r="GD190" s="136">
        <v>3.2442061775451534</v>
      </c>
      <c r="GE190" s="136">
        <v>324.11301600000002</v>
      </c>
      <c r="GF190" s="136">
        <v>283.95378799999997</v>
      </c>
      <c r="GG190" s="136"/>
      <c r="GH190" s="136"/>
      <c r="GI190" s="136"/>
      <c r="GJ190" s="136"/>
      <c r="GK190" s="136"/>
      <c r="GL190" s="136">
        <v>0</v>
      </c>
      <c r="GM190" s="136">
        <v>2</v>
      </c>
      <c r="GN190" s="136">
        <v>0</v>
      </c>
      <c r="GO190" s="107"/>
      <c r="GP190" s="107"/>
      <c r="GQ190" s="107"/>
      <c r="GR190" s="107"/>
      <c r="GS190" s="107"/>
      <c r="GT190" s="107"/>
      <c r="GU190" s="107"/>
      <c r="GV190" s="107"/>
      <c r="GW190" s="107"/>
      <c r="GX190" s="107"/>
      <c r="GY190" s="107"/>
      <c r="GZ190" s="107"/>
      <c r="HA190" s="107"/>
      <c r="HB190" s="107"/>
      <c r="HC190" s="53" t="str">
        <f t="shared" si="21"/>
        <v>0</v>
      </c>
      <c r="HD190" s="56">
        <f t="shared" si="22"/>
        <v>2018</v>
      </c>
      <c r="HF190" s="56" t="e">
        <f>MATCH(ROUND(#REF!,1),#REF!,0)</f>
        <v>#REF!</v>
      </c>
      <c r="HG190" s="56" t="e">
        <f>MATCH(ROUND(#REF!,1),#REF!,0)</f>
        <v>#REF!</v>
      </c>
      <c r="HH190" s="56" t="e">
        <f>MATCH(ROUND(#REF!,1),#REF!,0)</f>
        <v>#REF!</v>
      </c>
      <c r="HI190" s="56" t="e">
        <f>MATCH(ROUND(#REF!,1),#REF!,0)</f>
        <v>#REF!</v>
      </c>
      <c r="HK190" s="115">
        <f t="shared" si="18"/>
        <v>2</v>
      </c>
      <c r="HL190" s="115" t="str" cm="1">
        <f t="array" ref="HL190">IFERROR(INDEX(#REF!,'5. Data Set'!HH190),"")</f>
        <v/>
      </c>
      <c r="HN190" s="116" t="str" cm="1">
        <f t="array" ref="HN190">IF(IFERROR(INDEX($E$5:$E$900,SMALL(IF(ROUND($EH$5:$EH$900,1)=ROUND($EH190,1),ROW($EH$5:$EH$900)-4,""),1)),"")=$E190,"",IFERROR(INDEX($E$5:$E$900,SMALL(IF(ROUND($EH$5:$EH$900,1)=ROUND($EH190,1),ROW($EH$5:$EH$900)-4,""),1)),""))</f>
        <v/>
      </c>
      <c r="HO190" s="116" t="str" cm="1">
        <f t="array" ref="HO190">IF(IFERROR(INDEX($E$5:$E$900,SMALL(IF(ROUND($EH$5:$EH$900,1)=ROUND($EH190,1),ROW($EH$5:$EH$900)-4,""),2)),"")=$E190,"",IFERROR(INDEX($E$5:$E$900,SMALL(IF(ROUND($EH$5:$EH$900,1)=ROUND($EH190,1),ROW($EH$5:$EH$900)-4,""),2)),""))</f>
        <v/>
      </c>
      <c r="HP190" s="116" t="str" cm="1">
        <f t="array" ref="HP190">IF(IFERROR(INDEX($E$5:$E$900,SMALL(IF(ROUND($EH$5:$EH$900,1)=ROUND($EH190,1),ROW($EH$5:$EH$900)-4,""),3)),"")=$E190,"",IFERROR(INDEX($E$5:$E$900,SMALL(IF(ROUND($EH$5:$EH$900,1)=ROUND($EH190,1),ROW($EH$5:$EH$900)-4,""),3)),""))</f>
        <v/>
      </c>
      <c r="HQ190" s="117" t="str" cm="1">
        <f t="array" ref="HQ190">IF(IFERROR(INDEX($E$5:$E$900,SMALL(IF(ROUND($EH$5:$EH$900,1)=ROUND($EH190,1),ROW($EH$5:$EH$900)-4,""),4)),"")=$E190,"",IFERROR(INDEX($E$5:$E$900,SMALL(IF(ROUND($EH$5:$EH$900,1)=ROUND($EH190,1),ROW($EH$5:$EH$900)-4,""),4)),""))</f>
        <v/>
      </c>
      <c r="HR190" s="118"/>
      <c r="HS190" s="105" t="str">
        <f t="shared" si="19"/>
        <v>TF</v>
      </c>
      <c r="HT190" s="119" t="str">
        <f t="shared" si="20"/>
        <v/>
      </c>
      <c r="HU190" s="119" t="str">
        <f t="shared" si="20"/>
        <v/>
      </c>
      <c r="HV190" s="119" t="str">
        <f t="shared" si="20"/>
        <v/>
      </c>
      <c r="HW190" s="119" t="str">
        <f t="shared" si="20"/>
        <v/>
      </c>
    </row>
    <row r="191" spans="1:231" ht="13.9" customHeight="1" x14ac:dyDescent="0.25">
      <c r="A191" s="136" t="s">
        <v>292</v>
      </c>
      <c r="B191" s="137" t="s">
        <v>757</v>
      </c>
      <c r="C191" s="136"/>
      <c r="D191" s="137">
        <v>2018</v>
      </c>
      <c r="E191" s="138" t="s">
        <v>763</v>
      </c>
      <c r="F191" s="137" t="s">
        <v>49</v>
      </c>
      <c r="G191" s="107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54" t="s">
        <v>305</v>
      </c>
      <c r="X191" s="107"/>
      <c r="Y191" s="118" t="s">
        <v>296</v>
      </c>
      <c r="Z191" s="118">
        <v>2</v>
      </c>
      <c r="AA191" s="136" t="s">
        <v>764</v>
      </c>
      <c r="AB191" s="136">
        <v>2</v>
      </c>
      <c r="AC191" s="136">
        <v>2</v>
      </c>
      <c r="AD191" s="136">
        <v>2600</v>
      </c>
      <c r="AE191" s="136">
        <v>14</v>
      </c>
      <c r="AF191" s="136">
        <v>2</v>
      </c>
      <c r="AG191" s="136">
        <v>65196</v>
      </c>
      <c r="AH191" s="136">
        <v>8</v>
      </c>
      <c r="AI191" s="136" t="s">
        <v>759</v>
      </c>
      <c r="AJ191" s="136">
        <v>4</v>
      </c>
      <c r="AK191" s="136" t="s">
        <v>405</v>
      </c>
      <c r="AL191" s="136" t="s">
        <v>316</v>
      </c>
      <c r="AM191" s="136">
        <v>2</v>
      </c>
      <c r="AN191" s="118">
        <v>1</v>
      </c>
      <c r="AO191" s="136">
        <v>800</v>
      </c>
      <c r="AP191" s="136" t="s">
        <v>341</v>
      </c>
      <c r="AQ191" s="136" t="s">
        <v>424</v>
      </c>
      <c r="AR191" s="136" t="s">
        <v>319</v>
      </c>
      <c r="AS191" s="136" t="s">
        <v>477</v>
      </c>
      <c r="AT191" s="136" t="s">
        <v>478</v>
      </c>
      <c r="AU191" s="136">
        <v>12.076269559566589</v>
      </c>
      <c r="AV191" s="136">
        <v>13.495463097237892</v>
      </c>
      <c r="AW191" s="136">
        <v>16.795630101728158</v>
      </c>
      <c r="AX191" s="136">
        <v>9.6680547444178995</v>
      </c>
      <c r="AY191" s="136">
        <v>10.625001432059003</v>
      </c>
      <c r="AZ191" s="136">
        <v>16.076706043648212</v>
      </c>
      <c r="BA191" s="136"/>
      <c r="BB191" s="136">
        <v>9.7924521809117788</v>
      </c>
      <c r="BC191" s="136">
        <v>6.4095102422879551</v>
      </c>
      <c r="BD191" s="136">
        <v>15.911933576876377</v>
      </c>
      <c r="BE191" s="136">
        <v>15.159186654270121</v>
      </c>
      <c r="BF191" s="136">
        <v>97.055304968119387</v>
      </c>
      <c r="BG191" s="136">
        <v>120824.537814991</v>
      </c>
      <c r="BH191" s="136">
        <v>120778.381572</v>
      </c>
      <c r="BI191" s="136">
        <v>17.442432784356768</v>
      </c>
      <c r="BJ191" s="136">
        <v>879.76746000000003</v>
      </c>
      <c r="BK191" s="136">
        <v>90621.561170000001</v>
      </c>
      <c r="BL191" s="136">
        <v>13.087279933279419</v>
      </c>
      <c r="BM191" s="136">
        <v>877.11428599999999</v>
      </c>
      <c r="BN191" s="136">
        <v>60454.733377999997</v>
      </c>
      <c r="BO191" s="136">
        <v>8.730681846513777</v>
      </c>
      <c r="BP191" s="136">
        <v>790.72222199999999</v>
      </c>
      <c r="BQ191" s="136">
        <v>30214.24885</v>
      </c>
      <c r="BR191" s="136">
        <v>4.3634464863381668</v>
      </c>
      <c r="BS191" s="136">
        <v>670.12381000000005</v>
      </c>
      <c r="BT191" s="136">
        <v>1131759.1004607801</v>
      </c>
      <c r="BU191" s="136">
        <v>1131290.493241</v>
      </c>
      <c r="BV191" s="136">
        <v>19.171779832314574</v>
      </c>
      <c r="BW191" s="136">
        <v>876.46349199999997</v>
      </c>
      <c r="BX191" s="136">
        <v>848709.18247999996</v>
      </c>
      <c r="BY191" s="136">
        <v>14.382924355313193</v>
      </c>
      <c r="BZ191" s="136">
        <v>854.56111099999998</v>
      </c>
      <c r="CA191" s="136">
        <v>565886.21974600002</v>
      </c>
      <c r="CB191" s="136">
        <v>9.5899736450803115</v>
      </c>
      <c r="CC191" s="136">
        <v>776.25952400000006</v>
      </c>
      <c r="CD191" s="136">
        <v>282961.28367199999</v>
      </c>
      <c r="CE191" s="136">
        <v>4.79529481069636</v>
      </c>
      <c r="CF191" s="136">
        <v>657.51746000000003</v>
      </c>
      <c r="CG191" s="136">
        <v>376916.754161524</v>
      </c>
      <c r="CH191" s="136">
        <v>381081.84032000002</v>
      </c>
      <c r="CI191" s="136">
        <v>23.897507374340844</v>
      </c>
      <c r="CJ191" s="136">
        <v>854.93412699999999</v>
      </c>
      <c r="CK191" s="136">
        <v>282798.29560200003</v>
      </c>
      <c r="CL191" s="136">
        <v>17.734181059178468</v>
      </c>
      <c r="CM191" s="136">
        <v>856.02063499999997</v>
      </c>
      <c r="CN191" s="136">
        <v>188430.01680300001</v>
      </c>
      <c r="CO191" s="136">
        <v>11.816379684520312</v>
      </c>
      <c r="CP191" s="136">
        <v>768.67857100000003</v>
      </c>
      <c r="CQ191" s="136">
        <v>94226.281726000001</v>
      </c>
      <c r="CR191" s="136">
        <v>5.9088967884508898</v>
      </c>
      <c r="CS191" s="136">
        <v>661.00952400000006</v>
      </c>
      <c r="CT191" s="136">
        <v>197791.206383299</v>
      </c>
      <c r="CU191" s="136">
        <v>197605.44337200001</v>
      </c>
      <c r="CV191" s="136">
        <v>13.124235356486521</v>
      </c>
      <c r="CW191" s="136">
        <v>846.006349</v>
      </c>
      <c r="CX191" s="136">
        <v>148368.28134099999</v>
      </c>
      <c r="CY191" s="136">
        <v>9.8540820056812546</v>
      </c>
      <c r="CZ191" s="136">
        <v>808.42222200000003</v>
      </c>
      <c r="DA191" s="136">
        <v>98912.677420000007</v>
      </c>
      <c r="DB191" s="136">
        <v>6.5694205384640423</v>
      </c>
      <c r="DC191" s="136">
        <v>732.91111100000001</v>
      </c>
      <c r="DD191" s="136">
        <v>49445.369889000001</v>
      </c>
      <c r="DE191" s="136">
        <v>3.2839817600071197</v>
      </c>
      <c r="DF191" s="136">
        <v>637.08650799999998</v>
      </c>
      <c r="DG191" s="136">
        <v>310990.843457371</v>
      </c>
      <c r="DH191" s="136">
        <v>310884.53510600002</v>
      </c>
      <c r="DI191" s="136">
        <v>14.884066319785399</v>
      </c>
      <c r="DJ191" s="136">
        <v>859.18888900000002</v>
      </c>
      <c r="DK191" s="136">
        <v>233216.11010699999</v>
      </c>
      <c r="DL191" s="136">
        <v>11.165573252112431</v>
      </c>
      <c r="DM191" s="136">
        <v>848.04682500000001</v>
      </c>
      <c r="DN191" s="136">
        <v>155506.91419400001</v>
      </c>
      <c r="DO191" s="136">
        <v>7.4451282153983307</v>
      </c>
      <c r="DP191" s="136">
        <v>763.63095199999998</v>
      </c>
      <c r="DQ191" s="136">
        <v>77714.864285999996</v>
      </c>
      <c r="DR191" s="136">
        <v>3.7207164186264516</v>
      </c>
      <c r="DS191" s="136">
        <v>649.22222199999999</v>
      </c>
      <c r="DT191" s="136">
        <v>21899.702106677501</v>
      </c>
      <c r="DU191" s="136">
        <v>21855.126659000001</v>
      </c>
      <c r="DV191" s="136">
        <v>22.373063069048474</v>
      </c>
      <c r="DW191" s="136">
        <v>862.03254000000004</v>
      </c>
      <c r="DX191" s="136">
        <v>16416.797418999999</v>
      </c>
      <c r="DY191" s="136">
        <v>16.80585291395813</v>
      </c>
      <c r="DZ191" s="136">
        <v>845.85634900000002</v>
      </c>
      <c r="EA191" s="136">
        <v>10940.166380000001</v>
      </c>
      <c r="EB191" s="136">
        <v>11.199433259968266</v>
      </c>
      <c r="EC191" s="136">
        <v>755.64047600000004</v>
      </c>
      <c r="ED191" s="136">
        <v>5478.3876200000004</v>
      </c>
      <c r="EE191" s="136">
        <v>5.6082178635409736</v>
      </c>
      <c r="EF191" s="136">
        <v>641.62777800000003</v>
      </c>
      <c r="EG191" s="136">
        <v>5497479.0641065296</v>
      </c>
      <c r="EH191" s="140">
        <v>5489687.6621770002</v>
      </c>
      <c r="EI191" s="136">
        <v>15.502672576101132</v>
      </c>
      <c r="EJ191" s="136">
        <v>873.07926799999996</v>
      </c>
      <c r="EK191" s="136">
        <v>4809053.7914340002</v>
      </c>
      <c r="EL191" s="136">
        <v>13.580587989207041</v>
      </c>
      <c r="EM191" s="136">
        <v>861.77439000000004</v>
      </c>
      <c r="EN191" s="136">
        <v>4122531.5065540001</v>
      </c>
      <c r="EO191" s="136">
        <v>11.641874741089225</v>
      </c>
      <c r="EP191" s="136">
        <v>833.54593499999999</v>
      </c>
      <c r="EQ191" s="136">
        <v>3430734.2601709999</v>
      </c>
      <c r="ER191" s="136">
        <v>9.688265199035424</v>
      </c>
      <c r="ES191" s="136">
        <v>800.50528499999996</v>
      </c>
      <c r="ET191" s="136">
        <v>2746013.5393909998</v>
      </c>
      <c r="EU191" s="136">
        <v>7.7546395005353377</v>
      </c>
      <c r="EV191" s="136">
        <v>748.83089399999994</v>
      </c>
      <c r="EW191" s="136">
        <v>2065443.315375</v>
      </c>
      <c r="EX191" s="136">
        <v>5.832734649617124</v>
      </c>
      <c r="EY191" s="136">
        <v>686.779675</v>
      </c>
      <c r="EZ191" s="136">
        <v>1374194.8020220001</v>
      </c>
      <c r="FA191" s="136">
        <v>3.8806747091106737</v>
      </c>
      <c r="FB191" s="136">
        <v>635.11382100000003</v>
      </c>
      <c r="FC191" s="136">
        <v>687653.58682099998</v>
      </c>
      <c r="FD191" s="136">
        <v>1.9419080024745816</v>
      </c>
      <c r="FE191" s="136">
        <v>583.76544699999999</v>
      </c>
      <c r="FF191" s="136">
        <v>1683.8852898820601</v>
      </c>
      <c r="FG191" s="136">
        <v>1620.34014</v>
      </c>
      <c r="FH191" s="136">
        <v>4.7873903563198015</v>
      </c>
      <c r="FI191" s="136">
        <v>539.48015899999996</v>
      </c>
      <c r="FJ191" s="136">
        <v>840.84102499999995</v>
      </c>
      <c r="FK191" s="136">
        <v>2.4843143207469125</v>
      </c>
      <c r="FL191" s="136">
        <v>536.63650800000005</v>
      </c>
      <c r="FM191" s="136">
        <v>1645.84461686241</v>
      </c>
      <c r="FN191" s="136">
        <v>1638.4656399999999</v>
      </c>
      <c r="FO191" s="136">
        <v>11.995502159748151</v>
      </c>
      <c r="FP191" s="136">
        <v>535.09206300000005</v>
      </c>
      <c r="FQ191" s="136">
        <v>823.66810099999998</v>
      </c>
      <c r="FR191" s="136">
        <v>6.0302225711984772</v>
      </c>
      <c r="FS191" s="136">
        <v>533.92142899999999</v>
      </c>
      <c r="FT191" s="136">
        <v>142.49903370529495</v>
      </c>
      <c r="FU191" s="136">
        <v>12.369707786917965</v>
      </c>
      <c r="FV191" s="136">
        <v>823.97451000000001</v>
      </c>
      <c r="FW191" s="136">
        <v>147.14528259522498</v>
      </c>
      <c r="FX191" s="136">
        <v>12.773028003057725</v>
      </c>
      <c r="FY191" s="136">
        <v>834.42580599999997</v>
      </c>
      <c r="FZ191" s="136">
        <v>12867106.091307927</v>
      </c>
      <c r="GA191" s="136">
        <v>86.884018464527728</v>
      </c>
      <c r="GB191" s="136">
        <v>872.13809500000002</v>
      </c>
      <c r="GC191" s="136">
        <v>12604866.135509977</v>
      </c>
      <c r="GD191" s="136">
        <v>85.113265895923547</v>
      </c>
      <c r="GE191" s="136">
        <v>876.95634900000005</v>
      </c>
      <c r="GF191" s="136">
        <v>539.88484800000003</v>
      </c>
      <c r="GG191" s="136"/>
      <c r="GH191" s="136"/>
      <c r="GI191" s="136"/>
      <c r="GJ191" s="136"/>
      <c r="GK191" s="136"/>
      <c r="GL191" s="136">
        <v>0</v>
      </c>
      <c r="GM191" s="136">
        <v>2</v>
      </c>
      <c r="GN191" s="136">
        <v>0</v>
      </c>
      <c r="GO191" s="107"/>
      <c r="GP191" s="107"/>
      <c r="GQ191" s="107"/>
      <c r="GR191" s="107"/>
      <c r="GS191" s="107"/>
      <c r="GT191" s="107"/>
      <c r="GU191" s="107"/>
      <c r="GV191" s="107"/>
      <c r="GW191" s="107"/>
      <c r="GX191" s="107"/>
      <c r="GY191" s="107"/>
      <c r="GZ191" s="107"/>
      <c r="HA191" s="107"/>
      <c r="HB191" s="107"/>
      <c r="HC191" s="53" t="str">
        <f t="shared" si="21"/>
        <v>0</v>
      </c>
      <c r="HD191" s="56">
        <f t="shared" si="22"/>
        <v>2018</v>
      </c>
      <c r="HF191" s="56" t="e">
        <f>MATCH(ROUND(#REF!,1),#REF!,0)</f>
        <v>#REF!</v>
      </c>
      <c r="HG191" s="56" t="e">
        <f>MATCH(ROUND(#REF!,1),#REF!,0)</f>
        <v>#REF!</v>
      </c>
      <c r="HH191" s="56" t="e">
        <f>MATCH(ROUND(#REF!,1),#REF!,0)</f>
        <v>#REF!</v>
      </c>
      <c r="HI191" s="56" t="e">
        <f>MATCH(ROUND(#REF!,1),#REF!,0)</f>
        <v>#REF!</v>
      </c>
      <c r="HK191" s="115">
        <f t="shared" si="18"/>
        <v>2</v>
      </c>
      <c r="HL191" s="115" t="str" cm="1">
        <f t="array" ref="HL191">IFERROR(INDEX(#REF!,'5. Data Set'!HH191),"")</f>
        <v/>
      </c>
      <c r="HN191" s="116" t="str" cm="1">
        <f t="array" ref="HN191">IF(IFERROR(INDEX($E$5:$E$900,SMALL(IF(ROUND($EH$5:$EH$900,1)=ROUND($EH191,1),ROW($EH$5:$EH$900)-4,""),1)),"")=$E191,"",IFERROR(INDEX($E$5:$E$900,SMALL(IF(ROUND($EH$5:$EH$900,1)=ROUND($EH191,1),ROW($EH$5:$EH$900)-4,""),1)),""))</f>
        <v/>
      </c>
      <c r="HO191" s="116" t="str" cm="1">
        <f t="array" ref="HO191">IF(IFERROR(INDEX($E$5:$E$900,SMALL(IF(ROUND($EH$5:$EH$900,1)=ROUND($EH191,1),ROW($EH$5:$EH$900)-4,""),2)),"")=$E191,"",IFERROR(INDEX($E$5:$E$900,SMALL(IF(ROUND($EH$5:$EH$900,1)=ROUND($EH191,1),ROW($EH$5:$EH$900)-4,""),2)),""))</f>
        <v/>
      </c>
      <c r="HP191" s="116" t="str" cm="1">
        <f t="array" ref="HP191">IF(IFERROR(INDEX($E$5:$E$900,SMALL(IF(ROUND($EH$5:$EH$900,1)=ROUND($EH191,1),ROW($EH$5:$EH$900)-4,""),3)),"")=$E191,"",IFERROR(INDEX($E$5:$E$900,SMALL(IF(ROUND($EH$5:$EH$900,1)=ROUND($EH191,1),ROW($EH$5:$EH$900)-4,""),3)),""))</f>
        <v/>
      </c>
      <c r="HQ191" s="117" t="str" cm="1">
        <f t="array" ref="HQ191">IF(IFERROR(INDEX($E$5:$E$900,SMALL(IF(ROUND($EH$5:$EH$900,1)=ROUND($EH191,1),ROW($EH$5:$EH$900)-4,""),4)),"")=$E191,"",IFERROR(INDEX($E$5:$E$900,SMALL(IF(ROUND($EH$5:$EH$900,1)=ROUND($EH191,1),ROW($EH$5:$EH$900)-4,""),4)),""))</f>
        <v/>
      </c>
      <c r="HR191" s="118"/>
      <c r="HS191" s="105" t="str">
        <f t="shared" si="19"/>
        <v>TF</v>
      </c>
      <c r="HT191" s="119" t="str">
        <f t="shared" si="20"/>
        <v/>
      </c>
      <c r="HU191" s="119" t="str">
        <f t="shared" si="20"/>
        <v/>
      </c>
      <c r="HV191" s="119" t="str">
        <f t="shared" si="20"/>
        <v/>
      </c>
      <c r="HW191" s="119" t="str">
        <f t="shared" si="20"/>
        <v/>
      </c>
    </row>
    <row r="192" spans="1:231" ht="13.9" customHeight="1" x14ac:dyDescent="0.25">
      <c r="A192" s="136" t="s">
        <v>292</v>
      </c>
      <c r="B192" s="137" t="s">
        <v>765</v>
      </c>
      <c r="C192" s="136"/>
      <c r="D192" s="137">
        <v>2018</v>
      </c>
      <c r="E192" s="138" t="s">
        <v>766</v>
      </c>
      <c r="F192" s="137" t="s">
        <v>300</v>
      </c>
      <c r="G192" s="107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54" t="s">
        <v>305</v>
      </c>
      <c r="X192" s="107"/>
      <c r="Y192" s="118" t="s">
        <v>296</v>
      </c>
      <c r="Z192" s="118">
        <v>2</v>
      </c>
      <c r="AA192" s="136" t="s">
        <v>422</v>
      </c>
      <c r="AB192" s="136">
        <v>2</v>
      </c>
      <c r="AC192" s="136">
        <v>2</v>
      </c>
      <c r="AD192" s="136">
        <v>2500</v>
      </c>
      <c r="AE192" s="136">
        <v>28</v>
      </c>
      <c r="AF192" s="136">
        <v>2</v>
      </c>
      <c r="AG192" s="136">
        <v>785957</v>
      </c>
      <c r="AH192" s="136">
        <v>12</v>
      </c>
      <c r="AI192" s="136" t="s">
        <v>542</v>
      </c>
      <c r="AJ192" s="136">
        <v>4</v>
      </c>
      <c r="AK192" s="136" t="s">
        <v>405</v>
      </c>
      <c r="AL192" s="136" t="s">
        <v>327</v>
      </c>
      <c r="AM192" s="136">
        <v>2</v>
      </c>
      <c r="AN192" s="118">
        <v>1</v>
      </c>
      <c r="AO192" s="136">
        <v>2000</v>
      </c>
      <c r="AP192" s="136" t="s">
        <v>543</v>
      </c>
      <c r="AQ192" s="136" t="s">
        <v>424</v>
      </c>
      <c r="AR192" s="136" t="s">
        <v>319</v>
      </c>
      <c r="AS192" s="136" t="s">
        <v>760</v>
      </c>
      <c r="AT192" s="136" t="s">
        <v>478</v>
      </c>
      <c r="AU192" s="136">
        <v>15.006234462666846</v>
      </c>
      <c r="AV192" s="136">
        <v>18.570620661517154</v>
      </c>
      <c r="AW192" s="136">
        <v>21.906665805093088</v>
      </c>
      <c r="AX192" s="136">
        <v>13.36576525889204</v>
      </c>
      <c r="AY192" s="136">
        <v>14.297210722932107</v>
      </c>
      <c r="AZ192" s="136">
        <v>21.815814444048439</v>
      </c>
      <c r="BA192" s="136"/>
      <c r="BB192" s="136">
        <v>13.275980681027493</v>
      </c>
      <c r="BC192" s="136">
        <v>5.3058546789474974</v>
      </c>
      <c r="BD192" s="136">
        <v>10.936288725195872</v>
      </c>
      <c r="BE192" s="136">
        <v>16.534061369324618</v>
      </c>
      <c r="BF192" s="136">
        <v>354.35278939353168</v>
      </c>
      <c r="BG192" s="136">
        <v>235062.672714655</v>
      </c>
      <c r="BH192" s="136">
        <v>235036.16252799999</v>
      </c>
      <c r="BI192" s="136">
        <v>33.943181001675235</v>
      </c>
      <c r="BJ192" s="136">
        <v>1599.4698410000001</v>
      </c>
      <c r="BK192" s="136">
        <v>176260.181801</v>
      </c>
      <c r="BL192" s="136">
        <v>25.454939316186241</v>
      </c>
      <c r="BM192" s="136">
        <v>1567.6150789999999</v>
      </c>
      <c r="BN192" s="136">
        <v>117530.706184</v>
      </c>
      <c r="BO192" s="136">
        <v>16.973413751949629</v>
      </c>
      <c r="BP192" s="136">
        <v>1283.7888889999999</v>
      </c>
      <c r="BQ192" s="136">
        <v>58784.700822999999</v>
      </c>
      <c r="BR192" s="136">
        <v>8.4895010142395009</v>
      </c>
      <c r="BS192" s="136">
        <v>762.74603200000001</v>
      </c>
      <c r="BT192" s="136">
        <v>2114567.7246753899</v>
      </c>
      <c r="BU192" s="136">
        <v>2114420.2235039999</v>
      </c>
      <c r="BV192" s="136">
        <v>35.832705428186053</v>
      </c>
      <c r="BW192" s="136">
        <v>1647.7666670000001</v>
      </c>
      <c r="BX192" s="136">
        <v>1586160.9649680001</v>
      </c>
      <c r="BY192" s="136">
        <v>26.880389237479392</v>
      </c>
      <c r="BZ192" s="136">
        <v>1479.9547620000001</v>
      </c>
      <c r="CA192" s="136">
        <v>1057310.7275980001</v>
      </c>
      <c r="CB192" s="136">
        <v>17.918057833033462</v>
      </c>
      <c r="CC192" s="136">
        <v>939.98333300000002</v>
      </c>
      <c r="CD192" s="136">
        <v>528643.13525399996</v>
      </c>
      <c r="CE192" s="136">
        <v>8.9588216815281818</v>
      </c>
      <c r="CF192" s="136">
        <v>567.13571400000001</v>
      </c>
      <c r="CG192" s="136">
        <v>722696.716687117</v>
      </c>
      <c r="CH192" s="136">
        <v>725227.21968900005</v>
      </c>
      <c r="CI192" s="136">
        <v>45.478742351084975</v>
      </c>
      <c r="CJ192" s="136">
        <v>1476.809524</v>
      </c>
      <c r="CK192" s="136">
        <v>542085.92102699995</v>
      </c>
      <c r="CL192" s="136">
        <v>33.99401630996374</v>
      </c>
      <c r="CM192" s="136">
        <v>1452.4087300000001</v>
      </c>
      <c r="CN192" s="136">
        <v>361443.65428999998</v>
      </c>
      <c r="CO192" s="136">
        <v>22.666003676666556</v>
      </c>
      <c r="CP192" s="136">
        <v>1186.888095</v>
      </c>
      <c r="CQ192" s="136">
        <v>180740.61128700001</v>
      </c>
      <c r="CR192" s="136">
        <v>11.334179785232005</v>
      </c>
      <c r="CS192" s="136">
        <v>677.40396799999996</v>
      </c>
      <c r="CT192" s="136">
        <v>387359.811685981</v>
      </c>
      <c r="CU192" s="136">
        <v>387141.777695</v>
      </c>
      <c r="CV192" s="136">
        <v>25.712549816923286</v>
      </c>
      <c r="CW192" s="136">
        <v>1475.8523809999999</v>
      </c>
      <c r="CX192" s="136">
        <v>290588.94063000003</v>
      </c>
      <c r="CY192" s="136">
        <v>19.299861298054733</v>
      </c>
      <c r="CZ192" s="136">
        <v>1338.350794</v>
      </c>
      <c r="DA192" s="136">
        <v>193634.45966399999</v>
      </c>
      <c r="DB192" s="136">
        <v>12.860497051046954</v>
      </c>
      <c r="DC192" s="136">
        <v>954.95317499999999</v>
      </c>
      <c r="DD192" s="136">
        <v>96846.750960000005</v>
      </c>
      <c r="DE192" s="136">
        <v>6.4322092115513998</v>
      </c>
      <c r="DF192" s="136">
        <v>681.94127000000003</v>
      </c>
      <c r="DG192" s="136">
        <v>605947.831141887</v>
      </c>
      <c r="DH192" s="136">
        <v>606228.83397299994</v>
      </c>
      <c r="DI192" s="136">
        <v>29.02412037557206</v>
      </c>
      <c r="DJ192" s="136">
        <v>1495.4611110000001</v>
      </c>
      <c r="DK192" s="136">
        <v>454539.57696199999</v>
      </c>
      <c r="DL192" s="136">
        <v>21.761768259597922</v>
      </c>
      <c r="DM192" s="136">
        <v>1458.9595240000001</v>
      </c>
      <c r="DN192" s="136">
        <v>303029.35885199998</v>
      </c>
      <c r="DO192" s="136">
        <v>14.5079879012231</v>
      </c>
      <c r="DP192" s="136">
        <v>1094.951587</v>
      </c>
      <c r="DQ192" s="136">
        <v>151422.148441</v>
      </c>
      <c r="DR192" s="136">
        <v>7.2495638900525536</v>
      </c>
      <c r="DS192" s="136">
        <v>665.50873000000001</v>
      </c>
      <c r="DT192" s="136">
        <v>42493.520064225799</v>
      </c>
      <c r="DU192" s="136">
        <v>42769.862250999999</v>
      </c>
      <c r="DV192" s="136">
        <v>43.783449097609662</v>
      </c>
      <c r="DW192" s="136">
        <v>1477.3626979999999</v>
      </c>
      <c r="DX192" s="136">
        <v>31880.929372999999</v>
      </c>
      <c r="DY192" s="136">
        <v>32.636463503096685</v>
      </c>
      <c r="DZ192" s="136">
        <v>1395.116667</v>
      </c>
      <c r="EA192" s="136">
        <v>21248.590359999998</v>
      </c>
      <c r="EB192" s="136">
        <v>21.752152694886622</v>
      </c>
      <c r="EC192" s="136">
        <v>1031.644444</v>
      </c>
      <c r="ED192" s="136">
        <v>10631.145852</v>
      </c>
      <c r="EE192" s="136">
        <v>10.883089370937196</v>
      </c>
      <c r="EF192" s="136">
        <v>702.35079399999995</v>
      </c>
      <c r="EG192" s="136">
        <v>10726191.3316382</v>
      </c>
      <c r="EH192" s="140">
        <v>10731702.241571</v>
      </c>
      <c r="EI192" s="136">
        <v>30.305925632444776</v>
      </c>
      <c r="EJ192" s="136">
        <v>1624.947561</v>
      </c>
      <c r="EK192" s="136">
        <v>9386849.7262069993</v>
      </c>
      <c r="EL192" s="136">
        <v>26.508112443093619</v>
      </c>
      <c r="EM192" s="136">
        <v>1574.8569110000001</v>
      </c>
      <c r="EN192" s="136">
        <v>8051562.3518949999</v>
      </c>
      <c r="EO192" s="136">
        <v>22.737310854219313</v>
      </c>
      <c r="EP192" s="136">
        <v>1439.7459349999999</v>
      </c>
      <c r="EQ192" s="136">
        <v>6696949.6336820005</v>
      </c>
      <c r="ER192" s="136">
        <v>18.9119352171743</v>
      </c>
      <c r="ES192" s="136">
        <v>1238.7646339999999</v>
      </c>
      <c r="ET192" s="136">
        <v>5361547.9353670003</v>
      </c>
      <c r="EU192" s="136">
        <v>15.140810781592643</v>
      </c>
      <c r="EV192" s="136">
        <v>1006.7719509999999</v>
      </c>
      <c r="EW192" s="136">
        <v>4032108.0746690002</v>
      </c>
      <c r="EX192" s="136">
        <v>11.386522352395287</v>
      </c>
      <c r="EY192" s="136">
        <v>860.80203300000005</v>
      </c>
      <c r="EZ192" s="136">
        <v>2681815.0228200001</v>
      </c>
      <c r="FA192" s="136">
        <v>7.5733452915535215</v>
      </c>
      <c r="FB192" s="136">
        <v>726.27398400000004</v>
      </c>
      <c r="FC192" s="136">
        <v>1341146.4888309999</v>
      </c>
      <c r="FD192" s="136">
        <v>3.7873475090729678</v>
      </c>
      <c r="FE192" s="136">
        <v>616.20000000000005</v>
      </c>
      <c r="FF192" s="136">
        <v>941.75131709329696</v>
      </c>
      <c r="FG192" s="136">
        <v>942.52809400000001</v>
      </c>
      <c r="FH192" s="136">
        <v>2.7847547538852453</v>
      </c>
      <c r="FI192" s="136">
        <v>373.756349</v>
      </c>
      <c r="FJ192" s="136">
        <v>469.57552500000003</v>
      </c>
      <c r="FK192" s="136">
        <v>1.3873885392660876</v>
      </c>
      <c r="FL192" s="136">
        <v>367.18571400000002</v>
      </c>
      <c r="FM192" s="136">
        <v>773.76285429208497</v>
      </c>
      <c r="FN192" s="136">
        <v>769.93226800000002</v>
      </c>
      <c r="FO192" s="136">
        <v>5.6368128559923862</v>
      </c>
      <c r="FP192" s="136">
        <v>364.80952400000001</v>
      </c>
      <c r="FQ192" s="136">
        <v>384.50710099999998</v>
      </c>
      <c r="FR192" s="136">
        <v>2.8150457646972691</v>
      </c>
      <c r="FS192" s="136">
        <v>363.67460299999999</v>
      </c>
      <c r="FT192" s="136">
        <v>272.12473140328154</v>
      </c>
      <c r="FU192" s="136">
        <v>23.621938489868189</v>
      </c>
      <c r="FV192" s="136">
        <v>1443.4156860000001</v>
      </c>
      <c r="FW192" s="136">
        <v>271.72182226658441</v>
      </c>
      <c r="FX192" s="136">
        <v>23.586963738418788</v>
      </c>
      <c r="FY192" s="136">
        <v>1412.0076919999999</v>
      </c>
      <c r="FZ192" s="136">
        <v>83704306.63009882</v>
      </c>
      <c r="GA192" s="136">
        <v>565.20607440415904</v>
      </c>
      <c r="GB192" s="136">
        <v>1606.55873</v>
      </c>
      <c r="GC192" s="136">
        <v>83478711.451051131</v>
      </c>
      <c r="GD192" s="136">
        <v>563.68276251391751</v>
      </c>
      <c r="GE192" s="136">
        <v>1590.738889</v>
      </c>
      <c r="GF192" s="136">
        <v>373.26969700000001</v>
      </c>
      <c r="GG192" s="136"/>
      <c r="GH192" s="136"/>
      <c r="GI192" s="136"/>
      <c r="GJ192" s="136"/>
      <c r="GK192" s="136"/>
      <c r="GL192" s="136">
        <v>0</v>
      </c>
      <c r="GM192" s="136">
        <v>2</v>
      </c>
      <c r="GN192" s="136">
        <v>0</v>
      </c>
      <c r="GO192" s="107"/>
      <c r="GP192" s="107"/>
      <c r="GQ192" s="107"/>
      <c r="GR192" s="107"/>
      <c r="GS192" s="107"/>
      <c r="GT192" s="107"/>
      <c r="GU192" s="107"/>
      <c r="GV192" s="107"/>
      <c r="GW192" s="107"/>
      <c r="GX192" s="107"/>
      <c r="GY192" s="107"/>
      <c r="GZ192" s="107"/>
      <c r="HA192" s="107"/>
      <c r="HB192" s="107"/>
      <c r="HC192" s="53" t="str">
        <f t="shared" si="21"/>
        <v>0</v>
      </c>
      <c r="HD192" s="56">
        <f t="shared" si="22"/>
        <v>2018</v>
      </c>
      <c r="HF192" s="56" t="e">
        <f>MATCH(ROUND(#REF!,1),#REF!,0)</f>
        <v>#REF!</v>
      </c>
      <c r="HG192" s="56" t="e">
        <f>MATCH(ROUND(#REF!,1),#REF!,0)</f>
        <v>#REF!</v>
      </c>
      <c r="HH192" s="56" t="e">
        <f>MATCH(ROUND(#REF!,1),#REF!,0)</f>
        <v>#REF!</v>
      </c>
      <c r="HI192" s="56" t="e">
        <f>MATCH(ROUND(#REF!,1),#REF!,0)</f>
        <v>#REF!</v>
      </c>
      <c r="HK192" s="115">
        <f t="shared" si="18"/>
        <v>2</v>
      </c>
      <c r="HL192" s="115" t="str" cm="1">
        <f t="array" ref="HL192">IFERROR(INDEX(#REF!,'5. Data Set'!HH192),"")</f>
        <v/>
      </c>
      <c r="HN192" s="116" t="str" cm="1">
        <f t="array" ref="HN192">IF(IFERROR(INDEX($E$5:$E$900,SMALL(IF(ROUND($EH$5:$EH$900,1)=ROUND($EH192,1),ROW($EH$5:$EH$900)-4,""),1)),"")=$E192,"",IFERROR(INDEX($E$5:$E$900,SMALL(IF(ROUND($EH$5:$EH$900,1)=ROUND($EH192,1),ROW($EH$5:$EH$900)-4,""),1)),""))</f>
        <v/>
      </c>
      <c r="HO192" s="116" t="str" cm="1">
        <f t="array" ref="HO192">IF(IFERROR(INDEX($E$5:$E$900,SMALL(IF(ROUND($EH$5:$EH$900,1)=ROUND($EH192,1),ROW($EH$5:$EH$900)-4,""),2)),"")=$E192,"",IFERROR(INDEX($E$5:$E$900,SMALL(IF(ROUND($EH$5:$EH$900,1)=ROUND($EH192,1),ROW($EH$5:$EH$900)-4,""),2)),""))</f>
        <v/>
      </c>
      <c r="HP192" s="116" t="str" cm="1">
        <f t="array" ref="HP192">IF(IFERROR(INDEX($E$5:$E$900,SMALL(IF(ROUND($EH$5:$EH$900,1)=ROUND($EH192,1),ROW($EH$5:$EH$900)-4,""),3)),"")=$E192,"",IFERROR(INDEX($E$5:$E$900,SMALL(IF(ROUND($EH$5:$EH$900,1)=ROUND($EH192,1),ROW($EH$5:$EH$900)-4,""),3)),""))</f>
        <v/>
      </c>
      <c r="HQ192" s="117" t="str" cm="1">
        <f t="array" ref="HQ192">IF(IFERROR(INDEX($E$5:$E$900,SMALL(IF(ROUND($EH$5:$EH$900,1)=ROUND($EH192,1),ROW($EH$5:$EH$900)-4,""),4)),"")=$E192,"",IFERROR(INDEX($E$5:$E$900,SMALL(IF(ROUND($EH$5:$EH$900,1)=ROUND($EH192,1),ROW($EH$5:$EH$900)-4,""),4)),""))</f>
        <v/>
      </c>
      <c r="HR192" s="118"/>
      <c r="HS192" s="105" t="str">
        <f t="shared" si="19"/>
        <v>TL</v>
      </c>
      <c r="HT192" s="119" t="str">
        <f t="shared" si="20"/>
        <v/>
      </c>
      <c r="HU192" s="119" t="str">
        <f t="shared" si="20"/>
        <v/>
      </c>
      <c r="HV192" s="119" t="str">
        <f t="shared" si="20"/>
        <v/>
      </c>
      <c r="HW192" s="119" t="str">
        <f t="shared" si="20"/>
        <v/>
      </c>
    </row>
    <row r="193" spans="1:232" ht="13.9" customHeight="1" x14ac:dyDescent="0.25">
      <c r="A193" s="136" t="s">
        <v>292</v>
      </c>
      <c r="B193" s="137" t="s">
        <v>765</v>
      </c>
      <c r="C193" s="136"/>
      <c r="D193" s="137">
        <v>2018</v>
      </c>
      <c r="E193" s="138" t="s">
        <v>767</v>
      </c>
      <c r="F193" s="137" t="s">
        <v>309</v>
      </c>
      <c r="G193" s="107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54" t="s">
        <v>305</v>
      </c>
      <c r="X193" s="107"/>
      <c r="Y193" s="118" t="s">
        <v>296</v>
      </c>
      <c r="Z193" s="118">
        <v>2</v>
      </c>
      <c r="AA193" s="136" t="s">
        <v>499</v>
      </c>
      <c r="AB193" s="136">
        <v>2</v>
      </c>
      <c r="AC193" s="136">
        <v>2</v>
      </c>
      <c r="AD193" s="136">
        <v>2600</v>
      </c>
      <c r="AE193" s="136">
        <v>4</v>
      </c>
      <c r="AF193" s="136">
        <v>2</v>
      </c>
      <c r="AG193" s="136">
        <v>32293</v>
      </c>
      <c r="AH193" s="136">
        <v>4</v>
      </c>
      <c r="AI193" s="136" t="s">
        <v>768</v>
      </c>
      <c r="AJ193" s="136">
        <v>2</v>
      </c>
      <c r="AK193" s="136" t="s">
        <v>405</v>
      </c>
      <c r="AL193" s="136" t="s">
        <v>327</v>
      </c>
      <c r="AM193" s="136">
        <v>2</v>
      </c>
      <c r="AN193" s="118">
        <v>1</v>
      </c>
      <c r="AO193" s="136">
        <v>1100</v>
      </c>
      <c r="AP193" s="136" t="s">
        <v>543</v>
      </c>
      <c r="AQ193" s="136" t="s">
        <v>424</v>
      </c>
      <c r="AR193" s="136" t="s">
        <v>319</v>
      </c>
      <c r="AS193" s="136" t="s">
        <v>760</v>
      </c>
      <c r="AT193" s="136" t="s">
        <v>478</v>
      </c>
      <c r="AU193" s="136">
        <v>9.1576482507415395</v>
      </c>
      <c r="AV193" s="136">
        <v>13.662431375200958</v>
      </c>
      <c r="AW193" s="136">
        <v>12.174777257310964</v>
      </c>
      <c r="AX193" s="136">
        <v>6.4018227124946394</v>
      </c>
      <c r="AY193" s="136">
        <v>7.334847831397326</v>
      </c>
      <c r="AZ193" s="136">
        <v>10.662007650392596</v>
      </c>
      <c r="BA193" s="136"/>
      <c r="BB193" s="136">
        <v>8.4658499988482951</v>
      </c>
      <c r="BC193" s="136">
        <v>14.38116481207795</v>
      </c>
      <c r="BD193" s="136">
        <v>16.323447710554056</v>
      </c>
      <c r="BE193" s="136">
        <v>21.118973353281017</v>
      </c>
      <c r="BF193" s="136">
        <v>44.171075043007747</v>
      </c>
      <c r="BG193" s="136">
        <v>35789.583169538098</v>
      </c>
      <c r="BH193" s="136">
        <v>35840.489550999999</v>
      </c>
      <c r="BI193" s="136">
        <v>5.1759704163537634</v>
      </c>
      <c r="BJ193" s="136">
        <v>369.784628</v>
      </c>
      <c r="BK193" s="136">
        <v>26825.223841999999</v>
      </c>
      <c r="BL193" s="136">
        <v>3.874014187799665</v>
      </c>
      <c r="BM193" s="136">
        <v>337.42099200000001</v>
      </c>
      <c r="BN193" s="136">
        <v>17928.501351999999</v>
      </c>
      <c r="BO193" s="136">
        <v>2.5891775969037027</v>
      </c>
      <c r="BP193" s="136">
        <v>306.68124</v>
      </c>
      <c r="BQ193" s="136">
        <v>8944.4933700000001</v>
      </c>
      <c r="BR193" s="136">
        <v>1.2917355106579633</v>
      </c>
      <c r="BS193" s="136">
        <v>249.197934</v>
      </c>
      <c r="BT193" s="136">
        <v>466473.30800174002</v>
      </c>
      <c r="BU193" s="136">
        <v>465539.24024399999</v>
      </c>
      <c r="BV193" s="136">
        <v>7.8894111376215914</v>
      </c>
      <c r="BW193" s="136">
        <v>381.411405</v>
      </c>
      <c r="BX193" s="136">
        <v>349821.43025199999</v>
      </c>
      <c r="BY193" s="136">
        <v>5.9283618853747386</v>
      </c>
      <c r="BZ193" s="136">
        <v>351.63049599999999</v>
      </c>
      <c r="CA193" s="136">
        <v>233287.267654</v>
      </c>
      <c r="CB193" s="136">
        <v>3.9534780499494051</v>
      </c>
      <c r="CC193" s="136">
        <v>315.27884299999999</v>
      </c>
      <c r="CD193" s="136">
        <v>116648.847362</v>
      </c>
      <c r="CE193" s="136">
        <v>1.9768273778299288</v>
      </c>
      <c r="CF193" s="136">
        <v>248.10776899999999</v>
      </c>
      <c r="CG193" s="136">
        <v>111512.406117602</v>
      </c>
      <c r="CH193" s="136">
        <v>109012.788999</v>
      </c>
      <c r="CI193" s="136">
        <v>6.8361534278660345</v>
      </c>
      <c r="CJ193" s="136">
        <v>373.16049600000002</v>
      </c>
      <c r="CK193" s="136">
        <v>83670.856320000006</v>
      </c>
      <c r="CL193" s="136">
        <v>5.2469697958989148</v>
      </c>
      <c r="CM193" s="136">
        <v>343.76694199999997</v>
      </c>
      <c r="CN193" s="136">
        <v>55750.925149000002</v>
      </c>
      <c r="CO193" s="136">
        <v>3.4961207906306773</v>
      </c>
      <c r="CP193" s="136">
        <v>313.256777</v>
      </c>
      <c r="CQ193" s="136">
        <v>27911.346124</v>
      </c>
      <c r="CR193" s="136">
        <v>1.7503106400083779</v>
      </c>
      <c r="CS193" s="136">
        <v>248.609421</v>
      </c>
      <c r="CT193" s="136">
        <v>50688.299723179603</v>
      </c>
      <c r="CU193" s="136">
        <v>50681.229257999999</v>
      </c>
      <c r="CV193" s="136">
        <v>3.3660630475946314</v>
      </c>
      <c r="CW193" s="136">
        <v>327.11231400000003</v>
      </c>
      <c r="CX193" s="136">
        <v>38046.108842000001</v>
      </c>
      <c r="CY193" s="136">
        <v>2.5268842716083983</v>
      </c>
      <c r="CZ193" s="136">
        <v>311.92950400000001</v>
      </c>
      <c r="DA193" s="136">
        <v>25381.879010000001</v>
      </c>
      <c r="DB193" s="136">
        <v>1.685772154008925</v>
      </c>
      <c r="DC193" s="136">
        <v>291.11636399999998</v>
      </c>
      <c r="DD193" s="136">
        <v>12687.341533000001</v>
      </c>
      <c r="DE193" s="136">
        <v>0.84264711278096616</v>
      </c>
      <c r="DF193" s="136">
        <v>242.16851199999999</v>
      </c>
      <c r="DG193" s="136">
        <v>82418.242775941399</v>
      </c>
      <c r="DH193" s="136">
        <v>82416.559131000002</v>
      </c>
      <c r="DI193" s="136">
        <v>3.9458171553501762</v>
      </c>
      <c r="DJ193" s="136">
        <v>337.43628100000001</v>
      </c>
      <c r="DK193" s="136">
        <v>61819.835053000003</v>
      </c>
      <c r="DL193" s="136">
        <v>2.9597179045696693</v>
      </c>
      <c r="DM193" s="136">
        <v>321.70090900000002</v>
      </c>
      <c r="DN193" s="136">
        <v>41201.990517999999</v>
      </c>
      <c r="DO193" s="136">
        <v>1.9726074800342988</v>
      </c>
      <c r="DP193" s="136">
        <v>294.59272700000002</v>
      </c>
      <c r="DQ193" s="136">
        <v>20595.236672999999</v>
      </c>
      <c r="DR193" s="136">
        <v>0.98602803902127012</v>
      </c>
      <c r="DS193" s="136">
        <v>245.40685999999999</v>
      </c>
      <c r="DT193" s="136">
        <v>5802.3103070185698</v>
      </c>
      <c r="DU193" s="136">
        <v>5802.8301140000003</v>
      </c>
      <c r="DV193" s="136">
        <v>5.9403491979321288</v>
      </c>
      <c r="DW193" s="136">
        <v>343.77958699999999</v>
      </c>
      <c r="DX193" s="136">
        <v>4348.009798</v>
      </c>
      <c r="DY193" s="136">
        <v>4.4510516435481398</v>
      </c>
      <c r="DZ193" s="136">
        <v>324.03983499999998</v>
      </c>
      <c r="EA193" s="136">
        <v>2906.7626700000001</v>
      </c>
      <c r="EB193" s="136">
        <v>2.9756489430311714</v>
      </c>
      <c r="EC193" s="136">
        <v>300.35884299999998</v>
      </c>
      <c r="ED193" s="136">
        <v>1449.4306839999999</v>
      </c>
      <c r="EE193" s="136">
        <v>1.4837801955264369</v>
      </c>
      <c r="EF193" s="136">
        <v>269.99206600000002</v>
      </c>
      <c r="EG193" s="136">
        <v>1975383.0943448599</v>
      </c>
      <c r="EH193" s="140">
        <v>1977220.30758</v>
      </c>
      <c r="EI193" s="136">
        <v>5.5835961762304018</v>
      </c>
      <c r="EJ193" s="136">
        <v>371.15244799999999</v>
      </c>
      <c r="EK193" s="136">
        <v>1729400.7846049999</v>
      </c>
      <c r="EL193" s="136">
        <v>4.8837631148493719</v>
      </c>
      <c r="EM193" s="136">
        <v>355.44406600000002</v>
      </c>
      <c r="EN193" s="136">
        <v>1483971.9756720001</v>
      </c>
      <c r="EO193" s="136">
        <v>4.1906813404808201</v>
      </c>
      <c r="EP193" s="136">
        <v>338.20253100000002</v>
      </c>
      <c r="EQ193" s="136">
        <v>1236508.327971</v>
      </c>
      <c r="ER193" s="136">
        <v>3.491853257559451</v>
      </c>
      <c r="ES193" s="136">
        <v>323.78020700000002</v>
      </c>
      <c r="ET193" s="136">
        <v>989704.43085100001</v>
      </c>
      <c r="EU193" s="136">
        <v>2.7948882855960342</v>
      </c>
      <c r="EV193" s="136">
        <v>308.21713699999998</v>
      </c>
      <c r="EW193" s="136">
        <v>739427.68238200003</v>
      </c>
      <c r="EX193" s="136">
        <v>2.0881161113504261</v>
      </c>
      <c r="EY193" s="136">
        <v>291.35871400000002</v>
      </c>
      <c r="EZ193" s="136">
        <v>493543.99949999998</v>
      </c>
      <c r="FA193" s="136">
        <v>1.3937497899677824</v>
      </c>
      <c r="FB193" s="136">
        <v>272.83991700000001</v>
      </c>
      <c r="FC193" s="136">
        <v>245783.01351399999</v>
      </c>
      <c r="FD193" s="136">
        <v>0.69408203485368503</v>
      </c>
      <c r="FE193" s="136">
        <v>241.221452</v>
      </c>
      <c r="FF193" s="136">
        <v>1516.0571775460201</v>
      </c>
      <c r="FG193" s="136">
        <v>1516.0165939999999</v>
      </c>
      <c r="FH193" s="136">
        <v>4.479160296637712</v>
      </c>
      <c r="FI193" s="136">
        <v>221.31256200000001</v>
      </c>
      <c r="FJ193" s="136">
        <v>762.73313800000005</v>
      </c>
      <c r="FK193" s="136">
        <v>2.2535399692725879</v>
      </c>
      <c r="FL193" s="136">
        <v>220.53</v>
      </c>
      <c r="FM193" s="136">
        <v>682.910816553725</v>
      </c>
      <c r="FN193" s="136">
        <v>686.17849100000001</v>
      </c>
      <c r="FO193" s="136">
        <v>5.0236363643019253</v>
      </c>
      <c r="FP193" s="136">
        <v>218.20652899999999</v>
      </c>
      <c r="FQ193" s="136">
        <v>343.02269799999999</v>
      </c>
      <c r="FR193" s="136">
        <v>2.5113309759133169</v>
      </c>
      <c r="FS193" s="136">
        <v>216.985455</v>
      </c>
      <c r="FT193" s="136">
        <v>85.304307062916209</v>
      </c>
      <c r="FU193" s="136">
        <v>7.4048877658781436</v>
      </c>
      <c r="FV193" s="136">
        <v>350.592174</v>
      </c>
      <c r="FW193" s="136">
        <v>85.479292599589172</v>
      </c>
      <c r="FX193" s="136">
        <v>7.4200774826032267</v>
      </c>
      <c r="FY193" s="136">
        <v>351.38166699999999</v>
      </c>
      <c r="FZ193" s="136">
        <v>2646204.2567351768</v>
      </c>
      <c r="GA193" s="136">
        <v>17.868264850820125</v>
      </c>
      <c r="GB193" s="136">
        <v>382.95</v>
      </c>
      <c r="GC193" s="136">
        <v>2507640.319470651</v>
      </c>
      <c r="GD193" s="136">
        <v>16.932623876200246</v>
      </c>
      <c r="GE193" s="136">
        <v>383.34190100000001</v>
      </c>
      <c r="GF193" s="136">
        <v>215.40459000000001</v>
      </c>
      <c r="GG193" s="136"/>
      <c r="GH193" s="136"/>
      <c r="GI193" s="136"/>
      <c r="GJ193" s="136"/>
      <c r="GK193" s="136"/>
      <c r="GL193" s="136">
        <v>0</v>
      </c>
      <c r="GM193" s="136">
        <v>2</v>
      </c>
      <c r="GN193" s="136">
        <v>0</v>
      </c>
      <c r="GO193" s="107"/>
      <c r="GP193" s="107"/>
      <c r="GQ193" s="107"/>
      <c r="GR193" s="107"/>
      <c r="GS193" s="107"/>
      <c r="GT193" s="107"/>
      <c r="GU193" s="107"/>
      <c r="GV193" s="107"/>
      <c r="GW193" s="107"/>
      <c r="GX193" s="107"/>
      <c r="GY193" s="107"/>
      <c r="GZ193" s="107"/>
      <c r="HA193" s="107"/>
      <c r="HB193" s="107"/>
      <c r="HC193" s="53" t="str">
        <f t="shared" si="21"/>
        <v>0</v>
      </c>
      <c r="HD193" s="56">
        <f t="shared" si="22"/>
        <v>2018</v>
      </c>
      <c r="HF193" s="56" t="e">
        <f>MATCH(ROUND(#REF!,1),#REF!,0)</f>
        <v>#REF!</v>
      </c>
      <c r="HG193" s="56" t="e">
        <f>MATCH(ROUND(#REF!,1),#REF!,0)</f>
        <v>#REF!</v>
      </c>
      <c r="HH193" s="56" t="e">
        <f>MATCH(ROUND(#REF!,1),#REF!,0)</f>
        <v>#REF!</v>
      </c>
      <c r="HI193" s="56" t="e">
        <f>MATCH(ROUND(#REF!,1),#REF!,0)</f>
        <v>#REF!</v>
      </c>
      <c r="HK193" s="115">
        <f t="shared" si="18"/>
        <v>2</v>
      </c>
      <c r="HL193" s="115" t="str" cm="1">
        <f t="array" ref="HL193">IFERROR(INDEX(#REF!,'5. Data Set'!HH193),"")</f>
        <v/>
      </c>
      <c r="HN193" s="116" t="str" cm="1">
        <f t="array" ref="HN193">IF(IFERROR(INDEX($E$5:$E$900,SMALL(IF(ROUND($EH$5:$EH$900,1)=ROUND($EH193,1),ROW($EH$5:$EH$900)-4,""),1)),"")=$E193,"",IFERROR(INDEX($E$5:$E$900,SMALL(IF(ROUND($EH$5:$EH$900,1)=ROUND($EH193,1),ROW($EH$5:$EH$900)-4,""),1)),""))</f>
        <v/>
      </c>
      <c r="HO193" s="116" t="str" cm="1">
        <f t="array" ref="HO193">IF(IFERROR(INDEX($E$5:$E$900,SMALL(IF(ROUND($EH$5:$EH$900,1)=ROUND($EH193,1),ROW($EH$5:$EH$900)-4,""),2)),"")=$E193,"",IFERROR(INDEX($E$5:$E$900,SMALL(IF(ROUND($EH$5:$EH$900,1)=ROUND($EH193,1),ROW($EH$5:$EH$900)-4,""),2)),""))</f>
        <v/>
      </c>
      <c r="HP193" s="116" t="str" cm="1">
        <f t="array" ref="HP193">IF(IFERROR(INDEX($E$5:$E$900,SMALL(IF(ROUND($EH$5:$EH$900,1)=ROUND($EH193,1),ROW($EH$5:$EH$900)-4,""),3)),"")=$E193,"",IFERROR(INDEX($E$5:$E$900,SMALL(IF(ROUND($EH$5:$EH$900,1)=ROUND($EH193,1),ROW($EH$5:$EH$900)-4,""),3)),""))</f>
        <v/>
      </c>
      <c r="HQ193" s="117" t="str" cm="1">
        <f t="array" ref="HQ193">IF(IFERROR(INDEX($E$5:$E$900,SMALL(IF(ROUND($EH$5:$EH$900,1)=ROUND($EH193,1),ROW($EH$5:$EH$900)-4,""),4)),"")=$E193,"",IFERROR(INDEX($E$5:$E$900,SMALL(IF(ROUND($EH$5:$EH$900,1)=ROUND($EH193,1),ROW($EH$5:$EH$900)-4,""),4)),""))</f>
        <v/>
      </c>
      <c r="HR193" s="118"/>
      <c r="HS193" s="105" t="str">
        <f t="shared" si="19"/>
        <v>TL</v>
      </c>
      <c r="HT193" s="119" t="str">
        <f t="shared" si="20"/>
        <v/>
      </c>
      <c r="HU193" s="119" t="str">
        <f t="shared" si="20"/>
        <v/>
      </c>
      <c r="HV193" s="119" t="str">
        <f t="shared" si="20"/>
        <v/>
      </c>
      <c r="HW193" s="119" t="str">
        <f t="shared" si="20"/>
        <v/>
      </c>
    </row>
    <row r="194" spans="1:232" s="53" customFormat="1" ht="13.9" customHeight="1" x14ac:dyDescent="0.25">
      <c r="A194" s="136" t="s">
        <v>292</v>
      </c>
      <c r="B194" s="137" t="s">
        <v>765</v>
      </c>
      <c r="C194" s="136"/>
      <c r="D194" s="137">
        <v>2018</v>
      </c>
      <c r="E194" s="138" t="s">
        <v>769</v>
      </c>
      <c r="F194" s="137" t="s">
        <v>303</v>
      </c>
      <c r="G194" s="107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54" t="s">
        <v>305</v>
      </c>
      <c r="X194" s="107"/>
      <c r="Y194" s="118" t="s">
        <v>296</v>
      </c>
      <c r="Z194" s="118">
        <v>2</v>
      </c>
      <c r="AA194" s="136" t="s">
        <v>496</v>
      </c>
      <c r="AB194" s="136">
        <v>2</v>
      </c>
      <c r="AC194" s="136">
        <v>2</v>
      </c>
      <c r="AD194" s="136">
        <v>2100</v>
      </c>
      <c r="AE194" s="136">
        <v>12</v>
      </c>
      <c r="AF194" s="136">
        <v>2</v>
      </c>
      <c r="AG194" s="136">
        <v>32304</v>
      </c>
      <c r="AH194" s="136">
        <v>4</v>
      </c>
      <c r="AI194" s="136" t="s">
        <v>768</v>
      </c>
      <c r="AJ194" s="136">
        <v>2</v>
      </c>
      <c r="AK194" s="136" t="s">
        <v>405</v>
      </c>
      <c r="AL194" s="136" t="s">
        <v>327</v>
      </c>
      <c r="AM194" s="136">
        <v>1</v>
      </c>
      <c r="AN194" s="118">
        <v>1</v>
      </c>
      <c r="AO194" s="136">
        <v>1100</v>
      </c>
      <c r="AP194" s="136" t="s">
        <v>543</v>
      </c>
      <c r="AQ194" s="136" t="s">
        <v>424</v>
      </c>
      <c r="AR194" s="136" t="s">
        <v>319</v>
      </c>
      <c r="AS194" s="136" t="s">
        <v>760</v>
      </c>
      <c r="AT194" s="136" t="s">
        <v>478</v>
      </c>
      <c r="AU194" s="136">
        <v>15.69457434430733</v>
      </c>
      <c r="AV194" s="136">
        <v>17.490958011298311</v>
      </c>
      <c r="AW194" s="136">
        <v>21.827987235032914</v>
      </c>
      <c r="AX194" s="136">
        <v>12.066287160906171</v>
      </c>
      <c r="AY194" s="136">
        <v>13.290505854640925</v>
      </c>
      <c r="AZ194" s="136">
        <v>20.208027389702337</v>
      </c>
      <c r="BA194" s="136"/>
      <c r="BB194" s="136">
        <v>12.995796662848317</v>
      </c>
      <c r="BC194" s="136">
        <v>13.389883278663563</v>
      </c>
      <c r="BD194" s="136">
        <v>14.988296666211998</v>
      </c>
      <c r="BE194" s="136">
        <v>17.234944000835537</v>
      </c>
      <c r="BF194" s="136">
        <v>71.523104419542307</v>
      </c>
      <c r="BG194" s="136">
        <v>85801.472993245596</v>
      </c>
      <c r="BH194" s="136">
        <v>85854.347666000001</v>
      </c>
      <c r="BI194" s="136">
        <v>12.398814000635435</v>
      </c>
      <c r="BJ194" s="136">
        <v>544.97936500000003</v>
      </c>
      <c r="BK194" s="136">
        <v>64392.772247000001</v>
      </c>
      <c r="BL194" s="136">
        <v>9.2994009945988108</v>
      </c>
      <c r="BM194" s="136">
        <v>479.933333</v>
      </c>
      <c r="BN194" s="136">
        <v>42908.797225000002</v>
      </c>
      <c r="BO194" s="136">
        <v>6.1967531085725849</v>
      </c>
      <c r="BP194" s="136">
        <v>414.29777799999999</v>
      </c>
      <c r="BQ194" s="136">
        <v>21453.548029000001</v>
      </c>
      <c r="BR194" s="136">
        <v>3.0982537157009999</v>
      </c>
      <c r="BS194" s="136">
        <v>336.70111100000003</v>
      </c>
      <c r="BT194" s="136">
        <v>706086.81428174395</v>
      </c>
      <c r="BU194" s="136">
        <v>706046.73225300002</v>
      </c>
      <c r="BV194" s="136">
        <v>11.965249052257393</v>
      </c>
      <c r="BW194" s="136">
        <v>518.81825400000002</v>
      </c>
      <c r="BX194" s="136">
        <v>529645.54085999995</v>
      </c>
      <c r="BY194" s="136">
        <v>8.9758092719797329</v>
      </c>
      <c r="BZ194" s="136">
        <v>435.55476199999998</v>
      </c>
      <c r="CA194" s="136">
        <v>353126.91889299999</v>
      </c>
      <c r="CB194" s="136">
        <v>5.9843794165412181</v>
      </c>
      <c r="CC194" s="136">
        <v>339.17754000000002</v>
      </c>
      <c r="CD194" s="136">
        <v>176504.671619</v>
      </c>
      <c r="CE194" s="136">
        <v>2.9911934413591621</v>
      </c>
      <c r="CF194" s="136">
        <v>267.99055600000003</v>
      </c>
      <c r="CG194" s="136">
        <v>272556.40290488099</v>
      </c>
      <c r="CH194" s="136">
        <v>273396.69407199998</v>
      </c>
      <c r="CI194" s="136">
        <v>17.144609953651301</v>
      </c>
      <c r="CJ194" s="136">
        <v>544.84127000000001</v>
      </c>
      <c r="CK194" s="136">
        <v>204437.605553</v>
      </c>
      <c r="CL194" s="136">
        <v>12.820209911322289</v>
      </c>
      <c r="CM194" s="136">
        <v>482.38254000000001</v>
      </c>
      <c r="CN194" s="136">
        <v>136289.29282100001</v>
      </c>
      <c r="CO194" s="136">
        <v>8.5466533317321467</v>
      </c>
      <c r="CP194" s="136">
        <v>420.253016</v>
      </c>
      <c r="CQ194" s="136">
        <v>68136.007664999997</v>
      </c>
      <c r="CR194" s="136">
        <v>4.2727849331922778</v>
      </c>
      <c r="CS194" s="136">
        <v>320.11254000000002</v>
      </c>
      <c r="CT194" s="136">
        <v>125905.84672679201</v>
      </c>
      <c r="CU194" s="136">
        <v>125934.01476200001</v>
      </c>
      <c r="CV194" s="136">
        <v>8.3640795563121113</v>
      </c>
      <c r="CW194" s="136">
        <v>449.72698400000002</v>
      </c>
      <c r="CX194" s="136">
        <v>94387.688475000003</v>
      </c>
      <c r="CY194" s="136">
        <v>6.2688872187017859</v>
      </c>
      <c r="CZ194" s="136">
        <v>408.30634900000001</v>
      </c>
      <c r="DA194" s="136">
        <v>62955.016943000002</v>
      </c>
      <c r="DB194" s="136">
        <v>4.1812434168430572</v>
      </c>
      <c r="DC194" s="136">
        <v>373.530238</v>
      </c>
      <c r="DD194" s="136">
        <v>31430.509672</v>
      </c>
      <c r="DE194" s="136">
        <v>2.0875002189747569</v>
      </c>
      <c r="DF194" s="136">
        <v>314.764048</v>
      </c>
      <c r="DG194" s="136">
        <v>203907.627776526</v>
      </c>
      <c r="DH194" s="136">
        <v>203924.94558299999</v>
      </c>
      <c r="DI194" s="136">
        <v>9.7632145429205721</v>
      </c>
      <c r="DJ194" s="136">
        <v>492.07222200000001</v>
      </c>
      <c r="DK194" s="136">
        <v>152852.577938</v>
      </c>
      <c r="DL194" s="136">
        <v>7.3180478610930111</v>
      </c>
      <c r="DM194" s="136">
        <v>447.44126999999997</v>
      </c>
      <c r="DN194" s="136">
        <v>101931.487796</v>
      </c>
      <c r="DO194" s="136">
        <v>4.8801238180367088</v>
      </c>
      <c r="DP194" s="136">
        <v>392.89428600000002</v>
      </c>
      <c r="DQ194" s="136">
        <v>50979.998944999999</v>
      </c>
      <c r="DR194" s="136">
        <v>2.4407443909078679</v>
      </c>
      <c r="DS194" s="136">
        <v>315.30769800000002</v>
      </c>
      <c r="DT194" s="136">
        <v>14387.565296258599</v>
      </c>
      <c r="DU194" s="136">
        <v>14397.167126</v>
      </c>
      <c r="DV194" s="136">
        <v>14.73836016379178</v>
      </c>
      <c r="DW194" s="136">
        <v>487.06904800000001</v>
      </c>
      <c r="DX194" s="136">
        <v>10800.158948</v>
      </c>
      <c r="DY194" s="136">
        <v>11.056107844602549</v>
      </c>
      <c r="DZ194" s="136">
        <v>433.557143</v>
      </c>
      <c r="EA194" s="136">
        <v>7200.8027419999999</v>
      </c>
      <c r="EB194" s="136">
        <v>7.3714518523826582</v>
      </c>
      <c r="EC194" s="136">
        <v>381.85746</v>
      </c>
      <c r="ED194" s="136">
        <v>3601.3690040000001</v>
      </c>
      <c r="EE194" s="136">
        <v>3.6867164907611198</v>
      </c>
      <c r="EF194" s="136">
        <v>329.31412699999998</v>
      </c>
      <c r="EG194" s="136">
        <v>3912873.11002436</v>
      </c>
      <c r="EH194" s="140">
        <v>3908817.993793</v>
      </c>
      <c r="EI194" s="136">
        <v>11.038355776567967</v>
      </c>
      <c r="EJ194" s="136">
        <v>531.71422800000005</v>
      </c>
      <c r="EK194" s="136">
        <v>3422463.8175479998</v>
      </c>
      <c r="EL194" s="136">
        <v>9.6649097784844198</v>
      </c>
      <c r="EM194" s="136">
        <v>476.62032499999998</v>
      </c>
      <c r="EN194" s="136">
        <v>2926826.3612080002</v>
      </c>
      <c r="EO194" s="136">
        <v>8.2652481447215305</v>
      </c>
      <c r="EP194" s="136">
        <v>445.48983700000002</v>
      </c>
      <c r="EQ194" s="136">
        <v>2442517.3587090001</v>
      </c>
      <c r="ER194" s="136">
        <v>6.8975776407820177</v>
      </c>
      <c r="ES194" s="136">
        <v>412.22235799999999</v>
      </c>
      <c r="ET194" s="136">
        <v>1953961.6977870001</v>
      </c>
      <c r="EU194" s="136">
        <v>5.5179147323332476</v>
      </c>
      <c r="EV194" s="136">
        <v>389.02617900000001</v>
      </c>
      <c r="EW194" s="136">
        <v>1469345.5787859999</v>
      </c>
      <c r="EX194" s="136">
        <v>4.1493769428820242</v>
      </c>
      <c r="EY194" s="136">
        <v>356.88625999999999</v>
      </c>
      <c r="EZ194" s="136">
        <v>979980.97705700004</v>
      </c>
      <c r="FA194" s="136">
        <v>2.7674296158586285</v>
      </c>
      <c r="FB194" s="136">
        <v>333.017764</v>
      </c>
      <c r="FC194" s="136">
        <v>490024.41410300002</v>
      </c>
      <c r="FD194" s="136">
        <v>1.3838106124824681</v>
      </c>
      <c r="FE194" s="136">
        <v>304.61150400000002</v>
      </c>
      <c r="FF194" s="136">
        <v>1519.97194307683</v>
      </c>
      <c r="FG194" s="136">
        <v>1522.3521470000001</v>
      </c>
      <c r="FH194" s="136">
        <v>4.4978790610411874</v>
      </c>
      <c r="FI194" s="136">
        <v>237.95801599999999</v>
      </c>
      <c r="FJ194" s="136">
        <v>761.10434199999997</v>
      </c>
      <c r="FK194" s="136">
        <v>2.2487275955799801</v>
      </c>
      <c r="FL194" s="136">
        <v>237.077698</v>
      </c>
      <c r="FM194" s="136">
        <v>682.79333812280902</v>
      </c>
      <c r="FN194" s="136">
        <v>683.77782500000001</v>
      </c>
      <c r="FO194" s="136">
        <v>5.0060606559777439</v>
      </c>
      <c r="FP194" s="136">
        <v>236.73690500000001</v>
      </c>
      <c r="FQ194" s="136">
        <v>343.42105900000001</v>
      </c>
      <c r="FR194" s="136">
        <v>2.5142474485687094</v>
      </c>
      <c r="FS194" s="136">
        <v>236.664762</v>
      </c>
      <c r="FT194" s="136">
        <v>86.532058209134789</v>
      </c>
      <c r="FU194" s="136">
        <v>7.5114633862096172</v>
      </c>
      <c r="FV194" s="136">
        <v>436.35070400000001</v>
      </c>
      <c r="FW194" s="136">
        <v>86.83752050379978</v>
      </c>
      <c r="FX194" s="136">
        <v>7.5379792103992864</v>
      </c>
      <c r="FY194" s="136">
        <v>436.84166699999997</v>
      </c>
      <c r="FZ194" s="136">
        <v>6427168.4729130836</v>
      </c>
      <c r="GA194" s="136">
        <v>43.398897958293603</v>
      </c>
      <c r="GB194" s="136">
        <v>567.35555599999998</v>
      </c>
      <c r="GC194" s="136">
        <v>6020353.6422189614</v>
      </c>
      <c r="GD194" s="136">
        <v>40.651916079784904</v>
      </c>
      <c r="GE194" s="136">
        <v>568.37460299999998</v>
      </c>
      <c r="GF194" s="136">
        <v>238.05136400000001</v>
      </c>
      <c r="GG194" s="136"/>
      <c r="GH194" s="136"/>
      <c r="GI194" s="136"/>
      <c r="GJ194" s="136"/>
      <c r="GK194" s="136"/>
      <c r="GL194" s="136">
        <v>0</v>
      </c>
      <c r="GM194" s="136">
        <v>2</v>
      </c>
      <c r="GN194" s="136">
        <v>0</v>
      </c>
      <c r="GO194" s="107"/>
      <c r="GP194" s="107"/>
      <c r="GQ194" s="107"/>
      <c r="GR194" s="107"/>
      <c r="GS194" s="107"/>
      <c r="GT194" s="107"/>
      <c r="GU194" s="107"/>
      <c r="GV194" s="107"/>
      <c r="GW194" s="107"/>
      <c r="GX194" s="107"/>
      <c r="GY194" s="107"/>
      <c r="GZ194" s="107"/>
      <c r="HA194" s="107"/>
      <c r="HB194" s="107"/>
      <c r="HC194" s="53" t="str">
        <f t="shared" si="21"/>
        <v>0</v>
      </c>
      <c r="HD194" s="56">
        <f t="shared" si="22"/>
        <v>2018</v>
      </c>
      <c r="HF194" s="56" t="e">
        <f>MATCH(ROUND(#REF!,1),#REF!,0)</f>
        <v>#REF!</v>
      </c>
      <c r="HG194" s="56" t="e">
        <f>MATCH(ROUND(#REF!,1),#REF!,0)</f>
        <v>#REF!</v>
      </c>
      <c r="HH194" s="56" t="e">
        <f>MATCH(ROUND(#REF!,1),#REF!,0)</f>
        <v>#REF!</v>
      </c>
      <c r="HI194" s="56" t="e">
        <f>MATCH(ROUND(#REF!,1),#REF!,0)</f>
        <v>#REF!</v>
      </c>
      <c r="HK194" s="115">
        <f t="shared" si="18"/>
        <v>2</v>
      </c>
      <c r="HL194" s="115" t="str" cm="1">
        <f t="array" ref="HL194">IFERROR(INDEX(#REF!,'5. Data Set'!HH194),"")</f>
        <v/>
      </c>
      <c r="HM194" s="56"/>
      <c r="HN194" s="116" t="str" cm="1">
        <f t="array" ref="HN194">IF(IFERROR(INDEX($E$5:$E$900,SMALL(IF(ROUND($EH$5:$EH$900,1)=ROUND($EH194,1),ROW($EH$5:$EH$900)-4,""),1)),"")=$E194,"",IFERROR(INDEX($E$5:$E$900,SMALL(IF(ROUND($EH$5:$EH$900,1)=ROUND($EH194,1),ROW($EH$5:$EH$900)-4,""),1)),""))</f>
        <v/>
      </c>
      <c r="HO194" s="116" t="str" cm="1">
        <f t="array" ref="HO194">IF(IFERROR(INDEX($E$5:$E$900,SMALL(IF(ROUND($EH$5:$EH$900,1)=ROUND($EH194,1),ROW($EH$5:$EH$900)-4,""),2)),"")=$E194,"",IFERROR(INDEX($E$5:$E$900,SMALL(IF(ROUND($EH$5:$EH$900,1)=ROUND($EH194,1),ROW($EH$5:$EH$900)-4,""),2)),""))</f>
        <v/>
      </c>
      <c r="HP194" s="116" t="str" cm="1">
        <f t="array" ref="HP194">IF(IFERROR(INDEX($E$5:$E$900,SMALL(IF(ROUND($EH$5:$EH$900,1)=ROUND($EH194,1),ROW($EH$5:$EH$900)-4,""),3)),"")=$E194,"",IFERROR(INDEX($E$5:$E$900,SMALL(IF(ROUND($EH$5:$EH$900,1)=ROUND($EH194,1),ROW($EH$5:$EH$900)-4,""),3)),""))</f>
        <v/>
      </c>
      <c r="HQ194" s="117" t="str" cm="1">
        <f t="array" ref="HQ194">IF(IFERROR(INDEX($E$5:$E$900,SMALL(IF(ROUND($EH$5:$EH$900,1)=ROUND($EH194,1),ROW($EH$5:$EH$900)-4,""),4)),"")=$E194,"",IFERROR(INDEX($E$5:$E$900,SMALL(IF(ROUND($EH$5:$EH$900,1)=ROUND($EH194,1),ROW($EH$5:$EH$900)-4,""),4)),""))</f>
        <v/>
      </c>
      <c r="HR194" s="118"/>
      <c r="HS194" s="105" t="str">
        <f t="shared" si="19"/>
        <v>TL</v>
      </c>
      <c r="HT194" s="119" t="str">
        <f t="shared" si="20"/>
        <v/>
      </c>
      <c r="HU194" s="119" t="str">
        <f t="shared" si="20"/>
        <v/>
      </c>
      <c r="HV194" s="119" t="str">
        <f t="shared" si="20"/>
        <v/>
      </c>
      <c r="HW194" s="119" t="str">
        <f t="shared" si="20"/>
        <v/>
      </c>
      <c r="HX194" s="56"/>
    </row>
    <row r="195" spans="1:232" s="53" customFormat="1" ht="13.9" customHeight="1" x14ac:dyDescent="0.25">
      <c r="A195" s="136" t="s">
        <v>292</v>
      </c>
      <c r="B195" s="137" t="s">
        <v>765</v>
      </c>
      <c r="C195" s="136"/>
      <c r="D195" s="137">
        <v>2018</v>
      </c>
      <c r="E195" s="138" t="s">
        <v>770</v>
      </c>
      <c r="F195" s="137" t="s">
        <v>49</v>
      </c>
      <c r="G195" s="107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54" t="s">
        <v>305</v>
      </c>
      <c r="X195" s="107"/>
      <c r="Y195" s="118" t="s">
        <v>296</v>
      </c>
      <c r="Z195" s="118">
        <v>2</v>
      </c>
      <c r="AA195" s="136" t="s">
        <v>627</v>
      </c>
      <c r="AB195" s="136">
        <v>2</v>
      </c>
      <c r="AC195" s="136">
        <v>2</v>
      </c>
      <c r="AD195" s="136">
        <v>2300</v>
      </c>
      <c r="AE195" s="136">
        <v>12</v>
      </c>
      <c r="AF195" s="136">
        <v>2</v>
      </c>
      <c r="AG195" s="136">
        <v>196133</v>
      </c>
      <c r="AH195" s="136">
        <v>12</v>
      </c>
      <c r="AI195" s="136" t="s">
        <v>771</v>
      </c>
      <c r="AJ195" s="136">
        <v>5</v>
      </c>
      <c r="AK195" s="136" t="s">
        <v>405</v>
      </c>
      <c r="AL195" s="136" t="s">
        <v>327</v>
      </c>
      <c r="AM195" s="136">
        <v>2</v>
      </c>
      <c r="AN195" s="118">
        <v>1</v>
      </c>
      <c r="AO195" s="136">
        <v>1600</v>
      </c>
      <c r="AP195" s="136" t="s">
        <v>543</v>
      </c>
      <c r="AQ195" s="136" t="s">
        <v>424</v>
      </c>
      <c r="AR195" s="136" t="s">
        <v>319</v>
      </c>
      <c r="AS195" s="136" t="s">
        <v>760</v>
      </c>
      <c r="AT195" s="136" t="s">
        <v>478</v>
      </c>
      <c r="AU195" s="136">
        <v>14.444303556998346</v>
      </c>
      <c r="AV195" s="136">
        <v>20.288477809507082</v>
      </c>
      <c r="AW195" s="136">
        <v>19.540720993388067</v>
      </c>
      <c r="AX195" s="136">
        <v>10.830986552610554</v>
      </c>
      <c r="AY195" s="136">
        <v>12.138040729912811</v>
      </c>
      <c r="AZ195" s="136">
        <v>18.199915462913008</v>
      </c>
      <c r="BA195" s="136"/>
      <c r="BB195" s="136">
        <v>12.469199047307256</v>
      </c>
      <c r="BC195" s="136">
        <v>39.740809890548221</v>
      </c>
      <c r="BD195" s="136">
        <v>56.719780390879343</v>
      </c>
      <c r="BE195" s="136">
        <v>25.24786897650554</v>
      </c>
      <c r="BF195" s="136">
        <v>170.8464406276253</v>
      </c>
      <c r="BG195" s="136">
        <v>100825.862048165</v>
      </c>
      <c r="BH195" s="136">
        <v>100884.061698</v>
      </c>
      <c r="BI195" s="136">
        <v>14.56935787909422</v>
      </c>
      <c r="BJ195" s="136">
        <v>694.24444400000004</v>
      </c>
      <c r="BK195" s="136">
        <v>75612.623970000001</v>
      </c>
      <c r="BL195" s="136">
        <v>10.919736579342615</v>
      </c>
      <c r="BM195" s="136">
        <v>617.48968300000001</v>
      </c>
      <c r="BN195" s="136">
        <v>50437.861937000001</v>
      </c>
      <c r="BO195" s="136">
        <v>7.284076878429901</v>
      </c>
      <c r="BP195" s="136">
        <v>524.33730200000002</v>
      </c>
      <c r="BQ195" s="136">
        <v>25191.037318999999</v>
      </c>
      <c r="BR195" s="136">
        <v>3.6380101263647391</v>
      </c>
      <c r="BS195" s="136">
        <v>430.87539700000002</v>
      </c>
      <c r="BT195" s="136">
        <v>1208798.67698541</v>
      </c>
      <c r="BU195" s="136">
        <v>1208837.879307</v>
      </c>
      <c r="BV195" s="136">
        <v>20.485961663693345</v>
      </c>
      <c r="BW195" s="136">
        <v>729.04285700000003</v>
      </c>
      <c r="BX195" s="136">
        <v>906602.84034600004</v>
      </c>
      <c r="BY195" s="136">
        <v>15.364037932175764</v>
      </c>
      <c r="BZ195" s="136">
        <v>653.82301600000005</v>
      </c>
      <c r="CA195" s="136">
        <v>604270.11083500006</v>
      </c>
      <c r="CB195" s="136">
        <v>10.240458656191498</v>
      </c>
      <c r="CC195" s="136">
        <v>541.69841299999996</v>
      </c>
      <c r="CD195" s="136">
        <v>302095.62614000001</v>
      </c>
      <c r="CE195" s="136">
        <v>5.1195611271060875</v>
      </c>
      <c r="CF195" s="136">
        <v>377.176984</v>
      </c>
      <c r="CG195" s="136">
        <v>295245.722196021</v>
      </c>
      <c r="CH195" s="136">
        <v>296649.12057000003</v>
      </c>
      <c r="CI195" s="136">
        <v>18.60276139230465</v>
      </c>
      <c r="CJ195" s="136">
        <v>651.47539700000004</v>
      </c>
      <c r="CK195" s="136">
        <v>221473.317412</v>
      </c>
      <c r="CL195" s="136">
        <v>13.888513374525211</v>
      </c>
      <c r="CM195" s="136">
        <v>580.87618999999995</v>
      </c>
      <c r="CN195" s="136">
        <v>147692.53012499999</v>
      </c>
      <c r="CO195" s="136">
        <v>9.2617463084399017</v>
      </c>
      <c r="CP195" s="136">
        <v>509.37857100000002</v>
      </c>
      <c r="CQ195" s="136">
        <v>73787.945751000007</v>
      </c>
      <c r="CR195" s="136">
        <v>4.6272159708299814</v>
      </c>
      <c r="CS195" s="136">
        <v>393.968254</v>
      </c>
      <c r="CT195" s="136">
        <v>142187.95928779899</v>
      </c>
      <c r="CU195" s="136">
        <v>142205.869905</v>
      </c>
      <c r="CV195" s="136">
        <v>9.4447970352398585</v>
      </c>
      <c r="CW195" s="136">
        <v>559.64682500000004</v>
      </c>
      <c r="CX195" s="136">
        <v>106644.23912</v>
      </c>
      <c r="CY195" s="136">
        <v>7.0829227664010226</v>
      </c>
      <c r="CZ195" s="136">
        <v>516.07142899999997</v>
      </c>
      <c r="DA195" s="136">
        <v>71040.875341999999</v>
      </c>
      <c r="DB195" s="136">
        <v>4.7182767438446973</v>
      </c>
      <c r="DC195" s="136">
        <v>469.63968299999999</v>
      </c>
      <c r="DD195" s="136">
        <v>35554.222979999999</v>
      </c>
      <c r="DE195" s="136">
        <v>2.3613822693542268</v>
      </c>
      <c r="DF195" s="136">
        <v>399.29523799999998</v>
      </c>
      <c r="DG195" s="136">
        <v>229978.51892772899</v>
      </c>
      <c r="DH195" s="136">
        <v>229842.910152</v>
      </c>
      <c r="DI195" s="136">
        <v>11.004076213274528</v>
      </c>
      <c r="DJ195" s="136">
        <v>593.88650800000005</v>
      </c>
      <c r="DK195" s="136">
        <v>172576.03473000001</v>
      </c>
      <c r="DL195" s="136">
        <v>8.2623381225801431</v>
      </c>
      <c r="DM195" s="136">
        <v>552.52460299999996</v>
      </c>
      <c r="DN195" s="136">
        <v>115009.48721200001</v>
      </c>
      <c r="DO195" s="136">
        <v>5.5062527780105111</v>
      </c>
      <c r="DP195" s="136">
        <v>487.89047599999998</v>
      </c>
      <c r="DQ195" s="136">
        <v>57520.909011000003</v>
      </c>
      <c r="DR195" s="136">
        <v>2.7539003321672215</v>
      </c>
      <c r="DS195" s="136">
        <v>396.724603</v>
      </c>
      <c r="DT195" s="136">
        <v>16186.9987984006</v>
      </c>
      <c r="DU195" s="136">
        <v>16201.74199</v>
      </c>
      <c r="DV195" s="136">
        <v>16.585700967395198</v>
      </c>
      <c r="DW195" s="136">
        <v>595.35</v>
      </c>
      <c r="DX195" s="136">
        <v>12140.025357</v>
      </c>
      <c r="DY195" s="136">
        <v>12.427727242667759</v>
      </c>
      <c r="DZ195" s="136">
        <v>538.59047599999997</v>
      </c>
      <c r="EA195" s="136">
        <v>8086.2746559999996</v>
      </c>
      <c r="EB195" s="136">
        <v>8.2779082315606285</v>
      </c>
      <c r="EC195" s="136">
        <v>478.96746000000002</v>
      </c>
      <c r="ED195" s="136">
        <v>4041.417903</v>
      </c>
      <c r="EE195" s="136">
        <v>4.1371939427752471</v>
      </c>
      <c r="EF195" s="136">
        <v>418.92619000000002</v>
      </c>
      <c r="EG195" s="136">
        <v>4973477.3348933002</v>
      </c>
      <c r="EH195" s="140">
        <v>4971122.7278749999</v>
      </c>
      <c r="EI195" s="136">
        <v>14.038264602343425</v>
      </c>
      <c r="EJ195" s="136">
        <v>700.05487800000003</v>
      </c>
      <c r="EK195" s="136">
        <v>4363422.8676180001</v>
      </c>
      <c r="EL195" s="136">
        <v>12.32214293243212</v>
      </c>
      <c r="EM195" s="136">
        <v>644.55650400000002</v>
      </c>
      <c r="EN195" s="136">
        <v>3724945.099748</v>
      </c>
      <c r="EO195" s="136">
        <v>10.519105602894268</v>
      </c>
      <c r="EP195" s="136">
        <v>595.92479700000001</v>
      </c>
      <c r="EQ195" s="136">
        <v>3110131.4030800001</v>
      </c>
      <c r="ER195" s="136">
        <v>8.782894725103338</v>
      </c>
      <c r="ES195" s="136">
        <v>553.16056900000001</v>
      </c>
      <c r="ET195" s="136">
        <v>2483516.9190639998</v>
      </c>
      <c r="EU195" s="136">
        <v>7.0133588653363494</v>
      </c>
      <c r="EV195" s="136">
        <v>512.20122000000003</v>
      </c>
      <c r="EW195" s="136">
        <v>1866138.6704510001</v>
      </c>
      <c r="EX195" s="136">
        <v>5.2699057887985488</v>
      </c>
      <c r="EY195" s="136">
        <v>473.73252000000002</v>
      </c>
      <c r="EZ195" s="136">
        <v>1242260.041858</v>
      </c>
      <c r="FA195" s="136">
        <v>3.5080958823914465</v>
      </c>
      <c r="FB195" s="136">
        <v>435.33251999999999</v>
      </c>
      <c r="FC195" s="136">
        <v>620178.61368399998</v>
      </c>
      <c r="FD195" s="136">
        <v>1.7513612027301844</v>
      </c>
      <c r="FE195" s="136">
        <v>395.23292700000002</v>
      </c>
      <c r="FF195" s="136">
        <v>5699.6663811173103</v>
      </c>
      <c r="FG195" s="136">
        <v>5671.7906999999996</v>
      </c>
      <c r="FH195" s="136">
        <v>16.757639602907286</v>
      </c>
      <c r="FI195" s="136">
        <v>301.46714300000002</v>
      </c>
      <c r="FJ195" s="136">
        <v>2853.0678680000001</v>
      </c>
      <c r="FK195" s="136">
        <v>8.4295570170773519</v>
      </c>
      <c r="FL195" s="136">
        <v>296.69087300000001</v>
      </c>
      <c r="FM195" s="136">
        <v>3248.0165948610902</v>
      </c>
      <c r="FN195" s="136">
        <v>3237.3722659999999</v>
      </c>
      <c r="FO195" s="136">
        <v>23.701385650486856</v>
      </c>
      <c r="FP195" s="136">
        <v>295.53888899999998</v>
      </c>
      <c r="FQ195" s="136">
        <v>1615.74145</v>
      </c>
      <c r="FR195" s="136">
        <v>11.829134270444396</v>
      </c>
      <c r="FS195" s="136">
        <v>294.87841300000002</v>
      </c>
      <c r="FT195" s="136">
        <v>187.06770131396169</v>
      </c>
      <c r="FU195" s="136">
        <v>16.238515739059174</v>
      </c>
      <c r="FV195" s="136">
        <v>647.60645199999999</v>
      </c>
      <c r="FW195" s="136">
        <v>188.59560323473855</v>
      </c>
      <c r="FX195" s="136">
        <v>16.37114611412661</v>
      </c>
      <c r="FY195" s="136">
        <v>643.96875</v>
      </c>
      <c r="FZ195" s="136">
        <v>18168202.245374992</v>
      </c>
      <c r="GA195" s="136">
        <v>122.67921070618758</v>
      </c>
      <c r="GB195" s="136">
        <v>715.55634899999995</v>
      </c>
      <c r="GC195" s="136">
        <v>18157668.687311158</v>
      </c>
      <c r="GD195" s="136">
        <v>122.60808376848917</v>
      </c>
      <c r="GE195" s="136">
        <v>717.65079400000002</v>
      </c>
      <c r="GF195" s="136">
        <v>288.40818200000001</v>
      </c>
      <c r="GG195" s="136"/>
      <c r="GH195" s="136"/>
      <c r="GI195" s="136"/>
      <c r="GJ195" s="136"/>
      <c r="GK195" s="136"/>
      <c r="GL195" s="136">
        <v>0</v>
      </c>
      <c r="GM195" s="136">
        <v>2</v>
      </c>
      <c r="GN195" s="136">
        <v>0</v>
      </c>
      <c r="GO195" s="107"/>
      <c r="GP195" s="107"/>
      <c r="GQ195" s="107"/>
      <c r="GR195" s="107"/>
      <c r="GS195" s="107"/>
      <c r="GT195" s="107"/>
      <c r="GU195" s="107"/>
      <c r="GV195" s="107"/>
      <c r="GW195" s="107"/>
      <c r="GX195" s="107"/>
      <c r="GY195" s="107"/>
      <c r="GZ195" s="107"/>
      <c r="HA195" s="107"/>
      <c r="HB195" s="107"/>
      <c r="HC195" s="53" t="str">
        <f t="shared" si="21"/>
        <v>0</v>
      </c>
      <c r="HD195" s="56">
        <f t="shared" si="22"/>
        <v>2018</v>
      </c>
      <c r="HF195" s="56" t="e">
        <f>MATCH(ROUND(#REF!,1),#REF!,0)</f>
        <v>#REF!</v>
      </c>
      <c r="HG195" s="56" t="e">
        <f>MATCH(ROUND(#REF!,1),#REF!,0)</f>
        <v>#REF!</v>
      </c>
      <c r="HH195" s="56" t="e">
        <f>MATCH(ROUND(#REF!,1),#REF!,0)</f>
        <v>#REF!</v>
      </c>
      <c r="HI195" s="56" t="e">
        <f>MATCH(ROUND(#REF!,1),#REF!,0)</f>
        <v>#REF!</v>
      </c>
      <c r="HK195" s="115">
        <f t="shared" si="18"/>
        <v>2</v>
      </c>
      <c r="HL195" s="115" t="str" cm="1">
        <f t="array" ref="HL195">IFERROR(INDEX(#REF!,'5. Data Set'!HH195),"")</f>
        <v/>
      </c>
      <c r="HM195" s="56"/>
      <c r="HN195" s="116" t="str" cm="1">
        <f t="array" ref="HN195">IF(IFERROR(INDEX($E$5:$E$900,SMALL(IF(ROUND($EH$5:$EH$900,1)=ROUND($EH195,1),ROW($EH$5:$EH$900)-4,""),1)),"")=$E195,"",IFERROR(INDEX($E$5:$E$900,SMALL(IF(ROUND($EH$5:$EH$900,1)=ROUND($EH195,1),ROW($EH$5:$EH$900)-4,""),1)),""))</f>
        <v/>
      </c>
      <c r="HO195" s="116" t="str" cm="1">
        <f t="array" ref="HO195">IF(IFERROR(INDEX($E$5:$E$900,SMALL(IF(ROUND($EH$5:$EH$900,1)=ROUND($EH195,1),ROW($EH$5:$EH$900)-4,""),2)),"")=$E195,"",IFERROR(INDEX($E$5:$E$900,SMALL(IF(ROUND($EH$5:$EH$900,1)=ROUND($EH195,1),ROW($EH$5:$EH$900)-4,""),2)),""))</f>
        <v/>
      </c>
      <c r="HP195" s="116" t="str" cm="1">
        <f t="array" ref="HP195">IF(IFERROR(INDEX($E$5:$E$900,SMALL(IF(ROUND($EH$5:$EH$900,1)=ROUND($EH195,1),ROW($EH$5:$EH$900)-4,""),3)),"")=$E195,"",IFERROR(INDEX($E$5:$E$900,SMALL(IF(ROUND($EH$5:$EH$900,1)=ROUND($EH195,1),ROW($EH$5:$EH$900)-4,""),3)),""))</f>
        <v/>
      </c>
      <c r="HQ195" s="117" t="str" cm="1">
        <f t="array" ref="HQ195">IF(IFERROR(INDEX($E$5:$E$900,SMALL(IF(ROUND($EH$5:$EH$900,1)=ROUND($EH195,1),ROW($EH$5:$EH$900)-4,""),4)),"")=$E195,"",IFERROR(INDEX($E$5:$E$900,SMALL(IF(ROUND($EH$5:$EH$900,1)=ROUND($EH195,1),ROW($EH$5:$EH$900)-4,""),4)),""))</f>
        <v/>
      </c>
      <c r="HR195" s="118"/>
      <c r="HS195" s="105" t="str">
        <f t="shared" si="19"/>
        <v>TL</v>
      </c>
      <c r="HT195" s="119" t="str">
        <f t="shared" si="20"/>
        <v/>
      </c>
      <c r="HU195" s="119" t="str">
        <f t="shared" si="20"/>
        <v/>
      </c>
      <c r="HV195" s="119" t="str">
        <f t="shared" si="20"/>
        <v/>
      </c>
      <c r="HW195" s="119" t="str">
        <f t="shared" si="20"/>
        <v/>
      </c>
      <c r="HX195" s="56"/>
    </row>
    <row r="196" spans="1:232" s="53" customFormat="1" ht="13.9" customHeight="1" x14ac:dyDescent="0.25">
      <c r="A196" s="136" t="s">
        <v>292</v>
      </c>
      <c r="B196" s="153" t="s">
        <v>772</v>
      </c>
      <c r="C196" s="136"/>
      <c r="D196" s="137">
        <v>2017</v>
      </c>
      <c r="E196" s="138" t="s">
        <v>773</v>
      </c>
      <c r="F196" s="137" t="s">
        <v>309</v>
      </c>
      <c r="G196" s="107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54" t="s">
        <v>305</v>
      </c>
      <c r="X196" s="107"/>
      <c r="Y196" s="118" t="s">
        <v>296</v>
      </c>
      <c r="Z196" s="118">
        <v>2</v>
      </c>
      <c r="AA196" s="136" t="s">
        <v>437</v>
      </c>
      <c r="AB196" s="136">
        <v>4</v>
      </c>
      <c r="AC196" s="136">
        <v>4</v>
      </c>
      <c r="AD196" s="136">
        <v>2200</v>
      </c>
      <c r="AE196" s="136">
        <v>14</v>
      </c>
      <c r="AF196" s="136">
        <v>2</v>
      </c>
      <c r="AG196" s="136">
        <v>256000</v>
      </c>
      <c r="AH196" s="136">
        <v>16</v>
      </c>
      <c r="AI196" s="136" t="s">
        <v>664</v>
      </c>
      <c r="AJ196" s="136">
        <v>3</v>
      </c>
      <c r="AK196" s="136" t="s">
        <v>774</v>
      </c>
      <c r="AL196" s="136" t="s">
        <v>327</v>
      </c>
      <c r="AM196" s="136">
        <v>0</v>
      </c>
      <c r="AN196" s="118">
        <v>0</v>
      </c>
      <c r="AO196" s="136" t="s">
        <v>756</v>
      </c>
      <c r="AP196" s="136" t="s">
        <v>494</v>
      </c>
      <c r="AQ196" s="136" t="s">
        <v>424</v>
      </c>
      <c r="AR196" s="136" t="s">
        <v>319</v>
      </c>
      <c r="AS196" s="136" t="s">
        <v>477</v>
      </c>
      <c r="AT196" s="136" t="s">
        <v>478</v>
      </c>
      <c r="AU196" s="136">
        <v>15.804451433707802</v>
      </c>
      <c r="AV196" s="136">
        <v>19.735072963341505</v>
      </c>
      <c r="AW196" s="136">
        <v>23.427742426170944</v>
      </c>
      <c r="AX196" s="136">
        <v>13.1342103125361</v>
      </c>
      <c r="AY196" s="136">
        <v>14.320331739600821</v>
      </c>
      <c r="AZ196" s="136">
        <v>22.127808942646968</v>
      </c>
      <c r="BA196" s="136"/>
      <c r="BB196" s="136">
        <v>13.926601272858303</v>
      </c>
      <c r="BC196" s="136">
        <v>2.9313637616468213</v>
      </c>
      <c r="BD196" s="136">
        <v>4.8218511943866371</v>
      </c>
      <c r="BE196" s="136">
        <v>651.60786289963107</v>
      </c>
      <c r="BF196" s="136" t="e">
        <v>#NUM!</v>
      </c>
      <c r="BG196" s="136">
        <v>218128.86784940801</v>
      </c>
      <c r="BH196" s="136">
        <v>218120.728156</v>
      </c>
      <c r="BI196" s="136">
        <v>31.500307341574722</v>
      </c>
      <c r="BJ196" s="136">
        <v>1466.9801649999999</v>
      </c>
      <c r="BK196" s="136">
        <v>163566.015506</v>
      </c>
      <c r="BL196" s="136">
        <v>23.621687872739876</v>
      </c>
      <c r="BM196" s="136">
        <v>1234.3710739999999</v>
      </c>
      <c r="BN196" s="136">
        <v>109050.891692</v>
      </c>
      <c r="BO196" s="136">
        <v>15.748785698688696</v>
      </c>
      <c r="BP196" s="136">
        <v>984.93801699999995</v>
      </c>
      <c r="BQ196" s="136">
        <v>54558.564357000003</v>
      </c>
      <c r="BR196" s="136">
        <v>7.8791757202068053</v>
      </c>
      <c r="BS196" s="136">
        <v>829.768595</v>
      </c>
      <c r="BT196" s="136">
        <v>2173949.6013330198</v>
      </c>
      <c r="BU196" s="136">
        <v>2180523.7654909999</v>
      </c>
      <c r="BV196" s="136">
        <v>36.952950458691184</v>
      </c>
      <c r="BW196" s="136">
        <v>1472.2595040000001</v>
      </c>
      <c r="BX196" s="136">
        <v>1630428.7090950001</v>
      </c>
      <c r="BY196" s="136">
        <v>27.630586865008894</v>
      </c>
      <c r="BZ196" s="136">
        <v>1089.9404959999999</v>
      </c>
      <c r="CA196" s="136">
        <v>1087098.5355809999</v>
      </c>
      <c r="CB196" s="136">
        <v>18.422866544632591</v>
      </c>
      <c r="CC196" s="136">
        <v>906.296694</v>
      </c>
      <c r="CD196" s="136">
        <v>543430.69696099998</v>
      </c>
      <c r="CE196" s="136">
        <v>9.2094238734472249</v>
      </c>
      <c r="CF196" s="136">
        <v>785.26528900000005</v>
      </c>
      <c r="CG196" s="136">
        <v>671948.34525442298</v>
      </c>
      <c r="CH196" s="136">
        <v>672850.54668899998</v>
      </c>
      <c r="CI196" s="136">
        <v>42.194219718860111</v>
      </c>
      <c r="CJ196" s="136">
        <v>1380.892562</v>
      </c>
      <c r="CK196" s="136">
        <v>503986.42214799998</v>
      </c>
      <c r="CL196" s="136">
        <v>31.604810215401361</v>
      </c>
      <c r="CM196" s="136">
        <v>1049.0644629999999</v>
      </c>
      <c r="CN196" s="136">
        <v>335966.126804</v>
      </c>
      <c r="CO196" s="136">
        <v>21.068316942327819</v>
      </c>
      <c r="CP196" s="136">
        <v>888.78760299999999</v>
      </c>
      <c r="CQ196" s="136">
        <v>167971.478156</v>
      </c>
      <c r="CR196" s="136">
        <v>10.533431964486272</v>
      </c>
      <c r="CS196" s="136">
        <v>762.99917400000004</v>
      </c>
      <c r="CT196" s="136">
        <v>322000.19089099503</v>
      </c>
      <c r="CU196" s="136">
        <v>320875.26769299997</v>
      </c>
      <c r="CV196" s="136">
        <v>21.311369066644172</v>
      </c>
      <c r="CW196" s="136">
        <v>1192.159504</v>
      </c>
      <c r="CX196" s="136">
        <v>241585.939801</v>
      </c>
      <c r="CY196" s="136">
        <v>16.045260083232989</v>
      </c>
      <c r="CZ196" s="136">
        <v>980.47768599999995</v>
      </c>
      <c r="DA196" s="136">
        <v>160974.585895</v>
      </c>
      <c r="DB196" s="136">
        <v>10.691346936844013</v>
      </c>
      <c r="DC196" s="136">
        <v>789.93801699999995</v>
      </c>
      <c r="DD196" s="136">
        <v>80523.848952999993</v>
      </c>
      <c r="DE196" s="136">
        <v>5.3481013854453838</v>
      </c>
      <c r="DF196" s="136">
        <v>711.55619799999999</v>
      </c>
      <c r="DG196" s="136">
        <v>517032.515605653</v>
      </c>
      <c r="DH196" s="136">
        <v>518402.86056599999</v>
      </c>
      <c r="DI196" s="136">
        <v>24.819319347615533</v>
      </c>
      <c r="DJ196" s="136">
        <v>1267.5760330000001</v>
      </c>
      <c r="DK196" s="136">
        <v>387738.82191900001</v>
      </c>
      <c r="DL196" s="136">
        <v>18.563581293067912</v>
      </c>
      <c r="DM196" s="136">
        <v>1096.321488</v>
      </c>
      <c r="DN196" s="136">
        <v>258458.25481700001</v>
      </c>
      <c r="DO196" s="136">
        <v>12.374079026737595</v>
      </c>
      <c r="DP196" s="136">
        <v>826.53057899999999</v>
      </c>
      <c r="DQ196" s="136">
        <v>129284.184373</v>
      </c>
      <c r="DR196" s="136">
        <v>6.1896754486387993</v>
      </c>
      <c r="DS196" s="136">
        <v>730.54876000000002</v>
      </c>
      <c r="DT196" s="136">
        <v>36406.215138477797</v>
      </c>
      <c r="DU196" s="136">
        <v>36473.479974000002</v>
      </c>
      <c r="DV196" s="136">
        <v>37.3378512299739</v>
      </c>
      <c r="DW196" s="136">
        <v>1263.8669420000001</v>
      </c>
      <c r="DX196" s="136">
        <v>27299.840447999999</v>
      </c>
      <c r="DY196" s="136">
        <v>27.946809078159387</v>
      </c>
      <c r="DZ196" s="136">
        <v>1011.942149</v>
      </c>
      <c r="EA196" s="136">
        <v>18190.661925</v>
      </c>
      <c r="EB196" s="136">
        <v>18.621755566361262</v>
      </c>
      <c r="EC196" s="136">
        <v>818.12479299999995</v>
      </c>
      <c r="ED196" s="136">
        <v>9102.2959819999996</v>
      </c>
      <c r="EE196" s="136">
        <v>9.3180078640528219</v>
      </c>
      <c r="EF196" s="136">
        <v>721.76363600000002</v>
      </c>
      <c r="EG196" s="136">
        <v>10348089.9932128</v>
      </c>
      <c r="EH196" s="140">
        <v>10362801.666119</v>
      </c>
      <c r="EI196" s="136">
        <v>29.264164208790348</v>
      </c>
      <c r="EJ196" s="136">
        <v>1470.234025</v>
      </c>
      <c r="EK196" s="136">
        <v>9055026.5659110006</v>
      </c>
      <c r="EL196" s="136">
        <v>25.571056252688059</v>
      </c>
      <c r="EM196" s="136">
        <v>1303.93361</v>
      </c>
      <c r="EN196" s="136">
        <v>7755777.2784740003</v>
      </c>
      <c r="EO196" s="136">
        <v>21.902024872880734</v>
      </c>
      <c r="EP196" s="136">
        <v>1135.949793</v>
      </c>
      <c r="EQ196" s="136">
        <v>6459416.3849480003</v>
      </c>
      <c r="ER196" s="136">
        <v>18.241150209416592</v>
      </c>
      <c r="ES196" s="136">
        <v>989.53070500000001</v>
      </c>
      <c r="ET196" s="136">
        <v>5175027.8065290004</v>
      </c>
      <c r="EU196" s="136">
        <v>14.614084915902676</v>
      </c>
      <c r="EV196" s="136">
        <v>897.18506200000002</v>
      </c>
      <c r="EW196" s="136">
        <v>3881565.9678349998</v>
      </c>
      <c r="EX196" s="136">
        <v>10.961397074823768</v>
      </c>
      <c r="EY196" s="136">
        <v>833.69419100000005</v>
      </c>
      <c r="EZ196" s="136">
        <v>2585637.8005849998</v>
      </c>
      <c r="FA196" s="136">
        <v>7.3017444141737613</v>
      </c>
      <c r="FB196" s="136">
        <v>777.27053899999999</v>
      </c>
      <c r="FC196" s="136">
        <v>1292450.2731389999</v>
      </c>
      <c r="FD196" s="136">
        <v>3.649831217796589</v>
      </c>
      <c r="FE196" s="136">
        <v>719.955602</v>
      </c>
      <c r="FF196" s="136">
        <v>907.83733334733995</v>
      </c>
      <c r="FG196" s="136">
        <v>923.68678899999998</v>
      </c>
      <c r="FH196" s="136">
        <v>2.7290870088045858</v>
      </c>
      <c r="FI196" s="136">
        <v>656.17107399999998</v>
      </c>
      <c r="FJ196" s="136">
        <v>457.64209699999998</v>
      </c>
      <c r="FK196" s="136">
        <v>1.3521305235478343</v>
      </c>
      <c r="FL196" s="136">
        <v>654.45454500000005</v>
      </c>
      <c r="FM196" s="136">
        <v>606.71217079704002</v>
      </c>
      <c r="FN196" s="136">
        <v>612.92979500000001</v>
      </c>
      <c r="FO196" s="136">
        <v>4.487369463357493</v>
      </c>
      <c r="FP196" s="136">
        <v>656.34958700000004</v>
      </c>
      <c r="FQ196" s="136">
        <v>304.20090800000003</v>
      </c>
      <c r="FR196" s="136">
        <v>2.2271096566366499</v>
      </c>
      <c r="FS196" s="136">
        <v>654.89338799999996</v>
      </c>
      <c r="FT196" s="136">
        <v>9695.1432100000002</v>
      </c>
      <c r="FU196" s="136">
        <v>841.59229253472222</v>
      </c>
      <c r="FV196" s="136">
        <v>1298.773171</v>
      </c>
      <c r="FW196" s="136">
        <v>9850.5223040000001</v>
      </c>
      <c r="FX196" s="136">
        <v>855.08006111111115</v>
      </c>
      <c r="FY196" s="136">
        <v>1304.9761900000001</v>
      </c>
      <c r="FZ196" s="136">
        <v>65123186.757362001</v>
      </c>
      <c r="GA196" s="136">
        <v>1344.0707910000001</v>
      </c>
      <c r="GB196" s="136">
        <v>1503.838843</v>
      </c>
      <c r="GC196" s="136">
        <v>64768161.324018002</v>
      </c>
      <c r="GD196" s="136">
        <v>1336.743457</v>
      </c>
      <c r="GE196" s="136">
        <v>1508.8123969999999</v>
      </c>
      <c r="GF196" s="136">
        <v>654.58196699999996</v>
      </c>
      <c r="GG196" s="136"/>
      <c r="GH196" s="136"/>
      <c r="GI196" s="136"/>
      <c r="GJ196" s="136"/>
      <c r="GK196" s="136"/>
      <c r="GL196" s="136">
        <v>0</v>
      </c>
      <c r="GM196" s="136">
        <v>4</v>
      </c>
      <c r="GN196" s="136">
        <v>0</v>
      </c>
      <c r="GO196" s="107"/>
      <c r="GP196" s="107"/>
      <c r="GQ196" s="107"/>
      <c r="GR196" s="107"/>
      <c r="GS196" s="107"/>
      <c r="GT196" s="107"/>
      <c r="GU196" s="107"/>
      <c r="GV196" s="107"/>
      <c r="GW196" s="107"/>
      <c r="GX196" s="107"/>
      <c r="GY196" s="107"/>
      <c r="GZ196" s="107"/>
      <c r="HA196" s="107"/>
      <c r="HB196" s="107"/>
      <c r="HC196" s="53" t="str">
        <f t="shared" si="21"/>
        <v>0</v>
      </c>
      <c r="HD196" s="56">
        <f t="shared" si="22"/>
        <v>2017</v>
      </c>
      <c r="HF196" s="56" t="e">
        <f>MATCH(ROUND(#REF!,1),#REF!,0)</f>
        <v>#REF!</v>
      </c>
      <c r="HG196" s="56" t="e">
        <f>MATCH(ROUND(#REF!,1),#REF!,0)</f>
        <v>#REF!</v>
      </c>
      <c r="HH196" s="56" t="e">
        <f>MATCH(ROUND(#REF!,1),#REF!,0)</f>
        <v>#REF!</v>
      </c>
      <c r="HI196" s="56" t="e">
        <f>MATCH(ROUND(#REF!,1),#REF!,0)</f>
        <v>#REF!</v>
      </c>
      <c r="HK196" s="115">
        <f t="shared" si="18"/>
        <v>4</v>
      </c>
      <c r="HL196" s="115" t="str" cm="1">
        <f t="array" ref="HL196">IFERROR(INDEX(#REF!,'5. Data Set'!HH196),"")</f>
        <v/>
      </c>
      <c r="HM196" s="56"/>
      <c r="HN196" s="116" t="str" cm="1">
        <f t="array" ref="HN196">IF(IFERROR(INDEX($E$5:$E$900,SMALL(IF(ROUND($EH$5:$EH$900,1)=ROUND($EH196,1),ROW($EH$5:$EH$900)-4,""),1)),"")=$E196,"",IFERROR(INDEX($E$5:$E$900,SMALL(IF(ROUND($EH$5:$EH$900,1)=ROUND($EH196,1),ROW($EH$5:$EH$900)-4,""),1)),""))</f>
        <v/>
      </c>
      <c r="HO196" s="116" t="str" cm="1">
        <f t="array" ref="HO196">IF(IFERROR(INDEX($E$5:$E$900,SMALL(IF(ROUND($EH$5:$EH$900,1)=ROUND($EH196,1),ROW($EH$5:$EH$900)-4,""),2)),"")=$E196,"",IFERROR(INDEX($E$5:$E$900,SMALL(IF(ROUND($EH$5:$EH$900,1)=ROUND($EH196,1),ROW($EH$5:$EH$900)-4,""),2)),""))</f>
        <v/>
      </c>
      <c r="HP196" s="116" t="str" cm="1">
        <f t="array" ref="HP196">IF(IFERROR(INDEX($E$5:$E$900,SMALL(IF(ROUND($EH$5:$EH$900,1)=ROUND($EH196,1),ROW($EH$5:$EH$900)-4,""),3)),"")=$E196,"",IFERROR(INDEX($E$5:$E$900,SMALL(IF(ROUND($EH$5:$EH$900,1)=ROUND($EH196,1),ROW($EH$5:$EH$900)-4,""),3)),""))</f>
        <v/>
      </c>
      <c r="HQ196" s="117" t="str" cm="1">
        <f t="array" ref="HQ196">IF(IFERROR(INDEX($E$5:$E$900,SMALL(IF(ROUND($EH$5:$EH$900,1)=ROUND($EH196,1),ROW($EH$5:$EH$900)-4,""),4)),"")=$E196,"",IFERROR(INDEX($E$5:$E$900,SMALL(IF(ROUND($EH$5:$EH$900,1)=ROUND($EH196,1),ROW($EH$5:$EH$900)-4,""),4)),""))</f>
        <v/>
      </c>
      <c r="HR196" s="118"/>
      <c r="HS196" s="105" t="str">
        <f t="shared" si="19"/>
        <v>TA</v>
      </c>
      <c r="HT196" s="119" t="str">
        <f t="shared" si="20"/>
        <v/>
      </c>
      <c r="HU196" s="119" t="str">
        <f t="shared" si="20"/>
        <v/>
      </c>
      <c r="HV196" s="119" t="str">
        <f t="shared" si="20"/>
        <v/>
      </c>
      <c r="HW196" s="119" t="str">
        <f t="shared" si="20"/>
        <v/>
      </c>
      <c r="HX196" s="56"/>
    </row>
    <row r="197" spans="1:232" s="53" customFormat="1" ht="13.9" customHeight="1" x14ac:dyDescent="0.25">
      <c r="A197" s="136" t="s">
        <v>292</v>
      </c>
      <c r="B197" s="153" t="s">
        <v>772</v>
      </c>
      <c r="C197" s="136"/>
      <c r="D197" s="137">
        <v>2017</v>
      </c>
      <c r="E197" s="138" t="s">
        <v>775</v>
      </c>
      <c r="F197" s="137" t="s">
        <v>49</v>
      </c>
      <c r="G197" s="107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54" t="s">
        <v>305</v>
      </c>
      <c r="X197" s="107"/>
      <c r="Y197" s="118" t="s">
        <v>296</v>
      </c>
      <c r="Z197" s="118">
        <v>2</v>
      </c>
      <c r="AA197" s="136" t="s">
        <v>468</v>
      </c>
      <c r="AB197" s="136">
        <v>4</v>
      </c>
      <c r="AC197" s="136">
        <v>4</v>
      </c>
      <c r="AD197" s="136">
        <v>2001</v>
      </c>
      <c r="AE197" s="136">
        <v>20</v>
      </c>
      <c r="AF197" s="136">
        <v>2</v>
      </c>
      <c r="AG197" s="136">
        <v>784897</v>
      </c>
      <c r="AH197" s="136">
        <v>24</v>
      </c>
      <c r="AI197" s="136" t="s">
        <v>646</v>
      </c>
      <c r="AJ197" s="136">
        <v>2</v>
      </c>
      <c r="AK197" s="136" t="s">
        <v>405</v>
      </c>
      <c r="AL197" s="136" t="s">
        <v>327</v>
      </c>
      <c r="AM197" s="136">
        <v>0</v>
      </c>
      <c r="AN197" s="118">
        <v>0</v>
      </c>
      <c r="AO197" s="136" t="s">
        <v>756</v>
      </c>
      <c r="AP197" s="136" t="s">
        <v>494</v>
      </c>
      <c r="AQ197" s="136" t="s">
        <v>424</v>
      </c>
      <c r="AR197" s="136" t="s">
        <v>319</v>
      </c>
      <c r="AS197" s="136" t="s">
        <v>477</v>
      </c>
      <c r="AT197" s="136" t="s">
        <v>478</v>
      </c>
      <c r="AU197" s="136">
        <v>16.376031342986309</v>
      </c>
      <c r="AV197" s="136">
        <v>22.61463353479061</v>
      </c>
      <c r="AW197" s="136">
        <v>25.42284449376945</v>
      </c>
      <c r="AX197" s="136">
        <v>14.238831078319626</v>
      </c>
      <c r="AY197" s="136">
        <v>15.639507815309502</v>
      </c>
      <c r="AZ197" s="136">
        <v>24.245212625618318</v>
      </c>
      <c r="BA197" s="136"/>
      <c r="BB197" s="136">
        <v>15.373879787461489</v>
      </c>
      <c r="BC197" s="136">
        <v>10.546181567083428</v>
      </c>
      <c r="BD197" s="136">
        <v>143.44140543652176</v>
      </c>
      <c r="BE197" s="136">
        <v>23.300760028649673</v>
      </c>
      <c r="BF197" s="136">
        <v>388.47470265568779</v>
      </c>
      <c r="BG197" s="136">
        <v>293823.56060919998</v>
      </c>
      <c r="BH197" s="136">
        <v>293747.93294999999</v>
      </c>
      <c r="BI197" s="136">
        <v>42.422149637513719</v>
      </c>
      <c r="BJ197" s="136">
        <v>1831.869841</v>
      </c>
      <c r="BK197" s="136">
        <v>220419.07738599999</v>
      </c>
      <c r="BL197" s="136">
        <v>31.832227685575646</v>
      </c>
      <c r="BM197" s="136">
        <v>1639.488889</v>
      </c>
      <c r="BN197" s="136">
        <v>146906.23854699999</v>
      </c>
      <c r="BO197" s="136">
        <v>21.215735449569635</v>
      </c>
      <c r="BP197" s="136">
        <v>1320.7777779999999</v>
      </c>
      <c r="BQ197" s="136">
        <v>73453.501388000004</v>
      </c>
      <c r="BR197" s="136">
        <v>10.607922908555254</v>
      </c>
      <c r="BS197" s="136">
        <v>1065.3214290000001</v>
      </c>
      <c r="BT197" s="136">
        <v>3524788.2985060201</v>
      </c>
      <c r="BU197" s="136">
        <v>3565475.891944</v>
      </c>
      <c r="BV197" s="136">
        <v>60.423489109276673</v>
      </c>
      <c r="BW197" s="136">
        <v>1946.615873</v>
      </c>
      <c r="BX197" s="136">
        <v>2643888.5110519999</v>
      </c>
      <c r="BY197" s="136">
        <v>44.805510819648347</v>
      </c>
      <c r="BZ197" s="136">
        <v>1728.7333329999999</v>
      </c>
      <c r="CA197" s="136">
        <v>1762206.5632219999</v>
      </c>
      <c r="CB197" s="136">
        <v>29.863802843744697</v>
      </c>
      <c r="CC197" s="136">
        <v>1315.2134920000001</v>
      </c>
      <c r="CD197" s="136">
        <v>881152.26843499998</v>
      </c>
      <c r="CE197" s="136">
        <v>14.93273159291155</v>
      </c>
      <c r="CF197" s="136">
        <v>1042.938889</v>
      </c>
      <c r="CG197" s="136">
        <v>930408.37182328501</v>
      </c>
      <c r="CH197" s="136">
        <v>930245.54450600001</v>
      </c>
      <c r="CI197" s="136">
        <v>58.335368961986042</v>
      </c>
      <c r="CJ197" s="136">
        <v>1693.7769840000001</v>
      </c>
      <c r="CK197" s="136">
        <v>697913.79054199997</v>
      </c>
      <c r="CL197" s="136">
        <v>43.765926873152807</v>
      </c>
      <c r="CM197" s="136">
        <v>1471.6746029999999</v>
      </c>
      <c r="CN197" s="136">
        <v>465178.96964999998</v>
      </c>
      <c r="CO197" s="136">
        <v>29.171208599875456</v>
      </c>
      <c r="CP197" s="136">
        <v>1096.9579369999999</v>
      </c>
      <c r="CQ197" s="136">
        <v>232600.60694999999</v>
      </c>
      <c r="CR197" s="136">
        <v>14.586301764461314</v>
      </c>
      <c r="CS197" s="136">
        <v>951.07142899999997</v>
      </c>
      <c r="CT197" s="136">
        <v>476356.95584537298</v>
      </c>
      <c r="CU197" s="136">
        <v>474549.12106600002</v>
      </c>
      <c r="CV197" s="136">
        <v>31.517827883715572</v>
      </c>
      <c r="CW197" s="136">
        <v>1680.0738100000001</v>
      </c>
      <c r="CX197" s="136">
        <v>357301.013378</v>
      </c>
      <c r="CY197" s="136">
        <v>23.730634706535966</v>
      </c>
      <c r="CZ197" s="136">
        <v>1547.2738099999999</v>
      </c>
      <c r="DA197" s="136">
        <v>238277.58131099999</v>
      </c>
      <c r="DB197" s="136">
        <v>15.825530936477394</v>
      </c>
      <c r="DC197" s="136">
        <v>990.57619</v>
      </c>
      <c r="DD197" s="136">
        <v>119090.85452199999</v>
      </c>
      <c r="DE197" s="136">
        <v>7.9095817244743634</v>
      </c>
      <c r="DF197" s="136">
        <v>884.49761899999999</v>
      </c>
      <c r="DG197" s="136">
        <v>755998.96724357503</v>
      </c>
      <c r="DH197" s="136">
        <v>757822.64716699999</v>
      </c>
      <c r="DI197" s="136">
        <v>36.281902974759028</v>
      </c>
      <c r="DJ197" s="136">
        <v>1706.2253969999999</v>
      </c>
      <c r="DK197" s="136">
        <v>567085.47782799997</v>
      </c>
      <c r="DL197" s="136">
        <v>27.150073123133115</v>
      </c>
      <c r="DM197" s="136">
        <v>1659.507143</v>
      </c>
      <c r="DN197" s="136">
        <v>378091.89022900001</v>
      </c>
      <c r="DO197" s="136">
        <v>18.101719878805405</v>
      </c>
      <c r="DP197" s="136">
        <v>1044.1539680000001</v>
      </c>
      <c r="DQ197" s="136">
        <v>188996.51502699999</v>
      </c>
      <c r="DR197" s="136">
        <v>9.0484933993614227</v>
      </c>
      <c r="DS197" s="136">
        <v>912.18888900000002</v>
      </c>
      <c r="DT197" s="136">
        <v>53297.591912133903</v>
      </c>
      <c r="DU197" s="136">
        <v>53424.068349000001</v>
      </c>
      <c r="DV197" s="136">
        <v>54.690145210625992</v>
      </c>
      <c r="DW197" s="136">
        <v>1691.609524</v>
      </c>
      <c r="DX197" s="136">
        <v>39986.579837999998</v>
      </c>
      <c r="DY197" s="136">
        <v>40.934206723652551</v>
      </c>
      <c r="DZ197" s="136">
        <v>1550.4587300000001</v>
      </c>
      <c r="EA197" s="136">
        <v>26634.072134999999</v>
      </c>
      <c r="EB197" s="136">
        <v>27.2652629728208</v>
      </c>
      <c r="EC197" s="136">
        <v>1024.5865080000001</v>
      </c>
      <c r="ED197" s="136">
        <v>13321.104288</v>
      </c>
      <c r="EE197" s="136">
        <v>13.636796118134821</v>
      </c>
      <c r="EF197" s="136">
        <v>896.40555600000005</v>
      </c>
      <c r="EG197" s="136">
        <v>14993250.372055201</v>
      </c>
      <c r="EH197" s="140">
        <v>15003500.198930999</v>
      </c>
      <c r="EI197" s="136">
        <v>42.369323246207678</v>
      </c>
      <c r="EJ197" s="136">
        <v>1884.432114</v>
      </c>
      <c r="EK197" s="136">
        <v>13122180.946876001</v>
      </c>
      <c r="EL197" s="136">
        <v>37.056548062900035</v>
      </c>
      <c r="EM197" s="136">
        <v>1815.6686990000001</v>
      </c>
      <c r="EN197" s="136">
        <v>11246193.077329</v>
      </c>
      <c r="EO197" s="136">
        <v>31.758828504335657</v>
      </c>
      <c r="EP197" s="136">
        <v>1516.547967</v>
      </c>
      <c r="EQ197" s="136">
        <v>9371903.4181859996</v>
      </c>
      <c r="ER197" s="136">
        <v>26.465904628418198</v>
      </c>
      <c r="ES197" s="136">
        <v>1317.3813009999999</v>
      </c>
      <c r="ET197" s="136">
        <v>7493424.4525859999</v>
      </c>
      <c r="EU197" s="136">
        <v>21.161150307797801</v>
      </c>
      <c r="EV197" s="136">
        <v>1182.7199189999999</v>
      </c>
      <c r="EW197" s="136">
        <v>5627804.9455770003</v>
      </c>
      <c r="EX197" s="136">
        <v>15.892710617136357</v>
      </c>
      <c r="EY197" s="136">
        <v>1085.0235769999999</v>
      </c>
      <c r="EZ197" s="136">
        <v>3745621.2799800001</v>
      </c>
      <c r="FA197" s="136">
        <v>10.577494362325808</v>
      </c>
      <c r="FB197" s="136">
        <v>997.97398399999997</v>
      </c>
      <c r="FC197" s="136">
        <v>1879345.327088</v>
      </c>
      <c r="FD197" s="136">
        <v>5.3072008930499281</v>
      </c>
      <c r="FE197" s="136">
        <v>911.92764199999999</v>
      </c>
      <c r="FF197" s="136">
        <v>3979.48351451997</v>
      </c>
      <c r="FG197" s="136">
        <v>4101.1378699999996</v>
      </c>
      <c r="FH197" s="136">
        <v>12.117053329787861</v>
      </c>
      <c r="FI197" s="136">
        <v>801.50158699999997</v>
      </c>
      <c r="FJ197" s="136">
        <v>1991.0051679999999</v>
      </c>
      <c r="FK197" s="136">
        <v>5.882542007918218</v>
      </c>
      <c r="FL197" s="136">
        <v>799.58968300000004</v>
      </c>
      <c r="FM197" s="136">
        <v>22237.232650959999</v>
      </c>
      <c r="FN197" s="136">
        <v>22168.181826</v>
      </c>
      <c r="FO197" s="136">
        <v>162.29725328354931</v>
      </c>
      <c r="FP197" s="136">
        <v>801.63412700000003</v>
      </c>
      <c r="FQ197" s="136">
        <v>11100.640142</v>
      </c>
      <c r="FR197" s="136">
        <v>81.26978652902848</v>
      </c>
      <c r="FS197" s="136">
        <v>799.67777799999999</v>
      </c>
      <c r="FT197" s="136">
        <v>528.74883952115727</v>
      </c>
      <c r="FU197" s="136">
        <v>45.898336763989349</v>
      </c>
      <c r="FV197" s="136">
        <v>1968.0439019999999</v>
      </c>
      <c r="FW197" s="136">
        <v>530.53145623931346</v>
      </c>
      <c r="FX197" s="136">
        <v>46.05307779855152</v>
      </c>
      <c r="FY197" s="136">
        <v>1978.247619</v>
      </c>
      <c r="FZ197" s="136">
        <v>105314289.19064569</v>
      </c>
      <c r="GA197" s="136">
        <v>711.12560832927522</v>
      </c>
      <c r="GB197" s="136">
        <v>1819.6373020000001</v>
      </c>
      <c r="GC197" s="136">
        <v>105062863.35928462</v>
      </c>
      <c r="GD197" s="136">
        <v>709.42787719848195</v>
      </c>
      <c r="GE197" s="136">
        <v>1826.188095</v>
      </c>
      <c r="GF197" s="136">
        <v>800.95454500000005</v>
      </c>
      <c r="GG197" s="136"/>
      <c r="GH197" s="136"/>
      <c r="GI197" s="136"/>
      <c r="GJ197" s="136"/>
      <c r="GK197" s="136"/>
      <c r="GL197" s="136">
        <v>0</v>
      </c>
      <c r="GM197" s="136">
        <v>12</v>
      </c>
      <c r="GN197" s="136">
        <v>0</v>
      </c>
      <c r="GO197" s="107"/>
      <c r="GP197" s="107"/>
      <c r="GQ197" s="107"/>
      <c r="GR197" s="107"/>
      <c r="GS197" s="107"/>
      <c r="GT197" s="107"/>
      <c r="GU197" s="107"/>
      <c r="GV197" s="107"/>
      <c r="GW197" s="107"/>
      <c r="GX197" s="107"/>
      <c r="GY197" s="107"/>
      <c r="GZ197" s="107"/>
      <c r="HA197" s="107"/>
      <c r="HB197" s="107"/>
      <c r="HC197" s="53" t="str">
        <f t="shared" si="21"/>
        <v>0</v>
      </c>
      <c r="HD197" s="56">
        <f t="shared" si="22"/>
        <v>2017</v>
      </c>
      <c r="HF197" s="56" t="e">
        <f>MATCH(ROUND(#REF!,1),#REF!,0)</f>
        <v>#REF!</v>
      </c>
      <c r="HG197" s="56" t="e">
        <f>MATCH(ROUND(#REF!,1),#REF!,0)</f>
        <v>#REF!</v>
      </c>
      <c r="HH197" s="56" t="e">
        <f>MATCH(ROUND(#REF!,1),#REF!,0)</f>
        <v>#REF!</v>
      </c>
      <c r="HI197" s="56" t="e">
        <f>MATCH(ROUND(#REF!,1),#REF!,0)</f>
        <v>#REF!</v>
      </c>
      <c r="HK197" s="115">
        <f t="shared" si="18"/>
        <v>4</v>
      </c>
      <c r="HL197" s="115" t="str" cm="1">
        <f t="array" ref="HL197">IFERROR(INDEX(#REF!,'5. Data Set'!HH197),"")</f>
        <v/>
      </c>
      <c r="HM197" s="56"/>
      <c r="HN197" s="116" t="str" cm="1">
        <f t="array" ref="HN197">IF(IFERROR(INDEX($E$5:$E$900,SMALL(IF(ROUND($EH$5:$EH$900,1)=ROUND($EH197,1),ROW($EH$5:$EH$900)-4,""),1)),"")=$E197,"",IFERROR(INDEX($E$5:$E$900,SMALL(IF(ROUND($EH$5:$EH$900,1)=ROUND($EH197,1),ROW($EH$5:$EH$900)-4,""),1)),""))</f>
        <v/>
      </c>
      <c r="HO197" s="116" t="str" cm="1">
        <f t="array" ref="HO197">IF(IFERROR(INDEX($E$5:$E$900,SMALL(IF(ROUND($EH$5:$EH$900,1)=ROUND($EH197,1),ROW($EH$5:$EH$900)-4,""),2)),"")=$E197,"",IFERROR(INDEX($E$5:$E$900,SMALL(IF(ROUND($EH$5:$EH$900,1)=ROUND($EH197,1),ROW($EH$5:$EH$900)-4,""),2)),""))</f>
        <v/>
      </c>
      <c r="HP197" s="116" t="str" cm="1">
        <f t="array" ref="HP197">IF(IFERROR(INDEX($E$5:$E$900,SMALL(IF(ROUND($EH$5:$EH$900,1)=ROUND($EH197,1),ROW($EH$5:$EH$900)-4,""),3)),"")=$E197,"",IFERROR(INDEX($E$5:$E$900,SMALL(IF(ROUND($EH$5:$EH$900,1)=ROUND($EH197,1),ROW($EH$5:$EH$900)-4,""),3)),""))</f>
        <v/>
      </c>
      <c r="HQ197" s="117" t="str" cm="1">
        <f t="array" ref="HQ197">IF(IFERROR(INDEX($E$5:$E$900,SMALL(IF(ROUND($EH$5:$EH$900,1)=ROUND($EH197,1),ROW($EH$5:$EH$900)-4,""),4)),"")=$E197,"",IFERROR(INDEX($E$5:$E$900,SMALL(IF(ROUND($EH$5:$EH$900,1)=ROUND($EH197,1),ROW($EH$5:$EH$900)-4,""),4)),""))</f>
        <v/>
      </c>
      <c r="HR197" s="118"/>
      <c r="HS197" s="105" t="str">
        <f t="shared" si="19"/>
        <v>TA</v>
      </c>
      <c r="HT197" s="119" t="str">
        <f t="shared" si="20"/>
        <v/>
      </c>
      <c r="HU197" s="119" t="str">
        <f t="shared" si="20"/>
        <v/>
      </c>
      <c r="HV197" s="119" t="str">
        <f t="shared" si="20"/>
        <v/>
      </c>
      <c r="HW197" s="119" t="str">
        <f t="shared" ref="HW197:HW260" si="23">IFERROR(INDEX($B$5:$B$900,MATCH(HQ197,$E$5:$E$900,0)),"")</f>
        <v/>
      </c>
      <c r="HX197" s="56"/>
    </row>
    <row r="198" spans="1:232" s="53" customFormat="1" ht="13.9" customHeight="1" x14ac:dyDescent="0.25">
      <c r="A198" s="136" t="s">
        <v>292</v>
      </c>
      <c r="B198" s="137" t="s">
        <v>776</v>
      </c>
      <c r="C198" s="136"/>
      <c r="D198" s="137">
        <v>2018</v>
      </c>
      <c r="E198" s="138" t="s">
        <v>777</v>
      </c>
      <c r="F198" s="137" t="s">
        <v>300</v>
      </c>
      <c r="G198" s="107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48" t="s">
        <v>305</v>
      </c>
      <c r="X198" s="107"/>
      <c r="Y198" s="148" t="s">
        <v>296</v>
      </c>
      <c r="Z198" s="148">
        <v>2</v>
      </c>
      <c r="AA198" s="149" t="s">
        <v>422</v>
      </c>
      <c r="AB198" s="149">
        <v>4</v>
      </c>
      <c r="AC198" s="149">
        <v>4</v>
      </c>
      <c r="AD198" s="149">
        <v>2500</v>
      </c>
      <c r="AE198" s="149">
        <v>28</v>
      </c>
      <c r="AF198" s="149">
        <v>2</v>
      </c>
      <c r="AG198" s="149">
        <v>393216</v>
      </c>
      <c r="AH198" s="149">
        <v>12</v>
      </c>
      <c r="AI198" s="149" t="s">
        <v>778</v>
      </c>
      <c r="AJ198" s="149">
        <v>4</v>
      </c>
      <c r="AK198" s="149" t="s">
        <v>439</v>
      </c>
      <c r="AL198" s="149" t="s">
        <v>316</v>
      </c>
      <c r="AM198" s="149">
        <v>3</v>
      </c>
      <c r="AN198" s="148">
        <v>1</v>
      </c>
      <c r="AO198" s="149">
        <v>3000</v>
      </c>
      <c r="AP198" s="149" t="s">
        <v>779</v>
      </c>
      <c r="AQ198" s="149" t="s">
        <v>780</v>
      </c>
      <c r="AR198" s="149" t="s">
        <v>319</v>
      </c>
      <c r="AS198" s="149" t="s">
        <v>674</v>
      </c>
      <c r="AT198" s="149" t="s">
        <v>478</v>
      </c>
      <c r="AU198" s="149">
        <v>12.367063645245526</v>
      </c>
      <c r="AV198" s="149">
        <v>13.028984847975657</v>
      </c>
      <c r="AW198" s="149">
        <v>22.49429085773367</v>
      </c>
      <c r="AX198" s="149">
        <v>13.176038643691626</v>
      </c>
      <c r="AY198" s="149">
        <v>13.577198956562585</v>
      </c>
      <c r="AZ198" s="149">
        <v>21.340480169182221</v>
      </c>
      <c r="BA198" s="149"/>
      <c r="BB198" s="149">
        <v>11.302272685878023</v>
      </c>
      <c r="BC198" s="149">
        <v>47.220194210093688</v>
      </c>
      <c r="BD198" s="149">
        <v>807.08462845835095</v>
      </c>
      <c r="BE198" s="149">
        <v>10.127949177967746</v>
      </c>
      <c r="BF198" s="149">
        <v>237.59568499347571</v>
      </c>
      <c r="BG198" s="149">
        <v>322810.91469781002</v>
      </c>
      <c r="BH198" s="149">
        <v>320679.60785500001</v>
      </c>
      <c r="BI198" s="149">
        <v>46.311537151955406</v>
      </c>
      <c r="BJ198" s="149">
        <v>2695.9444440000002</v>
      </c>
      <c r="BK198" s="149">
        <v>242105.19350600001</v>
      </c>
      <c r="BL198" s="149">
        <v>34.964068151175553</v>
      </c>
      <c r="BM198" s="149">
        <v>2471.693651</v>
      </c>
      <c r="BN198" s="149">
        <v>161440.100512</v>
      </c>
      <c r="BO198" s="149">
        <v>23.314669937034257</v>
      </c>
      <c r="BP198" s="149">
        <v>1931.5142860000001</v>
      </c>
      <c r="BQ198" s="149">
        <v>80684.416725000003</v>
      </c>
      <c r="BR198" s="149">
        <v>11.65218888640171</v>
      </c>
      <c r="BS198" s="149">
        <v>1461.0936509999999</v>
      </c>
      <c r="BT198" s="149">
        <v>2256987.32298999</v>
      </c>
      <c r="BU198" s="149">
        <v>2249335.5062310002</v>
      </c>
      <c r="BV198" s="149">
        <v>38.119090854307998</v>
      </c>
      <c r="BW198" s="149">
        <v>2724.569841</v>
      </c>
      <c r="BX198" s="149">
        <v>1692783.025593</v>
      </c>
      <c r="BY198" s="149">
        <v>28.687294434493836</v>
      </c>
      <c r="BZ198" s="149">
        <v>2086.2444439999999</v>
      </c>
      <c r="CA198" s="149">
        <v>1128592.2083910001</v>
      </c>
      <c r="CB198" s="149">
        <v>19.126052476362997</v>
      </c>
      <c r="CC198" s="149">
        <v>1586.365873</v>
      </c>
      <c r="CD198" s="149">
        <v>564226.12072600005</v>
      </c>
      <c r="CE198" s="149">
        <v>9.5618402407058962</v>
      </c>
      <c r="CF198" s="149">
        <v>769.64444400000002</v>
      </c>
      <c r="CG198" s="149">
        <v>1414418.34014356</v>
      </c>
      <c r="CH198" s="149">
        <v>1386065.917445</v>
      </c>
      <c r="CI198" s="149">
        <v>86.919703273318106</v>
      </c>
      <c r="CJ198" s="149">
        <v>2559.0214289999999</v>
      </c>
      <c r="CK198" s="149">
        <v>1060897.406684</v>
      </c>
      <c r="CL198" s="149">
        <v>66.528501012698072</v>
      </c>
      <c r="CM198" s="149">
        <v>2561.9730159999999</v>
      </c>
      <c r="CN198" s="149">
        <v>707294.54419499997</v>
      </c>
      <c r="CO198" s="149">
        <v>44.354190615689575</v>
      </c>
      <c r="CP198" s="149">
        <v>2182.635714</v>
      </c>
      <c r="CQ198" s="149">
        <v>353660.40670499997</v>
      </c>
      <c r="CR198" s="149">
        <v>22.177918974433901</v>
      </c>
      <c r="CS198" s="149">
        <v>1552.6103169999999</v>
      </c>
      <c r="CT198" s="149">
        <v>743009.856548768</v>
      </c>
      <c r="CU198" s="149">
        <v>737427.57076699997</v>
      </c>
      <c r="CV198" s="149">
        <v>48.977259087386003</v>
      </c>
      <c r="CW198" s="149">
        <v>2537.0190480000001</v>
      </c>
      <c r="CX198" s="149">
        <v>557165.43019600003</v>
      </c>
      <c r="CY198" s="149">
        <v>37.004902869120578</v>
      </c>
      <c r="CZ198" s="149">
        <v>2411.1333330000002</v>
      </c>
      <c r="DA198" s="149">
        <v>371523.49887399998</v>
      </c>
      <c r="DB198" s="149">
        <v>24.675240501895189</v>
      </c>
      <c r="DC198" s="149">
        <v>1984.3849210000001</v>
      </c>
      <c r="DD198" s="149">
        <v>185782.90136700001</v>
      </c>
      <c r="DE198" s="149">
        <v>12.33902508526201</v>
      </c>
      <c r="DF198" s="149">
        <v>1508.2928569999999</v>
      </c>
      <c r="DG198" s="149">
        <v>1091755.7850009799</v>
      </c>
      <c r="DH198" s="149">
        <v>1085056.5101129999</v>
      </c>
      <c r="DI198" s="149">
        <v>51.948718040060186</v>
      </c>
      <c r="DJ198" s="149">
        <v>2553.7738100000001</v>
      </c>
      <c r="DK198" s="149">
        <v>818631.57716700004</v>
      </c>
      <c r="DL198" s="149">
        <v>39.193222274210797</v>
      </c>
      <c r="DM198" s="149">
        <v>2532.5230160000001</v>
      </c>
      <c r="DN198" s="149">
        <v>545891.28064600006</v>
      </c>
      <c r="DO198" s="149">
        <v>26.135368945764057</v>
      </c>
      <c r="DP198" s="149">
        <v>2073.386508</v>
      </c>
      <c r="DQ198" s="149">
        <v>272921.13670899998</v>
      </c>
      <c r="DR198" s="149">
        <v>13.066511325379768</v>
      </c>
      <c r="DS198" s="149">
        <v>1525.869048</v>
      </c>
      <c r="DT198" s="149">
        <v>79692.045303551393</v>
      </c>
      <c r="DU198" s="149">
        <v>79368.270126999996</v>
      </c>
      <c r="DV198" s="149">
        <v>81.249188848850892</v>
      </c>
      <c r="DW198" s="149">
        <v>2517.456349</v>
      </c>
      <c r="DX198" s="149">
        <v>59713.316497</v>
      </c>
      <c r="DY198" s="149">
        <v>61.128439880227262</v>
      </c>
      <c r="DZ198" s="149">
        <v>2462.5642859999998</v>
      </c>
      <c r="EA198" s="149">
        <v>39843.545487000003</v>
      </c>
      <c r="EB198" s="149">
        <v>40.787782655474231</v>
      </c>
      <c r="EC198" s="149">
        <v>2043.828571</v>
      </c>
      <c r="ED198" s="149">
        <v>19908.341797000001</v>
      </c>
      <c r="EE198" s="149">
        <v>20.380142086297795</v>
      </c>
      <c r="EF198" s="149">
        <v>1571.046032</v>
      </c>
      <c r="EG198" s="149">
        <v>14303104.1430021</v>
      </c>
      <c r="EH198" s="150">
        <v>14226204.884259</v>
      </c>
      <c r="EI198" s="149">
        <v>40.174270357985826</v>
      </c>
      <c r="EJ198" s="149">
        <v>2701.8447150000002</v>
      </c>
      <c r="EK198" s="149">
        <v>12522796.526519001</v>
      </c>
      <c r="EL198" s="149">
        <v>35.363908884166534</v>
      </c>
      <c r="EM198" s="149">
        <v>2384.100813</v>
      </c>
      <c r="EN198" s="149">
        <v>10729767.508961</v>
      </c>
      <c r="EO198" s="149">
        <v>30.300462019936948</v>
      </c>
      <c r="EP198" s="149">
        <v>2179.1219510000001</v>
      </c>
      <c r="EQ198" s="149">
        <v>8937622.0232389998</v>
      </c>
      <c r="ER198" s="149">
        <v>25.239510216557264</v>
      </c>
      <c r="ES198" s="149">
        <v>1980.1223580000001</v>
      </c>
      <c r="ET198" s="149">
        <v>7159036.218777</v>
      </c>
      <c r="EU198" s="149">
        <v>20.216850445756844</v>
      </c>
      <c r="EV198" s="149">
        <v>1778.3565040000001</v>
      </c>
      <c r="EW198" s="149">
        <v>5360582.4745190004</v>
      </c>
      <c r="EX198" s="149">
        <v>15.138084356278011</v>
      </c>
      <c r="EY198" s="149">
        <v>1342.231301</v>
      </c>
      <c r="EZ198" s="149">
        <v>3575365.3529289998</v>
      </c>
      <c r="FA198" s="149">
        <v>10.096697994000998</v>
      </c>
      <c r="FB198" s="149">
        <v>1065.024797</v>
      </c>
      <c r="FC198" s="149">
        <v>1786167.1216559999</v>
      </c>
      <c r="FD198" s="149">
        <v>5.0440691269216993</v>
      </c>
      <c r="FE198" s="149">
        <v>900.10365899999999</v>
      </c>
      <c r="FF198" s="149">
        <v>13091.2504870054</v>
      </c>
      <c r="FG198" s="149">
        <v>12924.489555</v>
      </c>
      <c r="FH198" s="149">
        <v>38.186165440524732</v>
      </c>
      <c r="FI198" s="149">
        <v>576.44444399999998</v>
      </c>
      <c r="FJ198" s="149">
        <v>6546.1313630000004</v>
      </c>
      <c r="FK198" s="149">
        <v>19.340930576729896</v>
      </c>
      <c r="FL198" s="149">
        <v>574.60634900000002</v>
      </c>
      <c r="FM198" s="149">
        <v>111194.321325147</v>
      </c>
      <c r="FN198" s="149">
        <v>110925.47042500001</v>
      </c>
      <c r="FO198" s="149">
        <v>812.10535489420897</v>
      </c>
      <c r="FP198" s="149">
        <v>805.47301600000003</v>
      </c>
      <c r="FQ198" s="149">
        <v>55578.184319</v>
      </c>
      <c r="FR198" s="149">
        <v>406.89790115674646</v>
      </c>
      <c r="FS198" s="149">
        <v>629.80872999999997</v>
      </c>
      <c r="FT198" s="149">
        <v>276.07390156148898</v>
      </c>
      <c r="FU198" s="149">
        <v>23.964748399434807</v>
      </c>
      <c r="FV198" s="149">
        <v>2356.3524750000001</v>
      </c>
      <c r="FW198" s="149">
        <v>276.79547128032834</v>
      </c>
      <c r="FX198" s="149">
        <v>24.027384659750727</v>
      </c>
      <c r="FY198" s="149">
        <v>2382.2980389999998</v>
      </c>
      <c r="FZ198" s="149">
        <v>96219521.992195442</v>
      </c>
      <c r="GA198" s="149">
        <v>649.71398122420874</v>
      </c>
      <c r="GB198" s="149">
        <v>2757.5777779999999</v>
      </c>
      <c r="GC198" s="149">
        <v>93470470.869569764</v>
      </c>
      <c r="GD198" s="149">
        <v>631.15125182699887</v>
      </c>
      <c r="GE198" s="149">
        <v>2656.4087300000001</v>
      </c>
      <c r="GF198" s="149">
        <v>423.79242399999998</v>
      </c>
      <c r="GG198" s="149"/>
      <c r="GH198" s="149"/>
      <c r="GI198" s="149"/>
      <c r="GJ198" s="149"/>
      <c r="GK198" s="149"/>
      <c r="GL198" s="136">
        <v>0</v>
      </c>
      <c r="GM198" s="136">
        <v>8</v>
      </c>
      <c r="GN198" s="136">
        <v>0</v>
      </c>
      <c r="GO198" s="107"/>
      <c r="GP198" s="107"/>
      <c r="GQ198" s="107"/>
      <c r="GR198" s="107"/>
      <c r="GS198" s="107"/>
      <c r="GT198" s="107"/>
      <c r="GU198" s="107"/>
      <c r="GV198" s="107"/>
      <c r="GW198" s="107"/>
      <c r="GX198" s="107"/>
      <c r="GY198" s="107"/>
      <c r="GZ198" s="107"/>
      <c r="HA198" s="107"/>
      <c r="HB198" s="107"/>
      <c r="HC198" s="53" t="str">
        <f t="shared" si="21"/>
        <v>0</v>
      </c>
      <c r="HD198" s="56">
        <f t="shared" si="22"/>
        <v>2018</v>
      </c>
      <c r="HF198" s="56" t="e">
        <f>MATCH(ROUND(#REF!,1),#REF!,0)</f>
        <v>#REF!</v>
      </c>
      <c r="HG198" s="56" t="e">
        <f>MATCH(ROUND(#REF!,1),#REF!,0)</f>
        <v>#REF!</v>
      </c>
      <c r="HH198" s="56" t="e">
        <f>MATCH(ROUND(#REF!,1),#REF!,0)</f>
        <v>#REF!</v>
      </c>
      <c r="HI198" s="56" t="e">
        <f>MATCH(ROUND(#REF!,1),#REF!,0)</f>
        <v>#REF!</v>
      </c>
      <c r="HK198" s="115">
        <f t="shared" ref="HK198:HK261" si="24">IF(VALUE(AC198)=0,"",VALUE(AC198))</f>
        <v>4</v>
      </c>
      <c r="HL198" s="115" t="str" cm="1">
        <f t="array" ref="HL198">IFERROR(INDEX(#REF!,'5. Data Set'!HH198),"")</f>
        <v/>
      </c>
      <c r="HM198" s="56"/>
      <c r="HN198" s="116" t="str" cm="1">
        <f t="array" ref="HN198">IF(IFERROR(INDEX($E$5:$E$900,SMALL(IF(ROUND($EH$5:$EH$900,1)=ROUND($EH198,1),ROW($EH$5:$EH$900)-4,""),1)),"")=$E198,"",IFERROR(INDEX($E$5:$E$900,SMALL(IF(ROUND($EH$5:$EH$900,1)=ROUND($EH198,1),ROW($EH$5:$EH$900)-4,""),1)),""))</f>
        <v/>
      </c>
      <c r="HO198" s="116" t="str" cm="1">
        <f t="array" ref="HO198">IF(IFERROR(INDEX($E$5:$E$900,SMALL(IF(ROUND($EH$5:$EH$900,1)=ROUND($EH198,1),ROW($EH$5:$EH$900)-4,""),2)),"")=$E198,"",IFERROR(INDEX($E$5:$E$900,SMALL(IF(ROUND($EH$5:$EH$900,1)=ROUND($EH198,1),ROW($EH$5:$EH$900)-4,""),2)),""))</f>
        <v/>
      </c>
      <c r="HP198" s="116" t="str" cm="1">
        <f t="array" ref="HP198">IF(IFERROR(INDEX($E$5:$E$900,SMALL(IF(ROUND($EH$5:$EH$900,1)=ROUND($EH198,1),ROW($EH$5:$EH$900)-4,""),3)),"")=$E198,"",IFERROR(INDEX($E$5:$E$900,SMALL(IF(ROUND($EH$5:$EH$900,1)=ROUND($EH198,1),ROW($EH$5:$EH$900)-4,""),3)),""))</f>
        <v/>
      </c>
      <c r="HQ198" s="117" t="str" cm="1">
        <f t="array" ref="HQ198">IF(IFERROR(INDEX($E$5:$E$900,SMALL(IF(ROUND($EH$5:$EH$900,1)=ROUND($EH198,1),ROW($EH$5:$EH$900)-4,""),4)),"")=$E198,"",IFERROR(INDEX($E$5:$E$900,SMALL(IF(ROUND($EH$5:$EH$900,1)=ROUND($EH198,1),ROW($EH$5:$EH$900)-4,""),4)),""))</f>
        <v/>
      </c>
      <c r="HR198" s="118"/>
      <c r="HS198" s="105" t="str">
        <f t="shared" ref="HS198:HS261" si="25">B198</f>
        <v>TU</v>
      </c>
      <c r="HT198" s="119" t="str">
        <f t="shared" ref="HT198:HW261" si="26">IFERROR(INDEX($B$5:$B$900,MATCH(HN198,$E$5:$E$900,0)),"")</f>
        <v/>
      </c>
      <c r="HU198" s="119" t="str">
        <f t="shared" si="26"/>
        <v/>
      </c>
      <c r="HV198" s="119" t="str">
        <f t="shared" si="26"/>
        <v/>
      </c>
      <c r="HW198" s="119" t="str">
        <f t="shared" si="23"/>
        <v/>
      </c>
      <c r="HX198" s="56"/>
    </row>
    <row r="199" spans="1:232" s="53" customFormat="1" ht="13.9" customHeight="1" x14ac:dyDescent="0.25">
      <c r="A199" s="136" t="s">
        <v>292</v>
      </c>
      <c r="B199" s="137" t="s">
        <v>776</v>
      </c>
      <c r="C199" s="136"/>
      <c r="D199" s="137">
        <v>2018</v>
      </c>
      <c r="E199" s="138" t="s">
        <v>781</v>
      </c>
      <c r="F199" s="137" t="s">
        <v>309</v>
      </c>
      <c r="G199" s="107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48" t="s">
        <v>305</v>
      </c>
      <c r="X199" s="107"/>
      <c r="Y199" s="148" t="s">
        <v>296</v>
      </c>
      <c r="Z199" s="148">
        <v>2</v>
      </c>
      <c r="AA199" s="149" t="s">
        <v>782</v>
      </c>
      <c r="AB199" s="149">
        <v>4</v>
      </c>
      <c r="AC199" s="149">
        <v>4</v>
      </c>
      <c r="AD199" s="149">
        <v>2200</v>
      </c>
      <c r="AE199" s="149">
        <v>14</v>
      </c>
      <c r="AF199" s="149">
        <v>2</v>
      </c>
      <c r="AG199" s="149">
        <v>16384</v>
      </c>
      <c r="AH199" s="149">
        <v>1</v>
      </c>
      <c r="AI199" s="149" t="s">
        <v>783</v>
      </c>
      <c r="AJ199" s="149">
        <v>1</v>
      </c>
      <c r="AK199" s="149" t="s">
        <v>439</v>
      </c>
      <c r="AL199" s="149" t="s">
        <v>316</v>
      </c>
      <c r="AM199" s="149">
        <v>3</v>
      </c>
      <c r="AN199" s="148">
        <v>1</v>
      </c>
      <c r="AO199" s="149">
        <v>3000</v>
      </c>
      <c r="AP199" s="149" t="s">
        <v>779</v>
      </c>
      <c r="AQ199" s="149" t="s">
        <v>780</v>
      </c>
      <c r="AR199" s="149" t="s">
        <v>319</v>
      </c>
      <c r="AS199" s="149" t="s">
        <v>674</v>
      </c>
      <c r="AT199" s="149" t="s">
        <v>478</v>
      </c>
      <c r="AU199" s="149">
        <v>11.075466955170208</v>
      </c>
      <c r="AV199" s="149">
        <v>9.9923696252360319</v>
      </c>
      <c r="AW199" s="149">
        <v>24.684206958221381</v>
      </c>
      <c r="AX199" s="149">
        <v>13.641630495032606</v>
      </c>
      <c r="AY199" s="149">
        <v>14.58317321302162</v>
      </c>
      <c r="AZ199" s="149">
        <v>22.80410578548792</v>
      </c>
      <c r="BA199" s="149"/>
      <c r="BB199" s="149">
        <v>8.8679062919435534</v>
      </c>
      <c r="BC199" s="149">
        <v>16.369822269356103</v>
      </c>
      <c r="BD199" s="149">
        <v>293.58432835810657</v>
      </c>
      <c r="BE199" s="149">
        <v>15.699550967663226</v>
      </c>
      <c r="BF199" s="149">
        <v>74.315750506245536</v>
      </c>
      <c r="BG199" s="149">
        <v>111657.10698079799</v>
      </c>
      <c r="BH199" s="149">
        <v>111438.079658</v>
      </c>
      <c r="BI199" s="149">
        <v>16.093535852637054</v>
      </c>
      <c r="BJ199" s="149">
        <v>1123.1809519999999</v>
      </c>
      <c r="BK199" s="149">
        <v>83778.179071000006</v>
      </c>
      <c r="BL199" s="149">
        <v>12.098980282912601</v>
      </c>
      <c r="BM199" s="149">
        <v>921.21839999999997</v>
      </c>
      <c r="BN199" s="149">
        <v>55771.204839999999</v>
      </c>
      <c r="BO199" s="149">
        <v>8.0543014326150999</v>
      </c>
      <c r="BP199" s="149">
        <v>736.03333299999997</v>
      </c>
      <c r="BQ199" s="149">
        <v>27931.133966000001</v>
      </c>
      <c r="BR199" s="149">
        <v>4.0337262385188613</v>
      </c>
      <c r="BS199" s="149">
        <v>552.04761900000005</v>
      </c>
      <c r="BT199" s="149">
        <v>709669.93146033701</v>
      </c>
      <c r="BU199" s="149">
        <v>709726.84664200002</v>
      </c>
      <c r="BV199" s="149">
        <v>12.027615299693551</v>
      </c>
      <c r="BW199" s="149">
        <v>1020.4460319999999</v>
      </c>
      <c r="BX199" s="149">
        <v>532347.62521099998</v>
      </c>
      <c r="BY199" s="149">
        <v>9.0216010174025225</v>
      </c>
      <c r="BZ199" s="149">
        <v>804.45317499999999</v>
      </c>
      <c r="CA199" s="149">
        <v>354838.38617900002</v>
      </c>
      <c r="CB199" s="149">
        <v>6.0133833498310656</v>
      </c>
      <c r="CC199" s="149">
        <v>583.13968299999999</v>
      </c>
      <c r="CD199" s="149">
        <v>177438.23646799999</v>
      </c>
      <c r="CE199" s="149">
        <v>3.0070143996816707</v>
      </c>
      <c r="CF199" s="149">
        <v>411.13095199999998</v>
      </c>
      <c r="CG199" s="149">
        <v>667465.19904493797</v>
      </c>
      <c r="CH199" s="149">
        <v>667713.42764500005</v>
      </c>
      <c r="CI199" s="149">
        <v>41.872072801195998</v>
      </c>
      <c r="CJ199" s="149">
        <v>1318.355556</v>
      </c>
      <c r="CK199" s="149">
        <v>500600.13884700002</v>
      </c>
      <c r="CL199" s="149">
        <v>31.392457587710414</v>
      </c>
      <c r="CM199" s="149">
        <v>1135.4722220000001</v>
      </c>
      <c r="CN199" s="149">
        <v>333754.46724000003</v>
      </c>
      <c r="CO199" s="149">
        <v>20.929624553585708</v>
      </c>
      <c r="CP199" s="149">
        <v>902.99126999999999</v>
      </c>
      <c r="CQ199" s="149">
        <v>166961.08035800001</v>
      </c>
      <c r="CR199" s="149">
        <v>10.470070276066675</v>
      </c>
      <c r="CS199" s="149">
        <v>573.97301600000003</v>
      </c>
      <c r="CT199" s="149">
        <v>315363.81267255102</v>
      </c>
      <c r="CU199" s="149">
        <v>315656.374641</v>
      </c>
      <c r="CV199" s="149">
        <v>20.964749158072941</v>
      </c>
      <c r="CW199" s="149">
        <v>1070.3412699999999</v>
      </c>
      <c r="CX199" s="149">
        <v>236572.19707900001</v>
      </c>
      <c r="CY199" s="149">
        <v>15.712265513966365</v>
      </c>
      <c r="CZ199" s="149">
        <v>951.34365100000002</v>
      </c>
      <c r="DA199" s="149">
        <v>157614.238434</v>
      </c>
      <c r="DB199" s="149">
        <v>10.468164871587277</v>
      </c>
      <c r="DC199" s="149">
        <v>815.19761900000003</v>
      </c>
      <c r="DD199" s="149">
        <v>78817.115386999998</v>
      </c>
      <c r="DE199" s="149">
        <v>5.2347463450741971</v>
      </c>
      <c r="DF199" s="149">
        <v>627.92381</v>
      </c>
      <c r="DG199" s="149">
        <v>495743.99079185998</v>
      </c>
      <c r="DH199" s="149">
        <v>496192.166968</v>
      </c>
      <c r="DI199" s="149">
        <v>23.755948870186199</v>
      </c>
      <c r="DJ199" s="149">
        <v>1162.192857</v>
      </c>
      <c r="DK199" s="149">
        <v>371914.70630000002</v>
      </c>
      <c r="DL199" s="149">
        <v>17.805977875307548</v>
      </c>
      <c r="DM199" s="149">
        <v>1032.7865079999999</v>
      </c>
      <c r="DN199" s="149">
        <v>247923.316357</v>
      </c>
      <c r="DO199" s="149">
        <v>11.869702948139686</v>
      </c>
      <c r="DP199" s="149">
        <v>858.28730199999995</v>
      </c>
      <c r="DQ199" s="149">
        <v>123926.737475</v>
      </c>
      <c r="DR199" s="149">
        <v>5.9331795926858097</v>
      </c>
      <c r="DS199" s="149">
        <v>639.34603200000004</v>
      </c>
      <c r="DT199" s="149">
        <v>36344.303918946804</v>
      </c>
      <c r="DU199" s="149">
        <v>36370.287462</v>
      </c>
      <c r="DV199" s="149">
        <v>37.232213197522647</v>
      </c>
      <c r="DW199" s="149">
        <v>1171.8515870000001</v>
      </c>
      <c r="DX199" s="149">
        <v>27277.978253000001</v>
      </c>
      <c r="DY199" s="149">
        <v>27.924428779239392</v>
      </c>
      <c r="DZ199" s="149">
        <v>1022.31746</v>
      </c>
      <c r="EA199" s="149">
        <v>18165.185552999999</v>
      </c>
      <c r="EB199" s="149">
        <v>18.595675439422632</v>
      </c>
      <c r="EC199" s="149">
        <v>836.96666700000003</v>
      </c>
      <c r="ED199" s="149">
        <v>9079.4906589999991</v>
      </c>
      <c r="EE199" s="149">
        <v>9.2946620862977927</v>
      </c>
      <c r="EF199" s="149">
        <v>662.71984099999997</v>
      </c>
      <c r="EG199" s="149">
        <v>4704461.3541739797</v>
      </c>
      <c r="EH199" s="150">
        <v>4719027.0658250004</v>
      </c>
      <c r="EI199" s="149">
        <v>13.326355884194829</v>
      </c>
      <c r="EJ199" s="149">
        <v>1039.4971539999999</v>
      </c>
      <c r="EK199" s="149">
        <v>4121847.4744469998</v>
      </c>
      <c r="EL199" s="149">
        <v>11.639943060010276</v>
      </c>
      <c r="EM199" s="149">
        <v>826.75447199999996</v>
      </c>
      <c r="EN199" s="149">
        <v>3531908.2325400002</v>
      </c>
      <c r="EO199" s="149">
        <v>9.9739767118536449</v>
      </c>
      <c r="EP199" s="149">
        <v>763.24715400000002</v>
      </c>
      <c r="EQ199" s="149">
        <v>2939534.971868</v>
      </c>
      <c r="ER199" s="149">
        <v>8.3011367857669125</v>
      </c>
      <c r="ES199" s="149">
        <v>725.84268299999997</v>
      </c>
      <c r="ET199" s="149">
        <v>2349585.5285490002</v>
      </c>
      <c r="EU199" s="149">
        <v>6.6351416292044494</v>
      </c>
      <c r="EV199" s="149">
        <v>680.63536599999998</v>
      </c>
      <c r="EW199" s="149">
        <v>1762956.1393530001</v>
      </c>
      <c r="EX199" s="149">
        <v>4.9785221812744505</v>
      </c>
      <c r="EY199" s="149">
        <v>638.16341499999999</v>
      </c>
      <c r="EZ199" s="149">
        <v>1174652.0968859999</v>
      </c>
      <c r="FA199" s="149">
        <v>3.3171735751597922</v>
      </c>
      <c r="FB199" s="149">
        <v>593.34024399999998</v>
      </c>
      <c r="FC199" s="149">
        <v>586438.03021</v>
      </c>
      <c r="FD199" s="149">
        <v>1.656079057312716</v>
      </c>
      <c r="FE199" s="149">
        <v>496.639837</v>
      </c>
      <c r="FF199" s="149">
        <v>3274.1478505824498</v>
      </c>
      <c r="FG199" s="149">
        <v>3251.5305469999998</v>
      </c>
      <c r="FH199" s="149">
        <v>9.6068384654021148</v>
      </c>
      <c r="FI199" s="149">
        <v>430.47301599999997</v>
      </c>
      <c r="FJ199" s="149">
        <v>1629.5968190000001</v>
      </c>
      <c r="FK199" s="149">
        <v>4.8147397594989076</v>
      </c>
      <c r="FL199" s="149">
        <v>400.97698400000002</v>
      </c>
      <c r="FM199" s="149">
        <v>26307.529312829902</v>
      </c>
      <c r="FN199" s="149">
        <v>25844.278277000001</v>
      </c>
      <c r="FO199" s="149">
        <v>189.21061773921957</v>
      </c>
      <c r="FP199" s="149">
        <v>483.699206</v>
      </c>
      <c r="FQ199" s="149">
        <v>13169.275863000001</v>
      </c>
      <c r="FR199" s="149">
        <v>96.41464135734681</v>
      </c>
      <c r="FS199" s="149">
        <v>437.569841</v>
      </c>
      <c r="FT199" s="149">
        <v>168.24877325</v>
      </c>
      <c r="FU199" s="149">
        <v>14.604928233506945</v>
      </c>
      <c r="FV199" s="149">
        <v>957.39216899999997</v>
      </c>
      <c r="FW199" s="149">
        <v>168.39090300000001</v>
      </c>
      <c r="FX199" s="149">
        <v>14.617265885416668</v>
      </c>
      <c r="FY199" s="149">
        <v>904.69302300000004</v>
      </c>
      <c r="FZ199" s="149">
        <v>13256163.053401075</v>
      </c>
      <c r="GA199" s="149">
        <v>89.511091874693264</v>
      </c>
      <c r="GB199" s="149">
        <v>1282.265079</v>
      </c>
      <c r="GC199" s="149">
        <v>13232559.989349414</v>
      </c>
      <c r="GD199" s="149">
        <v>89.351714230774618</v>
      </c>
      <c r="GE199" s="149">
        <v>1202.3253970000001</v>
      </c>
      <c r="GF199" s="149">
        <v>310.224242</v>
      </c>
      <c r="GG199" s="149"/>
      <c r="GH199" s="149"/>
      <c r="GI199" s="149"/>
      <c r="GJ199" s="149"/>
      <c r="GK199" s="149"/>
      <c r="GL199" s="136">
        <v>0</v>
      </c>
      <c r="GM199" s="136">
        <v>2</v>
      </c>
      <c r="GN199" s="136">
        <v>0</v>
      </c>
      <c r="GO199" s="107"/>
      <c r="GP199" s="107"/>
      <c r="GQ199" s="107"/>
      <c r="GR199" s="107"/>
      <c r="GS199" s="107"/>
      <c r="GT199" s="107"/>
      <c r="GU199" s="107"/>
      <c r="GV199" s="107"/>
      <c r="GW199" s="107"/>
      <c r="GX199" s="107"/>
      <c r="GY199" s="107"/>
      <c r="GZ199" s="107"/>
      <c r="HA199" s="107"/>
      <c r="HB199" s="107"/>
      <c r="HC199" s="53" t="str">
        <f t="shared" si="21"/>
        <v>0</v>
      </c>
      <c r="HD199" s="56">
        <f t="shared" si="22"/>
        <v>2018</v>
      </c>
      <c r="HF199" s="56" t="e">
        <f>MATCH(ROUND(#REF!,1),#REF!,0)</f>
        <v>#REF!</v>
      </c>
      <c r="HG199" s="56" t="e">
        <f>MATCH(ROUND(#REF!,1),#REF!,0)</f>
        <v>#REF!</v>
      </c>
      <c r="HH199" s="56" t="e">
        <f>MATCH(ROUND(#REF!,1),#REF!,0)</f>
        <v>#REF!</v>
      </c>
      <c r="HI199" s="56" t="e">
        <f>MATCH(ROUND(#REF!,1),#REF!,0)</f>
        <v>#REF!</v>
      </c>
      <c r="HK199" s="115">
        <f t="shared" si="24"/>
        <v>4</v>
      </c>
      <c r="HL199" s="115" t="str" cm="1">
        <f t="array" ref="HL199">IFERROR(INDEX(#REF!,'5. Data Set'!HH199),"")</f>
        <v/>
      </c>
      <c r="HM199" s="56"/>
      <c r="HN199" s="116" t="str" cm="1">
        <f t="array" ref="HN199">IF(IFERROR(INDEX($E$5:$E$900,SMALL(IF(ROUND($EH$5:$EH$900,1)=ROUND($EH199,1),ROW($EH$5:$EH$900)-4,""),1)),"")=$E199,"",IFERROR(INDEX($E$5:$E$900,SMALL(IF(ROUND($EH$5:$EH$900,1)=ROUND($EH199,1),ROW($EH$5:$EH$900)-4,""),1)),""))</f>
        <v/>
      </c>
      <c r="HO199" s="116" t="str" cm="1">
        <f t="array" ref="HO199">IF(IFERROR(INDEX($E$5:$E$900,SMALL(IF(ROUND($EH$5:$EH$900,1)=ROUND($EH199,1),ROW($EH$5:$EH$900)-4,""),2)),"")=$E199,"",IFERROR(INDEX($E$5:$E$900,SMALL(IF(ROUND($EH$5:$EH$900,1)=ROUND($EH199,1),ROW($EH$5:$EH$900)-4,""),2)),""))</f>
        <v/>
      </c>
      <c r="HP199" s="116" t="str" cm="1">
        <f t="array" ref="HP199">IF(IFERROR(INDEX($E$5:$E$900,SMALL(IF(ROUND($EH$5:$EH$900,1)=ROUND($EH199,1),ROW($EH$5:$EH$900)-4,""),3)),"")=$E199,"",IFERROR(INDEX($E$5:$E$900,SMALL(IF(ROUND($EH$5:$EH$900,1)=ROUND($EH199,1),ROW($EH$5:$EH$900)-4,""),3)),""))</f>
        <v/>
      </c>
      <c r="HQ199" s="117" t="str" cm="1">
        <f t="array" ref="HQ199">IF(IFERROR(INDEX($E$5:$E$900,SMALL(IF(ROUND($EH$5:$EH$900,1)=ROUND($EH199,1),ROW($EH$5:$EH$900)-4,""),4)),"")=$E199,"",IFERROR(INDEX($E$5:$E$900,SMALL(IF(ROUND($EH$5:$EH$900,1)=ROUND($EH199,1),ROW($EH$5:$EH$900)-4,""),4)),""))</f>
        <v/>
      </c>
      <c r="HR199" s="118"/>
      <c r="HS199" s="105" t="str">
        <f t="shared" si="25"/>
        <v>TU</v>
      </c>
      <c r="HT199" s="119" t="str">
        <f t="shared" si="26"/>
        <v/>
      </c>
      <c r="HU199" s="119" t="str">
        <f t="shared" si="26"/>
        <v/>
      </c>
      <c r="HV199" s="119" t="str">
        <f t="shared" si="26"/>
        <v/>
      </c>
      <c r="HW199" s="119" t="str">
        <f t="shared" si="23"/>
        <v/>
      </c>
      <c r="HX199" s="56"/>
    </row>
    <row r="200" spans="1:232" s="53" customFormat="1" ht="13.9" customHeight="1" x14ac:dyDescent="0.25">
      <c r="A200" s="136" t="s">
        <v>292</v>
      </c>
      <c r="B200" s="137" t="s">
        <v>776</v>
      </c>
      <c r="C200" s="136"/>
      <c r="D200" s="137">
        <v>2018</v>
      </c>
      <c r="E200" s="138" t="s">
        <v>784</v>
      </c>
      <c r="F200" s="137" t="s">
        <v>303</v>
      </c>
      <c r="G200" s="107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48" t="s">
        <v>305</v>
      </c>
      <c r="X200" s="107"/>
      <c r="Y200" s="148" t="s">
        <v>296</v>
      </c>
      <c r="Z200" s="148">
        <v>2</v>
      </c>
      <c r="AA200" s="149" t="s">
        <v>480</v>
      </c>
      <c r="AB200" s="149">
        <v>4</v>
      </c>
      <c r="AC200" s="149">
        <v>4</v>
      </c>
      <c r="AD200" s="149">
        <v>2400</v>
      </c>
      <c r="AE200" s="149">
        <v>10</v>
      </c>
      <c r="AF200" s="149">
        <v>2</v>
      </c>
      <c r="AG200" s="149">
        <v>16384</v>
      </c>
      <c r="AH200" s="149">
        <v>1</v>
      </c>
      <c r="AI200" s="149" t="s">
        <v>785</v>
      </c>
      <c r="AJ200" s="149">
        <v>2</v>
      </c>
      <c r="AK200" s="149" t="s">
        <v>439</v>
      </c>
      <c r="AL200" s="149" t="s">
        <v>316</v>
      </c>
      <c r="AM200" s="149">
        <v>3</v>
      </c>
      <c r="AN200" s="148">
        <v>1</v>
      </c>
      <c r="AO200" s="149">
        <v>3000</v>
      </c>
      <c r="AP200" s="149" t="s">
        <v>779</v>
      </c>
      <c r="AQ200" s="149" t="s">
        <v>780</v>
      </c>
      <c r="AR200" s="149" t="s">
        <v>319</v>
      </c>
      <c r="AS200" s="149" t="s">
        <v>674</v>
      </c>
      <c r="AT200" s="149" t="s">
        <v>478</v>
      </c>
      <c r="AU200" s="149">
        <v>10.854537544683023</v>
      </c>
      <c r="AV200" s="149">
        <v>10.45261076546587</v>
      </c>
      <c r="AW200" s="149">
        <v>19.448734774956698</v>
      </c>
      <c r="AX200" s="149">
        <v>10.653584241903634</v>
      </c>
      <c r="AY200" s="149">
        <v>11.786089832022011</v>
      </c>
      <c r="AZ200" s="149">
        <v>17.97590974008348</v>
      </c>
      <c r="BA200" s="149"/>
      <c r="BB200" s="149">
        <v>8.6550777860872881</v>
      </c>
      <c r="BC200" s="149">
        <v>16.171548917866069</v>
      </c>
      <c r="BD200" s="149">
        <v>276.32777429041914</v>
      </c>
      <c r="BE200" s="149">
        <v>17.583206406705703</v>
      </c>
      <c r="BF200" s="149">
        <v>82.076066758928164</v>
      </c>
      <c r="BG200" s="149">
        <v>107030.953564678</v>
      </c>
      <c r="BH200" s="149">
        <v>106820.36584699999</v>
      </c>
      <c r="BI200" s="149">
        <v>15.426660193951822</v>
      </c>
      <c r="BJ200" s="149">
        <v>1035.5157019999999</v>
      </c>
      <c r="BK200" s="149">
        <v>80324.792925999995</v>
      </c>
      <c r="BL200" s="149">
        <v>11.600253152042054</v>
      </c>
      <c r="BM200" s="149">
        <v>900.75371900000005</v>
      </c>
      <c r="BN200" s="149">
        <v>53524.674142999997</v>
      </c>
      <c r="BO200" s="149">
        <v>7.7298645576512044</v>
      </c>
      <c r="BP200" s="149">
        <v>732.57107399999995</v>
      </c>
      <c r="BQ200" s="149">
        <v>26763.191138999999</v>
      </c>
      <c r="BR200" s="149">
        <v>3.8650556205591822</v>
      </c>
      <c r="BS200" s="149">
        <v>563.649587</v>
      </c>
      <c r="BT200" s="149">
        <v>705255.10205135297</v>
      </c>
      <c r="BU200" s="149">
        <v>705639.71277999994</v>
      </c>
      <c r="BV200" s="149">
        <v>11.958351365261485</v>
      </c>
      <c r="BW200" s="149">
        <v>945.08760299999994</v>
      </c>
      <c r="BX200" s="149">
        <v>528953.22251899994</v>
      </c>
      <c r="BY200" s="149">
        <v>8.9640766755451065</v>
      </c>
      <c r="BZ200" s="149">
        <v>758.20082600000001</v>
      </c>
      <c r="CA200" s="149">
        <v>352553.20645699999</v>
      </c>
      <c r="CB200" s="149">
        <v>5.9746568133939553</v>
      </c>
      <c r="CC200" s="149">
        <v>554.07603300000005</v>
      </c>
      <c r="CD200" s="149">
        <v>176302.61623499999</v>
      </c>
      <c r="CE200" s="149">
        <v>2.9877692445157114</v>
      </c>
      <c r="CF200" s="149">
        <v>403.74958700000002</v>
      </c>
      <c r="CG200" s="149">
        <v>462962.38448597299</v>
      </c>
      <c r="CH200" s="149">
        <v>466253.72822400002</v>
      </c>
      <c r="CI200" s="149">
        <v>29.238606329786268</v>
      </c>
      <c r="CJ200" s="149">
        <v>1041.5669419999999</v>
      </c>
      <c r="CK200" s="149">
        <v>347219.60477999999</v>
      </c>
      <c r="CL200" s="149">
        <v>21.774018564563658</v>
      </c>
      <c r="CM200" s="149">
        <v>999.13966900000003</v>
      </c>
      <c r="CN200" s="149">
        <v>231520.05658400001</v>
      </c>
      <c r="CO200" s="149">
        <v>14.518540833323405</v>
      </c>
      <c r="CP200" s="149">
        <v>855.42561999999998</v>
      </c>
      <c r="CQ200" s="149">
        <v>115740.88286</v>
      </c>
      <c r="CR200" s="149">
        <v>7.258069813394906</v>
      </c>
      <c r="CS200" s="149">
        <v>526.71818199999996</v>
      </c>
      <c r="CT200" s="149">
        <v>224334.17980639701</v>
      </c>
      <c r="CU200" s="149">
        <v>224573.529778</v>
      </c>
      <c r="CV200" s="149">
        <v>14.91535764070473</v>
      </c>
      <c r="CW200" s="149">
        <v>960.14876000000004</v>
      </c>
      <c r="CX200" s="149">
        <v>168231.98035999999</v>
      </c>
      <c r="CY200" s="149">
        <v>11.173356700381825</v>
      </c>
      <c r="CZ200" s="149">
        <v>865.72396700000002</v>
      </c>
      <c r="DA200" s="149">
        <v>112175.138076</v>
      </c>
      <c r="DB200" s="149">
        <v>7.4502649731379007</v>
      </c>
      <c r="DC200" s="149">
        <v>746.406612</v>
      </c>
      <c r="DD200" s="149">
        <v>56117.653556999998</v>
      </c>
      <c r="DE200" s="149">
        <v>3.7271305909794616</v>
      </c>
      <c r="DF200" s="149">
        <v>579.01157000000001</v>
      </c>
      <c r="DG200" s="149">
        <v>350848.22552773397</v>
      </c>
      <c r="DH200" s="149">
        <v>350797.83941399999</v>
      </c>
      <c r="DI200" s="149">
        <v>16.79497600257001</v>
      </c>
      <c r="DJ200" s="149">
        <v>990.99338799999998</v>
      </c>
      <c r="DK200" s="149">
        <v>263086.63130399998</v>
      </c>
      <c r="DL200" s="149">
        <v>12.595669536416548</v>
      </c>
      <c r="DM200" s="149">
        <v>904.09256200000004</v>
      </c>
      <c r="DN200" s="149">
        <v>175395.77458500001</v>
      </c>
      <c r="DO200" s="149">
        <v>8.3973374238224903</v>
      </c>
      <c r="DP200" s="149">
        <v>772.25124000000005</v>
      </c>
      <c r="DQ200" s="149">
        <v>87697.589628999995</v>
      </c>
      <c r="DR200" s="149">
        <v>4.1986544608219338</v>
      </c>
      <c r="DS200" s="149">
        <v>558.63884299999995</v>
      </c>
      <c r="DT200" s="149">
        <v>25642.107639330399</v>
      </c>
      <c r="DU200" s="149">
        <v>25670.620465</v>
      </c>
      <c r="DV200" s="149">
        <v>26.278978824793981</v>
      </c>
      <c r="DW200" s="149">
        <v>992.22313999999994</v>
      </c>
      <c r="DX200" s="149">
        <v>19240.869814999998</v>
      </c>
      <c r="DY200" s="149">
        <v>19.696851937349642</v>
      </c>
      <c r="DZ200" s="149">
        <v>897.17933900000003</v>
      </c>
      <c r="EA200" s="149">
        <v>12820.289731999999</v>
      </c>
      <c r="EB200" s="149">
        <v>13.124112946716485</v>
      </c>
      <c r="EC200" s="149">
        <v>765.21570199999996</v>
      </c>
      <c r="ED200" s="149">
        <v>6398.6227650000001</v>
      </c>
      <c r="EE200" s="149">
        <v>6.550261314429032</v>
      </c>
      <c r="EF200" s="149">
        <v>625.60165300000006</v>
      </c>
      <c r="EG200" s="149">
        <v>4608041.7139545605</v>
      </c>
      <c r="EH200" s="150">
        <v>4613836.2204459999</v>
      </c>
      <c r="EI200" s="149">
        <v>13.029300872276858</v>
      </c>
      <c r="EJ200" s="149">
        <v>961.80622400000004</v>
      </c>
      <c r="EK200" s="149">
        <v>4036980.3971239999</v>
      </c>
      <c r="EL200" s="149">
        <v>11.400281608723377</v>
      </c>
      <c r="EM200" s="149">
        <v>832.20871399999999</v>
      </c>
      <c r="EN200" s="149">
        <v>3454740.6749189999</v>
      </c>
      <c r="EO200" s="149">
        <v>9.7560584161483881</v>
      </c>
      <c r="EP200" s="149">
        <v>772.06846499999995</v>
      </c>
      <c r="EQ200" s="149">
        <v>2875613.5345660001</v>
      </c>
      <c r="ER200" s="149">
        <v>8.1206250382745768</v>
      </c>
      <c r="ES200" s="149">
        <v>733.85684600000002</v>
      </c>
      <c r="ET200" s="149">
        <v>2299850.1318020001</v>
      </c>
      <c r="EU200" s="149">
        <v>6.494690729506913</v>
      </c>
      <c r="EV200" s="149">
        <v>690.01659800000004</v>
      </c>
      <c r="EW200" s="149">
        <v>1729682.037152</v>
      </c>
      <c r="EX200" s="149">
        <v>4.8845573615197928</v>
      </c>
      <c r="EY200" s="149">
        <v>642.63983399999995</v>
      </c>
      <c r="EZ200" s="149">
        <v>1151058.8720740001</v>
      </c>
      <c r="FA200" s="149">
        <v>3.2505471909677026</v>
      </c>
      <c r="FB200" s="149">
        <v>597.83195000000001</v>
      </c>
      <c r="FC200" s="149">
        <v>575174.86013599997</v>
      </c>
      <c r="FD200" s="149">
        <v>1.6242722864049299</v>
      </c>
      <c r="FE200" s="149">
        <v>520.64107899999999</v>
      </c>
      <c r="FF200" s="149">
        <v>3263.9681327885</v>
      </c>
      <c r="FG200" s="149">
        <v>3212.2557099999999</v>
      </c>
      <c r="FH200" s="149">
        <v>9.4907986468120313</v>
      </c>
      <c r="FI200" s="149">
        <v>433.50330600000001</v>
      </c>
      <c r="FJ200" s="149">
        <v>1628.0428380000001</v>
      </c>
      <c r="FK200" s="149">
        <v>4.8101484311292326</v>
      </c>
      <c r="FL200" s="149">
        <v>402.68512399999997</v>
      </c>
      <c r="FM200" s="149">
        <v>27141.784571406501</v>
      </c>
      <c r="FN200" s="149">
        <v>26600.487677000001</v>
      </c>
      <c r="FO200" s="149">
        <v>194.74696300607658</v>
      </c>
      <c r="FP200" s="149">
        <v>539.01818200000002</v>
      </c>
      <c r="FQ200" s="149">
        <v>13548.374803999999</v>
      </c>
      <c r="FR200" s="149">
        <v>99.190093008272925</v>
      </c>
      <c r="FS200" s="149">
        <v>469.338843</v>
      </c>
      <c r="FT200" s="149">
        <v>169.12178125</v>
      </c>
      <c r="FU200" s="149">
        <v>14.68071017795139</v>
      </c>
      <c r="FV200" s="149">
        <v>866.15840700000001</v>
      </c>
      <c r="FW200" s="149">
        <v>170.40898749999999</v>
      </c>
      <c r="FX200" s="149">
        <v>14.792446831597223</v>
      </c>
      <c r="FY200" s="149">
        <v>810.94912299999999</v>
      </c>
      <c r="FZ200" s="149">
        <v>12642629.195761496</v>
      </c>
      <c r="GA200" s="149">
        <v>85.368257686687315</v>
      </c>
      <c r="GB200" s="149">
        <v>1091.8545449999999</v>
      </c>
      <c r="GC200" s="149">
        <v>12623523.955001278</v>
      </c>
      <c r="GD200" s="149">
        <v>85.23925120463916</v>
      </c>
      <c r="GE200" s="149">
        <v>1038.539669</v>
      </c>
      <c r="GF200" s="149">
        <v>307.06229500000001</v>
      </c>
      <c r="GG200" s="149"/>
      <c r="GH200" s="149"/>
      <c r="GI200" s="149"/>
      <c r="GJ200" s="149"/>
      <c r="GK200" s="149"/>
      <c r="GL200" s="136">
        <v>0</v>
      </c>
      <c r="GM200" s="136">
        <v>2</v>
      </c>
      <c r="GN200" s="136">
        <v>0</v>
      </c>
      <c r="GO200" s="107"/>
      <c r="GP200" s="107"/>
      <c r="GQ200" s="107"/>
      <c r="GR200" s="107"/>
      <c r="GS200" s="107"/>
      <c r="GT200" s="107"/>
      <c r="GU200" s="107"/>
      <c r="GV200" s="107"/>
      <c r="GW200" s="107"/>
      <c r="GX200" s="107"/>
      <c r="GY200" s="107"/>
      <c r="GZ200" s="107"/>
      <c r="HA200" s="107"/>
      <c r="HB200" s="107"/>
      <c r="HC200" s="53" t="str">
        <f t="shared" si="21"/>
        <v>0</v>
      </c>
      <c r="HD200" s="56">
        <f t="shared" si="22"/>
        <v>2018</v>
      </c>
      <c r="HF200" s="56" t="e">
        <f>MATCH(ROUND(#REF!,1),#REF!,0)</f>
        <v>#REF!</v>
      </c>
      <c r="HG200" s="56" t="e">
        <f>MATCH(ROUND(#REF!,1),#REF!,0)</f>
        <v>#REF!</v>
      </c>
      <c r="HH200" s="56" t="e">
        <f>MATCH(ROUND(#REF!,1),#REF!,0)</f>
        <v>#REF!</v>
      </c>
      <c r="HI200" s="56" t="e">
        <f>MATCH(ROUND(#REF!,1),#REF!,0)</f>
        <v>#REF!</v>
      </c>
      <c r="HK200" s="115">
        <f t="shared" si="24"/>
        <v>4</v>
      </c>
      <c r="HL200" s="115" t="str" cm="1">
        <f t="array" ref="HL200">IFERROR(INDEX(#REF!,'5. Data Set'!HH200),"")</f>
        <v/>
      </c>
      <c r="HM200" s="56"/>
      <c r="HN200" s="116" t="str" cm="1">
        <f t="array" ref="HN200">IF(IFERROR(INDEX($E$5:$E$900,SMALL(IF(ROUND($EH$5:$EH$900,1)=ROUND($EH200,1),ROW($EH$5:$EH$900)-4,""),1)),"")=$E200,"",IFERROR(INDEX($E$5:$E$900,SMALL(IF(ROUND($EH$5:$EH$900,1)=ROUND($EH200,1),ROW($EH$5:$EH$900)-4,""),1)),""))</f>
        <v/>
      </c>
      <c r="HO200" s="116" t="str" cm="1">
        <f t="array" ref="HO200">IF(IFERROR(INDEX($E$5:$E$900,SMALL(IF(ROUND($EH$5:$EH$900,1)=ROUND($EH200,1),ROW($EH$5:$EH$900)-4,""),2)),"")=$E200,"",IFERROR(INDEX($E$5:$E$900,SMALL(IF(ROUND($EH$5:$EH$900,1)=ROUND($EH200,1),ROW($EH$5:$EH$900)-4,""),2)),""))</f>
        <v/>
      </c>
      <c r="HP200" s="116" t="str" cm="1">
        <f t="array" ref="HP200">IF(IFERROR(INDEX($E$5:$E$900,SMALL(IF(ROUND($EH$5:$EH$900,1)=ROUND($EH200,1),ROW($EH$5:$EH$900)-4,""),3)),"")=$E200,"",IFERROR(INDEX($E$5:$E$900,SMALL(IF(ROUND($EH$5:$EH$900,1)=ROUND($EH200,1),ROW($EH$5:$EH$900)-4,""),3)),""))</f>
        <v/>
      </c>
      <c r="HQ200" s="117" t="str" cm="1">
        <f t="array" ref="HQ200">IF(IFERROR(INDEX($E$5:$E$900,SMALL(IF(ROUND($EH$5:$EH$900,1)=ROUND($EH200,1),ROW($EH$5:$EH$900)-4,""),4)),"")=$E200,"",IFERROR(INDEX($E$5:$E$900,SMALL(IF(ROUND($EH$5:$EH$900,1)=ROUND($EH200,1),ROW($EH$5:$EH$900)-4,""),4)),""))</f>
        <v/>
      </c>
      <c r="HR200" s="118"/>
      <c r="HS200" s="105" t="str">
        <f t="shared" si="25"/>
        <v>TU</v>
      </c>
      <c r="HT200" s="119" t="str">
        <f t="shared" si="26"/>
        <v/>
      </c>
      <c r="HU200" s="119" t="str">
        <f t="shared" si="26"/>
        <v/>
      </c>
      <c r="HV200" s="119" t="str">
        <f t="shared" si="26"/>
        <v/>
      </c>
      <c r="HW200" s="119" t="str">
        <f t="shared" si="23"/>
        <v/>
      </c>
      <c r="HX200" s="56"/>
    </row>
    <row r="201" spans="1:232" s="53" customFormat="1" ht="13.9" customHeight="1" x14ac:dyDescent="0.25">
      <c r="A201" s="136" t="s">
        <v>292</v>
      </c>
      <c r="B201" s="137" t="s">
        <v>776</v>
      </c>
      <c r="C201" s="136"/>
      <c r="D201" s="137">
        <v>2018</v>
      </c>
      <c r="E201" s="138" t="s">
        <v>786</v>
      </c>
      <c r="F201" s="137" t="s">
        <v>49</v>
      </c>
      <c r="G201" s="107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48" t="s">
        <v>305</v>
      </c>
      <c r="X201" s="107"/>
      <c r="Y201" s="148" t="s">
        <v>296</v>
      </c>
      <c r="Z201" s="148">
        <v>2</v>
      </c>
      <c r="AA201" s="149" t="s">
        <v>787</v>
      </c>
      <c r="AB201" s="149">
        <v>4</v>
      </c>
      <c r="AC201" s="149">
        <v>4</v>
      </c>
      <c r="AD201" s="149">
        <v>2000</v>
      </c>
      <c r="AE201" s="149">
        <v>16</v>
      </c>
      <c r="AF201" s="149">
        <v>2</v>
      </c>
      <c r="AG201" s="149">
        <v>196608</v>
      </c>
      <c r="AH201" s="149">
        <v>12</v>
      </c>
      <c r="AI201" s="149" t="s">
        <v>783</v>
      </c>
      <c r="AJ201" s="149">
        <v>1</v>
      </c>
      <c r="AK201" s="149" t="s">
        <v>439</v>
      </c>
      <c r="AL201" s="149" t="s">
        <v>316</v>
      </c>
      <c r="AM201" s="149">
        <v>3</v>
      </c>
      <c r="AN201" s="148">
        <v>1</v>
      </c>
      <c r="AO201" s="149">
        <v>3000</v>
      </c>
      <c r="AP201" s="149" t="s">
        <v>779</v>
      </c>
      <c r="AQ201" s="149" t="s">
        <v>780</v>
      </c>
      <c r="AR201" s="149" t="s">
        <v>319</v>
      </c>
      <c r="AS201" s="149" t="s">
        <v>674</v>
      </c>
      <c r="AT201" s="149" t="s">
        <v>478</v>
      </c>
      <c r="AU201" s="149">
        <v>15.029247499133401</v>
      </c>
      <c r="AV201" s="149">
        <v>19.455871471584629</v>
      </c>
      <c r="AW201" s="149">
        <v>21.830781762538344</v>
      </c>
      <c r="AX201" s="149">
        <v>11.437743028337911</v>
      </c>
      <c r="AY201" s="149">
        <v>12.272993445491474</v>
      </c>
      <c r="AZ201" s="149">
        <v>19.175360871215414</v>
      </c>
      <c r="BA201" s="149"/>
      <c r="BB201" s="149">
        <v>12.997638300592355</v>
      </c>
      <c r="BC201" s="149">
        <v>13.496712880605397</v>
      </c>
      <c r="BD201" s="149">
        <v>217.43087843258022</v>
      </c>
      <c r="BE201" s="149">
        <v>17.568977000035545</v>
      </c>
      <c r="BF201" s="149">
        <v>159.35291446478931</v>
      </c>
      <c r="BG201" s="149">
        <v>227627.13451057201</v>
      </c>
      <c r="BH201" s="149">
        <v>227740.581022</v>
      </c>
      <c r="BI201" s="149">
        <v>32.889576139737741</v>
      </c>
      <c r="BJ201" s="149">
        <v>1546.661983</v>
      </c>
      <c r="BK201" s="149">
        <v>170744.996128</v>
      </c>
      <c r="BL201" s="149">
        <v>24.658453602911443</v>
      </c>
      <c r="BM201" s="149">
        <v>1360.0297519999999</v>
      </c>
      <c r="BN201" s="149">
        <v>113867.847028</v>
      </c>
      <c r="BO201" s="149">
        <v>16.444435189763734</v>
      </c>
      <c r="BP201" s="149">
        <v>1148.6553719999999</v>
      </c>
      <c r="BQ201" s="149">
        <v>56908.328401999999</v>
      </c>
      <c r="BR201" s="149">
        <v>8.2185212295650167</v>
      </c>
      <c r="BS201" s="149">
        <v>889.107438</v>
      </c>
      <c r="BT201" s="149">
        <v>2186984.7808287502</v>
      </c>
      <c r="BU201" s="149">
        <v>2187890.5921220002</v>
      </c>
      <c r="BV201" s="149">
        <v>37.07779476621095</v>
      </c>
      <c r="BW201" s="149">
        <v>1475.109917</v>
      </c>
      <c r="BX201" s="149">
        <v>1640370.6177910001</v>
      </c>
      <c r="BY201" s="149">
        <v>27.799070632680831</v>
      </c>
      <c r="BZ201" s="149">
        <v>1241.6876030000001</v>
      </c>
      <c r="CA201" s="149">
        <v>1093586.712359</v>
      </c>
      <c r="CB201" s="149">
        <v>18.532820528551074</v>
      </c>
      <c r="CC201" s="149">
        <v>1023.935537</v>
      </c>
      <c r="CD201" s="149">
        <v>546723.15216000006</v>
      </c>
      <c r="CE201" s="149">
        <v>9.2652205291781087</v>
      </c>
      <c r="CF201" s="149">
        <v>658.61157000000003</v>
      </c>
      <c r="CG201" s="149">
        <v>691422.34734656301</v>
      </c>
      <c r="CH201" s="149">
        <v>691124.47742699995</v>
      </c>
      <c r="CI201" s="149">
        <v>43.340171449865828</v>
      </c>
      <c r="CJ201" s="149">
        <v>1481.799174</v>
      </c>
      <c r="CK201" s="149">
        <v>518527.77454499999</v>
      </c>
      <c r="CL201" s="149">
        <v>32.516693279281796</v>
      </c>
      <c r="CM201" s="149">
        <v>1305.4760329999999</v>
      </c>
      <c r="CN201" s="149">
        <v>345815.565443</v>
      </c>
      <c r="CO201" s="149">
        <v>21.685971754509293</v>
      </c>
      <c r="CP201" s="149">
        <v>1114.161157</v>
      </c>
      <c r="CQ201" s="149">
        <v>172869.19920100001</v>
      </c>
      <c r="CR201" s="149">
        <v>10.840566318335485</v>
      </c>
      <c r="CS201" s="149">
        <v>676.77520700000002</v>
      </c>
      <c r="CT201" s="149">
        <v>321600.56396613602</v>
      </c>
      <c r="CU201" s="149">
        <v>321710.831297</v>
      </c>
      <c r="CV201" s="149">
        <v>21.366864164385817</v>
      </c>
      <c r="CW201" s="149">
        <v>1229.0471070000001</v>
      </c>
      <c r="CX201" s="149">
        <v>241185.71262499999</v>
      </c>
      <c r="CY201" s="149">
        <v>16.018678448819216</v>
      </c>
      <c r="CZ201" s="149">
        <v>1117.2388430000001</v>
      </c>
      <c r="DA201" s="149">
        <v>160791.308044</v>
      </c>
      <c r="DB201" s="149">
        <v>10.679174288099581</v>
      </c>
      <c r="DC201" s="149">
        <v>1008.527273</v>
      </c>
      <c r="DD201" s="149">
        <v>80420.574269999997</v>
      </c>
      <c r="DE201" s="149">
        <v>5.3412422563499025</v>
      </c>
      <c r="DF201" s="149">
        <v>823.72809900000004</v>
      </c>
      <c r="DG201" s="149">
        <v>501738.835701251</v>
      </c>
      <c r="DH201" s="149">
        <v>502023.07507899997</v>
      </c>
      <c r="DI201" s="149">
        <v>24.035112396281527</v>
      </c>
      <c r="DJ201" s="149">
        <v>1311.8867769999999</v>
      </c>
      <c r="DK201" s="149">
        <v>376274.59070399997</v>
      </c>
      <c r="DL201" s="149">
        <v>18.014713921291975</v>
      </c>
      <c r="DM201" s="149">
        <v>1205.3107440000001</v>
      </c>
      <c r="DN201" s="149">
        <v>250837.82174399999</v>
      </c>
      <c r="DO201" s="149">
        <v>12.009239292251138</v>
      </c>
      <c r="DP201" s="149">
        <v>1046.308264</v>
      </c>
      <c r="DQ201" s="149">
        <v>125415.337619</v>
      </c>
      <c r="DR201" s="149">
        <v>6.0044485712452724</v>
      </c>
      <c r="DS201" s="149">
        <v>831.77355399999999</v>
      </c>
      <c r="DT201" s="149">
        <v>36655.587582709901</v>
      </c>
      <c r="DU201" s="149">
        <v>36664.470896999999</v>
      </c>
      <c r="DV201" s="149">
        <v>37.533368374878435</v>
      </c>
      <c r="DW201" s="149">
        <v>1311.6991740000001</v>
      </c>
      <c r="DX201" s="149">
        <v>27518.174597000001</v>
      </c>
      <c r="DY201" s="149">
        <v>28.170317445871937</v>
      </c>
      <c r="DZ201" s="149">
        <v>1175.2</v>
      </c>
      <c r="EA201" s="149">
        <v>18324.257323999998</v>
      </c>
      <c r="EB201" s="149">
        <v>18.758516992373444</v>
      </c>
      <c r="EC201" s="149">
        <v>1030.678512</v>
      </c>
      <c r="ED201" s="149">
        <v>9165.0480329999991</v>
      </c>
      <c r="EE201" s="149">
        <v>9.3822470522598138</v>
      </c>
      <c r="EF201" s="149">
        <v>866.30578500000001</v>
      </c>
      <c r="EG201" s="149">
        <v>11153640.377420999</v>
      </c>
      <c r="EH201" s="150">
        <v>11136127.216557</v>
      </c>
      <c r="EI201" s="149">
        <v>31.448006631333431</v>
      </c>
      <c r="EJ201" s="149">
        <v>1557.874274</v>
      </c>
      <c r="EK201" s="149">
        <v>9758530.878207</v>
      </c>
      <c r="EL201" s="149">
        <v>27.557726110891814</v>
      </c>
      <c r="EM201" s="149">
        <v>1401.853527</v>
      </c>
      <c r="EN201" s="149">
        <v>8362157.1331169996</v>
      </c>
      <c r="EO201" s="149">
        <v>23.614418896322558</v>
      </c>
      <c r="EP201" s="149">
        <v>1289.5800830000001</v>
      </c>
      <c r="EQ201" s="149">
        <v>6977804.3215129999</v>
      </c>
      <c r="ER201" s="149">
        <v>19.705058348186903</v>
      </c>
      <c r="ES201" s="149">
        <v>1204.4257259999999</v>
      </c>
      <c r="ET201" s="149">
        <v>5576614.3651599996</v>
      </c>
      <c r="EU201" s="149">
        <v>15.74815033319652</v>
      </c>
      <c r="EV201" s="149">
        <v>1108.5618260000001</v>
      </c>
      <c r="EW201" s="149">
        <v>4181194.1425959999</v>
      </c>
      <c r="EX201" s="149">
        <v>11.807535830567213</v>
      </c>
      <c r="EY201" s="149">
        <v>1010.751037</v>
      </c>
      <c r="EZ201" s="149">
        <v>2793008.62965</v>
      </c>
      <c r="FA201" s="149">
        <v>7.8873518772319535</v>
      </c>
      <c r="FB201" s="149">
        <v>918.28547700000001</v>
      </c>
      <c r="FC201" s="149">
        <v>1393516.2346969999</v>
      </c>
      <c r="FD201" s="149">
        <v>3.9352377121254793</v>
      </c>
      <c r="FE201" s="149">
        <v>818.69419100000005</v>
      </c>
      <c r="FF201" s="149">
        <v>3252.97430693049</v>
      </c>
      <c r="FG201" s="149">
        <v>3164.638946</v>
      </c>
      <c r="FH201" s="149">
        <v>9.3501121136914271</v>
      </c>
      <c r="FI201" s="149">
        <v>514.50413200000003</v>
      </c>
      <c r="FJ201" s="149">
        <v>1634.677218</v>
      </c>
      <c r="FK201" s="149">
        <v>4.8297500975004439</v>
      </c>
      <c r="FL201" s="149">
        <v>481.83305799999999</v>
      </c>
      <c r="FM201" s="149">
        <v>26852.1306997178</v>
      </c>
      <c r="FN201" s="149">
        <v>26653.738063000001</v>
      </c>
      <c r="FO201" s="149">
        <v>195.13681867633062</v>
      </c>
      <c r="FP201" s="149">
        <v>702.96776899999998</v>
      </c>
      <c r="FQ201" s="149">
        <v>13417.288073</v>
      </c>
      <c r="FR201" s="149">
        <v>98.230383432169262</v>
      </c>
      <c r="FS201" s="149">
        <v>576.77603299999998</v>
      </c>
      <c r="FT201" s="149">
        <v>260.86640365890781</v>
      </c>
      <c r="FU201" s="149">
        <v>22.644653095391305</v>
      </c>
      <c r="FV201" s="149">
        <v>1346.2890910000001</v>
      </c>
      <c r="FW201" s="149">
        <v>271.28997310392947</v>
      </c>
      <c r="FX201" s="149">
        <v>23.549476831938321</v>
      </c>
      <c r="FY201" s="149">
        <v>1283.2629629999999</v>
      </c>
      <c r="FZ201" s="149">
        <v>40288701.051013321</v>
      </c>
      <c r="GA201" s="149">
        <v>272.04596132091598</v>
      </c>
      <c r="GB201" s="149">
        <v>1675.946281</v>
      </c>
      <c r="GC201" s="149">
        <v>40057058.903637074</v>
      </c>
      <c r="GD201" s="149">
        <v>270.48181780123241</v>
      </c>
      <c r="GE201" s="149">
        <v>1697.376033</v>
      </c>
      <c r="GF201" s="149">
        <v>369.99836099999999</v>
      </c>
      <c r="GG201" s="149"/>
      <c r="GH201" s="149"/>
      <c r="GI201" s="149"/>
      <c r="GJ201" s="149"/>
      <c r="GK201" s="149"/>
      <c r="GL201" s="136">
        <v>0</v>
      </c>
      <c r="GM201" s="136">
        <v>8</v>
      </c>
      <c r="GN201" s="136">
        <v>0</v>
      </c>
      <c r="GO201" s="107"/>
      <c r="GP201" s="107"/>
      <c r="GQ201" s="107"/>
      <c r="GR201" s="107"/>
      <c r="GS201" s="107"/>
      <c r="GT201" s="107"/>
      <c r="GU201" s="107"/>
      <c r="GV201" s="107"/>
      <c r="GW201" s="107"/>
      <c r="GX201" s="107"/>
      <c r="GY201" s="107"/>
      <c r="GZ201" s="107"/>
      <c r="HA201" s="107"/>
      <c r="HB201" s="107"/>
      <c r="HC201" s="53" t="str">
        <f t="shared" si="21"/>
        <v>0</v>
      </c>
      <c r="HD201" s="56">
        <f t="shared" si="22"/>
        <v>2018</v>
      </c>
      <c r="HF201" s="56" t="e">
        <f>MATCH(ROUND(#REF!,1),#REF!,0)</f>
        <v>#REF!</v>
      </c>
      <c r="HG201" s="56" t="e">
        <f>MATCH(ROUND(#REF!,1),#REF!,0)</f>
        <v>#REF!</v>
      </c>
      <c r="HH201" s="56" t="e">
        <f>MATCH(ROUND(#REF!,1),#REF!,0)</f>
        <v>#REF!</v>
      </c>
      <c r="HI201" s="56" t="e">
        <f>MATCH(ROUND(#REF!,1),#REF!,0)</f>
        <v>#REF!</v>
      </c>
      <c r="HK201" s="115">
        <f t="shared" si="24"/>
        <v>4</v>
      </c>
      <c r="HL201" s="115" t="str" cm="1">
        <f t="array" ref="HL201">IFERROR(INDEX(#REF!,'5. Data Set'!HH201),"")</f>
        <v/>
      </c>
      <c r="HM201" s="56"/>
      <c r="HN201" s="116" t="str" cm="1">
        <f t="array" ref="HN201">IF(IFERROR(INDEX($E$5:$E$900,SMALL(IF(ROUND($EH$5:$EH$900,1)=ROUND($EH201,1),ROW($EH$5:$EH$900)-4,""),1)),"")=$E201,"",IFERROR(INDEX($E$5:$E$900,SMALL(IF(ROUND($EH$5:$EH$900,1)=ROUND($EH201,1),ROW($EH$5:$EH$900)-4,""),1)),""))</f>
        <v/>
      </c>
      <c r="HO201" s="116" t="str" cm="1">
        <f t="array" ref="HO201">IF(IFERROR(INDEX($E$5:$E$900,SMALL(IF(ROUND($EH$5:$EH$900,1)=ROUND($EH201,1),ROW($EH$5:$EH$900)-4,""),2)),"")=$E201,"",IFERROR(INDEX($E$5:$E$900,SMALL(IF(ROUND($EH$5:$EH$900,1)=ROUND($EH201,1),ROW($EH$5:$EH$900)-4,""),2)),""))</f>
        <v/>
      </c>
      <c r="HP201" s="116" t="str" cm="1">
        <f t="array" ref="HP201">IF(IFERROR(INDEX($E$5:$E$900,SMALL(IF(ROUND($EH$5:$EH$900,1)=ROUND($EH201,1),ROW($EH$5:$EH$900)-4,""),3)),"")=$E201,"",IFERROR(INDEX($E$5:$E$900,SMALL(IF(ROUND($EH$5:$EH$900,1)=ROUND($EH201,1),ROW($EH$5:$EH$900)-4,""),3)),""))</f>
        <v/>
      </c>
      <c r="HQ201" s="117" t="str" cm="1">
        <f t="array" ref="HQ201">IF(IFERROR(INDEX($E$5:$E$900,SMALL(IF(ROUND($EH$5:$EH$900,1)=ROUND($EH201,1),ROW($EH$5:$EH$900)-4,""),4)),"")=$E201,"",IFERROR(INDEX($E$5:$E$900,SMALL(IF(ROUND($EH$5:$EH$900,1)=ROUND($EH201,1),ROW($EH$5:$EH$900)-4,""),4)),""))</f>
        <v/>
      </c>
      <c r="HR201" s="118"/>
      <c r="HS201" s="105" t="str">
        <f t="shared" si="25"/>
        <v>TU</v>
      </c>
      <c r="HT201" s="119" t="str">
        <f t="shared" si="26"/>
        <v/>
      </c>
      <c r="HU201" s="119" t="str">
        <f t="shared" si="26"/>
        <v/>
      </c>
      <c r="HV201" s="119" t="str">
        <f t="shared" si="26"/>
        <v/>
      </c>
      <c r="HW201" s="119" t="str">
        <f t="shared" si="23"/>
        <v/>
      </c>
      <c r="HX201" s="56"/>
    </row>
    <row r="202" spans="1:232" s="53" customFormat="1" ht="13.9" customHeight="1" x14ac:dyDescent="0.25">
      <c r="A202" s="136" t="s">
        <v>292</v>
      </c>
      <c r="B202" s="137" t="s">
        <v>788</v>
      </c>
      <c r="C202" s="136"/>
      <c r="D202" s="137">
        <v>2018</v>
      </c>
      <c r="E202" s="138" t="s">
        <v>789</v>
      </c>
      <c r="F202" s="137" t="s">
        <v>300</v>
      </c>
      <c r="G202" s="107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54" t="s">
        <v>305</v>
      </c>
      <c r="X202" s="107"/>
      <c r="Y202" s="118" t="s">
        <v>296</v>
      </c>
      <c r="Z202" s="118">
        <v>4</v>
      </c>
      <c r="AA202" s="136" t="s">
        <v>643</v>
      </c>
      <c r="AB202" s="136">
        <v>2</v>
      </c>
      <c r="AC202" s="136">
        <v>2</v>
      </c>
      <c r="AD202" s="136">
        <v>2100</v>
      </c>
      <c r="AE202" s="136">
        <v>24</v>
      </c>
      <c r="AF202" s="136">
        <v>2</v>
      </c>
      <c r="AG202" s="136">
        <v>130732</v>
      </c>
      <c r="AH202" s="136">
        <v>16</v>
      </c>
      <c r="AI202" s="136" t="s">
        <v>759</v>
      </c>
      <c r="AJ202" s="136">
        <v>3</v>
      </c>
      <c r="AK202" s="136" t="s">
        <v>405</v>
      </c>
      <c r="AL202" s="136" t="s">
        <v>316</v>
      </c>
      <c r="AM202" s="136">
        <v>2</v>
      </c>
      <c r="AN202" s="118">
        <v>1</v>
      </c>
      <c r="AO202" s="136">
        <v>1600</v>
      </c>
      <c r="AP202" s="136" t="s">
        <v>341</v>
      </c>
      <c r="AQ202" s="136" t="s">
        <v>424</v>
      </c>
      <c r="AR202" s="136" t="s">
        <v>319</v>
      </c>
      <c r="AS202" s="136" t="s">
        <v>477</v>
      </c>
      <c r="AT202" s="136" t="s">
        <v>478</v>
      </c>
      <c r="AU202" s="136">
        <v>15.750436818807463</v>
      </c>
      <c r="AV202" s="136">
        <v>16.122346799839587</v>
      </c>
      <c r="AW202" s="136">
        <v>21.85408525199383</v>
      </c>
      <c r="AX202" s="136">
        <v>13.016342058992782</v>
      </c>
      <c r="AY202" s="136">
        <v>13.74450625361194</v>
      </c>
      <c r="AZ202" s="136">
        <v>20.858926117089656</v>
      </c>
      <c r="BA202" s="136"/>
      <c r="BB202" s="136">
        <v>13.192303018061272</v>
      </c>
      <c r="BC202" s="136">
        <v>3.7618098704828693</v>
      </c>
      <c r="BD202" s="136">
        <v>8.0778481812307437</v>
      </c>
      <c r="BE202" s="136">
        <v>17.138316667607359</v>
      </c>
      <c r="BF202" s="136">
        <v>165.97985107183209</v>
      </c>
      <c r="BG202" s="136">
        <v>338209.54487103398</v>
      </c>
      <c r="BH202" s="136">
        <v>338358.459371</v>
      </c>
      <c r="BI202" s="136">
        <v>48.864661107243954</v>
      </c>
      <c r="BJ202" s="136">
        <v>1897.01746</v>
      </c>
      <c r="BK202" s="136">
        <v>253717.625447</v>
      </c>
      <c r="BL202" s="136">
        <v>36.641098932326265</v>
      </c>
      <c r="BM202" s="136">
        <v>1885.7142859999999</v>
      </c>
      <c r="BN202" s="136">
        <v>169111.215788</v>
      </c>
      <c r="BO202" s="136">
        <v>24.422508201143781</v>
      </c>
      <c r="BP202" s="136">
        <v>1713.896825</v>
      </c>
      <c r="BQ202" s="136">
        <v>84606.228650000005</v>
      </c>
      <c r="BR202" s="136">
        <v>12.218564590433829</v>
      </c>
      <c r="BS202" s="136">
        <v>1416.0269840000001</v>
      </c>
      <c r="BT202" s="136">
        <v>2977270.9862901899</v>
      </c>
      <c r="BU202" s="136">
        <v>2977226.4465839998</v>
      </c>
      <c r="BV202" s="136">
        <v>50.454529836390279</v>
      </c>
      <c r="BW202" s="136">
        <v>1960.4142859999999</v>
      </c>
      <c r="BX202" s="136">
        <v>2233049.3758609998</v>
      </c>
      <c r="BY202" s="136">
        <v>37.843092684395415</v>
      </c>
      <c r="BZ202" s="136">
        <v>1943.2166669999999</v>
      </c>
      <c r="CA202" s="136">
        <v>1488870.9946339999</v>
      </c>
      <c r="CB202" s="136">
        <v>25.23163332352112</v>
      </c>
      <c r="CC202" s="136">
        <v>1695.9079369999999</v>
      </c>
      <c r="CD202" s="136">
        <v>744308.028452</v>
      </c>
      <c r="CE202" s="136">
        <v>12.613656469458181</v>
      </c>
      <c r="CF202" s="136">
        <v>1392.1587300000001</v>
      </c>
      <c r="CG202" s="136">
        <v>1047659.69410085</v>
      </c>
      <c r="CH202" s="136">
        <v>1050282.891573</v>
      </c>
      <c r="CI202" s="136">
        <v>65.862868525652317</v>
      </c>
      <c r="CJ202" s="136">
        <v>1830.394444</v>
      </c>
      <c r="CK202" s="136">
        <v>785878.31797099998</v>
      </c>
      <c r="CL202" s="136">
        <v>49.282151265135752</v>
      </c>
      <c r="CM202" s="136">
        <v>1837.9904759999999</v>
      </c>
      <c r="CN202" s="136">
        <v>523864.76800899999</v>
      </c>
      <c r="CO202" s="136">
        <v>32.851374251105725</v>
      </c>
      <c r="CP202" s="136">
        <v>1657.5714290000001</v>
      </c>
      <c r="CQ202" s="136">
        <v>261937.82573400001</v>
      </c>
      <c r="CR202" s="136">
        <v>16.426028374484449</v>
      </c>
      <c r="CS202" s="136">
        <v>1376.97381</v>
      </c>
      <c r="CT202" s="136">
        <v>567854.51302175201</v>
      </c>
      <c r="CU202" s="136">
        <v>568753.16771099996</v>
      </c>
      <c r="CV202" s="136">
        <v>37.774518279510616</v>
      </c>
      <c r="CW202" s="136">
        <v>1839.188889</v>
      </c>
      <c r="CX202" s="136">
        <v>425892.13156000001</v>
      </c>
      <c r="CY202" s="136">
        <v>28.286207483397568</v>
      </c>
      <c r="CZ202" s="136">
        <v>1764.7809520000001</v>
      </c>
      <c r="DA202" s="136">
        <v>283885.38609300001</v>
      </c>
      <c r="DB202" s="136">
        <v>18.854635569616637</v>
      </c>
      <c r="DC202" s="136">
        <v>1551.386508</v>
      </c>
      <c r="DD202" s="136">
        <v>142004.33239900001</v>
      </c>
      <c r="DE202" s="136">
        <v>9.4314116465746096</v>
      </c>
      <c r="DF202" s="136">
        <v>1314.5452379999999</v>
      </c>
      <c r="DG202" s="136">
        <v>869504.26314151299</v>
      </c>
      <c r="DH202" s="136">
        <v>870295.29738200002</v>
      </c>
      <c r="DI202" s="136">
        <v>41.666700852824263</v>
      </c>
      <c r="DJ202" s="136">
        <v>1864.627778</v>
      </c>
      <c r="DK202" s="136">
        <v>652283.67547599995</v>
      </c>
      <c r="DL202" s="136">
        <v>31.229065420664554</v>
      </c>
      <c r="DM202" s="136">
        <v>1868.2865079999999</v>
      </c>
      <c r="DN202" s="136">
        <v>434806.15973800002</v>
      </c>
      <c r="DO202" s="136">
        <v>20.81700112739604</v>
      </c>
      <c r="DP202" s="136">
        <v>1645.05</v>
      </c>
      <c r="DQ202" s="136">
        <v>217469.85999</v>
      </c>
      <c r="DR202" s="136">
        <v>10.4116977627786</v>
      </c>
      <c r="DS202" s="136">
        <v>1378.9753969999999</v>
      </c>
      <c r="DT202" s="136">
        <v>61020.2541480406</v>
      </c>
      <c r="DU202" s="136">
        <v>61096.156134999997</v>
      </c>
      <c r="DV202" s="136">
        <v>62.54405091365102</v>
      </c>
      <c r="DW202" s="136">
        <v>1859.762698</v>
      </c>
      <c r="DX202" s="136">
        <v>45725.297833999997</v>
      </c>
      <c r="DY202" s="136">
        <v>46.80892443466243</v>
      </c>
      <c r="DZ202" s="136">
        <v>1846.761111</v>
      </c>
      <c r="EA202" s="136">
        <v>30556.147637999999</v>
      </c>
      <c r="EB202" s="136">
        <v>31.280286265035571</v>
      </c>
      <c r="EC202" s="136">
        <v>1618.9150790000001</v>
      </c>
      <c r="ED202" s="136">
        <v>15256.791438</v>
      </c>
      <c r="EE202" s="136">
        <v>15.618356388391257</v>
      </c>
      <c r="EF202" s="136">
        <v>1358.815873</v>
      </c>
      <c r="EG202" s="136">
        <v>16574867.245693</v>
      </c>
      <c r="EH202" s="140">
        <v>16601211.859378001</v>
      </c>
      <c r="EI202" s="136">
        <v>46.881201201228961</v>
      </c>
      <c r="EJ202" s="136">
        <v>1996.6654470000001</v>
      </c>
      <c r="EK202" s="136">
        <v>14498768.298828</v>
      </c>
      <c r="EL202" s="136">
        <v>40.943979243502213</v>
      </c>
      <c r="EM202" s="136">
        <v>1974.7195119999999</v>
      </c>
      <c r="EN202" s="136">
        <v>12430472.50983</v>
      </c>
      <c r="EO202" s="136">
        <v>35.103189315091363</v>
      </c>
      <c r="EP202" s="136">
        <v>1959.032927</v>
      </c>
      <c r="EQ202" s="136">
        <v>10360916.805183001</v>
      </c>
      <c r="ER202" s="136">
        <v>29.258841432024088</v>
      </c>
      <c r="ES202" s="136">
        <v>1861.6849589999999</v>
      </c>
      <c r="ET202" s="136">
        <v>8284663.1657039998</v>
      </c>
      <c r="EU202" s="136">
        <v>23.39557883157644</v>
      </c>
      <c r="EV202" s="136">
        <v>1674.3808939999999</v>
      </c>
      <c r="EW202" s="136">
        <v>6229493.8506389996</v>
      </c>
      <c r="EX202" s="136">
        <v>17.59185757446069</v>
      </c>
      <c r="EY202" s="136">
        <v>1521.6776420000001</v>
      </c>
      <c r="EZ202" s="136">
        <v>4153246.7841520002</v>
      </c>
      <c r="FA202" s="136">
        <v>11.728613535896546</v>
      </c>
      <c r="FB202" s="136">
        <v>1364.6829270000001</v>
      </c>
      <c r="FC202" s="136">
        <v>2072673.097661</v>
      </c>
      <c r="FD202" s="136">
        <v>5.8531512843099449</v>
      </c>
      <c r="FE202" s="136">
        <v>1214.3451219999999</v>
      </c>
      <c r="FF202" s="136">
        <v>1941.4196119262999</v>
      </c>
      <c r="FG202" s="136">
        <v>1940.8237329999999</v>
      </c>
      <c r="FH202" s="136">
        <v>5.7342780033091065</v>
      </c>
      <c r="FI202" s="136">
        <v>1080.3341270000001</v>
      </c>
      <c r="FJ202" s="136">
        <v>970.69924200000003</v>
      </c>
      <c r="FK202" s="136">
        <v>2.8679880694912252</v>
      </c>
      <c r="FL202" s="136">
        <v>1075.73254</v>
      </c>
      <c r="FM202" s="136">
        <v>1674.84456611937</v>
      </c>
      <c r="FN202" s="136">
        <v>1684.8238269999999</v>
      </c>
      <c r="FO202" s="136">
        <v>12.334898799326451</v>
      </c>
      <c r="FP202" s="136">
        <v>1073.5738100000001</v>
      </c>
      <c r="FQ202" s="136">
        <v>833.48097900000005</v>
      </c>
      <c r="FR202" s="136">
        <v>6.1020644190643534</v>
      </c>
      <c r="FS202" s="136">
        <v>1074.4571430000001</v>
      </c>
      <c r="FT202" s="136">
        <v>375.47981480585696</v>
      </c>
      <c r="FU202" s="136">
        <v>32.593733924119526</v>
      </c>
      <c r="FV202" s="136">
        <v>1865.443939</v>
      </c>
      <c r="FW202" s="136">
        <v>369.1639459395069</v>
      </c>
      <c r="FX202" s="136">
        <v>32.045481418359977</v>
      </c>
      <c r="FY202" s="136">
        <v>1906.261111</v>
      </c>
      <c r="FZ202" s="136">
        <v>48301270.7951492</v>
      </c>
      <c r="GA202" s="136">
        <v>326.15014392869716</v>
      </c>
      <c r="GB202" s="136">
        <v>1941.68254</v>
      </c>
      <c r="GC202" s="136">
        <v>48066660.520434938</v>
      </c>
      <c r="GD202" s="136">
        <v>324.56595838646314</v>
      </c>
      <c r="GE202" s="136">
        <v>1955.453968</v>
      </c>
      <c r="GF202" s="136">
        <v>1059.7606060000001</v>
      </c>
      <c r="GG202" s="136"/>
      <c r="GH202" s="136"/>
      <c r="GI202" s="136"/>
      <c r="GJ202" s="136"/>
      <c r="GK202" s="136"/>
      <c r="GL202" s="136">
        <v>0</v>
      </c>
      <c r="GM202" s="136">
        <v>2</v>
      </c>
      <c r="GN202" s="136">
        <v>0</v>
      </c>
      <c r="GO202" s="107"/>
      <c r="GP202" s="107"/>
      <c r="GQ202" s="107"/>
      <c r="GR202" s="107"/>
      <c r="GS202" s="107"/>
      <c r="GT202" s="107"/>
      <c r="GU202" s="107"/>
      <c r="GV202" s="107"/>
      <c r="GW202" s="107"/>
      <c r="GX202" s="107"/>
      <c r="GY202" s="107"/>
      <c r="GZ202" s="107"/>
      <c r="HA202" s="107"/>
      <c r="HB202" s="107"/>
      <c r="HC202" s="53" t="str">
        <f t="shared" si="21"/>
        <v>0</v>
      </c>
      <c r="HD202" s="56">
        <f t="shared" si="22"/>
        <v>2018</v>
      </c>
      <c r="HF202" s="56" t="e">
        <f>MATCH(ROUND(#REF!,1),#REF!,0)</f>
        <v>#REF!</v>
      </c>
      <c r="HG202" s="56" t="e">
        <f>MATCH(ROUND(#REF!,1),#REF!,0)</f>
        <v>#REF!</v>
      </c>
      <c r="HH202" s="56" t="e">
        <f>MATCH(ROUND(#REF!,1),#REF!,0)</f>
        <v>#REF!</v>
      </c>
      <c r="HI202" s="56" t="e">
        <f>MATCH(ROUND(#REF!,1),#REF!,0)</f>
        <v>#REF!</v>
      </c>
      <c r="HK202" s="115">
        <f t="shared" si="24"/>
        <v>2</v>
      </c>
      <c r="HL202" s="115" t="str" cm="1">
        <f t="array" ref="HL202">IFERROR(INDEX(#REF!,'5. Data Set'!HH202),"")</f>
        <v/>
      </c>
      <c r="HM202" s="56"/>
      <c r="HN202" s="116" t="str" cm="1">
        <f t="array" ref="HN202">IF(IFERROR(INDEX($E$5:$E$900,SMALL(IF(ROUND($EH$5:$EH$900,1)=ROUND($EH202,1),ROW($EH$5:$EH$900)-4,""),1)),"")=$E202,"",IFERROR(INDEX($E$5:$E$900,SMALL(IF(ROUND($EH$5:$EH$900,1)=ROUND($EH202,1),ROW($EH$5:$EH$900)-4,""),1)),""))</f>
        <v/>
      </c>
      <c r="HO202" s="116" t="str" cm="1">
        <f t="array" ref="HO202">IF(IFERROR(INDEX($E$5:$E$900,SMALL(IF(ROUND($EH$5:$EH$900,1)=ROUND($EH202,1),ROW($EH$5:$EH$900)-4,""),2)),"")=$E202,"",IFERROR(INDEX($E$5:$E$900,SMALL(IF(ROUND($EH$5:$EH$900,1)=ROUND($EH202,1),ROW($EH$5:$EH$900)-4,""),2)),""))</f>
        <v/>
      </c>
      <c r="HP202" s="116" t="str" cm="1">
        <f t="array" ref="HP202">IF(IFERROR(INDEX($E$5:$E$900,SMALL(IF(ROUND($EH$5:$EH$900,1)=ROUND($EH202,1),ROW($EH$5:$EH$900)-4,""),3)),"")=$E202,"",IFERROR(INDEX($E$5:$E$900,SMALL(IF(ROUND($EH$5:$EH$900,1)=ROUND($EH202,1),ROW($EH$5:$EH$900)-4,""),3)),""))</f>
        <v/>
      </c>
      <c r="HQ202" s="117" t="str" cm="1">
        <f t="array" ref="HQ202">IF(IFERROR(INDEX($E$5:$E$900,SMALL(IF(ROUND($EH$5:$EH$900,1)=ROUND($EH202,1),ROW($EH$5:$EH$900)-4,""),4)),"")=$E202,"",IFERROR(INDEX($E$5:$E$900,SMALL(IF(ROUND($EH$5:$EH$900,1)=ROUND($EH202,1),ROW($EH$5:$EH$900)-4,""),4)),""))</f>
        <v/>
      </c>
      <c r="HR202" s="118"/>
      <c r="HS202" s="105" t="str">
        <f t="shared" si="25"/>
        <v>TB</v>
      </c>
      <c r="HT202" s="119" t="str">
        <f t="shared" si="26"/>
        <v/>
      </c>
      <c r="HU202" s="119" t="str">
        <f t="shared" si="26"/>
        <v/>
      </c>
      <c r="HV202" s="119" t="str">
        <f t="shared" si="26"/>
        <v/>
      </c>
      <c r="HW202" s="119" t="str">
        <f t="shared" si="23"/>
        <v/>
      </c>
      <c r="HX202" s="56"/>
    </row>
    <row r="203" spans="1:232" s="53" customFormat="1" ht="13.9" customHeight="1" x14ac:dyDescent="0.25">
      <c r="A203" s="136" t="s">
        <v>292</v>
      </c>
      <c r="B203" s="137" t="s">
        <v>788</v>
      </c>
      <c r="C203" s="136"/>
      <c r="D203" s="137">
        <v>2018</v>
      </c>
      <c r="E203" s="138" t="s">
        <v>790</v>
      </c>
      <c r="F203" s="137" t="s">
        <v>309</v>
      </c>
      <c r="G203" s="107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54" t="s">
        <v>305</v>
      </c>
      <c r="X203" s="110"/>
      <c r="Y203" s="118" t="s">
        <v>296</v>
      </c>
      <c r="Z203" s="118">
        <v>4</v>
      </c>
      <c r="AA203" s="136" t="s">
        <v>444</v>
      </c>
      <c r="AB203" s="136">
        <v>2</v>
      </c>
      <c r="AC203" s="136">
        <v>2</v>
      </c>
      <c r="AD203" s="136">
        <v>1700</v>
      </c>
      <c r="AE203" s="136">
        <v>6</v>
      </c>
      <c r="AF203" s="136">
        <v>2</v>
      </c>
      <c r="AG203" s="136">
        <v>32429</v>
      </c>
      <c r="AH203" s="136">
        <v>4</v>
      </c>
      <c r="AI203" s="136" t="s">
        <v>759</v>
      </c>
      <c r="AJ203" s="136">
        <v>1</v>
      </c>
      <c r="AK203" s="136" t="s">
        <v>405</v>
      </c>
      <c r="AL203" s="136" t="s">
        <v>316</v>
      </c>
      <c r="AM203" s="136">
        <v>2</v>
      </c>
      <c r="AN203" s="118">
        <v>1</v>
      </c>
      <c r="AO203" s="136">
        <v>800</v>
      </c>
      <c r="AP203" s="136" t="s">
        <v>341</v>
      </c>
      <c r="AQ203" s="136" t="s">
        <v>424</v>
      </c>
      <c r="AR203" s="136" t="s">
        <v>319</v>
      </c>
      <c r="AS203" s="136" t="s">
        <v>477</v>
      </c>
      <c r="AT203" s="136" t="s">
        <v>478</v>
      </c>
      <c r="AU203" s="136">
        <v>8.5466595813717294</v>
      </c>
      <c r="AV203" s="136">
        <v>9.7234209734979284</v>
      </c>
      <c r="AW203" s="136">
        <v>8.9110285428026064</v>
      </c>
      <c r="AX203" s="136">
        <v>4.6253222702075556</v>
      </c>
      <c r="AY203" s="136">
        <v>5.0833498657103142</v>
      </c>
      <c r="AZ203" s="136">
        <v>8.9455594208262799</v>
      </c>
      <c r="BA203" s="136"/>
      <c r="BB203" s="136">
        <v>7.5073125001085543</v>
      </c>
      <c r="BC203" s="136">
        <v>3.7631832111964929</v>
      </c>
      <c r="BD203" s="136">
        <v>9.7670617604814005</v>
      </c>
      <c r="BE203" s="136">
        <v>19.559609435617539</v>
      </c>
      <c r="BF203" s="136">
        <v>39.66809719340408</v>
      </c>
      <c r="BG203" s="136">
        <v>58326.789710017598</v>
      </c>
      <c r="BH203" s="136">
        <v>58348.495823999998</v>
      </c>
      <c r="BI203" s="136">
        <v>8.426505664606319</v>
      </c>
      <c r="BJ203" s="136">
        <v>582.30165299999999</v>
      </c>
      <c r="BK203" s="136">
        <v>43710.779824999998</v>
      </c>
      <c r="BL203" s="136">
        <v>6.3125729052336661</v>
      </c>
      <c r="BM203" s="136">
        <v>558.65702499999998</v>
      </c>
      <c r="BN203" s="136">
        <v>29177.332968999999</v>
      </c>
      <c r="BO203" s="136">
        <v>4.2136983665010685</v>
      </c>
      <c r="BP203" s="136">
        <v>534.01900799999999</v>
      </c>
      <c r="BQ203" s="136">
        <v>14576.222346</v>
      </c>
      <c r="BR203" s="136">
        <v>2.1050520400323496</v>
      </c>
      <c r="BS203" s="136">
        <v>509.03140500000001</v>
      </c>
      <c r="BT203" s="136">
        <v>564933.60316989606</v>
      </c>
      <c r="BU203" s="136">
        <v>564831.72316699999</v>
      </c>
      <c r="BV203" s="136">
        <v>9.5721032781256667</v>
      </c>
      <c r="BW203" s="136">
        <v>581.53223100000002</v>
      </c>
      <c r="BX203" s="136">
        <v>423616.10679500003</v>
      </c>
      <c r="BY203" s="136">
        <v>7.1789472124255465</v>
      </c>
      <c r="BZ203" s="136">
        <v>558.56115699999998</v>
      </c>
      <c r="CA203" s="136">
        <v>282490.68599199998</v>
      </c>
      <c r="CB203" s="136">
        <v>4.7873196750751719</v>
      </c>
      <c r="CC203" s="136">
        <v>533.55702499999995</v>
      </c>
      <c r="CD203" s="136">
        <v>141232.33202599999</v>
      </c>
      <c r="CE203" s="136">
        <v>2.3934393429309968</v>
      </c>
      <c r="CF203" s="136">
        <v>508.25454500000001</v>
      </c>
      <c r="CG203" s="136">
        <v>135687.52653286699</v>
      </c>
      <c r="CH203" s="136">
        <v>138972.74293400001</v>
      </c>
      <c r="CI203" s="136">
        <v>8.7149315388759057</v>
      </c>
      <c r="CJ203" s="136">
        <v>561.36280999999997</v>
      </c>
      <c r="CK203" s="136">
        <v>101779.393345</v>
      </c>
      <c r="CL203" s="136">
        <v>6.3825497456810298</v>
      </c>
      <c r="CM203" s="136">
        <v>539.88760300000001</v>
      </c>
      <c r="CN203" s="136">
        <v>67796.592952000006</v>
      </c>
      <c r="CO203" s="136">
        <v>4.2515003566297578</v>
      </c>
      <c r="CP203" s="136">
        <v>523.714876</v>
      </c>
      <c r="CQ203" s="136">
        <v>33901.269258</v>
      </c>
      <c r="CR203" s="136">
        <v>2.1259366004222868</v>
      </c>
      <c r="CS203" s="136">
        <v>502.33966900000001</v>
      </c>
      <c r="CT203" s="136">
        <v>64550.911081001599</v>
      </c>
      <c r="CU203" s="136">
        <v>64540.089594999998</v>
      </c>
      <c r="CV203" s="136">
        <v>4.2865181814800621</v>
      </c>
      <c r="CW203" s="136">
        <v>531.28099199999997</v>
      </c>
      <c r="CX203" s="136">
        <v>48421.914267</v>
      </c>
      <c r="CY203" s="136">
        <v>3.2160075573189837</v>
      </c>
      <c r="CZ203" s="136">
        <v>519.46446300000002</v>
      </c>
      <c r="DA203" s="136">
        <v>32263.660958</v>
      </c>
      <c r="DB203" s="136">
        <v>2.1428350993223537</v>
      </c>
      <c r="DC203" s="136">
        <v>507.13884300000001</v>
      </c>
      <c r="DD203" s="136">
        <v>16150.86385</v>
      </c>
      <c r="DE203" s="136">
        <v>1.0726816769866629</v>
      </c>
      <c r="DF203" s="136">
        <v>494.65950400000003</v>
      </c>
      <c r="DG203" s="136">
        <v>100523.944305187</v>
      </c>
      <c r="DH203" s="136">
        <v>100520.354699</v>
      </c>
      <c r="DI203" s="136">
        <v>4.812563691269288</v>
      </c>
      <c r="DJ203" s="136">
        <v>548.70909099999994</v>
      </c>
      <c r="DK203" s="136">
        <v>75401.071148999996</v>
      </c>
      <c r="DL203" s="136">
        <v>3.6099400801069752</v>
      </c>
      <c r="DM203" s="136">
        <v>532.75785099999996</v>
      </c>
      <c r="DN203" s="136">
        <v>50257.079374000001</v>
      </c>
      <c r="DO203" s="136">
        <v>2.4061335253819709</v>
      </c>
      <c r="DP203" s="136">
        <v>516.16198299999996</v>
      </c>
      <c r="DQ203" s="136">
        <v>25130.57474</v>
      </c>
      <c r="DR203" s="136">
        <v>1.2031641939247582</v>
      </c>
      <c r="DS203" s="136">
        <v>499.18677700000001</v>
      </c>
      <c r="DT203" s="136">
        <v>8184.1433758052499</v>
      </c>
      <c r="DU203" s="136">
        <v>8183.191581</v>
      </c>
      <c r="DV203" s="136">
        <v>8.3771219542406712</v>
      </c>
      <c r="DW203" s="136">
        <v>539.01074400000005</v>
      </c>
      <c r="DX203" s="136">
        <v>6139.8132969999997</v>
      </c>
      <c r="DY203" s="136">
        <v>6.2853184183856268</v>
      </c>
      <c r="DZ203" s="136">
        <v>525.42231400000003</v>
      </c>
      <c r="EA203" s="136">
        <v>4081.4002799999998</v>
      </c>
      <c r="EB203" s="136">
        <v>4.1781238470594255</v>
      </c>
      <c r="EC203" s="136">
        <v>510.838843</v>
      </c>
      <c r="ED203" s="136">
        <v>2042.031097</v>
      </c>
      <c r="EE203" s="136">
        <v>2.0904244223780517</v>
      </c>
      <c r="EF203" s="136">
        <v>496.384298</v>
      </c>
      <c r="EG203" s="136">
        <v>3039247.0109990798</v>
      </c>
      <c r="EH203" s="140">
        <v>3042774.7428489998</v>
      </c>
      <c r="EI203" s="136">
        <v>8.5926820365791254</v>
      </c>
      <c r="EJ203" s="136">
        <v>583.34813299999996</v>
      </c>
      <c r="EK203" s="136">
        <v>2659101.9855709998</v>
      </c>
      <c r="EL203" s="136">
        <v>7.5092045241094949</v>
      </c>
      <c r="EM203" s="136">
        <v>570.77925300000004</v>
      </c>
      <c r="EN203" s="136">
        <v>2277935.254164</v>
      </c>
      <c r="EO203" s="136">
        <v>6.4328039349433572</v>
      </c>
      <c r="EP203" s="136">
        <v>557.91078800000003</v>
      </c>
      <c r="EQ203" s="136">
        <v>1903001.4505090001</v>
      </c>
      <c r="ER203" s="136">
        <v>5.3740049005606521</v>
      </c>
      <c r="ES203" s="136">
        <v>545.34813299999996</v>
      </c>
      <c r="ET203" s="136">
        <v>1526083.7260779999</v>
      </c>
      <c r="EU203" s="136">
        <v>4.3096033481295786</v>
      </c>
      <c r="EV203" s="136">
        <v>533.12863100000004</v>
      </c>
      <c r="EW203" s="136">
        <v>1144081.5194910001</v>
      </c>
      <c r="EX203" s="136">
        <v>3.2308434083121758</v>
      </c>
      <c r="EY203" s="136">
        <v>520.49792500000001</v>
      </c>
      <c r="EZ203" s="136">
        <v>757042.70188299997</v>
      </c>
      <c r="FA203" s="136">
        <v>2.1378602674027114</v>
      </c>
      <c r="FB203" s="136">
        <v>507.68381699999998</v>
      </c>
      <c r="FC203" s="136">
        <v>380067.00639699999</v>
      </c>
      <c r="FD203" s="136">
        <v>1.0732950068811495</v>
      </c>
      <c r="FE203" s="136">
        <v>494.90041500000001</v>
      </c>
      <c r="FF203" s="136">
        <v>878.08435663466298</v>
      </c>
      <c r="FG203" s="136">
        <v>865.33592099999998</v>
      </c>
      <c r="FH203" s="136">
        <v>2.5566859333451517</v>
      </c>
      <c r="FI203" s="136">
        <v>484.99586799999997</v>
      </c>
      <c r="FJ203" s="136">
        <v>439.70190200000002</v>
      </c>
      <c r="FK203" s="136">
        <v>1.2991251610234593</v>
      </c>
      <c r="FL203" s="136">
        <v>483.59256199999999</v>
      </c>
      <c r="FM203" s="136">
        <v>915.75716056886097</v>
      </c>
      <c r="FN203" s="136">
        <v>913.14662899999996</v>
      </c>
      <c r="FO203" s="136">
        <v>6.6853109964126212</v>
      </c>
      <c r="FP203" s="136">
        <v>484.13471099999998</v>
      </c>
      <c r="FQ203" s="136">
        <v>456.78166900000002</v>
      </c>
      <c r="FR203" s="136">
        <v>3.3441808990409254</v>
      </c>
      <c r="FS203" s="136">
        <v>484.08016500000002</v>
      </c>
      <c r="FT203" s="136">
        <v>132.46259562590009</v>
      </c>
      <c r="FU203" s="136">
        <v>11.498489203637162</v>
      </c>
      <c r="FV203" s="136">
        <v>599.56666700000005</v>
      </c>
      <c r="FW203" s="136">
        <v>138.11600460567269</v>
      </c>
      <c r="FX203" s="136">
        <v>11.989236510909087</v>
      </c>
      <c r="FY203" s="136">
        <v>601</v>
      </c>
      <c r="FZ203" s="136">
        <v>3492486.427987373</v>
      </c>
      <c r="GA203" s="136">
        <v>23.582711850130003</v>
      </c>
      <c r="GB203" s="136">
        <v>584.149587</v>
      </c>
      <c r="GC203" s="136">
        <v>3437619.7924154056</v>
      </c>
      <c r="GD203" s="136">
        <v>23.212229649680783</v>
      </c>
      <c r="GE203" s="136">
        <v>585.161157</v>
      </c>
      <c r="GF203" s="136">
        <v>481.99508200000002</v>
      </c>
      <c r="GG203" s="136"/>
      <c r="GH203" s="136"/>
      <c r="GI203" s="136"/>
      <c r="GJ203" s="136"/>
      <c r="GK203" s="136"/>
      <c r="GL203" s="136">
        <v>0</v>
      </c>
      <c r="GM203" s="136">
        <v>2</v>
      </c>
      <c r="GN203" s="136">
        <v>0</v>
      </c>
      <c r="GO203" s="114"/>
      <c r="GP203" s="114"/>
      <c r="GQ203" s="114"/>
      <c r="GR203" s="114"/>
      <c r="GS203" s="114"/>
      <c r="GT203" s="114"/>
      <c r="GU203" s="114"/>
      <c r="GV203" s="114"/>
      <c r="GW203" s="114"/>
      <c r="GX203" s="114"/>
      <c r="GY203" s="114"/>
      <c r="GZ203" s="114"/>
      <c r="HA203" s="107"/>
      <c r="HB203" s="114"/>
      <c r="HC203" s="53" t="str">
        <f t="shared" si="21"/>
        <v>0</v>
      </c>
      <c r="HD203" s="56">
        <f t="shared" si="22"/>
        <v>2018</v>
      </c>
      <c r="HF203" s="56" t="e">
        <f>MATCH(ROUND(#REF!,1),#REF!,0)</f>
        <v>#REF!</v>
      </c>
      <c r="HG203" s="56" t="e">
        <f>MATCH(ROUND(#REF!,1),#REF!,0)</f>
        <v>#REF!</v>
      </c>
      <c r="HH203" s="56" t="e">
        <f>MATCH(ROUND(#REF!,1),#REF!,0)</f>
        <v>#REF!</v>
      </c>
      <c r="HI203" s="56" t="e">
        <f>MATCH(ROUND(#REF!,1),#REF!,0)</f>
        <v>#REF!</v>
      </c>
      <c r="HK203" s="115">
        <f t="shared" si="24"/>
        <v>2</v>
      </c>
      <c r="HL203" s="115" t="str" cm="1">
        <f t="array" ref="HL203">IFERROR(INDEX(#REF!,'5. Data Set'!HH203),"")</f>
        <v/>
      </c>
      <c r="HM203" s="56"/>
      <c r="HN203" s="116" t="str" cm="1">
        <f t="array" ref="HN203">IF(IFERROR(INDEX($E$5:$E$900,SMALL(IF(ROUND($EH$5:$EH$900,1)=ROUND($EH203,1),ROW($EH$5:$EH$900)-4,""),1)),"")=$E203,"",IFERROR(INDEX($E$5:$E$900,SMALL(IF(ROUND($EH$5:$EH$900,1)=ROUND($EH203,1),ROW($EH$5:$EH$900)-4,""),1)),""))</f>
        <v/>
      </c>
      <c r="HO203" s="116" t="str" cm="1">
        <f t="array" ref="HO203">IF(IFERROR(INDEX($E$5:$E$900,SMALL(IF(ROUND($EH$5:$EH$900,1)=ROUND($EH203,1),ROW($EH$5:$EH$900)-4,""),2)),"")=$E203,"",IFERROR(INDEX($E$5:$E$900,SMALL(IF(ROUND($EH$5:$EH$900,1)=ROUND($EH203,1),ROW($EH$5:$EH$900)-4,""),2)),""))</f>
        <v/>
      </c>
      <c r="HP203" s="116" t="str" cm="1">
        <f t="array" ref="HP203">IF(IFERROR(INDEX($E$5:$E$900,SMALL(IF(ROUND($EH$5:$EH$900,1)=ROUND($EH203,1),ROW($EH$5:$EH$900)-4,""),3)),"")=$E203,"",IFERROR(INDEX($E$5:$E$900,SMALL(IF(ROUND($EH$5:$EH$900,1)=ROUND($EH203,1),ROW($EH$5:$EH$900)-4,""),3)),""))</f>
        <v/>
      </c>
      <c r="HQ203" s="117" t="str" cm="1">
        <f t="array" ref="HQ203">IF(IFERROR(INDEX($E$5:$E$900,SMALL(IF(ROUND($EH$5:$EH$900,1)=ROUND($EH203,1),ROW($EH$5:$EH$900)-4,""),4)),"")=$E203,"",IFERROR(INDEX($E$5:$E$900,SMALL(IF(ROUND($EH$5:$EH$900,1)=ROUND($EH203,1),ROW($EH$5:$EH$900)-4,""),4)),""))</f>
        <v/>
      </c>
      <c r="HR203" s="118"/>
      <c r="HS203" s="105" t="str">
        <f t="shared" si="25"/>
        <v>TB</v>
      </c>
      <c r="HT203" s="119" t="str">
        <f t="shared" si="26"/>
        <v/>
      </c>
      <c r="HU203" s="119" t="str">
        <f t="shared" si="26"/>
        <v/>
      </c>
      <c r="HV203" s="119" t="str">
        <f t="shared" si="26"/>
        <v/>
      </c>
      <c r="HW203" s="119" t="str">
        <f t="shared" si="23"/>
        <v/>
      </c>
      <c r="HX203" s="56"/>
    </row>
    <row r="204" spans="1:232" s="53" customFormat="1" ht="13.9" customHeight="1" x14ac:dyDescent="0.25">
      <c r="A204" s="136" t="s">
        <v>292</v>
      </c>
      <c r="B204" s="137" t="s">
        <v>788</v>
      </c>
      <c r="C204" s="136"/>
      <c r="D204" s="137">
        <v>2018</v>
      </c>
      <c r="E204" s="138" t="s">
        <v>791</v>
      </c>
      <c r="F204" s="137" t="s">
        <v>303</v>
      </c>
      <c r="G204" s="107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54" t="s">
        <v>305</v>
      </c>
      <c r="X204" s="110"/>
      <c r="Y204" s="118" t="s">
        <v>296</v>
      </c>
      <c r="Z204" s="118">
        <v>4</v>
      </c>
      <c r="AA204" s="136" t="s">
        <v>444</v>
      </c>
      <c r="AB204" s="136">
        <v>2</v>
      </c>
      <c r="AC204" s="136">
        <v>2</v>
      </c>
      <c r="AD204" s="136">
        <v>1700</v>
      </c>
      <c r="AE204" s="136">
        <v>6</v>
      </c>
      <c r="AF204" s="136">
        <v>2</v>
      </c>
      <c r="AG204" s="136">
        <v>7853</v>
      </c>
      <c r="AH204" s="136">
        <v>1</v>
      </c>
      <c r="AI204" s="136" t="s">
        <v>759</v>
      </c>
      <c r="AJ204" s="136">
        <v>1</v>
      </c>
      <c r="AK204" s="136" t="s">
        <v>405</v>
      </c>
      <c r="AL204" s="136" t="s">
        <v>316</v>
      </c>
      <c r="AM204" s="136">
        <v>2</v>
      </c>
      <c r="AN204" s="118">
        <v>1</v>
      </c>
      <c r="AO204" s="136">
        <v>800</v>
      </c>
      <c r="AP204" s="136" t="s">
        <v>341</v>
      </c>
      <c r="AQ204" s="136" t="s">
        <v>424</v>
      </c>
      <c r="AR204" s="136" t="s">
        <v>319</v>
      </c>
      <c r="AS204" s="136" t="s">
        <v>477</v>
      </c>
      <c r="AT204" s="136" t="s">
        <v>478</v>
      </c>
      <c r="AU204" s="136">
        <v>4.7144101938944747</v>
      </c>
      <c r="AV204" s="136">
        <v>3.6869651419633311</v>
      </c>
      <c r="AW204" s="136">
        <v>9.0382306725833068</v>
      </c>
      <c r="AX204" s="136">
        <v>4.6511161388216546</v>
      </c>
      <c r="AY204" s="136">
        <v>5.1439140163459571</v>
      </c>
      <c r="AZ204" s="136">
        <v>9.089239626870901</v>
      </c>
      <c r="BA204" s="136"/>
      <c r="BB204" s="136">
        <v>5.0716449182847079</v>
      </c>
      <c r="BC204" s="136">
        <v>3.8170924665830142</v>
      </c>
      <c r="BD204" s="136">
        <v>9.912593572989767</v>
      </c>
      <c r="BE204" s="136">
        <v>5.0806804179445537</v>
      </c>
      <c r="BF204" s="136">
        <v>12.041741632788689</v>
      </c>
      <c r="BG204" s="136">
        <v>30860.532180168</v>
      </c>
      <c r="BH204" s="136">
        <v>30853.236037999999</v>
      </c>
      <c r="BI204" s="136">
        <v>4.4557269998844662</v>
      </c>
      <c r="BJ204" s="136">
        <v>554.34545500000002</v>
      </c>
      <c r="BK204" s="136">
        <v>23152.070102999998</v>
      </c>
      <c r="BL204" s="136">
        <v>3.3435489144185775</v>
      </c>
      <c r="BM204" s="136">
        <v>530.40991699999995</v>
      </c>
      <c r="BN204" s="136">
        <v>15453.053626000001</v>
      </c>
      <c r="BO204" s="136">
        <v>2.2316812468950382</v>
      </c>
      <c r="BP204" s="136">
        <v>513.33223099999998</v>
      </c>
      <c r="BQ204" s="136">
        <v>7703.0111479999996</v>
      </c>
      <c r="BR204" s="136">
        <v>1.1124445653052972</v>
      </c>
      <c r="BS204" s="136">
        <v>496.06281000000001</v>
      </c>
      <c r="BT204" s="136">
        <v>202722.79776823201</v>
      </c>
      <c r="BU204" s="136">
        <v>202739.90749099999</v>
      </c>
      <c r="BV204" s="136">
        <v>3.4357973419416412</v>
      </c>
      <c r="BW204" s="136">
        <v>541.58016499999997</v>
      </c>
      <c r="BX204" s="136">
        <v>152013.83043199999</v>
      </c>
      <c r="BY204" s="136">
        <v>2.5761514888716142</v>
      </c>
      <c r="BZ204" s="136">
        <v>522.095868</v>
      </c>
      <c r="CA204" s="136">
        <v>101406.115525</v>
      </c>
      <c r="CB204" s="136">
        <v>1.7185114982499863</v>
      </c>
      <c r="CC204" s="136">
        <v>507.765289</v>
      </c>
      <c r="CD204" s="136">
        <v>50714.588780999999</v>
      </c>
      <c r="CE204" s="136">
        <v>0.85945116325535587</v>
      </c>
      <c r="CF204" s="136">
        <v>492.742975</v>
      </c>
      <c r="CG204" s="136">
        <v>136858.72505641999</v>
      </c>
      <c r="CH204" s="136">
        <v>139012.20766099999</v>
      </c>
      <c r="CI204" s="136">
        <v>8.7174063579428971</v>
      </c>
      <c r="CJ204" s="136">
        <v>557.31900800000005</v>
      </c>
      <c r="CK204" s="136">
        <v>102665.090868</v>
      </c>
      <c r="CL204" s="136">
        <v>6.4380915239760927</v>
      </c>
      <c r="CM204" s="136">
        <v>536.57190100000003</v>
      </c>
      <c r="CN204" s="136">
        <v>68427.117905000006</v>
      </c>
      <c r="CO204" s="136">
        <v>4.2910403533437727</v>
      </c>
      <c r="CP204" s="136">
        <v>519.50826400000005</v>
      </c>
      <c r="CQ204" s="136">
        <v>34206.631453000002</v>
      </c>
      <c r="CR204" s="136">
        <v>2.1450857556292884</v>
      </c>
      <c r="CS204" s="136">
        <v>498.30330600000002</v>
      </c>
      <c r="CT204" s="136">
        <v>64377.896142632999</v>
      </c>
      <c r="CU204" s="136">
        <v>64362.137283999997</v>
      </c>
      <c r="CV204" s="136">
        <v>4.2746992357468816</v>
      </c>
      <c r="CW204" s="136">
        <v>527.390083</v>
      </c>
      <c r="CX204" s="136">
        <v>48287.891914</v>
      </c>
      <c r="CY204" s="136">
        <v>3.2071062797337766</v>
      </c>
      <c r="CZ204" s="136">
        <v>515.21900800000003</v>
      </c>
      <c r="DA204" s="136">
        <v>32200.940202000002</v>
      </c>
      <c r="DB204" s="136">
        <v>2.1386694146659289</v>
      </c>
      <c r="DC204" s="136">
        <v>502.83719000000002</v>
      </c>
      <c r="DD204" s="136">
        <v>16098.462868000001</v>
      </c>
      <c r="DE204" s="136">
        <v>1.0692013942123451</v>
      </c>
      <c r="DF204" s="136">
        <v>490.27768600000002</v>
      </c>
      <c r="DG204" s="136">
        <v>100498.25252464099</v>
      </c>
      <c r="DH204" s="136">
        <v>100518.81286799999</v>
      </c>
      <c r="DI204" s="136">
        <v>4.8124898737831581</v>
      </c>
      <c r="DJ204" s="136">
        <v>543.45206599999995</v>
      </c>
      <c r="DK204" s="136">
        <v>75384.455591999998</v>
      </c>
      <c r="DL204" s="136">
        <v>3.609144585238619</v>
      </c>
      <c r="DM204" s="136">
        <v>527.17438000000004</v>
      </c>
      <c r="DN204" s="136">
        <v>50262.942221999998</v>
      </c>
      <c r="DO204" s="136">
        <v>2.4064142180784569</v>
      </c>
      <c r="DP204" s="136">
        <v>509.858678</v>
      </c>
      <c r="DQ204" s="136">
        <v>25115.675090000001</v>
      </c>
      <c r="DR204" s="136">
        <v>1.2024508506937546</v>
      </c>
      <c r="DS204" s="136">
        <v>491.44132200000001</v>
      </c>
      <c r="DT204" s="136">
        <v>8181.9744599634996</v>
      </c>
      <c r="DU204" s="136">
        <v>8184.8675499999999</v>
      </c>
      <c r="DV204" s="136">
        <v>8.3788376413983716</v>
      </c>
      <c r="DW204" s="136">
        <v>531.19752100000005</v>
      </c>
      <c r="DX204" s="136">
        <v>6133.5968659999999</v>
      </c>
      <c r="DY204" s="136">
        <v>6.278954666530173</v>
      </c>
      <c r="DZ204" s="136">
        <v>517.47438</v>
      </c>
      <c r="EA204" s="136">
        <v>4092.3610709999998</v>
      </c>
      <c r="EB204" s="136">
        <v>4.1893443937144905</v>
      </c>
      <c r="EC204" s="136">
        <v>502.79752100000002</v>
      </c>
      <c r="ED204" s="136">
        <v>2040.857062</v>
      </c>
      <c r="EE204" s="136">
        <v>2.089222564365051</v>
      </c>
      <c r="EF204" s="136">
        <v>488.15041300000001</v>
      </c>
      <c r="EG204" s="136">
        <v>1960820.8390758999</v>
      </c>
      <c r="EH204" s="140">
        <v>1964347.7405059999</v>
      </c>
      <c r="EI204" s="136">
        <v>5.547244528405872</v>
      </c>
      <c r="EJ204" s="136">
        <v>550.20290499999999</v>
      </c>
      <c r="EK204" s="136">
        <v>1716989.400746</v>
      </c>
      <c r="EL204" s="136">
        <v>4.8487138311700742</v>
      </c>
      <c r="EM204" s="136">
        <v>537.04854799999998</v>
      </c>
      <c r="EN204" s="136">
        <v>1470670.9490420001</v>
      </c>
      <c r="EO204" s="136">
        <v>4.1531197388998082</v>
      </c>
      <c r="EP204" s="136">
        <v>526.86348499999997</v>
      </c>
      <c r="EQ204" s="136">
        <v>1227428.133343</v>
      </c>
      <c r="ER204" s="136">
        <v>3.466211127641019</v>
      </c>
      <c r="ES204" s="136">
        <v>517.65933600000005</v>
      </c>
      <c r="ET204" s="136">
        <v>978333.10063400003</v>
      </c>
      <c r="EU204" s="136">
        <v>2.7627760744909367</v>
      </c>
      <c r="EV204" s="136">
        <v>508.81452300000001</v>
      </c>
      <c r="EW204" s="136">
        <v>735276.15249000001</v>
      </c>
      <c r="EX204" s="136">
        <v>2.0763923462537339</v>
      </c>
      <c r="EY204" s="136">
        <v>500.35684600000002</v>
      </c>
      <c r="EZ204" s="136">
        <v>490740.013461</v>
      </c>
      <c r="FA204" s="136">
        <v>1.3858314382972363</v>
      </c>
      <c r="FB204" s="136">
        <v>491.83443999999997</v>
      </c>
      <c r="FC204" s="136">
        <v>245575.323007</v>
      </c>
      <c r="FD204" s="136">
        <v>0.69349552463209829</v>
      </c>
      <c r="FE204" s="136">
        <v>483.29792500000002</v>
      </c>
      <c r="FF204" s="136">
        <v>887.60377591019301</v>
      </c>
      <c r="FG204" s="136">
        <v>856.704567</v>
      </c>
      <c r="FH204" s="136">
        <v>2.5311840897004081</v>
      </c>
      <c r="FI204" s="136">
        <v>476.91570200000001</v>
      </c>
      <c r="FJ204" s="136">
        <v>441.621398</v>
      </c>
      <c r="FK204" s="136">
        <v>1.30479642498375</v>
      </c>
      <c r="FL204" s="136">
        <v>475.290909</v>
      </c>
      <c r="FM204" s="136">
        <v>908.61269971586205</v>
      </c>
      <c r="FN204" s="136">
        <v>912.295299</v>
      </c>
      <c r="FO204" s="136">
        <v>6.6790782560948827</v>
      </c>
      <c r="FP204" s="136">
        <v>475.669421</v>
      </c>
      <c r="FQ204" s="136">
        <v>454.79659500000002</v>
      </c>
      <c r="FR204" s="136">
        <v>3.3296478146277182</v>
      </c>
      <c r="FS204" s="136">
        <v>475.81157000000002</v>
      </c>
      <c r="FT204" s="136">
        <v>31.134766853651143</v>
      </c>
      <c r="FU204" s="136">
        <v>2.7026707338238842</v>
      </c>
      <c r="FV204" s="136">
        <v>532.45517199999995</v>
      </c>
      <c r="FW204" s="136">
        <v>31.186620651563043</v>
      </c>
      <c r="FX204" s="136">
        <v>2.7071719315592921</v>
      </c>
      <c r="FY204" s="136">
        <v>532.33150699999999</v>
      </c>
      <c r="FZ204" s="136">
        <v>996338.77361882909</v>
      </c>
      <c r="GA204" s="136">
        <v>6.7276911987615335</v>
      </c>
      <c r="GB204" s="136">
        <v>558.69752100000005</v>
      </c>
      <c r="GC204" s="136">
        <v>996338.77361882909</v>
      </c>
      <c r="GD204" s="136">
        <v>6.7276911987615335</v>
      </c>
      <c r="GE204" s="136">
        <v>558.69752100000005</v>
      </c>
      <c r="GF204" s="136">
        <v>474.57540999999998</v>
      </c>
      <c r="GG204" s="136"/>
      <c r="GH204" s="136"/>
      <c r="GI204" s="136"/>
      <c r="GJ204" s="136"/>
      <c r="GK204" s="136"/>
      <c r="GL204" s="136">
        <v>0</v>
      </c>
      <c r="GM204" s="136">
        <v>2</v>
      </c>
      <c r="GN204" s="136">
        <v>0</v>
      </c>
      <c r="GO204" s="114"/>
      <c r="GP204" s="114"/>
      <c r="GQ204" s="114"/>
      <c r="GR204" s="114"/>
      <c r="GS204" s="114"/>
      <c r="GT204" s="114"/>
      <c r="GU204" s="114"/>
      <c r="GV204" s="114"/>
      <c r="GW204" s="114"/>
      <c r="GX204" s="114"/>
      <c r="GY204" s="114"/>
      <c r="GZ204" s="114"/>
      <c r="HA204" s="107"/>
      <c r="HB204" s="114"/>
      <c r="HC204" s="53" t="str">
        <f t="shared" si="21"/>
        <v>0</v>
      </c>
      <c r="HD204" s="56">
        <f t="shared" si="22"/>
        <v>2018</v>
      </c>
      <c r="HF204" s="56" t="e">
        <f>MATCH(ROUND(#REF!,1),#REF!,0)</f>
        <v>#REF!</v>
      </c>
      <c r="HG204" s="56" t="e">
        <f>MATCH(ROUND(#REF!,1),#REF!,0)</f>
        <v>#REF!</v>
      </c>
      <c r="HH204" s="56" t="e">
        <f>MATCH(ROUND(#REF!,1),#REF!,0)</f>
        <v>#REF!</v>
      </c>
      <c r="HI204" s="56" t="e">
        <f>MATCH(ROUND(#REF!,1),#REF!,0)</f>
        <v>#REF!</v>
      </c>
      <c r="HK204" s="115">
        <f t="shared" si="24"/>
        <v>2</v>
      </c>
      <c r="HL204" s="115" t="str" cm="1">
        <f t="array" ref="HL204">IFERROR(INDEX(#REF!,'5. Data Set'!HH204),"")</f>
        <v/>
      </c>
      <c r="HM204" s="56"/>
      <c r="HN204" s="116" t="str" cm="1">
        <f t="array" ref="HN204">IF(IFERROR(INDEX($E$5:$E$900,SMALL(IF(ROUND($EH$5:$EH$900,1)=ROUND($EH204,1),ROW($EH$5:$EH$900)-4,""),1)),"")=$E204,"",IFERROR(INDEX($E$5:$E$900,SMALL(IF(ROUND($EH$5:$EH$900,1)=ROUND($EH204,1),ROW($EH$5:$EH$900)-4,""),1)),""))</f>
        <v/>
      </c>
      <c r="HO204" s="116" t="str" cm="1">
        <f t="array" ref="HO204">IF(IFERROR(INDEX($E$5:$E$900,SMALL(IF(ROUND($EH$5:$EH$900,1)=ROUND($EH204,1),ROW($EH$5:$EH$900)-4,""),2)),"")=$E204,"",IFERROR(INDEX($E$5:$E$900,SMALL(IF(ROUND($EH$5:$EH$900,1)=ROUND($EH204,1),ROW($EH$5:$EH$900)-4,""),2)),""))</f>
        <v/>
      </c>
      <c r="HP204" s="116" t="str" cm="1">
        <f t="array" ref="HP204">IF(IFERROR(INDEX($E$5:$E$900,SMALL(IF(ROUND($EH$5:$EH$900,1)=ROUND($EH204,1),ROW($EH$5:$EH$900)-4,""),3)),"")=$E204,"",IFERROR(INDEX($E$5:$E$900,SMALL(IF(ROUND($EH$5:$EH$900,1)=ROUND($EH204,1),ROW($EH$5:$EH$900)-4,""),3)),""))</f>
        <v/>
      </c>
      <c r="HQ204" s="117" t="str" cm="1">
        <f t="array" ref="HQ204">IF(IFERROR(INDEX($E$5:$E$900,SMALL(IF(ROUND($EH$5:$EH$900,1)=ROUND($EH204,1),ROW($EH$5:$EH$900)-4,""),4)),"")=$E204,"",IFERROR(INDEX($E$5:$E$900,SMALL(IF(ROUND($EH$5:$EH$900,1)=ROUND($EH204,1),ROW($EH$5:$EH$900)-4,""),4)),""))</f>
        <v/>
      </c>
      <c r="HR204" s="118"/>
      <c r="HS204" s="105" t="str">
        <f t="shared" si="25"/>
        <v>TB</v>
      </c>
      <c r="HT204" s="119" t="str">
        <f t="shared" si="26"/>
        <v/>
      </c>
      <c r="HU204" s="119" t="str">
        <f t="shared" si="26"/>
        <v/>
      </c>
      <c r="HV204" s="119" t="str">
        <f t="shared" si="26"/>
        <v/>
      </c>
      <c r="HW204" s="119" t="str">
        <f t="shared" si="23"/>
        <v/>
      </c>
      <c r="HX204" s="56"/>
    </row>
    <row r="205" spans="1:232" s="53" customFormat="1" ht="13.9" customHeight="1" x14ac:dyDescent="0.25">
      <c r="A205" s="136" t="s">
        <v>292</v>
      </c>
      <c r="B205" s="137" t="s">
        <v>788</v>
      </c>
      <c r="C205" s="136"/>
      <c r="D205" s="137">
        <v>2018</v>
      </c>
      <c r="E205" s="138" t="s">
        <v>792</v>
      </c>
      <c r="F205" s="137" t="s">
        <v>49</v>
      </c>
      <c r="G205" s="107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54" t="s">
        <v>305</v>
      </c>
      <c r="X205" s="110"/>
      <c r="Y205" s="118" t="s">
        <v>296</v>
      </c>
      <c r="Z205" s="118">
        <v>4</v>
      </c>
      <c r="AA205" s="136" t="s">
        <v>764</v>
      </c>
      <c r="AB205" s="136">
        <v>2</v>
      </c>
      <c r="AC205" s="136">
        <v>2</v>
      </c>
      <c r="AD205" s="136">
        <v>2600</v>
      </c>
      <c r="AE205" s="136">
        <v>14</v>
      </c>
      <c r="AF205" s="136">
        <v>2</v>
      </c>
      <c r="AG205" s="136">
        <v>65196</v>
      </c>
      <c r="AH205" s="136">
        <v>8</v>
      </c>
      <c r="AI205" s="136" t="s">
        <v>759</v>
      </c>
      <c r="AJ205" s="136">
        <v>2</v>
      </c>
      <c r="AK205" s="136" t="s">
        <v>405</v>
      </c>
      <c r="AL205" s="136" t="s">
        <v>316</v>
      </c>
      <c r="AM205" s="136">
        <v>2</v>
      </c>
      <c r="AN205" s="118">
        <v>1</v>
      </c>
      <c r="AO205" s="136">
        <v>800</v>
      </c>
      <c r="AP205" s="136" t="s">
        <v>341</v>
      </c>
      <c r="AQ205" s="136" t="s">
        <v>424</v>
      </c>
      <c r="AR205" s="136" t="s">
        <v>319</v>
      </c>
      <c r="AS205" s="136" t="s">
        <v>477</v>
      </c>
      <c r="AT205" s="136" t="s">
        <v>478</v>
      </c>
      <c r="AU205" s="136">
        <v>13.416049774729775</v>
      </c>
      <c r="AV205" s="136">
        <v>15.861211889675461</v>
      </c>
      <c r="AW205" s="136">
        <v>18.576486034234247</v>
      </c>
      <c r="AX205" s="136">
        <v>10.607999822128246</v>
      </c>
      <c r="AY205" s="136">
        <v>11.588621942419989</v>
      </c>
      <c r="AZ205" s="136">
        <v>17.540176770737006</v>
      </c>
      <c r="BA205" s="136"/>
      <c r="BB205" s="136">
        <v>10.989306547899416</v>
      </c>
      <c r="BC205" s="136">
        <v>2.1413382925783795</v>
      </c>
      <c r="BD205" s="136">
        <v>4.6479724705424825</v>
      </c>
      <c r="BE205" s="136">
        <v>17.738167691284129</v>
      </c>
      <c r="BF205" s="136">
        <v>105.6673771912693</v>
      </c>
      <c r="BG205" s="136">
        <v>242456.913869479</v>
      </c>
      <c r="BH205" s="136">
        <v>242380.46645499999</v>
      </c>
      <c r="BI205" s="136">
        <v>35.003822201923633</v>
      </c>
      <c r="BJ205" s="136">
        <v>1584.0912699999999</v>
      </c>
      <c r="BK205" s="136">
        <v>181849.73553400001</v>
      </c>
      <c r="BL205" s="136">
        <v>26.262165030038705</v>
      </c>
      <c r="BM205" s="136">
        <v>1603.2150790000001</v>
      </c>
      <c r="BN205" s="136">
        <v>121224.945589</v>
      </c>
      <c r="BO205" s="136">
        <v>17.506924150684537</v>
      </c>
      <c r="BP205" s="136">
        <v>1422.392063</v>
      </c>
      <c r="BQ205" s="136">
        <v>60634.811802999997</v>
      </c>
      <c r="BR205" s="136">
        <v>8.7566882044653696</v>
      </c>
      <c r="BS205" s="136">
        <v>1204.2198410000001</v>
      </c>
      <c r="BT205" s="136">
        <v>2444406.04667927</v>
      </c>
      <c r="BU205" s="136">
        <v>2441802.9009469999</v>
      </c>
      <c r="BV205" s="136">
        <v>41.380801739743909</v>
      </c>
      <c r="BW205" s="136">
        <v>1619.8626979999999</v>
      </c>
      <c r="BX205" s="136">
        <v>1833168.9950580001</v>
      </c>
      <c r="BY205" s="136">
        <v>31.066390620848559</v>
      </c>
      <c r="BZ205" s="136">
        <v>1611.0817460000001</v>
      </c>
      <c r="CA205" s="136">
        <v>1222122.9940140001</v>
      </c>
      <c r="CB205" s="136">
        <v>20.711102152127904</v>
      </c>
      <c r="CC205" s="136">
        <v>1407.80873</v>
      </c>
      <c r="CD205" s="136">
        <v>611155.96877499996</v>
      </c>
      <c r="CE205" s="136">
        <v>10.357152072401572</v>
      </c>
      <c r="CF205" s="136">
        <v>1185.9007939999999</v>
      </c>
      <c r="CG205" s="136">
        <v>761835.36935822095</v>
      </c>
      <c r="CH205" s="136">
        <v>746340.41897</v>
      </c>
      <c r="CI205" s="136">
        <v>46.802743607848988</v>
      </c>
      <c r="CJ205" s="136">
        <v>1553.12381</v>
      </c>
      <c r="CK205" s="136">
        <v>571419.67281799996</v>
      </c>
      <c r="CL205" s="136">
        <v>35.833525506082516</v>
      </c>
      <c r="CM205" s="136">
        <v>1573.6484129999999</v>
      </c>
      <c r="CN205" s="136">
        <v>380918.18626500003</v>
      </c>
      <c r="CO205" s="136">
        <v>23.887244686454906</v>
      </c>
      <c r="CP205" s="136">
        <v>1395.380159</v>
      </c>
      <c r="CQ205" s="136">
        <v>190518.992829</v>
      </c>
      <c r="CR205" s="136">
        <v>11.947378632001611</v>
      </c>
      <c r="CS205" s="136">
        <v>1178.5253970000001</v>
      </c>
      <c r="CT205" s="136">
        <v>393409.92088427499</v>
      </c>
      <c r="CU205" s="136">
        <v>392832.88271099998</v>
      </c>
      <c r="CV205" s="136">
        <v>26.090532327900252</v>
      </c>
      <c r="CW205" s="136">
        <v>1554.5095240000001</v>
      </c>
      <c r="CX205" s="136">
        <v>295073.74958300003</v>
      </c>
      <c r="CY205" s="136">
        <v>19.597726008781574</v>
      </c>
      <c r="CZ205" s="136">
        <v>1495.7444439999999</v>
      </c>
      <c r="DA205" s="136">
        <v>196759.21666000001</v>
      </c>
      <c r="DB205" s="136">
        <v>13.068032053866329</v>
      </c>
      <c r="DC205" s="136">
        <v>1304.7666670000001</v>
      </c>
      <c r="DD205" s="136">
        <v>98366.875016999998</v>
      </c>
      <c r="DE205" s="136">
        <v>6.5331703265626269</v>
      </c>
      <c r="DF205" s="136">
        <v>1136.3317460000001</v>
      </c>
      <c r="DG205" s="136">
        <v>615632.44146031199</v>
      </c>
      <c r="DH205" s="136">
        <v>616614.504281</v>
      </c>
      <c r="DI205" s="136">
        <v>29.521350016110446</v>
      </c>
      <c r="DJ205" s="136">
        <v>1567.392857</v>
      </c>
      <c r="DK205" s="136">
        <v>461701.854773</v>
      </c>
      <c r="DL205" s="136">
        <v>22.104673119446623</v>
      </c>
      <c r="DM205" s="136">
        <v>1559.5992060000001</v>
      </c>
      <c r="DN205" s="136">
        <v>307895.36035600002</v>
      </c>
      <c r="DO205" s="136">
        <v>14.740955067225801</v>
      </c>
      <c r="DP205" s="136">
        <v>1373.9523810000001</v>
      </c>
      <c r="DQ205" s="136">
        <v>153880.82142200001</v>
      </c>
      <c r="DR205" s="136">
        <v>7.3672765697630167</v>
      </c>
      <c r="DS205" s="136">
        <v>1169.938889</v>
      </c>
      <c r="DT205" s="136">
        <v>43261.483174856097</v>
      </c>
      <c r="DU205" s="136">
        <v>43204.280316999997</v>
      </c>
      <c r="DV205" s="136">
        <v>44.228162273634638</v>
      </c>
      <c r="DW205" s="136">
        <v>1561.802381</v>
      </c>
      <c r="DX205" s="136">
        <v>32424.524786999998</v>
      </c>
      <c r="DY205" s="136">
        <v>33.192941379945744</v>
      </c>
      <c r="DZ205" s="136">
        <v>1549.480159</v>
      </c>
      <c r="EA205" s="136">
        <v>21636.04449</v>
      </c>
      <c r="EB205" s="136">
        <v>22.148788954291856</v>
      </c>
      <c r="EC205" s="136">
        <v>1359.322222</v>
      </c>
      <c r="ED205" s="136">
        <v>10806.594836</v>
      </c>
      <c r="EE205" s="136">
        <v>11.062696254286738</v>
      </c>
      <c r="EF205" s="136">
        <v>1155.2746030000001</v>
      </c>
      <c r="EG205" s="136">
        <v>11377003.378861999</v>
      </c>
      <c r="EH205" s="140">
        <v>11421766.732481999</v>
      </c>
      <c r="EI205" s="136">
        <v>32.25464193787203</v>
      </c>
      <c r="EJ205" s="136">
        <v>1619.2073170000001</v>
      </c>
      <c r="EK205" s="136">
        <v>9967705.9808210004</v>
      </c>
      <c r="EL205" s="136">
        <v>28.148428774950343</v>
      </c>
      <c r="EM205" s="136">
        <v>1610.9975609999999</v>
      </c>
      <c r="EN205" s="136">
        <v>8536978.0819930006</v>
      </c>
      <c r="EO205" s="136">
        <v>24.108106715493168</v>
      </c>
      <c r="EP205" s="136">
        <v>1573.8158539999999</v>
      </c>
      <c r="EQ205" s="136">
        <v>7109584.5110889999</v>
      </c>
      <c r="ER205" s="136">
        <v>20.077200673348461</v>
      </c>
      <c r="ES205" s="136">
        <v>1494.9930890000001</v>
      </c>
      <c r="ET205" s="136">
        <v>5691855.5186829995</v>
      </c>
      <c r="EU205" s="136">
        <v>16.07358703930792</v>
      </c>
      <c r="EV205" s="136">
        <v>1382.7727640000001</v>
      </c>
      <c r="EW205" s="136">
        <v>4261031.5298570003</v>
      </c>
      <c r="EX205" s="136">
        <v>12.032993625291342</v>
      </c>
      <c r="EY205" s="136">
        <v>1265.056098</v>
      </c>
      <c r="EZ205" s="136">
        <v>2847036.194869</v>
      </c>
      <c r="FA205" s="136">
        <v>8.039923700114489</v>
      </c>
      <c r="FB205" s="136">
        <v>1155.8341459999999</v>
      </c>
      <c r="FC205" s="136">
        <v>1426733.1337840001</v>
      </c>
      <c r="FD205" s="136">
        <v>4.0290409924263013</v>
      </c>
      <c r="FE205" s="136">
        <v>1043.1430889999999</v>
      </c>
      <c r="FF205" s="136">
        <v>970.07269115259498</v>
      </c>
      <c r="FG205" s="136">
        <v>968.502612</v>
      </c>
      <c r="FH205" s="136">
        <v>2.8614979968090766</v>
      </c>
      <c r="FI205" s="136">
        <v>948.33730200000002</v>
      </c>
      <c r="FJ205" s="136">
        <v>486.58881600000001</v>
      </c>
      <c r="FK205" s="136">
        <v>1.4376553093423152</v>
      </c>
      <c r="FL205" s="136">
        <v>946.05158700000004</v>
      </c>
      <c r="FM205" s="136">
        <v>837.10267413087001</v>
      </c>
      <c r="FN205" s="136">
        <v>858.18619100000001</v>
      </c>
      <c r="FO205" s="136">
        <v>6.2829357273592503</v>
      </c>
      <c r="FP205" s="136">
        <v>945.87142900000003</v>
      </c>
      <c r="FQ205" s="136">
        <v>420.20663100000002</v>
      </c>
      <c r="FR205" s="136">
        <v>3.0764084559631013</v>
      </c>
      <c r="FS205" s="136">
        <v>945.90476200000001</v>
      </c>
      <c r="FT205" s="136">
        <v>319.39583116231967</v>
      </c>
      <c r="FU205" s="136">
        <v>27.725332566173584</v>
      </c>
      <c r="FV205" s="136">
        <v>1564.401961</v>
      </c>
      <c r="FW205" s="136">
        <v>320.24876867933455</v>
      </c>
      <c r="FX205" s="136">
        <v>27.799372281192237</v>
      </c>
      <c r="FY205" s="136">
        <v>1565.834615</v>
      </c>
      <c r="FZ205" s="136">
        <v>25524752.42444184</v>
      </c>
      <c r="GA205" s="136">
        <v>172.35367806952445</v>
      </c>
      <c r="GB205" s="136">
        <v>1599.130159</v>
      </c>
      <c r="GC205" s="136">
        <v>25091199.586107884</v>
      </c>
      <c r="GD205" s="136">
        <v>169.42615011227832</v>
      </c>
      <c r="GE205" s="136">
        <v>1603.3912700000001</v>
      </c>
      <c r="GF205" s="136">
        <v>941.46666700000003</v>
      </c>
      <c r="GG205" s="136"/>
      <c r="GH205" s="136"/>
      <c r="GI205" s="136"/>
      <c r="GJ205" s="136"/>
      <c r="GK205" s="136"/>
      <c r="GL205" s="136">
        <v>0</v>
      </c>
      <c r="GM205" s="136">
        <v>2</v>
      </c>
      <c r="GN205" s="136">
        <v>0</v>
      </c>
      <c r="GO205" s="114"/>
      <c r="GP205" s="114"/>
      <c r="GQ205" s="114"/>
      <c r="GR205" s="114"/>
      <c r="GS205" s="114"/>
      <c r="GT205" s="114"/>
      <c r="GU205" s="114"/>
      <c r="GV205" s="114"/>
      <c r="GW205" s="114"/>
      <c r="GX205" s="114"/>
      <c r="GY205" s="114"/>
      <c r="GZ205" s="114"/>
      <c r="HA205" s="107"/>
      <c r="HB205" s="114"/>
      <c r="HC205" s="53" t="str">
        <f t="shared" si="21"/>
        <v>0</v>
      </c>
      <c r="HD205" s="56">
        <f t="shared" si="22"/>
        <v>2018</v>
      </c>
      <c r="HF205" s="56" t="e">
        <f>MATCH(ROUND(#REF!,1),#REF!,0)</f>
        <v>#REF!</v>
      </c>
      <c r="HG205" s="56" t="e">
        <f>MATCH(ROUND(#REF!,1),#REF!,0)</f>
        <v>#REF!</v>
      </c>
      <c r="HH205" s="56" t="e">
        <f>MATCH(ROUND(#REF!,1),#REF!,0)</f>
        <v>#REF!</v>
      </c>
      <c r="HI205" s="56" t="e">
        <f>MATCH(ROUND(#REF!,1),#REF!,0)</f>
        <v>#REF!</v>
      </c>
      <c r="HK205" s="115">
        <f t="shared" si="24"/>
        <v>2</v>
      </c>
      <c r="HL205" s="115" t="str" cm="1">
        <f t="array" ref="HL205">IFERROR(INDEX(#REF!,'5. Data Set'!HH205),"")</f>
        <v/>
      </c>
      <c r="HM205" s="56"/>
      <c r="HN205" s="116" t="str" cm="1">
        <f t="array" ref="HN205">IF(IFERROR(INDEX($E$5:$E$900,SMALL(IF(ROUND($EH$5:$EH$900,1)=ROUND($EH205,1),ROW($EH$5:$EH$900)-4,""),1)),"")=$E205,"",IFERROR(INDEX($E$5:$E$900,SMALL(IF(ROUND($EH$5:$EH$900,1)=ROUND($EH205,1),ROW($EH$5:$EH$900)-4,""),1)),""))</f>
        <v/>
      </c>
      <c r="HO205" s="116" t="str" cm="1">
        <f t="array" ref="HO205">IF(IFERROR(INDEX($E$5:$E$900,SMALL(IF(ROUND($EH$5:$EH$900,1)=ROUND($EH205,1),ROW($EH$5:$EH$900)-4,""),2)),"")=$E205,"",IFERROR(INDEX($E$5:$E$900,SMALL(IF(ROUND($EH$5:$EH$900,1)=ROUND($EH205,1),ROW($EH$5:$EH$900)-4,""),2)),""))</f>
        <v/>
      </c>
      <c r="HP205" s="116" t="str" cm="1">
        <f t="array" ref="HP205">IF(IFERROR(INDEX($E$5:$E$900,SMALL(IF(ROUND($EH$5:$EH$900,1)=ROUND($EH205,1),ROW($EH$5:$EH$900)-4,""),3)),"")=$E205,"",IFERROR(INDEX($E$5:$E$900,SMALL(IF(ROUND($EH$5:$EH$900,1)=ROUND($EH205,1),ROW($EH$5:$EH$900)-4,""),3)),""))</f>
        <v/>
      </c>
      <c r="HQ205" s="117" t="str" cm="1">
        <f t="array" ref="HQ205">IF(IFERROR(INDEX($E$5:$E$900,SMALL(IF(ROUND($EH$5:$EH$900,1)=ROUND($EH205,1),ROW($EH$5:$EH$900)-4,""),4)),"")=$E205,"",IFERROR(INDEX($E$5:$E$900,SMALL(IF(ROUND($EH$5:$EH$900,1)=ROUND($EH205,1),ROW($EH$5:$EH$900)-4,""),4)),""))</f>
        <v/>
      </c>
      <c r="HR205" s="118"/>
      <c r="HS205" s="105" t="str">
        <f t="shared" si="25"/>
        <v>TB</v>
      </c>
      <c r="HT205" s="119" t="str">
        <f t="shared" si="26"/>
        <v/>
      </c>
      <c r="HU205" s="119" t="str">
        <f t="shared" si="26"/>
        <v/>
      </c>
      <c r="HV205" s="119" t="str">
        <f t="shared" si="26"/>
        <v/>
      </c>
      <c r="HW205" s="119" t="str">
        <f t="shared" si="23"/>
        <v/>
      </c>
      <c r="HX205" s="56"/>
    </row>
    <row r="206" spans="1:232" s="53" customFormat="1" ht="13.9" customHeight="1" x14ac:dyDescent="0.25">
      <c r="A206" s="136" t="s">
        <v>292</v>
      </c>
      <c r="B206" s="137" t="s">
        <v>793</v>
      </c>
      <c r="C206" s="136"/>
      <c r="D206" s="137">
        <v>2018</v>
      </c>
      <c r="E206" s="138" t="s">
        <v>794</v>
      </c>
      <c r="F206" s="137" t="s">
        <v>300</v>
      </c>
      <c r="G206" s="107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48" t="s">
        <v>305</v>
      </c>
      <c r="X206" s="110"/>
      <c r="Y206" s="148" t="s">
        <v>296</v>
      </c>
      <c r="Z206" s="148">
        <v>4</v>
      </c>
      <c r="AA206" s="149" t="s">
        <v>422</v>
      </c>
      <c r="AB206" s="149">
        <v>2</v>
      </c>
      <c r="AC206" s="149">
        <v>2</v>
      </c>
      <c r="AD206" s="149">
        <v>2494</v>
      </c>
      <c r="AE206" s="149">
        <v>28</v>
      </c>
      <c r="AF206" s="149">
        <v>2</v>
      </c>
      <c r="AG206" s="149">
        <v>391874</v>
      </c>
      <c r="AH206" s="149">
        <v>12</v>
      </c>
      <c r="AI206" s="149" t="s">
        <v>795</v>
      </c>
      <c r="AJ206" s="149">
        <v>2</v>
      </c>
      <c r="AK206" s="149" t="s">
        <v>326</v>
      </c>
      <c r="AL206" s="149" t="s">
        <v>327</v>
      </c>
      <c r="AM206" s="149">
        <v>3</v>
      </c>
      <c r="AN206" s="148">
        <v>1</v>
      </c>
      <c r="AO206" s="149">
        <v>3000</v>
      </c>
      <c r="AP206" s="149" t="s">
        <v>779</v>
      </c>
      <c r="AQ206" s="149" t="s">
        <v>780</v>
      </c>
      <c r="AR206" s="149" t="s">
        <v>319</v>
      </c>
      <c r="AS206" s="149" t="s">
        <v>674</v>
      </c>
      <c r="AT206" s="149" t="s">
        <v>478</v>
      </c>
      <c r="AU206" s="149">
        <v>14.162253815767672</v>
      </c>
      <c r="AV206" s="149">
        <v>19.040908597031279</v>
      </c>
      <c r="AW206" s="149">
        <v>20.584222517290179</v>
      </c>
      <c r="AX206" s="149">
        <v>12.048112958261838</v>
      </c>
      <c r="AY206" s="149">
        <v>12.578207191856185</v>
      </c>
      <c r="AZ206" s="149">
        <v>19.404774761485477</v>
      </c>
      <c r="BA206" s="149"/>
      <c r="BB206" s="149">
        <v>11.807308232514076</v>
      </c>
      <c r="BC206" s="149">
        <v>45.806960142614983</v>
      </c>
      <c r="BD206" s="149">
        <v>879.70055327645684</v>
      </c>
      <c r="BE206" s="149">
        <v>16.800027068265141</v>
      </c>
      <c r="BF206" s="149">
        <v>236.7405721580129</v>
      </c>
      <c r="BG206" s="149">
        <v>360756.59640611702</v>
      </c>
      <c r="BH206" s="149">
        <v>349110.77883299999</v>
      </c>
      <c r="BI206" s="149">
        <v>50.417477158020915</v>
      </c>
      <c r="BJ206" s="149">
        <v>2360.5095240000001</v>
      </c>
      <c r="BK206" s="149">
        <v>270618.70610900002</v>
      </c>
      <c r="BL206" s="149">
        <v>39.081899674917686</v>
      </c>
      <c r="BM206" s="149">
        <v>2318.5793650000001</v>
      </c>
      <c r="BN206" s="149">
        <v>180379.41653399999</v>
      </c>
      <c r="BO206" s="149">
        <v>26.049826199237479</v>
      </c>
      <c r="BP206" s="149">
        <v>2040.7857140000001</v>
      </c>
      <c r="BQ206" s="149">
        <v>90174.417512999993</v>
      </c>
      <c r="BR206" s="149">
        <v>13.022704857171741</v>
      </c>
      <c r="BS206" s="149">
        <v>1487.675397</v>
      </c>
      <c r="BT206" s="149">
        <v>3900846.8665457699</v>
      </c>
      <c r="BU206" s="149">
        <v>3825877.6220320002</v>
      </c>
      <c r="BV206" s="149">
        <v>64.836471156795227</v>
      </c>
      <c r="BW206" s="149">
        <v>2470.6873019999998</v>
      </c>
      <c r="BX206" s="149">
        <v>2925682.8384799999</v>
      </c>
      <c r="BY206" s="149">
        <v>49.581029429344539</v>
      </c>
      <c r="BZ206" s="149">
        <v>2378.2007939999999</v>
      </c>
      <c r="CA206" s="149">
        <v>1950403.6235219999</v>
      </c>
      <c r="CB206" s="149">
        <v>33.05314512737317</v>
      </c>
      <c r="CC206" s="149">
        <v>1927.7825399999999</v>
      </c>
      <c r="CD206" s="149">
        <v>975227.61835</v>
      </c>
      <c r="CE206" s="149">
        <v>16.527009903384467</v>
      </c>
      <c r="CF206" s="149">
        <v>1179.4158729999999</v>
      </c>
      <c r="CG206" s="149">
        <v>1131423.27606474</v>
      </c>
      <c r="CH206" s="149">
        <v>1088493.520157</v>
      </c>
      <c r="CI206" s="149">
        <v>68.259043524695997</v>
      </c>
      <c r="CJ206" s="149">
        <v>2239.4134920000001</v>
      </c>
      <c r="CK206" s="149">
        <v>848103.08454700001</v>
      </c>
      <c r="CL206" s="149">
        <v>53.184244361117258</v>
      </c>
      <c r="CM206" s="149">
        <v>2213.745238</v>
      </c>
      <c r="CN206" s="149">
        <v>565738.82043700002</v>
      </c>
      <c r="CO206" s="149">
        <v>35.477281263235653</v>
      </c>
      <c r="CP206" s="149">
        <v>1930.1087299999999</v>
      </c>
      <c r="CQ206" s="149">
        <v>282846.40283400001</v>
      </c>
      <c r="CR206" s="149">
        <v>17.737197846676171</v>
      </c>
      <c r="CS206" s="149">
        <v>1329.8325400000001</v>
      </c>
      <c r="CT206" s="149">
        <v>634726.91516234295</v>
      </c>
      <c r="CU206" s="149">
        <v>621254.03573799995</v>
      </c>
      <c r="CV206" s="149">
        <v>41.26143512070842</v>
      </c>
      <c r="CW206" s="149">
        <v>2240.2904760000001</v>
      </c>
      <c r="CX206" s="149">
        <v>475937.924551</v>
      </c>
      <c r="CY206" s="149">
        <v>31.610067163616051</v>
      </c>
      <c r="CZ206" s="149">
        <v>2186.8968249999998</v>
      </c>
      <c r="DA206" s="149">
        <v>317353.07493800001</v>
      </c>
      <c r="DB206" s="149">
        <v>21.077437825182827</v>
      </c>
      <c r="DC206" s="149">
        <v>1911.9706349999999</v>
      </c>
      <c r="DD206" s="149">
        <v>158716.86626499999</v>
      </c>
      <c r="DE206" s="149">
        <v>10.541397404647684</v>
      </c>
      <c r="DF206" s="149">
        <v>1468.2357139999999</v>
      </c>
      <c r="DG206" s="149">
        <v>926336.94398447301</v>
      </c>
      <c r="DH206" s="149">
        <v>908051.17231299996</v>
      </c>
      <c r="DI206" s="149">
        <v>43.474320348090949</v>
      </c>
      <c r="DJ206" s="149">
        <v>2267.3650790000002</v>
      </c>
      <c r="DK206" s="149">
        <v>694654.99457400001</v>
      </c>
      <c r="DL206" s="149">
        <v>33.257656271272133</v>
      </c>
      <c r="DM206" s="149">
        <v>2215.9880950000002</v>
      </c>
      <c r="DN206" s="149">
        <v>463180.34011500003</v>
      </c>
      <c r="DO206" s="149">
        <v>22.175457836594603</v>
      </c>
      <c r="DP206" s="149">
        <v>1980.287302</v>
      </c>
      <c r="DQ206" s="149">
        <v>231571.65125</v>
      </c>
      <c r="DR206" s="149">
        <v>11.086842302438781</v>
      </c>
      <c r="DS206" s="149">
        <v>1427.2920630000001</v>
      </c>
      <c r="DT206" s="149">
        <v>67694.911466682795</v>
      </c>
      <c r="DU206" s="149">
        <v>66334.605509999994</v>
      </c>
      <c r="DV206" s="149">
        <v>67.906644326150371</v>
      </c>
      <c r="DW206" s="149">
        <v>2236.434921</v>
      </c>
      <c r="DX206" s="149">
        <v>50803.277558000002</v>
      </c>
      <c r="DY206" s="149">
        <v>52.007245286379693</v>
      </c>
      <c r="DZ206" s="149">
        <v>2176.131746</v>
      </c>
      <c r="EA206" s="149">
        <v>33846.372506</v>
      </c>
      <c r="EB206" s="149">
        <v>34.648484932179969</v>
      </c>
      <c r="EC206" s="149">
        <v>1978.1642859999999</v>
      </c>
      <c r="ED206" s="149">
        <v>16918.245926</v>
      </c>
      <c r="EE206" s="149">
        <v>17.319185060142292</v>
      </c>
      <c r="EF206" s="149">
        <v>1552.564286</v>
      </c>
      <c r="EG206" s="149">
        <v>17446952.665003601</v>
      </c>
      <c r="EH206" s="150">
        <v>17092759.051022001</v>
      </c>
      <c r="EI206" s="149">
        <v>48.269312080516592</v>
      </c>
      <c r="EJ206" s="149">
        <v>2416.1308939999999</v>
      </c>
      <c r="EK206" s="149">
        <v>15273900.687503001</v>
      </c>
      <c r="EL206" s="149">
        <v>43.132924109628597</v>
      </c>
      <c r="EM206" s="149">
        <v>2361.2943089999999</v>
      </c>
      <c r="EN206" s="149">
        <v>13088111.173181999</v>
      </c>
      <c r="EO206" s="149">
        <v>36.960336296617051</v>
      </c>
      <c r="EP206" s="149">
        <v>2298.971951</v>
      </c>
      <c r="EQ206" s="149">
        <v>10915516.804354001</v>
      </c>
      <c r="ER206" s="149">
        <v>30.825011080816896</v>
      </c>
      <c r="ES206" s="149">
        <v>2224.9227639999999</v>
      </c>
      <c r="ET206" s="149">
        <v>8715833.648581</v>
      </c>
      <c r="EU206" s="149">
        <v>24.6131881441381</v>
      </c>
      <c r="EV206" s="149">
        <v>2034.333333</v>
      </c>
      <c r="EW206" s="149">
        <v>6541439.3120919997</v>
      </c>
      <c r="EX206" s="149">
        <v>18.472779887004219</v>
      </c>
      <c r="EY206" s="149">
        <v>1802.5028460000001</v>
      </c>
      <c r="EZ206" s="149">
        <v>4358147.0218190001</v>
      </c>
      <c r="FA206" s="149">
        <v>12.307244141277312</v>
      </c>
      <c r="FB206" s="149">
        <v>1598.3081299999999</v>
      </c>
      <c r="FC206" s="149">
        <v>2184904.6054369998</v>
      </c>
      <c r="FD206" s="149">
        <v>6.1700888634296103</v>
      </c>
      <c r="FE206" s="149">
        <v>1267.6126019999999</v>
      </c>
      <c r="FF206" s="149">
        <v>13259.350397938</v>
      </c>
      <c r="FG206" s="149">
        <v>13054.956367000001</v>
      </c>
      <c r="FH206" s="149">
        <v>38.571637319033272</v>
      </c>
      <c r="FI206" s="149">
        <v>606.43095200000005</v>
      </c>
      <c r="FJ206" s="149">
        <v>6633.8073690000001</v>
      </c>
      <c r="FK206" s="149">
        <v>19.599974499202272</v>
      </c>
      <c r="FL206" s="149">
        <v>594.12698399999999</v>
      </c>
      <c r="FM206" s="149">
        <v>111099.410778809</v>
      </c>
      <c r="FN206" s="149">
        <v>113330.630064</v>
      </c>
      <c r="FO206" s="149">
        <v>829.71396195914781</v>
      </c>
      <c r="FP206" s="149">
        <v>702.29682500000001</v>
      </c>
      <c r="FQ206" s="149">
        <v>55583.118004999997</v>
      </c>
      <c r="FR206" s="149">
        <v>406.93402156087558</v>
      </c>
      <c r="FS206" s="149">
        <v>621.243651</v>
      </c>
      <c r="FT206" s="149">
        <v>536.64283170928672</v>
      </c>
      <c r="FU206" s="149">
        <v>46.583579141431144</v>
      </c>
      <c r="FV206" s="149">
        <v>2781.8627449999999</v>
      </c>
      <c r="FW206" s="149">
        <v>527.07805985112725</v>
      </c>
      <c r="FX206" s="149">
        <v>45.753303806521465</v>
      </c>
      <c r="FY206" s="149">
        <v>2714.5612900000001</v>
      </c>
      <c r="FZ206" s="149">
        <v>89657686.834224179</v>
      </c>
      <c r="GA206" s="149">
        <v>605.40575814897556</v>
      </c>
      <c r="GB206" s="149">
        <v>2446.495238</v>
      </c>
      <c r="GC206" s="149">
        <v>82611545.668773681</v>
      </c>
      <c r="GD206" s="149">
        <v>557.82730074150732</v>
      </c>
      <c r="GE206" s="149">
        <v>2356.2809520000001</v>
      </c>
      <c r="GF206" s="149">
        <v>399.28787899999998</v>
      </c>
      <c r="GG206" s="149"/>
      <c r="GH206" s="149"/>
      <c r="GI206" s="149"/>
      <c r="GJ206" s="149"/>
      <c r="GK206" s="149"/>
      <c r="GL206" s="136">
        <v>0</v>
      </c>
      <c r="GM206" s="136">
        <v>0</v>
      </c>
      <c r="GN206" s="136">
        <v>4</v>
      </c>
      <c r="GO206" s="114"/>
      <c r="GP206" s="114"/>
      <c r="GQ206" s="114"/>
      <c r="GR206" s="114"/>
      <c r="GS206" s="114"/>
      <c r="GT206" s="114"/>
      <c r="GU206" s="114"/>
      <c r="GV206" s="114"/>
      <c r="GW206" s="114"/>
      <c r="GX206" s="114"/>
      <c r="GY206" s="114"/>
      <c r="GZ206" s="114"/>
      <c r="HA206" s="107"/>
      <c r="HB206" s="114"/>
      <c r="HC206" s="53" t="str">
        <f t="shared" si="21"/>
        <v>0</v>
      </c>
      <c r="HD206" s="56">
        <f t="shared" si="22"/>
        <v>2018</v>
      </c>
      <c r="HF206" s="56" t="e">
        <f>MATCH(ROUND(#REF!,1),#REF!,0)</f>
        <v>#REF!</v>
      </c>
      <c r="HG206" s="56" t="e">
        <f>MATCH(ROUND(#REF!,1),#REF!,0)</f>
        <v>#REF!</v>
      </c>
      <c r="HH206" s="56" t="e">
        <f>MATCH(ROUND(#REF!,1),#REF!,0)</f>
        <v>#REF!</v>
      </c>
      <c r="HI206" s="56" t="e">
        <f>MATCH(ROUND(#REF!,1),#REF!,0)</f>
        <v>#REF!</v>
      </c>
      <c r="HK206" s="115">
        <f t="shared" si="24"/>
        <v>2</v>
      </c>
      <c r="HL206" s="115" t="str" cm="1">
        <f t="array" ref="HL206">IFERROR(INDEX(#REF!,'5. Data Set'!HH206),"")</f>
        <v/>
      </c>
      <c r="HM206" s="56"/>
      <c r="HN206" s="116" t="str" cm="1">
        <f t="array" ref="HN206">IF(IFERROR(INDEX($E$5:$E$900,SMALL(IF(ROUND($EH$5:$EH$900,1)=ROUND($EH206,1),ROW($EH$5:$EH$900)-4,""),1)),"")=$E206,"",IFERROR(INDEX($E$5:$E$900,SMALL(IF(ROUND($EH$5:$EH$900,1)=ROUND($EH206,1),ROW($EH$5:$EH$900)-4,""),1)),""))</f>
        <v/>
      </c>
      <c r="HO206" s="116" t="str" cm="1">
        <f t="array" ref="HO206">IF(IFERROR(INDEX($E$5:$E$900,SMALL(IF(ROUND($EH$5:$EH$900,1)=ROUND($EH206,1),ROW($EH$5:$EH$900)-4,""),2)),"")=$E206,"",IFERROR(INDEX($E$5:$E$900,SMALL(IF(ROUND($EH$5:$EH$900,1)=ROUND($EH206,1),ROW($EH$5:$EH$900)-4,""),2)),""))</f>
        <v/>
      </c>
      <c r="HP206" s="116" t="str" cm="1">
        <f t="array" ref="HP206">IF(IFERROR(INDEX($E$5:$E$900,SMALL(IF(ROUND($EH$5:$EH$900,1)=ROUND($EH206,1),ROW($EH$5:$EH$900)-4,""),3)),"")=$E206,"",IFERROR(INDEX($E$5:$E$900,SMALL(IF(ROUND($EH$5:$EH$900,1)=ROUND($EH206,1),ROW($EH$5:$EH$900)-4,""),3)),""))</f>
        <v/>
      </c>
      <c r="HQ206" s="117" t="str" cm="1">
        <f t="array" ref="HQ206">IF(IFERROR(INDEX($E$5:$E$900,SMALL(IF(ROUND($EH$5:$EH$900,1)=ROUND($EH206,1),ROW($EH$5:$EH$900)-4,""),4)),"")=$E206,"",IFERROR(INDEX($E$5:$E$900,SMALL(IF(ROUND($EH$5:$EH$900,1)=ROUND($EH206,1),ROW($EH$5:$EH$900)-4,""),4)),""))</f>
        <v/>
      </c>
      <c r="HR206" s="118"/>
      <c r="HS206" s="105" t="str">
        <f t="shared" si="25"/>
        <v>TT</v>
      </c>
      <c r="HT206" s="119" t="str">
        <f t="shared" si="26"/>
        <v/>
      </c>
      <c r="HU206" s="119" t="str">
        <f t="shared" si="26"/>
        <v/>
      </c>
      <c r="HV206" s="119" t="str">
        <f t="shared" si="26"/>
        <v/>
      </c>
      <c r="HW206" s="119" t="str">
        <f t="shared" si="23"/>
        <v/>
      </c>
      <c r="HX206" s="56"/>
    </row>
    <row r="207" spans="1:232" s="53" customFormat="1" ht="13.9" customHeight="1" x14ac:dyDescent="0.25">
      <c r="A207" s="136" t="s">
        <v>292</v>
      </c>
      <c r="B207" s="137" t="s">
        <v>793</v>
      </c>
      <c r="C207" s="136"/>
      <c r="D207" s="137">
        <v>2018</v>
      </c>
      <c r="E207" s="138" t="s">
        <v>796</v>
      </c>
      <c r="F207" s="137" t="s">
        <v>309</v>
      </c>
      <c r="G207" s="107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48" t="s">
        <v>305</v>
      </c>
      <c r="X207" s="110"/>
      <c r="Y207" s="148" t="s">
        <v>296</v>
      </c>
      <c r="Z207" s="148">
        <v>4</v>
      </c>
      <c r="AA207" s="149" t="s">
        <v>782</v>
      </c>
      <c r="AB207" s="149">
        <v>2</v>
      </c>
      <c r="AC207" s="149">
        <v>2</v>
      </c>
      <c r="AD207" s="149">
        <v>2195</v>
      </c>
      <c r="AE207" s="149">
        <v>14</v>
      </c>
      <c r="AF207" s="149">
        <v>2</v>
      </c>
      <c r="AG207" s="149">
        <v>65218</v>
      </c>
      <c r="AH207" s="149">
        <v>2</v>
      </c>
      <c r="AI207" s="149" t="s">
        <v>795</v>
      </c>
      <c r="AJ207" s="149">
        <v>1</v>
      </c>
      <c r="AK207" s="149" t="s">
        <v>326</v>
      </c>
      <c r="AL207" s="149" t="s">
        <v>316</v>
      </c>
      <c r="AM207" s="149">
        <v>3</v>
      </c>
      <c r="AN207" s="148">
        <v>1</v>
      </c>
      <c r="AO207" s="149">
        <v>3000</v>
      </c>
      <c r="AP207" s="149" t="s">
        <v>779</v>
      </c>
      <c r="AQ207" s="149" t="s">
        <v>780</v>
      </c>
      <c r="AR207" s="149" t="s">
        <v>319</v>
      </c>
      <c r="AS207" s="149" t="s">
        <v>674</v>
      </c>
      <c r="AT207" s="149" t="s">
        <v>478</v>
      </c>
      <c r="AU207" s="149">
        <v>10.47220829021904</v>
      </c>
      <c r="AV207" s="149">
        <v>9.2305571160135056</v>
      </c>
      <c r="AW207" s="149">
        <v>20.984393824208432</v>
      </c>
      <c r="AX207" s="149">
        <v>12.799476287356381</v>
      </c>
      <c r="AY207" s="149">
        <v>13.61074506189343</v>
      </c>
      <c r="AZ207" s="149">
        <v>20.959252312321766</v>
      </c>
      <c r="BA207" s="149"/>
      <c r="BB207" s="149">
        <v>8.1552454959438556</v>
      </c>
      <c r="BC207" s="149">
        <v>29.806987260679914</v>
      </c>
      <c r="BD207" s="149">
        <v>572.41530062581933</v>
      </c>
      <c r="BE207" s="149">
        <v>6.9880590497307322</v>
      </c>
      <c r="BF207" s="149">
        <v>61.990780758729173</v>
      </c>
      <c r="BG207" s="149">
        <v>111610.618532193</v>
      </c>
      <c r="BH207" s="149">
        <v>111612.447569</v>
      </c>
      <c r="BI207" s="149">
        <v>16.118717516174687</v>
      </c>
      <c r="BJ207" s="149">
        <v>1244.969421</v>
      </c>
      <c r="BK207" s="149">
        <v>83724.813194000002</v>
      </c>
      <c r="BL207" s="149">
        <v>12.091273351337302</v>
      </c>
      <c r="BM207" s="149">
        <v>1020.184298</v>
      </c>
      <c r="BN207" s="149">
        <v>55835.107265999999</v>
      </c>
      <c r="BO207" s="149">
        <v>8.0635300193518571</v>
      </c>
      <c r="BP207" s="149">
        <v>776.76776900000004</v>
      </c>
      <c r="BQ207" s="149">
        <v>27896.765905</v>
      </c>
      <c r="BR207" s="149">
        <v>4.0287629115880081</v>
      </c>
      <c r="BS207" s="149">
        <v>533.60247900000002</v>
      </c>
      <c r="BT207" s="149">
        <v>711935.64748250402</v>
      </c>
      <c r="BU207" s="149">
        <v>711985.56406799995</v>
      </c>
      <c r="BV207" s="149">
        <v>12.065893384282262</v>
      </c>
      <c r="BW207" s="149">
        <v>1143.5586780000001</v>
      </c>
      <c r="BX207" s="149">
        <v>533977.15887499996</v>
      </c>
      <c r="BY207" s="149">
        <v>9.049216436096664</v>
      </c>
      <c r="BZ207" s="149">
        <v>854.08677699999998</v>
      </c>
      <c r="CA207" s="149">
        <v>355872.404798</v>
      </c>
      <c r="CB207" s="149">
        <v>6.0309066804207081</v>
      </c>
      <c r="CC207" s="149">
        <v>620.26363600000002</v>
      </c>
      <c r="CD207" s="149">
        <v>177913.28334299999</v>
      </c>
      <c r="CE207" s="149">
        <v>3.0150649350233381</v>
      </c>
      <c r="CF207" s="149">
        <v>451.44132200000001</v>
      </c>
      <c r="CG207" s="149">
        <v>668249.37368500105</v>
      </c>
      <c r="CH207" s="149">
        <v>667136.61002799997</v>
      </c>
      <c r="CI207" s="149">
        <v>41.835900772520127</v>
      </c>
      <c r="CJ207" s="149">
        <v>1645.3487600000001</v>
      </c>
      <c r="CK207" s="149">
        <v>501193.608397</v>
      </c>
      <c r="CL207" s="149">
        <v>31.429673853213021</v>
      </c>
      <c r="CM207" s="149">
        <v>1502.128099</v>
      </c>
      <c r="CN207" s="149">
        <v>334141.10891000001</v>
      </c>
      <c r="CO207" s="149">
        <v>20.953870715912135</v>
      </c>
      <c r="CP207" s="149">
        <v>1015.838843</v>
      </c>
      <c r="CQ207" s="149">
        <v>167062.27394799999</v>
      </c>
      <c r="CR207" s="149">
        <v>10.476416090291856</v>
      </c>
      <c r="CS207" s="149">
        <v>592.91239700000006</v>
      </c>
      <c r="CT207" s="149">
        <v>315339.75797309098</v>
      </c>
      <c r="CU207" s="149">
        <v>315294.08298000001</v>
      </c>
      <c r="CV207" s="149">
        <v>20.940687062689744</v>
      </c>
      <c r="CW207" s="149">
        <v>1179.890909</v>
      </c>
      <c r="CX207" s="149">
        <v>236487.27476599999</v>
      </c>
      <c r="CY207" s="149">
        <v>15.70662528258503</v>
      </c>
      <c r="CZ207" s="149">
        <v>1028.5462809999999</v>
      </c>
      <c r="DA207" s="149">
        <v>157675.715448</v>
      </c>
      <c r="DB207" s="149">
        <v>10.472247951420414</v>
      </c>
      <c r="DC207" s="149">
        <v>850.72066099999995</v>
      </c>
      <c r="DD207" s="149">
        <v>78826.039680000002</v>
      </c>
      <c r="DE207" s="149">
        <v>5.2353390641801267</v>
      </c>
      <c r="DF207" s="149">
        <v>650.78429800000004</v>
      </c>
      <c r="DG207" s="149">
        <v>496293.96911408502</v>
      </c>
      <c r="DH207" s="149">
        <v>496304.88805100002</v>
      </c>
      <c r="DI207" s="149">
        <v>23.761345562158791</v>
      </c>
      <c r="DJ207" s="149">
        <v>1261.780992</v>
      </c>
      <c r="DK207" s="149">
        <v>372228.01744299999</v>
      </c>
      <c r="DL207" s="149">
        <v>17.820978119142609</v>
      </c>
      <c r="DM207" s="149">
        <v>1146.210744</v>
      </c>
      <c r="DN207" s="149">
        <v>248105.08910000001</v>
      </c>
      <c r="DO207" s="149">
        <v>11.878405592550799</v>
      </c>
      <c r="DP207" s="149">
        <v>914.25950399999999</v>
      </c>
      <c r="DQ207" s="149">
        <v>124080.307034</v>
      </c>
      <c r="DR207" s="149">
        <v>5.940531967097348</v>
      </c>
      <c r="DS207" s="149">
        <v>658.47685999999999</v>
      </c>
      <c r="DT207" s="149">
        <v>36307.075278621698</v>
      </c>
      <c r="DU207" s="149">
        <v>36355.583396000002</v>
      </c>
      <c r="DV207" s="149">
        <v>37.217160665404108</v>
      </c>
      <c r="DW207" s="149">
        <v>1299.447934</v>
      </c>
      <c r="DX207" s="149">
        <v>27235.741452999999</v>
      </c>
      <c r="DY207" s="149">
        <v>27.88119102523417</v>
      </c>
      <c r="DZ207" s="149">
        <v>1123.555372</v>
      </c>
      <c r="EA207" s="149">
        <v>18170.414855999999</v>
      </c>
      <c r="EB207" s="149">
        <v>18.601028669703638</v>
      </c>
      <c r="EC207" s="149">
        <v>908.77603299999998</v>
      </c>
      <c r="ED207" s="149">
        <v>9073.6728079999993</v>
      </c>
      <c r="EE207" s="149">
        <v>9.2887063602395443</v>
      </c>
      <c r="EF207" s="149">
        <v>700.21818199999996</v>
      </c>
      <c r="EG207" s="149">
        <v>4681199.3881686796</v>
      </c>
      <c r="EH207" s="150">
        <v>4692570.1377959996</v>
      </c>
      <c r="EI207" s="149">
        <v>13.251642509255676</v>
      </c>
      <c r="EJ207" s="149">
        <v>1170.3697099999999</v>
      </c>
      <c r="EK207" s="149">
        <v>4091975.0834579999</v>
      </c>
      <c r="EL207" s="149">
        <v>11.555584545452438</v>
      </c>
      <c r="EM207" s="149">
        <v>908.73734400000001</v>
      </c>
      <c r="EN207" s="149">
        <v>3515088.2126730001</v>
      </c>
      <c r="EO207" s="149">
        <v>9.9264776050250045</v>
      </c>
      <c r="EP207" s="149">
        <v>836.15311199999996</v>
      </c>
      <c r="EQ207" s="149">
        <v>2922947.7018320002</v>
      </c>
      <c r="ER207" s="149">
        <v>8.2542949557533074</v>
      </c>
      <c r="ES207" s="149">
        <v>783.46722</v>
      </c>
      <c r="ET207" s="149">
        <v>2343639.3867449998</v>
      </c>
      <c r="EU207" s="149">
        <v>6.6183499472088423</v>
      </c>
      <c r="EV207" s="149">
        <v>734.10788400000001</v>
      </c>
      <c r="EW207" s="149">
        <v>1756804.9348879999</v>
      </c>
      <c r="EX207" s="149">
        <v>4.9611514099960479</v>
      </c>
      <c r="EY207" s="149">
        <v>679.216183</v>
      </c>
      <c r="EZ207" s="149">
        <v>1167924.917723</v>
      </c>
      <c r="FA207" s="149">
        <v>3.2981762728827806</v>
      </c>
      <c r="FB207" s="149">
        <v>628.21950200000003</v>
      </c>
      <c r="FC207" s="149">
        <v>585662.247752</v>
      </c>
      <c r="FD207" s="149">
        <v>1.6538882766751364</v>
      </c>
      <c r="FE207" s="149">
        <v>526.26597500000003</v>
      </c>
      <c r="FF207" s="149">
        <v>6560.0661409119602</v>
      </c>
      <c r="FG207" s="149">
        <v>6494.3519420000002</v>
      </c>
      <c r="FH207" s="149">
        <v>19.187945228387402</v>
      </c>
      <c r="FI207" s="149">
        <v>473.51818200000002</v>
      </c>
      <c r="FJ207" s="149">
        <v>3282.8282469999999</v>
      </c>
      <c r="FK207" s="149">
        <v>9.6993093629971057</v>
      </c>
      <c r="FL207" s="149">
        <v>442.38099199999999</v>
      </c>
      <c r="FM207" s="149">
        <v>54903.644618154198</v>
      </c>
      <c r="FN207" s="149">
        <v>55139.148964</v>
      </c>
      <c r="FO207" s="149">
        <v>403.68364421992823</v>
      </c>
      <c r="FP207" s="149">
        <v>514.96694200000002</v>
      </c>
      <c r="FQ207" s="149">
        <v>27426.702969999998</v>
      </c>
      <c r="FR207" s="149">
        <v>200.79583402884543</v>
      </c>
      <c r="FS207" s="149">
        <v>480.390083</v>
      </c>
      <c r="FT207" s="149">
        <v>84.568418076432096</v>
      </c>
      <c r="FU207" s="149">
        <v>7.3410085135791752</v>
      </c>
      <c r="FV207" s="149">
        <v>1119.8858760000001</v>
      </c>
      <c r="FW207" s="149">
        <v>84.941371391478896</v>
      </c>
      <c r="FX207" s="149">
        <v>7.3733829332880987</v>
      </c>
      <c r="FY207" s="149">
        <v>989.77303400000005</v>
      </c>
      <c r="FZ207" s="149">
        <v>13896294.557348361</v>
      </c>
      <c r="GA207" s="149">
        <v>93.833524363709017</v>
      </c>
      <c r="GB207" s="149">
        <v>1444.3190079999999</v>
      </c>
      <c r="GC207" s="149">
        <v>12680090.082643349</v>
      </c>
      <c r="GD207" s="149">
        <v>85.621209077967066</v>
      </c>
      <c r="GE207" s="149">
        <v>1381.1926229999999</v>
      </c>
      <c r="GF207" s="149">
        <v>350.12950799999999</v>
      </c>
      <c r="GG207" s="149"/>
      <c r="GH207" s="149"/>
      <c r="GI207" s="149"/>
      <c r="GJ207" s="149"/>
      <c r="GK207" s="149"/>
      <c r="GL207" s="136">
        <v>0</v>
      </c>
      <c r="GM207" s="136">
        <v>0</v>
      </c>
      <c r="GN207" s="136">
        <v>4</v>
      </c>
      <c r="GO207" s="114"/>
      <c r="GP207" s="114"/>
      <c r="GQ207" s="114"/>
      <c r="GR207" s="114"/>
      <c r="GS207" s="114"/>
      <c r="GT207" s="114"/>
      <c r="GU207" s="114"/>
      <c r="GV207" s="114"/>
      <c r="GW207" s="114"/>
      <c r="GX207" s="114"/>
      <c r="GY207" s="114"/>
      <c r="GZ207" s="114"/>
      <c r="HA207" s="107"/>
      <c r="HB207" s="114"/>
      <c r="HC207" s="53" t="str">
        <f t="shared" si="21"/>
        <v>0</v>
      </c>
      <c r="HD207" s="56">
        <f t="shared" si="22"/>
        <v>2018</v>
      </c>
      <c r="HF207" s="56" t="e">
        <f>MATCH(ROUND(#REF!,1),#REF!,0)</f>
        <v>#REF!</v>
      </c>
      <c r="HG207" s="56" t="e">
        <f>MATCH(ROUND(#REF!,1),#REF!,0)</f>
        <v>#REF!</v>
      </c>
      <c r="HH207" s="56" t="e">
        <f>MATCH(ROUND(#REF!,1),#REF!,0)</f>
        <v>#REF!</v>
      </c>
      <c r="HI207" s="56" t="e">
        <f>MATCH(ROUND(#REF!,1),#REF!,0)</f>
        <v>#REF!</v>
      </c>
      <c r="HK207" s="115">
        <f t="shared" si="24"/>
        <v>2</v>
      </c>
      <c r="HL207" s="115" t="str" cm="1">
        <f t="array" ref="HL207">IFERROR(INDEX(#REF!,'5. Data Set'!HH207),"")</f>
        <v/>
      </c>
      <c r="HM207" s="56"/>
      <c r="HN207" s="116" t="str" cm="1">
        <f t="array" ref="HN207">IF(IFERROR(INDEX($E$5:$E$900,SMALL(IF(ROUND($EH$5:$EH$900,1)=ROUND($EH207,1),ROW($EH$5:$EH$900)-4,""),1)),"")=$E207,"",IFERROR(INDEX($E$5:$E$900,SMALL(IF(ROUND($EH$5:$EH$900,1)=ROUND($EH207,1),ROW($EH$5:$EH$900)-4,""),1)),""))</f>
        <v/>
      </c>
      <c r="HO207" s="116" t="str" cm="1">
        <f t="array" ref="HO207">IF(IFERROR(INDEX($E$5:$E$900,SMALL(IF(ROUND($EH$5:$EH$900,1)=ROUND($EH207,1),ROW($EH$5:$EH$900)-4,""),2)),"")=$E207,"",IFERROR(INDEX($E$5:$E$900,SMALL(IF(ROUND($EH$5:$EH$900,1)=ROUND($EH207,1),ROW($EH$5:$EH$900)-4,""),2)),""))</f>
        <v/>
      </c>
      <c r="HP207" s="116" t="str" cm="1">
        <f t="array" ref="HP207">IF(IFERROR(INDEX($E$5:$E$900,SMALL(IF(ROUND($EH$5:$EH$900,1)=ROUND($EH207,1),ROW($EH$5:$EH$900)-4,""),3)),"")=$E207,"",IFERROR(INDEX($E$5:$E$900,SMALL(IF(ROUND($EH$5:$EH$900,1)=ROUND($EH207,1),ROW($EH$5:$EH$900)-4,""),3)),""))</f>
        <v/>
      </c>
      <c r="HQ207" s="117" t="str" cm="1">
        <f t="array" ref="HQ207">IF(IFERROR(INDEX($E$5:$E$900,SMALL(IF(ROUND($EH$5:$EH$900,1)=ROUND($EH207,1),ROW($EH$5:$EH$900)-4,""),4)),"")=$E207,"",IFERROR(INDEX($E$5:$E$900,SMALL(IF(ROUND($EH$5:$EH$900,1)=ROUND($EH207,1),ROW($EH$5:$EH$900)-4,""),4)),""))</f>
        <v/>
      </c>
      <c r="HR207" s="118"/>
      <c r="HS207" s="105" t="str">
        <f t="shared" si="25"/>
        <v>TT</v>
      </c>
      <c r="HT207" s="119" t="str">
        <f t="shared" si="26"/>
        <v/>
      </c>
      <c r="HU207" s="119" t="str">
        <f t="shared" si="26"/>
        <v/>
      </c>
      <c r="HV207" s="119" t="str">
        <f t="shared" si="26"/>
        <v/>
      </c>
      <c r="HW207" s="119" t="str">
        <f t="shared" si="23"/>
        <v/>
      </c>
      <c r="HX207" s="56"/>
    </row>
    <row r="208" spans="1:232" s="53" customFormat="1" ht="13.9" customHeight="1" x14ac:dyDescent="0.25">
      <c r="A208" s="136" t="s">
        <v>292</v>
      </c>
      <c r="B208" s="137" t="s">
        <v>793</v>
      </c>
      <c r="C208" s="136"/>
      <c r="D208" s="137">
        <v>2018</v>
      </c>
      <c r="E208" s="138" t="s">
        <v>797</v>
      </c>
      <c r="F208" s="137" t="s">
        <v>303</v>
      </c>
      <c r="G208" s="107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48" t="s">
        <v>305</v>
      </c>
      <c r="X208" s="110"/>
      <c r="Y208" s="148" t="s">
        <v>296</v>
      </c>
      <c r="Z208" s="148">
        <v>4</v>
      </c>
      <c r="AA208" s="149" t="s">
        <v>480</v>
      </c>
      <c r="AB208" s="149">
        <v>2</v>
      </c>
      <c r="AC208" s="149">
        <v>2</v>
      </c>
      <c r="AD208" s="149">
        <v>2394</v>
      </c>
      <c r="AE208" s="149">
        <v>10</v>
      </c>
      <c r="AF208" s="149">
        <v>2</v>
      </c>
      <c r="AG208" s="149">
        <v>65218</v>
      </c>
      <c r="AH208" s="149">
        <v>2</v>
      </c>
      <c r="AI208" s="149" t="s">
        <v>795</v>
      </c>
      <c r="AJ208" s="149">
        <v>1</v>
      </c>
      <c r="AK208" s="149" t="s">
        <v>326</v>
      </c>
      <c r="AL208" s="149" t="s">
        <v>316</v>
      </c>
      <c r="AM208" s="149">
        <v>3</v>
      </c>
      <c r="AN208" s="148">
        <v>1</v>
      </c>
      <c r="AO208" s="149">
        <v>3000</v>
      </c>
      <c r="AP208" s="149" t="s">
        <v>779</v>
      </c>
      <c r="AQ208" s="149" t="s">
        <v>780</v>
      </c>
      <c r="AR208" s="149" t="s">
        <v>319</v>
      </c>
      <c r="AS208" s="149" t="s">
        <v>674</v>
      </c>
      <c r="AT208" s="149" t="s">
        <v>478</v>
      </c>
      <c r="AU208" s="149">
        <v>8.2144874634926399</v>
      </c>
      <c r="AV208" s="149">
        <v>9.0617865730834488</v>
      </c>
      <c r="AW208" s="149">
        <v>14.784606842210822</v>
      </c>
      <c r="AX208" s="149">
        <v>9.4850029945656988</v>
      </c>
      <c r="AY208" s="149">
        <v>9.8404728749999979</v>
      </c>
      <c r="AZ208" s="149">
        <v>13.072663179684616</v>
      </c>
      <c r="BA208" s="149"/>
      <c r="BB208" s="149">
        <v>7.2700219324761983</v>
      </c>
      <c r="BC208" s="149">
        <v>31.137177395612813</v>
      </c>
      <c r="BD208" s="149">
        <v>575.11665609772558</v>
      </c>
      <c r="BE208" s="149">
        <v>7.0115582481765042</v>
      </c>
      <c r="BF208" s="149">
        <v>56.713468274634359</v>
      </c>
      <c r="BG208" s="149">
        <v>110994.075949661</v>
      </c>
      <c r="BH208" s="149">
        <v>110657.52906299999</v>
      </c>
      <c r="BI208" s="149">
        <v>15.980811198515395</v>
      </c>
      <c r="BJ208" s="149">
        <v>1429.9950409999999</v>
      </c>
      <c r="BK208" s="149">
        <v>83277.145741999993</v>
      </c>
      <c r="BL208" s="149">
        <v>12.02662263040841</v>
      </c>
      <c r="BM208" s="149">
        <v>1326.807438</v>
      </c>
      <c r="BN208" s="149">
        <v>55504.894186999998</v>
      </c>
      <c r="BO208" s="149">
        <v>8.015841688377332</v>
      </c>
      <c r="BP208" s="149">
        <v>1096.9264459999999</v>
      </c>
      <c r="BQ208" s="149">
        <v>27735.762534000001</v>
      </c>
      <c r="BR208" s="149">
        <v>4.0055113127491193</v>
      </c>
      <c r="BS208" s="149">
        <v>651.19008299999996</v>
      </c>
      <c r="BT208" s="149">
        <v>721898.68182422395</v>
      </c>
      <c r="BU208" s="149">
        <v>722137.22635000001</v>
      </c>
      <c r="BV208" s="149">
        <v>12.237931808864918</v>
      </c>
      <c r="BW208" s="149">
        <v>1282.8148759999999</v>
      </c>
      <c r="BX208" s="149">
        <v>541460.72119199997</v>
      </c>
      <c r="BY208" s="149">
        <v>9.1760390426332918</v>
      </c>
      <c r="BZ208" s="149">
        <v>953.892562</v>
      </c>
      <c r="CA208" s="149">
        <v>361005.59368799999</v>
      </c>
      <c r="CB208" s="149">
        <v>6.1178979243361633</v>
      </c>
      <c r="CC208" s="149">
        <v>595.59917399999995</v>
      </c>
      <c r="CD208" s="149">
        <v>180439.519034</v>
      </c>
      <c r="CE208" s="149">
        <v>3.05787660431761</v>
      </c>
      <c r="CF208" s="149">
        <v>427.47685999999999</v>
      </c>
      <c r="CG208" s="149">
        <v>500952.78464054299</v>
      </c>
      <c r="CH208" s="149">
        <v>516884.18084099999</v>
      </c>
      <c r="CI208" s="149">
        <v>32.413624099630574</v>
      </c>
      <c r="CJ208" s="149">
        <v>1460.658678</v>
      </c>
      <c r="CK208" s="149">
        <v>375787.03990999999</v>
      </c>
      <c r="CL208" s="149">
        <v>23.565472314004758</v>
      </c>
      <c r="CM208" s="149">
        <v>1408.481818</v>
      </c>
      <c r="CN208" s="149">
        <v>250470.65963499999</v>
      </c>
      <c r="CO208" s="149">
        <v>15.70692644566115</v>
      </c>
      <c r="CP208" s="149">
        <v>1222.109091</v>
      </c>
      <c r="CQ208" s="149">
        <v>125254.551099</v>
      </c>
      <c r="CR208" s="149">
        <v>7.8546685825926801</v>
      </c>
      <c r="CS208" s="149">
        <v>784.46528899999998</v>
      </c>
      <c r="CT208" s="149">
        <v>244097.25536396701</v>
      </c>
      <c r="CU208" s="149">
        <v>244273.10217999999</v>
      </c>
      <c r="CV208" s="149">
        <v>16.223731642018446</v>
      </c>
      <c r="CW208" s="149">
        <v>1343.584298</v>
      </c>
      <c r="CX208" s="149">
        <v>183064.07506599999</v>
      </c>
      <c r="CY208" s="149">
        <v>12.158450523859083</v>
      </c>
      <c r="CZ208" s="149">
        <v>1190.318182</v>
      </c>
      <c r="DA208" s="149">
        <v>122000.79053499999</v>
      </c>
      <c r="DB208" s="149">
        <v>8.1028490983646293</v>
      </c>
      <c r="DC208" s="149">
        <v>837.84132199999999</v>
      </c>
      <c r="DD208" s="149">
        <v>61004.224096999998</v>
      </c>
      <c r="DE208" s="149">
        <v>4.0516788461219146</v>
      </c>
      <c r="DF208" s="149">
        <v>597.12066100000004</v>
      </c>
      <c r="DG208" s="149">
        <v>381058.330137741</v>
      </c>
      <c r="DH208" s="149">
        <v>381300.48188099999</v>
      </c>
      <c r="DI208" s="149">
        <v>18.255336046702578</v>
      </c>
      <c r="DJ208" s="149">
        <v>1412.808264</v>
      </c>
      <c r="DK208" s="149">
        <v>285807.96999999997</v>
      </c>
      <c r="DL208" s="149">
        <v>13.683487918602273</v>
      </c>
      <c r="DM208" s="149">
        <v>1274.2958679999999</v>
      </c>
      <c r="DN208" s="149">
        <v>190587.272474</v>
      </c>
      <c r="DO208" s="149">
        <v>9.1246533129826251</v>
      </c>
      <c r="DP208" s="149">
        <v>1029.9140500000001</v>
      </c>
      <c r="DQ208" s="149">
        <v>95293.848257000005</v>
      </c>
      <c r="DR208" s="149">
        <v>4.5623368072688031</v>
      </c>
      <c r="DS208" s="149">
        <v>598.09752100000003</v>
      </c>
      <c r="DT208" s="149">
        <v>27421.819296539801</v>
      </c>
      <c r="DU208" s="149">
        <v>27910.352427999998</v>
      </c>
      <c r="DV208" s="149">
        <v>28.57178935148692</v>
      </c>
      <c r="DW208" s="149">
        <v>1431.475207</v>
      </c>
      <c r="DX208" s="149">
        <v>20566.759016</v>
      </c>
      <c r="DY208" s="149">
        <v>21.054162886830117</v>
      </c>
      <c r="DZ208" s="149">
        <v>1320.357025</v>
      </c>
      <c r="EA208" s="149">
        <v>13716.728486</v>
      </c>
      <c r="EB208" s="149">
        <v>14.041796064902492</v>
      </c>
      <c r="EC208" s="149">
        <v>1140.8661159999999</v>
      </c>
      <c r="ED208" s="149">
        <v>6861.9546229999996</v>
      </c>
      <c r="EE208" s="149">
        <v>7.0245734995137425</v>
      </c>
      <c r="EF208" s="149">
        <v>942.21900800000003</v>
      </c>
      <c r="EG208" s="149">
        <v>4615146.5469712298</v>
      </c>
      <c r="EH208" s="150">
        <v>4622958.2755460003</v>
      </c>
      <c r="EI208" s="149">
        <v>13.055061214602123</v>
      </c>
      <c r="EJ208" s="149">
        <v>1345.2854769999999</v>
      </c>
      <c r="EK208" s="149">
        <v>4035462.891572</v>
      </c>
      <c r="EL208" s="149">
        <v>11.395996229817914</v>
      </c>
      <c r="EM208" s="149">
        <v>1177.147303</v>
      </c>
      <c r="EN208" s="149">
        <v>3454366.7066410002</v>
      </c>
      <c r="EO208" s="149">
        <v>9.7550023437223334</v>
      </c>
      <c r="EP208" s="149">
        <v>960.86058100000002</v>
      </c>
      <c r="EQ208" s="149">
        <v>2883542.274677</v>
      </c>
      <c r="ER208" s="149">
        <v>8.1430155037155725</v>
      </c>
      <c r="ES208" s="149">
        <v>842.17551900000001</v>
      </c>
      <c r="ET208" s="149">
        <v>2305373.5089400001</v>
      </c>
      <c r="EU208" s="149">
        <v>6.5102885399023371</v>
      </c>
      <c r="EV208" s="149">
        <v>788.57012399999996</v>
      </c>
      <c r="EW208" s="149">
        <v>1729625.0112050001</v>
      </c>
      <c r="EX208" s="149">
        <v>4.8843963223789375</v>
      </c>
      <c r="EY208" s="149">
        <v>740.11659799999995</v>
      </c>
      <c r="EZ208" s="149">
        <v>1155105.444322</v>
      </c>
      <c r="FA208" s="149">
        <v>3.2619745596044463</v>
      </c>
      <c r="FB208" s="149">
        <v>667.60580900000002</v>
      </c>
      <c r="FC208" s="149">
        <v>576671.41816500004</v>
      </c>
      <c r="FD208" s="149">
        <v>1.6284985102891358</v>
      </c>
      <c r="FE208" s="149">
        <v>512.35186699999997</v>
      </c>
      <c r="FF208" s="149">
        <v>6525.6105139188003</v>
      </c>
      <c r="FG208" s="149">
        <v>6448.3648290000001</v>
      </c>
      <c r="FH208" s="149">
        <v>19.052073595107252</v>
      </c>
      <c r="FI208" s="149">
        <v>452.53140500000001</v>
      </c>
      <c r="FJ208" s="149">
        <v>3262.9026060000001</v>
      </c>
      <c r="FK208" s="149">
        <v>9.6404378833540161</v>
      </c>
      <c r="FL208" s="149">
        <v>418.63140499999997</v>
      </c>
      <c r="FM208" s="149">
        <v>55480.559195786802</v>
      </c>
      <c r="FN208" s="149">
        <v>55840.235414000002</v>
      </c>
      <c r="FO208" s="149">
        <v>408.81642443809943</v>
      </c>
      <c r="FP208" s="149">
        <v>529.89752099999998</v>
      </c>
      <c r="FQ208" s="149">
        <v>27741.475433</v>
      </c>
      <c r="FR208" s="149">
        <v>203.10033994435904</v>
      </c>
      <c r="FS208" s="149">
        <v>473.734711</v>
      </c>
      <c r="FT208" s="149">
        <v>84.559828837330997</v>
      </c>
      <c r="FU208" s="149">
        <v>7.3402629199072047</v>
      </c>
      <c r="FV208" s="149">
        <v>1125.469466</v>
      </c>
      <c r="FW208" s="149">
        <v>85.19832029547544</v>
      </c>
      <c r="FX208" s="149">
        <v>7.3956875256489099</v>
      </c>
      <c r="FY208" s="149">
        <v>981.13181799999995</v>
      </c>
      <c r="FZ208" s="149">
        <v>13471492.322604453</v>
      </c>
      <c r="GA208" s="149">
        <v>90.965084098636908</v>
      </c>
      <c r="GB208" s="149">
        <v>1389.4933880000001</v>
      </c>
      <c r="GC208" s="149">
        <v>12971190.485591939</v>
      </c>
      <c r="GD208" s="149">
        <v>87.586839314116446</v>
      </c>
      <c r="GE208" s="149">
        <v>1544.3745899999999</v>
      </c>
      <c r="GF208" s="149">
        <v>328.31803300000001</v>
      </c>
      <c r="GG208" s="149"/>
      <c r="GH208" s="149"/>
      <c r="GI208" s="149"/>
      <c r="GJ208" s="149"/>
      <c r="GK208" s="149"/>
      <c r="GL208" s="136">
        <v>0</v>
      </c>
      <c r="GM208" s="136">
        <v>0</v>
      </c>
      <c r="GN208" s="136">
        <v>4</v>
      </c>
      <c r="GO208" s="114"/>
      <c r="GP208" s="114"/>
      <c r="GQ208" s="114"/>
      <c r="GR208" s="114"/>
      <c r="GS208" s="114"/>
      <c r="GT208" s="114"/>
      <c r="GU208" s="114"/>
      <c r="GV208" s="114"/>
      <c r="GW208" s="114"/>
      <c r="GX208" s="114"/>
      <c r="GY208" s="114"/>
      <c r="GZ208" s="114"/>
      <c r="HA208" s="107"/>
      <c r="HB208" s="114"/>
      <c r="HC208" s="53" t="str">
        <f t="shared" si="21"/>
        <v>0</v>
      </c>
      <c r="HD208" s="56">
        <f t="shared" si="22"/>
        <v>2018</v>
      </c>
      <c r="HF208" s="56" t="e">
        <f>MATCH(ROUND(#REF!,1),#REF!,0)</f>
        <v>#REF!</v>
      </c>
      <c r="HG208" s="56" t="e">
        <f>MATCH(ROUND(#REF!,1),#REF!,0)</f>
        <v>#REF!</v>
      </c>
      <c r="HH208" s="56" t="e">
        <f>MATCH(ROUND(#REF!,1),#REF!,0)</f>
        <v>#REF!</v>
      </c>
      <c r="HI208" s="56" t="e">
        <f>MATCH(ROUND(#REF!,1),#REF!,0)</f>
        <v>#REF!</v>
      </c>
      <c r="HK208" s="115">
        <f t="shared" si="24"/>
        <v>2</v>
      </c>
      <c r="HL208" s="115" t="str" cm="1">
        <f t="array" ref="HL208">IFERROR(INDEX(#REF!,'5. Data Set'!HH208),"")</f>
        <v/>
      </c>
      <c r="HM208" s="56"/>
      <c r="HN208" s="116" t="str" cm="1">
        <f t="array" ref="HN208">IF(IFERROR(INDEX($E$5:$E$900,SMALL(IF(ROUND($EH$5:$EH$900,1)=ROUND($EH208,1),ROW($EH$5:$EH$900)-4,""),1)),"")=$E208,"",IFERROR(INDEX($E$5:$E$900,SMALL(IF(ROUND($EH$5:$EH$900,1)=ROUND($EH208,1),ROW($EH$5:$EH$900)-4,""),1)),""))</f>
        <v/>
      </c>
      <c r="HO208" s="116" t="str" cm="1">
        <f t="array" ref="HO208">IF(IFERROR(INDEX($E$5:$E$900,SMALL(IF(ROUND($EH$5:$EH$900,1)=ROUND($EH208,1),ROW($EH$5:$EH$900)-4,""),2)),"")=$E208,"",IFERROR(INDEX($E$5:$E$900,SMALL(IF(ROUND($EH$5:$EH$900,1)=ROUND($EH208,1),ROW($EH$5:$EH$900)-4,""),2)),""))</f>
        <v/>
      </c>
      <c r="HP208" s="116" t="str" cm="1">
        <f t="array" ref="HP208">IF(IFERROR(INDEX($E$5:$E$900,SMALL(IF(ROUND($EH$5:$EH$900,1)=ROUND($EH208,1),ROW($EH$5:$EH$900)-4,""),3)),"")=$E208,"",IFERROR(INDEX($E$5:$E$900,SMALL(IF(ROUND($EH$5:$EH$900,1)=ROUND($EH208,1),ROW($EH$5:$EH$900)-4,""),3)),""))</f>
        <v/>
      </c>
      <c r="HQ208" s="117" t="str" cm="1">
        <f t="array" ref="HQ208">IF(IFERROR(INDEX($E$5:$E$900,SMALL(IF(ROUND($EH$5:$EH$900,1)=ROUND($EH208,1),ROW($EH$5:$EH$900)-4,""),4)),"")=$E208,"",IFERROR(INDEX($E$5:$E$900,SMALL(IF(ROUND($EH$5:$EH$900,1)=ROUND($EH208,1),ROW($EH$5:$EH$900)-4,""),4)),""))</f>
        <v/>
      </c>
      <c r="HR208" s="118"/>
      <c r="HS208" s="105" t="str">
        <f t="shared" si="25"/>
        <v>TT</v>
      </c>
      <c r="HT208" s="119" t="str">
        <f t="shared" si="26"/>
        <v/>
      </c>
      <c r="HU208" s="119" t="str">
        <f t="shared" si="26"/>
        <v/>
      </c>
      <c r="HV208" s="119" t="str">
        <f t="shared" si="26"/>
        <v/>
      </c>
      <c r="HW208" s="119" t="str">
        <f t="shared" si="23"/>
        <v/>
      </c>
      <c r="HX208" s="56"/>
    </row>
    <row r="209" spans="1:232" s="53" customFormat="1" ht="13.9" customHeight="1" x14ac:dyDescent="0.25">
      <c r="A209" s="136" t="s">
        <v>292</v>
      </c>
      <c r="B209" s="137" t="s">
        <v>793</v>
      </c>
      <c r="C209" s="136"/>
      <c r="D209" s="137">
        <v>2018</v>
      </c>
      <c r="E209" s="138" t="s">
        <v>798</v>
      </c>
      <c r="F209" s="137" t="s">
        <v>49</v>
      </c>
      <c r="G209" s="107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48" t="s">
        <v>305</v>
      </c>
      <c r="X209" s="110"/>
      <c r="Y209" s="148" t="s">
        <v>296</v>
      </c>
      <c r="Z209" s="148">
        <v>4</v>
      </c>
      <c r="AA209" s="149" t="s">
        <v>787</v>
      </c>
      <c r="AB209" s="149">
        <v>2</v>
      </c>
      <c r="AC209" s="149">
        <v>2</v>
      </c>
      <c r="AD209" s="149">
        <v>1995</v>
      </c>
      <c r="AE209" s="149">
        <v>16</v>
      </c>
      <c r="AF209" s="149">
        <v>2</v>
      </c>
      <c r="AG209" s="149">
        <v>196608</v>
      </c>
      <c r="AH209" s="149">
        <v>6</v>
      </c>
      <c r="AI209" s="149" t="s">
        <v>795</v>
      </c>
      <c r="AJ209" s="149">
        <v>1</v>
      </c>
      <c r="AK209" s="149" t="s">
        <v>326</v>
      </c>
      <c r="AL209" s="149" t="s">
        <v>327</v>
      </c>
      <c r="AM209" s="149">
        <v>3</v>
      </c>
      <c r="AN209" s="148">
        <v>1</v>
      </c>
      <c r="AO209" s="149">
        <v>3000</v>
      </c>
      <c r="AP209" s="149" t="s">
        <v>779</v>
      </c>
      <c r="AQ209" s="149" t="s">
        <v>780</v>
      </c>
      <c r="AR209" s="149" t="s">
        <v>319</v>
      </c>
      <c r="AS209" s="149" t="s">
        <v>674</v>
      </c>
      <c r="AT209" s="149" t="s">
        <v>478</v>
      </c>
      <c r="AU209" s="149">
        <v>11.114563177492233</v>
      </c>
      <c r="AV209" s="149">
        <v>13.722102869159972</v>
      </c>
      <c r="AW209" s="149">
        <v>15.397860069928971</v>
      </c>
      <c r="AX209" s="149">
        <v>8.0030643525306395</v>
      </c>
      <c r="AY209" s="149">
        <v>8.6353817459386306</v>
      </c>
      <c r="AZ209" s="149">
        <v>13.454120444396834</v>
      </c>
      <c r="BA209" s="149"/>
      <c r="BB209" s="149">
        <v>8.8223422558096143</v>
      </c>
      <c r="BC209" s="149">
        <v>24.540674544600488</v>
      </c>
      <c r="BD209" s="149">
        <v>407.9722116293085</v>
      </c>
      <c r="BE209" s="149">
        <v>13.831641549870263</v>
      </c>
      <c r="BF209" s="149">
        <v>127.63500460682405</v>
      </c>
      <c r="BG209" s="149">
        <v>230251.58647196999</v>
      </c>
      <c r="BH209" s="149">
        <v>230025.67933799999</v>
      </c>
      <c r="BI209" s="149">
        <v>33.219582828548319</v>
      </c>
      <c r="BJ209" s="149">
        <v>1935.592562</v>
      </c>
      <c r="BK209" s="149">
        <v>172674.437944</v>
      </c>
      <c r="BL209" s="149">
        <v>24.937097502166253</v>
      </c>
      <c r="BM209" s="149">
        <v>1788.7752069999999</v>
      </c>
      <c r="BN209" s="149">
        <v>115154.761761</v>
      </c>
      <c r="BO209" s="149">
        <v>16.630287355005489</v>
      </c>
      <c r="BP209" s="149">
        <v>1605.7016530000001</v>
      </c>
      <c r="BQ209" s="149">
        <v>57592.409774</v>
      </c>
      <c r="BR209" s="149">
        <v>8.3173141028825608</v>
      </c>
      <c r="BS209" s="149">
        <v>1350.5752070000001</v>
      </c>
      <c r="BT209" s="149">
        <v>2234415.83855097</v>
      </c>
      <c r="BU209" s="149">
        <v>2231701.2569419998</v>
      </c>
      <c r="BV209" s="149">
        <v>37.820246351594719</v>
      </c>
      <c r="BW209" s="149">
        <v>1926.049587</v>
      </c>
      <c r="BX209" s="149">
        <v>1675741.333941</v>
      </c>
      <c r="BY209" s="149">
        <v>28.398491901214935</v>
      </c>
      <c r="BZ209" s="149">
        <v>1753.55124</v>
      </c>
      <c r="CA209" s="149">
        <v>1117228.480947</v>
      </c>
      <c r="CB209" s="149">
        <v>18.933473397927845</v>
      </c>
      <c r="CC209" s="149">
        <v>1531.676033</v>
      </c>
      <c r="CD209" s="149">
        <v>558581.99012700003</v>
      </c>
      <c r="CE209" s="149">
        <v>9.4661901580477679</v>
      </c>
      <c r="CF209" s="149">
        <v>1049.517355</v>
      </c>
      <c r="CG209" s="149">
        <v>682648.74261011695</v>
      </c>
      <c r="CH209" s="149">
        <v>675535.12104500004</v>
      </c>
      <c r="CI209" s="149">
        <v>42.362568426884629</v>
      </c>
      <c r="CJ209" s="149">
        <v>1802.0595040000001</v>
      </c>
      <c r="CK209" s="149">
        <v>512005.99126799998</v>
      </c>
      <c r="CL209" s="149">
        <v>32.107714557479973</v>
      </c>
      <c r="CM209" s="149">
        <v>1733.915702</v>
      </c>
      <c r="CN209" s="149">
        <v>341346.54115200002</v>
      </c>
      <c r="CO209" s="149">
        <v>21.40572082242447</v>
      </c>
      <c r="CP209" s="149">
        <v>1552.6876030000001</v>
      </c>
      <c r="CQ209" s="149">
        <v>170675.81947300001</v>
      </c>
      <c r="CR209" s="149">
        <v>10.703020251641268</v>
      </c>
      <c r="CS209" s="149">
        <v>1142.6289260000001</v>
      </c>
      <c r="CT209" s="149">
        <v>321176.46217222401</v>
      </c>
      <c r="CU209" s="149">
        <v>321544.53943800001</v>
      </c>
      <c r="CV209" s="149">
        <v>21.355819663494842</v>
      </c>
      <c r="CW209" s="149">
        <v>1639.3008259999999</v>
      </c>
      <c r="CX209" s="149">
        <v>240910.67654399999</v>
      </c>
      <c r="CY209" s="149">
        <v>16.000411551931286</v>
      </c>
      <c r="CZ209" s="149">
        <v>1562.2917359999999</v>
      </c>
      <c r="DA209" s="149">
        <v>160617.57514500001</v>
      </c>
      <c r="DB209" s="149">
        <v>10.667635580376089</v>
      </c>
      <c r="DC209" s="149">
        <v>1457.0487599999999</v>
      </c>
      <c r="DD209" s="149">
        <v>80270.17843</v>
      </c>
      <c r="DE209" s="149">
        <v>5.3312535112672039</v>
      </c>
      <c r="DF209" s="149">
        <v>1269.47686</v>
      </c>
      <c r="DG209" s="149">
        <v>498708.60794651398</v>
      </c>
      <c r="DH209" s="149">
        <v>495895.23911899998</v>
      </c>
      <c r="DI209" s="149">
        <v>23.741733001277822</v>
      </c>
      <c r="DJ209" s="149">
        <v>1705.6</v>
      </c>
      <c r="DK209" s="149">
        <v>374120.02578999999</v>
      </c>
      <c r="DL209" s="149">
        <v>17.911560874263358</v>
      </c>
      <c r="DM209" s="149">
        <v>1643.1016529999999</v>
      </c>
      <c r="DN209" s="149">
        <v>249368.25976099999</v>
      </c>
      <c r="DO209" s="149">
        <v>11.938881794382841</v>
      </c>
      <c r="DP209" s="149">
        <v>1515.05124</v>
      </c>
      <c r="DQ209" s="149">
        <v>124727.750604</v>
      </c>
      <c r="DR209" s="149">
        <v>5.9715293051634335</v>
      </c>
      <c r="DS209" s="149">
        <v>1284.103306</v>
      </c>
      <c r="DT209" s="149">
        <v>36271.1162851388</v>
      </c>
      <c r="DU209" s="149">
        <v>36110.790701999998</v>
      </c>
      <c r="DV209" s="149">
        <v>36.966566721605155</v>
      </c>
      <c r="DW209" s="149">
        <v>1695.0644629999999</v>
      </c>
      <c r="DX209" s="149">
        <v>27204.460821000001</v>
      </c>
      <c r="DY209" s="149">
        <v>27.849169085325279</v>
      </c>
      <c r="DZ209" s="149">
        <v>1612.417355</v>
      </c>
      <c r="EA209" s="149">
        <v>18129.709233000001</v>
      </c>
      <c r="EB209" s="149">
        <v>18.559358379485079</v>
      </c>
      <c r="EC209" s="149">
        <v>1486.3008259999999</v>
      </c>
      <c r="ED209" s="149">
        <v>9072.5907979999993</v>
      </c>
      <c r="EE209" s="149">
        <v>9.2875987080923359</v>
      </c>
      <c r="EF209" s="149">
        <v>1333.202479</v>
      </c>
      <c r="EG209" s="149">
        <v>10307503.6798994</v>
      </c>
      <c r="EH209" s="150">
        <v>10400225.697621999</v>
      </c>
      <c r="EI209" s="149">
        <v>29.369848273635419</v>
      </c>
      <c r="EJ209" s="149">
        <v>1900.3838169999999</v>
      </c>
      <c r="EK209" s="149">
        <v>9016929.1632739995</v>
      </c>
      <c r="EL209" s="149">
        <v>25.463470612952936</v>
      </c>
      <c r="EM209" s="149">
        <v>1802.3721989999999</v>
      </c>
      <c r="EN209" s="149">
        <v>7725983.0255199997</v>
      </c>
      <c r="EO209" s="149">
        <v>21.817887017210413</v>
      </c>
      <c r="EP209" s="149">
        <v>1725.011203</v>
      </c>
      <c r="EQ209" s="149">
        <v>6438311.3878509998</v>
      </c>
      <c r="ER209" s="149">
        <v>18.181550487201321</v>
      </c>
      <c r="ES209" s="149">
        <v>1646.8120329999999</v>
      </c>
      <c r="ET209" s="149">
        <v>5150595.5955419997</v>
      </c>
      <c r="EU209" s="149">
        <v>14.545089266140794</v>
      </c>
      <c r="EV209" s="149">
        <v>1558.0282159999999</v>
      </c>
      <c r="EW209" s="149">
        <v>3868010.1402730001</v>
      </c>
      <c r="EX209" s="149">
        <v>10.923115924943479</v>
      </c>
      <c r="EY209" s="149">
        <v>1466.9257259999999</v>
      </c>
      <c r="EZ209" s="149">
        <v>2574900.0853789998</v>
      </c>
      <c r="FA209" s="149">
        <v>7.2714215081547273</v>
      </c>
      <c r="FB209" s="149">
        <v>1374.656432</v>
      </c>
      <c r="FC209" s="149">
        <v>1289520.091114</v>
      </c>
      <c r="FD209" s="149">
        <v>3.6415564933828621</v>
      </c>
      <c r="FE209" s="149">
        <v>1112.40166</v>
      </c>
      <c r="FF209" s="149">
        <v>6592.1448155502803</v>
      </c>
      <c r="FG209" s="149">
        <v>6485.7446369999998</v>
      </c>
      <c r="FH209" s="149">
        <v>19.162514438929268</v>
      </c>
      <c r="FI209" s="149">
        <v>573.42313999999999</v>
      </c>
      <c r="FJ209" s="149">
        <v>3291.034459</v>
      </c>
      <c r="FK209" s="149">
        <v>9.7235550995686353</v>
      </c>
      <c r="FL209" s="149">
        <v>539.54710699999998</v>
      </c>
      <c r="FM209" s="149">
        <v>54491.457500589902</v>
      </c>
      <c r="FN209" s="149">
        <v>54640.706495999999</v>
      </c>
      <c r="FO209" s="149">
        <v>400.03445710520532</v>
      </c>
      <c r="FP209" s="149">
        <v>794.47438</v>
      </c>
      <c r="FQ209" s="149">
        <v>27269.334926</v>
      </c>
      <c r="FR209" s="149">
        <v>199.64371422505306</v>
      </c>
      <c r="FS209" s="149">
        <v>603.96528899999998</v>
      </c>
      <c r="FT209" s="149">
        <v>274.96278171739561</v>
      </c>
      <c r="FU209" s="149">
        <v>23.868297024079482</v>
      </c>
      <c r="FV209" s="149">
        <v>1652.619643</v>
      </c>
      <c r="FW209" s="149">
        <v>275.90828537574305</v>
      </c>
      <c r="FX209" s="149">
        <v>23.950371994422142</v>
      </c>
      <c r="FY209" s="149">
        <v>1808.0620690000001</v>
      </c>
      <c r="FZ209" s="149">
        <v>38528225.742034808</v>
      </c>
      <c r="GA209" s="149">
        <v>260.15850440821043</v>
      </c>
      <c r="GB209" s="149">
        <v>1921.3322310000001</v>
      </c>
      <c r="GC209" s="149">
        <v>34728886.267874822</v>
      </c>
      <c r="GD209" s="149">
        <v>234.50379396411782</v>
      </c>
      <c r="GE209" s="149">
        <v>1837.3</v>
      </c>
      <c r="GF209" s="149">
        <v>392.31147499999997</v>
      </c>
      <c r="GG209" s="149"/>
      <c r="GH209" s="149"/>
      <c r="GI209" s="149"/>
      <c r="GJ209" s="149"/>
      <c r="GK209" s="149"/>
      <c r="GL209" s="136">
        <v>0</v>
      </c>
      <c r="GM209" s="136">
        <v>0</v>
      </c>
      <c r="GN209" s="136">
        <v>4</v>
      </c>
      <c r="GO209" s="114"/>
      <c r="GP209" s="114"/>
      <c r="GQ209" s="114"/>
      <c r="GR209" s="114"/>
      <c r="GS209" s="114"/>
      <c r="GT209" s="114"/>
      <c r="GU209" s="114"/>
      <c r="GV209" s="114"/>
      <c r="GW209" s="114"/>
      <c r="GX209" s="114"/>
      <c r="GY209" s="114"/>
      <c r="GZ209" s="114"/>
      <c r="HA209" s="107"/>
      <c r="HB209" s="114"/>
      <c r="HC209" s="53" t="str">
        <f t="shared" si="21"/>
        <v>0</v>
      </c>
      <c r="HD209" s="56">
        <f t="shared" si="22"/>
        <v>2018</v>
      </c>
      <c r="HF209" s="56" t="e">
        <f>MATCH(ROUND(#REF!,1),#REF!,0)</f>
        <v>#REF!</v>
      </c>
      <c r="HG209" s="56" t="e">
        <f>MATCH(ROUND(#REF!,1),#REF!,0)</f>
        <v>#REF!</v>
      </c>
      <c r="HH209" s="56" t="e">
        <f>MATCH(ROUND(#REF!,1),#REF!,0)</f>
        <v>#REF!</v>
      </c>
      <c r="HI209" s="56" t="e">
        <f>MATCH(ROUND(#REF!,1),#REF!,0)</f>
        <v>#REF!</v>
      </c>
      <c r="HK209" s="115">
        <f t="shared" si="24"/>
        <v>2</v>
      </c>
      <c r="HL209" s="115" t="str" cm="1">
        <f t="array" ref="HL209">IFERROR(INDEX(#REF!,'5. Data Set'!HH209),"")</f>
        <v/>
      </c>
      <c r="HM209" s="56"/>
      <c r="HN209" s="116" t="str" cm="1">
        <f t="array" ref="HN209">IF(IFERROR(INDEX($E$5:$E$900,SMALL(IF(ROUND($EH$5:$EH$900,1)=ROUND($EH209,1),ROW($EH$5:$EH$900)-4,""),1)),"")=$E209,"",IFERROR(INDEX($E$5:$E$900,SMALL(IF(ROUND($EH$5:$EH$900,1)=ROUND($EH209,1),ROW($EH$5:$EH$900)-4,""),1)),""))</f>
        <v/>
      </c>
      <c r="HO209" s="116" t="str" cm="1">
        <f t="array" ref="HO209">IF(IFERROR(INDEX($E$5:$E$900,SMALL(IF(ROUND($EH$5:$EH$900,1)=ROUND($EH209,1),ROW($EH$5:$EH$900)-4,""),2)),"")=$E209,"",IFERROR(INDEX($E$5:$E$900,SMALL(IF(ROUND($EH$5:$EH$900,1)=ROUND($EH209,1),ROW($EH$5:$EH$900)-4,""),2)),""))</f>
        <v/>
      </c>
      <c r="HP209" s="116" t="str" cm="1">
        <f t="array" ref="HP209">IF(IFERROR(INDEX($E$5:$E$900,SMALL(IF(ROUND($EH$5:$EH$900,1)=ROUND($EH209,1),ROW($EH$5:$EH$900)-4,""),3)),"")=$E209,"",IFERROR(INDEX($E$5:$E$900,SMALL(IF(ROUND($EH$5:$EH$900,1)=ROUND($EH209,1),ROW($EH$5:$EH$900)-4,""),3)),""))</f>
        <v/>
      </c>
      <c r="HQ209" s="117" t="str" cm="1">
        <f t="array" ref="HQ209">IF(IFERROR(INDEX($E$5:$E$900,SMALL(IF(ROUND($EH$5:$EH$900,1)=ROUND($EH209,1),ROW($EH$5:$EH$900)-4,""),4)),"")=$E209,"",IFERROR(INDEX($E$5:$E$900,SMALL(IF(ROUND($EH$5:$EH$900,1)=ROUND($EH209,1),ROW($EH$5:$EH$900)-4,""),4)),""))</f>
        <v/>
      </c>
      <c r="HR209" s="118"/>
      <c r="HS209" s="105" t="str">
        <f t="shared" si="25"/>
        <v>TT</v>
      </c>
      <c r="HT209" s="119" t="str">
        <f t="shared" si="26"/>
        <v/>
      </c>
      <c r="HU209" s="119" t="str">
        <f t="shared" si="26"/>
        <v/>
      </c>
      <c r="HV209" s="119" t="str">
        <f t="shared" si="26"/>
        <v/>
      </c>
      <c r="HW209" s="119" t="str">
        <f t="shared" si="23"/>
        <v/>
      </c>
      <c r="HX209" s="56"/>
    </row>
    <row r="210" spans="1:232" s="53" customFormat="1" ht="13.9" customHeight="1" x14ac:dyDescent="0.25">
      <c r="A210" s="107" t="s">
        <v>292</v>
      </c>
      <c r="B210" s="107" t="s">
        <v>799</v>
      </c>
      <c r="C210" s="107"/>
      <c r="D210" s="137">
        <v>2019</v>
      </c>
      <c r="E210" s="109" t="s">
        <v>800</v>
      </c>
      <c r="F210" s="137" t="s">
        <v>309</v>
      </c>
      <c r="G210" s="107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07" t="s">
        <v>305</v>
      </c>
      <c r="X210" s="110"/>
      <c r="Y210" s="107" t="s">
        <v>296</v>
      </c>
      <c r="Z210" s="107">
        <v>4</v>
      </c>
      <c r="AA210" s="107" t="s">
        <v>499</v>
      </c>
      <c r="AB210" s="110">
        <v>2</v>
      </c>
      <c r="AC210" s="110">
        <v>2</v>
      </c>
      <c r="AD210" s="107">
        <v>2600</v>
      </c>
      <c r="AE210" s="107">
        <v>4</v>
      </c>
      <c r="AF210" s="107">
        <v>2</v>
      </c>
      <c r="AG210" s="107">
        <v>94500</v>
      </c>
      <c r="AH210" s="107">
        <v>12</v>
      </c>
      <c r="AI210" s="107" t="s">
        <v>801</v>
      </c>
      <c r="AJ210" s="110">
        <v>2</v>
      </c>
      <c r="AK210" s="110" t="s">
        <v>562</v>
      </c>
      <c r="AL210" s="107" t="s">
        <v>316</v>
      </c>
      <c r="AM210" s="107">
        <v>2</v>
      </c>
      <c r="AN210" s="110" t="s">
        <v>493</v>
      </c>
      <c r="AO210" s="110">
        <v>1600</v>
      </c>
      <c r="AP210" s="107"/>
      <c r="AQ210" s="107"/>
      <c r="AR210" s="107"/>
      <c r="AS210" s="107"/>
      <c r="AT210" s="107"/>
      <c r="AU210" s="111">
        <v>8.891</v>
      </c>
      <c r="AV210" s="111">
        <v>14.721</v>
      </c>
      <c r="AW210" s="111">
        <v>12.135999999999999</v>
      </c>
      <c r="AX210" s="111">
        <v>6.3419999999999996</v>
      </c>
      <c r="AY210" s="111">
        <v>6.9059999999999997</v>
      </c>
      <c r="AZ210" s="111">
        <v>10.7</v>
      </c>
      <c r="BA210" s="111"/>
      <c r="BB210" s="111">
        <v>20.501999999999999</v>
      </c>
      <c r="BC210" s="111">
        <v>15.827999999999999</v>
      </c>
      <c r="BD210" s="111">
        <v>7.1189999999999998</v>
      </c>
      <c r="BE210" s="111">
        <v>29.79</v>
      </c>
      <c r="BF210" s="107">
        <v>74.819000000000003</v>
      </c>
      <c r="BG210" s="112"/>
      <c r="BH210" s="111">
        <v>17580.10325</v>
      </c>
      <c r="BI210" s="112">
        <v>2.5387499999999998</v>
      </c>
      <c r="BJ210" s="112">
        <v>187.23625000000001</v>
      </c>
      <c r="BK210" s="111">
        <v>13186.5</v>
      </c>
      <c r="BL210" s="112">
        <v>1.90425</v>
      </c>
      <c r="BM210" s="112">
        <v>174.14599999999999</v>
      </c>
      <c r="BN210" s="111">
        <v>8795.75</v>
      </c>
      <c r="BO210" s="112">
        <v>1.2702500000000001</v>
      </c>
      <c r="BP210" s="112">
        <v>157.48699999999999</v>
      </c>
      <c r="BQ210" s="111">
        <v>4397.80825</v>
      </c>
      <c r="BR210" s="107">
        <v>0.63500000000000001</v>
      </c>
      <c r="BS210" s="107">
        <v>121.57025</v>
      </c>
      <c r="BT210" s="112"/>
      <c r="BU210" s="107">
        <v>260964.5</v>
      </c>
      <c r="BV210" s="107">
        <v>4.4225000000000003</v>
      </c>
      <c r="BW210" s="107">
        <v>196.67175</v>
      </c>
      <c r="BX210" s="107">
        <v>195506</v>
      </c>
      <c r="BY210" s="107">
        <v>3.31325</v>
      </c>
      <c r="BZ210" s="107">
        <v>183.85249999999999</v>
      </c>
      <c r="CA210" s="107">
        <v>130316.5</v>
      </c>
      <c r="CB210" s="107">
        <v>2.2084999999999999</v>
      </c>
      <c r="CC210" s="107">
        <v>164.46375</v>
      </c>
      <c r="CD210" s="107">
        <v>65165.5</v>
      </c>
      <c r="CE210" s="107">
        <v>1.10425</v>
      </c>
      <c r="CF210" s="107">
        <v>127.96299999999999</v>
      </c>
      <c r="CG210" s="107"/>
      <c r="CH210" s="107">
        <v>55742.563249999999</v>
      </c>
      <c r="CI210" s="107">
        <v>3.4954999999999998</v>
      </c>
      <c r="CJ210" s="107">
        <v>188.917</v>
      </c>
      <c r="CK210" s="107">
        <v>41716.25</v>
      </c>
      <c r="CL210" s="107">
        <v>2.6160000000000001</v>
      </c>
      <c r="CM210" s="107">
        <v>176.96850000000001</v>
      </c>
      <c r="CN210" s="107">
        <v>27822.75</v>
      </c>
      <c r="CO210" s="107">
        <v>1.74475</v>
      </c>
      <c r="CP210" s="107">
        <v>161.89599999999999</v>
      </c>
      <c r="CQ210" s="107">
        <v>13905.25</v>
      </c>
      <c r="CR210" s="107">
        <v>0.872</v>
      </c>
      <c r="CS210" s="107">
        <v>118.50575000000001</v>
      </c>
      <c r="CT210" s="107"/>
      <c r="CU210" s="107">
        <v>25382</v>
      </c>
      <c r="CV210" s="107">
        <v>1.6857500000000001</v>
      </c>
      <c r="CW210" s="112">
        <v>167.42349999999999</v>
      </c>
      <c r="CX210" s="107">
        <v>19052</v>
      </c>
      <c r="CY210" s="107">
        <v>1.26525</v>
      </c>
      <c r="CZ210" s="112">
        <v>159.87975</v>
      </c>
      <c r="DA210" s="107">
        <v>12693.75</v>
      </c>
      <c r="DB210" s="107">
        <v>0.84299999999999997</v>
      </c>
      <c r="DC210" s="112">
        <v>148.28149999999999</v>
      </c>
      <c r="DD210" s="107">
        <v>6353.25</v>
      </c>
      <c r="DE210" s="107">
        <v>0.42199999999999999</v>
      </c>
      <c r="DF210" s="107">
        <v>118.14924999999999</v>
      </c>
      <c r="DG210" s="107"/>
      <c r="DH210" s="112">
        <v>39500.75</v>
      </c>
      <c r="DI210" s="107">
        <v>1.8912500000000001</v>
      </c>
      <c r="DJ210" s="107">
        <v>173.53149999999999</v>
      </c>
      <c r="DK210" s="112">
        <v>29642.75</v>
      </c>
      <c r="DL210" s="107">
        <v>1.4192499999999999</v>
      </c>
      <c r="DM210" s="107">
        <v>165.61125000000001</v>
      </c>
      <c r="DN210" s="112">
        <v>19743.75</v>
      </c>
      <c r="DO210" s="107">
        <v>0.94525000000000003</v>
      </c>
      <c r="DP210" s="107">
        <v>151.8355</v>
      </c>
      <c r="DQ210" s="112">
        <v>9852</v>
      </c>
      <c r="DR210" s="107">
        <v>0.47175</v>
      </c>
      <c r="DS210" s="107">
        <v>120.5765</v>
      </c>
      <c r="DT210" s="107"/>
      <c r="DU210" s="112">
        <v>2894</v>
      </c>
      <c r="DV210" s="107">
        <v>2.9624999999999999</v>
      </c>
      <c r="DW210" s="107">
        <v>173.667</v>
      </c>
      <c r="DX210" s="112">
        <v>2181.75</v>
      </c>
      <c r="DY210" s="107">
        <v>2.2334999999999998</v>
      </c>
      <c r="DZ210" s="107">
        <v>163.90475000000001</v>
      </c>
      <c r="EA210" s="112">
        <v>1444.5</v>
      </c>
      <c r="EB210" s="107">
        <v>1.47875</v>
      </c>
      <c r="EC210" s="107">
        <v>150.97975</v>
      </c>
      <c r="ED210" s="112">
        <v>723.75</v>
      </c>
      <c r="EE210" s="107">
        <v>0.74099999999999999</v>
      </c>
      <c r="EF210" s="107">
        <v>128.66300000000001</v>
      </c>
      <c r="EG210" s="107"/>
      <c r="EH210" s="111">
        <v>836535.5</v>
      </c>
      <c r="EI210" s="107">
        <v>2.36225</v>
      </c>
      <c r="EJ210" s="107">
        <v>186.666</v>
      </c>
      <c r="EK210" s="112">
        <v>731431</v>
      </c>
      <c r="EL210" s="107">
        <v>2.0655000000000001</v>
      </c>
      <c r="EM210" s="107">
        <v>179.9555</v>
      </c>
      <c r="EN210" s="112">
        <v>628486.25</v>
      </c>
      <c r="EO210" s="107">
        <v>1.77475</v>
      </c>
      <c r="EP210" s="107">
        <v>172.69475</v>
      </c>
      <c r="EQ210" s="112">
        <v>521999.25</v>
      </c>
      <c r="ER210" s="107">
        <v>1.474</v>
      </c>
      <c r="ES210" s="107">
        <v>165.13425000000001</v>
      </c>
      <c r="ET210" s="112">
        <v>418191</v>
      </c>
      <c r="EU210" s="107">
        <v>1.181</v>
      </c>
      <c r="EV210" s="107">
        <v>157.10374999999999</v>
      </c>
      <c r="EW210" s="112">
        <v>313126.25</v>
      </c>
      <c r="EX210" s="107">
        <v>0.88424999999999998</v>
      </c>
      <c r="EY210" s="107">
        <v>147.62200000000001</v>
      </c>
      <c r="EZ210" s="112">
        <v>210013</v>
      </c>
      <c r="FA210" s="107">
        <v>0.59299999999999997</v>
      </c>
      <c r="FB210" s="107">
        <v>136.27324999999999</v>
      </c>
      <c r="FC210" s="112">
        <v>103245</v>
      </c>
      <c r="FD210" s="107">
        <v>0.29149999999999998</v>
      </c>
      <c r="FE210" s="107">
        <v>115.506</v>
      </c>
      <c r="FF210" s="136"/>
      <c r="FG210" s="136">
        <v>901.29425000000003</v>
      </c>
      <c r="FH210" s="136">
        <v>2.6404999999999998</v>
      </c>
      <c r="FI210" s="136">
        <v>97.025750000000002</v>
      </c>
      <c r="FJ210" s="136">
        <v>456.33125000000001</v>
      </c>
      <c r="FK210" s="136">
        <v>1.3482499999999999</v>
      </c>
      <c r="FL210" s="136">
        <v>88.033749999999998</v>
      </c>
      <c r="FM210" s="136"/>
      <c r="FN210" s="136">
        <v>254.886</v>
      </c>
      <c r="FO210" s="136">
        <v>1.8660000000000001</v>
      </c>
      <c r="FP210" s="136">
        <v>84.3065</v>
      </c>
      <c r="FQ210" s="136">
        <v>126.35375000000001</v>
      </c>
      <c r="FR210" s="136">
        <v>0.92500000000000004</v>
      </c>
      <c r="FS210" s="136">
        <v>81.725999999999999</v>
      </c>
      <c r="FT210" s="107">
        <v>71.146249999999995</v>
      </c>
      <c r="FU210" s="107">
        <v>6.1760000000000002</v>
      </c>
      <c r="FV210" s="107">
        <v>204.91249999999999</v>
      </c>
      <c r="FW210" s="107">
        <v>69.202749999999995</v>
      </c>
      <c r="FX210" s="107">
        <v>6.00725</v>
      </c>
      <c r="FY210" s="107">
        <v>204.01775000000001</v>
      </c>
      <c r="FZ210" s="107">
        <v>632230</v>
      </c>
      <c r="GA210" s="107">
        <v>4.2690000000000001</v>
      </c>
      <c r="GB210" s="107">
        <v>194.77175</v>
      </c>
      <c r="GC210" s="107">
        <v>2162696.8772499999</v>
      </c>
      <c r="GD210" s="107">
        <v>14.6035</v>
      </c>
      <c r="GE210" s="113">
        <v>195.18375</v>
      </c>
      <c r="GF210" s="113">
        <v>57.674999999999997</v>
      </c>
      <c r="GG210" s="113"/>
      <c r="GH210" s="113"/>
      <c r="GI210" s="113"/>
      <c r="GJ210" s="113"/>
      <c r="GK210" s="113"/>
      <c r="GL210" s="107">
        <v>2</v>
      </c>
      <c r="GM210" s="107">
        <v>2</v>
      </c>
      <c r="GN210" s="107"/>
      <c r="GO210" s="107"/>
      <c r="GP210" s="107"/>
      <c r="GQ210" s="107"/>
      <c r="GR210" s="107"/>
      <c r="GS210" s="114"/>
      <c r="GT210" s="114"/>
      <c r="GU210" s="114"/>
      <c r="GV210" s="114"/>
      <c r="GW210" s="114"/>
      <c r="GX210" s="114"/>
      <c r="GY210" s="114"/>
      <c r="GZ210" s="114"/>
      <c r="HA210" s="107"/>
      <c r="HB210" s="107"/>
      <c r="HC210" s="53" t="str">
        <f t="shared" si="21"/>
        <v>0</v>
      </c>
      <c r="HD210" s="56">
        <f t="shared" si="22"/>
        <v>2019</v>
      </c>
      <c r="HF210" s="56" t="e">
        <f>MATCH(ROUND(#REF!,1),#REF!,0)</f>
        <v>#REF!</v>
      </c>
      <c r="HG210" s="56" t="e">
        <f>MATCH(ROUND(#REF!,1),#REF!,0)</f>
        <v>#REF!</v>
      </c>
      <c r="HH210" s="56" t="e">
        <f>MATCH(ROUND(#REF!,1),#REF!,0)</f>
        <v>#REF!</v>
      </c>
      <c r="HI210" s="56" t="e">
        <f>MATCH(ROUND(#REF!,1),#REF!,0)</f>
        <v>#REF!</v>
      </c>
      <c r="HK210" s="115">
        <f t="shared" si="24"/>
        <v>2</v>
      </c>
      <c r="HL210" s="115" t="str" cm="1">
        <f t="array" ref="HL210">IFERROR(INDEX(#REF!,'5. Data Set'!HH210),"")</f>
        <v/>
      </c>
      <c r="HM210" s="56"/>
      <c r="HN210" s="116" t="str" cm="1">
        <f t="array" ref="HN210">IF(IFERROR(INDEX($E$5:$E$900,SMALL(IF(ROUND($EH$5:$EH$900,1)=ROUND($EH210,1),ROW($EH$5:$EH$900)-4,""),1)),"")=$E210,"",IFERROR(INDEX($E$5:$E$900,SMALL(IF(ROUND($EH$5:$EH$900,1)=ROUND($EH210,1),ROW($EH$5:$EH$900)-4,""),1)),""))</f>
        <v/>
      </c>
      <c r="HO210" s="116" t="str" cm="1">
        <f t="array" ref="HO210">IF(IFERROR(INDEX($E$5:$E$900,SMALL(IF(ROUND($EH$5:$EH$900,1)=ROUND($EH210,1),ROW($EH$5:$EH$900)-4,""),2)),"")=$E210,"",IFERROR(INDEX($E$5:$E$900,SMALL(IF(ROUND($EH$5:$EH$900,1)=ROUND($EH210,1),ROW($EH$5:$EH$900)-4,""),2)),""))</f>
        <v/>
      </c>
      <c r="HP210" s="116" t="str" cm="1">
        <f t="array" ref="HP210">IF(IFERROR(INDEX($E$5:$E$900,SMALL(IF(ROUND($EH$5:$EH$900,1)=ROUND($EH210,1),ROW($EH$5:$EH$900)-4,""),3)),"")=$E210,"",IFERROR(INDEX($E$5:$E$900,SMALL(IF(ROUND($EH$5:$EH$900,1)=ROUND($EH210,1),ROW($EH$5:$EH$900)-4,""),3)),""))</f>
        <v/>
      </c>
      <c r="HQ210" s="117" t="str" cm="1">
        <f t="array" ref="HQ210">IF(IFERROR(INDEX($E$5:$E$900,SMALL(IF(ROUND($EH$5:$EH$900,1)=ROUND($EH210,1),ROW($EH$5:$EH$900)-4,""),4)),"")=$E210,"",IFERROR(INDEX($E$5:$E$900,SMALL(IF(ROUND($EH$5:$EH$900,1)=ROUND($EH210,1),ROW($EH$5:$EH$900)-4,""),4)),""))</f>
        <v/>
      </c>
      <c r="HR210" s="118"/>
      <c r="HS210" s="105" t="str">
        <f t="shared" si="25"/>
        <v>GG4</v>
      </c>
      <c r="HT210" s="119" t="str">
        <f t="shared" si="26"/>
        <v/>
      </c>
      <c r="HU210" s="119" t="str">
        <f t="shared" si="26"/>
        <v/>
      </c>
      <c r="HV210" s="119" t="str">
        <f t="shared" si="26"/>
        <v/>
      </c>
      <c r="HW210" s="119" t="str">
        <f t="shared" si="23"/>
        <v/>
      </c>
      <c r="HX210" s="56"/>
    </row>
    <row r="211" spans="1:232" s="53" customFormat="1" ht="13.9" customHeight="1" x14ac:dyDescent="0.3">
      <c r="A211" s="107" t="s">
        <v>292</v>
      </c>
      <c r="B211" s="107" t="s">
        <v>799</v>
      </c>
      <c r="C211" s="107"/>
      <c r="D211" s="137">
        <v>2019</v>
      </c>
      <c r="E211" s="109" t="s">
        <v>802</v>
      </c>
      <c r="F211" s="137" t="s">
        <v>300</v>
      </c>
      <c r="G211" s="107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07" t="s">
        <v>305</v>
      </c>
      <c r="X211" s="110"/>
      <c r="Y211" s="107" t="s">
        <v>296</v>
      </c>
      <c r="Z211" s="107">
        <v>4</v>
      </c>
      <c r="AA211" s="107" t="s">
        <v>803</v>
      </c>
      <c r="AB211" s="110">
        <v>2</v>
      </c>
      <c r="AC211" s="110">
        <v>2</v>
      </c>
      <c r="AD211" s="107">
        <v>2600</v>
      </c>
      <c r="AE211" s="107">
        <v>28</v>
      </c>
      <c r="AF211" s="107">
        <v>2</v>
      </c>
      <c r="AG211" s="107">
        <v>382600</v>
      </c>
      <c r="AH211" s="107">
        <v>12</v>
      </c>
      <c r="AI211" s="107" t="s">
        <v>801</v>
      </c>
      <c r="AJ211" s="110">
        <v>2</v>
      </c>
      <c r="AK211" s="110" t="s">
        <v>562</v>
      </c>
      <c r="AL211" s="107" t="s">
        <v>327</v>
      </c>
      <c r="AM211" s="107">
        <v>2</v>
      </c>
      <c r="AN211" s="110" t="s">
        <v>493</v>
      </c>
      <c r="AO211" s="110">
        <v>2000</v>
      </c>
      <c r="AP211" s="107"/>
      <c r="AQ211" s="107"/>
      <c r="AR211" s="107"/>
      <c r="AS211" s="107"/>
      <c r="AT211" s="107"/>
      <c r="AU211" s="111">
        <v>18.527000000000001</v>
      </c>
      <c r="AV211" s="111">
        <v>25.405000000000001</v>
      </c>
      <c r="AW211" s="111">
        <v>27.919</v>
      </c>
      <c r="AX211" s="111">
        <v>16.943999999999999</v>
      </c>
      <c r="AY211" s="111">
        <v>16.920000000000002</v>
      </c>
      <c r="AZ211" s="111">
        <v>26.649000000000001</v>
      </c>
      <c r="BA211" s="111"/>
      <c r="BB211" s="111">
        <v>5.0869999999999997</v>
      </c>
      <c r="BC211" s="111">
        <v>15.984</v>
      </c>
      <c r="BD211" s="111">
        <v>14.56</v>
      </c>
      <c r="BE211" s="111">
        <v>20.975999999999999</v>
      </c>
      <c r="BF211" s="107">
        <v>289.39100000000002</v>
      </c>
      <c r="BG211" s="112"/>
      <c r="BH211" s="111">
        <v>116823.25</v>
      </c>
      <c r="BI211" s="112">
        <v>16.87125</v>
      </c>
      <c r="BJ211" s="112">
        <v>669.43375000000003</v>
      </c>
      <c r="BK211" s="111">
        <v>87637.5</v>
      </c>
      <c r="BL211" s="112">
        <v>12.65625</v>
      </c>
      <c r="BM211" s="112">
        <v>644.20749999999998</v>
      </c>
      <c r="BN211" s="111">
        <v>58410.75</v>
      </c>
      <c r="BO211" s="112">
        <v>8.4354999999999993</v>
      </c>
      <c r="BP211" s="112">
        <v>485.839</v>
      </c>
      <c r="BQ211" s="111">
        <v>29185</v>
      </c>
      <c r="BR211" s="107">
        <v>4.2147500000000004</v>
      </c>
      <c r="BS211" s="107">
        <v>307.52300000000002</v>
      </c>
      <c r="BT211" s="112"/>
      <c r="BU211" s="107">
        <v>1168070</v>
      </c>
      <c r="BV211" s="107">
        <v>19.795000000000002</v>
      </c>
      <c r="BW211" s="107">
        <v>666.03724999999997</v>
      </c>
      <c r="BX211" s="107">
        <v>876380</v>
      </c>
      <c r="BY211" s="107">
        <v>14.851749999999999</v>
      </c>
      <c r="BZ211" s="107">
        <v>571.93399999999997</v>
      </c>
      <c r="CA211" s="107">
        <v>584472.75</v>
      </c>
      <c r="CB211" s="107">
        <v>9.9049999999999994</v>
      </c>
      <c r="CC211" s="107">
        <v>394.58850000000001</v>
      </c>
      <c r="CD211" s="107">
        <v>292268.5</v>
      </c>
      <c r="CE211" s="107">
        <v>4.9530000000000003</v>
      </c>
      <c r="CF211" s="107">
        <v>230.33799999999999</v>
      </c>
      <c r="CG211" s="107"/>
      <c r="CH211" s="107">
        <v>385848</v>
      </c>
      <c r="CI211" s="107">
        <v>24.1965</v>
      </c>
      <c r="CJ211" s="107">
        <v>619.12774999999999</v>
      </c>
      <c r="CK211" s="107">
        <v>288953.75</v>
      </c>
      <c r="CL211" s="107">
        <v>18.120249999999999</v>
      </c>
      <c r="CM211" s="107">
        <v>613.06025</v>
      </c>
      <c r="CN211" s="107">
        <v>192696</v>
      </c>
      <c r="CO211" s="107">
        <v>12.084</v>
      </c>
      <c r="CP211" s="107">
        <v>478.065</v>
      </c>
      <c r="CQ211" s="107">
        <v>96313.25</v>
      </c>
      <c r="CR211" s="107">
        <v>6.0397499999999997</v>
      </c>
      <c r="CS211" s="107">
        <v>290.26524999999998</v>
      </c>
      <c r="CT211" s="107"/>
      <c r="CU211" s="107">
        <v>201881.25</v>
      </c>
      <c r="CV211" s="107">
        <v>13.408250000000001</v>
      </c>
      <c r="CW211" s="112">
        <v>619.72524999999996</v>
      </c>
      <c r="CX211" s="155">
        <v>151202.25</v>
      </c>
      <c r="CY211" s="107">
        <v>10.042249999999999</v>
      </c>
      <c r="CZ211" s="112">
        <v>534.80650000000003</v>
      </c>
      <c r="DA211" s="107">
        <v>100814.5</v>
      </c>
      <c r="DB211" s="107">
        <v>6.6957500000000003</v>
      </c>
      <c r="DC211" s="112">
        <v>410.78424999999999</v>
      </c>
      <c r="DD211" s="107">
        <v>50392</v>
      </c>
      <c r="DE211" s="107">
        <v>3.3467500000000001</v>
      </c>
      <c r="DF211" s="156">
        <v>268.8845</v>
      </c>
      <c r="DG211" s="107"/>
      <c r="DH211" s="112">
        <v>300454.5</v>
      </c>
      <c r="DI211" s="107">
        <v>14.38475</v>
      </c>
      <c r="DJ211" s="107">
        <v>625.61800000000005</v>
      </c>
      <c r="DK211" s="112">
        <v>225121.25</v>
      </c>
      <c r="DL211" s="107">
        <v>10.778</v>
      </c>
      <c r="DM211" s="107">
        <v>594.86149999999998</v>
      </c>
      <c r="DN211" s="112">
        <v>150122</v>
      </c>
      <c r="DO211" s="107">
        <v>7.1872499999999997</v>
      </c>
      <c r="DP211" s="107">
        <v>460.63324999999998</v>
      </c>
      <c r="DQ211" s="112">
        <v>75048.75</v>
      </c>
      <c r="DR211" s="107">
        <v>3.593</v>
      </c>
      <c r="DS211" s="107">
        <v>284.97874999999999</v>
      </c>
      <c r="DT211" s="107"/>
      <c r="DU211" s="112">
        <v>21972.25</v>
      </c>
      <c r="DV211" s="107">
        <v>22.4925</v>
      </c>
      <c r="DW211" s="107">
        <v>622.02425000000005</v>
      </c>
      <c r="DX211" s="112">
        <v>16476.75</v>
      </c>
      <c r="DY211" s="107">
        <v>16.8675</v>
      </c>
      <c r="DZ211" s="107">
        <v>568.74800000000005</v>
      </c>
      <c r="EA211" s="112">
        <v>10967.5</v>
      </c>
      <c r="EB211" s="107">
        <v>11.227499999999999</v>
      </c>
      <c r="EC211" s="107">
        <v>450.18074999999999</v>
      </c>
      <c r="ED211" s="112">
        <v>5475.25</v>
      </c>
      <c r="EE211" s="107">
        <v>5.6050000000000004</v>
      </c>
      <c r="EF211" s="107">
        <v>297.25125000000003</v>
      </c>
      <c r="EG211" s="107"/>
      <c r="EH211" s="111">
        <v>4842537.75</v>
      </c>
      <c r="EI211" s="107">
        <v>13.67525</v>
      </c>
      <c r="EJ211" s="107">
        <v>660.56949999999995</v>
      </c>
      <c r="EK211" s="112">
        <v>4237394</v>
      </c>
      <c r="EL211" s="107">
        <v>11.96625</v>
      </c>
      <c r="EM211" s="107">
        <v>640.23374999999999</v>
      </c>
      <c r="EN211" s="112">
        <v>3629420.25</v>
      </c>
      <c r="EO211" s="107">
        <v>10.24925</v>
      </c>
      <c r="EP211" s="107">
        <v>578.65350000000001</v>
      </c>
      <c r="EQ211" s="112">
        <v>3022894.5</v>
      </c>
      <c r="ER211" s="107">
        <v>8.5365000000000002</v>
      </c>
      <c r="ES211" s="107">
        <v>517.07349999999997</v>
      </c>
      <c r="ET211" s="112">
        <v>2417960.25</v>
      </c>
      <c r="EU211" s="107">
        <v>6.8282499999999997</v>
      </c>
      <c r="EV211" s="107">
        <v>433.50274999999999</v>
      </c>
      <c r="EW211" s="112">
        <v>1813559.75</v>
      </c>
      <c r="EX211" s="107">
        <v>5.1215000000000002</v>
      </c>
      <c r="EY211" s="107">
        <v>286.59899999999999</v>
      </c>
      <c r="EZ211" s="112">
        <v>1209146.25</v>
      </c>
      <c r="FA211" s="107">
        <v>3.4152499999999999</v>
      </c>
      <c r="FB211" s="107">
        <v>298.79874999999998</v>
      </c>
      <c r="FC211" s="112">
        <v>605466.25</v>
      </c>
      <c r="FD211" s="107">
        <v>1.7097500000000001</v>
      </c>
      <c r="FE211" s="107">
        <v>239.33250000000001</v>
      </c>
      <c r="FF211" s="136"/>
      <c r="FG211" s="136">
        <v>247.31950000000001</v>
      </c>
      <c r="FH211" s="136">
        <v>0.73075000000000001</v>
      </c>
      <c r="FI211" s="136">
        <v>105.0145</v>
      </c>
      <c r="FJ211" s="136">
        <v>123.47624999999999</v>
      </c>
      <c r="FK211" s="136">
        <v>0.36475000000000002</v>
      </c>
      <c r="FL211" s="136">
        <v>98.080749999999995</v>
      </c>
      <c r="FM211" s="136"/>
      <c r="FN211" s="136">
        <v>299.98200000000003</v>
      </c>
      <c r="FO211" s="136">
        <v>2.19625</v>
      </c>
      <c r="FP211" s="136">
        <v>102.41249999999999</v>
      </c>
      <c r="FQ211" s="136">
        <v>161.608</v>
      </c>
      <c r="FR211" s="136">
        <v>1.1832499999999999</v>
      </c>
      <c r="FS211" s="136">
        <v>99.308000000000007</v>
      </c>
      <c r="FT211" s="107">
        <v>145.22024999999999</v>
      </c>
      <c r="FU211" s="107">
        <v>12.606</v>
      </c>
      <c r="FV211" s="107">
        <v>598.63424999999995</v>
      </c>
      <c r="FW211" s="107">
        <v>144.41524999999999</v>
      </c>
      <c r="FX211" s="107">
        <v>12.536</v>
      </c>
      <c r="FY211" s="107">
        <v>599.97349999999994</v>
      </c>
      <c r="FZ211" s="107">
        <v>4200917.25</v>
      </c>
      <c r="GA211" s="107">
        <v>28.366250000000001</v>
      </c>
      <c r="GB211" s="107">
        <v>648.80499999999995</v>
      </c>
      <c r="GC211" s="107">
        <v>28543951.5</v>
      </c>
      <c r="GD211" s="107">
        <v>192.7405</v>
      </c>
      <c r="GE211" s="113">
        <v>666.02175</v>
      </c>
      <c r="GF211" s="113">
        <v>92.1</v>
      </c>
      <c r="GG211" s="113"/>
      <c r="GH211" s="113"/>
      <c r="GI211" s="113"/>
      <c r="GJ211" s="113"/>
      <c r="GK211" s="113"/>
      <c r="GL211" s="107">
        <v>4</v>
      </c>
      <c r="GM211" s="107">
        <v>4</v>
      </c>
      <c r="GN211" s="107"/>
      <c r="GO211" s="107"/>
      <c r="GP211" s="107"/>
      <c r="GQ211" s="107"/>
      <c r="GR211" s="107"/>
      <c r="GS211" s="114"/>
      <c r="GT211" s="114"/>
      <c r="GU211" s="114"/>
      <c r="GV211" s="114"/>
      <c r="GW211" s="114"/>
      <c r="GX211" s="114"/>
      <c r="GY211" s="114"/>
      <c r="GZ211" s="114"/>
      <c r="HA211" s="107"/>
      <c r="HB211" s="107"/>
      <c r="HC211" s="53" t="str">
        <f t="shared" si="21"/>
        <v>0</v>
      </c>
      <c r="HD211" s="56">
        <f t="shared" si="22"/>
        <v>2019</v>
      </c>
      <c r="HF211" s="56" t="e">
        <f>MATCH(ROUND(#REF!,1),#REF!,0)</f>
        <v>#REF!</v>
      </c>
      <c r="HG211" s="56" t="e">
        <f>MATCH(ROUND(#REF!,1),#REF!,0)</f>
        <v>#REF!</v>
      </c>
      <c r="HH211" s="56" t="e">
        <f>MATCH(ROUND(#REF!,1),#REF!,0)</f>
        <v>#REF!</v>
      </c>
      <c r="HI211" s="56" t="e">
        <f>MATCH(ROUND(#REF!,1),#REF!,0)</f>
        <v>#REF!</v>
      </c>
      <c r="HK211" s="115">
        <f t="shared" si="24"/>
        <v>2</v>
      </c>
      <c r="HL211" s="115" t="str" cm="1">
        <f t="array" ref="HL211">IFERROR(INDEX(#REF!,'5. Data Set'!HH211),"")</f>
        <v/>
      </c>
      <c r="HM211" s="56"/>
      <c r="HN211" s="116" t="str" cm="1">
        <f t="array" ref="HN211">IF(IFERROR(INDEX($E$5:$E$900,SMALL(IF(ROUND($EH$5:$EH$900,1)=ROUND($EH211,1),ROW($EH$5:$EH$900)-4,""),1)),"")=$E211,"",IFERROR(INDEX($E$5:$E$900,SMALL(IF(ROUND($EH$5:$EH$900,1)=ROUND($EH211,1),ROW($EH$5:$EH$900)-4,""),1)),""))</f>
        <v/>
      </c>
      <c r="HO211" s="116" t="str" cm="1">
        <f t="array" ref="HO211">IF(IFERROR(INDEX($E$5:$E$900,SMALL(IF(ROUND($EH$5:$EH$900,1)=ROUND($EH211,1),ROW($EH$5:$EH$900)-4,""),2)),"")=$E211,"",IFERROR(INDEX($E$5:$E$900,SMALL(IF(ROUND($EH$5:$EH$900,1)=ROUND($EH211,1),ROW($EH$5:$EH$900)-4,""),2)),""))</f>
        <v/>
      </c>
      <c r="HP211" s="116" t="str" cm="1">
        <f t="array" ref="HP211">IF(IFERROR(INDEX($E$5:$E$900,SMALL(IF(ROUND($EH$5:$EH$900,1)=ROUND($EH211,1),ROW($EH$5:$EH$900)-4,""),3)),"")=$E211,"",IFERROR(INDEX($E$5:$E$900,SMALL(IF(ROUND($EH$5:$EH$900,1)=ROUND($EH211,1),ROW($EH$5:$EH$900)-4,""),3)),""))</f>
        <v/>
      </c>
      <c r="HQ211" s="117" t="str" cm="1">
        <f t="array" ref="HQ211">IF(IFERROR(INDEX($E$5:$E$900,SMALL(IF(ROUND($EH$5:$EH$900,1)=ROUND($EH211,1),ROW($EH$5:$EH$900)-4,""),4)),"")=$E211,"",IFERROR(INDEX($E$5:$E$900,SMALL(IF(ROUND($EH$5:$EH$900,1)=ROUND($EH211,1),ROW($EH$5:$EH$900)-4,""),4)),""))</f>
        <v/>
      </c>
      <c r="HR211" s="118"/>
      <c r="HS211" s="105" t="str">
        <f t="shared" si="25"/>
        <v>GG4</v>
      </c>
      <c r="HT211" s="119" t="str">
        <f t="shared" si="26"/>
        <v/>
      </c>
      <c r="HU211" s="119" t="str">
        <f t="shared" si="26"/>
        <v/>
      </c>
      <c r="HV211" s="119" t="str">
        <f t="shared" si="26"/>
        <v/>
      </c>
      <c r="HW211" s="119" t="str">
        <f t="shared" si="23"/>
        <v/>
      </c>
      <c r="HX211" s="56"/>
    </row>
    <row r="212" spans="1:232" s="53" customFormat="1" ht="13.9" customHeight="1" x14ac:dyDescent="0.25">
      <c r="A212" s="107" t="s">
        <v>292</v>
      </c>
      <c r="B212" s="107" t="s">
        <v>799</v>
      </c>
      <c r="C212" s="107"/>
      <c r="D212" s="137">
        <v>2019</v>
      </c>
      <c r="E212" s="109" t="s">
        <v>804</v>
      </c>
      <c r="F212" s="137" t="s">
        <v>49</v>
      </c>
      <c r="G212" s="107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07" t="s">
        <v>305</v>
      </c>
      <c r="X212" s="110"/>
      <c r="Y212" s="107" t="s">
        <v>296</v>
      </c>
      <c r="Z212" s="107">
        <v>4</v>
      </c>
      <c r="AA212" s="107" t="s">
        <v>805</v>
      </c>
      <c r="AB212" s="110">
        <v>2</v>
      </c>
      <c r="AC212" s="110">
        <v>2</v>
      </c>
      <c r="AD212" s="107">
        <v>2100</v>
      </c>
      <c r="AE212" s="107">
        <v>20</v>
      </c>
      <c r="AF212" s="107">
        <v>2</v>
      </c>
      <c r="AG212" s="107">
        <v>191000</v>
      </c>
      <c r="AH212" s="107">
        <v>12</v>
      </c>
      <c r="AI212" s="107" t="s">
        <v>801</v>
      </c>
      <c r="AJ212" s="110">
        <v>2</v>
      </c>
      <c r="AK212" s="110" t="s">
        <v>562</v>
      </c>
      <c r="AL212" s="107" t="s">
        <v>316</v>
      </c>
      <c r="AM212" s="107">
        <v>2</v>
      </c>
      <c r="AN212" s="110" t="s">
        <v>493</v>
      </c>
      <c r="AO212" s="110">
        <v>2000</v>
      </c>
      <c r="AP212" s="107"/>
      <c r="AQ212" s="107"/>
      <c r="AR212" s="107"/>
      <c r="AS212" s="107"/>
      <c r="AT212" s="107"/>
      <c r="AU212" s="111">
        <v>18.210999999999999</v>
      </c>
      <c r="AV212" s="111">
        <v>29.96</v>
      </c>
      <c r="AW212" s="111">
        <v>25.841999999999999</v>
      </c>
      <c r="AX212" s="111">
        <v>15.234999999999999</v>
      </c>
      <c r="AY212" s="111">
        <v>16.108000000000001</v>
      </c>
      <c r="AZ212" s="111">
        <v>25.048999999999999</v>
      </c>
      <c r="BA212" s="111"/>
      <c r="BB212" s="111">
        <v>18.257000000000001</v>
      </c>
      <c r="BC212" s="111">
        <v>14.26</v>
      </c>
      <c r="BD212" s="111">
        <v>14.276999999999999</v>
      </c>
      <c r="BE212" s="111">
        <v>29.783000000000001</v>
      </c>
      <c r="BF212" s="107">
        <v>220.596</v>
      </c>
      <c r="BG212" s="112"/>
      <c r="BH212" s="111">
        <v>71556.5</v>
      </c>
      <c r="BI212" s="112">
        <v>10.334</v>
      </c>
      <c r="BJ212" s="112">
        <v>373.08749999999998</v>
      </c>
      <c r="BK212" s="111">
        <v>53624.25</v>
      </c>
      <c r="BL212" s="112">
        <v>7.7442500000000001</v>
      </c>
      <c r="BM212" s="112">
        <v>366.9015</v>
      </c>
      <c r="BN212" s="111">
        <v>35755.75</v>
      </c>
      <c r="BO212" s="112">
        <v>5.1637500000000003</v>
      </c>
      <c r="BP212" s="112">
        <v>310.21199999999999</v>
      </c>
      <c r="BQ212" s="111">
        <v>17874</v>
      </c>
      <c r="BR212" s="107">
        <v>2.5812499999999998</v>
      </c>
      <c r="BS212" s="107">
        <v>228.42425</v>
      </c>
      <c r="BT212" s="112"/>
      <c r="BU212" s="107">
        <v>974224.25</v>
      </c>
      <c r="BV212" s="107">
        <v>16.510000000000002</v>
      </c>
      <c r="BW212" s="107">
        <v>388.92500000000001</v>
      </c>
      <c r="BX212" s="107">
        <v>729712.25</v>
      </c>
      <c r="BY212" s="107">
        <v>12.366250000000001</v>
      </c>
      <c r="BZ212" s="107">
        <v>380.82425000000001</v>
      </c>
      <c r="CA212" s="107">
        <v>486624.75</v>
      </c>
      <c r="CB212" s="107">
        <v>8.2467500000000005</v>
      </c>
      <c r="CC212" s="107">
        <v>314.67649999999998</v>
      </c>
      <c r="CD212" s="107">
        <v>243183</v>
      </c>
      <c r="CE212" s="107">
        <v>4.1212499999999999</v>
      </c>
      <c r="CF212" s="107">
        <v>184.77975000000001</v>
      </c>
      <c r="CG212" s="107"/>
      <c r="CH212" s="107">
        <v>224842.5</v>
      </c>
      <c r="CI212" s="107">
        <v>14.09975</v>
      </c>
      <c r="CJ212" s="107">
        <v>356.28075000000001</v>
      </c>
      <c r="CK212" s="107">
        <v>169452.75</v>
      </c>
      <c r="CL212" s="107">
        <v>10.626250000000001</v>
      </c>
      <c r="CM212" s="107">
        <v>355.05874999999997</v>
      </c>
      <c r="CN212" s="107">
        <v>112968.25</v>
      </c>
      <c r="CO212" s="107">
        <v>7.0842499999999999</v>
      </c>
      <c r="CP212" s="107">
        <v>310.06625000000003</v>
      </c>
      <c r="CQ212" s="107">
        <v>56478.25</v>
      </c>
      <c r="CR212" s="107">
        <v>3.54175</v>
      </c>
      <c r="CS212" s="107">
        <v>214.904</v>
      </c>
      <c r="CT212" s="107"/>
      <c r="CU212" s="107">
        <v>119797.75</v>
      </c>
      <c r="CV212" s="107">
        <v>7.9565000000000001</v>
      </c>
      <c r="CW212" s="112">
        <v>353.37025</v>
      </c>
      <c r="CX212" s="107">
        <v>89899.75</v>
      </c>
      <c r="CY212" s="107">
        <v>5.9707499999999998</v>
      </c>
      <c r="CZ212" s="112">
        <v>325.80399999999997</v>
      </c>
      <c r="DA212" s="107">
        <v>59874.5</v>
      </c>
      <c r="DB212" s="107">
        <v>3.72675</v>
      </c>
      <c r="DC212" s="112">
        <v>281.82974999999999</v>
      </c>
      <c r="DD212" s="107">
        <v>29941</v>
      </c>
      <c r="DE212" s="107">
        <v>1.9884999999999999</v>
      </c>
      <c r="DF212" s="107">
        <v>214.93225000000001</v>
      </c>
      <c r="DG212" s="107"/>
      <c r="DH212" s="112">
        <v>183074.75</v>
      </c>
      <c r="DI212" s="107">
        <v>8.7650000000000006</v>
      </c>
      <c r="DJ212" s="107">
        <v>357.863</v>
      </c>
      <c r="DK212" s="112">
        <v>136596.75</v>
      </c>
      <c r="DL212" s="107">
        <v>6.5397499999999997</v>
      </c>
      <c r="DM212" s="107">
        <v>347.90325000000001</v>
      </c>
      <c r="DN212" s="112">
        <v>91006.25</v>
      </c>
      <c r="DO212" s="107">
        <v>4.3570000000000002</v>
      </c>
      <c r="DP212" s="107">
        <v>218.40575000000001</v>
      </c>
      <c r="DQ212" s="112">
        <v>45508.5</v>
      </c>
      <c r="DR212" s="107">
        <v>2.17875</v>
      </c>
      <c r="DS212" s="107">
        <v>218.40575000000001</v>
      </c>
      <c r="DT212" s="107"/>
      <c r="DU212" s="112">
        <v>13340.5</v>
      </c>
      <c r="DV212" s="107">
        <v>13.656499999999999</v>
      </c>
      <c r="DW212" s="107">
        <v>357.64924999999999</v>
      </c>
      <c r="DX212" s="112">
        <v>9928</v>
      </c>
      <c r="DY212" s="107">
        <v>10.16325</v>
      </c>
      <c r="DZ212" s="107">
        <v>339.06524999999999</v>
      </c>
      <c r="EA212" s="112">
        <v>6626.5</v>
      </c>
      <c r="EB212" s="107">
        <v>6.7835000000000001</v>
      </c>
      <c r="EC212" s="107">
        <v>291.64524999999998</v>
      </c>
      <c r="ED212" s="112">
        <v>3298</v>
      </c>
      <c r="EE212" s="107">
        <v>3.3762500000000002</v>
      </c>
      <c r="EF212" s="107">
        <v>228.29124999999999</v>
      </c>
      <c r="EG212" s="107"/>
      <c r="EH212" s="111">
        <v>3228392.75</v>
      </c>
      <c r="EI212" s="107">
        <v>9.1167499999999997</v>
      </c>
      <c r="EJ212" s="107">
        <v>378.08075000000002</v>
      </c>
      <c r="EK212" s="112">
        <v>2823587.5</v>
      </c>
      <c r="EL212" s="107">
        <v>7.9737499999999999</v>
      </c>
      <c r="EM212" s="107">
        <v>373.20299999999997</v>
      </c>
      <c r="EN212" s="112">
        <v>2424998.5742500001</v>
      </c>
      <c r="EO212" s="107">
        <v>6.8479999999999999</v>
      </c>
      <c r="EP212" s="107">
        <v>354.92325</v>
      </c>
      <c r="EQ212" s="112">
        <v>2016707.25</v>
      </c>
      <c r="ER212" s="107">
        <v>5.6950000000000003</v>
      </c>
      <c r="ES212" s="107">
        <v>328.96474999999998</v>
      </c>
      <c r="ET212" s="112">
        <v>1617563</v>
      </c>
      <c r="EU212" s="107">
        <v>4.5679999999999996</v>
      </c>
      <c r="EV212" s="107">
        <v>303.78949999999998</v>
      </c>
      <c r="EW212" s="112">
        <v>1214783.5</v>
      </c>
      <c r="EX212" s="107">
        <v>3.4304999999999999</v>
      </c>
      <c r="EY212" s="107">
        <v>273.90350000000001</v>
      </c>
      <c r="EZ212" s="112">
        <v>809215</v>
      </c>
      <c r="FA212" s="107">
        <v>2.28525</v>
      </c>
      <c r="FB212" s="107">
        <v>239.5615</v>
      </c>
      <c r="FC212" s="112">
        <v>403489.25</v>
      </c>
      <c r="FD212" s="107">
        <v>1.1395</v>
      </c>
      <c r="FE212" s="107">
        <v>204.018</v>
      </c>
      <c r="FF212" s="136"/>
      <c r="FG212" s="136">
        <v>895.88824999999997</v>
      </c>
      <c r="FH212" s="136">
        <v>2.6469999999999998</v>
      </c>
      <c r="FI212" s="136">
        <v>108.97425</v>
      </c>
      <c r="FJ212" s="136">
        <v>448.1275</v>
      </c>
      <c r="FK212" s="136">
        <v>1.3240000000000001</v>
      </c>
      <c r="FL212" s="136">
        <v>96.489750000000001</v>
      </c>
      <c r="FM212" s="136"/>
      <c r="FN212" s="136">
        <v>248.51974999999999</v>
      </c>
      <c r="FO212" s="136">
        <v>1.8194999999999999</v>
      </c>
      <c r="FP212" s="136">
        <v>92.347999999999999</v>
      </c>
      <c r="FQ212" s="136">
        <v>124.327</v>
      </c>
      <c r="FR212" s="136">
        <v>0.91025</v>
      </c>
      <c r="FS212" s="136">
        <v>88.185749999999999</v>
      </c>
      <c r="FT212" s="107">
        <v>133.20474999999999</v>
      </c>
      <c r="FU212" s="107">
        <v>11.563000000000001</v>
      </c>
      <c r="FV212" s="107">
        <v>383.47624999999999</v>
      </c>
      <c r="FW212" s="107">
        <v>131.92750000000001</v>
      </c>
      <c r="FX212" s="107">
        <v>11.452</v>
      </c>
      <c r="FY212" s="107">
        <v>389.28149999999999</v>
      </c>
      <c r="FZ212" s="107">
        <v>2572304.75</v>
      </c>
      <c r="GA212" s="107">
        <v>17.369250000000001</v>
      </c>
      <c r="GB212" s="107">
        <v>369.76774999999998</v>
      </c>
      <c r="GC212" s="107">
        <v>12241546.75</v>
      </c>
      <c r="GD212" s="107">
        <v>82.66</v>
      </c>
      <c r="GE212" s="113">
        <v>374.71249999999998</v>
      </c>
      <c r="GF212" s="113">
        <v>83.724999999999994</v>
      </c>
      <c r="GG212" s="113"/>
      <c r="GH212" s="113"/>
      <c r="GI212" s="113"/>
      <c r="GJ212" s="113"/>
      <c r="GK212" s="113"/>
      <c r="GL212" s="107">
        <v>4</v>
      </c>
      <c r="GM212" s="107">
        <v>4</v>
      </c>
      <c r="GN212" s="107"/>
      <c r="GO212" s="107"/>
      <c r="GP212" s="107"/>
      <c r="GQ212" s="107"/>
      <c r="GR212" s="107"/>
      <c r="GS212" s="114"/>
      <c r="GT212" s="114"/>
      <c r="GU212" s="114"/>
      <c r="GV212" s="114"/>
      <c r="GW212" s="114"/>
      <c r="GX212" s="114"/>
      <c r="GY212" s="114"/>
      <c r="GZ212" s="114"/>
      <c r="HA212" s="107"/>
      <c r="HB212" s="107"/>
      <c r="HC212" s="53" t="str">
        <f t="shared" si="21"/>
        <v>0</v>
      </c>
      <c r="HD212" s="56">
        <f t="shared" si="22"/>
        <v>2019</v>
      </c>
      <c r="HF212" s="56" t="e">
        <f>MATCH(ROUND(#REF!,1),#REF!,0)</f>
        <v>#REF!</v>
      </c>
      <c r="HG212" s="56" t="e">
        <f>MATCH(ROUND(#REF!,1),#REF!,0)</f>
        <v>#REF!</v>
      </c>
      <c r="HH212" s="56" t="e">
        <f>MATCH(ROUND(#REF!,1),#REF!,0)</f>
        <v>#REF!</v>
      </c>
      <c r="HI212" s="56" t="e">
        <f>MATCH(ROUND(#REF!,1),#REF!,0)</f>
        <v>#REF!</v>
      </c>
      <c r="HK212" s="115">
        <f t="shared" si="24"/>
        <v>2</v>
      </c>
      <c r="HL212" s="115" t="str" cm="1">
        <f t="array" ref="HL212">IFERROR(INDEX(#REF!,'5. Data Set'!HH212),"")</f>
        <v/>
      </c>
      <c r="HM212" s="56"/>
      <c r="HN212" s="116" t="str" cm="1">
        <f t="array" ref="HN212">IF(IFERROR(INDEX($E$5:$E$900,SMALL(IF(ROUND($EH$5:$EH$900,1)=ROUND($EH212,1),ROW($EH$5:$EH$900)-4,""),1)),"")=$E212,"",IFERROR(INDEX($E$5:$E$900,SMALL(IF(ROUND($EH$5:$EH$900,1)=ROUND($EH212,1),ROW($EH$5:$EH$900)-4,""),1)),""))</f>
        <v/>
      </c>
      <c r="HO212" s="116" t="str" cm="1">
        <f t="array" ref="HO212">IF(IFERROR(INDEX($E$5:$E$900,SMALL(IF(ROUND($EH$5:$EH$900,1)=ROUND($EH212,1),ROW($EH$5:$EH$900)-4,""),2)),"")=$E212,"",IFERROR(INDEX($E$5:$E$900,SMALL(IF(ROUND($EH$5:$EH$900,1)=ROUND($EH212,1),ROW($EH$5:$EH$900)-4,""),2)),""))</f>
        <v/>
      </c>
      <c r="HP212" s="116" t="str" cm="1">
        <f t="array" ref="HP212">IF(IFERROR(INDEX($E$5:$E$900,SMALL(IF(ROUND($EH$5:$EH$900,1)=ROUND($EH212,1),ROW($EH$5:$EH$900)-4,""),3)),"")=$E212,"",IFERROR(INDEX($E$5:$E$900,SMALL(IF(ROUND($EH$5:$EH$900,1)=ROUND($EH212,1),ROW($EH$5:$EH$900)-4,""),3)),""))</f>
        <v/>
      </c>
      <c r="HQ212" s="117" t="str" cm="1">
        <f t="array" ref="HQ212">IF(IFERROR(INDEX($E$5:$E$900,SMALL(IF(ROUND($EH$5:$EH$900,1)=ROUND($EH212,1),ROW($EH$5:$EH$900)-4,""),4)),"")=$E212,"",IFERROR(INDEX($E$5:$E$900,SMALL(IF(ROUND($EH$5:$EH$900,1)=ROUND($EH212,1),ROW($EH$5:$EH$900)-4,""),4)),""))</f>
        <v/>
      </c>
      <c r="HR212" s="118"/>
      <c r="HS212" s="105" t="str">
        <f t="shared" si="25"/>
        <v>GG4</v>
      </c>
      <c r="HT212" s="119" t="str">
        <f t="shared" si="26"/>
        <v/>
      </c>
      <c r="HU212" s="119" t="str">
        <f t="shared" si="26"/>
        <v/>
      </c>
      <c r="HV212" s="119" t="str">
        <f t="shared" si="26"/>
        <v/>
      </c>
      <c r="HW212" s="119" t="str">
        <f t="shared" si="23"/>
        <v/>
      </c>
      <c r="HX212" s="56"/>
    </row>
    <row r="213" spans="1:232" s="53" customFormat="1" ht="13.9" customHeight="1" x14ac:dyDescent="0.25">
      <c r="A213" s="107" t="s">
        <v>292</v>
      </c>
      <c r="B213" s="107" t="s">
        <v>806</v>
      </c>
      <c r="C213" s="107"/>
      <c r="D213" s="137">
        <v>2018</v>
      </c>
      <c r="E213" s="130" t="s">
        <v>807</v>
      </c>
      <c r="F213" s="137" t="s">
        <v>49</v>
      </c>
      <c r="G213" s="107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07" t="s">
        <v>305</v>
      </c>
      <c r="X213" s="110"/>
      <c r="Y213" s="107" t="s">
        <v>296</v>
      </c>
      <c r="Z213" s="107">
        <v>2</v>
      </c>
      <c r="AA213" s="107" t="s">
        <v>805</v>
      </c>
      <c r="AB213" s="110">
        <v>4</v>
      </c>
      <c r="AC213" s="110">
        <v>4</v>
      </c>
      <c r="AD213" s="107">
        <v>2100</v>
      </c>
      <c r="AE213" s="107">
        <v>20</v>
      </c>
      <c r="AF213" s="107">
        <v>2</v>
      </c>
      <c r="AG213" s="107">
        <v>382500</v>
      </c>
      <c r="AH213" s="107">
        <v>24</v>
      </c>
      <c r="AI213" s="107" t="s">
        <v>801</v>
      </c>
      <c r="AJ213" s="110">
        <v>2</v>
      </c>
      <c r="AK213" s="110" t="s">
        <v>326</v>
      </c>
      <c r="AL213" s="107" t="s">
        <v>316</v>
      </c>
      <c r="AM213" s="107">
        <v>3</v>
      </c>
      <c r="AN213" s="110" t="s">
        <v>493</v>
      </c>
      <c r="AO213" s="110">
        <v>3000</v>
      </c>
      <c r="AP213" s="107"/>
      <c r="AQ213" s="107"/>
      <c r="AR213" s="107"/>
      <c r="AS213" s="107"/>
      <c r="AT213" s="107"/>
      <c r="AU213" s="111">
        <v>13.613</v>
      </c>
      <c r="AV213" s="111">
        <v>23.27</v>
      </c>
      <c r="AW213" s="111">
        <v>19.324000000000002</v>
      </c>
      <c r="AX213" s="111">
        <v>11.613</v>
      </c>
      <c r="AY213" s="111">
        <v>11.728999999999999</v>
      </c>
      <c r="AZ213" s="111">
        <v>18.582000000000001</v>
      </c>
      <c r="BA213" s="111"/>
      <c r="BB213" s="111">
        <v>5.22</v>
      </c>
      <c r="BC213" s="111">
        <v>14.928000000000001</v>
      </c>
      <c r="BD213" s="111">
        <v>12.218999999999999</v>
      </c>
      <c r="BE213" s="111">
        <v>27.146000000000001</v>
      </c>
      <c r="BF213" s="107">
        <v>242.81</v>
      </c>
      <c r="BG213" s="112"/>
      <c r="BH213" s="111">
        <v>150855.2795</v>
      </c>
      <c r="BI213" s="112">
        <v>21.786000000000001</v>
      </c>
      <c r="BJ213" s="112">
        <v>991.3</v>
      </c>
      <c r="BK213" s="111">
        <v>109231.93799999999</v>
      </c>
      <c r="BL213" s="112">
        <v>15.775</v>
      </c>
      <c r="BM213" s="112">
        <v>962.5</v>
      </c>
      <c r="BN213" s="111">
        <v>72848.427500000005</v>
      </c>
      <c r="BO213" s="112">
        <v>10.5205</v>
      </c>
      <c r="BP213" s="112">
        <v>839.94849999999997</v>
      </c>
      <c r="BQ213" s="111">
        <v>36488.947500000002</v>
      </c>
      <c r="BR213" s="107">
        <v>5.2694999999999999</v>
      </c>
      <c r="BS213" s="107">
        <v>692.8</v>
      </c>
      <c r="BT213" s="112"/>
      <c r="BU213" s="107">
        <v>2007156.6135</v>
      </c>
      <c r="BV213" s="107">
        <v>34.015000000000001</v>
      </c>
      <c r="BW213" s="107">
        <v>975.34849999999994</v>
      </c>
      <c r="BX213" s="107">
        <v>1508674</v>
      </c>
      <c r="BY213" s="107">
        <v>25.567</v>
      </c>
      <c r="BZ213" s="107">
        <v>985.54449999999997</v>
      </c>
      <c r="CA213" s="107">
        <v>1005415</v>
      </c>
      <c r="CB213" s="107">
        <v>17.038499999999999</v>
      </c>
      <c r="CC213" s="107">
        <v>852.70950000000005</v>
      </c>
      <c r="CD213" s="107">
        <v>502776.5</v>
      </c>
      <c r="CE213" s="107">
        <v>8.5205000000000002</v>
      </c>
      <c r="CF213" s="107">
        <v>525.32899999999995</v>
      </c>
      <c r="CG213" s="125"/>
      <c r="CH213" s="157">
        <v>481544.5</v>
      </c>
      <c r="CI213" s="125">
        <v>30.196000000000002</v>
      </c>
      <c r="CJ213" s="125">
        <v>952.72699999999998</v>
      </c>
      <c r="CK213" s="158">
        <v>348699.5</v>
      </c>
      <c r="CL213" s="125">
        <v>21.867000000000001</v>
      </c>
      <c r="CM213" s="125">
        <v>939.5</v>
      </c>
      <c r="CN213" s="125">
        <v>232314</v>
      </c>
      <c r="CO213" s="125">
        <v>14.5685</v>
      </c>
      <c r="CP213" s="125">
        <v>832.06799999999998</v>
      </c>
      <c r="CQ213" s="125">
        <v>116138.5</v>
      </c>
      <c r="CR213" s="125">
        <v>7.2830000000000004</v>
      </c>
      <c r="CS213" s="125">
        <v>674.78899999999999</v>
      </c>
      <c r="CT213" s="107"/>
      <c r="CU213" s="107">
        <v>244855.5</v>
      </c>
      <c r="CV213" s="107">
        <v>16.262499999999999</v>
      </c>
      <c r="CW213" s="112">
        <v>929.68600000000004</v>
      </c>
      <c r="CX213" s="107">
        <v>183612.5</v>
      </c>
      <c r="CY213" s="107">
        <v>12.195</v>
      </c>
      <c r="CZ213" s="112">
        <v>870.46400000000006</v>
      </c>
      <c r="DA213" s="107">
        <v>122400.5</v>
      </c>
      <c r="DB213" s="107">
        <v>8.1295000000000002</v>
      </c>
      <c r="DC213" s="112">
        <v>758.75549999999998</v>
      </c>
      <c r="DD213" s="107">
        <v>61226</v>
      </c>
      <c r="DE213" s="107">
        <v>4.0664999999999996</v>
      </c>
      <c r="DF213" s="107">
        <v>586.93899999999996</v>
      </c>
      <c r="DG213" s="107"/>
      <c r="DH213" s="112">
        <v>373290.5</v>
      </c>
      <c r="DI213" s="107">
        <v>17.872</v>
      </c>
      <c r="DJ213" s="107">
        <v>955.60149999999999</v>
      </c>
      <c r="DK213" s="112">
        <v>274947</v>
      </c>
      <c r="DL213" s="107">
        <v>13.163500000000001</v>
      </c>
      <c r="DM213" s="107">
        <v>917.08749999999998</v>
      </c>
      <c r="DN213" s="112">
        <v>183237.5</v>
      </c>
      <c r="DO213" s="107">
        <v>8.7729999999999997</v>
      </c>
      <c r="DP213" s="107">
        <v>672.34450000000004</v>
      </c>
      <c r="DQ213" s="112">
        <v>91613</v>
      </c>
      <c r="DR213" s="107">
        <v>4.3860000000000001</v>
      </c>
      <c r="DS213" s="107">
        <v>672.34450000000004</v>
      </c>
      <c r="DT213" s="107"/>
      <c r="DU213" s="112">
        <v>27185.5</v>
      </c>
      <c r="DV213" s="107">
        <v>27.829499999999999</v>
      </c>
      <c r="DW213" s="107">
        <v>955.33749999999998</v>
      </c>
      <c r="DX213" s="112">
        <v>20478</v>
      </c>
      <c r="DY213" s="107">
        <v>20.9635</v>
      </c>
      <c r="DZ213" s="107">
        <v>902.45299999999997</v>
      </c>
      <c r="EA213" s="112">
        <v>13636.5</v>
      </c>
      <c r="EB213" s="107">
        <v>13.9595</v>
      </c>
      <c r="EC213" s="107">
        <v>803.89449999999999</v>
      </c>
      <c r="ED213" s="112">
        <v>6826.5</v>
      </c>
      <c r="EE213" s="107">
        <v>6.9885000000000002</v>
      </c>
      <c r="EF213" s="107">
        <v>688.83050000000003</v>
      </c>
      <c r="EG213" s="107"/>
      <c r="EH213" s="111">
        <v>7659243</v>
      </c>
      <c r="EI213" s="107">
        <v>21.6295</v>
      </c>
      <c r="EJ213" s="107">
        <v>1001.8095</v>
      </c>
      <c r="EK213" s="112">
        <v>6712820</v>
      </c>
      <c r="EL213" s="107">
        <v>18.957000000000001</v>
      </c>
      <c r="EM213" s="107">
        <v>991.79499999999996</v>
      </c>
      <c r="EN213" s="112">
        <v>5755488.5</v>
      </c>
      <c r="EO213" s="107">
        <v>16.253499999999999</v>
      </c>
      <c r="EP213" s="107">
        <v>956.5675</v>
      </c>
      <c r="EQ213" s="112">
        <v>4805762.5</v>
      </c>
      <c r="ER213" s="107">
        <v>13.5715</v>
      </c>
      <c r="ES213" s="107">
        <v>901.83950000000004</v>
      </c>
      <c r="ET213" s="112">
        <v>3839634</v>
      </c>
      <c r="EU213" s="107">
        <v>10.843</v>
      </c>
      <c r="EV213" s="107">
        <v>847.16549999999995</v>
      </c>
      <c r="EW213" s="112">
        <v>2872921.5</v>
      </c>
      <c r="EX213" s="107">
        <v>8.1129999999999995</v>
      </c>
      <c r="EY213" s="107">
        <v>784.16399999999999</v>
      </c>
      <c r="EZ213" s="112">
        <v>1913754.5</v>
      </c>
      <c r="FA213" s="107">
        <v>5.4044999999999996</v>
      </c>
      <c r="FB213" s="107">
        <v>714.21799999999996</v>
      </c>
      <c r="FC213" s="112">
        <v>959249</v>
      </c>
      <c r="FD213" s="107">
        <v>2.7090000000000001</v>
      </c>
      <c r="FE213" s="107">
        <v>576.40549999999996</v>
      </c>
      <c r="FF213" s="136"/>
      <c r="FG213" s="136">
        <v>487.49599999999998</v>
      </c>
      <c r="FH213" s="136">
        <v>1.4404999999999999</v>
      </c>
      <c r="FI213" s="136">
        <v>211.84399999999999</v>
      </c>
      <c r="FJ213" s="136">
        <v>244.01750000000001</v>
      </c>
      <c r="FK213" s="136">
        <v>0.72099999999999997</v>
      </c>
      <c r="FL213" s="136">
        <v>179.9085</v>
      </c>
      <c r="FM213" s="136"/>
      <c r="FN213" s="136">
        <v>550.01949999999999</v>
      </c>
      <c r="FO213" s="136">
        <v>4.0270000000000001</v>
      </c>
      <c r="FP213" s="136">
        <v>100.66500000000001</v>
      </c>
      <c r="FQ213" s="136">
        <v>276.58350000000002</v>
      </c>
      <c r="FR213" s="136">
        <v>2.0249999999999999</v>
      </c>
      <c r="FS213" s="136">
        <v>182.47800000000001</v>
      </c>
      <c r="FT213" s="107">
        <v>263.80799999999999</v>
      </c>
      <c r="FU213" s="107">
        <v>22.9</v>
      </c>
      <c r="FV213" s="107">
        <v>804.97050000000002</v>
      </c>
      <c r="FW213" s="107">
        <v>263.5575</v>
      </c>
      <c r="FX213" s="107">
        <v>22.878</v>
      </c>
      <c r="FY213" s="107">
        <v>883.19050000000004</v>
      </c>
      <c r="FZ213" s="107">
        <v>5117709.5</v>
      </c>
      <c r="GA213" s="107">
        <v>34.557000000000002</v>
      </c>
      <c r="GB213" s="107">
        <v>972.73900000000003</v>
      </c>
      <c r="GC213" s="107">
        <v>35548981.5</v>
      </c>
      <c r="GD213" s="107">
        <v>240.04150000000001</v>
      </c>
      <c r="GE213" s="113">
        <v>988.59699999999998</v>
      </c>
      <c r="GF213" s="113">
        <v>154.30000000000001</v>
      </c>
      <c r="GG213" s="113"/>
      <c r="GH213" s="113"/>
      <c r="GI213" s="113"/>
      <c r="GJ213" s="113"/>
      <c r="GK213" s="113"/>
      <c r="GL213" s="107">
        <v>4</v>
      </c>
      <c r="GM213" s="107"/>
      <c r="GN213" s="107"/>
      <c r="GO213" s="114"/>
      <c r="GP213" s="114"/>
      <c r="GQ213" s="114"/>
      <c r="GR213" s="114"/>
      <c r="GS213" s="114"/>
      <c r="GT213" s="114"/>
      <c r="GU213" s="114"/>
      <c r="GV213" s="114"/>
      <c r="GW213" s="114"/>
      <c r="GX213" s="114"/>
      <c r="GY213" s="114"/>
      <c r="GZ213" s="114"/>
      <c r="HA213" s="107"/>
      <c r="HB213" s="114"/>
      <c r="HC213" s="53" t="str">
        <f t="shared" si="21"/>
        <v>0</v>
      </c>
      <c r="HD213" s="56">
        <f t="shared" si="22"/>
        <v>2018</v>
      </c>
      <c r="HF213" s="56" t="e">
        <f>MATCH(ROUND(#REF!,1),#REF!,0)</f>
        <v>#REF!</v>
      </c>
      <c r="HG213" s="56" t="e">
        <f>MATCH(ROUND(#REF!,1),#REF!,0)</f>
        <v>#REF!</v>
      </c>
      <c r="HH213" s="56" t="e">
        <f>MATCH(ROUND(#REF!,1),#REF!,0)</f>
        <v>#REF!</v>
      </c>
      <c r="HI213" s="56" t="e">
        <f>MATCH(ROUND(#REF!,1),#REF!,0)</f>
        <v>#REF!</v>
      </c>
      <c r="HK213" s="115">
        <f t="shared" si="24"/>
        <v>4</v>
      </c>
      <c r="HL213" s="115" t="str" cm="1">
        <f t="array" ref="HL213">IFERROR(INDEX(#REF!,'5. Data Set'!HH213),"")</f>
        <v/>
      </c>
      <c r="HM213" s="56"/>
      <c r="HN213" s="116" t="str" cm="1">
        <f t="array" ref="HN213">IF(IFERROR(INDEX($E$5:$E$900,SMALL(IF(ROUND($EH$5:$EH$900,1)=ROUND($EH213,1),ROW($EH$5:$EH$900)-4,""),1)),"")=$E213,"",IFERROR(INDEX($E$5:$E$900,SMALL(IF(ROUND($EH$5:$EH$900,1)=ROUND($EH213,1),ROW($EH$5:$EH$900)-4,""),1)),""))</f>
        <v/>
      </c>
      <c r="HO213" s="116" t="str" cm="1">
        <f t="array" ref="HO213">IF(IFERROR(INDEX($E$5:$E$900,SMALL(IF(ROUND($EH$5:$EH$900,1)=ROUND($EH213,1),ROW($EH$5:$EH$900)-4,""),2)),"")=$E213,"",IFERROR(INDEX($E$5:$E$900,SMALL(IF(ROUND($EH$5:$EH$900,1)=ROUND($EH213,1),ROW($EH$5:$EH$900)-4,""),2)),""))</f>
        <v/>
      </c>
      <c r="HP213" s="116" t="str" cm="1">
        <f t="array" ref="HP213">IF(IFERROR(INDEX($E$5:$E$900,SMALL(IF(ROUND($EH$5:$EH$900,1)=ROUND($EH213,1),ROW($EH$5:$EH$900)-4,""),3)),"")=$E213,"",IFERROR(INDEX($E$5:$E$900,SMALL(IF(ROUND($EH$5:$EH$900,1)=ROUND($EH213,1),ROW($EH$5:$EH$900)-4,""),3)),""))</f>
        <v/>
      </c>
      <c r="HQ213" s="117" t="str" cm="1">
        <f t="array" ref="HQ213">IF(IFERROR(INDEX($E$5:$E$900,SMALL(IF(ROUND($EH$5:$EH$900,1)=ROUND($EH213,1),ROW($EH$5:$EH$900)-4,""),4)),"")=$E213,"",IFERROR(INDEX($E$5:$E$900,SMALL(IF(ROUND($EH$5:$EH$900,1)=ROUND($EH213,1),ROW($EH$5:$EH$900)-4,""),4)),""))</f>
        <v/>
      </c>
      <c r="HR213" s="118"/>
      <c r="HS213" s="105" t="str">
        <f t="shared" si="25"/>
        <v>JKV</v>
      </c>
      <c r="HT213" s="119" t="str">
        <f t="shared" si="26"/>
        <v/>
      </c>
      <c r="HU213" s="119" t="str">
        <f t="shared" si="26"/>
        <v/>
      </c>
      <c r="HV213" s="119" t="str">
        <f t="shared" si="26"/>
        <v/>
      </c>
      <c r="HW213" s="119" t="str">
        <f t="shared" si="23"/>
        <v/>
      </c>
      <c r="HX213" s="56"/>
    </row>
    <row r="214" spans="1:232" s="53" customFormat="1" ht="13.9" customHeight="1" x14ac:dyDescent="0.35">
      <c r="A214" s="107" t="s">
        <v>292</v>
      </c>
      <c r="B214" s="107" t="s">
        <v>806</v>
      </c>
      <c r="C214" s="107"/>
      <c r="D214" s="108">
        <v>2018</v>
      </c>
      <c r="E214" s="109" t="s">
        <v>808</v>
      </c>
      <c r="F214" s="107" t="s">
        <v>309</v>
      </c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 t="s">
        <v>305</v>
      </c>
      <c r="X214" s="110"/>
      <c r="Y214" s="107" t="s">
        <v>296</v>
      </c>
      <c r="Z214" s="107">
        <v>2</v>
      </c>
      <c r="AA214" s="107" t="s">
        <v>809</v>
      </c>
      <c r="AB214" s="110">
        <v>4</v>
      </c>
      <c r="AC214" s="110">
        <v>4</v>
      </c>
      <c r="AD214" s="107">
        <v>3600</v>
      </c>
      <c r="AE214" s="107">
        <v>4</v>
      </c>
      <c r="AF214" s="107">
        <v>2</v>
      </c>
      <c r="AG214" s="107">
        <v>384000</v>
      </c>
      <c r="AH214" s="107">
        <v>48</v>
      </c>
      <c r="AI214" s="107" t="s">
        <v>810</v>
      </c>
      <c r="AJ214" s="110">
        <v>2</v>
      </c>
      <c r="AK214" s="110" t="s">
        <v>562</v>
      </c>
      <c r="AL214" s="107" t="s">
        <v>316</v>
      </c>
      <c r="AM214" s="107">
        <v>3</v>
      </c>
      <c r="AN214" s="110" t="s">
        <v>493</v>
      </c>
      <c r="AO214" s="110">
        <v>3000</v>
      </c>
      <c r="AP214" s="107"/>
      <c r="AQ214" s="107"/>
      <c r="AR214" s="107"/>
      <c r="AS214" s="107"/>
      <c r="AT214" s="107"/>
      <c r="AU214" s="111">
        <v>4.782</v>
      </c>
      <c r="AV214" s="111">
        <v>8.3239999999999998</v>
      </c>
      <c r="AW214" s="111">
        <v>7.0750000000000002</v>
      </c>
      <c r="AX214" s="111">
        <v>3.6019999999999999</v>
      </c>
      <c r="AY214" s="111">
        <v>3.944</v>
      </c>
      <c r="AZ214" s="111">
        <v>6.01</v>
      </c>
      <c r="BA214" s="111"/>
      <c r="BB214" s="111">
        <v>5.468</v>
      </c>
      <c r="BC214" s="111">
        <v>15.996</v>
      </c>
      <c r="BD214" s="111">
        <v>4.6230000000000002</v>
      </c>
      <c r="BE214" s="159">
        <v>22.771999999999998</v>
      </c>
      <c r="BF214" s="159">
        <v>63.981000000000002</v>
      </c>
      <c r="BG214" s="136"/>
      <c r="BH214" s="112">
        <v>41728.376499999998</v>
      </c>
      <c r="BI214" s="111">
        <v>6.0265000000000004</v>
      </c>
      <c r="BJ214" s="112">
        <v>799.39499999999998</v>
      </c>
      <c r="BK214" s="112">
        <v>31293.5</v>
      </c>
      <c r="BL214" s="111">
        <v>4.5194999999999999</v>
      </c>
      <c r="BM214" s="112">
        <v>763.7595</v>
      </c>
      <c r="BN214" s="112">
        <v>20830.5</v>
      </c>
      <c r="BO214" s="111">
        <v>3.0085000000000002</v>
      </c>
      <c r="BP214" s="112">
        <v>693.6</v>
      </c>
      <c r="BQ214" s="112">
        <v>10435.5</v>
      </c>
      <c r="BR214" s="111">
        <v>1.5069999999999999</v>
      </c>
      <c r="BS214" s="136">
        <v>557.42899999999997</v>
      </c>
      <c r="BT214" s="136"/>
      <c r="BU214" s="112">
        <v>625499</v>
      </c>
      <c r="BV214" s="107">
        <v>10.6</v>
      </c>
      <c r="BW214" s="107">
        <v>825.1825</v>
      </c>
      <c r="BX214" s="107">
        <v>475616.5</v>
      </c>
      <c r="BY214" s="107">
        <v>8.1050000000000004</v>
      </c>
      <c r="BZ214" s="107">
        <v>794.11599999999999</v>
      </c>
      <c r="CA214" s="107">
        <v>317157</v>
      </c>
      <c r="CB214" s="107">
        <v>5.375</v>
      </c>
      <c r="CC214" s="107">
        <v>713.54499999999996</v>
      </c>
      <c r="CD214" s="107">
        <v>158597.5</v>
      </c>
      <c r="CE214" s="107">
        <v>2.6875</v>
      </c>
      <c r="CF214" s="136">
        <v>549.94050000000004</v>
      </c>
      <c r="CG214" s="136"/>
      <c r="CH214" s="112">
        <v>140973.5</v>
      </c>
      <c r="CI214" s="107">
        <v>8.8405000000000005</v>
      </c>
      <c r="CJ214" s="107">
        <v>781.6</v>
      </c>
      <c r="CK214" s="107">
        <v>106842</v>
      </c>
      <c r="CL214" s="107">
        <v>6.7</v>
      </c>
      <c r="CM214" s="107">
        <v>790.56449999999995</v>
      </c>
      <c r="CN214" s="107">
        <v>71238.5</v>
      </c>
      <c r="CO214" s="107">
        <v>4.4675000000000002</v>
      </c>
      <c r="CP214" s="107">
        <v>710.4</v>
      </c>
      <c r="CQ214" s="107">
        <v>35630</v>
      </c>
      <c r="CR214" s="107">
        <v>2.2345000000000002</v>
      </c>
      <c r="CS214" s="107">
        <v>537.43700000000001</v>
      </c>
      <c r="CT214" s="107"/>
      <c r="CU214" s="107">
        <v>64886.5</v>
      </c>
      <c r="CV214" s="107">
        <v>4.3094999999999999</v>
      </c>
      <c r="CW214" s="107">
        <v>756.08699999999999</v>
      </c>
      <c r="CX214" s="112">
        <v>48685</v>
      </c>
      <c r="CY214" s="107">
        <v>3.2334999999999998</v>
      </c>
      <c r="CZ214" s="107">
        <v>720.33849999999995</v>
      </c>
      <c r="DA214" s="112">
        <v>32461</v>
      </c>
      <c r="DB214" s="107">
        <v>2.1560000000000001</v>
      </c>
      <c r="DC214" s="107">
        <v>669.57399999999996</v>
      </c>
      <c r="DD214" s="112">
        <v>16216.5</v>
      </c>
      <c r="DE214" s="107">
        <v>1.077</v>
      </c>
      <c r="DF214" s="107">
        <v>527.20000000000005</v>
      </c>
      <c r="DG214" s="136"/>
      <c r="DH214" s="112">
        <v>100788.5</v>
      </c>
      <c r="DI214" s="107">
        <v>4.8254999999999999</v>
      </c>
      <c r="DJ214" s="107">
        <v>780.75800000000004</v>
      </c>
      <c r="DK214" s="112">
        <v>75665.547500000001</v>
      </c>
      <c r="DL214" s="107">
        <v>3.6225000000000001</v>
      </c>
      <c r="DM214" s="107">
        <v>743.9</v>
      </c>
      <c r="DN214" s="112">
        <v>50432</v>
      </c>
      <c r="DO214" s="107">
        <v>2.4144999999999999</v>
      </c>
      <c r="DP214" s="136">
        <v>682.82600000000002</v>
      </c>
      <c r="DQ214" s="112">
        <v>25219.5</v>
      </c>
      <c r="DR214" s="107">
        <v>1.2075</v>
      </c>
      <c r="DS214" s="136">
        <v>531.3175</v>
      </c>
      <c r="DT214" s="136"/>
      <c r="DU214" s="112">
        <v>7328.5</v>
      </c>
      <c r="DV214" s="107">
        <v>7.5019999999999998</v>
      </c>
      <c r="DW214" s="107">
        <v>770.14350000000002</v>
      </c>
      <c r="DX214" s="112">
        <v>5524.5</v>
      </c>
      <c r="DY214" s="107">
        <v>5.6555</v>
      </c>
      <c r="DZ214" s="136">
        <v>770.14350000000002</v>
      </c>
      <c r="EA214" s="112">
        <v>3690</v>
      </c>
      <c r="EB214" s="107">
        <v>3.7774999999999999</v>
      </c>
      <c r="EC214" s="136">
        <v>680.32399999999996</v>
      </c>
      <c r="ED214" s="112">
        <v>1839.5</v>
      </c>
      <c r="EE214" s="107">
        <v>1.8835</v>
      </c>
      <c r="EF214" s="136">
        <v>598.5</v>
      </c>
      <c r="EG214" s="136"/>
      <c r="EH214" s="111">
        <v>2394421</v>
      </c>
      <c r="EI214" s="107">
        <v>6.7619999999999996</v>
      </c>
      <c r="EJ214" s="107">
        <v>800.55600000000004</v>
      </c>
      <c r="EK214" s="112">
        <v>2118430.5</v>
      </c>
      <c r="EL214" s="107">
        <v>5.9824999999999999</v>
      </c>
      <c r="EM214" s="136">
        <v>783.81399999999996</v>
      </c>
      <c r="EN214" s="112">
        <v>1816147</v>
      </c>
      <c r="EO214" s="107">
        <v>5.1284999999999998</v>
      </c>
      <c r="EP214" s="136">
        <v>767.55349999999999</v>
      </c>
      <c r="EQ214" s="112">
        <v>1515085</v>
      </c>
      <c r="ER214" s="107">
        <v>4.2785000000000002</v>
      </c>
      <c r="ES214" s="136">
        <v>736.57299999999998</v>
      </c>
      <c r="ET214" s="112">
        <v>1211011</v>
      </c>
      <c r="EU214" s="107">
        <v>3.42</v>
      </c>
      <c r="EV214" s="136">
        <v>701.82849999999996</v>
      </c>
      <c r="EW214" s="112">
        <v>906673</v>
      </c>
      <c r="EX214" s="107">
        <v>2.5605000000000002</v>
      </c>
      <c r="EY214" s="136">
        <v>664.66049999999996</v>
      </c>
      <c r="EZ214" s="112">
        <v>602030</v>
      </c>
      <c r="FA214" s="107">
        <v>1.7</v>
      </c>
      <c r="FB214" s="136">
        <v>622.11300000000006</v>
      </c>
      <c r="FC214" s="112">
        <v>302956</v>
      </c>
      <c r="FD214" s="107">
        <v>0.85550000000000004</v>
      </c>
      <c r="FE214" s="136">
        <v>526.16200000000003</v>
      </c>
      <c r="FF214" s="136"/>
      <c r="FG214" s="112">
        <v>487.33199999999999</v>
      </c>
      <c r="FH214" s="107">
        <v>1.44</v>
      </c>
      <c r="FI214" s="107">
        <v>200.82149999999999</v>
      </c>
      <c r="FJ214" s="112">
        <v>244.95500000000001</v>
      </c>
      <c r="FK214" s="107">
        <v>0.72350000000000003</v>
      </c>
      <c r="FL214" s="136">
        <v>173.53450000000001</v>
      </c>
      <c r="FM214" s="136"/>
      <c r="FN214" s="112">
        <v>554.71199999999999</v>
      </c>
      <c r="FO214" s="107">
        <v>4.0609999999999999</v>
      </c>
      <c r="FP214" s="107">
        <v>187.35400000000001</v>
      </c>
      <c r="FQ214" s="112">
        <v>277.78750000000002</v>
      </c>
      <c r="FR214" s="107">
        <v>2.0335000000000001</v>
      </c>
      <c r="FS214" s="136">
        <v>172.2945</v>
      </c>
      <c r="FT214" s="107">
        <v>158.77099999999999</v>
      </c>
      <c r="FU214" s="107">
        <v>13.782</v>
      </c>
      <c r="FV214" s="107">
        <v>598.37249999999995</v>
      </c>
      <c r="FW214" s="107">
        <v>157.3475</v>
      </c>
      <c r="FX214" s="107">
        <v>13.6585</v>
      </c>
      <c r="FY214" s="107">
        <v>606.67499999999995</v>
      </c>
      <c r="FZ214" s="107">
        <v>1510319</v>
      </c>
      <c r="GA214" s="107">
        <v>10.198499999999999</v>
      </c>
      <c r="GB214" s="136">
        <v>639.39700000000005</v>
      </c>
      <c r="GC214" s="107">
        <v>7263179</v>
      </c>
      <c r="GD214" s="107">
        <v>49.043999999999997</v>
      </c>
      <c r="GE214" s="160">
        <v>766.53549999999996</v>
      </c>
      <c r="GF214" s="160">
        <v>153.35</v>
      </c>
      <c r="GG214" s="160"/>
      <c r="GH214" s="160"/>
      <c r="GI214" s="160"/>
      <c r="GJ214" s="160"/>
      <c r="GK214" s="160"/>
      <c r="GL214" s="107">
        <v>4</v>
      </c>
      <c r="GM214" s="107"/>
      <c r="GN214" s="107"/>
      <c r="GO214" s="114"/>
      <c r="GP214" s="114"/>
      <c r="GQ214" s="114"/>
      <c r="GR214" s="114"/>
      <c r="GS214" s="114"/>
      <c r="GT214" s="114"/>
      <c r="GU214" s="114"/>
      <c r="GV214" s="114"/>
      <c r="GW214" s="114"/>
      <c r="GX214" s="114"/>
      <c r="GY214" s="114"/>
      <c r="GZ214" s="114"/>
      <c r="HA214" s="107"/>
      <c r="HB214" s="114"/>
      <c r="HC214" s="53" t="str">
        <f t="shared" ref="HC214:HC234" si="27">IF(IFERROR(FIND("TGG",E214),"0")&lt;&gt;"0",SUBSTITUTE(E214,"TGG",""),"0")</f>
        <v>0</v>
      </c>
      <c r="HD214" s="56">
        <f t="shared" ref="HD214:HD234" si="28">IF(OR(VALUE(D214)=0,VALUE(D214)=""),"",VALUE(D214))</f>
        <v>2018</v>
      </c>
      <c r="HF214" s="56" t="e">
        <f>MATCH(ROUND(#REF!,1),#REF!,0)</f>
        <v>#REF!</v>
      </c>
      <c r="HG214" s="56" t="e">
        <f>MATCH(ROUND(#REF!,1),#REF!,0)</f>
        <v>#REF!</v>
      </c>
      <c r="HH214" s="56" t="e">
        <f>MATCH(ROUND(#REF!,1),#REF!,0)</f>
        <v>#REF!</v>
      </c>
      <c r="HI214" s="56" t="e">
        <f>MATCH(ROUND(#REF!,1),#REF!,0)</f>
        <v>#REF!</v>
      </c>
      <c r="HK214" s="115">
        <f t="shared" si="24"/>
        <v>4</v>
      </c>
      <c r="HL214" s="115" t="str" cm="1">
        <f t="array" ref="HL214">IFERROR(INDEX(#REF!,'5. Data Set'!HH214),"")</f>
        <v/>
      </c>
      <c r="HM214" s="56"/>
      <c r="HN214" s="116" t="str" cm="1">
        <f t="array" ref="HN214">IF(IFERROR(INDEX($E$5:$E$900,SMALL(IF(ROUND($EH$5:$EH$900,1)=ROUND($EH214,1),ROW($EH$5:$EH$900)-4,""),1)),"")=$E214,"",IFERROR(INDEX($E$5:$E$900,SMALL(IF(ROUND($EH$5:$EH$900,1)=ROUND($EH214,1),ROW($EH$5:$EH$900)-4,""),1)),""))</f>
        <v/>
      </c>
      <c r="HO214" s="116" t="str" cm="1">
        <f t="array" ref="HO214">IF(IFERROR(INDEX($E$5:$E$900,SMALL(IF(ROUND($EH$5:$EH$900,1)=ROUND($EH214,1),ROW($EH$5:$EH$900)-4,""),2)),"")=$E214,"",IFERROR(INDEX($E$5:$E$900,SMALL(IF(ROUND($EH$5:$EH$900,1)=ROUND($EH214,1),ROW($EH$5:$EH$900)-4,""),2)),""))</f>
        <v/>
      </c>
      <c r="HP214" s="116" t="str" cm="1">
        <f t="array" ref="HP214">IF(IFERROR(INDEX($E$5:$E$900,SMALL(IF(ROUND($EH$5:$EH$900,1)=ROUND($EH214,1),ROW($EH$5:$EH$900)-4,""),3)),"")=$E214,"",IFERROR(INDEX($E$5:$E$900,SMALL(IF(ROUND($EH$5:$EH$900,1)=ROUND($EH214,1),ROW($EH$5:$EH$900)-4,""),3)),""))</f>
        <v/>
      </c>
      <c r="HQ214" s="117" t="str" cm="1">
        <f t="array" ref="HQ214">IF(IFERROR(INDEX($E$5:$E$900,SMALL(IF(ROUND($EH$5:$EH$900,1)=ROUND($EH214,1),ROW($EH$5:$EH$900)-4,""),4)),"")=$E214,"",IFERROR(INDEX($E$5:$E$900,SMALL(IF(ROUND($EH$5:$EH$900,1)=ROUND($EH214,1),ROW($EH$5:$EH$900)-4,""),4)),""))</f>
        <v/>
      </c>
      <c r="HR214" s="118"/>
      <c r="HS214" s="105" t="str">
        <f t="shared" si="25"/>
        <v>JKV</v>
      </c>
      <c r="HT214" s="119" t="str">
        <f t="shared" si="26"/>
        <v/>
      </c>
      <c r="HU214" s="119" t="str">
        <f t="shared" si="26"/>
        <v/>
      </c>
      <c r="HV214" s="119" t="str">
        <f t="shared" si="26"/>
        <v/>
      </c>
      <c r="HW214" s="119" t="str">
        <f t="shared" si="23"/>
        <v/>
      </c>
      <c r="HX214" s="56"/>
    </row>
    <row r="215" spans="1:232" s="53" customFormat="1" ht="13.9" customHeight="1" x14ac:dyDescent="0.35">
      <c r="A215" s="107" t="s">
        <v>292</v>
      </c>
      <c r="B215" s="107" t="s">
        <v>806</v>
      </c>
      <c r="C215" s="107"/>
      <c r="D215" s="108">
        <v>2018</v>
      </c>
      <c r="E215" s="109" t="s">
        <v>811</v>
      </c>
      <c r="F215" s="107" t="s">
        <v>300</v>
      </c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 t="s">
        <v>305</v>
      </c>
      <c r="X215" s="110"/>
      <c r="Y215" s="107" t="s">
        <v>296</v>
      </c>
      <c r="Z215" s="107">
        <v>2</v>
      </c>
      <c r="AA215" s="107" t="s">
        <v>803</v>
      </c>
      <c r="AB215" s="110">
        <v>4</v>
      </c>
      <c r="AC215" s="110">
        <v>4</v>
      </c>
      <c r="AD215" s="107">
        <v>2600</v>
      </c>
      <c r="AE215" s="107">
        <v>28</v>
      </c>
      <c r="AF215" s="107">
        <v>2</v>
      </c>
      <c r="AG215" s="107">
        <v>1536000</v>
      </c>
      <c r="AH215" s="107">
        <v>48</v>
      </c>
      <c r="AI215" s="107">
        <v>32</v>
      </c>
      <c r="AJ215" s="110">
        <v>2</v>
      </c>
      <c r="AK215" s="110" t="s">
        <v>562</v>
      </c>
      <c r="AL215" s="107" t="s">
        <v>316</v>
      </c>
      <c r="AM215" s="107">
        <v>3</v>
      </c>
      <c r="AN215" s="110" t="s">
        <v>493</v>
      </c>
      <c r="AO215" s="110">
        <v>3000</v>
      </c>
      <c r="AP215" s="107"/>
      <c r="AQ215" s="107"/>
      <c r="AR215" s="107"/>
      <c r="AS215" s="107"/>
      <c r="AT215" s="107"/>
      <c r="AU215" s="111">
        <v>14.582000000000001</v>
      </c>
      <c r="AV215" s="111">
        <v>18.555</v>
      </c>
      <c r="AW215" s="111">
        <v>21.183</v>
      </c>
      <c r="AX215" s="111">
        <v>12.519</v>
      </c>
      <c r="AY215" s="111">
        <v>13.112</v>
      </c>
      <c r="AZ215" s="111">
        <v>20.148</v>
      </c>
      <c r="BA215" s="111"/>
      <c r="BB215" s="111">
        <v>4.4649999999999999</v>
      </c>
      <c r="BC215" s="111">
        <v>13.028</v>
      </c>
      <c r="BD215" s="111">
        <v>11.997999999999999</v>
      </c>
      <c r="BE215" s="159">
        <v>17.245000000000001</v>
      </c>
      <c r="BF215" s="159">
        <v>324.57100000000003</v>
      </c>
      <c r="BG215" s="136"/>
      <c r="BH215" s="112">
        <v>181292</v>
      </c>
      <c r="BI215" s="111">
        <v>26.1815</v>
      </c>
      <c r="BJ215" s="112">
        <v>1174.5355</v>
      </c>
      <c r="BK215" s="112">
        <v>138653.5</v>
      </c>
      <c r="BL215" s="111">
        <v>20.024000000000001</v>
      </c>
      <c r="BM215" s="112">
        <v>1141.7760000000001</v>
      </c>
      <c r="BN215" s="112">
        <v>92861.5</v>
      </c>
      <c r="BO215" s="111">
        <v>13.411</v>
      </c>
      <c r="BP215" s="112">
        <v>1008.7385</v>
      </c>
      <c r="BQ215" s="112">
        <v>46397.5</v>
      </c>
      <c r="BR215" s="111">
        <v>6.7004999999999999</v>
      </c>
      <c r="BS215" s="107">
        <v>770.32899999999995</v>
      </c>
      <c r="BT215" s="136"/>
      <c r="BU215" s="112">
        <v>1884037</v>
      </c>
      <c r="BV215" s="107">
        <v>31.9285</v>
      </c>
      <c r="BW215" s="107">
        <v>1220.913</v>
      </c>
      <c r="BX215" s="107">
        <v>1434921</v>
      </c>
      <c r="BY215" s="107">
        <v>24.317499999999999</v>
      </c>
      <c r="BZ215" s="107">
        <v>1179.4469999999999</v>
      </c>
      <c r="CA215" s="107">
        <v>956231.5</v>
      </c>
      <c r="CB215" s="107">
        <v>16.204999999999998</v>
      </c>
      <c r="CC215" s="107">
        <v>937.56600000000003</v>
      </c>
      <c r="CD215" s="107">
        <v>478190</v>
      </c>
      <c r="CE215" s="107">
        <v>8.1039999999999992</v>
      </c>
      <c r="CF215" s="107">
        <v>637.19650000000001</v>
      </c>
      <c r="CG215" s="136"/>
      <c r="CH215" s="112">
        <v>582687</v>
      </c>
      <c r="CI215" s="107">
        <v>36.54</v>
      </c>
      <c r="CJ215" s="107">
        <v>1125.6659999999999</v>
      </c>
      <c r="CK215" s="107">
        <v>418998</v>
      </c>
      <c r="CL215" s="107">
        <v>26.274999999999999</v>
      </c>
      <c r="CM215" s="107">
        <v>1089.7484999999999</v>
      </c>
      <c r="CN215" s="107">
        <v>279979.5</v>
      </c>
      <c r="CO215" s="107">
        <v>17.557500000000001</v>
      </c>
      <c r="CP215" s="107">
        <v>945.65</v>
      </c>
      <c r="CQ215" s="107">
        <v>139966</v>
      </c>
      <c r="CR215" s="107">
        <v>8.7769999999999992</v>
      </c>
      <c r="CS215" s="107">
        <v>633.44050000000004</v>
      </c>
      <c r="CT215" s="107"/>
      <c r="CU215" s="107">
        <v>316721.5</v>
      </c>
      <c r="CV215" s="107">
        <v>21.035499999999999</v>
      </c>
      <c r="CW215" s="107">
        <v>1088.4435000000001</v>
      </c>
      <c r="CX215" s="155">
        <f>CY215*15056.53</f>
        <v>242485.41565000001</v>
      </c>
      <c r="CY215" s="155">
        <v>16.105</v>
      </c>
      <c r="CZ215" s="156">
        <v>1090.9195</v>
      </c>
      <c r="DA215" s="156">
        <v>162299</v>
      </c>
      <c r="DB215" s="156">
        <v>10.779500000000001</v>
      </c>
      <c r="DC215" s="156">
        <v>728.3</v>
      </c>
      <c r="DD215" s="112">
        <v>81154.5</v>
      </c>
      <c r="DE215" s="107">
        <v>5.39</v>
      </c>
      <c r="DF215" s="107">
        <v>728.3</v>
      </c>
      <c r="DG215" s="136"/>
      <c r="DH215" s="112">
        <v>481134.5</v>
      </c>
      <c r="DI215" s="107">
        <v>23.035</v>
      </c>
      <c r="DJ215" s="107">
        <v>1126.3130000000001</v>
      </c>
      <c r="DK215" s="112">
        <v>353809</v>
      </c>
      <c r="DL215" s="107">
        <v>16.939</v>
      </c>
      <c r="DM215" s="107">
        <v>1068.7</v>
      </c>
      <c r="DN215" s="112">
        <v>235683.5</v>
      </c>
      <c r="DO215" s="107">
        <v>11.2835</v>
      </c>
      <c r="DP215" s="107">
        <v>958.95950000000005</v>
      </c>
      <c r="DQ215" s="112">
        <v>117827.5</v>
      </c>
      <c r="DR215" s="107">
        <v>5.641</v>
      </c>
      <c r="DS215" s="107">
        <v>727.96749999999997</v>
      </c>
      <c r="DT215" s="107"/>
      <c r="DU215" s="112">
        <v>33771.695</v>
      </c>
      <c r="DV215" s="107">
        <v>34.572000000000003</v>
      </c>
      <c r="DW215" s="107">
        <v>1111.5885000000001</v>
      </c>
      <c r="DX215" s="112">
        <v>25892</v>
      </c>
      <c r="DY215" s="107">
        <v>26.506</v>
      </c>
      <c r="DZ215" s="107">
        <v>1054.184</v>
      </c>
      <c r="EA215" s="112">
        <v>17185.5</v>
      </c>
      <c r="EB215" s="107">
        <v>17.593</v>
      </c>
      <c r="EC215" s="107">
        <v>960.33849999999995</v>
      </c>
      <c r="ED215" s="112">
        <v>8597.5</v>
      </c>
      <c r="EE215" s="107">
        <v>8.8015000000000008</v>
      </c>
      <c r="EF215" s="107">
        <v>765.16150000000005</v>
      </c>
      <c r="EG215" s="136" t="s">
        <v>812</v>
      </c>
      <c r="EH215" s="111">
        <v>8603580.5</v>
      </c>
      <c r="EI215" s="107">
        <v>24.295999999999999</v>
      </c>
      <c r="EJ215" s="107">
        <v>1182.3344999999999</v>
      </c>
      <c r="EK215" s="112">
        <v>7608989.5</v>
      </c>
      <c r="EL215" s="107">
        <v>21.487500000000001</v>
      </c>
      <c r="EM215" s="107">
        <v>1146.558</v>
      </c>
      <c r="EN215" s="112">
        <v>6524676.5</v>
      </c>
      <c r="EO215" s="107">
        <v>18.4255</v>
      </c>
      <c r="EP215" s="107">
        <v>1089.422</v>
      </c>
      <c r="EQ215" s="112">
        <v>5437915</v>
      </c>
      <c r="ER215" s="107">
        <v>15.3565</v>
      </c>
      <c r="ES215" s="107">
        <v>1077.2864999999999</v>
      </c>
      <c r="ET215" s="112">
        <v>4357090</v>
      </c>
      <c r="EU215" s="107">
        <v>12.304500000000001</v>
      </c>
      <c r="EV215" s="107">
        <v>986.33399999999995</v>
      </c>
      <c r="EW215" s="112">
        <v>3259328</v>
      </c>
      <c r="EX215" s="107">
        <v>9.2040000000000006</v>
      </c>
      <c r="EY215" s="107">
        <v>879.43100000000004</v>
      </c>
      <c r="EZ215" s="112">
        <v>2176301.5</v>
      </c>
      <c r="FA215" s="107">
        <v>6.1459999999999999</v>
      </c>
      <c r="FB215" s="107">
        <v>784.46400000000006</v>
      </c>
      <c r="FC215" s="112">
        <v>1087302.5</v>
      </c>
      <c r="FD215" s="107">
        <v>3.0705</v>
      </c>
      <c r="FE215" s="107">
        <v>678.88199999999995</v>
      </c>
      <c r="FF215" s="136"/>
      <c r="FG215" s="112">
        <v>485.33</v>
      </c>
      <c r="FH215" s="107">
        <v>1.4339999999999999</v>
      </c>
      <c r="FI215" s="107">
        <v>240.42699999999999</v>
      </c>
      <c r="FJ215" s="112">
        <v>237.8015</v>
      </c>
      <c r="FK215" s="107">
        <v>0.70250000000000001</v>
      </c>
      <c r="FL215" s="107">
        <v>210.22300000000001</v>
      </c>
      <c r="FM215" s="136"/>
      <c r="FN215" s="112">
        <v>552.71299999999997</v>
      </c>
      <c r="FO215" s="107">
        <v>4.0465</v>
      </c>
      <c r="FP215" s="107">
        <v>226.46799999999999</v>
      </c>
      <c r="FQ215" s="112">
        <v>275.05950000000001</v>
      </c>
      <c r="FR215" s="107">
        <v>2.0139999999999998</v>
      </c>
      <c r="FS215" s="107">
        <v>212.005</v>
      </c>
      <c r="FT215" s="107">
        <v>271.15100000000001</v>
      </c>
      <c r="FU215" s="107">
        <v>23.537500000000001</v>
      </c>
      <c r="FV215" s="107">
        <v>1360.316</v>
      </c>
      <c r="FW215" s="107">
        <v>261.45800000000003</v>
      </c>
      <c r="FX215" s="107">
        <v>22.696000000000002</v>
      </c>
      <c r="FY215" s="107">
        <v>1320.4459999999999</v>
      </c>
      <c r="FZ215" s="107">
        <v>5543626</v>
      </c>
      <c r="GA215" s="107">
        <v>37.433</v>
      </c>
      <c r="GB215" s="107">
        <v>1186.8775000000001</v>
      </c>
      <c r="GC215" s="107">
        <v>56345004</v>
      </c>
      <c r="GD215" s="107">
        <v>380.46499999999997</v>
      </c>
      <c r="GE215" s="160">
        <v>1172.2065</v>
      </c>
      <c r="GF215" s="160">
        <v>188.85</v>
      </c>
      <c r="GG215" s="160"/>
      <c r="GH215" s="160"/>
      <c r="GI215" s="160"/>
      <c r="GJ215" s="160"/>
      <c r="GK215" s="160"/>
      <c r="GL215" s="107">
        <v>8</v>
      </c>
      <c r="GM215" s="107"/>
      <c r="GN215" s="107"/>
      <c r="GO215" s="114"/>
      <c r="GP215" s="114"/>
      <c r="GQ215" s="114"/>
      <c r="GR215" s="114"/>
      <c r="GS215" s="114"/>
      <c r="GT215" s="114"/>
      <c r="GU215" s="114"/>
      <c r="GV215" s="114"/>
      <c r="GW215" s="114"/>
      <c r="GX215" s="114"/>
      <c r="GY215" s="114"/>
      <c r="GZ215" s="114"/>
      <c r="HA215" s="107"/>
      <c r="HB215" s="114"/>
      <c r="HC215" s="53" t="str">
        <f t="shared" si="27"/>
        <v>0</v>
      </c>
      <c r="HD215" s="56">
        <f t="shared" si="28"/>
        <v>2018</v>
      </c>
      <c r="HF215" s="56" t="e">
        <f>MATCH(ROUND(#REF!,1),#REF!,0)</f>
        <v>#REF!</v>
      </c>
      <c r="HG215" s="56" t="e">
        <f>MATCH(ROUND(#REF!,1),#REF!,0)</f>
        <v>#REF!</v>
      </c>
      <c r="HH215" s="56" t="e">
        <f>MATCH(ROUND(#REF!,1),#REF!,0)</f>
        <v>#REF!</v>
      </c>
      <c r="HI215" s="56" t="e">
        <f>MATCH(ROUND(#REF!,1),#REF!,0)</f>
        <v>#REF!</v>
      </c>
      <c r="HK215" s="115">
        <f t="shared" si="24"/>
        <v>4</v>
      </c>
      <c r="HL215" s="115" t="str" cm="1">
        <f t="array" ref="HL215">IFERROR(INDEX(#REF!,'5. Data Set'!HH215),"")</f>
        <v/>
      </c>
      <c r="HM215" s="56"/>
      <c r="HN215" s="116" t="str" cm="1">
        <f t="array" ref="HN215">IF(IFERROR(INDEX($E$5:$E$900,SMALL(IF(ROUND($EH$5:$EH$900,1)=ROUND($EH215,1),ROW($EH$5:$EH$900)-4,""),1)),"")=$E215,"",IFERROR(INDEX($E$5:$E$900,SMALL(IF(ROUND($EH$5:$EH$900,1)=ROUND($EH215,1),ROW($EH$5:$EH$900)-4,""),1)),""))</f>
        <v/>
      </c>
      <c r="HO215" s="116" t="str" cm="1">
        <f t="array" ref="HO215">IF(IFERROR(INDEX($E$5:$E$900,SMALL(IF(ROUND($EH$5:$EH$900,1)=ROUND($EH215,1),ROW($EH$5:$EH$900)-4,""),2)),"")=$E215,"",IFERROR(INDEX($E$5:$E$900,SMALL(IF(ROUND($EH$5:$EH$900,1)=ROUND($EH215,1),ROW($EH$5:$EH$900)-4,""),2)),""))</f>
        <v/>
      </c>
      <c r="HP215" s="116" t="str" cm="1">
        <f t="array" ref="HP215">IF(IFERROR(INDEX($E$5:$E$900,SMALL(IF(ROUND($EH$5:$EH$900,1)=ROUND($EH215,1),ROW($EH$5:$EH$900)-4,""),3)),"")=$E215,"",IFERROR(INDEX($E$5:$E$900,SMALL(IF(ROUND($EH$5:$EH$900,1)=ROUND($EH215,1),ROW($EH$5:$EH$900)-4,""),3)),""))</f>
        <v/>
      </c>
      <c r="HQ215" s="117" t="str" cm="1">
        <f t="array" ref="HQ215">IF(IFERROR(INDEX($E$5:$E$900,SMALL(IF(ROUND($EH$5:$EH$900,1)=ROUND($EH215,1),ROW($EH$5:$EH$900)-4,""),4)),"")=$E215,"",IFERROR(INDEX($E$5:$E$900,SMALL(IF(ROUND($EH$5:$EH$900,1)=ROUND($EH215,1),ROW($EH$5:$EH$900)-4,""),4)),""))</f>
        <v/>
      </c>
      <c r="HR215" s="118"/>
      <c r="HS215" s="105" t="str">
        <f t="shared" si="25"/>
        <v>JKV</v>
      </c>
      <c r="HT215" s="119" t="str">
        <f t="shared" si="26"/>
        <v/>
      </c>
      <c r="HU215" s="119" t="str">
        <f t="shared" si="26"/>
        <v/>
      </c>
      <c r="HV215" s="119" t="str">
        <f t="shared" si="26"/>
        <v/>
      </c>
      <c r="HW215" s="119" t="str">
        <f t="shared" si="23"/>
        <v/>
      </c>
      <c r="HX215" s="56"/>
    </row>
    <row r="216" spans="1:232" s="53" customFormat="1" ht="13.9" customHeight="1" x14ac:dyDescent="0.25">
      <c r="A216" s="110" t="s">
        <v>292</v>
      </c>
      <c r="B216" s="110" t="s">
        <v>813</v>
      </c>
      <c r="C216" s="107"/>
      <c r="D216" s="107">
        <v>2019</v>
      </c>
      <c r="E216" s="109" t="s">
        <v>814</v>
      </c>
      <c r="F216" s="107" t="s">
        <v>300</v>
      </c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 t="s">
        <v>18</v>
      </c>
      <c r="X216" s="161"/>
      <c r="Y216" s="107" t="s">
        <v>296</v>
      </c>
      <c r="Z216" s="107">
        <v>1</v>
      </c>
      <c r="AA216" s="107" t="s">
        <v>597</v>
      </c>
      <c r="AB216" s="110">
        <v>2</v>
      </c>
      <c r="AC216" s="110">
        <v>2</v>
      </c>
      <c r="AD216" s="107">
        <v>2200</v>
      </c>
      <c r="AE216" s="107">
        <v>32</v>
      </c>
      <c r="AF216" s="107">
        <v>2</v>
      </c>
      <c r="AG216" s="107">
        <v>447000</v>
      </c>
      <c r="AH216" s="107">
        <v>16</v>
      </c>
      <c r="AI216" s="107" t="s">
        <v>815</v>
      </c>
      <c r="AJ216" s="110">
        <v>2</v>
      </c>
      <c r="AK216" s="110" t="s">
        <v>816</v>
      </c>
      <c r="AL216" s="107" t="s">
        <v>316</v>
      </c>
      <c r="AM216" s="107">
        <v>2</v>
      </c>
      <c r="AN216" s="110" t="s">
        <v>493</v>
      </c>
      <c r="AO216" s="110">
        <v>750</v>
      </c>
      <c r="AP216" s="107" t="s">
        <v>817</v>
      </c>
      <c r="AQ216" s="107" t="s">
        <v>441</v>
      </c>
      <c r="AR216" s="107" t="s">
        <v>319</v>
      </c>
      <c r="AS216" s="107" t="s">
        <v>481</v>
      </c>
      <c r="AT216" s="107"/>
      <c r="AU216" s="107">
        <v>21.222999999999999</v>
      </c>
      <c r="AV216" s="107">
        <v>29.481000000000002</v>
      </c>
      <c r="AW216" s="107">
        <v>29.422000000000001</v>
      </c>
      <c r="AX216" s="107">
        <v>24.471</v>
      </c>
      <c r="AY216" s="107">
        <v>26.388999999999999</v>
      </c>
      <c r="AZ216" s="107">
        <v>39.415999999999997</v>
      </c>
      <c r="BA216" s="107"/>
      <c r="BB216" s="107">
        <v>4.6879999999999997</v>
      </c>
      <c r="BC216" s="107">
        <v>9.7970000000000006</v>
      </c>
      <c r="BD216" s="107">
        <v>14.785</v>
      </c>
      <c r="BE216" s="133">
        <v>32.908000000000001</v>
      </c>
      <c r="BF216" s="133">
        <v>354.50299999999999</v>
      </c>
      <c r="BG216" s="133">
        <v>86635.72</v>
      </c>
      <c r="BH216" s="112">
        <v>86428.482000000004</v>
      </c>
      <c r="BI216" s="111">
        <v>12.481999999999999</v>
      </c>
      <c r="BJ216" s="112">
        <v>424.32799999999997</v>
      </c>
      <c r="BK216" s="112">
        <v>64912.29</v>
      </c>
      <c r="BL216" s="111">
        <v>9.3740000000000006</v>
      </c>
      <c r="BM216" s="112">
        <v>364.11399999999998</v>
      </c>
      <c r="BN216" s="112">
        <v>43396.497000000003</v>
      </c>
      <c r="BO216" s="111">
        <v>6.2670000000000003</v>
      </c>
      <c r="BP216" s="112">
        <v>303.28899999999999</v>
      </c>
      <c r="BQ216" s="112">
        <v>21661.194</v>
      </c>
      <c r="BR216" s="111">
        <v>3.1280000000000001</v>
      </c>
      <c r="BS216" s="133">
        <v>241.30799999999999</v>
      </c>
      <c r="BT216" s="133">
        <v>1065732.453</v>
      </c>
      <c r="BU216" s="112">
        <v>1065537.2450000001</v>
      </c>
      <c r="BV216" s="107">
        <v>18.056999999999999</v>
      </c>
      <c r="BW216" s="107">
        <v>444.18099999999998</v>
      </c>
      <c r="BX216" s="107">
        <v>799754.09199999995</v>
      </c>
      <c r="BY216" s="107">
        <v>13.553000000000001</v>
      </c>
      <c r="BZ216" s="107">
        <v>389.36099999999999</v>
      </c>
      <c r="CA216" s="107">
        <v>533033.91</v>
      </c>
      <c r="CB216" s="107">
        <v>9.0329999999999995</v>
      </c>
      <c r="CC216" s="107">
        <v>309.34699999999998</v>
      </c>
      <c r="CD216" s="107">
        <v>266467.25</v>
      </c>
      <c r="CE216" s="107">
        <v>4.516</v>
      </c>
      <c r="CF216" s="133">
        <v>247.035</v>
      </c>
      <c r="CG216" s="133">
        <v>277982.75300000003</v>
      </c>
      <c r="CH216" s="112">
        <v>275259.17800000001</v>
      </c>
      <c r="CI216" s="107">
        <v>17.260999999999999</v>
      </c>
      <c r="CJ216" s="107">
        <v>437.18599999999998</v>
      </c>
      <c r="CK216" s="107">
        <v>208485.788</v>
      </c>
      <c r="CL216" s="107">
        <v>13.074</v>
      </c>
      <c r="CM216" s="107">
        <v>372.75299999999999</v>
      </c>
      <c r="CN216" s="107">
        <v>138976.019</v>
      </c>
      <c r="CO216" s="107">
        <v>8.7149999999999999</v>
      </c>
      <c r="CP216" s="107">
        <v>301.20600000000002</v>
      </c>
      <c r="CQ216" s="107">
        <v>69542.192999999999</v>
      </c>
      <c r="CR216" s="107">
        <v>4.3609999999999998</v>
      </c>
      <c r="CS216" s="107">
        <v>233.19900000000001</v>
      </c>
      <c r="CT216" s="107">
        <v>175110.11900000001</v>
      </c>
      <c r="CU216" s="107">
        <v>175185.06599999999</v>
      </c>
      <c r="CV216" s="107">
        <v>11.635</v>
      </c>
      <c r="CW216" s="107">
        <v>315.68900000000002</v>
      </c>
      <c r="CX216" s="112">
        <v>131361.60800000001</v>
      </c>
      <c r="CY216" s="107">
        <v>8.7249999999999996</v>
      </c>
      <c r="CZ216" s="107">
        <v>288.59399999999999</v>
      </c>
      <c r="DA216" s="112">
        <v>87564.971999999994</v>
      </c>
      <c r="DB216" s="107">
        <v>5.8159999999999998</v>
      </c>
      <c r="DC216" s="107">
        <v>248.53899999999999</v>
      </c>
      <c r="DD216" s="112">
        <v>43814.517</v>
      </c>
      <c r="DE216" s="107">
        <v>2.91</v>
      </c>
      <c r="DF216" s="107">
        <v>211.56899999999999</v>
      </c>
      <c r="DG216" s="133">
        <v>281018.05699999997</v>
      </c>
      <c r="DH216" s="112">
        <v>281056.20600000001</v>
      </c>
      <c r="DI216" s="107">
        <v>13.456</v>
      </c>
      <c r="DJ216" s="107">
        <v>346.51400000000001</v>
      </c>
      <c r="DK216" s="112">
        <v>210790.10699999999</v>
      </c>
      <c r="DL216" s="107">
        <v>10.092000000000001</v>
      </c>
      <c r="DM216" s="107">
        <v>314.04700000000003</v>
      </c>
      <c r="DN216" s="112">
        <v>140562.796</v>
      </c>
      <c r="DO216" s="107">
        <v>6.73</v>
      </c>
      <c r="DP216" s="133">
        <v>266.61900000000003</v>
      </c>
      <c r="DQ216" s="112">
        <v>70244.748999999996</v>
      </c>
      <c r="DR216" s="107">
        <v>3.363</v>
      </c>
      <c r="DS216" s="133">
        <v>218.428</v>
      </c>
      <c r="DT216" s="133">
        <v>19429.259999999998</v>
      </c>
      <c r="DU216" s="112">
        <v>19438.405999999999</v>
      </c>
      <c r="DV216" s="107">
        <v>19.899000000000001</v>
      </c>
      <c r="DW216" s="107">
        <v>342.98899999999998</v>
      </c>
      <c r="DX216" s="112">
        <v>14577.621999999999</v>
      </c>
      <c r="DY216" s="107">
        <v>14.923</v>
      </c>
      <c r="DZ216" s="133">
        <v>310.74200000000002</v>
      </c>
      <c r="EA216" s="112">
        <v>9687.9339999999993</v>
      </c>
      <c r="EB216" s="107">
        <v>9.9179999999999993</v>
      </c>
      <c r="EC216" s="133">
        <v>264.02499999999998</v>
      </c>
      <c r="ED216" s="112">
        <v>4872.3270000000002</v>
      </c>
      <c r="EE216" s="107">
        <v>4.9880000000000004</v>
      </c>
      <c r="EF216" s="133">
        <v>216.274</v>
      </c>
      <c r="EG216" s="133">
        <v>3340746.892</v>
      </c>
      <c r="EH216" s="111">
        <v>3369660.5159999998</v>
      </c>
      <c r="EI216" s="107">
        <v>9.516</v>
      </c>
      <c r="EJ216" s="107">
        <v>415.87099999999998</v>
      </c>
      <c r="EK216" s="112">
        <v>2927946.9780000001</v>
      </c>
      <c r="EL216" s="107">
        <v>8.2680000000000007</v>
      </c>
      <c r="EM216" s="133">
        <v>377.25799999999998</v>
      </c>
      <c r="EN216" s="112">
        <v>2505783.7489999998</v>
      </c>
      <c r="EO216" s="107">
        <v>7.0759999999999996</v>
      </c>
      <c r="EP216" s="133">
        <v>351.202</v>
      </c>
      <c r="EQ216" s="112">
        <v>2098711.5759999999</v>
      </c>
      <c r="ER216" s="107">
        <v>5.9269999999999996</v>
      </c>
      <c r="ES216" s="133">
        <v>324.20999999999998</v>
      </c>
      <c r="ET216" s="112">
        <v>1677351.7109999999</v>
      </c>
      <c r="EU216" s="107">
        <v>4.7370000000000001</v>
      </c>
      <c r="EV216" s="133">
        <v>295.02800000000002</v>
      </c>
      <c r="EW216" s="112">
        <v>1253289.5060000001</v>
      </c>
      <c r="EX216" s="107">
        <v>3.5390000000000001</v>
      </c>
      <c r="EY216" s="133">
        <v>262.90600000000001</v>
      </c>
      <c r="EZ216" s="112">
        <v>829164.58799999999</v>
      </c>
      <c r="FA216" s="107">
        <v>2.3420000000000001</v>
      </c>
      <c r="FB216" s="133">
        <v>232.441</v>
      </c>
      <c r="FC216" s="112">
        <v>418682.27500000002</v>
      </c>
      <c r="FD216" s="107">
        <v>1.1819999999999999</v>
      </c>
      <c r="FE216" s="133">
        <v>208.23400000000001</v>
      </c>
      <c r="FF216" s="133">
        <v>401.22399999999999</v>
      </c>
      <c r="FG216" s="112">
        <v>408.12200000000001</v>
      </c>
      <c r="FH216" s="107">
        <v>1.206</v>
      </c>
      <c r="FI216" s="107">
        <v>181.15</v>
      </c>
      <c r="FJ216" s="112">
        <v>201.80600000000001</v>
      </c>
      <c r="FK216" s="107">
        <v>0.59599999999999997</v>
      </c>
      <c r="FL216" s="133">
        <v>180.61600000000001</v>
      </c>
      <c r="FM216" s="133">
        <v>340.47199999999998</v>
      </c>
      <c r="FN216" s="112">
        <v>342.03</v>
      </c>
      <c r="FO216" s="107">
        <v>2.504</v>
      </c>
      <c r="FP216" s="107">
        <v>180.209</v>
      </c>
      <c r="FQ216" s="112">
        <v>169.72499999999999</v>
      </c>
      <c r="FR216" s="107">
        <v>1.2430000000000001</v>
      </c>
      <c r="FS216" s="133">
        <v>179.88</v>
      </c>
      <c r="FT216" s="107">
        <v>149.08600000000001</v>
      </c>
      <c r="FU216" s="107">
        <v>12.942</v>
      </c>
      <c r="FV216" s="107">
        <v>392.91800000000001</v>
      </c>
      <c r="FW216" s="107">
        <v>149.524</v>
      </c>
      <c r="FX216" s="107">
        <v>12.98</v>
      </c>
      <c r="FY216" s="107">
        <v>394.755</v>
      </c>
      <c r="FZ216" s="107">
        <v>3095825.466</v>
      </c>
      <c r="GA216" s="107">
        <v>20.904</v>
      </c>
      <c r="GB216" s="133">
        <v>431.27199999999999</v>
      </c>
      <c r="GC216" s="107">
        <v>23007192.129999999</v>
      </c>
      <c r="GD216" s="107">
        <v>155.35400000000001</v>
      </c>
      <c r="GE216" s="132">
        <v>438.23099999999999</v>
      </c>
      <c r="GF216" s="105">
        <v>177.8</v>
      </c>
      <c r="GG216" s="105"/>
      <c r="GH216" s="105"/>
      <c r="GI216" s="105"/>
      <c r="GJ216" s="105"/>
      <c r="GK216" s="105"/>
      <c r="GL216" s="133">
        <v>4</v>
      </c>
      <c r="GM216" s="133">
        <v>4</v>
      </c>
      <c r="GN216" s="133"/>
      <c r="GO216" s="133"/>
      <c r="GP216" s="133"/>
      <c r="GQ216" s="133"/>
      <c r="GR216" s="133"/>
      <c r="GS216" s="72"/>
      <c r="GT216" s="72"/>
      <c r="GU216" s="72"/>
      <c r="GV216" s="72"/>
      <c r="GW216" s="72"/>
      <c r="GX216" s="72"/>
      <c r="GY216" s="72"/>
      <c r="GZ216" s="72"/>
      <c r="HA216" s="133"/>
      <c r="HB216" s="133"/>
      <c r="HC216" s="53" t="str">
        <f t="shared" si="27"/>
        <v>0</v>
      </c>
      <c r="HD216" s="56">
        <f t="shared" si="28"/>
        <v>2019</v>
      </c>
      <c r="HF216" s="56" t="e">
        <f>MATCH(ROUND(#REF!,1),#REF!,0)</f>
        <v>#REF!</v>
      </c>
      <c r="HG216" s="56" t="e">
        <f>MATCH(ROUND(#REF!,1),#REF!,0)</f>
        <v>#REF!</v>
      </c>
      <c r="HH216" s="56" t="e">
        <f>MATCH(ROUND(#REF!,1),#REF!,0)</f>
        <v>#REF!</v>
      </c>
      <c r="HI216" s="56" t="e">
        <f>MATCH(ROUND(#REF!,1),#REF!,0)</f>
        <v>#REF!</v>
      </c>
      <c r="HK216" s="115">
        <f t="shared" si="24"/>
        <v>2</v>
      </c>
      <c r="HL216" s="115" t="str" cm="1">
        <f t="array" ref="HL216">IFERROR(INDEX(#REF!,'5. Data Set'!HH216),"")</f>
        <v/>
      </c>
      <c r="HM216" s="56"/>
      <c r="HN216" s="116" t="str" cm="1">
        <f t="array" ref="HN216">IF(IFERROR(INDEX($E$5:$E$900,SMALL(IF(ROUND($EH$5:$EH$900,1)=ROUND($EH216,1),ROW($EH$5:$EH$900)-4,""),1)),"")=$E216,"",IFERROR(INDEX($E$5:$E$900,SMALL(IF(ROUND($EH$5:$EH$900,1)=ROUND($EH216,1),ROW($EH$5:$EH$900)-4,""),1)),""))</f>
        <v/>
      </c>
      <c r="HO216" s="116" t="str" cm="1">
        <f t="array" ref="HO216">IF(IFERROR(INDEX($E$5:$E$900,SMALL(IF(ROUND($EH$5:$EH$900,1)=ROUND($EH216,1),ROW($EH$5:$EH$900)-4,""),2)),"")=$E216,"",IFERROR(INDEX($E$5:$E$900,SMALL(IF(ROUND($EH$5:$EH$900,1)=ROUND($EH216,1),ROW($EH$5:$EH$900)-4,""),2)),""))</f>
        <v/>
      </c>
      <c r="HP216" s="116" t="str" cm="1">
        <f t="array" ref="HP216">IF(IFERROR(INDEX($E$5:$E$900,SMALL(IF(ROUND($EH$5:$EH$900,1)=ROUND($EH216,1),ROW($EH$5:$EH$900)-4,""),3)),"")=$E216,"",IFERROR(INDEX($E$5:$E$900,SMALL(IF(ROUND($EH$5:$EH$900,1)=ROUND($EH216,1),ROW($EH$5:$EH$900)-4,""),3)),""))</f>
        <v/>
      </c>
      <c r="HQ216" s="117" t="str" cm="1">
        <f t="array" ref="HQ216">IF(IFERROR(INDEX($E$5:$E$900,SMALL(IF(ROUND($EH$5:$EH$900,1)=ROUND($EH216,1),ROW($EH$5:$EH$900)-4,""),4)),"")=$E216,"",IFERROR(INDEX($E$5:$E$900,SMALL(IF(ROUND($EH$5:$EH$900,1)=ROUND($EH216,1),ROW($EH$5:$EH$900)-4,""),4)),""))</f>
        <v/>
      </c>
      <c r="HR216" s="118"/>
      <c r="HS216" s="105" t="str">
        <f t="shared" si="25"/>
        <v>LRS</v>
      </c>
      <c r="HT216" s="119" t="str">
        <f t="shared" si="26"/>
        <v/>
      </c>
      <c r="HU216" s="119" t="str">
        <f t="shared" si="26"/>
        <v/>
      </c>
      <c r="HV216" s="119" t="str">
        <f t="shared" si="26"/>
        <v/>
      </c>
      <c r="HW216" s="119" t="str">
        <f t="shared" si="23"/>
        <v/>
      </c>
      <c r="HX216" s="56"/>
    </row>
    <row r="217" spans="1:232" s="53" customFormat="1" ht="13.9" customHeight="1" x14ac:dyDescent="0.25">
      <c r="A217" s="110" t="s">
        <v>292</v>
      </c>
      <c r="B217" s="110" t="s">
        <v>813</v>
      </c>
      <c r="C217" s="107"/>
      <c r="D217" s="107">
        <v>2019</v>
      </c>
      <c r="E217" s="109" t="s">
        <v>818</v>
      </c>
      <c r="F217" s="107" t="s">
        <v>309</v>
      </c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 t="s">
        <v>18</v>
      </c>
      <c r="X217" s="105"/>
      <c r="Y217" s="107" t="s">
        <v>296</v>
      </c>
      <c r="Z217" s="107">
        <v>1</v>
      </c>
      <c r="AA217" s="107" t="s">
        <v>604</v>
      </c>
      <c r="AB217" s="110">
        <v>2</v>
      </c>
      <c r="AC217" s="110">
        <v>2</v>
      </c>
      <c r="AD217" s="107">
        <v>2100</v>
      </c>
      <c r="AE217" s="107">
        <v>8</v>
      </c>
      <c r="AF217" s="107">
        <v>2</v>
      </c>
      <c r="AG217" s="107">
        <v>127000</v>
      </c>
      <c r="AH217" s="107">
        <v>16</v>
      </c>
      <c r="AI217" s="107" t="s">
        <v>819</v>
      </c>
      <c r="AJ217" s="110">
        <v>2</v>
      </c>
      <c r="AK217" s="110" t="s">
        <v>816</v>
      </c>
      <c r="AL217" s="107" t="s">
        <v>316</v>
      </c>
      <c r="AM217" s="107">
        <v>2</v>
      </c>
      <c r="AN217" s="110" t="s">
        <v>493</v>
      </c>
      <c r="AO217" s="110">
        <v>750</v>
      </c>
      <c r="AP217" s="107" t="s">
        <v>817</v>
      </c>
      <c r="AQ217" s="107" t="s">
        <v>441</v>
      </c>
      <c r="AR217" s="107" t="s">
        <v>319</v>
      </c>
      <c r="AS217" s="107" t="s">
        <v>481</v>
      </c>
      <c r="AT217" s="107"/>
      <c r="AU217" s="107">
        <v>9.2070000000000007</v>
      </c>
      <c r="AV217" s="107">
        <v>15.163</v>
      </c>
      <c r="AW217" s="107">
        <v>11.355</v>
      </c>
      <c r="AX217" s="107">
        <v>8.0500000000000007</v>
      </c>
      <c r="AY217" s="107">
        <v>9.1349999999999998</v>
      </c>
      <c r="AZ217" s="107">
        <v>13.672000000000001</v>
      </c>
      <c r="BA217" s="107"/>
      <c r="BB217" s="107">
        <v>5.0339999999999998</v>
      </c>
      <c r="BC217" s="107">
        <v>10.484999999999999</v>
      </c>
      <c r="BD217" s="107">
        <v>6.8719999999999999</v>
      </c>
      <c r="BE217" s="133">
        <v>51.423999999999999</v>
      </c>
      <c r="BF217" s="133">
        <v>87.566999999999993</v>
      </c>
      <c r="BG217" s="133">
        <v>23491.976999999999</v>
      </c>
      <c r="BH217" s="112">
        <v>23504.821</v>
      </c>
      <c r="BI217" s="111">
        <v>3.3940000000000001</v>
      </c>
      <c r="BJ217" s="112">
        <v>224.53899999999999</v>
      </c>
      <c r="BK217" s="112">
        <v>17637.395</v>
      </c>
      <c r="BL217" s="111">
        <v>2.5470000000000002</v>
      </c>
      <c r="BM217" s="112">
        <v>213.017</v>
      </c>
      <c r="BN217" s="112">
        <v>11724.156000000001</v>
      </c>
      <c r="BO217" s="111">
        <v>1.6930000000000001</v>
      </c>
      <c r="BP217" s="112">
        <v>198.50800000000001</v>
      </c>
      <c r="BQ217" s="112">
        <v>5856.3209999999999</v>
      </c>
      <c r="BR217" s="111">
        <v>0.84599999999999997</v>
      </c>
      <c r="BS217" s="133">
        <v>181.47399999999999</v>
      </c>
      <c r="BT217" s="133">
        <v>345017.30599999998</v>
      </c>
      <c r="BU217" s="112">
        <v>344997.571</v>
      </c>
      <c r="BV217" s="107">
        <v>5.8470000000000004</v>
      </c>
      <c r="BW217" s="107">
        <v>237.828</v>
      </c>
      <c r="BX217" s="107">
        <v>258804.42199999999</v>
      </c>
      <c r="BY217" s="107">
        <v>4.3860000000000001</v>
      </c>
      <c r="BZ217" s="107">
        <v>224.155</v>
      </c>
      <c r="CA217" s="107">
        <v>172475.476</v>
      </c>
      <c r="CB217" s="107">
        <v>2.923</v>
      </c>
      <c r="CC217" s="107">
        <v>208.41300000000001</v>
      </c>
      <c r="CD217" s="107">
        <v>86275.751000000004</v>
      </c>
      <c r="CE217" s="107">
        <v>1.462</v>
      </c>
      <c r="CF217" s="133">
        <v>186.58600000000001</v>
      </c>
      <c r="CG217" s="133">
        <v>65494.633000000002</v>
      </c>
      <c r="CH217" s="112">
        <v>65712.633000000002</v>
      </c>
      <c r="CI217" s="107">
        <v>4.1210000000000004</v>
      </c>
      <c r="CJ217" s="107">
        <v>222.547</v>
      </c>
      <c r="CK217" s="107">
        <v>49154.857000000004</v>
      </c>
      <c r="CL217" s="107">
        <v>3.0819999999999999</v>
      </c>
      <c r="CM217" s="107">
        <v>209.465</v>
      </c>
      <c r="CN217" s="107">
        <v>32749.955000000002</v>
      </c>
      <c r="CO217" s="107">
        <v>2.0539999999999998</v>
      </c>
      <c r="CP217" s="107">
        <v>193.774</v>
      </c>
      <c r="CQ217" s="107">
        <v>16387.026999999998</v>
      </c>
      <c r="CR217" s="107">
        <v>1.028</v>
      </c>
      <c r="CS217" s="107">
        <v>178.541</v>
      </c>
      <c r="CT217" s="107">
        <v>40978.125999999997</v>
      </c>
      <c r="CU217" s="107">
        <v>40974.324999999997</v>
      </c>
      <c r="CV217" s="107">
        <v>2.7210000000000001</v>
      </c>
      <c r="CW217" s="107">
        <v>198.261</v>
      </c>
      <c r="CX217" s="112">
        <v>30729.147000000001</v>
      </c>
      <c r="CY217" s="107">
        <v>2.0409999999999999</v>
      </c>
      <c r="CZ217" s="107">
        <v>192.357</v>
      </c>
      <c r="DA217" s="112">
        <v>20480.712</v>
      </c>
      <c r="DB217" s="107">
        <v>1.36</v>
      </c>
      <c r="DC217" s="107">
        <v>184.072</v>
      </c>
      <c r="DD217" s="112">
        <v>10251.717000000001</v>
      </c>
      <c r="DE217" s="107">
        <v>0.68100000000000005</v>
      </c>
      <c r="DF217" s="107">
        <v>174.46600000000001</v>
      </c>
      <c r="DG217" s="133">
        <v>65992.089000000007</v>
      </c>
      <c r="DH217" s="112">
        <v>65985.945000000007</v>
      </c>
      <c r="DI217" s="107">
        <v>3.1589999999999998</v>
      </c>
      <c r="DJ217" s="107">
        <v>204.547</v>
      </c>
      <c r="DK217" s="112">
        <v>49550.862000000001</v>
      </c>
      <c r="DL217" s="107">
        <v>2.3719999999999999</v>
      </c>
      <c r="DM217" s="107">
        <v>197.536</v>
      </c>
      <c r="DN217" s="112">
        <v>33036.22</v>
      </c>
      <c r="DO217" s="107">
        <v>1.5820000000000001</v>
      </c>
      <c r="DP217" s="133">
        <v>188.15100000000001</v>
      </c>
      <c r="DQ217" s="112">
        <v>16505.793000000001</v>
      </c>
      <c r="DR217" s="107">
        <v>0.79</v>
      </c>
      <c r="DS217" s="133">
        <v>176.93700000000001</v>
      </c>
      <c r="DT217" s="133">
        <v>4582.5230000000001</v>
      </c>
      <c r="DU217" s="112">
        <v>4588.2719999999999</v>
      </c>
      <c r="DV217" s="107">
        <v>4.6970000000000001</v>
      </c>
      <c r="DW217" s="107">
        <v>202.703</v>
      </c>
      <c r="DX217" s="112">
        <v>3427.299</v>
      </c>
      <c r="DY217" s="107">
        <v>3.5089999999999999</v>
      </c>
      <c r="DZ217" s="133">
        <v>195.578</v>
      </c>
      <c r="EA217" s="112">
        <v>2298.06</v>
      </c>
      <c r="EB217" s="107">
        <v>2.3530000000000002</v>
      </c>
      <c r="EC217" s="133">
        <v>185.762</v>
      </c>
      <c r="ED217" s="112">
        <v>1136.913</v>
      </c>
      <c r="EE217" s="107">
        <v>1.1639999999999999</v>
      </c>
      <c r="EF217" s="133">
        <v>175.36199999999999</v>
      </c>
      <c r="EG217" s="133">
        <v>1042830.028</v>
      </c>
      <c r="EH217" s="111">
        <v>1060675.0190000001</v>
      </c>
      <c r="EI217" s="107">
        <v>2.9950000000000001</v>
      </c>
      <c r="EJ217" s="107">
        <v>230.21</v>
      </c>
      <c r="EK217" s="112">
        <v>915241.71100000001</v>
      </c>
      <c r="EL217" s="107">
        <v>2.585</v>
      </c>
      <c r="EM217" s="133">
        <v>220.50200000000001</v>
      </c>
      <c r="EN217" s="112">
        <v>782684.82499999995</v>
      </c>
      <c r="EO217" s="107">
        <v>2.21</v>
      </c>
      <c r="EP217" s="133">
        <v>215.149</v>
      </c>
      <c r="EQ217" s="112">
        <v>654024.62600000005</v>
      </c>
      <c r="ER217" s="107">
        <v>1.847</v>
      </c>
      <c r="ES217" s="133">
        <v>207.85499999999999</v>
      </c>
      <c r="ET217" s="112">
        <v>521083.62099999998</v>
      </c>
      <c r="EU217" s="107">
        <v>1.472</v>
      </c>
      <c r="EV217" s="133">
        <v>200.40700000000001</v>
      </c>
      <c r="EW217" s="112">
        <v>388943.18199999997</v>
      </c>
      <c r="EX217" s="107">
        <v>1.0980000000000001</v>
      </c>
      <c r="EY217" s="133">
        <v>192.42</v>
      </c>
      <c r="EZ217" s="112">
        <v>260361.47500000001</v>
      </c>
      <c r="FA217" s="107">
        <v>0.73499999999999999</v>
      </c>
      <c r="FB217" s="133">
        <v>183.61600000000001</v>
      </c>
      <c r="FC217" s="112">
        <v>131451.08499999999</v>
      </c>
      <c r="FD217" s="107">
        <v>0.371</v>
      </c>
      <c r="FE217" s="133">
        <v>174.416</v>
      </c>
      <c r="FF217" s="133">
        <v>404.31400000000002</v>
      </c>
      <c r="FG217" s="112">
        <v>410.20499999999998</v>
      </c>
      <c r="FH217" s="107">
        <v>1.212</v>
      </c>
      <c r="FI217" s="107">
        <v>169.07</v>
      </c>
      <c r="FJ217" s="112">
        <v>201.29499999999999</v>
      </c>
      <c r="FK217" s="107">
        <v>0.59499999999999997</v>
      </c>
      <c r="FL217" s="133">
        <v>168.22300000000001</v>
      </c>
      <c r="FM217" s="133">
        <v>341.75099999999998</v>
      </c>
      <c r="FN217" s="112">
        <v>343.15199999999999</v>
      </c>
      <c r="FO217" s="107">
        <v>2.512</v>
      </c>
      <c r="FP217" s="107">
        <v>168.32400000000001</v>
      </c>
      <c r="FQ217" s="112">
        <v>169.11099999999999</v>
      </c>
      <c r="FR217" s="107">
        <v>1.238</v>
      </c>
      <c r="FS217" s="133">
        <v>168.084</v>
      </c>
      <c r="FT217" s="107">
        <v>166.40199999999999</v>
      </c>
      <c r="FU217" s="107">
        <v>14.445</v>
      </c>
      <c r="FV217" s="107">
        <v>281.64499999999998</v>
      </c>
      <c r="FW217" s="107">
        <v>167.184</v>
      </c>
      <c r="FX217" s="107">
        <v>14.512</v>
      </c>
      <c r="FY217" s="107">
        <v>281.45499999999998</v>
      </c>
      <c r="FZ217" s="107">
        <v>722946.70299999998</v>
      </c>
      <c r="GA217" s="107">
        <v>4.8819999999999997</v>
      </c>
      <c r="GB217" s="133">
        <v>224.42500000000001</v>
      </c>
      <c r="GC217" s="107">
        <v>2907802.8020000001</v>
      </c>
      <c r="GD217" s="107">
        <v>19.635000000000002</v>
      </c>
      <c r="GE217" s="132">
        <v>224.22499999999999</v>
      </c>
      <c r="GF217" s="105">
        <v>164.3</v>
      </c>
      <c r="GG217" s="105"/>
      <c r="GH217" s="105"/>
      <c r="GI217" s="105"/>
      <c r="GJ217" s="105"/>
      <c r="GK217" s="105"/>
      <c r="GL217" s="133">
        <v>4</v>
      </c>
      <c r="GM217" s="133"/>
      <c r="GN217" s="133"/>
      <c r="GO217" s="133"/>
      <c r="GP217" s="133"/>
      <c r="GQ217" s="133"/>
      <c r="GR217" s="133"/>
      <c r="GS217" s="72"/>
      <c r="GT217" s="72"/>
      <c r="GU217" s="72"/>
      <c r="GV217" s="72"/>
      <c r="GW217" s="72"/>
      <c r="GX217" s="72"/>
      <c r="GY217" s="72"/>
      <c r="GZ217" s="72"/>
      <c r="HA217" s="133"/>
      <c r="HB217" s="133"/>
      <c r="HC217" s="53" t="str">
        <f t="shared" si="27"/>
        <v>0</v>
      </c>
      <c r="HD217" s="56">
        <f t="shared" si="28"/>
        <v>2019</v>
      </c>
      <c r="HF217" s="56" t="e">
        <f>MATCH(ROUND(#REF!,1),#REF!,0)</f>
        <v>#REF!</v>
      </c>
      <c r="HG217" s="56" t="e">
        <f>MATCH(ROUND(#REF!,1),#REF!,0)</f>
        <v>#REF!</v>
      </c>
      <c r="HH217" s="56" t="e">
        <f>MATCH(ROUND(#REF!,1),#REF!,0)</f>
        <v>#REF!</v>
      </c>
      <c r="HI217" s="56" t="e">
        <f>MATCH(ROUND(#REF!,1),#REF!,0)</f>
        <v>#REF!</v>
      </c>
      <c r="HK217" s="115">
        <f t="shared" si="24"/>
        <v>2</v>
      </c>
      <c r="HL217" s="115" t="str" cm="1">
        <f t="array" ref="HL217">IFERROR(INDEX(#REF!,'5. Data Set'!HH217),"")</f>
        <v/>
      </c>
      <c r="HM217" s="56"/>
      <c r="HN217" s="116" t="str" cm="1">
        <f t="array" ref="HN217">IF(IFERROR(INDEX($E$5:$E$900,SMALL(IF(ROUND($EH$5:$EH$900,1)=ROUND($EH217,1),ROW($EH$5:$EH$900)-4,""),1)),"")=$E217,"",IFERROR(INDEX($E$5:$E$900,SMALL(IF(ROUND($EH$5:$EH$900,1)=ROUND($EH217,1),ROW($EH$5:$EH$900)-4,""),1)),""))</f>
        <v/>
      </c>
      <c r="HO217" s="116" t="str" cm="1">
        <f t="array" ref="HO217">IF(IFERROR(INDEX($E$5:$E$900,SMALL(IF(ROUND($EH$5:$EH$900,1)=ROUND($EH217,1),ROW($EH$5:$EH$900)-4,""),2)),"")=$E217,"",IFERROR(INDEX($E$5:$E$900,SMALL(IF(ROUND($EH$5:$EH$900,1)=ROUND($EH217,1),ROW($EH$5:$EH$900)-4,""),2)),""))</f>
        <v/>
      </c>
      <c r="HP217" s="116" t="str" cm="1">
        <f t="array" ref="HP217">IF(IFERROR(INDEX($E$5:$E$900,SMALL(IF(ROUND($EH$5:$EH$900,1)=ROUND($EH217,1),ROW($EH$5:$EH$900)-4,""),3)),"")=$E217,"",IFERROR(INDEX($E$5:$E$900,SMALL(IF(ROUND($EH$5:$EH$900,1)=ROUND($EH217,1),ROW($EH$5:$EH$900)-4,""),3)),""))</f>
        <v/>
      </c>
      <c r="HQ217" s="117" t="str" cm="1">
        <f t="array" ref="HQ217">IF(IFERROR(INDEX($E$5:$E$900,SMALL(IF(ROUND($EH$5:$EH$900,1)=ROUND($EH217,1),ROW($EH$5:$EH$900)-4,""),4)),"")=$E217,"",IFERROR(INDEX($E$5:$E$900,SMALL(IF(ROUND($EH$5:$EH$900,1)=ROUND($EH217,1),ROW($EH$5:$EH$900)-4,""),4)),""))</f>
        <v/>
      </c>
      <c r="HR217" s="118"/>
      <c r="HS217" s="105" t="str">
        <f t="shared" si="25"/>
        <v>LRS</v>
      </c>
      <c r="HT217" s="119" t="str">
        <f t="shared" si="26"/>
        <v/>
      </c>
      <c r="HU217" s="119" t="str">
        <f t="shared" si="26"/>
        <v/>
      </c>
      <c r="HV217" s="119" t="str">
        <f t="shared" si="26"/>
        <v/>
      </c>
      <c r="HW217" s="119" t="str">
        <f t="shared" si="23"/>
        <v/>
      </c>
      <c r="HX217" s="56"/>
    </row>
    <row r="218" spans="1:232" s="53" customFormat="1" ht="13.9" customHeight="1" x14ac:dyDescent="0.25">
      <c r="A218" s="110" t="s">
        <v>292</v>
      </c>
      <c r="B218" s="110" t="s">
        <v>813</v>
      </c>
      <c r="C218" s="107"/>
      <c r="D218" s="107">
        <v>2019</v>
      </c>
      <c r="E218" s="109" t="s">
        <v>820</v>
      </c>
      <c r="F218" s="107" t="s">
        <v>49</v>
      </c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 t="s">
        <v>18</v>
      </c>
      <c r="X218" s="105"/>
      <c r="Y218" s="107" t="s">
        <v>296</v>
      </c>
      <c r="Z218" s="107">
        <v>1</v>
      </c>
      <c r="AA218" s="107" t="s">
        <v>821</v>
      </c>
      <c r="AB218" s="110">
        <v>2</v>
      </c>
      <c r="AC218" s="110">
        <v>2</v>
      </c>
      <c r="AD218" s="107">
        <v>2400</v>
      </c>
      <c r="AE218" s="107">
        <v>16</v>
      </c>
      <c r="AF218" s="107">
        <v>2</v>
      </c>
      <c r="AG218" s="107">
        <v>255700</v>
      </c>
      <c r="AH218" s="107">
        <v>16</v>
      </c>
      <c r="AI218" s="107" t="s">
        <v>822</v>
      </c>
      <c r="AJ218" s="110">
        <v>2</v>
      </c>
      <c r="AK218" s="110" t="s">
        <v>816</v>
      </c>
      <c r="AL218" s="107" t="s">
        <v>316</v>
      </c>
      <c r="AM218" s="107">
        <v>2</v>
      </c>
      <c r="AN218" s="110" t="s">
        <v>493</v>
      </c>
      <c r="AO218" s="110">
        <v>750</v>
      </c>
      <c r="AP218" s="107" t="s">
        <v>817</v>
      </c>
      <c r="AQ218" s="107" t="s">
        <v>441</v>
      </c>
      <c r="AR218" s="107" t="s">
        <v>319</v>
      </c>
      <c r="AS218" s="107" t="s">
        <v>481</v>
      </c>
      <c r="AT218" s="107"/>
      <c r="AU218" s="107">
        <v>16.149999999999999</v>
      </c>
      <c r="AV218" s="107">
        <v>24.277000000000001</v>
      </c>
      <c r="AW218" s="107">
        <v>18.677</v>
      </c>
      <c r="AX218" s="107">
        <v>15.64</v>
      </c>
      <c r="AY218" s="107">
        <v>17.381</v>
      </c>
      <c r="AZ218" s="107">
        <v>25.638999999999999</v>
      </c>
      <c r="BA218" s="107"/>
      <c r="BB218" s="107">
        <v>4.8840000000000003</v>
      </c>
      <c r="BC218" s="107">
        <v>10.315</v>
      </c>
      <c r="BD218" s="107">
        <v>12.121</v>
      </c>
      <c r="BE218" s="133">
        <v>43.887999999999998</v>
      </c>
      <c r="BF218" s="133">
        <v>195.05099999999999</v>
      </c>
      <c r="BG218" s="133">
        <v>53574.6</v>
      </c>
      <c r="BH218" s="112">
        <v>53563.444000000003</v>
      </c>
      <c r="BI218" s="111">
        <v>7.7350000000000003</v>
      </c>
      <c r="BJ218" s="112">
        <v>331.31099999999998</v>
      </c>
      <c r="BK218" s="112">
        <v>40194.315999999999</v>
      </c>
      <c r="BL218" s="111">
        <v>5.8049999999999997</v>
      </c>
      <c r="BM218" s="112">
        <v>293.32799999999997</v>
      </c>
      <c r="BN218" s="112">
        <v>26848.743999999999</v>
      </c>
      <c r="BO218" s="111">
        <v>3.8769999999999998</v>
      </c>
      <c r="BP218" s="112">
        <v>246.38900000000001</v>
      </c>
      <c r="BQ218" s="112">
        <v>13388.92</v>
      </c>
      <c r="BR218" s="111">
        <v>1.9339999999999999</v>
      </c>
      <c r="BS218" s="133">
        <v>206.679</v>
      </c>
      <c r="BT218" s="133">
        <v>737641.973</v>
      </c>
      <c r="BU218" s="112">
        <v>737158.32400000002</v>
      </c>
      <c r="BV218" s="107">
        <v>12.492000000000001</v>
      </c>
      <c r="BW218" s="107">
        <v>359.73899999999998</v>
      </c>
      <c r="BX218" s="107">
        <v>553025.42500000005</v>
      </c>
      <c r="BY218" s="107">
        <v>9.3719999999999999</v>
      </c>
      <c r="BZ218" s="107">
        <v>323.053</v>
      </c>
      <c r="CA218" s="107">
        <v>368843.77100000001</v>
      </c>
      <c r="CB218" s="107">
        <v>6.2510000000000003</v>
      </c>
      <c r="CC218" s="107">
        <v>264.04700000000003</v>
      </c>
      <c r="CD218" s="107">
        <v>184465.56200000001</v>
      </c>
      <c r="CE218" s="107">
        <v>3.1259999999999999</v>
      </c>
      <c r="CF218" s="133">
        <v>214.624</v>
      </c>
      <c r="CG218" s="133">
        <v>149011.95199999999</v>
      </c>
      <c r="CH218" s="112">
        <v>146833.37299999999</v>
      </c>
      <c r="CI218" s="107">
        <v>9.2080000000000002</v>
      </c>
      <c r="CJ218" s="107">
        <v>360.61099999999999</v>
      </c>
      <c r="CK218" s="107">
        <v>111717.647</v>
      </c>
      <c r="CL218" s="107">
        <v>7.0060000000000002</v>
      </c>
      <c r="CM218" s="107">
        <v>317.38600000000002</v>
      </c>
      <c r="CN218" s="107">
        <v>74495</v>
      </c>
      <c r="CO218" s="107">
        <v>4.6719999999999997</v>
      </c>
      <c r="CP218" s="107">
        <v>249.86699999999999</v>
      </c>
      <c r="CQ218" s="107">
        <v>37208.805</v>
      </c>
      <c r="CR218" s="107">
        <v>2.3330000000000002</v>
      </c>
      <c r="CS218" s="107">
        <v>202.06299999999999</v>
      </c>
      <c r="CT218" s="107">
        <v>94941.019</v>
      </c>
      <c r="CU218" s="107">
        <v>94945.894</v>
      </c>
      <c r="CV218" s="107">
        <v>6.306</v>
      </c>
      <c r="CW218" s="107">
        <v>256.68099999999998</v>
      </c>
      <c r="CX218" s="112">
        <v>71221.904999999999</v>
      </c>
      <c r="CY218" s="107">
        <v>4.7300000000000004</v>
      </c>
      <c r="CZ218" s="107">
        <v>238.50800000000001</v>
      </c>
      <c r="DA218" s="112">
        <v>47456.067000000003</v>
      </c>
      <c r="DB218" s="107">
        <v>3.1520000000000001</v>
      </c>
      <c r="DC218" s="107">
        <v>214.078</v>
      </c>
      <c r="DD218" s="112">
        <v>23755.045999999998</v>
      </c>
      <c r="DE218" s="107">
        <v>1.5780000000000001</v>
      </c>
      <c r="DF218" s="107">
        <v>189.17699999999999</v>
      </c>
      <c r="DG218" s="133">
        <v>152121.50899999999</v>
      </c>
      <c r="DH218" s="112">
        <v>152067.36199999999</v>
      </c>
      <c r="DI218" s="107">
        <v>7.28</v>
      </c>
      <c r="DJ218" s="107">
        <v>271.46899999999999</v>
      </c>
      <c r="DK218" s="112">
        <v>114113.84600000001</v>
      </c>
      <c r="DL218" s="107">
        <v>5.4630000000000001</v>
      </c>
      <c r="DM218" s="107">
        <v>250.75299999999999</v>
      </c>
      <c r="DN218" s="112">
        <v>75970</v>
      </c>
      <c r="DO218" s="107">
        <v>3.637</v>
      </c>
      <c r="DP218" s="133">
        <v>220.11099999999999</v>
      </c>
      <c r="DQ218" s="112">
        <v>38082.906000000003</v>
      </c>
      <c r="DR218" s="107">
        <v>1.823</v>
      </c>
      <c r="DS218" s="133">
        <v>192.89500000000001</v>
      </c>
      <c r="DT218" s="133">
        <v>10514.359</v>
      </c>
      <c r="DU218" s="112">
        <v>10527.029</v>
      </c>
      <c r="DV218" s="107">
        <v>10.776999999999999</v>
      </c>
      <c r="DW218" s="107">
        <v>272.66699999999997</v>
      </c>
      <c r="DX218" s="112">
        <v>7898.8450000000003</v>
      </c>
      <c r="DY218" s="107">
        <v>8.0860000000000003</v>
      </c>
      <c r="DZ218" s="133">
        <v>250.56100000000001</v>
      </c>
      <c r="EA218" s="112">
        <v>5268.1260000000002</v>
      </c>
      <c r="EB218" s="107">
        <v>5.3929999999999998</v>
      </c>
      <c r="EC218" s="133">
        <v>222.06399999999999</v>
      </c>
      <c r="ED218" s="112">
        <v>2631.7649999999999</v>
      </c>
      <c r="EE218" s="107">
        <v>2.694</v>
      </c>
      <c r="EF218" s="133">
        <v>193.125</v>
      </c>
      <c r="EG218" s="133">
        <v>2333486.5210000002</v>
      </c>
      <c r="EH218" s="111">
        <v>2366413.2400000002</v>
      </c>
      <c r="EI218" s="107">
        <v>6.6829999999999998</v>
      </c>
      <c r="EJ218" s="107">
        <v>346.995</v>
      </c>
      <c r="EK218" s="112">
        <v>2036476.095</v>
      </c>
      <c r="EL218" s="107">
        <v>5.7510000000000003</v>
      </c>
      <c r="EM218" s="133">
        <v>310.30599999999998</v>
      </c>
      <c r="EN218" s="112">
        <v>1752927.054</v>
      </c>
      <c r="EO218" s="107">
        <v>4.95</v>
      </c>
      <c r="EP218" s="133">
        <v>287.55</v>
      </c>
      <c r="EQ218" s="112">
        <v>1457591.493</v>
      </c>
      <c r="ER218" s="107">
        <v>4.1159999999999997</v>
      </c>
      <c r="ES218" s="133">
        <v>267.93400000000003</v>
      </c>
      <c r="ET218" s="112">
        <v>1172058.098</v>
      </c>
      <c r="EU218" s="107">
        <v>3.31</v>
      </c>
      <c r="EV218" s="133">
        <v>248.68899999999999</v>
      </c>
      <c r="EW218" s="112">
        <v>874515.19900000002</v>
      </c>
      <c r="EX218" s="107">
        <v>2.4700000000000002</v>
      </c>
      <c r="EY218" s="133">
        <v>228.11</v>
      </c>
      <c r="EZ218" s="112">
        <v>580379.68299999996</v>
      </c>
      <c r="FA218" s="107">
        <v>1.639</v>
      </c>
      <c r="FB218" s="133">
        <v>209.107</v>
      </c>
      <c r="FC218" s="112">
        <v>292974.35100000002</v>
      </c>
      <c r="FD218" s="107">
        <v>0.82699999999999996</v>
      </c>
      <c r="FE218" s="133">
        <v>189.369</v>
      </c>
      <c r="FF218" s="133">
        <v>406.608</v>
      </c>
      <c r="FG218" s="112">
        <v>395.92399999999998</v>
      </c>
      <c r="FH218" s="107">
        <v>1.17</v>
      </c>
      <c r="FI218" s="107">
        <v>172.113</v>
      </c>
      <c r="FJ218" s="112">
        <v>203.61600000000001</v>
      </c>
      <c r="FK218" s="107">
        <v>0.60199999999999998</v>
      </c>
      <c r="FL218" s="133">
        <v>171.405</v>
      </c>
      <c r="FM218" s="133">
        <v>341.56599999999997</v>
      </c>
      <c r="FN218" s="112">
        <v>342.875</v>
      </c>
      <c r="FO218" s="107">
        <v>2.5099999999999998</v>
      </c>
      <c r="FP218" s="107">
        <v>171.16499999999999</v>
      </c>
      <c r="FQ218" s="112">
        <v>169.262</v>
      </c>
      <c r="FR218" s="107">
        <v>1.2390000000000001</v>
      </c>
      <c r="FS218" s="133">
        <v>170.815</v>
      </c>
      <c r="FT218" s="107">
        <v>175.761</v>
      </c>
      <c r="FU218" s="107">
        <v>15.257</v>
      </c>
      <c r="FV218" s="107">
        <v>349.839</v>
      </c>
      <c r="FW218" s="107">
        <v>173.83199999999999</v>
      </c>
      <c r="FX218" s="107">
        <v>15.09</v>
      </c>
      <c r="FY218" s="107">
        <v>341.66199999999998</v>
      </c>
      <c r="FZ218" s="107">
        <v>1647348.777</v>
      </c>
      <c r="GA218" s="107">
        <v>11.124000000000001</v>
      </c>
      <c r="GB218" s="133">
        <v>322.625</v>
      </c>
      <c r="GC218" s="107">
        <v>9280366.4790000003</v>
      </c>
      <c r="GD218" s="107">
        <v>62.664999999999999</v>
      </c>
      <c r="GE218" s="132">
        <v>321.27499999999998</v>
      </c>
      <c r="GF218" s="105">
        <v>169.5</v>
      </c>
      <c r="GG218" s="105"/>
      <c r="GH218" s="105"/>
      <c r="GI218" s="105"/>
      <c r="GJ218" s="105"/>
      <c r="GK218" s="105"/>
      <c r="GL218" s="133">
        <v>4</v>
      </c>
      <c r="GM218" s="133"/>
      <c r="GN218" s="133"/>
      <c r="GO218" s="133"/>
      <c r="GP218" s="133"/>
      <c r="GQ218" s="133"/>
      <c r="GR218" s="133"/>
      <c r="GS218" s="72"/>
      <c r="GT218" s="72"/>
      <c r="GU218" s="72"/>
      <c r="GV218" s="72"/>
      <c r="GW218" s="72"/>
      <c r="GX218" s="72"/>
      <c r="GY218" s="72"/>
      <c r="GZ218" s="72"/>
      <c r="HA218" s="133"/>
      <c r="HB218" s="133"/>
      <c r="HC218" s="53" t="str">
        <f t="shared" si="27"/>
        <v>0</v>
      </c>
      <c r="HD218" s="56">
        <f t="shared" si="28"/>
        <v>2019</v>
      </c>
      <c r="HF218" s="56" t="e">
        <f>MATCH(ROUND(#REF!,1),#REF!,0)</f>
        <v>#REF!</v>
      </c>
      <c r="HG218" s="56" t="e">
        <f>MATCH(ROUND(#REF!,1),#REF!,0)</f>
        <v>#REF!</v>
      </c>
      <c r="HH218" s="56" t="e">
        <f>MATCH(ROUND(#REF!,1),#REF!,0)</f>
        <v>#REF!</v>
      </c>
      <c r="HI218" s="56" t="e">
        <f>MATCH(ROUND(#REF!,1),#REF!,0)</f>
        <v>#REF!</v>
      </c>
      <c r="HK218" s="115">
        <f t="shared" si="24"/>
        <v>2</v>
      </c>
      <c r="HL218" s="115" t="str" cm="1">
        <f t="array" ref="HL218">IFERROR(INDEX(#REF!,'5. Data Set'!HH218),"")</f>
        <v/>
      </c>
      <c r="HM218" s="56"/>
      <c r="HN218" s="116" t="str" cm="1">
        <f t="array" ref="HN218">IF(IFERROR(INDEX($E$5:$E$900,SMALL(IF(ROUND($EH$5:$EH$900,1)=ROUND($EH218,1),ROW($EH$5:$EH$900)-4,""),1)),"")=$E218,"",IFERROR(INDEX($E$5:$E$900,SMALL(IF(ROUND($EH$5:$EH$900,1)=ROUND($EH218,1),ROW($EH$5:$EH$900)-4,""),1)),""))</f>
        <v/>
      </c>
      <c r="HO218" s="116" t="str" cm="1">
        <f t="array" ref="HO218">IF(IFERROR(INDEX($E$5:$E$900,SMALL(IF(ROUND($EH$5:$EH$900,1)=ROUND($EH218,1),ROW($EH$5:$EH$900)-4,""),2)),"")=$E218,"",IFERROR(INDEX($E$5:$E$900,SMALL(IF(ROUND($EH$5:$EH$900,1)=ROUND($EH218,1),ROW($EH$5:$EH$900)-4,""),2)),""))</f>
        <v/>
      </c>
      <c r="HP218" s="116" t="str" cm="1">
        <f t="array" ref="HP218">IF(IFERROR(INDEX($E$5:$E$900,SMALL(IF(ROUND($EH$5:$EH$900,1)=ROUND($EH218,1),ROW($EH$5:$EH$900)-4,""),3)),"")=$E218,"",IFERROR(INDEX($E$5:$E$900,SMALL(IF(ROUND($EH$5:$EH$900,1)=ROUND($EH218,1),ROW($EH$5:$EH$900)-4,""),3)),""))</f>
        <v/>
      </c>
      <c r="HQ218" s="117" t="str" cm="1">
        <f t="array" ref="HQ218">IF(IFERROR(INDEX($E$5:$E$900,SMALL(IF(ROUND($EH$5:$EH$900,1)=ROUND($EH218,1),ROW($EH$5:$EH$900)-4,""),4)),"")=$E218,"",IFERROR(INDEX($E$5:$E$900,SMALL(IF(ROUND($EH$5:$EH$900,1)=ROUND($EH218,1),ROW($EH$5:$EH$900)-4,""),4)),""))</f>
        <v/>
      </c>
      <c r="HR218" s="118"/>
      <c r="HS218" s="105" t="str">
        <f t="shared" si="25"/>
        <v>LRS</v>
      </c>
      <c r="HT218" s="119" t="str">
        <f t="shared" si="26"/>
        <v/>
      </c>
      <c r="HU218" s="119" t="str">
        <f t="shared" si="26"/>
        <v/>
      </c>
      <c r="HV218" s="119" t="str">
        <f t="shared" si="26"/>
        <v/>
      </c>
      <c r="HW218" s="119" t="str">
        <f t="shared" si="23"/>
        <v/>
      </c>
      <c r="HX218" s="56"/>
    </row>
    <row r="219" spans="1:232" ht="12.75" customHeight="1" x14ac:dyDescent="0.25">
      <c r="A219" s="110" t="s">
        <v>292</v>
      </c>
      <c r="B219" s="110" t="s">
        <v>823</v>
      </c>
      <c r="C219" s="107"/>
      <c r="D219" s="107">
        <v>2019</v>
      </c>
      <c r="E219" s="109" t="s">
        <v>824</v>
      </c>
      <c r="F219" s="107" t="s">
        <v>300</v>
      </c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 t="s">
        <v>18</v>
      </c>
      <c r="X219" s="105"/>
      <c r="Y219" s="107" t="s">
        <v>296</v>
      </c>
      <c r="Z219" s="107">
        <v>1</v>
      </c>
      <c r="AA219" s="107" t="s">
        <v>803</v>
      </c>
      <c r="AB219" s="110">
        <v>2</v>
      </c>
      <c r="AC219" s="110">
        <v>2</v>
      </c>
      <c r="AD219" s="107">
        <v>2700</v>
      </c>
      <c r="AE219" s="107">
        <v>28</v>
      </c>
      <c r="AF219" s="107">
        <v>2</v>
      </c>
      <c r="AG219" s="107">
        <v>382500</v>
      </c>
      <c r="AH219" s="107">
        <v>12</v>
      </c>
      <c r="AI219" s="107" t="s">
        <v>825</v>
      </c>
      <c r="AJ219" s="110">
        <v>2</v>
      </c>
      <c r="AK219" s="110" t="s">
        <v>826</v>
      </c>
      <c r="AL219" s="107" t="s">
        <v>316</v>
      </c>
      <c r="AM219" s="107">
        <v>2</v>
      </c>
      <c r="AN219" s="110" t="s">
        <v>493</v>
      </c>
      <c r="AO219" s="110">
        <v>1100</v>
      </c>
      <c r="AP219" s="107" t="s">
        <v>817</v>
      </c>
      <c r="AQ219" s="107" t="s">
        <v>441</v>
      </c>
      <c r="AR219" s="107" t="s">
        <v>319</v>
      </c>
      <c r="AS219" s="107" t="s">
        <v>481</v>
      </c>
      <c r="AT219" s="107"/>
      <c r="AU219" s="107">
        <v>20.978999999999999</v>
      </c>
      <c r="AV219" s="107">
        <v>25.143000000000001</v>
      </c>
      <c r="AW219" s="107">
        <v>29.173999999999999</v>
      </c>
      <c r="AX219" s="107">
        <v>18.093</v>
      </c>
      <c r="AY219" s="107">
        <v>19.577000000000002</v>
      </c>
      <c r="AZ219" s="107">
        <v>29.469000000000001</v>
      </c>
      <c r="BA219" s="107"/>
      <c r="BB219" s="107">
        <v>6.1840000000000002</v>
      </c>
      <c r="BC219" s="107">
        <v>17.495000000000001</v>
      </c>
      <c r="BD219" s="107">
        <v>15.853999999999999</v>
      </c>
      <c r="BE219" s="107">
        <v>23.895</v>
      </c>
      <c r="BF219" s="107">
        <v>332.53300000000002</v>
      </c>
      <c r="BG219" s="131">
        <v>122128.78</v>
      </c>
      <c r="BH219" s="112">
        <v>121721.96799999999</v>
      </c>
      <c r="BI219" s="111">
        <v>17.579000000000001</v>
      </c>
      <c r="BJ219" s="112">
        <v>611.03899999999999</v>
      </c>
      <c r="BK219" s="112">
        <v>91652.510999999999</v>
      </c>
      <c r="BL219" s="111">
        <v>13.236000000000001</v>
      </c>
      <c r="BM219" s="112">
        <v>581.09</v>
      </c>
      <c r="BN219" s="112">
        <v>61030.017</v>
      </c>
      <c r="BO219" s="111">
        <v>8.8140000000000001</v>
      </c>
      <c r="BP219" s="112">
        <v>444.82900000000001</v>
      </c>
      <c r="BQ219" s="112">
        <v>30561.736000000001</v>
      </c>
      <c r="BR219" s="111">
        <v>4.4139999999999997</v>
      </c>
      <c r="BS219" s="131">
        <v>295.82299999999998</v>
      </c>
      <c r="BT219" s="131">
        <v>1168103.9469999999</v>
      </c>
      <c r="BU219" s="112">
        <v>1169759.4680000001</v>
      </c>
      <c r="BV219" s="107">
        <v>19.824000000000002</v>
      </c>
      <c r="BW219" s="107">
        <v>627.99699999999996</v>
      </c>
      <c r="BX219" s="107">
        <v>875973.11899999995</v>
      </c>
      <c r="BY219" s="107">
        <v>14.845000000000001</v>
      </c>
      <c r="BZ219" s="107">
        <v>535.81899999999996</v>
      </c>
      <c r="CA219" s="107">
        <v>584051.52300000004</v>
      </c>
      <c r="CB219" s="107">
        <v>9.8979999999999997</v>
      </c>
      <c r="CC219" s="107">
        <v>401.53500000000003</v>
      </c>
      <c r="CD219" s="107">
        <v>291790.05200000003</v>
      </c>
      <c r="CE219" s="107">
        <v>4.9450000000000003</v>
      </c>
      <c r="CF219" s="131">
        <v>266.73899999999998</v>
      </c>
      <c r="CG219" s="131">
        <v>379609.99</v>
      </c>
      <c r="CH219" s="112">
        <v>368050.95500000002</v>
      </c>
      <c r="CI219" s="107">
        <v>23.08</v>
      </c>
      <c r="CJ219" s="107">
        <v>574.41899999999998</v>
      </c>
      <c r="CK219" s="107">
        <v>284707.179</v>
      </c>
      <c r="CL219" s="107">
        <v>17.853999999999999</v>
      </c>
      <c r="CM219" s="107">
        <v>542.43499999999995</v>
      </c>
      <c r="CN219" s="107">
        <v>189820.49900000001</v>
      </c>
      <c r="CO219" s="107">
        <v>11.904</v>
      </c>
      <c r="CP219" s="107">
        <v>442.21</v>
      </c>
      <c r="CQ219" s="107">
        <v>94893.902000000002</v>
      </c>
      <c r="CR219" s="107">
        <v>5.9509999999999996</v>
      </c>
      <c r="CS219" s="107">
        <v>292.423</v>
      </c>
      <c r="CT219" s="107">
        <v>201036.497</v>
      </c>
      <c r="CU219" s="107">
        <v>201022.25</v>
      </c>
      <c r="CV219" s="107">
        <v>13.351000000000001</v>
      </c>
      <c r="CW219" s="107">
        <v>563.16499999999996</v>
      </c>
      <c r="CX219" s="112">
        <v>150806.63800000001</v>
      </c>
      <c r="CY219" s="107">
        <v>10.016</v>
      </c>
      <c r="CZ219" s="107">
        <v>476.66800000000001</v>
      </c>
      <c r="DA219" s="112">
        <v>100590.18799999999</v>
      </c>
      <c r="DB219" s="107">
        <v>6.681</v>
      </c>
      <c r="DC219" s="107">
        <v>382.84500000000003</v>
      </c>
      <c r="DD219" s="112">
        <v>50292.718999999997</v>
      </c>
      <c r="DE219" s="107">
        <v>3.34</v>
      </c>
      <c r="DF219" s="107">
        <v>270.95800000000003</v>
      </c>
      <c r="DG219" s="131">
        <v>322437.87900000002</v>
      </c>
      <c r="DH219" s="112">
        <v>320627.26199999999</v>
      </c>
      <c r="DI219" s="107">
        <v>15.351000000000001</v>
      </c>
      <c r="DJ219" s="107">
        <v>580.39700000000005</v>
      </c>
      <c r="DK219" s="112">
        <v>242096.21299999999</v>
      </c>
      <c r="DL219" s="107">
        <v>11.590999999999999</v>
      </c>
      <c r="DM219" s="107">
        <v>533.50599999999997</v>
      </c>
      <c r="DN219" s="112">
        <v>161180.12100000001</v>
      </c>
      <c r="DO219" s="107">
        <v>7.7169999999999996</v>
      </c>
      <c r="DP219" s="131">
        <v>412.59</v>
      </c>
      <c r="DQ219" s="112">
        <v>80619.505000000005</v>
      </c>
      <c r="DR219" s="107">
        <v>3.86</v>
      </c>
      <c r="DS219" s="131">
        <v>282.39999999999998</v>
      </c>
      <c r="DT219" s="131">
        <v>22598.912</v>
      </c>
      <c r="DU219" s="112">
        <v>22418.375</v>
      </c>
      <c r="DV219" s="107">
        <v>22.95</v>
      </c>
      <c r="DW219" s="107">
        <v>577.21600000000001</v>
      </c>
      <c r="DX219" s="112">
        <v>16989.738000000001</v>
      </c>
      <c r="DY219" s="107">
        <v>17.391999999999999</v>
      </c>
      <c r="DZ219" s="131">
        <v>514.51</v>
      </c>
      <c r="EA219" s="112">
        <v>11323.977999999999</v>
      </c>
      <c r="EB219" s="107">
        <v>11.592000000000001</v>
      </c>
      <c r="EC219" s="131">
        <v>412.48399999999998</v>
      </c>
      <c r="ED219" s="112">
        <v>5647.1540000000005</v>
      </c>
      <c r="EE219" s="107">
        <v>5.7809999999999997</v>
      </c>
      <c r="EF219" s="131">
        <v>289.529</v>
      </c>
      <c r="EG219" s="131">
        <v>4992156.915</v>
      </c>
      <c r="EH219" s="111">
        <v>4980371.8030000003</v>
      </c>
      <c r="EI219" s="107">
        <v>14.064</v>
      </c>
      <c r="EJ219" s="107">
        <v>615.70000000000005</v>
      </c>
      <c r="EK219" s="112">
        <v>4364574.7709999997</v>
      </c>
      <c r="EL219" s="107">
        <v>12.324999999999999</v>
      </c>
      <c r="EM219" s="131">
        <v>581.50800000000004</v>
      </c>
      <c r="EN219" s="112">
        <v>3747037.8879999998</v>
      </c>
      <c r="EO219" s="107">
        <v>10.581</v>
      </c>
      <c r="EP219" s="131">
        <v>521.37800000000004</v>
      </c>
      <c r="EQ219" s="112">
        <v>3121881.6579999998</v>
      </c>
      <c r="ER219" s="107">
        <v>8.8160000000000007</v>
      </c>
      <c r="ES219" s="131">
        <v>473.12700000000001</v>
      </c>
      <c r="ET219" s="112">
        <v>2493958.1039999998</v>
      </c>
      <c r="EU219" s="107">
        <v>7.0430000000000001</v>
      </c>
      <c r="EV219" s="131">
        <v>415.791</v>
      </c>
      <c r="EW219" s="112">
        <v>1872116.645</v>
      </c>
      <c r="EX219" s="107">
        <v>5.2869999999999999</v>
      </c>
      <c r="EY219" s="131">
        <v>353.37299999999999</v>
      </c>
      <c r="EZ219" s="112">
        <v>1251977.55</v>
      </c>
      <c r="FA219" s="107">
        <v>3.536</v>
      </c>
      <c r="FB219" s="131">
        <v>296.04000000000002</v>
      </c>
      <c r="FC219" s="112">
        <v>623129.429</v>
      </c>
      <c r="FD219" s="107">
        <v>1.76</v>
      </c>
      <c r="FE219" s="131">
        <v>244.33099999999999</v>
      </c>
      <c r="FF219" s="131">
        <v>583.99900000000002</v>
      </c>
      <c r="FG219" s="112">
        <v>584.14700000000005</v>
      </c>
      <c r="FH219" s="107">
        <v>1.726</v>
      </c>
      <c r="FI219" s="107">
        <v>198.869</v>
      </c>
      <c r="FJ219" s="112">
        <v>294.488</v>
      </c>
      <c r="FK219" s="107">
        <v>0.87</v>
      </c>
      <c r="FL219" s="131">
        <v>197.48599999999999</v>
      </c>
      <c r="FM219" s="131">
        <v>667.97299999999996</v>
      </c>
      <c r="FN219" s="112">
        <v>666.08699999999999</v>
      </c>
      <c r="FO219" s="107">
        <v>4.8769999999999998</v>
      </c>
      <c r="FP219" s="107">
        <v>198.32599999999999</v>
      </c>
      <c r="FQ219" s="112">
        <v>336.17500000000001</v>
      </c>
      <c r="FR219" s="107">
        <v>2.4609999999999999</v>
      </c>
      <c r="FS219" s="131">
        <v>197.72200000000001</v>
      </c>
      <c r="FT219" s="107">
        <v>147.16900000000001</v>
      </c>
      <c r="FU219" s="107">
        <v>12.775</v>
      </c>
      <c r="FV219" s="107">
        <v>531.89200000000005</v>
      </c>
      <c r="FW219" s="107">
        <v>147.03299999999999</v>
      </c>
      <c r="FX219" s="107">
        <v>12.763</v>
      </c>
      <c r="FY219" s="107">
        <v>536.91399999999999</v>
      </c>
      <c r="FZ219" s="107">
        <v>4442858.8569999998</v>
      </c>
      <c r="GA219" s="107">
        <v>30</v>
      </c>
      <c r="GB219" s="131">
        <v>612.30600000000004</v>
      </c>
      <c r="GC219" s="107">
        <v>30032861.353999998</v>
      </c>
      <c r="GD219" s="107">
        <v>202.79400000000001</v>
      </c>
      <c r="GE219" s="132">
        <v>609.84699999999998</v>
      </c>
      <c r="GF219" s="105">
        <v>193.3</v>
      </c>
      <c r="GG219" s="105"/>
      <c r="GH219" s="105"/>
      <c r="GI219" s="105"/>
      <c r="GJ219" s="105"/>
      <c r="GK219" s="105"/>
      <c r="GL219" s="133">
        <v>4</v>
      </c>
      <c r="GM219" s="133">
        <v>4</v>
      </c>
      <c r="GN219" s="133"/>
      <c r="GO219" s="133"/>
      <c r="GP219" s="133"/>
      <c r="GQ219" s="133"/>
      <c r="GR219" s="133"/>
      <c r="GS219" s="72"/>
      <c r="GT219" s="72"/>
      <c r="GU219" s="72"/>
      <c r="GV219" s="72"/>
      <c r="GW219" s="72"/>
      <c r="GX219" s="72"/>
      <c r="GY219" s="72"/>
      <c r="GZ219" s="72"/>
      <c r="HA219" s="133"/>
      <c r="HB219" s="133"/>
      <c r="HC219" s="53" t="str">
        <f t="shared" si="27"/>
        <v>0</v>
      </c>
      <c r="HD219" s="56">
        <f t="shared" si="28"/>
        <v>2019</v>
      </c>
      <c r="HF219" s="56" t="e">
        <f>MATCH(ROUND(#REF!,1),#REF!,0)</f>
        <v>#REF!</v>
      </c>
      <c r="HG219" s="56" t="e">
        <f>MATCH(ROUND(#REF!,1),#REF!,0)</f>
        <v>#REF!</v>
      </c>
      <c r="HH219" s="56" t="e">
        <f>MATCH(ROUND(#REF!,1),#REF!,0)</f>
        <v>#REF!</v>
      </c>
      <c r="HI219" s="56" t="e">
        <f>MATCH(ROUND(#REF!,1),#REF!,0)</f>
        <v>#REF!</v>
      </c>
      <c r="HK219" s="115">
        <f t="shared" si="24"/>
        <v>2</v>
      </c>
      <c r="HL219" s="115" t="str" cm="1">
        <f t="array" ref="HL219">IFERROR(INDEX(#REF!,'5. Data Set'!HH219),"")</f>
        <v/>
      </c>
      <c r="HN219" s="116" t="str" cm="1">
        <f t="array" ref="HN219">IF(IFERROR(INDEX($E$5:$E$900,SMALL(IF(ROUND($EH$5:$EH$900,1)=ROUND($EH219,1),ROW($EH$5:$EH$900)-4,""),1)),"")=$E219,"",IFERROR(INDEX($E$5:$E$900,SMALL(IF(ROUND($EH$5:$EH$900,1)=ROUND($EH219,1),ROW($EH$5:$EH$900)-4,""),1)),""))</f>
        <v/>
      </c>
      <c r="HO219" s="116" t="str" cm="1">
        <f t="array" ref="HO219">IF(IFERROR(INDEX($E$5:$E$900,SMALL(IF(ROUND($EH$5:$EH$900,1)=ROUND($EH219,1),ROW($EH$5:$EH$900)-4,""),2)),"")=$E219,"",IFERROR(INDEX($E$5:$E$900,SMALL(IF(ROUND($EH$5:$EH$900,1)=ROUND($EH219,1),ROW($EH$5:$EH$900)-4,""),2)),""))</f>
        <v/>
      </c>
      <c r="HP219" s="116" t="str" cm="1">
        <f t="array" ref="HP219">IF(IFERROR(INDEX($E$5:$E$900,SMALL(IF(ROUND($EH$5:$EH$900,1)=ROUND($EH219,1),ROW($EH$5:$EH$900)-4,""),3)),"")=$E219,"",IFERROR(INDEX($E$5:$E$900,SMALL(IF(ROUND($EH$5:$EH$900,1)=ROUND($EH219,1),ROW($EH$5:$EH$900)-4,""),3)),""))</f>
        <v/>
      </c>
      <c r="HQ219" s="117" t="str" cm="1">
        <f t="array" ref="HQ219">IF(IFERROR(INDEX($E$5:$E$900,SMALL(IF(ROUND($EH$5:$EH$900,1)=ROUND($EH219,1),ROW($EH$5:$EH$900)-4,""),4)),"")=$E219,"",IFERROR(INDEX($E$5:$E$900,SMALL(IF(ROUND($EH$5:$EH$900,1)=ROUND($EH219,1),ROW($EH$5:$EH$900)-4,""),4)),""))</f>
        <v/>
      </c>
      <c r="HR219" s="118"/>
      <c r="HS219" s="105" t="str">
        <f t="shared" si="25"/>
        <v>LAX</v>
      </c>
      <c r="HT219" s="119" t="str">
        <f t="shared" si="26"/>
        <v/>
      </c>
      <c r="HU219" s="119" t="str">
        <f t="shared" si="26"/>
        <v/>
      </c>
      <c r="HV219" s="119" t="str">
        <f t="shared" si="26"/>
        <v/>
      </c>
      <c r="HW219" s="119" t="str">
        <f t="shared" si="23"/>
        <v/>
      </c>
    </row>
    <row r="220" spans="1:232" ht="12.75" customHeight="1" x14ac:dyDescent="0.25">
      <c r="A220" s="110" t="s">
        <v>292</v>
      </c>
      <c r="B220" s="110" t="s">
        <v>823</v>
      </c>
      <c r="C220" s="107"/>
      <c r="D220" s="107">
        <v>2019</v>
      </c>
      <c r="E220" s="109" t="s">
        <v>827</v>
      </c>
      <c r="F220" s="107" t="s">
        <v>309</v>
      </c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 t="s">
        <v>18</v>
      </c>
      <c r="X220" s="105"/>
      <c r="Y220" s="107" t="s">
        <v>296</v>
      </c>
      <c r="Z220" s="107">
        <v>1</v>
      </c>
      <c r="AA220" s="107" t="s">
        <v>499</v>
      </c>
      <c r="AB220" s="110">
        <v>2</v>
      </c>
      <c r="AC220" s="110">
        <v>2</v>
      </c>
      <c r="AD220" s="107">
        <v>2600</v>
      </c>
      <c r="AE220" s="107">
        <v>4</v>
      </c>
      <c r="AF220" s="107">
        <v>2</v>
      </c>
      <c r="AG220" s="107">
        <v>94500</v>
      </c>
      <c r="AH220" s="107">
        <v>12</v>
      </c>
      <c r="AI220" s="107" t="s">
        <v>828</v>
      </c>
      <c r="AJ220" s="110">
        <v>2</v>
      </c>
      <c r="AK220" s="110" t="s">
        <v>826</v>
      </c>
      <c r="AL220" s="107" t="s">
        <v>316</v>
      </c>
      <c r="AM220" s="107">
        <v>2</v>
      </c>
      <c r="AN220" s="110" t="s">
        <v>493</v>
      </c>
      <c r="AO220" s="110">
        <v>495</v>
      </c>
      <c r="AP220" s="107" t="s">
        <v>817</v>
      </c>
      <c r="AQ220" s="107" t="s">
        <v>441</v>
      </c>
      <c r="AR220" s="107" t="s">
        <v>319</v>
      </c>
      <c r="AS220" s="107" t="s">
        <v>481</v>
      </c>
      <c r="AT220" s="107"/>
      <c r="AU220" s="107">
        <v>8.1280000000000001</v>
      </c>
      <c r="AV220" s="107">
        <v>12.36</v>
      </c>
      <c r="AW220" s="107">
        <v>11.145</v>
      </c>
      <c r="AX220" s="107">
        <v>5.7249999999999996</v>
      </c>
      <c r="AY220" s="107">
        <v>6.6379999999999999</v>
      </c>
      <c r="AZ220" s="107">
        <v>9.9890000000000008</v>
      </c>
      <c r="BA220" s="107"/>
      <c r="BB220" s="107">
        <v>4.133</v>
      </c>
      <c r="BC220" s="107">
        <v>11.916</v>
      </c>
      <c r="BD220" s="107">
        <v>6.6139999999999999</v>
      </c>
      <c r="BE220" s="107">
        <v>28.968</v>
      </c>
      <c r="BF220" s="107">
        <v>75.542000000000002</v>
      </c>
      <c r="BG220" s="133">
        <v>17572.295999999998</v>
      </c>
      <c r="BH220" s="112">
        <v>17585.538</v>
      </c>
      <c r="BI220" s="111">
        <v>2.54</v>
      </c>
      <c r="BJ220" s="112">
        <v>192.119</v>
      </c>
      <c r="BK220" s="112">
        <v>13205.755999999999</v>
      </c>
      <c r="BL220" s="111">
        <v>1.907</v>
      </c>
      <c r="BM220" s="112">
        <v>180.10900000000001</v>
      </c>
      <c r="BN220" s="112">
        <v>8753.5580000000009</v>
      </c>
      <c r="BO220" s="111">
        <v>1.264</v>
      </c>
      <c r="BP220" s="112">
        <v>166.852</v>
      </c>
      <c r="BQ220" s="112">
        <v>4397.549</v>
      </c>
      <c r="BR220" s="111">
        <v>0.63500000000000001</v>
      </c>
      <c r="BS220" s="133">
        <v>154.315</v>
      </c>
      <c r="BT220" s="133">
        <v>234659.38200000001</v>
      </c>
      <c r="BU220" s="112">
        <v>234615.87400000001</v>
      </c>
      <c r="BV220" s="107">
        <v>3.976</v>
      </c>
      <c r="BW220" s="107">
        <v>199.244</v>
      </c>
      <c r="BX220" s="107">
        <v>176046.72899999999</v>
      </c>
      <c r="BY220" s="107">
        <v>2.9830000000000001</v>
      </c>
      <c r="BZ220" s="107">
        <v>187.36099999999999</v>
      </c>
      <c r="CA220" s="107">
        <v>117257.711</v>
      </c>
      <c r="CB220" s="107">
        <v>1.9870000000000001</v>
      </c>
      <c r="CC220" s="107">
        <v>171.822</v>
      </c>
      <c r="CD220" s="107">
        <v>58610.885000000002</v>
      </c>
      <c r="CE220" s="107">
        <v>0.99299999999999999</v>
      </c>
      <c r="CF220" s="133">
        <v>156.41499999999999</v>
      </c>
      <c r="CG220" s="133">
        <v>56361.544999999998</v>
      </c>
      <c r="CH220" s="112">
        <v>56157.436000000002</v>
      </c>
      <c r="CI220" s="107">
        <v>3.5219999999999998</v>
      </c>
      <c r="CJ220" s="107">
        <v>195.55500000000001</v>
      </c>
      <c r="CK220" s="107">
        <v>42256.499000000003</v>
      </c>
      <c r="CL220" s="107">
        <v>2.65</v>
      </c>
      <c r="CM220" s="107">
        <v>182.053</v>
      </c>
      <c r="CN220" s="107">
        <v>28146.994999999999</v>
      </c>
      <c r="CO220" s="107">
        <v>1.7649999999999999</v>
      </c>
      <c r="CP220" s="107">
        <v>170.56899999999999</v>
      </c>
      <c r="CQ220" s="107">
        <v>14079.402</v>
      </c>
      <c r="CR220" s="107">
        <v>0.88300000000000001</v>
      </c>
      <c r="CS220" s="107">
        <v>155.244</v>
      </c>
      <c r="CT220" s="107">
        <v>25219.868999999999</v>
      </c>
      <c r="CU220" s="107">
        <v>25216.243999999999</v>
      </c>
      <c r="CV220" s="107">
        <v>1.675</v>
      </c>
      <c r="CW220" s="107">
        <v>173.804</v>
      </c>
      <c r="CX220" s="112">
        <v>18934.578000000001</v>
      </c>
      <c r="CY220" s="107">
        <v>1.258</v>
      </c>
      <c r="CZ220" s="107">
        <v>166.52199999999999</v>
      </c>
      <c r="DA220" s="112">
        <v>12658.196</v>
      </c>
      <c r="DB220" s="107">
        <v>0.84099999999999997</v>
      </c>
      <c r="DC220" s="107">
        <v>158.476</v>
      </c>
      <c r="DD220" s="112">
        <v>6308.4930000000004</v>
      </c>
      <c r="DE220" s="107">
        <v>0.41899999999999998</v>
      </c>
      <c r="DF220" s="107">
        <v>150.58000000000001</v>
      </c>
      <c r="DG220" s="133">
        <v>41338.923000000003</v>
      </c>
      <c r="DH220" s="112">
        <v>41338.339</v>
      </c>
      <c r="DI220" s="107">
        <v>1.9790000000000001</v>
      </c>
      <c r="DJ220" s="107">
        <v>178.066</v>
      </c>
      <c r="DK220" s="112">
        <v>30988.842000000001</v>
      </c>
      <c r="DL220" s="107">
        <v>1.484</v>
      </c>
      <c r="DM220" s="107">
        <v>170.691</v>
      </c>
      <c r="DN220" s="112">
        <v>20699.871999999999</v>
      </c>
      <c r="DO220" s="107">
        <v>0.99099999999999999</v>
      </c>
      <c r="DP220" s="133">
        <v>160.97200000000001</v>
      </c>
      <c r="DQ220" s="112">
        <v>10311.587</v>
      </c>
      <c r="DR220" s="107">
        <v>0.49399999999999999</v>
      </c>
      <c r="DS220" s="133">
        <v>151.24</v>
      </c>
      <c r="DT220" s="133">
        <v>2900.4859999999999</v>
      </c>
      <c r="DU220" s="112">
        <v>2896.99</v>
      </c>
      <c r="DV220" s="107">
        <v>2.9660000000000002</v>
      </c>
      <c r="DW220" s="107">
        <v>178.50899999999999</v>
      </c>
      <c r="DX220" s="112">
        <v>2178.393</v>
      </c>
      <c r="DY220" s="107">
        <v>2.23</v>
      </c>
      <c r="DZ220" s="133">
        <v>169.77</v>
      </c>
      <c r="EA220" s="112">
        <v>1451.9459999999999</v>
      </c>
      <c r="EB220" s="107">
        <v>1.486</v>
      </c>
      <c r="EC220" s="133">
        <v>160.26499999999999</v>
      </c>
      <c r="ED220" s="112">
        <v>723.61199999999997</v>
      </c>
      <c r="EE220" s="107">
        <v>0.74099999999999999</v>
      </c>
      <c r="EF220" s="133">
        <v>150.608</v>
      </c>
      <c r="EG220" s="133">
        <v>834771.2</v>
      </c>
      <c r="EH220" s="111">
        <v>836439.89099999995</v>
      </c>
      <c r="EI220" s="107">
        <v>2.3620000000000001</v>
      </c>
      <c r="EJ220" s="107">
        <v>190.078</v>
      </c>
      <c r="EK220" s="112">
        <v>728813.402</v>
      </c>
      <c r="EL220" s="107">
        <v>2.0579999999999998</v>
      </c>
      <c r="EM220" s="133">
        <v>182.97800000000001</v>
      </c>
      <c r="EN220" s="112">
        <v>621360.10100000002</v>
      </c>
      <c r="EO220" s="107">
        <v>1.7549999999999999</v>
      </c>
      <c r="EP220" s="133">
        <v>176.65199999999999</v>
      </c>
      <c r="EQ220" s="112">
        <v>521981.12800000003</v>
      </c>
      <c r="ER220" s="107">
        <v>1.474</v>
      </c>
      <c r="ES220" s="133">
        <v>171.05199999999999</v>
      </c>
      <c r="ET220" s="112">
        <v>417035.54800000001</v>
      </c>
      <c r="EU220" s="107">
        <v>1.1779999999999999</v>
      </c>
      <c r="EV220" s="133">
        <v>164.917</v>
      </c>
      <c r="EW220" s="112">
        <v>313527.701</v>
      </c>
      <c r="EX220" s="107">
        <v>0.88500000000000001</v>
      </c>
      <c r="EY220" s="133">
        <v>158.97200000000001</v>
      </c>
      <c r="EZ220" s="112">
        <v>207793.152</v>
      </c>
      <c r="FA220" s="107">
        <v>0.58699999999999997</v>
      </c>
      <c r="FB220" s="133">
        <v>152.92699999999999</v>
      </c>
      <c r="FC220" s="112">
        <v>104480.39</v>
      </c>
      <c r="FD220" s="107">
        <v>0.29499999999999998</v>
      </c>
      <c r="FE220" s="133">
        <v>147.178</v>
      </c>
      <c r="FF220" s="133">
        <v>291.81</v>
      </c>
      <c r="FG220" s="112">
        <v>283.625</v>
      </c>
      <c r="FH220" s="107">
        <v>0.83799999999999997</v>
      </c>
      <c r="FI220" s="107">
        <v>144.172</v>
      </c>
      <c r="FJ220" s="112">
        <v>142.822</v>
      </c>
      <c r="FK220" s="107">
        <v>0.42199999999999999</v>
      </c>
      <c r="FL220" s="133">
        <v>143.559</v>
      </c>
      <c r="FM220" s="133">
        <v>328.899</v>
      </c>
      <c r="FN220" s="112">
        <v>331.47699999999998</v>
      </c>
      <c r="FO220" s="107">
        <v>2.427</v>
      </c>
      <c r="FP220" s="107">
        <v>142.83099999999999</v>
      </c>
      <c r="FQ220" s="112">
        <v>162.703</v>
      </c>
      <c r="FR220" s="107">
        <v>1.1910000000000001</v>
      </c>
      <c r="FS220" s="133">
        <v>142.54499999999999</v>
      </c>
      <c r="FT220" s="107">
        <v>69.662000000000006</v>
      </c>
      <c r="FU220" s="107">
        <v>6.0469999999999997</v>
      </c>
      <c r="FV220" s="107">
        <v>207.18899999999999</v>
      </c>
      <c r="FW220" s="107">
        <v>68.656000000000006</v>
      </c>
      <c r="FX220" s="107">
        <v>5.96</v>
      </c>
      <c r="FY220" s="107">
        <v>207.28700000000001</v>
      </c>
      <c r="FZ220" s="107">
        <v>649978.19999999995</v>
      </c>
      <c r="GA220" s="107">
        <v>4.3890000000000002</v>
      </c>
      <c r="GB220" s="133">
        <v>199.797</v>
      </c>
      <c r="GC220" s="107">
        <v>2235355.8679999998</v>
      </c>
      <c r="GD220" s="107">
        <v>15.093999999999999</v>
      </c>
      <c r="GE220" s="132">
        <v>199.809</v>
      </c>
      <c r="GF220" s="105">
        <v>141</v>
      </c>
      <c r="GG220" s="105"/>
      <c r="GH220" s="105"/>
      <c r="GI220" s="105"/>
      <c r="GJ220" s="105"/>
      <c r="GK220" s="105"/>
      <c r="GL220" s="133">
        <v>0</v>
      </c>
      <c r="GM220" s="133">
        <v>0</v>
      </c>
      <c r="GN220" s="133"/>
      <c r="GO220" s="133"/>
      <c r="GP220" s="133"/>
      <c r="GQ220" s="133"/>
      <c r="GR220" s="133"/>
      <c r="GS220" s="72"/>
      <c r="GT220" s="72"/>
      <c r="GU220" s="72"/>
      <c r="GV220" s="72"/>
      <c r="GW220" s="72"/>
      <c r="GX220" s="72"/>
      <c r="GY220" s="72"/>
      <c r="GZ220" s="72"/>
      <c r="HA220" s="133"/>
      <c r="HB220" s="133"/>
      <c r="HC220" s="53" t="str">
        <f t="shared" si="27"/>
        <v>0</v>
      </c>
      <c r="HD220" s="56">
        <f t="shared" si="28"/>
        <v>2019</v>
      </c>
      <c r="HF220" s="56" t="e">
        <f>MATCH(ROUND(#REF!,1),#REF!,0)</f>
        <v>#REF!</v>
      </c>
      <c r="HG220" s="56" t="e">
        <f>MATCH(ROUND(#REF!,1),#REF!,0)</f>
        <v>#REF!</v>
      </c>
      <c r="HH220" s="56" t="e">
        <f>MATCH(ROUND(#REF!,1),#REF!,0)</f>
        <v>#REF!</v>
      </c>
      <c r="HI220" s="56" t="e">
        <f>MATCH(ROUND(#REF!,1),#REF!,0)</f>
        <v>#REF!</v>
      </c>
      <c r="HK220" s="115">
        <f t="shared" si="24"/>
        <v>2</v>
      </c>
      <c r="HL220" s="115" t="str" cm="1">
        <f t="array" ref="HL220">IFERROR(INDEX(#REF!,'5. Data Set'!HH220),"")</f>
        <v/>
      </c>
      <c r="HN220" s="116" t="str" cm="1">
        <f t="array" ref="HN220">IF(IFERROR(INDEX($E$5:$E$900,SMALL(IF(ROUND($EH$5:$EH$900,1)=ROUND($EH220,1),ROW($EH$5:$EH$900)-4,""),1)),"")=$E220,"",IFERROR(INDEX($E$5:$E$900,SMALL(IF(ROUND($EH$5:$EH$900,1)=ROUND($EH220,1),ROW($EH$5:$EH$900)-4,""),1)),""))</f>
        <v/>
      </c>
      <c r="HO220" s="116" t="str" cm="1">
        <f t="array" ref="HO220">IF(IFERROR(INDEX($E$5:$E$900,SMALL(IF(ROUND($EH$5:$EH$900,1)=ROUND($EH220,1),ROW($EH$5:$EH$900)-4,""),2)),"")=$E220,"",IFERROR(INDEX($E$5:$E$900,SMALL(IF(ROUND($EH$5:$EH$900,1)=ROUND($EH220,1),ROW($EH$5:$EH$900)-4,""),2)),""))</f>
        <v/>
      </c>
      <c r="HP220" s="116" t="str" cm="1">
        <f t="array" ref="HP220">IF(IFERROR(INDEX($E$5:$E$900,SMALL(IF(ROUND($EH$5:$EH$900,1)=ROUND($EH220,1),ROW($EH$5:$EH$900)-4,""),3)),"")=$E220,"",IFERROR(INDEX($E$5:$E$900,SMALL(IF(ROUND($EH$5:$EH$900,1)=ROUND($EH220,1),ROW($EH$5:$EH$900)-4,""),3)),""))</f>
        <v/>
      </c>
      <c r="HQ220" s="117" t="str" cm="1">
        <f t="array" ref="HQ220">IF(IFERROR(INDEX($E$5:$E$900,SMALL(IF(ROUND($EH$5:$EH$900,1)=ROUND($EH220,1),ROW($EH$5:$EH$900)-4,""),4)),"")=$E220,"",IFERROR(INDEX($E$5:$E$900,SMALL(IF(ROUND($EH$5:$EH$900,1)=ROUND($EH220,1),ROW($EH$5:$EH$900)-4,""),4)),""))</f>
        <v/>
      </c>
      <c r="HR220" s="118"/>
      <c r="HS220" s="105" t="str">
        <f t="shared" si="25"/>
        <v>LAX</v>
      </c>
      <c r="HT220" s="119" t="str">
        <f t="shared" si="26"/>
        <v/>
      </c>
      <c r="HU220" s="119" t="str">
        <f t="shared" si="26"/>
        <v/>
      </c>
      <c r="HV220" s="119" t="str">
        <f t="shared" si="26"/>
        <v/>
      </c>
      <c r="HW220" s="119" t="str">
        <f t="shared" si="23"/>
        <v/>
      </c>
    </row>
    <row r="221" spans="1:232" ht="12.75" customHeight="1" x14ac:dyDescent="0.25">
      <c r="A221" s="110" t="s">
        <v>292</v>
      </c>
      <c r="B221" s="110" t="s">
        <v>823</v>
      </c>
      <c r="C221" s="107"/>
      <c r="D221" s="107">
        <v>2019</v>
      </c>
      <c r="E221" s="109" t="s">
        <v>829</v>
      </c>
      <c r="F221" s="107" t="s">
        <v>49</v>
      </c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 t="s">
        <v>18</v>
      </c>
      <c r="X221" s="105"/>
      <c r="Y221" s="107" t="s">
        <v>296</v>
      </c>
      <c r="Z221" s="107">
        <v>1</v>
      </c>
      <c r="AA221" s="107" t="s">
        <v>805</v>
      </c>
      <c r="AB221" s="110">
        <v>2</v>
      </c>
      <c r="AC221" s="110">
        <v>2</v>
      </c>
      <c r="AD221" s="107">
        <v>2100</v>
      </c>
      <c r="AE221" s="107">
        <v>20</v>
      </c>
      <c r="AF221" s="107">
        <v>2</v>
      </c>
      <c r="AG221" s="107">
        <v>190500</v>
      </c>
      <c r="AH221" s="107">
        <v>12</v>
      </c>
      <c r="AI221" s="107" t="s">
        <v>830</v>
      </c>
      <c r="AJ221" s="110">
        <v>2</v>
      </c>
      <c r="AK221" s="110" t="s">
        <v>826</v>
      </c>
      <c r="AL221" s="107" t="s">
        <v>316</v>
      </c>
      <c r="AM221" s="107">
        <v>2</v>
      </c>
      <c r="AN221" s="110" t="s">
        <v>831</v>
      </c>
      <c r="AO221" s="110">
        <v>1100</v>
      </c>
      <c r="AP221" s="107" t="s">
        <v>817</v>
      </c>
      <c r="AQ221" s="107" t="s">
        <v>441</v>
      </c>
      <c r="AR221" s="107" t="s">
        <v>319</v>
      </c>
      <c r="AS221" s="107" t="s">
        <v>481</v>
      </c>
      <c r="AT221" s="107"/>
      <c r="AU221" s="107">
        <v>19.123000000000001</v>
      </c>
      <c r="AV221" s="107">
        <v>26.491</v>
      </c>
      <c r="AW221" s="107">
        <v>25.495999999999999</v>
      </c>
      <c r="AX221" s="107">
        <v>15.510999999999999</v>
      </c>
      <c r="AY221" s="107">
        <v>17.193000000000001</v>
      </c>
      <c r="AZ221" s="107">
        <v>25.963999999999999</v>
      </c>
      <c r="BA221" s="107"/>
      <c r="BB221" s="107">
        <v>6.7990000000000004</v>
      </c>
      <c r="BC221" s="107">
        <v>16.241</v>
      </c>
      <c r="BD221" s="107">
        <v>15.066000000000001</v>
      </c>
      <c r="BE221" s="107">
        <v>31.725000000000001</v>
      </c>
      <c r="BF221" s="107">
        <v>232.73</v>
      </c>
      <c r="BG221" s="133">
        <v>78394.319000000003</v>
      </c>
      <c r="BH221" s="112">
        <v>78396.387000000002</v>
      </c>
      <c r="BI221" s="111">
        <v>11.321999999999999</v>
      </c>
      <c r="BJ221" s="112">
        <v>378.99700000000001</v>
      </c>
      <c r="BK221" s="112">
        <v>58773</v>
      </c>
      <c r="BL221" s="111">
        <v>8.4879999999999995</v>
      </c>
      <c r="BM221" s="112">
        <v>365.58300000000003</v>
      </c>
      <c r="BN221" s="112">
        <v>39235.498</v>
      </c>
      <c r="BO221" s="111">
        <v>5.6660000000000004</v>
      </c>
      <c r="BP221" s="112">
        <v>315.08300000000003</v>
      </c>
      <c r="BQ221" s="112">
        <v>19610.440999999999</v>
      </c>
      <c r="BR221" s="111">
        <v>2.8319999999999999</v>
      </c>
      <c r="BS221" s="133">
        <v>264.16399999999999</v>
      </c>
      <c r="BT221" s="133">
        <v>956371.25399999996</v>
      </c>
      <c r="BU221" s="112">
        <v>956086.64099999995</v>
      </c>
      <c r="BV221" s="107">
        <v>16.202999999999999</v>
      </c>
      <c r="BW221" s="107">
        <v>390.00299999999999</v>
      </c>
      <c r="BX221" s="107">
        <v>717639.10499999998</v>
      </c>
      <c r="BY221" s="107">
        <v>12.162000000000001</v>
      </c>
      <c r="BZ221" s="107">
        <v>382.49400000000003</v>
      </c>
      <c r="CA221" s="107">
        <v>478305.84899999999</v>
      </c>
      <c r="CB221" s="107">
        <v>8.1059999999999999</v>
      </c>
      <c r="CC221" s="107">
        <v>326.358</v>
      </c>
      <c r="CD221" s="107">
        <v>239132.23699999999</v>
      </c>
      <c r="CE221" s="107">
        <v>4.0529999999999999</v>
      </c>
      <c r="CF221" s="133">
        <v>269.98099999999999</v>
      </c>
      <c r="CG221" s="133">
        <v>232565.54300000001</v>
      </c>
      <c r="CH221" s="112">
        <v>231654.992</v>
      </c>
      <c r="CI221" s="107">
        <v>14.526999999999999</v>
      </c>
      <c r="CJ221" s="107">
        <v>361.20600000000002</v>
      </c>
      <c r="CK221" s="107">
        <v>174400.83900000001</v>
      </c>
      <c r="CL221" s="107">
        <v>10.936999999999999</v>
      </c>
      <c r="CM221" s="107">
        <v>348.23099999999999</v>
      </c>
      <c r="CN221" s="107">
        <v>116304.819</v>
      </c>
      <c r="CO221" s="107">
        <v>7.2930000000000001</v>
      </c>
      <c r="CP221" s="107">
        <v>307.28100000000001</v>
      </c>
      <c r="CQ221" s="107">
        <v>58202.004000000001</v>
      </c>
      <c r="CR221" s="107">
        <v>3.65</v>
      </c>
      <c r="CS221" s="107">
        <v>258.93299999999999</v>
      </c>
      <c r="CT221" s="107">
        <v>122420.77899999999</v>
      </c>
      <c r="CU221" s="107">
        <v>122505.78200000001</v>
      </c>
      <c r="CV221" s="107">
        <v>8.1359999999999992</v>
      </c>
      <c r="CW221" s="107">
        <v>338.928</v>
      </c>
      <c r="CX221" s="112">
        <v>92015.622000000003</v>
      </c>
      <c r="CY221" s="107">
        <v>6.1109999999999998</v>
      </c>
      <c r="CZ221" s="107">
        <v>308.49400000000003</v>
      </c>
      <c r="DA221" s="112">
        <v>61170.26</v>
      </c>
      <c r="DB221" s="107">
        <v>4.0629999999999997</v>
      </c>
      <c r="DC221" s="107">
        <v>277.31700000000001</v>
      </c>
      <c r="DD221" s="112">
        <v>30574.692999999999</v>
      </c>
      <c r="DE221" s="107">
        <v>2.0310000000000001</v>
      </c>
      <c r="DF221" s="107">
        <v>244.42500000000001</v>
      </c>
      <c r="DG221" s="133">
        <v>198934.70499999999</v>
      </c>
      <c r="DH221" s="112">
        <v>198831.51800000001</v>
      </c>
      <c r="DI221" s="107">
        <v>9.5190000000000001</v>
      </c>
      <c r="DJ221" s="107">
        <v>361.55599999999998</v>
      </c>
      <c r="DK221" s="112">
        <v>149270.93299999999</v>
      </c>
      <c r="DL221" s="107">
        <v>7.1470000000000002</v>
      </c>
      <c r="DM221" s="107">
        <v>331.41399999999999</v>
      </c>
      <c r="DN221" s="112">
        <v>99490.03</v>
      </c>
      <c r="DO221" s="107">
        <v>4.7629999999999999</v>
      </c>
      <c r="DP221" s="133">
        <v>292.31099999999998</v>
      </c>
      <c r="DQ221" s="112">
        <v>49735.913</v>
      </c>
      <c r="DR221" s="107">
        <v>2.3809999999999998</v>
      </c>
      <c r="DS221" s="133">
        <v>252.13900000000001</v>
      </c>
      <c r="DT221" s="133">
        <v>13929.133</v>
      </c>
      <c r="DU221" s="112">
        <v>13897.924000000001</v>
      </c>
      <c r="DV221" s="107">
        <v>14.227</v>
      </c>
      <c r="DW221" s="107">
        <v>361.08600000000001</v>
      </c>
      <c r="DX221" s="112">
        <v>10431.261</v>
      </c>
      <c r="DY221" s="107">
        <v>10.678000000000001</v>
      </c>
      <c r="DZ221" s="133">
        <v>325.53100000000001</v>
      </c>
      <c r="EA221" s="112">
        <v>6958.4870000000001</v>
      </c>
      <c r="EB221" s="107">
        <v>7.1230000000000002</v>
      </c>
      <c r="EC221" s="133">
        <v>287.72199999999998</v>
      </c>
      <c r="ED221" s="112">
        <v>3460.413</v>
      </c>
      <c r="EE221" s="107">
        <v>3.5419999999999998</v>
      </c>
      <c r="EF221" s="133">
        <v>249.43600000000001</v>
      </c>
      <c r="EG221" s="133">
        <v>3506738.0529999998</v>
      </c>
      <c r="EH221" s="111">
        <v>3503907.2779999999</v>
      </c>
      <c r="EI221" s="107">
        <v>9.8949999999999996</v>
      </c>
      <c r="EJ221" s="107">
        <v>379.82100000000003</v>
      </c>
      <c r="EK221" s="112">
        <v>3058164.7969999998</v>
      </c>
      <c r="EL221" s="107">
        <v>8.6359999999999992</v>
      </c>
      <c r="EM221" s="133">
        <v>373.15899999999999</v>
      </c>
      <c r="EN221" s="112">
        <v>2630752.6710000001</v>
      </c>
      <c r="EO221" s="107">
        <v>7.4290000000000003</v>
      </c>
      <c r="EP221" s="133">
        <v>348.81700000000001</v>
      </c>
      <c r="EQ221" s="112">
        <v>2189083.148</v>
      </c>
      <c r="ER221" s="107">
        <v>6.1820000000000004</v>
      </c>
      <c r="ES221" s="133">
        <v>326.22199999999998</v>
      </c>
      <c r="ET221" s="112">
        <v>1755347.4480000001</v>
      </c>
      <c r="EU221" s="107">
        <v>4.9569999999999999</v>
      </c>
      <c r="EV221" s="133">
        <v>303.904</v>
      </c>
      <c r="EW221" s="112">
        <v>1316248.3940000001</v>
      </c>
      <c r="EX221" s="107">
        <v>3.7170000000000001</v>
      </c>
      <c r="EY221" s="133">
        <v>281.18700000000001</v>
      </c>
      <c r="EZ221" s="112">
        <v>876748.76199999999</v>
      </c>
      <c r="FA221" s="107">
        <v>2.476</v>
      </c>
      <c r="FB221" s="133">
        <v>257.39400000000001</v>
      </c>
      <c r="FC221" s="112">
        <v>436028.35800000001</v>
      </c>
      <c r="FD221" s="107">
        <v>1.2310000000000001</v>
      </c>
      <c r="FE221" s="133">
        <v>234.167</v>
      </c>
      <c r="FF221" s="133">
        <v>700.17899999999997</v>
      </c>
      <c r="FG221" s="112">
        <v>700.86800000000005</v>
      </c>
      <c r="FH221" s="107">
        <v>2.0710000000000002</v>
      </c>
      <c r="FI221" s="107">
        <v>215.87299999999999</v>
      </c>
      <c r="FJ221" s="112">
        <v>349.95100000000002</v>
      </c>
      <c r="FK221" s="107">
        <v>1.034</v>
      </c>
      <c r="FL221" s="133">
        <v>214.548</v>
      </c>
      <c r="FM221" s="133">
        <v>670.10400000000004</v>
      </c>
      <c r="FN221" s="112">
        <v>674.96299999999997</v>
      </c>
      <c r="FO221" s="107">
        <v>4.9420000000000002</v>
      </c>
      <c r="FP221" s="107">
        <v>215.149</v>
      </c>
      <c r="FQ221" s="112">
        <v>336.77300000000002</v>
      </c>
      <c r="FR221" s="107">
        <v>2.4660000000000002</v>
      </c>
      <c r="FS221" s="133">
        <v>214.68299999999999</v>
      </c>
      <c r="FT221" s="107">
        <v>139.58600000000001</v>
      </c>
      <c r="FU221" s="107">
        <v>12.117000000000001</v>
      </c>
      <c r="FV221" s="107">
        <v>379.52699999999999</v>
      </c>
      <c r="FW221" s="107">
        <v>138.74</v>
      </c>
      <c r="FX221" s="107">
        <v>12.042999999999999</v>
      </c>
      <c r="FY221" s="107">
        <v>382.03300000000002</v>
      </c>
      <c r="FZ221" s="107">
        <v>2729228.1710000001</v>
      </c>
      <c r="GA221" s="107">
        <v>18.428999999999998</v>
      </c>
      <c r="GB221" s="133">
        <v>377.35300000000001</v>
      </c>
      <c r="GC221" s="107">
        <v>13005337.184</v>
      </c>
      <c r="GD221" s="107">
        <v>87.816999999999993</v>
      </c>
      <c r="GE221" s="132">
        <v>377.33600000000001</v>
      </c>
      <c r="GF221" s="105">
        <v>210.4</v>
      </c>
      <c r="GG221" s="105"/>
      <c r="GH221" s="105"/>
      <c r="GI221" s="105"/>
      <c r="GJ221" s="105"/>
      <c r="GK221" s="105"/>
      <c r="GL221" s="133">
        <v>4</v>
      </c>
      <c r="GM221" s="133"/>
      <c r="GN221" s="133"/>
      <c r="GO221" s="133"/>
      <c r="GP221" s="133"/>
      <c r="GQ221" s="133"/>
      <c r="GR221" s="133"/>
      <c r="GS221" s="72"/>
      <c r="GT221" s="72"/>
      <c r="GU221" s="72"/>
      <c r="GV221" s="72"/>
      <c r="GW221" s="72"/>
      <c r="GX221" s="72"/>
      <c r="GY221" s="72"/>
      <c r="GZ221" s="72"/>
      <c r="HA221" s="133"/>
      <c r="HB221" s="133"/>
      <c r="HC221" s="53" t="str">
        <f t="shared" si="27"/>
        <v>0</v>
      </c>
      <c r="HD221" s="56">
        <f t="shared" si="28"/>
        <v>2019</v>
      </c>
      <c r="HF221" s="56" t="e">
        <f>MATCH(ROUND(#REF!,1),#REF!,0)</f>
        <v>#REF!</v>
      </c>
      <c r="HG221" s="56" t="e">
        <f>MATCH(ROUND(#REF!,1),#REF!,0)</f>
        <v>#REF!</v>
      </c>
      <c r="HH221" s="56" t="e">
        <f>MATCH(ROUND(#REF!,1),#REF!,0)</f>
        <v>#REF!</v>
      </c>
      <c r="HI221" s="56" t="e">
        <f>MATCH(ROUND(#REF!,1),#REF!,0)</f>
        <v>#REF!</v>
      </c>
      <c r="HK221" s="115">
        <f t="shared" si="24"/>
        <v>2</v>
      </c>
      <c r="HL221" s="115" t="str" cm="1">
        <f t="array" ref="HL221">IFERROR(INDEX(#REF!,'5. Data Set'!HH221),"")</f>
        <v/>
      </c>
      <c r="HN221" s="116" t="str" cm="1">
        <f t="array" ref="HN221">IF(IFERROR(INDEX($E$5:$E$900,SMALL(IF(ROUND($EH$5:$EH$900,1)=ROUND($EH221,1),ROW($EH$5:$EH$900)-4,""),1)),"")=$E221,"",IFERROR(INDEX($E$5:$E$900,SMALL(IF(ROUND($EH$5:$EH$900,1)=ROUND($EH221,1),ROW($EH$5:$EH$900)-4,""),1)),""))</f>
        <v/>
      </c>
      <c r="HO221" s="116" t="str" cm="1">
        <f t="array" ref="HO221">IF(IFERROR(INDEX($E$5:$E$900,SMALL(IF(ROUND($EH$5:$EH$900,1)=ROUND($EH221,1),ROW($EH$5:$EH$900)-4,""),2)),"")=$E221,"",IFERROR(INDEX($E$5:$E$900,SMALL(IF(ROUND($EH$5:$EH$900,1)=ROUND($EH221,1),ROW($EH$5:$EH$900)-4,""),2)),""))</f>
        <v/>
      </c>
      <c r="HP221" s="116" t="str" cm="1">
        <f t="array" ref="HP221">IF(IFERROR(INDEX($E$5:$E$900,SMALL(IF(ROUND($EH$5:$EH$900,1)=ROUND($EH221,1),ROW($EH$5:$EH$900)-4,""),3)),"")=$E221,"",IFERROR(INDEX($E$5:$E$900,SMALL(IF(ROUND($EH$5:$EH$900,1)=ROUND($EH221,1),ROW($EH$5:$EH$900)-4,""),3)),""))</f>
        <v/>
      </c>
      <c r="HQ221" s="117" t="str" cm="1">
        <f t="array" ref="HQ221">IF(IFERROR(INDEX($E$5:$E$900,SMALL(IF(ROUND($EH$5:$EH$900,1)=ROUND($EH221,1),ROW($EH$5:$EH$900)-4,""),4)),"")=$E221,"",IFERROR(INDEX($E$5:$E$900,SMALL(IF(ROUND($EH$5:$EH$900,1)=ROUND($EH221,1),ROW($EH$5:$EH$900)-4,""),4)),""))</f>
        <v/>
      </c>
      <c r="HR221" s="118"/>
      <c r="HS221" s="105" t="str">
        <f t="shared" si="25"/>
        <v>LAX</v>
      </c>
      <c r="HT221" s="119" t="str">
        <f t="shared" si="26"/>
        <v/>
      </c>
      <c r="HU221" s="119" t="str">
        <f t="shared" si="26"/>
        <v/>
      </c>
      <c r="HV221" s="119" t="str">
        <f t="shared" si="26"/>
        <v/>
      </c>
      <c r="HW221" s="119" t="str">
        <f t="shared" si="23"/>
        <v/>
      </c>
    </row>
    <row r="222" spans="1:232" ht="12.75" customHeight="1" x14ac:dyDescent="0.25">
      <c r="A222" s="110" t="s">
        <v>292</v>
      </c>
      <c r="B222" s="110" t="s">
        <v>832</v>
      </c>
      <c r="C222" s="107"/>
      <c r="D222" s="107">
        <v>2018</v>
      </c>
      <c r="E222" s="109" t="s">
        <v>833</v>
      </c>
      <c r="F222" s="107" t="s">
        <v>309</v>
      </c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 t="s">
        <v>18</v>
      </c>
      <c r="X222" s="105"/>
      <c r="Y222" s="107" t="s">
        <v>834</v>
      </c>
      <c r="Z222" s="107">
        <v>1</v>
      </c>
      <c r="AA222" s="107" t="s">
        <v>523</v>
      </c>
      <c r="AB222" s="110">
        <v>2</v>
      </c>
      <c r="AC222" s="110">
        <v>2</v>
      </c>
      <c r="AD222" s="107">
        <v>1696</v>
      </c>
      <c r="AE222" s="107">
        <v>8</v>
      </c>
      <c r="AF222" s="107">
        <v>1</v>
      </c>
      <c r="AG222" s="107">
        <v>32768</v>
      </c>
      <c r="AH222" s="107">
        <v>2</v>
      </c>
      <c r="AI222" s="107" t="s">
        <v>835</v>
      </c>
      <c r="AJ222" s="110">
        <v>1</v>
      </c>
      <c r="AK222" s="110" t="s">
        <v>836</v>
      </c>
      <c r="AL222" s="107" t="s">
        <v>837</v>
      </c>
      <c r="AM222" s="107">
        <v>1</v>
      </c>
      <c r="AN222" s="110" t="s">
        <v>493</v>
      </c>
      <c r="AO222" s="110">
        <v>500</v>
      </c>
      <c r="AP222" s="107" t="s">
        <v>531</v>
      </c>
      <c r="AQ222" s="107" t="s">
        <v>424</v>
      </c>
      <c r="AR222" s="107" t="s">
        <v>319</v>
      </c>
      <c r="AS222" s="107" t="s">
        <v>442</v>
      </c>
      <c r="AT222" s="107" t="s">
        <v>344</v>
      </c>
      <c r="AU222" s="111">
        <v>11.283701831980535</v>
      </c>
      <c r="AV222" s="111">
        <v>2.2491479077955616</v>
      </c>
      <c r="AW222" s="111">
        <v>9.6421144576025686</v>
      </c>
      <c r="AX222" s="111">
        <v>7.9228679789885907</v>
      </c>
      <c r="AY222" s="111">
        <v>8.2019935604277752</v>
      </c>
      <c r="AZ222" s="111">
        <v>13.805366897166758</v>
      </c>
      <c r="BA222" s="111"/>
      <c r="BB222" s="111">
        <v>10.749137442538293</v>
      </c>
      <c r="BC222" s="111">
        <v>56.513731531301637</v>
      </c>
      <c r="BD222" s="111">
        <v>663.55043139924419</v>
      </c>
      <c r="BE222" s="107">
        <v>12.640440649205367</v>
      </c>
      <c r="BF222" s="107">
        <v>51.79153228141967</v>
      </c>
      <c r="BG222" s="107">
        <v>16149.051316974799</v>
      </c>
      <c r="BH222" s="112">
        <v>16113.25533</v>
      </c>
      <c r="BI222" s="111">
        <v>2.3270254939056092</v>
      </c>
      <c r="BJ222" s="112">
        <v>133.03087300000001</v>
      </c>
      <c r="BK222" s="112">
        <v>12092.633245999999</v>
      </c>
      <c r="BL222" s="111">
        <v>1.7463799384784242</v>
      </c>
      <c r="BM222" s="112">
        <v>124.431746</v>
      </c>
      <c r="BN222" s="112">
        <v>8062.8284569999996</v>
      </c>
      <c r="BO222" s="111">
        <v>1.1644082457685865</v>
      </c>
      <c r="BP222" s="112">
        <v>113.96793700000001</v>
      </c>
      <c r="BQ222" s="112">
        <v>4036.9496239999999</v>
      </c>
      <c r="BR222" s="111">
        <v>0.58300352723701698</v>
      </c>
      <c r="BS222" s="107">
        <v>90.207697999999993</v>
      </c>
      <c r="BT222" s="107">
        <v>27051.891755193301</v>
      </c>
      <c r="BU222" s="112">
        <v>27051.838305000001</v>
      </c>
      <c r="BV222" s="107">
        <v>0.45844271753492871</v>
      </c>
      <c r="BW222" s="107">
        <v>129.03761900000001</v>
      </c>
      <c r="BX222" s="107">
        <v>20286.488397000001</v>
      </c>
      <c r="BY222" s="107">
        <v>0.3437915296219452</v>
      </c>
      <c r="BZ222" s="107">
        <v>122.11428600000001</v>
      </c>
      <c r="CA222" s="107">
        <v>13519.295694</v>
      </c>
      <c r="CB222" s="107">
        <v>0.2291091121881382</v>
      </c>
      <c r="CC222" s="107">
        <v>113.329444</v>
      </c>
      <c r="CD222" s="107">
        <v>6744.0007489999998</v>
      </c>
      <c r="CE222" s="107">
        <v>0.11428938749266837</v>
      </c>
      <c r="CF222" s="107">
        <v>90.308967999999993</v>
      </c>
      <c r="CG222" s="107">
        <v>31751.165870544301</v>
      </c>
      <c r="CH222" s="112">
        <v>31750.677039999999</v>
      </c>
      <c r="CI222" s="107">
        <v>1.9910737233413454</v>
      </c>
      <c r="CJ222" s="107">
        <v>131.70531700000001</v>
      </c>
      <c r="CK222" s="107">
        <v>23789.939154</v>
      </c>
      <c r="CL222" s="107">
        <v>1.4918586671315541</v>
      </c>
      <c r="CM222" s="107">
        <v>124.03849200000001</v>
      </c>
      <c r="CN222" s="107">
        <v>15872.297436000001</v>
      </c>
      <c r="CO222" s="107">
        <v>0.99534615636901114</v>
      </c>
      <c r="CP222" s="107">
        <v>114.93865099999999</v>
      </c>
      <c r="CQ222" s="107">
        <v>7932.0650020000003</v>
      </c>
      <c r="CR222" s="107">
        <v>0.49741698979902188</v>
      </c>
      <c r="CS222" s="107">
        <v>90.613889</v>
      </c>
      <c r="CT222" s="107">
        <v>22778.5775022446</v>
      </c>
      <c r="CU222" s="107">
        <v>22808.477886000001</v>
      </c>
      <c r="CV222" s="107">
        <v>1.5148562043179936</v>
      </c>
      <c r="CW222" s="107">
        <v>117.128333</v>
      </c>
      <c r="CX222" s="112">
        <v>17088.733507000001</v>
      </c>
      <c r="CY222" s="107">
        <v>1.1349715709396522</v>
      </c>
      <c r="CZ222" s="107">
        <v>112.72127999999999</v>
      </c>
      <c r="DA222" s="112">
        <v>11400.242832</v>
      </c>
      <c r="DB222" s="107">
        <v>0.7571626949901471</v>
      </c>
      <c r="DC222" s="107">
        <v>107.88174600000001</v>
      </c>
      <c r="DD222" s="112">
        <v>5704.124178</v>
      </c>
      <c r="DE222" s="107">
        <v>0.37884719639917031</v>
      </c>
      <c r="DF222" s="107">
        <v>87.874762000000004</v>
      </c>
      <c r="DG222" s="107">
        <v>33797.345870368299</v>
      </c>
      <c r="DH222" s="112">
        <v>33802.284503000003</v>
      </c>
      <c r="DI222" s="107">
        <v>1.618335386581268</v>
      </c>
      <c r="DJ222" s="107">
        <v>123.674683</v>
      </c>
      <c r="DK222" s="112">
        <v>25359.08712</v>
      </c>
      <c r="DL222" s="107">
        <v>1.214104568998907</v>
      </c>
      <c r="DM222" s="107">
        <v>117.10714299999999</v>
      </c>
      <c r="DN222" s="112">
        <v>16907.288264999999</v>
      </c>
      <c r="DO222" s="107">
        <v>0.8094619429627995</v>
      </c>
      <c r="DP222" s="107">
        <v>110.959762</v>
      </c>
      <c r="DQ222" s="112">
        <v>8448.9703599999993</v>
      </c>
      <c r="DR222" s="107">
        <v>0.40450720756908459</v>
      </c>
      <c r="DS222" s="107">
        <v>88.458571000000006</v>
      </c>
      <c r="DT222" s="107">
        <v>2677.5518948895101</v>
      </c>
      <c r="DU222" s="112">
        <v>2677.8473760000002</v>
      </c>
      <c r="DV222" s="107">
        <v>2.7413086717510367</v>
      </c>
      <c r="DW222" s="107">
        <v>120.751667</v>
      </c>
      <c r="DX222" s="112">
        <v>2005.6967589999999</v>
      </c>
      <c r="DY222" s="107">
        <v>2.0532290105952806</v>
      </c>
      <c r="DZ222" s="107">
        <v>114.416667</v>
      </c>
      <c r="EA222" s="112">
        <v>1333.9705019999999</v>
      </c>
      <c r="EB222" s="107">
        <v>1.3655837661872343</v>
      </c>
      <c r="EC222" s="107">
        <v>107.932857</v>
      </c>
      <c r="ED222" s="112">
        <v>672.33818399999996</v>
      </c>
      <c r="EE222" s="107">
        <v>0.68827167323539939</v>
      </c>
      <c r="EF222" s="107">
        <v>97.666507999999993</v>
      </c>
      <c r="EG222" s="107">
        <v>921056.16056106903</v>
      </c>
      <c r="EH222" s="111">
        <v>921711.854682</v>
      </c>
      <c r="EI222" s="107">
        <v>2.602879794253993</v>
      </c>
      <c r="EJ222" s="107">
        <v>134.86125999999999</v>
      </c>
      <c r="EK222" s="112">
        <v>804301.38449800003</v>
      </c>
      <c r="EL222" s="107">
        <v>2.271317019051073</v>
      </c>
      <c r="EM222" s="107">
        <v>129.50483700000001</v>
      </c>
      <c r="EN222" s="112">
        <v>694673.544872</v>
      </c>
      <c r="EO222" s="107">
        <v>1.9617321013777718</v>
      </c>
      <c r="EP222" s="107">
        <v>124.78874</v>
      </c>
      <c r="EQ222" s="112">
        <v>578285.77862</v>
      </c>
      <c r="ER222" s="107">
        <v>1.6330574038171048</v>
      </c>
      <c r="ES222" s="107">
        <v>118.828374</v>
      </c>
      <c r="ET222" s="112">
        <v>459186.06296800001</v>
      </c>
      <c r="EU222" s="107">
        <v>1.2967242626111251</v>
      </c>
      <c r="EV222" s="107">
        <v>113.21378</v>
      </c>
      <c r="EW222" s="112">
        <v>346927.448539</v>
      </c>
      <c r="EX222" s="107">
        <v>0.97971013531750961</v>
      </c>
      <c r="EY222" s="107">
        <v>107.490488</v>
      </c>
      <c r="EZ222" s="112">
        <v>231115.04727400001</v>
      </c>
      <c r="FA222" s="107">
        <v>0.65266024695439873</v>
      </c>
      <c r="FB222" s="107">
        <v>100.802154</v>
      </c>
      <c r="FC222" s="112">
        <v>115290.89128500001</v>
      </c>
      <c r="FD222" s="107">
        <v>0.32557716369048306</v>
      </c>
      <c r="FE222" s="107">
        <v>90.294756000000007</v>
      </c>
      <c r="FF222" s="107">
        <v>2131.1408525583602</v>
      </c>
      <c r="FG222" s="112">
        <v>2132.667391</v>
      </c>
      <c r="FH222" s="107">
        <v>6.3010913874608523</v>
      </c>
      <c r="FI222" s="107">
        <v>81.891189999999995</v>
      </c>
      <c r="FJ222" s="112">
        <v>1066.4382499999999</v>
      </c>
      <c r="FK222" s="107">
        <v>3.1508546061573006</v>
      </c>
      <c r="FL222" s="107">
        <v>75.91</v>
      </c>
      <c r="FM222" s="107">
        <v>10282.2285892159</v>
      </c>
      <c r="FN222" s="112">
        <v>10435.364997999999</v>
      </c>
      <c r="FO222" s="107">
        <v>76.399187334358288</v>
      </c>
      <c r="FP222" s="107">
        <v>82.292619000000002</v>
      </c>
      <c r="FQ222" s="112">
        <v>5144.7265619999998</v>
      </c>
      <c r="FR222" s="107">
        <v>37.665470107621346</v>
      </c>
      <c r="FS222" s="107">
        <v>79.418809999999993</v>
      </c>
      <c r="FT222" s="107">
        <v>18.329957504085357</v>
      </c>
      <c r="FU222" s="107">
        <v>1.5911421444518539</v>
      </c>
      <c r="FV222" s="107">
        <v>126.22428600000001</v>
      </c>
      <c r="FW222" s="107">
        <v>18.4574297648502</v>
      </c>
      <c r="FX222" s="107">
        <v>1.6022074448654688</v>
      </c>
      <c r="FY222" s="107">
        <v>126.403871</v>
      </c>
      <c r="FZ222" s="107">
        <v>1120174.1494355206</v>
      </c>
      <c r="GA222" s="107">
        <v>7.5638788389868177</v>
      </c>
      <c r="GB222" s="107">
        <v>135.49799999999999</v>
      </c>
      <c r="GC222" s="107">
        <v>1041706.0763456227</v>
      </c>
      <c r="GD222" s="107">
        <v>7.0340299776469637</v>
      </c>
      <c r="GE222" s="113">
        <v>135.81428600000001</v>
      </c>
      <c r="GF222" s="113">
        <v>58.860303000000002</v>
      </c>
      <c r="GG222" s="113"/>
      <c r="GH222" s="113"/>
      <c r="GI222" s="113"/>
      <c r="GJ222" s="113"/>
      <c r="GK222" s="113"/>
      <c r="GL222" s="107"/>
      <c r="GM222" s="107"/>
      <c r="GN222" s="107"/>
      <c r="GO222" s="72"/>
      <c r="GP222" s="72"/>
      <c r="GQ222" s="72"/>
      <c r="GR222" s="72"/>
      <c r="GS222" s="72"/>
      <c r="GT222" s="72"/>
      <c r="GU222" s="72"/>
      <c r="GV222" s="72"/>
      <c r="GW222" s="72"/>
      <c r="GX222" s="72"/>
      <c r="GY222" s="72"/>
      <c r="GZ222" s="72"/>
      <c r="HA222" s="133"/>
      <c r="HB222" s="72"/>
      <c r="HC222" s="53" t="str">
        <f t="shared" si="27"/>
        <v>0</v>
      </c>
      <c r="HD222" s="56">
        <f t="shared" si="28"/>
        <v>2018</v>
      </c>
      <c r="HF222" s="56" t="e">
        <f>MATCH(ROUND(#REF!,1),#REF!,0)</f>
        <v>#REF!</v>
      </c>
      <c r="HG222" s="56" t="e">
        <f>MATCH(ROUND(#REF!,1),#REF!,0)</f>
        <v>#REF!</v>
      </c>
      <c r="HH222" s="56" t="e">
        <f>MATCH(ROUND(#REF!,1),#REF!,0)</f>
        <v>#REF!</v>
      </c>
      <c r="HI222" s="56" t="e">
        <f>MATCH(ROUND(#REF!,1),#REF!,0)</f>
        <v>#REF!</v>
      </c>
      <c r="HK222" s="115">
        <f t="shared" si="24"/>
        <v>2</v>
      </c>
      <c r="HL222" s="115" t="str" cm="1">
        <f t="array" ref="HL222">IFERROR(INDEX(#REF!,'5. Data Set'!HH222),"")</f>
        <v/>
      </c>
      <c r="HN222" s="116" t="str" cm="1">
        <f t="array" ref="HN222">IF(IFERROR(INDEX($E$5:$E$900,SMALL(IF(ROUND($EH$5:$EH$900,1)=ROUND($EH222,1),ROW($EH$5:$EH$900)-4,""),1)),"")=$E222,"",IFERROR(INDEX($E$5:$E$900,SMALL(IF(ROUND($EH$5:$EH$900,1)=ROUND($EH222,1),ROW($EH$5:$EH$900)-4,""),1)),""))</f>
        <v/>
      </c>
      <c r="HO222" s="116" t="str" cm="1">
        <f t="array" ref="HO222">IF(IFERROR(INDEX($E$5:$E$900,SMALL(IF(ROUND($EH$5:$EH$900,1)=ROUND($EH222,1),ROW($EH$5:$EH$900)-4,""),2)),"")=$E222,"",IFERROR(INDEX($E$5:$E$900,SMALL(IF(ROUND($EH$5:$EH$900,1)=ROUND($EH222,1),ROW($EH$5:$EH$900)-4,""),2)),""))</f>
        <v/>
      </c>
      <c r="HP222" s="116" t="str" cm="1">
        <f t="array" ref="HP222">IF(IFERROR(INDEX($E$5:$E$900,SMALL(IF(ROUND($EH$5:$EH$900,1)=ROUND($EH222,1),ROW($EH$5:$EH$900)-4,""),3)),"")=$E222,"",IFERROR(INDEX($E$5:$E$900,SMALL(IF(ROUND($EH$5:$EH$900,1)=ROUND($EH222,1),ROW($EH$5:$EH$900)-4,""),3)),""))</f>
        <v/>
      </c>
      <c r="HQ222" s="117" t="str" cm="1">
        <f t="array" ref="HQ222">IF(IFERROR(INDEX($E$5:$E$900,SMALL(IF(ROUND($EH$5:$EH$900,1)=ROUND($EH222,1),ROW($EH$5:$EH$900)-4,""),4)),"")=$E222,"",IFERROR(INDEX($E$5:$E$900,SMALL(IF(ROUND($EH$5:$EH$900,1)=ROUND($EH222,1),ROW($EH$5:$EH$900)-4,""),4)),""))</f>
        <v/>
      </c>
      <c r="HR222" s="118"/>
      <c r="HS222" s="105" t="str">
        <f t="shared" si="25"/>
        <v>QZB</v>
      </c>
      <c r="HT222" s="119" t="str">
        <f t="shared" si="26"/>
        <v/>
      </c>
      <c r="HU222" s="119" t="str">
        <f t="shared" si="26"/>
        <v/>
      </c>
      <c r="HV222" s="119" t="str">
        <f t="shared" si="26"/>
        <v/>
      </c>
      <c r="HW222" s="119" t="str">
        <f t="shared" si="23"/>
        <v/>
      </c>
    </row>
    <row r="223" spans="1:232" ht="12.75" customHeight="1" x14ac:dyDescent="0.25">
      <c r="A223" s="110" t="s">
        <v>292</v>
      </c>
      <c r="B223" s="110" t="s">
        <v>832</v>
      </c>
      <c r="C223" s="107"/>
      <c r="D223" s="107">
        <v>2018</v>
      </c>
      <c r="E223" s="109" t="s">
        <v>838</v>
      </c>
      <c r="F223" s="107" t="s">
        <v>49</v>
      </c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 t="s">
        <v>18</v>
      </c>
      <c r="X223" s="105"/>
      <c r="Y223" s="107" t="s">
        <v>834</v>
      </c>
      <c r="Z223" s="107">
        <v>1</v>
      </c>
      <c r="AA223" s="107" t="s">
        <v>496</v>
      </c>
      <c r="AB223" s="110">
        <v>2</v>
      </c>
      <c r="AC223" s="110">
        <v>2</v>
      </c>
      <c r="AD223" s="107">
        <v>2095</v>
      </c>
      <c r="AE223" s="107">
        <v>12</v>
      </c>
      <c r="AF223" s="107">
        <v>2</v>
      </c>
      <c r="AG223" s="107">
        <v>32768</v>
      </c>
      <c r="AH223" s="107">
        <v>2</v>
      </c>
      <c r="AI223" s="107" t="s">
        <v>835</v>
      </c>
      <c r="AJ223" s="110">
        <v>1</v>
      </c>
      <c r="AK223" s="110" t="s">
        <v>836</v>
      </c>
      <c r="AL223" s="107" t="s">
        <v>837</v>
      </c>
      <c r="AM223" s="107">
        <v>1</v>
      </c>
      <c r="AN223" s="110" t="s">
        <v>493</v>
      </c>
      <c r="AO223" s="110">
        <v>500</v>
      </c>
      <c r="AP223" s="107" t="s">
        <v>531</v>
      </c>
      <c r="AQ223" s="107" t="s">
        <v>424</v>
      </c>
      <c r="AR223" s="107" t="s">
        <v>319</v>
      </c>
      <c r="AS223" s="107" t="s">
        <v>442</v>
      </c>
      <c r="AT223" s="107" t="s">
        <v>344</v>
      </c>
      <c r="AU223" s="111">
        <v>11.128137463145874</v>
      </c>
      <c r="AV223" s="111">
        <v>3.0928532886780857</v>
      </c>
      <c r="AW223" s="111">
        <v>13.900693449580592</v>
      </c>
      <c r="AX223" s="111">
        <v>15.074070202361236</v>
      </c>
      <c r="AY223" s="111">
        <v>16.002834370537883</v>
      </c>
      <c r="AZ223" s="111">
        <v>23.772523694557474</v>
      </c>
      <c r="BA223" s="111"/>
      <c r="BB223" s="111">
        <v>10.252479793285186</v>
      </c>
      <c r="BC223" s="111">
        <v>47.279196495887142</v>
      </c>
      <c r="BD223" s="111">
        <v>563.86066802681819</v>
      </c>
      <c r="BE223" s="111">
        <v>9.3011924183164272</v>
      </c>
      <c r="BF223" s="111">
        <v>52.607662135126475</v>
      </c>
      <c r="BG223" s="133">
        <v>21037.782998357601</v>
      </c>
      <c r="BH223" s="112">
        <v>21056.357076</v>
      </c>
      <c r="BI223" s="111">
        <v>3.0408926514932704</v>
      </c>
      <c r="BJ223" s="112">
        <v>200.15055599999999</v>
      </c>
      <c r="BK223" s="112">
        <v>15788.091479999999</v>
      </c>
      <c r="BL223" s="111">
        <v>2.2800663566518398</v>
      </c>
      <c r="BM223" s="112">
        <v>174.02976200000001</v>
      </c>
      <c r="BN223" s="112">
        <v>10537.399831999999</v>
      </c>
      <c r="BO223" s="111">
        <v>1.521778035930911</v>
      </c>
      <c r="BP223" s="112">
        <v>148.120159</v>
      </c>
      <c r="BQ223" s="112">
        <v>5260.5191020000002</v>
      </c>
      <c r="BR223" s="111">
        <v>0.75970757061983718</v>
      </c>
      <c r="BS223" s="133">
        <v>101.31224</v>
      </c>
      <c r="BT223" s="133">
        <v>58804.123231469799</v>
      </c>
      <c r="BU223" s="112">
        <v>58798.067325999997</v>
      </c>
      <c r="BV223" s="107">
        <v>0.9964404439660921</v>
      </c>
      <c r="BW223" s="107">
        <v>224.507937</v>
      </c>
      <c r="BX223" s="107">
        <v>44102.590386000003</v>
      </c>
      <c r="BY223" s="107">
        <v>0.74739879630105088</v>
      </c>
      <c r="BZ223" s="107">
        <v>198.935079</v>
      </c>
      <c r="CA223" s="107">
        <v>29400.970170000001</v>
      </c>
      <c r="CB223" s="107">
        <v>0.49825303962455331</v>
      </c>
      <c r="CC223" s="107">
        <v>172.66269800000001</v>
      </c>
      <c r="CD223" s="107">
        <v>14691.167234</v>
      </c>
      <c r="CE223" s="107">
        <v>0.24896861183996574</v>
      </c>
      <c r="CF223" s="133">
        <v>130.924048</v>
      </c>
      <c r="CG223" s="133">
        <v>73153.662331692205</v>
      </c>
      <c r="CH223" s="112">
        <v>73110.301057000004</v>
      </c>
      <c r="CI223" s="107">
        <v>4.5847211118294853</v>
      </c>
      <c r="CJ223" s="107">
        <v>232.288016</v>
      </c>
      <c r="CK223" s="107">
        <v>54819.939066999999</v>
      </c>
      <c r="CL223" s="107">
        <v>3.4377389828244551</v>
      </c>
      <c r="CM223" s="107">
        <v>205.537778</v>
      </c>
      <c r="CN223" s="107">
        <v>36563.874179999999</v>
      </c>
      <c r="CO223" s="107">
        <v>2.2929076130137567</v>
      </c>
      <c r="CP223" s="107">
        <v>177.604206</v>
      </c>
      <c r="CQ223" s="107">
        <v>18299.101909000001</v>
      </c>
      <c r="CR223" s="107">
        <v>1.1475302062332136</v>
      </c>
      <c r="CS223" s="107">
        <v>130.984206</v>
      </c>
      <c r="CT223" s="107">
        <v>65771.4968565093</v>
      </c>
      <c r="CU223" s="107">
        <v>65777.977922000005</v>
      </c>
      <c r="CV223" s="107">
        <v>4.3687342250837347</v>
      </c>
      <c r="CW223" s="107">
        <v>189.88214300000001</v>
      </c>
      <c r="CX223" s="112">
        <v>49343.317671999997</v>
      </c>
      <c r="CY223" s="107">
        <v>3.2772038226603337</v>
      </c>
      <c r="CZ223" s="107">
        <v>176.023492</v>
      </c>
      <c r="DA223" s="112">
        <v>32886.847087000002</v>
      </c>
      <c r="DB223" s="107">
        <v>2.1842248570553773</v>
      </c>
      <c r="DC223" s="107">
        <v>157.46436499999999</v>
      </c>
      <c r="DD223" s="112">
        <v>16437.190681</v>
      </c>
      <c r="DE223" s="107">
        <v>1.0916984644536289</v>
      </c>
      <c r="DF223" s="107">
        <v>125.631905</v>
      </c>
      <c r="DG223" s="133">
        <v>102417.526783041</v>
      </c>
      <c r="DH223" s="112">
        <v>102465.757923</v>
      </c>
      <c r="DI223" s="107">
        <v>4.9057028067124779</v>
      </c>
      <c r="DJ223" s="107">
        <v>205.29531700000001</v>
      </c>
      <c r="DK223" s="112">
        <v>76837.873217</v>
      </c>
      <c r="DL223" s="107">
        <v>3.678729147601842</v>
      </c>
      <c r="DM223" s="107">
        <v>189.459127</v>
      </c>
      <c r="DN223" s="112">
        <v>51182.547537999999</v>
      </c>
      <c r="DO223" s="107">
        <v>2.4504417104936214</v>
      </c>
      <c r="DP223" s="162">
        <v>166.76031699999999</v>
      </c>
      <c r="DQ223" s="112">
        <v>25628.456251</v>
      </c>
      <c r="DR223" s="107">
        <v>1.227001022690114</v>
      </c>
      <c r="DS223" s="133">
        <v>127.55968</v>
      </c>
      <c r="DT223" s="133">
        <v>7101.5227945185397</v>
      </c>
      <c r="DU223" s="112">
        <v>7099.8773389999997</v>
      </c>
      <c r="DV223" s="107">
        <v>7.2681346562931868</v>
      </c>
      <c r="DW223" s="107">
        <v>203.10198399999999</v>
      </c>
      <c r="DX223" s="112">
        <v>5336.7077939999999</v>
      </c>
      <c r="DY223" s="107">
        <v>5.4631804207401338</v>
      </c>
      <c r="DZ223" s="162">
        <v>184.501746</v>
      </c>
      <c r="EA223" s="112">
        <v>3548.2323780000002</v>
      </c>
      <c r="EB223" s="107">
        <v>3.6323205998873931</v>
      </c>
      <c r="EC223" s="162">
        <v>162.031429</v>
      </c>
      <c r="ED223" s="112">
        <v>1769.959325</v>
      </c>
      <c r="EE223" s="107">
        <v>1.8119049239903773</v>
      </c>
      <c r="EF223" s="133">
        <v>134.76373000000001</v>
      </c>
      <c r="EG223" s="133">
        <v>1107213.41001916</v>
      </c>
      <c r="EH223" s="111">
        <v>1112430.74324</v>
      </c>
      <c r="EI223" s="107">
        <v>3.1414628003079472</v>
      </c>
      <c r="EJ223" s="107">
        <v>200.76634100000001</v>
      </c>
      <c r="EK223" s="112">
        <v>968906.30538499996</v>
      </c>
      <c r="EL223" s="107">
        <v>2.7361551573859297</v>
      </c>
      <c r="EM223" s="162">
        <v>171.39585400000001</v>
      </c>
      <c r="EN223" s="112">
        <v>826187.41971100005</v>
      </c>
      <c r="EO223" s="107">
        <v>2.3331223636854901</v>
      </c>
      <c r="EP223" s="162">
        <v>160.636707</v>
      </c>
      <c r="EQ223" s="112">
        <v>695912.37675000005</v>
      </c>
      <c r="ER223" s="107">
        <v>1.9652305162536838</v>
      </c>
      <c r="ES223" s="162">
        <v>151.324106</v>
      </c>
      <c r="ET223" s="112">
        <v>557413.21097400005</v>
      </c>
      <c r="EU223" s="107">
        <v>1.5741140536757348</v>
      </c>
      <c r="EV223" s="162">
        <v>141.532073</v>
      </c>
      <c r="EW223" s="112">
        <v>414810.34255399997</v>
      </c>
      <c r="EX223" s="107">
        <v>1.1714088883601175</v>
      </c>
      <c r="EY223" s="162">
        <v>132.02365900000001</v>
      </c>
      <c r="EZ223" s="112">
        <v>275920.992791</v>
      </c>
      <c r="FA223" s="107">
        <v>0.77919056080056392</v>
      </c>
      <c r="FB223" s="162">
        <v>120.73764199999999</v>
      </c>
      <c r="FC223" s="112">
        <v>138159.958759</v>
      </c>
      <c r="FD223" s="107">
        <v>0.39015855465245858</v>
      </c>
      <c r="FE223" s="133">
        <v>95.902153999999996</v>
      </c>
      <c r="FF223" s="133">
        <v>1939.3507448626699</v>
      </c>
      <c r="FG223" s="112">
        <v>1899.2728500000001</v>
      </c>
      <c r="FH223" s="107">
        <v>5.6115134727885128</v>
      </c>
      <c r="FI223" s="107">
        <v>87.966746000000001</v>
      </c>
      <c r="FJ223" s="112">
        <v>968.90195800000004</v>
      </c>
      <c r="FK223" s="107">
        <v>2.8626778880813095</v>
      </c>
      <c r="FL223" s="163">
        <v>81.694682999999998</v>
      </c>
      <c r="FM223" s="133">
        <v>9697.2201307045107</v>
      </c>
      <c r="FN223" s="112">
        <v>9759.0287000000008</v>
      </c>
      <c r="FO223" s="107">
        <v>71.447607438319068</v>
      </c>
      <c r="FP223" s="107">
        <v>91.384840999999994</v>
      </c>
      <c r="FQ223" s="112">
        <v>4844.2475700000005</v>
      </c>
      <c r="FR223" s="107">
        <v>35.465609268614102</v>
      </c>
      <c r="FS223" s="163">
        <v>87.212221999999997</v>
      </c>
      <c r="FT223" s="107">
        <v>19.645064040667517</v>
      </c>
      <c r="FU223" s="107">
        <v>1.7053006979746108</v>
      </c>
      <c r="FV223" s="107">
        <v>177.50940399999999</v>
      </c>
      <c r="FW223" s="107">
        <v>18.410347766931675</v>
      </c>
      <c r="FX223" s="107">
        <v>1.5981204658794859</v>
      </c>
      <c r="FY223" s="107">
        <v>177.464651</v>
      </c>
      <c r="FZ223" s="107">
        <v>2086846.4582548116</v>
      </c>
      <c r="GA223" s="107">
        <v>14.091249805900606</v>
      </c>
      <c r="GB223" s="164">
        <v>228.48611099999999</v>
      </c>
      <c r="GC223" s="107">
        <v>1748222.619235904</v>
      </c>
      <c r="GD223" s="107">
        <v>11.804721687373418</v>
      </c>
      <c r="GE223" s="165">
        <v>224.39168000000001</v>
      </c>
      <c r="GF223" s="132">
        <v>60.81803</v>
      </c>
      <c r="GG223" s="132"/>
      <c r="GH223" s="132"/>
      <c r="GI223" s="132"/>
      <c r="GJ223" s="132"/>
      <c r="GK223" s="132"/>
      <c r="GL223" s="133"/>
      <c r="GM223" s="133"/>
      <c r="GN223" s="133"/>
      <c r="GO223" s="72"/>
      <c r="GP223" s="72"/>
      <c r="GQ223" s="72"/>
      <c r="GR223" s="72"/>
      <c r="GS223" s="72"/>
      <c r="GT223" s="72"/>
      <c r="GU223" s="72"/>
      <c r="GV223" s="72"/>
      <c r="GW223" s="72"/>
      <c r="GX223" s="72"/>
      <c r="GY223" s="72"/>
      <c r="GZ223" s="72"/>
      <c r="HA223" s="133"/>
      <c r="HB223" s="72"/>
      <c r="HC223" s="53" t="str">
        <f t="shared" si="27"/>
        <v>0</v>
      </c>
      <c r="HD223" s="56">
        <f t="shared" si="28"/>
        <v>2018</v>
      </c>
      <c r="HF223" s="56" t="e">
        <f>MATCH(ROUND(#REF!,1),#REF!,0)</f>
        <v>#REF!</v>
      </c>
      <c r="HG223" s="56" t="e">
        <f>MATCH(ROUND(#REF!,1),#REF!,0)</f>
        <v>#REF!</v>
      </c>
      <c r="HH223" s="56" t="e">
        <f>MATCH(ROUND(#REF!,1),#REF!,0)</f>
        <v>#REF!</v>
      </c>
      <c r="HI223" s="56" t="e">
        <f>MATCH(ROUND(#REF!,1),#REF!,0)</f>
        <v>#REF!</v>
      </c>
      <c r="HK223" s="115">
        <f t="shared" si="24"/>
        <v>2</v>
      </c>
      <c r="HL223" s="115" t="str" cm="1">
        <f t="array" ref="HL223">IFERROR(INDEX(#REF!,'5. Data Set'!HH223),"")</f>
        <v/>
      </c>
      <c r="HN223" s="116" t="str" cm="1">
        <f t="array" ref="HN223">IF(IFERROR(INDEX($E$5:$E$900,SMALL(IF(ROUND($EH$5:$EH$900,1)=ROUND($EH223,1),ROW($EH$5:$EH$900)-4,""),1)),"")=$E223,"",IFERROR(INDEX($E$5:$E$900,SMALL(IF(ROUND($EH$5:$EH$900,1)=ROUND($EH223,1),ROW($EH$5:$EH$900)-4,""),1)),""))</f>
        <v/>
      </c>
      <c r="HO223" s="116" t="str" cm="1">
        <f t="array" ref="HO223">IF(IFERROR(INDEX($E$5:$E$900,SMALL(IF(ROUND($EH$5:$EH$900,1)=ROUND($EH223,1),ROW($EH$5:$EH$900)-4,""),2)),"")=$E223,"",IFERROR(INDEX($E$5:$E$900,SMALL(IF(ROUND($EH$5:$EH$900,1)=ROUND($EH223,1),ROW($EH$5:$EH$900)-4,""),2)),""))</f>
        <v/>
      </c>
      <c r="HP223" s="116" t="str" cm="1">
        <f t="array" ref="HP223">IF(IFERROR(INDEX($E$5:$E$900,SMALL(IF(ROUND($EH$5:$EH$900,1)=ROUND($EH223,1),ROW($EH$5:$EH$900)-4,""),3)),"")=$E223,"",IFERROR(INDEX($E$5:$E$900,SMALL(IF(ROUND($EH$5:$EH$900,1)=ROUND($EH223,1),ROW($EH$5:$EH$900)-4,""),3)),""))</f>
        <v/>
      </c>
      <c r="HQ223" s="117" t="str" cm="1">
        <f t="array" ref="HQ223">IF(IFERROR(INDEX($E$5:$E$900,SMALL(IF(ROUND($EH$5:$EH$900,1)=ROUND($EH223,1),ROW($EH$5:$EH$900)-4,""),4)),"")=$E223,"",IFERROR(INDEX($E$5:$E$900,SMALL(IF(ROUND($EH$5:$EH$900,1)=ROUND($EH223,1),ROW($EH$5:$EH$900)-4,""),4)),""))</f>
        <v/>
      </c>
      <c r="HR223" s="118"/>
      <c r="HS223" s="105" t="str">
        <f t="shared" si="25"/>
        <v>QZB</v>
      </c>
      <c r="HT223" s="119" t="str">
        <f t="shared" si="26"/>
        <v/>
      </c>
      <c r="HU223" s="119" t="str">
        <f t="shared" si="26"/>
        <v/>
      </c>
      <c r="HV223" s="119" t="str">
        <f t="shared" si="26"/>
        <v/>
      </c>
      <c r="HW223" s="119" t="str">
        <f t="shared" si="23"/>
        <v/>
      </c>
    </row>
    <row r="224" spans="1:232" ht="12.75" customHeight="1" x14ac:dyDescent="0.25">
      <c r="A224" s="110" t="s">
        <v>292</v>
      </c>
      <c r="B224" s="110" t="s">
        <v>832</v>
      </c>
      <c r="C224" s="107"/>
      <c r="D224" s="107">
        <v>2018</v>
      </c>
      <c r="E224" s="109" t="s">
        <v>839</v>
      </c>
      <c r="F224" s="107" t="s">
        <v>300</v>
      </c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 t="s">
        <v>18</v>
      </c>
      <c r="X224" s="105"/>
      <c r="Y224" s="107" t="s">
        <v>834</v>
      </c>
      <c r="Z224" s="107">
        <v>1</v>
      </c>
      <c r="AA224" s="107" t="s">
        <v>422</v>
      </c>
      <c r="AB224" s="110">
        <v>2</v>
      </c>
      <c r="AC224" s="110">
        <v>2</v>
      </c>
      <c r="AD224" s="107">
        <v>2494</v>
      </c>
      <c r="AE224" s="107">
        <v>28</v>
      </c>
      <c r="AF224" s="107">
        <v>2</v>
      </c>
      <c r="AG224" s="107">
        <v>196608</v>
      </c>
      <c r="AH224" s="107">
        <v>12</v>
      </c>
      <c r="AI224" s="107" t="s">
        <v>835</v>
      </c>
      <c r="AJ224" s="110">
        <v>1</v>
      </c>
      <c r="AK224" s="110" t="s">
        <v>840</v>
      </c>
      <c r="AL224" s="107" t="s">
        <v>837</v>
      </c>
      <c r="AM224" s="107">
        <v>2</v>
      </c>
      <c r="AN224" s="110" t="s">
        <v>493</v>
      </c>
      <c r="AO224" s="110">
        <v>800</v>
      </c>
      <c r="AP224" s="107" t="s">
        <v>531</v>
      </c>
      <c r="AQ224" s="107" t="s">
        <v>424</v>
      </c>
      <c r="AR224" s="107" t="s">
        <v>319</v>
      </c>
      <c r="AS224" s="107" t="s">
        <v>442</v>
      </c>
      <c r="AT224" s="107" t="s">
        <v>344</v>
      </c>
      <c r="AU224" s="111">
        <v>16.375868544059227</v>
      </c>
      <c r="AV224" s="111">
        <v>3.6143452393363797</v>
      </c>
      <c r="AW224" s="111">
        <v>15.986015218940835</v>
      </c>
      <c r="AX224" s="111">
        <v>18.949909016666172</v>
      </c>
      <c r="AY224" s="111">
        <v>19.435791994294064</v>
      </c>
      <c r="AZ224" s="111">
        <v>29.176819440069078</v>
      </c>
      <c r="BA224" s="111"/>
      <c r="BB224" s="111">
        <v>15.359355077245766</v>
      </c>
      <c r="BC224" s="111">
        <v>45.400085513940041</v>
      </c>
      <c r="BD224" s="111">
        <v>628.52744275248688</v>
      </c>
      <c r="BE224" s="111">
        <v>14.476474942053244</v>
      </c>
      <c r="BF224" s="111">
        <v>203.26321179357046</v>
      </c>
      <c r="BG224" s="133">
        <v>78665.135248728795</v>
      </c>
      <c r="BH224" s="112">
        <v>78544.564241</v>
      </c>
      <c r="BI224" s="111">
        <v>11.343158142366127</v>
      </c>
      <c r="BJ224" s="112">
        <v>596.300794</v>
      </c>
      <c r="BK224" s="112">
        <v>58982.063757000004</v>
      </c>
      <c r="BL224" s="111">
        <v>8.5180035464444579</v>
      </c>
      <c r="BM224" s="112">
        <v>475.72618999999997</v>
      </c>
      <c r="BN224" s="112">
        <v>39305.339770999999</v>
      </c>
      <c r="BO224" s="111">
        <v>5.6763531527641389</v>
      </c>
      <c r="BP224" s="112">
        <v>354.89365099999998</v>
      </c>
      <c r="BQ224" s="112">
        <v>19682.227440999999</v>
      </c>
      <c r="BR224" s="111">
        <v>2.8424451852868118</v>
      </c>
      <c r="BS224" s="133">
        <v>215.32539700000001</v>
      </c>
      <c r="BT224" s="133">
        <v>167156.70819604801</v>
      </c>
      <c r="BU224" s="112">
        <v>166740.636745</v>
      </c>
      <c r="BV224" s="107">
        <v>2.8257240698778521</v>
      </c>
      <c r="BW224" s="107">
        <v>576.288095</v>
      </c>
      <c r="BX224" s="107">
        <v>125342.46114699999</v>
      </c>
      <c r="BY224" s="107">
        <v>2.1241565125031117</v>
      </c>
      <c r="BZ224" s="107">
        <v>555.92460300000005</v>
      </c>
      <c r="CA224" s="107">
        <v>83581.253089999998</v>
      </c>
      <c r="CB224" s="107">
        <v>1.4164367082762013</v>
      </c>
      <c r="CC224" s="107">
        <v>411.800794</v>
      </c>
      <c r="CD224" s="107">
        <v>41797.948099000001</v>
      </c>
      <c r="CE224" s="107">
        <v>0.70834243121835283</v>
      </c>
      <c r="CF224" s="133">
        <v>267.48253999999997</v>
      </c>
      <c r="CG224" s="133">
        <v>198731.482412479</v>
      </c>
      <c r="CH224" s="112">
        <v>197899.741878</v>
      </c>
      <c r="CI224" s="107">
        <v>12.410222793451357</v>
      </c>
      <c r="CJ224" s="107">
        <v>558.67063499999995</v>
      </c>
      <c r="CK224" s="107">
        <v>149092.700515</v>
      </c>
      <c r="CL224" s="107">
        <v>9.3495504981967841</v>
      </c>
      <c r="CM224" s="107">
        <v>554.21587299999999</v>
      </c>
      <c r="CN224" s="107">
        <v>99396.264555999995</v>
      </c>
      <c r="CO224" s="107">
        <v>6.2331045825073943</v>
      </c>
      <c r="CP224" s="107">
        <v>419.95</v>
      </c>
      <c r="CQ224" s="107">
        <v>49686.644133000002</v>
      </c>
      <c r="CR224" s="107">
        <v>3.1158318737454151</v>
      </c>
      <c r="CS224" s="107">
        <v>265.37222200000002</v>
      </c>
      <c r="CT224" s="107">
        <v>204475.02391653601</v>
      </c>
      <c r="CU224" s="107">
        <v>204479.54685000001</v>
      </c>
      <c r="CV224" s="107">
        <v>13.580788325729767</v>
      </c>
      <c r="CW224" s="107">
        <v>545.39365099999998</v>
      </c>
      <c r="CX224" s="112">
        <v>153283.37401299999</v>
      </c>
      <c r="CY224" s="107">
        <v>10.180524597168137</v>
      </c>
      <c r="CZ224" s="107">
        <v>468.85476199999999</v>
      </c>
      <c r="DA224" s="112">
        <v>102245.000761</v>
      </c>
      <c r="DB224" s="107">
        <v>6.7907413435233748</v>
      </c>
      <c r="DC224" s="107">
        <v>381.81111099999998</v>
      </c>
      <c r="DD224" s="112">
        <v>51157.338077</v>
      </c>
      <c r="DE224" s="107">
        <v>3.3976844649464386</v>
      </c>
      <c r="DF224" s="107">
        <v>253.37857099999999</v>
      </c>
      <c r="DG224" s="133">
        <v>310041.26028001303</v>
      </c>
      <c r="DH224" s="112">
        <v>308944.38638899999</v>
      </c>
      <c r="DI224" s="107">
        <v>14.791178771795183</v>
      </c>
      <c r="DJ224" s="107">
        <v>556.01666699999998</v>
      </c>
      <c r="DK224" s="112">
        <v>232551.88473300001</v>
      </c>
      <c r="DL224" s="107">
        <v>11.133772459851958</v>
      </c>
      <c r="DM224" s="107">
        <v>529.89126999999996</v>
      </c>
      <c r="DN224" s="112">
        <v>155044.62948100001</v>
      </c>
      <c r="DO224" s="107">
        <v>7.4229956370615895</v>
      </c>
      <c r="DP224" s="162">
        <v>412.48079999999999</v>
      </c>
      <c r="DQ224" s="112">
        <v>77521.885072999998</v>
      </c>
      <c r="DR224" s="107">
        <v>3.7114772475507576</v>
      </c>
      <c r="DS224" s="133">
        <v>261.62777799999998</v>
      </c>
      <c r="DT224" s="133">
        <v>21637.3358436815</v>
      </c>
      <c r="DU224" s="112">
        <v>21566.421598000001</v>
      </c>
      <c r="DV224" s="107">
        <v>22.077516095613451</v>
      </c>
      <c r="DW224" s="107">
        <v>554.35555599999998</v>
      </c>
      <c r="DX224" s="112">
        <v>16240.840036</v>
      </c>
      <c r="DY224" s="107">
        <v>16.62572558325229</v>
      </c>
      <c r="DZ224" s="162">
        <v>504.92936500000002</v>
      </c>
      <c r="EA224" s="112">
        <v>10815.312610000001</v>
      </c>
      <c r="EB224" s="107">
        <v>11.071620627527256</v>
      </c>
      <c r="EC224" s="162">
        <v>400.70079399999997</v>
      </c>
      <c r="ED224" s="112">
        <v>5419.9872020000003</v>
      </c>
      <c r="EE224" s="107">
        <v>5.5484334360444283</v>
      </c>
      <c r="EF224" s="133">
        <v>277.40952399999998</v>
      </c>
      <c r="EG224" s="133">
        <v>4149916.4801080101</v>
      </c>
      <c r="EH224" s="111">
        <v>4177800.8476800001</v>
      </c>
      <c r="EI224" s="107">
        <v>11.797953292675425</v>
      </c>
      <c r="EJ224" s="107">
        <v>589.55934999999999</v>
      </c>
      <c r="EK224" s="112">
        <v>3634133.5428070002</v>
      </c>
      <c r="EL224" s="107">
        <v>10.262657163562841</v>
      </c>
      <c r="EM224" s="162">
        <v>496.294715</v>
      </c>
      <c r="EN224" s="112">
        <v>3107899.4364209999</v>
      </c>
      <c r="EO224" s="107">
        <v>8.7765917347613467</v>
      </c>
      <c r="EP224" s="162">
        <v>447.719919</v>
      </c>
      <c r="EQ224" s="112">
        <v>2593605.6791810002</v>
      </c>
      <c r="ER224" s="107">
        <v>7.3242454052321362</v>
      </c>
      <c r="ES224" s="162">
        <v>397.3</v>
      </c>
      <c r="ET224" s="112">
        <v>2074397.654965</v>
      </c>
      <c r="EU224" s="107">
        <v>5.8580213696167718</v>
      </c>
      <c r="EV224" s="162">
        <v>344.67910599999999</v>
      </c>
      <c r="EW224" s="112">
        <v>1556103.0986490001</v>
      </c>
      <c r="EX224" s="107">
        <v>4.3943769331760647</v>
      </c>
      <c r="EY224" s="162">
        <v>296.28983699999998</v>
      </c>
      <c r="EZ224" s="112">
        <v>1038417.606084</v>
      </c>
      <c r="FA224" s="107">
        <v>2.9324524699817012</v>
      </c>
      <c r="FB224" s="162">
        <v>251.840935</v>
      </c>
      <c r="FC224" s="112">
        <v>519380.96650099999</v>
      </c>
      <c r="FD224" s="107">
        <v>1.4667124181580342</v>
      </c>
      <c r="FE224" s="133">
        <v>207.84780499999999</v>
      </c>
      <c r="FF224" s="133">
        <v>2586.9112808746399</v>
      </c>
      <c r="FG224" s="112">
        <v>2653.2481210000001</v>
      </c>
      <c r="FH224" s="107">
        <v>7.8391778083082206</v>
      </c>
      <c r="FI224" s="107">
        <v>127.232619</v>
      </c>
      <c r="FJ224" s="112">
        <v>1294.4034300000001</v>
      </c>
      <c r="FK224" s="107">
        <v>3.8243911540507005</v>
      </c>
      <c r="FL224" s="163">
        <v>114.319683</v>
      </c>
      <c r="FM224" s="133">
        <v>15856.7655708443</v>
      </c>
      <c r="FN224" s="112">
        <v>15772.498045</v>
      </c>
      <c r="FO224" s="107">
        <v>115.47329998535764</v>
      </c>
      <c r="FP224" s="107">
        <v>132.55579399999999</v>
      </c>
      <c r="FQ224" s="112">
        <v>7907.0754219999999</v>
      </c>
      <c r="FR224" s="107">
        <v>57.889123815799103</v>
      </c>
      <c r="FS224" s="163">
        <v>127.65309499999999</v>
      </c>
      <c r="FT224" s="107">
        <v>78.093568709947405</v>
      </c>
      <c r="FU224" s="107">
        <v>6.7789556171829348</v>
      </c>
      <c r="FV224" s="107">
        <v>484.00329699999998</v>
      </c>
      <c r="FW224" s="107">
        <v>82.594046245558047</v>
      </c>
      <c r="FX224" s="107">
        <v>7.1696220699269144</v>
      </c>
      <c r="FY224" s="107">
        <v>479.16500000000002</v>
      </c>
      <c r="FZ224" s="107">
        <v>17900194.60909532</v>
      </c>
      <c r="GA224" s="107">
        <v>120.86951237511627</v>
      </c>
      <c r="GB224" s="166">
        <v>589.76559999999995</v>
      </c>
      <c r="GC224" s="107">
        <v>17586125.535028938</v>
      </c>
      <c r="GD224" s="107">
        <v>118.74878817834026</v>
      </c>
      <c r="GE224" s="132">
        <v>584.211905</v>
      </c>
      <c r="GF224" s="132">
        <v>94.875077000000005</v>
      </c>
      <c r="GG224" s="132"/>
      <c r="GH224" s="132"/>
      <c r="GI224" s="132"/>
      <c r="GJ224" s="132"/>
      <c r="GK224" s="132"/>
      <c r="GL224" s="133"/>
      <c r="GM224" s="133"/>
      <c r="GN224" s="133"/>
      <c r="GO224" s="72"/>
      <c r="GP224" s="72"/>
      <c r="GQ224" s="72"/>
      <c r="GR224" s="72"/>
      <c r="GS224" s="72"/>
      <c r="GT224" s="72"/>
      <c r="GU224" s="72"/>
      <c r="GV224" s="72"/>
      <c r="GW224" s="72"/>
      <c r="GX224" s="72"/>
      <c r="GY224" s="72"/>
      <c r="GZ224" s="72"/>
      <c r="HA224" s="133"/>
      <c r="HB224" s="72"/>
      <c r="HC224" s="53" t="str">
        <f t="shared" si="27"/>
        <v>0</v>
      </c>
      <c r="HD224" s="56">
        <f t="shared" si="28"/>
        <v>2018</v>
      </c>
      <c r="HF224" s="56" t="e">
        <f>MATCH(ROUND(#REF!,1),#REF!,0)</f>
        <v>#REF!</v>
      </c>
      <c r="HG224" s="56" t="e">
        <f>MATCH(ROUND(#REF!,1),#REF!,0)</f>
        <v>#REF!</v>
      </c>
      <c r="HH224" s="56" t="e">
        <f>MATCH(ROUND(#REF!,1),#REF!,0)</f>
        <v>#REF!</v>
      </c>
      <c r="HI224" s="56" t="e">
        <f>MATCH(ROUND(#REF!,1),#REF!,0)</f>
        <v>#REF!</v>
      </c>
      <c r="HK224" s="115">
        <f t="shared" si="24"/>
        <v>2</v>
      </c>
      <c r="HL224" s="115" t="str" cm="1">
        <f t="array" ref="HL224">IFERROR(INDEX(#REF!,'5. Data Set'!HH224),"")</f>
        <v/>
      </c>
      <c r="HN224" s="116" t="str" cm="1">
        <f t="array" ref="HN224">IF(IFERROR(INDEX($E$5:$E$900,SMALL(IF(ROUND($EH$5:$EH$900,1)=ROUND($EH224,1),ROW($EH$5:$EH$900)-4,""),1)),"")=$E224,"",IFERROR(INDEX($E$5:$E$900,SMALL(IF(ROUND($EH$5:$EH$900,1)=ROUND($EH224,1),ROW($EH$5:$EH$900)-4,""),1)),""))</f>
        <v/>
      </c>
      <c r="HO224" s="116" t="str" cm="1">
        <f t="array" ref="HO224">IF(IFERROR(INDEX($E$5:$E$900,SMALL(IF(ROUND($EH$5:$EH$900,1)=ROUND($EH224,1),ROW($EH$5:$EH$900)-4,""),2)),"")=$E224,"",IFERROR(INDEX($E$5:$E$900,SMALL(IF(ROUND($EH$5:$EH$900,1)=ROUND($EH224,1),ROW($EH$5:$EH$900)-4,""),2)),""))</f>
        <v/>
      </c>
      <c r="HP224" s="116" t="str" cm="1">
        <f t="array" ref="HP224">IF(IFERROR(INDEX($E$5:$E$900,SMALL(IF(ROUND($EH$5:$EH$900,1)=ROUND($EH224,1),ROW($EH$5:$EH$900)-4,""),3)),"")=$E224,"",IFERROR(INDEX($E$5:$E$900,SMALL(IF(ROUND($EH$5:$EH$900,1)=ROUND($EH224,1),ROW($EH$5:$EH$900)-4,""),3)),""))</f>
        <v/>
      </c>
      <c r="HQ224" s="117" t="str" cm="1">
        <f t="array" ref="HQ224">IF(IFERROR(INDEX($E$5:$E$900,SMALL(IF(ROUND($EH$5:$EH$900,1)=ROUND($EH224,1),ROW($EH$5:$EH$900)-4,""),4)),"")=$E224,"",IFERROR(INDEX($E$5:$E$900,SMALL(IF(ROUND($EH$5:$EH$900,1)=ROUND($EH224,1),ROW($EH$5:$EH$900)-4,""),4)),""))</f>
        <v/>
      </c>
      <c r="HR224" s="118"/>
      <c r="HS224" s="105" t="str">
        <f t="shared" si="25"/>
        <v>QZB</v>
      </c>
      <c r="HT224" s="119" t="str">
        <f t="shared" si="26"/>
        <v/>
      </c>
      <c r="HU224" s="119" t="str">
        <f t="shared" si="26"/>
        <v/>
      </c>
      <c r="HV224" s="119" t="str">
        <f t="shared" si="26"/>
        <v/>
      </c>
      <c r="HW224" s="119" t="str">
        <f t="shared" si="23"/>
        <v/>
      </c>
    </row>
    <row r="225" spans="1:231" ht="12.75" customHeight="1" x14ac:dyDescent="0.25">
      <c r="A225" s="110" t="s">
        <v>292</v>
      </c>
      <c r="B225" s="110" t="s">
        <v>841</v>
      </c>
      <c r="C225" s="107"/>
      <c r="D225" s="107">
        <v>2020</v>
      </c>
      <c r="E225" s="109" t="s">
        <v>842</v>
      </c>
      <c r="F225" s="107" t="s">
        <v>300</v>
      </c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 t="s">
        <v>18</v>
      </c>
      <c r="X225" s="105"/>
      <c r="Y225" s="107" t="s">
        <v>296</v>
      </c>
      <c r="Z225" s="107">
        <v>1</v>
      </c>
      <c r="AA225" s="107" t="s">
        <v>843</v>
      </c>
      <c r="AB225" s="110">
        <v>2</v>
      </c>
      <c r="AC225" s="110">
        <v>2</v>
      </c>
      <c r="AD225" s="107">
        <v>2295</v>
      </c>
      <c r="AE225" s="107">
        <v>20</v>
      </c>
      <c r="AF225" s="107">
        <v>2</v>
      </c>
      <c r="AG225" s="107">
        <v>383600</v>
      </c>
      <c r="AH225" s="107">
        <v>12</v>
      </c>
      <c r="AI225" s="107" t="s">
        <v>844</v>
      </c>
      <c r="AJ225" s="110">
        <v>10</v>
      </c>
      <c r="AK225" s="110" t="s">
        <v>326</v>
      </c>
      <c r="AL225" s="107" t="s">
        <v>327</v>
      </c>
      <c r="AM225" s="107">
        <v>2</v>
      </c>
      <c r="AN225" s="110" t="s">
        <v>367</v>
      </c>
      <c r="AO225" s="110">
        <v>750</v>
      </c>
      <c r="AP225" s="107" t="s">
        <v>817</v>
      </c>
      <c r="AQ225" s="107" t="s">
        <v>441</v>
      </c>
      <c r="AR225" s="107" t="s">
        <v>319</v>
      </c>
      <c r="AS225" s="107" t="s">
        <v>845</v>
      </c>
      <c r="AT225" s="107"/>
      <c r="AU225" s="107">
        <v>17.920999999999999</v>
      </c>
      <c r="AV225" s="107">
        <v>16.984000000000002</v>
      </c>
      <c r="AW225" s="107">
        <v>24.5</v>
      </c>
      <c r="AX225" s="107">
        <v>13.609</v>
      </c>
      <c r="AY225" s="107">
        <v>15.269</v>
      </c>
      <c r="AZ225" s="107">
        <v>9.8460000000000001</v>
      </c>
      <c r="BA225" s="107"/>
      <c r="BB225" s="107">
        <v>70.385999999999996</v>
      </c>
      <c r="BC225" s="107">
        <v>102.176</v>
      </c>
      <c r="BD225" s="107">
        <v>14.847</v>
      </c>
      <c r="BE225" s="107">
        <v>25.373000000000001</v>
      </c>
      <c r="BF225" s="107">
        <v>251.46799999999999</v>
      </c>
      <c r="BG225" s="133">
        <v>83548.759000000005</v>
      </c>
      <c r="BH225" s="112">
        <v>83432.843999999997</v>
      </c>
      <c r="BI225" s="111">
        <v>12.048999999999999</v>
      </c>
      <c r="BJ225" s="112">
        <v>440.1</v>
      </c>
      <c r="BK225" s="112">
        <v>62601.949000000001</v>
      </c>
      <c r="BL225" s="111">
        <v>9.0410000000000004</v>
      </c>
      <c r="BM225" s="112">
        <v>427.45400000000001</v>
      </c>
      <c r="BN225" s="112">
        <v>41831.072</v>
      </c>
      <c r="BO225" s="111">
        <v>6.0410000000000004</v>
      </c>
      <c r="BP225" s="112">
        <v>363.80599999999998</v>
      </c>
      <c r="BQ225" s="112">
        <v>20910.546999999999</v>
      </c>
      <c r="BR225" s="111">
        <v>3.02</v>
      </c>
      <c r="BS225" s="133">
        <v>281.51400000000001</v>
      </c>
      <c r="BT225" s="133">
        <v>650495.13399999996</v>
      </c>
      <c r="BU225" s="112">
        <v>648172.31499999994</v>
      </c>
      <c r="BV225" s="107">
        <v>10.984</v>
      </c>
      <c r="BW225" s="107">
        <v>458.71300000000002</v>
      </c>
      <c r="BX225" s="107">
        <v>488093.973</v>
      </c>
      <c r="BY225" s="107">
        <v>8.2720000000000002</v>
      </c>
      <c r="BZ225" s="107">
        <v>438.64499999999998</v>
      </c>
      <c r="CA225" s="107">
        <v>325295.41499999998</v>
      </c>
      <c r="CB225" s="107">
        <v>5.5129999999999999</v>
      </c>
      <c r="CC225" s="107">
        <v>353.363</v>
      </c>
      <c r="CD225" s="107">
        <v>162679.125</v>
      </c>
      <c r="CE225" s="107">
        <v>2.7570000000000001</v>
      </c>
      <c r="CF225" s="133">
        <v>233.411</v>
      </c>
      <c r="CG225" s="133">
        <v>241200.13200000001</v>
      </c>
      <c r="CH225" s="112">
        <v>242324.81400000001</v>
      </c>
      <c r="CI225" s="107">
        <v>15.196</v>
      </c>
      <c r="CJ225" s="107">
        <v>401.35500000000002</v>
      </c>
      <c r="CK225" s="107">
        <v>180984.94399999999</v>
      </c>
      <c r="CL225" s="107">
        <v>11.35</v>
      </c>
      <c r="CM225" s="107">
        <v>396.35399999999998</v>
      </c>
      <c r="CN225" s="107">
        <v>120561.11500000001</v>
      </c>
      <c r="CO225" s="107">
        <v>7.56</v>
      </c>
      <c r="CP225" s="107">
        <v>338.149</v>
      </c>
      <c r="CQ225" s="107">
        <v>60341.701999999997</v>
      </c>
      <c r="CR225" s="107">
        <v>3.7839999999999998</v>
      </c>
      <c r="CS225" s="107">
        <v>254.59</v>
      </c>
      <c r="CT225" s="107">
        <v>120948.193</v>
      </c>
      <c r="CU225" s="107">
        <v>120937.95299999999</v>
      </c>
      <c r="CV225" s="107">
        <v>8.032</v>
      </c>
      <c r="CW225" s="107">
        <v>390.84800000000001</v>
      </c>
      <c r="CX225" s="112">
        <v>90727.872000000003</v>
      </c>
      <c r="CY225" s="107">
        <v>6.0259999999999998</v>
      </c>
      <c r="CZ225" s="107">
        <v>359.04500000000002</v>
      </c>
      <c r="DA225" s="112">
        <v>60482.396000000001</v>
      </c>
      <c r="DB225" s="107">
        <v>4.0170000000000003</v>
      </c>
      <c r="DC225" s="107">
        <v>316.81099999999998</v>
      </c>
      <c r="DD225" s="112">
        <v>30227.54</v>
      </c>
      <c r="DE225" s="107">
        <v>2.008</v>
      </c>
      <c r="DF225" s="107">
        <v>255.94</v>
      </c>
      <c r="DG225" s="133">
        <v>195573.99</v>
      </c>
      <c r="DH225" s="112">
        <v>195364.495</v>
      </c>
      <c r="DI225" s="107">
        <v>9.3529999999999998</v>
      </c>
      <c r="DJ225" s="107">
        <v>404.584</v>
      </c>
      <c r="DK225" s="112">
        <v>146580.95600000001</v>
      </c>
      <c r="DL225" s="107">
        <v>7.0179999999999998</v>
      </c>
      <c r="DM225" s="107">
        <v>382.66500000000002</v>
      </c>
      <c r="DN225" s="112">
        <v>97778.343999999997</v>
      </c>
      <c r="DO225" s="107">
        <v>4.681</v>
      </c>
      <c r="DP225" s="162">
        <v>332.19600000000003</v>
      </c>
      <c r="DQ225" s="112">
        <v>48857.69</v>
      </c>
      <c r="DR225" s="107">
        <v>2.339</v>
      </c>
      <c r="DS225" s="133">
        <v>257.09300000000002</v>
      </c>
      <c r="DT225" s="133">
        <v>5881.4960000000001</v>
      </c>
      <c r="DU225" s="112">
        <v>5928.4589999999998</v>
      </c>
      <c r="DV225" s="107">
        <v>6.069</v>
      </c>
      <c r="DW225" s="107">
        <v>401.21</v>
      </c>
      <c r="DX225" s="112">
        <v>4420.2860000000001</v>
      </c>
      <c r="DY225" s="107">
        <v>4.5250000000000004</v>
      </c>
      <c r="DZ225" s="162">
        <v>372.13099999999997</v>
      </c>
      <c r="EA225" s="112">
        <v>2931.2049999999999</v>
      </c>
      <c r="EB225" s="107">
        <v>3.0009999999999999</v>
      </c>
      <c r="EC225" s="162">
        <v>326.76100000000002</v>
      </c>
      <c r="ED225" s="112">
        <v>1487.7619999999999</v>
      </c>
      <c r="EE225" s="107">
        <v>1.5229999999999999</v>
      </c>
      <c r="EF225" s="133">
        <v>273.73700000000002</v>
      </c>
      <c r="EG225" s="133">
        <v>3929905.2259999998</v>
      </c>
      <c r="EH225" s="111">
        <v>3926020.3670000001</v>
      </c>
      <c r="EI225" s="107">
        <v>11.087</v>
      </c>
      <c r="EJ225" s="107">
        <v>441.98599999999999</v>
      </c>
      <c r="EK225" s="112">
        <v>3429102.6090000002</v>
      </c>
      <c r="EL225" s="107">
        <v>9.6839999999999993</v>
      </c>
      <c r="EM225" s="162">
        <v>433.69900000000001</v>
      </c>
      <c r="EN225" s="112">
        <v>2951958.8530000001</v>
      </c>
      <c r="EO225" s="107">
        <v>8.3360000000000003</v>
      </c>
      <c r="EP225" s="162">
        <v>410.971</v>
      </c>
      <c r="EQ225" s="112">
        <v>2451207.574</v>
      </c>
      <c r="ER225" s="107">
        <v>6.9219999999999997</v>
      </c>
      <c r="ES225" s="162">
        <v>380.18</v>
      </c>
      <c r="ET225" s="112">
        <v>1965385.246</v>
      </c>
      <c r="EU225" s="107">
        <v>5.55</v>
      </c>
      <c r="EV225" s="162">
        <v>352.27699999999999</v>
      </c>
      <c r="EW225" s="112">
        <v>1479747.848</v>
      </c>
      <c r="EX225" s="107">
        <v>4.1790000000000003</v>
      </c>
      <c r="EY225" s="162">
        <v>320.88200000000001</v>
      </c>
      <c r="EZ225" s="112">
        <v>987218.86800000002</v>
      </c>
      <c r="FA225" s="107">
        <v>2.7879999999999998</v>
      </c>
      <c r="FB225" s="162">
        <v>284.57400000000001</v>
      </c>
      <c r="FC225" s="112">
        <v>490992.41200000001</v>
      </c>
      <c r="FD225" s="107">
        <v>1.387</v>
      </c>
      <c r="FE225" s="133">
        <v>244.14599999999999</v>
      </c>
      <c r="FF225" s="133">
        <v>5992.9610000000002</v>
      </c>
      <c r="FG225" s="112">
        <v>6043.9570000000003</v>
      </c>
      <c r="FH225" s="107">
        <v>17.856999999999999</v>
      </c>
      <c r="FI225" s="107">
        <v>186.47</v>
      </c>
      <c r="FJ225" s="112">
        <v>2987.9850000000001</v>
      </c>
      <c r="FK225" s="107">
        <v>8.8279999999999994</v>
      </c>
      <c r="FL225" s="163">
        <v>170.64699999999999</v>
      </c>
      <c r="FM225" s="133">
        <v>3449.7139999999999</v>
      </c>
      <c r="FN225" s="112">
        <v>3449.902</v>
      </c>
      <c r="FO225" s="107">
        <v>25.257000000000001</v>
      </c>
      <c r="FP225" s="107">
        <v>177.333</v>
      </c>
      <c r="FQ225" s="112">
        <v>1724.521</v>
      </c>
      <c r="FR225" s="107">
        <v>12.625999999999999</v>
      </c>
      <c r="FS225" s="163">
        <v>172.24700000000001</v>
      </c>
      <c r="FT225" s="107">
        <v>132.53100000000001</v>
      </c>
      <c r="FU225" s="107">
        <v>11.504</v>
      </c>
      <c r="FV225" s="107">
        <v>461.27300000000002</v>
      </c>
      <c r="FW225" s="107">
        <v>134.54300000000001</v>
      </c>
      <c r="FX225" s="107">
        <v>11.679</v>
      </c>
      <c r="FY225" s="107">
        <v>452.45</v>
      </c>
      <c r="FZ225" s="107">
        <v>2341576.571</v>
      </c>
      <c r="GA225" s="107">
        <v>15.811</v>
      </c>
      <c r="GB225" s="164">
        <v>434.34800000000001</v>
      </c>
      <c r="GC225" s="107">
        <v>16045540.164999999</v>
      </c>
      <c r="GD225" s="107">
        <v>108.346</v>
      </c>
      <c r="GE225" s="165">
        <v>430.85500000000002</v>
      </c>
      <c r="GF225" s="105">
        <v>124.5</v>
      </c>
      <c r="GG225" s="105"/>
      <c r="GH225" s="105"/>
      <c r="GI225" s="105"/>
      <c r="GJ225" s="105"/>
      <c r="GK225" s="105"/>
      <c r="GL225" s="133">
        <v>2</v>
      </c>
      <c r="GM225" s="133">
        <v>2</v>
      </c>
      <c r="GN225" s="133"/>
      <c r="GO225" s="133"/>
      <c r="GP225" s="133"/>
      <c r="GQ225" s="133"/>
      <c r="GR225" s="133"/>
      <c r="GS225" s="72"/>
      <c r="GT225" s="72"/>
      <c r="GU225" s="72"/>
      <c r="GV225" s="72"/>
      <c r="GW225" s="72"/>
      <c r="GX225" s="72"/>
      <c r="GY225" s="72"/>
      <c r="GZ225" s="72"/>
      <c r="HA225" s="133"/>
      <c r="HB225" s="133"/>
      <c r="HC225" s="53" t="str">
        <f t="shared" si="27"/>
        <v>0</v>
      </c>
      <c r="HD225" s="56">
        <f t="shared" si="28"/>
        <v>2020</v>
      </c>
      <c r="HF225" s="56" t="e">
        <f>MATCH(ROUND(#REF!,1),#REF!,0)</f>
        <v>#REF!</v>
      </c>
      <c r="HG225" s="56" t="e">
        <f>MATCH(ROUND(#REF!,1),#REF!,0)</f>
        <v>#REF!</v>
      </c>
      <c r="HH225" s="56" t="e">
        <f>MATCH(ROUND(#REF!,1),#REF!,0)</f>
        <v>#REF!</v>
      </c>
      <c r="HI225" s="56" t="e">
        <f>MATCH(ROUND(#REF!,1),#REF!,0)</f>
        <v>#REF!</v>
      </c>
      <c r="HK225" s="115">
        <f t="shared" si="24"/>
        <v>2</v>
      </c>
      <c r="HL225" s="115" t="str" cm="1">
        <f t="array" ref="HL225">IFERROR(INDEX(#REF!,'5. Data Set'!HH225),"")</f>
        <v/>
      </c>
      <c r="HN225" s="116" t="str" cm="1">
        <f t="array" ref="HN225">IF(IFERROR(INDEX($E$5:$E$900,SMALL(IF(ROUND($EH$5:$EH$900,1)=ROUND($EH225,1),ROW($EH$5:$EH$900)-4,""),1)),"")=$E225,"",IFERROR(INDEX($E$5:$E$900,SMALL(IF(ROUND($EH$5:$EH$900,1)=ROUND($EH225,1),ROW($EH$5:$EH$900)-4,""),1)),""))</f>
        <v/>
      </c>
      <c r="HO225" s="116" t="str" cm="1">
        <f t="array" ref="HO225">IF(IFERROR(INDEX($E$5:$E$900,SMALL(IF(ROUND($EH$5:$EH$900,1)=ROUND($EH225,1),ROW($EH$5:$EH$900)-4,""),2)),"")=$E225,"",IFERROR(INDEX($E$5:$E$900,SMALL(IF(ROUND($EH$5:$EH$900,1)=ROUND($EH225,1),ROW($EH$5:$EH$900)-4,""),2)),""))</f>
        <v/>
      </c>
      <c r="HP225" s="116" t="str" cm="1">
        <f t="array" ref="HP225">IF(IFERROR(INDEX($E$5:$E$900,SMALL(IF(ROUND($EH$5:$EH$900,1)=ROUND($EH225,1),ROW($EH$5:$EH$900)-4,""),3)),"")=$E225,"",IFERROR(INDEX($E$5:$E$900,SMALL(IF(ROUND($EH$5:$EH$900,1)=ROUND($EH225,1),ROW($EH$5:$EH$900)-4,""),3)),""))</f>
        <v/>
      </c>
      <c r="HQ225" s="117" t="str" cm="1">
        <f t="array" ref="HQ225">IF(IFERROR(INDEX($E$5:$E$900,SMALL(IF(ROUND($EH$5:$EH$900,1)=ROUND($EH225,1),ROW($EH$5:$EH$900)-4,""),4)),"")=$E225,"",IFERROR(INDEX($E$5:$E$900,SMALL(IF(ROUND($EH$5:$EH$900,1)=ROUND($EH225,1),ROW($EH$5:$EH$900)-4,""),4)),""))</f>
        <v/>
      </c>
      <c r="HR225" s="118"/>
      <c r="HS225" s="105" t="str">
        <f t="shared" si="25"/>
        <v>AZX</v>
      </c>
      <c r="HT225" s="119" t="str">
        <f t="shared" si="26"/>
        <v/>
      </c>
      <c r="HU225" s="119" t="str">
        <f t="shared" si="26"/>
        <v/>
      </c>
      <c r="HV225" s="119" t="str">
        <f t="shared" si="26"/>
        <v/>
      </c>
      <c r="HW225" s="119" t="str">
        <f t="shared" si="23"/>
        <v/>
      </c>
    </row>
    <row r="226" spans="1:231" ht="12.75" customHeight="1" x14ac:dyDescent="0.25">
      <c r="A226" s="110" t="s">
        <v>292</v>
      </c>
      <c r="B226" s="110" t="s">
        <v>841</v>
      </c>
      <c r="C226" s="107"/>
      <c r="D226" s="107">
        <v>2020</v>
      </c>
      <c r="E226" s="109" t="s">
        <v>846</v>
      </c>
      <c r="F226" s="107" t="s">
        <v>309</v>
      </c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 t="s">
        <v>18</v>
      </c>
      <c r="X226" s="105"/>
      <c r="Y226" s="107" t="s">
        <v>296</v>
      </c>
      <c r="Z226" s="107">
        <v>1</v>
      </c>
      <c r="AA226" s="107" t="s">
        <v>523</v>
      </c>
      <c r="AB226" s="110">
        <v>2</v>
      </c>
      <c r="AC226" s="110">
        <v>2</v>
      </c>
      <c r="AD226" s="107">
        <v>1696</v>
      </c>
      <c r="AE226" s="107">
        <v>8</v>
      </c>
      <c r="AF226" s="107">
        <v>1</v>
      </c>
      <c r="AG226" s="107">
        <v>47500</v>
      </c>
      <c r="AH226" s="107">
        <v>6</v>
      </c>
      <c r="AI226" s="107" t="s">
        <v>847</v>
      </c>
      <c r="AJ226" s="110">
        <v>1</v>
      </c>
      <c r="AK226" s="110" t="s">
        <v>326</v>
      </c>
      <c r="AL226" s="107" t="s">
        <v>327</v>
      </c>
      <c r="AM226" s="107">
        <v>2</v>
      </c>
      <c r="AN226" s="110" t="s">
        <v>493</v>
      </c>
      <c r="AO226" s="110">
        <v>550</v>
      </c>
      <c r="AP226" s="107" t="s">
        <v>817</v>
      </c>
      <c r="AQ226" s="107" t="s">
        <v>441</v>
      </c>
      <c r="AR226" s="107" t="s">
        <v>319</v>
      </c>
      <c r="AS226" s="107" t="s">
        <v>845</v>
      </c>
      <c r="AT226" s="107"/>
      <c r="AU226" s="107">
        <v>11.714</v>
      </c>
      <c r="AV226" s="107">
        <v>10.303000000000001</v>
      </c>
      <c r="AW226" s="107">
        <v>14.14</v>
      </c>
      <c r="AX226" s="107">
        <v>6.6390000000000002</v>
      </c>
      <c r="AY226" s="107">
        <v>7.3520000000000003</v>
      </c>
      <c r="AZ226" s="107">
        <v>6.31</v>
      </c>
      <c r="BA226" s="107"/>
      <c r="BB226" s="107">
        <v>10.513</v>
      </c>
      <c r="BC226" s="107">
        <v>19.343</v>
      </c>
      <c r="BD226" s="107">
        <v>9.8510000000000009</v>
      </c>
      <c r="BE226" s="107">
        <v>24.55</v>
      </c>
      <c r="BF226" s="107">
        <v>54.85</v>
      </c>
      <c r="BG226" s="133">
        <v>18695.236000000001</v>
      </c>
      <c r="BH226" s="112">
        <v>18724.441999999999</v>
      </c>
      <c r="BI226" s="111">
        <v>2.7040000000000002</v>
      </c>
      <c r="BJ226" s="112">
        <v>144.30000000000001</v>
      </c>
      <c r="BK226" s="112">
        <v>14052.387000000001</v>
      </c>
      <c r="BL226" s="111">
        <v>2.0289999999999999</v>
      </c>
      <c r="BM226" s="112">
        <v>135.75200000000001</v>
      </c>
      <c r="BN226" s="112">
        <v>9331.2909999999993</v>
      </c>
      <c r="BO226" s="111">
        <v>1.3480000000000001</v>
      </c>
      <c r="BP226" s="112">
        <v>127.238</v>
      </c>
      <c r="BQ226" s="112">
        <v>4643.6660000000002</v>
      </c>
      <c r="BR226" s="111">
        <v>0.67100000000000004</v>
      </c>
      <c r="BS226" s="133">
        <v>105.66800000000001</v>
      </c>
      <c r="BT226" s="133">
        <v>138321.772</v>
      </c>
      <c r="BU226" s="112">
        <v>138359.617</v>
      </c>
      <c r="BV226" s="107">
        <v>2.3450000000000002</v>
      </c>
      <c r="BW226" s="107">
        <v>146.72900000000001</v>
      </c>
      <c r="BX226" s="107">
        <v>103681.689</v>
      </c>
      <c r="BY226" s="107">
        <v>1.7569999999999999</v>
      </c>
      <c r="BZ226" s="107">
        <v>135.68899999999999</v>
      </c>
      <c r="CA226" s="107">
        <v>69156.388999999996</v>
      </c>
      <c r="CB226" s="107">
        <v>1.1719999999999999</v>
      </c>
      <c r="CC226" s="107">
        <v>126.97799999999999</v>
      </c>
      <c r="CD226" s="107">
        <v>34522.423000000003</v>
      </c>
      <c r="CE226" s="107">
        <v>0.58499999999999996</v>
      </c>
      <c r="CF226" s="133">
        <v>99.155000000000001</v>
      </c>
      <c r="CG226" s="133">
        <v>50920.110999999997</v>
      </c>
      <c r="CH226" s="112">
        <v>51271.321000000004</v>
      </c>
      <c r="CI226" s="107">
        <v>3.2149999999999999</v>
      </c>
      <c r="CJ226" s="107">
        <v>140.304</v>
      </c>
      <c r="CK226" s="107">
        <v>38278.203000000001</v>
      </c>
      <c r="CL226" s="107">
        <v>2.4</v>
      </c>
      <c r="CM226" s="107">
        <v>134.49</v>
      </c>
      <c r="CN226" s="107">
        <v>25423.762999999999</v>
      </c>
      <c r="CO226" s="107">
        <v>1.5940000000000001</v>
      </c>
      <c r="CP226" s="107">
        <v>126.742</v>
      </c>
      <c r="CQ226" s="107">
        <v>12687.67</v>
      </c>
      <c r="CR226" s="107">
        <v>0.79600000000000004</v>
      </c>
      <c r="CS226" s="107">
        <v>102.396</v>
      </c>
      <c r="CT226" s="107">
        <v>21305.348999999998</v>
      </c>
      <c r="CU226" s="107">
        <v>21313.142</v>
      </c>
      <c r="CV226" s="107">
        <v>1.4159999999999999</v>
      </c>
      <c r="CW226" s="107">
        <v>128.32900000000001</v>
      </c>
      <c r="CX226" s="112">
        <v>15982.447</v>
      </c>
      <c r="CY226" s="107">
        <v>1.0609999999999999</v>
      </c>
      <c r="CZ226" s="107">
        <v>123.876</v>
      </c>
      <c r="DA226" s="112">
        <v>10643.214</v>
      </c>
      <c r="DB226" s="107">
        <v>0.70699999999999996</v>
      </c>
      <c r="DC226" s="107">
        <v>119.249</v>
      </c>
      <c r="DD226" s="112">
        <v>5323.8609999999999</v>
      </c>
      <c r="DE226" s="107">
        <v>0.35399999999999998</v>
      </c>
      <c r="DF226" s="107">
        <v>101.973</v>
      </c>
      <c r="DG226" s="133">
        <v>33347.921999999999</v>
      </c>
      <c r="DH226" s="112">
        <v>33350.366999999998</v>
      </c>
      <c r="DI226" s="107">
        <v>1.597</v>
      </c>
      <c r="DJ226" s="107">
        <v>133.512</v>
      </c>
      <c r="DK226" s="112">
        <v>25011.22</v>
      </c>
      <c r="DL226" s="107">
        <v>1.1970000000000001</v>
      </c>
      <c r="DM226" s="107">
        <v>127.82</v>
      </c>
      <c r="DN226" s="112">
        <v>16679.652999999998</v>
      </c>
      <c r="DO226" s="107">
        <v>0.79900000000000004</v>
      </c>
      <c r="DP226" s="162">
        <v>121.124</v>
      </c>
      <c r="DQ226" s="112">
        <v>8332.3220000000001</v>
      </c>
      <c r="DR226" s="107">
        <v>0.39900000000000002</v>
      </c>
      <c r="DS226" s="133">
        <v>100.857</v>
      </c>
      <c r="DT226" s="133">
        <v>1374.0740000000001</v>
      </c>
      <c r="DU226" s="112">
        <v>1373.3</v>
      </c>
      <c r="DV226" s="107">
        <v>1.4059999999999999</v>
      </c>
      <c r="DW226" s="107">
        <v>134.58000000000001</v>
      </c>
      <c r="DX226" s="112">
        <v>1025.6020000000001</v>
      </c>
      <c r="DY226" s="107">
        <v>1.05</v>
      </c>
      <c r="DZ226" s="162">
        <v>127.768</v>
      </c>
      <c r="EA226" s="112">
        <v>689.58299999999997</v>
      </c>
      <c r="EB226" s="107">
        <v>0.70599999999999996</v>
      </c>
      <c r="EC226" s="162">
        <v>120.67700000000001</v>
      </c>
      <c r="ED226" s="112">
        <v>346.262</v>
      </c>
      <c r="EE226" s="107">
        <v>0.35399999999999998</v>
      </c>
      <c r="EF226" s="133">
        <v>112.249</v>
      </c>
      <c r="EG226" s="133">
        <v>918988.49600000004</v>
      </c>
      <c r="EH226" s="111">
        <v>918759.04700000002</v>
      </c>
      <c r="EI226" s="107">
        <v>2.5950000000000002</v>
      </c>
      <c r="EJ226" s="107">
        <v>142.041</v>
      </c>
      <c r="EK226" s="112">
        <v>799968.33</v>
      </c>
      <c r="EL226" s="107">
        <v>2.2589999999999999</v>
      </c>
      <c r="EM226" s="162">
        <v>138.86199999999999</v>
      </c>
      <c r="EN226" s="112">
        <v>689453.73899999994</v>
      </c>
      <c r="EO226" s="107">
        <v>1.9470000000000001</v>
      </c>
      <c r="EP226" s="162">
        <v>134.83799999999999</v>
      </c>
      <c r="EQ226" s="112">
        <v>572361.76</v>
      </c>
      <c r="ER226" s="107">
        <v>1.6160000000000001</v>
      </c>
      <c r="ES226" s="162">
        <v>127.633</v>
      </c>
      <c r="ET226" s="112">
        <v>461405.283</v>
      </c>
      <c r="EU226" s="107">
        <v>1.3029999999999999</v>
      </c>
      <c r="EV226" s="162">
        <v>122.839</v>
      </c>
      <c r="EW226" s="112">
        <v>345212.4</v>
      </c>
      <c r="EX226" s="107">
        <v>0.97499999999999998</v>
      </c>
      <c r="EY226" s="162">
        <v>117.443</v>
      </c>
      <c r="EZ226" s="112">
        <v>233419.97899999999</v>
      </c>
      <c r="FA226" s="107">
        <v>0.65900000000000003</v>
      </c>
      <c r="FB226" s="162">
        <v>112.794</v>
      </c>
      <c r="FC226" s="112">
        <v>115129.147</v>
      </c>
      <c r="FD226" s="107">
        <v>0.32500000000000001</v>
      </c>
      <c r="FE226" s="133">
        <v>102.48099999999999</v>
      </c>
      <c r="FF226" s="133">
        <v>384.19900000000001</v>
      </c>
      <c r="FG226" s="112">
        <v>378.40199999999999</v>
      </c>
      <c r="FH226" s="107">
        <v>1.1180000000000001</v>
      </c>
      <c r="FI226" s="107">
        <v>79.53</v>
      </c>
      <c r="FJ226" s="112">
        <v>192.797</v>
      </c>
      <c r="FK226" s="107">
        <v>0.56999999999999995</v>
      </c>
      <c r="FL226" s="163">
        <v>72.454999999999998</v>
      </c>
      <c r="FM226" s="133">
        <v>272.68700000000001</v>
      </c>
      <c r="FN226" s="112">
        <v>271.16800000000001</v>
      </c>
      <c r="FO226" s="107">
        <v>1.9850000000000001</v>
      </c>
      <c r="FP226" s="107">
        <v>73.915000000000006</v>
      </c>
      <c r="FQ226" s="112">
        <v>136.52000000000001</v>
      </c>
      <c r="FR226" s="107">
        <v>0.999</v>
      </c>
      <c r="FS226" s="163">
        <v>71.751999999999995</v>
      </c>
      <c r="FT226" s="107">
        <v>40.363</v>
      </c>
      <c r="FU226" s="107">
        <v>3.504</v>
      </c>
      <c r="FV226" s="107">
        <v>145.79599999999999</v>
      </c>
      <c r="FW226" s="107">
        <v>42.427999999999997</v>
      </c>
      <c r="FX226" s="107">
        <v>3.6829999999999998</v>
      </c>
      <c r="FY226" s="107">
        <v>146.851</v>
      </c>
      <c r="FZ226" s="107">
        <v>476275.821</v>
      </c>
      <c r="GA226" s="107">
        <v>3.2160000000000002</v>
      </c>
      <c r="GB226" s="166">
        <v>143.07</v>
      </c>
      <c r="GC226" s="107">
        <v>1163830.7479999999</v>
      </c>
      <c r="GD226" s="107">
        <v>7.859</v>
      </c>
      <c r="GE226" s="132">
        <v>143.27699999999999</v>
      </c>
      <c r="GF226" s="105">
        <v>68.7</v>
      </c>
      <c r="GG226" s="105"/>
      <c r="GH226" s="105"/>
      <c r="GI226" s="105"/>
      <c r="GJ226" s="105"/>
      <c r="GK226" s="105"/>
      <c r="GL226" s="133">
        <v>2</v>
      </c>
      <c r="GM226" s="133"/>
      <c r="GN226" s="133"/>
      <c r="GO226" s="133"/>
      <c r="GP226" s="133"/>
      <c r="GQ226" s="133"/>
      <c r="GR226" s="133"/>
      <c r="GS226" s="72"/>
      <c r="GT226" s="72"/>
      <c r="GU226" s="72"/>
      <c r="GV226" s="72"/>
      <c r="GW226" s="72"/>
      <c r="GX226" s="72"/>
      <c r="GY226" s="72"/>
      <c r="GZ226" s="72"/>
      <c r="HA226" s="133"/>
      <c r="HB226" s="133"/>
      <c r="HC226" s="53" t="str">
        <f t="shared" si="27"/>
        <v>0</v>
      </c>
      <c r="HD226" s="56">
        <f t="shared" si="28"/>
        <v>2020</v>
      </c>
      <c r="HF226" s="56" t="e">
        <f>MATCH(ROUND(#REF!,1),#REF!,0)</f>
        <v>#REF!</v>
      </c>
      <c r="HG226" s="56" t="e">
        <f>MATCH(ROUND(#REF!,1),#REF!,0)</f>
        <v>#REF!</v>
      </c>
      <c r="HH226" s="56" t="e">
        <f>MATCH(ROUND(#REF!,1),#REF!,0)</f>
        <v>#REF!</v>
      </c>
      <c r="HI226" s="56" t="e">
        <f>MATCH(ROUND(#REF!,1),#REF!,0)</f>
        <v>#REF!</v>
      </c>
      <c r="HK226" s="115">
        <f t="shared" si="24"/>
        <v>2</v>
      </c>
      <c r="HL226" s="115" t="str" cm="1">
        <f t="array" ref="HL226">IFERROR(INDEX(#REF!,'5. Data Set'!HH226),"")</f>
        <v/>
      </c>
      <c r="HN226" s="116" t="str" cm="1">
        <f t="array" ref="HN226">IF(IFERROR(INDEX($E$5:$E$900,SMALL(IF(ROUND($EH$5:$EH$900,1)=ROUND($EH226,1),ROW($EH$5:$EH$900)-4,""),1)),"")=$E226,"",IFERROR(INDEX($E$5:$E$900,SMALL(IF(ROUND($EH$5:$EH$900,1)=ROUND($EH226,1),ROW($EH$5:$EH$900)-4,""),1)),""))</f>
        <v/>
      </c>
      <c r="HO226" s="116" t="str" cm="1">
        <f t="array" ref="HO226">IF(IFERROR(INDEX($E$5:$E$900,SMALL(IF(ROUND($EH$5:$EH$900,1)=ROUND($EH226,1),ROW($EH$5:$EH$900)-4,""),2)),"")=$E226,"",IFERROR(INDEX($E$5:$E$900,SMALL(IF(ROUND($EH$5:$EH$900,1)=ROUND($EH226,1),ROW($EH$5:$EH$900)-4,""),2)),""))</f>
        <v/>
      </c>
      <c r="HP226" s="116" t="str" cm="1">
        <f t="array" ref="HP226">IF(IFERROR(INDEX($E$5:$E$900,SMALL(IF(ROUND($EH$5:$EH$900,1)=ROUND($EH226,1),ROW($EH$5:$EH$900)-4,""),3)),"")=$E226,"",IFERROR(INDEX($E$5:$E$900,SMALL(IF(ROUND($EH$5:$EH$900,1)=ROUND($EH226,1),ROW($EH$5:$EH$900)-4,""),3)),""))</f>
        <v/>
      </c>
      <c r="HQ226" s="117" t="str" cm="1">
        <f t="array" ref="HQ226">IF(IFERROR(INDEX($E$5:$E$900,SMALL(IF(ROUND($EH$5:$EH$900,1)=ROUND($EH226,1),ROW($EH$5:$EH$900)-4,""),4)),"")=$E226,"",IFERROR(INDEX($E$5:$E$900,SMALL(IF(ROUND($EH$5:$EH$900,1)=ROUND($EH226,1),ROW($EH$5:$EH$900)-4,""),4)),""))</f>
        <v/>
      </c>
      <c r="HR226" s="118"/>
      <c r="HS226" s="105" t="str">
        <f t="shared" si="25"/>
        <v>AZX</v>
      </c>
      <c r="HT226" s="119" t="str">
        <f t="shared" si="26"/>
        <v/>
      </c>
      <c r="HU226" s="119" t="str">
        <f t="shared" si="26"/>
        <v/>
      </c>
      <c r="HV226" s="119" t="str">
        <f t="shared" si="26"/>
        <v/>
      </c>
      <c r="HW226" s="119" t="str">
        <f t="shared" si="23"/>
        <v/>
      </c>
    </row>
    <row r="227" spans="1:231" x14ac:dyDescent="0.25">
      <c r="A227" s="110" t="s">
        <v>292</v>
      </c>
      <c r="B227" s="110" t="s">
        <v>841</v>
      </c>
      <c r="C227" s="107"/>
      <c r="D227" s="107">
        <v>2020</v>
      </c>
      <c r="E227" s="109" t="s">
        <v>848</v>
      </c>
      <c r="F227" s="107" t="s">
        <v>49</v>
      </c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 t="s">
        <v>18</v>
      </c>
      <c r="X227" s="105"/>
      <c r="Y227" s="107" t="s">
        <v>296</v>
      </c>
      <c r="Z227" s="107">
        <v>1</v>
      </c>
      <c r="AA227" s="107" t="s">
        <v>849</v>
      </c>
      <c r="AB227" s="110">
        <v>2</v>
      </c>
      <c r="AC227" s="110">
        <v>2</v>
      </c>
      <c r="AD227" s="107">
        <v>2295</v>
      </c>
      <c r="AE227" s="107">
        <v>16</v>
      </c>
      <c r="AF227" s="107">
        <v>2</v>
      </c>
      <c r="AG227" s="107">
        <v>127400</v>
      </c>
      <c r="AH227" s="107">
        <v>8</v>
      </c>
      <c r="AI227" s="107" t="s">
        <v>850</v>
      </c>
      <c r="AJ227" s="110">
        <v>4</v>
      </c>
      <c r="AK227" s="110" t="s">
        <v>326</v>
      </c>
      <c r="AL227" s="107" t="s">
        <v>327</v>
      </c>
      <c r="AM227" s="107">
        <v>2</v>
      </c>
      <c r="AN227" s="110" t="s">
        <v>493</v>
      </c>
      <c r="AO227" s="110">
        <v>750</v>
      </c>
      <c r="AP227" s="107" t="s">
        <v>817</v>
      </c>
      <c r="AQ227" s="107" t="s">
        <v>441</v>
      </c>
      <c r="AR227" s="107" t="s">
        <v>319</v>
      </c>
      <c r="AS227" s="107" t="s">
        <v>845</v>
      </c>
      <c r="AT227" s="107"/>
      <c r="AU227" s="107">
        <v>18</v>
      </c>
      <c r="AV227" s="107">
        <v>14.624000000000001</v>
      </c>
      <c r="AW227" s="107">
        <v>24.673999999999999</v>
      </c>
      <c r="AX227" s="107">
        <v>13.96</v>
      </c>
      <c r="AY227" s="107">
        <v>15.701000000000001</v>
      </c>
      <c r="AZ227" s="107">
        <v>10.085000000000001</v>
      </c>
      <c r="BA227" s="107"/>
      <c r="BB227" s="107">
        <v>9.6229999999999993</v>
      </c>
      <c r="BC227" s="107">
        <v>17.771999999999998</v>
      </c>
      <c r="BD227" s="107">
        <v>14.037000000000001</v>
      </c>
      <c r="BE227" s="107">
        <v>22.265000000000001</v>
      </c>
      <c r="BF227" s="107">
        <v>142.86199999999999</v>
      </c>
      <c r="BG227" s="133">
        <v>66617.881999999998</v>
      </c>
      <c r="BH227" s="112">
        <v>66724.769</v>
      </c>
      <c r="BI227" s="111">
        <v>9.6359999999999992</v>
      </c>
      <c r="BJ227" s="112">
        <v>379.48500000000001</v>
      </c>
      <c r="BK227" s="112">
        <v>50058.455999999998</v>
      </c>
      <c r="BL227" s="111">
        <v>7.2290000000000001</v>
      </c>
      <c r="BM227" s="112">
        <v>333.56900000000002</v>
      </c>
      <c r="BN227" s="112">
        <v>33308.750999999997</v>
      </c>
      <c r="BO227" s="111">
        <v>4.8099999999999996</v>
      </c>
      <c r="BP227" s="112">
        <v>281.33199999999999</v>
      </c>
      <c r="BQ227" s="112">
        <v>16656.163</v>
      </c>
      <c r="BR227" s="111">
        <v>2.4049999999999998</v>
      </c>
      <c r="BS227" s="133">
        <v>215.61199999999999</v>
      </c>
      <c r="BT227" s="133">
        <v>393157.36200000002</v>
      </c>
      <c r="BU227" s="112">
        <v>393247.39199999999</v>
      </c>
      <c r="BV227" s="107">
        <v>6.6639999999999997</v>
      </c>
      <c r="BW227" s="107">
        <v>361.44400000000002</v>
      </c>
      <c r="BX227" s="107">
        <v>295098.54800000001</v>
      </c>
      <c r="BY227" s="107">
        <v>5.0010000000000003</v>
      </c>
      <c r="BZ227" s="107">
        <v>308.50799999999998</v>
      </c>
      <c r="CA227" s="107">
        <v>196666.3</v>
      </c>
      <c r="CB227" s="107">
        <v>3.3330000000000002</v>
      </c>
      <c r="CC227" s="107">
        <v>250.179</v>
      </c>
      <c r="CD227" s="107">
        <v>98335.251999999993</v>
      </c>
      <c r="CE227" s="107">
        <v>1.6659999999999999</v>
      </c>
      <c r="CF227" s="133">
        <v>145.06700000000001</v>
      </c>
      <c r="CG227" s="133">
        <v>195344.91099999999</v>
      </c>
      <c r="CH227" s="112">
        <v>197916.28700000001</v>
      </c>
      <c r="CI227" s="107">
        <v>12.411</v>
      </c>
      <c r="CJ227" s="107">
        <v>347.16</v>
      </c>
      <c r="CK227" s="107">
        <v>146668.42000000001</v>
      </c>
      <c r="CL227" s="107">
        <v>9.1980000000000004</v>
      </c>
      <c r="CM227" s="107">
        <v>307.33499999999998</v>
      </c>
      <c r="CN227" s="107">
        <v>97691.331000000006</v>
      </c>
      <c r="CO227" s="107">
        <v>6.1260000000000003</v>
      </c>
      <c r="CP227" s="107">
        <v>265.61900000000003</v>
      </c>
      <c r="CQ227" s="107">
        <v>48818.987000000001</v>
      </c>
      <c r="CR227" s="107">
        <v>3.0609999999999999</v>
      </c>
      <c r="CS227" s="107">
        <v>203.816</v>
      </c>
      <c r="CT227" s="107">
        <v>96793.391000000003</v>
      </c>
      <c r="CU227" s="107">
        <v>96805.410999999993</v>
      </c>
      <c r="CV227" s="107">
        <v>6.4290000000000003</v>
      </c>
      <c r="CW227" s="107">
        <v>306.61</v>
      </c>
      <c r="CX227" s="112">
        <v>72653.342000000004</v>
      </c>
      <c r="CY227" s="107">
        <v>4.8250000000000002</v>
      </c>
      <c r="CZ227" s="107">
        <v>280.63600000000002</v>
      </c>
      <c r="DA227" s="112">
        <v>48382.33</v>
      </c>
      <c r="DB227" s="107">
        <v>3.2130000000000001</v>
      </c>
      <c r="DC227" s="107">
        <v>247.97800000000001</v>
      </c>
      <c r="DD227" s="112">
        <v>24226.967000000001</v>
      </c>
      <c r="DE227" s="107">
        <v>1.609</v>
      </c>
      <c r="DF227" s="107">
        <v>197.94200000000001</v>
      </c>
      <c r="DG227" s="133">
        <v>158161.02499999999</v>
      </c>
      <c r="DH227" s="112">
        <v>158230.05300000001</v>
      </c>
      <c r="DI227" s="107">
        <v>7.5759999999999996</v>
      </c>
      <c r="DJ227" s="107">
        <v>327.024</v>
      </c>
      <c r="DK227" s="112">
        <v>118618.75</v>
      </c>
      <c r="DL227" s="107">
        <v>5.6790000000000003</v>
      </c>
      <c r="DM227" s="107">
        <v>299.34100000000001</v>
      </c>
      <c r="DN227" s="112">
        <v>79167.857000000004</v>
      </c>
      <c r="DO227" s="107">
        <v>3.79</v>
      </c>
      <c r="DP227" s="162">
        <v>260.43</v>
      </c>
      <c r="DQ227" s="112">
        <v>39499.177000000003</v>
      </c>
      <c r="DR227" s="107">
        <v>1.891</v>
      </c>
      <c r="DS227" s="133">
        <v>199.04400000000001</v>
      </c>
      <c r="DT227" s="133">
        <v>4801.7430000000004</v>
      </c>
      <c r="DU227" s="112">
        <v>4855.4690000000001</v>
      </c>
      <c r="DV227" s="107">
        <v>4.9710000000000001</v>
      </c>
      <c r="DW227" s="107">
        <v>335.09899999999999</v>
      </c>
      <c r="DX227" s="112">
        <v>3607.8020000000001</v>
      </c>
      <c r="DY227" s="107">
        <v>3.6930000000000001</v>
      </c>
      <c r="DZ227" s="162">
        <v>293.59300000000002</v>
      </c>
      <c r="EA227" s="112">
        <v>2409.8710000000001</v>
      </c>
      <c r="EB227" s="107">
        <v>2.4670000000000001</v>
      </c>
      <c r="EC227" s="162">
        <v>256.37299999999999</v>
      </c>
      <c r="ED227" s="112">
        <v>1204.5650000000001</v>
      </c>
      <c r="EE227" s="107">
        <v>1.2330000000000001</v>
      </c>
      <c r="EF227" s="133">
        <v>214.02</v>
      </c>
      <c r="EG227" s="133">
        <v>2798684.1060000001</v>
      </c>
      <c r="EH227" s="111">
        <v>2819025.0359999998</v>
      </c>
      <c r="EI227" s="107">
        <v>7.9610000000000003</v>
      </c>
      <c r="EJ227" s="107">
        <v>364.94299999999998</v>
      </c>
      <c r="EK227" s="112">
        <v>2454965.1710000001</v>
      </c>
      <c r="EL227" s="107">
        <v>6.9329999999999998</v>
      </c>
      <c r="EM227" s="162">
        <v>326.012</v>
      </c>
      <c r="EN227" s="112">
        <v>2096497.013</v>
      </c>
      <c r="EO227" s="107">
        <v>5.92</v>
      </c>
      <c r="EP227" s="162">
        <v>301.54000000000002</v>
      </c>
      <c r="EQ227" s="112">
        <v>1753566.2309999999</v>
      </c>
      <c r="ER227" s="107">
        <v>4.952</v>
      </c>
      <c r="ES227" s="162">
        <v>281.98899999999998</v>
      </c>
      <c r="ET227" s="112">
        <v>1403454.7439999999</v>
      </c>
      <c r="EU227" s="107">
        <v>3.9630000000000001</v>
      </c>
      <c r="EV227" s="162">
        <v>261.77999999999997</v>
      </c>
      <c r="EW227" s="112">
        <v>1055895.98</v>
      </c>
      <c r="EX227" s="107">
        <v>2.9820000000000002</v>
      </c>
      <c r="EY227" s="162">
        <v>238.797</v>
      </c>
      <c r="EZ227" s="112">
        <v>699472.098</v>
      </c>
      <c r="FA227" s="107">
        <v>1.9750000000000001</v>
      </c>
      <c r="FB227" s="162">
        <v>212.774</v>
      </c>
      <c r="FC227" s="112">
        <v>350633.68099999998</v>
      </c>
      <c r="FD227" s="107">
        <v>0.99</v>
      </c>
      <c r="FE227" s="133">
        <v>184.38</v>
      </c>
      <c r="FF227" s="133">
        <v>463.68099999999998</v>
      </c>
      <c r="FG227" s="112">
        <v>460.68299999999999</v>
      </c>
      <c r="FH227" s="107">
        <v>1.361</v>
      </c>
      <c r="FI227" s="107">
        <v>104.68</v>
      </c>
      <c r="FJ227" s="112">
        <v>233.14699999999999</v>
      </c>
      <c r="FK227" s="107">
        <v>0.68899999999999995</v>
      </c>
      <c r="FL227" s="163">
        <v>96.733000000000004</v>
      </c>
      <c r="FM227" s="133">
        <v>346.20499999999998</v>
      </c>
      <c r="FN227" s="112">
        <v>346.33600000000001</v>
      </c>
      <c r="FO227" s="107">
        <v>2.536</v>
      </c>
      <c r="FP227" s="107">
        <v>102.19499999999999</v>
      </c>
      <c r="FQ227" s="112">
        <v>168.268</v>
      </c>
      <c r="FR227" s="107">
        <v>1.232</v>
      </c>
      <c r="FS227" s="163">
        <v>96.774000000000001</v>
      </c>
      <c r="FT227" s="107">
        <v>82.233000000000004</v>
      </c>
      <c r="FU227" s="107">
        <v>7.1379999999999999</v>
      </c>
      <c r="FV227" s="107">
        <v>319.93099999999998</v>
      </c>
      <c r="FW227" s="107">
        <v>82.733000000000004</v>
      </c>
      <c r="FX227" s="107">
        <v>7.1820000000000004</v>
      </c>
      <c r="FY227" s="107">
        <v>323.238</v>
      </c>
      <c r="FZ227" s="107">
        <v>2001739.3810000001</v>
      </c>
      <c r="GA227" s="107">
        <v>13.516999999999999</v>
      </c>
      <c r="GB227" s="164">
        <v>379.24799999999999</v>
      </c>
      <c r="GC227" s="107">
        <v>7887022.21</v>
      </c>
      <c r="GD227" s="107">
        <v>53.256</v>
      </c>
      <c r="GE227" s="165">
        <v>372.78199999999998</v>
      </c>
      <c r="GF227" s="105">
        <v>90.2</v>
      </c>
      <c r="GG227" s="105"/>
      <c r="GH227" s="105"/>
      <c r="GI227" s="105"/>
      <c r="GJ227" s="105"/>
      <c r="GK227" s="105"/>
      <c r="GL227" s="133">
        <v>2</v>
      </c>
      <c r="GM227" s="133">
        <v>2</v>
      </c>
      <c r="GN227" s="133"/>
      <c r="GO227" s="133"/>
      <c r="GP227" s="133"/>
      <c r="GQ227" s="133"/>
      <c r="GR227" s="133"/>
      <c r="GS227" s="72"/>
      <c r="GT227" s="72"/>
      <c r="GU227" s="72"/>
      <c r="GV227" s="72"/>
      <c r="GW227" s="72"/>
      <c r="GX227" s="72"/>
      <c r="GY227" s="72"/>
      <c r="GZ227" s="72"/>
      <c r="HA227" s="133"/>
      <c r="HB227" s="133"/>
      <c r="HC227" s="53" t="str">
        <f t="shared" si="27"/>
        <v>0</v>
      </c>
      <c r="HD227" s="56">
        <f t="shared" si="28"/>
        <v>2020</v>
      </c>
      <c r="HF227" s="56" t="e">
        <f>MATCH(ROUND(#REF!,1),#REF!,0)</f>
        <v>#REF!</v>
      </c>
      <c r="HG227" s="56" t="e">
        <f>MATCH(ROUND(#REF!,1),#REF!,0)</f>
        <v>#REF!</v>
      </c>
      <c r="HH227" s="56" t="e">
        <f>MATCH(ROUND(#REF!,1),#REF!,0)</f>
        <v>#REF!</v>
      </c>
      <c r="HI227" s="56" t="e">
        <f>MATCH(ROUND(#REF!,1),#REF!,0)</f>
        <v>#REF!</v>
      </c>
      <c r="HK227" s="115">
        <f t="shared" si="24"/>
        <v>2</v>
      </c>
      <c r="HL227" s="115" t="str" cm="1">
        <f t="array" ref="HL227">IFERROR(INDEX(#REF!,'5. Data Set'!HH227),"")</f>
        <v/>
      </c>
      <c r="HN227" s="116" t="str" cm="1">
        <f t="array" ref="HN227">IF(IFERROR(INDEX($E$5:$E$900,SMALL(IF(ROUND($EH$5:$EH$900,1)=ROUND($EH227,1),ROW($EH$5:$EH$900)-4,""),1)),"")=$E227,"",IFERROR(INDEX($E$5:$E$900,SMALL(IF(ROUND($EH$5:$EH$900,1)=ROUND($EH227,1),ROW($EH$5:$EH$900)-4,""),1)),""))</f>
        <v/>
      </c>
      <c r="HO227" s="116" t="str" cm="1">
        <f t="array" ref="HO227">IF(IFERROR(INDEX($E$5:$E$900,SMALL(IF(ROUND($EH$5:$EH$900,1)=ROUND($EH227,1),ROW($EH$5:$EH$900)-4,""),2)),"")=$E227,"",IFERROR(INDEX($E$5:$E$900,SMALL(IF(ROUND($EH$5:$EH$900,1)=ROUND($EH227,1),ROW($EH$5:$EH$900)-4,""),2)),""))</f>
        <v/>
      </c>
      <c r="HP227" s="116" t="str" cm="1">
        <f t="array" ref="HP227">IF(IFERROR(INDEX($E$5:$E$900,SMALL(IF(ROUND($EH$5:$EH$900,1)=ROUND($EH227,1),ROW($EH$5:$EH$900)-4,""),3)),"")=$E227,"",IFERROR(INDEX($E$5:$E$900,SMALL(IF(ROUND($EH$5:$EH$900,1)=ROUND($EH227,1),ROW($EH$5:$EH$900)-4,""),3)),""))</f>
        <v/>
      </c>
      <c r="HQ227" s="117" t="str" cm="1">
        <f t="array" ref="HQ227">IF(IFERROR(INDEX($E$5:$E$900,SMALL(IF(ROUND($EH$5:$EH$900,1)=ROUND($EH227,1),ROW($EH$5:$EH$900)-4,""),4)),"")=$E227,"",IFERROR(INDEX($E$5:$E$900,SMALL(IF(ROUND($EH$5:$EH$900,1)=ROUND($EH227,1),ROW($EH$5:$EH$900)-4,""),4)),""))</f>
        <v/>
      </c>
      <c r="HR227" s="118"/>
      <c r="HS227" s="105" t="str">
        <f t="shared" si="25"/>
        <v>AZX</v>
      </c>
      <c r="HT227" s="119" t="str">
        <f t="shared" si="26"/>
        <v/>
      </c>
      <c r="HU227" s="119" t="str">
        <f t="shared" si="26"/>
        <v/>
      </c>
      <c r="HV227" s="119" t="str">
        <f t="shared" si="26"/>
        <v/>
      </c>
      <c r="HW227" s="119" t="str">
        <f t="shared" si="23"/>
        <v/>
      </c>
    </row>
    <row r="228" spans="1:231" x14ac:dyDescent="0.25">
      <c r="A228" s="110" t="s">
        <v>292</v>
      </c>
      <c r="B228" s="110" t="s">
        <v>851</v>
      </c>
      <c r="C228" s="107"/>
      <c r="D228" s="107">
        <v>2020</v>
      </c>
      <c r="E228" s="109" t="s">
        <v>852</v>
      </c>
      <c r="F228" s="107" t="s">
        <v>300</v>
      </c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 t="s">
        <v>18</v>
      </c>
      <c r="X228" s="105"/>
      <c r="Y228" s="107" t="s">
        <v>296</v>
      </c>
      <c r="Z228" s="107">
        <v>1</v>
      </c>
      <c r="AA228" s="107" t="s">
        <v>853</v>
      </c>
      <c r="AB228" s="110">
        <v>2</v>
      </c>
      <c r="AC228" s="110">
        <v>2</v>
      </c>
      <c r="AD228" s="107">
        <v>2095</v>
      </c>
      <c r="AE228" s="107">
        <v>24</v>
      </c>
      <c r="AF228" s="107">
        <v>2</v>
      </c>
      <c r="AG228" s="107">
        <v>383700</v>
      </c>
      <c r="AH228" s="107">
        <v>12</v>
      </c>
      <c r="AI228" s="107" t="s">
        <v>854</v>
      </c>
      <c r="AJ228" s="110">
        <v>8</v>
      </c>
      <c r="AK228" s="110" t="s">
        <v>326</v>
      </c>
      <c r="AL228" s="107" t="s">
        <v>327</v>
      </c>
      <c r="AM228" s="107">
        <v>2</v>
      </c>
      <c r="AN228" s="110" t="s">
        <v>493</v>
      </c>
      <c r="AO228" s="110">
        <v>750</v>
      </c>
      <c r="AP228" s="107" t="s">
        <v>817</v>
      </c>
      <c r="AQ228" s="107" t="s">
        <v>441</v>
      </c>
      <c r="AR228" s="107" t="s">
        <v>319</v>
      </c>
      <c r="AS228" s="107" t="s">
        <v>845</v>
      </c>
      <c r="AT228" s="107"/>
      <c r="AU228" s="107">
        <v>18</v>
      </c>
      <c r="AV228" s="107">
        <v>16.434999999999999</v>
      </c>
      <c r="AW228" s="107">
        <v>25.472999999999999</v>
      </c>
      <c r="AX228" s="107">
        <v>14.648999999999999</v>
      </c>
      <c r="AY228" s="107">
        <v>16.260999999999999</v>
      </c>
      <c r="AZ228" s="107">
        <v>10.44</v>
      </c>
      <c r="BA228" s="107"/>
      <c r="BB228" s="107">
        <v>7.2949999999999999</v>
      </c>
      <c r="BC228" s="107">
        <v>13.708</v>
      </c>
      <c r="BD228" s="107">
        <v>15.282</v>
      </c>
      <c r="BE228" s="107">
        <v>23.69</v>
      </c>
      <c r="BF228" s="107">
        <v>253.202</v>
      </c>
      <c r="BG228" s="133">
        <v>93673.229000000007</v>
      </c>
      <c r="BH228" s="112">
        <v>93619.403000000006</v>
      </c>
      <c r="BI228" s="111">
        <v>13.52</v>
      </c>
      <c r="BJ228" s="112">
        <v>512.67499999999995</v>
      </c>
      <c r="BK228" s="112">
        <v>70314.222999999998</v>
      </c>
      <c r="BL228" s="111">
        <v>10.154999999999999</v>
      </c>
      <c r="BM228" s="112">
        <v>491.93900000000002</v>
      </c>
      <c r="BN228" s="112">
        <v>46775.635000000002</v>
      </c>
      <c r="BO228" s="111">
        <v>6.7549999999999999</v>
      </c>
      <c r="BP228" s="112">
        <v>402.81900000000002</v>
      </c>
      <c r="BQ228" s="112">
        <v>23366.197</v>
      </c>
      <c r="BR228" s="111">
        <v>3.3740000000000001</v>
      </c>
      <c r="BS228" s="133">
        <v>293.47000000000003</v>
      </c>
      <c r="BT228" s="133">
        <v>679351.32900000003</v>
      </c>
      <c r="BU228" s="112">
        <v>680167.30200000003</v>
      </c>
      <c r="BV228" s="107">
        <v>11.526999999999999</v>
      </c>
      <c r="BW228" s="107">
        <v>525.21900000000005</v>
      </c>
      <c r="BX228" s="107">
        <v>509547.19799999997</v>
      </c>
      <c r="BY228" s="107">
        <v>8.6349999999999998</v>
      </c>
      <c r="BZ228" s="107">
        <v>478.839</v>
      </c>
      <c r="CA228" s="107">
        <v>339520.261</v>
      </c>
      <c r="CB228" s="107">
        <v>5.7539999999999996</v>
      </c>
      <c r="CC228" s="107">
        <v>369.791</v>
      </c>
      <c r="CD228" s="107">
        <v>169860.82199999999</v>
      </c>
      <c r="CE228" s="107">
        <v>2.879</v>
      </c>
      <c r="CF228" s="133">
        <v>242.989</v>
      </c>
      <c r="CG228" s="133">
        <v>281153.85100000002</v>
      </c>
      <c r="CH228" s="112">
        <v>288027.27600000001</v>
      </c>
      <c r="CI228" s="107">
        <v>18.062000000000001</v>
      </c>
      <c r="CJ228" s="107">
        <v>462.07499999999999</v>
      </c>
      <c r="CK228" s="107">
        <v>210837.10699999999</v>
      </c>
      <c r="CL228" s="107">
        <v>13.222</v>
      </c>
      <c r="CM228" s="107">
        <v>456.16399999999999</v>
      </c>
      <c r="CN228" s="107">
        <v>140577.495</v>
      </c>
      <c r="CO228" s="107">
        <v>8.8160000000000007</v>
      </c>
      <c r="CP228" s="107">
        <v>375.82900000000001</v>
      </c>
      <c r="CQ228" s="107">
        <v>70359.838000000003</v>
      </c>
      <c r="CR228" s="107">
        <v>4.4119999999999999</v>
      </c>
      <c r="CS228" s="107">
        <v>278.48099999999999</v>
      </c>
      <c r="CT228" s="107">
        <v>145186.31</v>
      </c>
      <c r="CU228" s="107">
        <v>145188.40900000001</v>
      </c>
      <c r="CV228" s="107">
        <v>9.6430000000000007</v>
      </c>
      <c r="CW228" s="107">
        <v>458.83300000000003</v>
      </c>
      <c r="CX228" s="112">
        <v>108954.269</v>
      </c>
      <c r="CY228" s="107">
        <v>7.2359999999999998</v>
      </c>
      <c r="CZ228" s="107">
        <v>406.53899999999999</v>
      </c>
      <c r="DA228" s="112">
        <v>72599.407999999996</v>
      </c>
      <c r="DB228" s="107">
        <v>4.8220000000000001</v>
      </c>
      <c r="DC228" s="107">
        <v>348.44400000000002</v>
      </c>
      <c r="DD228" s="112">
        <v>36341.087</v>
      </c>
      <c r="DE228" s="107">
        <v>2.4140000000000001</v>
      </c>
      <c r="DF228" s="107">
        <v>271.28800000000001</v>
      </c>
      <c r="DG228" s="133">
        <v>235394.92800000001</v>
      </c>
      <c r="DH228" s="112">
        <v>235618.595</v>
      </c>
      <c r="DI228" s="107">
        <v>11.281000000000001</v>
      </c>
      <c r="DJ228" s="107">
        <v>471.786</v>
      </c>
      <c r="DK228" s="112">
        <v>176605.44399999999</v>
      </c>
      <c r="DL228" s="107">
        <v>8.4550000000000001</v>
      </c>
      <c r="DM228" s="107">
        <v>445.697</v>
      </c>
      <c r="DN228" s="112">
        <v>117745.75199999999</v>
      </c>
      <c r="DO228" s="107">
        <v>5.6369999999999996</v>
      </c>
      <c r="DP228" s="133">
        <v>376.15</v>
      </c>
      <c r="DQ228" s="112">
        <v>58829.34</v>
      </c>
      <c r="DR228" s="107">
        <v>2.8170000000000002</v>
      </c>
      <c r="DS228" s="133">
        <v>273.85000000000002</v>
      </c>
      <c r="DT228" s="133">
        <v>7054.6679999999997</v>
      </c>
      <c r="DU228" s="112">
        <v>6955.6220000000003</v>
      </c>
      <c r="DV228" s="107">
        <v>7.12</v>
      </c>
      <c r="DW228" s="107">
        <v>464.75599999999997</v>
      </c>
      <c r="DX228" s="112">
        <v>5324.5069999999996</v>
      </c>
      <c r="DY228" s="107">
        <v>5.4509999999999996</v>
      </c>
      <c r="DZ228" s="133">
        <v>431.13099999999997</v>
      </c>
      <c r="EA228" s="112">
        <v>3509.8</v>
      </c>
      <c r="EB228" s="107">
        <v>3.593</v>
      </c>
      <c r="EC228" s="133">
        <v>363.19900000000001</v>
      </c>
      <c r="ED228" s="112">
        <v>1767.538</v>
      </c>
      <c r="EE228" s="107">
        <v>1.8089999999999999</v>
      </c>
      <c r="EF228" s="133">
        <v>291.82799999999997</v>
      </c>
      <c r="EG228" s="133">
        <v>4476922.8459999999</v>
      </c>
      <c r="EH228" s="111">
        <v>4475178.9859999996</v>
      </c>
      <c r="EI228" s="107">
        <v>12.638</v>
      </c>
      <c r="EJ228" s="107">
        <v>510.74099999999999</v>
      </c>
      <c r="EK228" s="112">
        <v>3915571.2609999999</v>
      </c>
      <c r="EL228" s="107">
        <v>11.057</v>
      </c>
      <c r="EM228" s="133">
        <v>505.858</v>
      </c>
      <c r="EN228" s="112">
        <v>3360599.159</v>
      </c>
      <c r="EO228" s="107">
        <v>9.49</v>
      </c>
      <c r="EP228" s="133">
        <v>466.202</v>
      </c>
      <c r="EQ228" s="112">
        <v>2796890.6</v>
      </c>
      <c r="ER228" s="107">
        <v>7.8979999999999997</v>
      </c>
      <c r="ES228" s="133">
        <v>428.77600000000001</v>
      </c>
      <c r="ET228" s="112">
        <v>2245584.9190000002</v>
      </c>
      <c r="EU228" s="107">
        <v>6.3410000000000002</v>
      </c>
      <c r="EV228" s="133">
        <v>391.66899999999998</v>
      </c>
      <c r="EW228" s="112">
        <v>1677248.5449999999</v>
      </c>
      <c r="EX228" s="107">
        <v>4.7359999999999998</v>
      </c>
      <c r="EY228" s="133">
        <v>345.87099999999998</v>
      </c>
      <c r="EZ228" s="112">
        <v>1126869.8940000001</v>
      </c>
      <c r="FA228" s="107">
        <v>3.1819999999999999</v>
      </c>
      <c r="FB228" s="133">
        <v>298.89299999999997</v>
      </c>
      <c r="FC228" s="112">
        <v>560211.01300000004</v>
      </c>
      <c r="FD228" s="107">
        <v>1.5820000000000001</v>
      </c>
      <c r="FE228" s="133">
        <v>254.655</v>
      </c>
      <c r="FF228" s="133">
        <v>441.42399999999998</v>
      </c>
      <c r="FG228" s="112">
        <v>446.47800000000001</v>
      </c>
      <c r="FH228" s="107">
        <v>1.319</v>
      </c>
      <c r="FI228" s="107">
        <v>130.01499999999999</v>
      </c>
      <c r="FJ228" s="112">
        <v>220.09299999999999</v>
      </c>
      <c r="FK228" s="107">
        <v>0.65</v>
      </c>
      <c r="FL228" s="133">
        <v>123.98399999999999</v>
      </c>
      <c r="FM228" s="133">
        <v>333.25299999999999</v>
      </c>
      <c r="FN228" s="112">
        <v>335.40300000000002</v>
      </c>
      <c r="FO228" s="107">
        <v>2.456</v>
      </c>
      <c r="FP228" s="107">
        <v>129.839</v>
      </c>
      <c r="FQ228" s="112">
        <v>169.584</v>
      </c>
      <c r="FR228" s="107">
        <v>1.242</v>
      </c>
      <c r="FS228" s="133">
        <v>124.952</v>
      </c>
      <c r="FT228" s="107">
        <v>134.965</v>
      </c>
      <c r="FU228" s="107">
        <v>11.715999999999999</v>
      </c>
      <c r="FV228" s="107">
        <v>499.334</v>
      </c>
      <c r="FW228" s="107">
        <v>134.62299999999999</v>
      </c>
      <c r="FX228" s="107">
        <v>11.686</v>
      </c>
      <c r="FY228" s="107">
        <v>488.57100000000003</v>
      </c>
      <c r="FZ228" s="107">
        <v>2711730.9920000001</v>
      </c>
      <c r="GA228" s="107">
        <v>18.311</v>
      </c>
      <c r="GB228" s="133">
        <v>500.97199999999998</v>
      </c>
      <c r="GC228" s="107">
        <v>18771094.535</v>
      </c>
      <c r="GD228" s="107">
        <v>126.75</v>
      </c>
      <c r="GE228" s="132">
        <v>500.589</v>
      </c>
      <c r="GF228" s="105">
        <v>117.6</v>
      </c>
      <c r="GG228" s="105"/>
      <c r="GH228" s="105"/>
      <c r="GI228" s="105"/>
      <c r="GJ228" s="105"/>
      <c r="GK228" s="105"/>
      <c r="GL228" s="133">
        <v>2</v>
      </c>
      <c r="GM228" s="133">
        <v>2</v>
      </c>
      <c r="GN228" s="133"/>
      <c r="GO228" s="133"/>
      <c r="GP228" s="133"/>
      <c r="GQ228" s="133"/>
      <c r="GR228" s="133"/>
      <c r="GS228" s="72"/>
      <c r="GT228" s="72"/>
      <c r="GU228" s="72"/>
      <c r="GV228" s="72"/>
      <c r="GW228" s="72"/>
      <c r="GX228" s="72"/>
      <c r="GY228" s="72"/>
      <c r="GZ228" s="72"/>
      <c r="HA228" s="133"/>
      <c r="HB228" s="133"/>
      <c r="HC228" s="53" t="str">
        <f t="shared" si="27"/>
        <v>0</v>
      </c>
      <c r="HD228" s="56">
        <f t="shared" si="28"/>
        <v>2020</v>
      </c>
      <c r="HF228" s="56" t="e">
        <f>MATCH(ROUND(#REF!,1),#REF!,0)</f>
        <v>#REF!</v>
      </c>
      <c r="HG228" s="56" t="e">
        <f>MATCH(ROUND(#REF!,1),#REF!,0)</f>
        <v>#REF!</v>
      </c>
      <c r="HH228" s="56" t="e">
        <f>MATCH(ROUND(#REF!,1),#REF!,0)</f>
        <v>#REF!</v>
      </c>
      <c r="HI228" s="56" t="e">
        <f>MATCH(ROUND(#REF!,1),#REF!,0)</f>
        <v>#REF!</v>
      </c>
      <c r="HK228" s="115">
        <f t="shared" si="24"/>
        <v>2</v>
      </c>
      <c r="HL228" s="115" t="str" cm="1">
        <f t="array" ref="HL228">IFERROR(INDEX(#REF!,'5. Data Set'!HH228),"")</f>
        <v/>
      </c>
      <c r="HN228" s="116" t="str" cm="1">
        <f t="array" ref="HN228">IF(IFERROR(INDEX($E$5:$E$900,SMALL(IF(ROUND($EH$5:$EH$900,1)=ROUND($EH228,1),ROW($EH$5:$EH$900)-4,""),1)),"")=$E228,"",IFERROR(INDEX($E$5:$E$900,SMALL(IF(ROUND($EH$5:$EH$900,1)=ROUND($EH228,1),ROW($EH$5:$EH$900)-4,""),1)),""))</f>
        <v/>
      </c>
      <c r="HO228" s="116" t="str" cm="1">
        <f t="array" ref="HO228">IF(IFERROR(INDEX($E$5:$E$900,SMALL(IF(ROUND($EH$5:$EH$900,1)=ROUND($EH228,1),ROW($EH$5:$EH$900)-4,""),2)),"")=$E228,"",IFERROR(INDEX($E$5:$E$900,SMALL(IF(ROUND($EH$5:$EH$900,1)=ROUND($EH228,1),ROW($EH$5:$EH$900)-4,""),2)),""))</f>
        <v/>
      </c>
      <c r="HP228" s="116" t="str" cm="1">
        <f t="array" ref="HP228">IF(IFERROR(INDEX($E$5:$E$900,SMALL(IF(ROUND($EH$5:$EH$900,1)=ROUND($EH228,1),ROW($EH$5:$EH$900)-4,""),3)),"")=$E228,"",IFERROR(INDEX($E$5:$E$900,SMALL(IF(ROUND($EH$5:$EH$900,1)=ROUND($EH228,1),ROW($EH$5:$EH$900)-4,""),3)),""))</f>
        <v/>
      </c>
      <c r="HQ228" s="117" t="str" cm="1">
        <f t="array" ref="HQ228">IF(IFERROR(INDEX($E$5:$E$900,SMALL(IF(ROUND($EH$5:$EH$900,1)=ROUND($EH228,1),ROW($EH$5:$EH$900)-4,""),4)),"")=$E228,"",IFERROR(INDEX($E$5:$E$900,SMALL(IF(ROUND($EH$5:$EH$900,1)=ROUND($EH228,1),ROW($EH$5:$EH$900)-4,""),4)),""))</f>
        <v/>
      </c>
      <c r="HR228" s="118"/>
      <c r="HS228" s="105" t="str">
        <f t="shared" si="25"/>
        <v>BNM</v>
      </c>
      <c r="HT228" s="119" t="str">
        <f t="shared" si="26"/>
        <v/>
      </c>
      <c r="HU228" s="119" t="str">
        <f t="shared" si="26"/>
        <v/>
      </c>
      <c r="HV228" s="119" t="str">
        <f t="shared" si="26"/>
        <v/>
      </c>
      <c r="HW228" s="119" t="str">
        <f t="shared" si="23"/>
        <v/>
      </c>
    </row>
    <row r="229" spans="1:231" ht="12.75" customHeight="1" x14ac:dyDescent="0.25">
      <c r="A229" s="110" t="s">
        <v>292</v>
      </c>
      <c r="B229" s="110" t="s">
        <v>851</v>
      </c>
      <c r="C229" s="107"/>
      <c r="D229" s="107">
        <v>2020</v>
      </c>
      <c r="E229" s="109" t="s">
        <v>855</v>
      </c>
      <c r="F229" s="107" t="s">
        <v>309</v>
      </c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 t="s">
        <v>18</v>
      </c>
      <c r="X229" s="105"/>
      <c r="Y229" s="107" t="s">
        <v>296</v>
      </c>
      <c r="Z229" s="107">
        <v>1</v>
      </c>
      <c r="AA229" s="107" t="s">
        <v>523</v>
      </c>
      <c r="AB229" s="110">
        <v>2</v>
      </c>
      <c r="AC229" s="110">
        <v>2</v>
      </c>
      <c r="AD229" s="107">
        <v>1696</v>
      </c>
      <c r="AE229" s="107">
        <v>8</v>
      </c>
      <c r="AF229" s="107">
        <v>1</v>
      </c>
      <c r="AG229" s="107">
        <v>63700</v>
      </c>
      <c r="AH229" s="107">
        <v>8</v>
      </c>
      <c r="AI229" s="107" t="s">
        <v>856</v>
      </c>
      <c r="AJ229" s="110">
        <v>2</v>
      </c>
      <c r="AK229" s="110" t="s">
        <v>326</v>
      </c>
      <c r="AL229" s="107" t="s">
        <v>327</v>
      </c>
      <c r="AM229" s="107">
        <v>2</v>
      </c>
      <c r="AN229" s="110" t="s">
        <v>493</v>
      </c>
      <c r="AO229" s="110">
        <v>550</v>
      </c>
      <c r="AP229" s="107" t="s">
        <v>817</v>
      </c>
      <c r="AQ229" s="107" t="s">
        <v>441</v>
      </c>
      <c r="AR229" s="107" t="s">
        <v>319</v>
      </c>
      <c r="AS229" s="107" t="s">
        <v>845</v>
      </c>
      <c r="AT229" s="107"/>
      <c r="AU229" s="107">
        <v>10.971</v>
      </c>
      <c r="AV229" s="107">
        <v>9.7520000000000007</v>
      </c>
      <c r="AW229" s="107">
        <v>12.913</v>
      </c>
      <c r="AX229" s="107">
        <v>6.069</v>
      </c>
      <c r="AY229" s="107">
        <v>6.6989999999999998</v>
      </c>
      <c r="AZ229" s="107">
        <v>5.718</v>
      </c>
      <c r="BA229" s="107"/>
      <c r="BB229" s="107">
        <v>23.411999999999999</v>
      </c>
      <c r="BC229" s="107">
        <v>33.018999999999998</v>
      </c>
      <c r="BD229" s="107">
        <v>10.112</v>
      </c>
      <c r="BE229" s="107">
        <v>28.212</v>
      </c>
      <c r="BF229" s="107">
        <v>58.976999999999997</v>
      </c>
      <c r="BG229" s="133">
        <v>19555.37</v>
      </c>
      <c r="BH229" s="112">
        <v>19539.833999999999</v>
      </c>
      <c r="BI229" s="111">
        <v>2.8220000000000001</v>
      </c>
      <c r="BJ229" s="112">
        <v>158.524</v>
      </c>
      <c r="BK229" s="112">
        <v>14657.482</v>
      </c>
      <c r="BL229" s="111">
        <v>2.117</v>
      </c>
      <c r="BM229" s="112">
        <v>149.749</v>
      </c>
      <c r="BN229" s="112">
        <v>9779.9050000000007</v>
      </c>
      <c r="BO229" s="111">
        <v>1.4119999999999999</v>
      </c>
      <c r="BP229" s="112">
        <v>140.548</v>
      </c>
      <c r="BQ229" s="112">
        <v>4891.0389999999998</v>
      </c>
      <c r="BR229" s="111">
        <v>0.70599999999999996</v>
      </c>
      <c r="BS229" s="133">
        <v>123.31</v>
      </c>
      <c r="BT229" s="133">
        <v>148591.878</v>
      </c>
      <c r="BU229" s="112">
        <v>148518.58199999999</v>
      </c>
      <c r="BV229" s="107">
        <v>2.5169999999999999</v>
      </c>
      <c r="BW229" s="107">
        <v>159.608</v>
      </c>
      <c r="BX229" s="107">
        <v>111541.611</v>
      </c>
      <c r="BY229" s="107">
        <v>1.89</v>
      </c>
      <c r="BZ229" s="107">
        <v>151.303</v>
      </c>
      <c r="CA229" s="107">
        <v>74285.244999999995</v>
      </c>
      <c r="CB229" s="107">
        <v>1.2589999999999999</v>
      </c>
      <c r="CC229" s="107">
        <v>141.93299999999999</v>
      </c>
      <c r="CD229" s="107">
        <v>37120.555</v>
      </c>
      <c r="CE229" s="107">
        <v>0.629</v>
      </c>
      <c r="CF229" s="133">
        <v>121.551</v>
      </c>
      <c r="CG229" s="133">
        <v>50385.599999999999</v>
      </c>
      <c r="CH229" s="112">
        <v>50824.091999999997</v>
      </c>
      <c r="CI229" s="107">
        <v>3.1869999999999998</v>
      </c>
      <c r="CJ229" s="107">
        <v>152.84700000000001</v>
      </c>
      <c r="CK229" s="107">
        <v>37786.529000000002</v>
      </c>
      <c r="CL229" s="107">
        <v>2.37</v>
      </c>
      <c r="CM229" s="107">
        <v>145.40299999999999</v>
      </c>
      <c r="CN229" s="107">
        <v>25212.153999999999</v>
      </c>
      <c r="CO229" s="107">
        <v>1.581</v>
      </c>
      <c r="CP229" s="107">
        <v>138.46700000000001</v>
      </c>
      <c r="CQ229" s="107">
        <v>12621.522999999999</v>
      </c>
      <c r="CR229" s="107">
        <v>0.79100000000000004</v>
      </c>
      <c r="CS229" s="107">
        <v>110.45699999999999</v>
      </c>
      <c r="CT229" s="107">
        <v>21310.608</v>
      </c>
      <c r="CU229" s="107">
        <v>21316.281999999999</v>
      </c>
      <c r="CV229" s="107">
        <v>1.4159999999999999</v>
      </c>
      <c r="CW229" s="107">
        <v>140.798</v>
      </c>
      <c r="CX229" s="112">
        <v>15977.395</v>
      </c>
      <c r="CY229" s="107">
        <v>1.0609999999999999</v>
      </c>
      <c r="CZ229" s="107">
        <v>136.256</v>
      </c>
      <c r="DA229" s="112">
        <v>10690.798000000001</v>
      </c>
      <c r="DB229" s="107">
        <v>0.71</v>
      </c>
      <c r="DC229" s="107">
        <v>131.524</v>
      </c>
      <c r="DD229" s="112">
        <v>5325.5889999999999</v>
      </c>
      <c r="DE229" s="107">
        <v>0.35399999999999998</v>
      </c>
      <c r="DF229" s="107">
        <v>110.187</v>
      </c>
      <c r="DG229" s="133">
        <v>33402.338000000003</v>
      </c>
      <c r="DH229" s="112">
        <v>33407.14</v>
      </c>
      <c r="DI229" s="107">
        <v>1.599</v>
      </c>
      <c r="DJ229" s="107">
        <v>146.17599999999999</v>
      </c>
      <c r="DK229" s="112">
        <v>25059.99</v>
      </c>
      <c r="DL229" s="107">
        <v>1.2</v>
      </c>
      <c r="DM229" s="107">
        <v>140.45599999999999</v>
      </c>
      <c r="DN229" s="112">
        <v>16721.587</v>
      </c>
      <c r="DO229" s="107">
        <v>0.80100000000000005</v>
      </c>
      <c r="DP229" s="133">
        <v>134.26400000000001</v>
      </c>
      <c r="DQ229" s="112">
        <v>8327.8780000000006</v>
      </c>
      <c r="DR229" s="107">
        <v>0.39900000000000002</v>
      </c>
      <c r="DS229" s="133">
        <v>110.33499999999999</v>
      </c>
      <c r="DT229" s="133">
        <v>1374.4970000000001</v>
      </c>
      <c r="DU229" s="112">
        <v>1366.3869999999999</v>
      </c>
      <c r="DV229" s="107">
        <v>1.399</v>
      </c>
      <c r="DW229" s="107">
        <v>148.00200000000001</v>
      </c>
      <c r="DX229" s="112">
        <v>1037.7629999999999</v>
      </c>
      <c r="DY229" s="107">
        <v>1.0620000000000001</v>
      </c>
      <c r="DZ229" s="133">
        <v>141.441</v>
      </c>
      <c r="EA229" s="112">
        <v>689.96299999999997</v>
      </c>
      <c r="EB229" s="107">
        <v>0.70599999999999996</v>
      </c>
      <c r="EC229" s="133">
        <v>133.691</v>
      </c>
      <c r="ED229" s="112">
        <v>341.94299999999998</v>
      </c>
      <c r="EE229" s="107">
        <v>0.35</v>
      </c>
      <c r="EF229" s="133">
        <v>122.76300000000001</v>
      </c>
      <c r="EG229" s="133">
        <v>1064037.6810000001</v>
      </c>
      <c r="EH229" s="111">
        <v>1065058.321</v>
      </c>
      <c r="EI229" s="107">
        <v>3.008</v>
      </c>
      <c r="EJ229" s="107">
        <v>160.29400000000001</v>
      </c>
      <c r="EK229" s="112">
        <v>932020.81799999997</v>
      </c>
      <c r="EL229" s="107">
        <v>2.6320000000000001</v>
      </c>
      <c r="EM229" s="133">
        <v>155.35</v>
      </c>
      <c r="EN229" s="112">
        <v>795449.304</v>
      </c>
      <c r="EO229" s="107">
        <v>2.246</v>
      </c>
      <c r="EP229" s="133">
        <v>149.96600000000001</v>
      </c>
      <c r="EQ229" s="112">
        <v>662239.91500000004</v>
      </c>
      <c r="ER229" s="107">
        <v>1.87</v>
      </c>
      <c r="ES229" s="133">
        <v>144.76</v>
      </c>
      <c r="ET229" s="112">
        <v>534761.44900000002</v>
      </c>
      <c r="EU229" s="107">
        <v>1.51</v>
      </c>
      <c r="EV229" s="133">
        <v>139.44499999999999</v>
      </c>
      <c r="EW229" s="112">
        <v>398541.11800000002</v>
      </c>
      <c r="EX229" s="107">
        <v>1.125</v>
      </c>
      <c r="EY229" s="133">
        <v>133.24700000000001</v>
      </c>
      <c r="EZ229" s="112">
        <v>264005.58799999999</v>
      </c>
      <c r="FA229" s="107">
        <v>0.746</v>
      </c>
      <c r="FB229" s="133">
        <v>125.67700000000001</v>
      </c>
      <c r="FC229" s="112">
        <v>132804.851</v>
      </c>
      <c r="FD229" s="107">
        <v>0.375</v>
      </c>
      <c r="FE229" s="133">
        <v>114.523</v>
      </c>
      <c r="FF229" s="133">
        <v>1021.82</v>
      </c>
      <c r="FG229" s="112">
        <v>1014.499</v>
      </c>
      <c r="FH229" s="107">
        <v>2.9969999999999999</v>
      </c>
      <c r="FI229" s="107">
        <v>95.578999999999994</v>
      </c>
      <c r="FJ229" s="112">
        <v>510.637</v>
      </c>
      <c r="FK229" s="107">
        <v>1.5089999999999999</v>
      </c>
      <c r="FL229" s="133">
        <v>86.32</v>
      </c>
      <c r="FM229" s="133">
        <v>547.22699999999998</v>
      </c>
      <c r="FN229" s="112">
        <v>548.26</v>
      </c>
      <c r="FO229" s="107">
        <v>4.0140000000000002</v>
      </c>
      <c r="FP229" s="107">
        <v>88.174000000000007</v>
      </c>
      <c r="FQ229" s="112">
        <v>275.57499999999999</v>
      </c>
      <c r="FR229" s="107">
        <v>2.0179999999999998</v>
      </c>
      <c r="FS229" s="133">
        <v>84.239000000000004</v>
      </c>
      <c r="FT229" s="107">
        <v>55.307000000000002</v>
      </c>
      <c r="FU229" s="107">
        <v>4.8010000000000002</v>
      </c>
      <c r="FV229" s="107">
        <v>170.29900000000001</v>
      </c>
      <c r="FW229" s="107">
        <v>55.41</v>
      </c>
      <c r="FX229" s="107">
        <v>4.8099999999999996</v>
      </c>
      <c r="FY229" s="107">
        <v>170.37100000000001</v>
      </c>
      <c r="FZ229" s="107">
        <v>478744.73700000002</v>
      </c>
      <c r="GA229" s="107">
        <v>3.2330000000000001</v>
      </c>
      <c r="GB229" s="133">
        <v>157.00800000000001</v>
      </c>
      <c r="GC229" s="107">
        <v>1371981.423</v>
      </c>
      <c r="GD229" s="107">
        <v>9.2639999999999993</v>
      </c>
      <c r="GE229" s="132">
        <v>157.08099999999999</v>
      </c>
      <c r="GF229" s="105">
        <v>77.3</v>
      </c>
      <c r="GG229" s="105"/>
      <c r="GH229" s="105"/>
      <c r="GI229" s="105"/>
      <c r="GJ229" s="105"/>
      <c r="GK229" s="105"/>
      <c r="GL229" s="133">
        <v>2</v>
      </c>
      <c r="GM229" s="133"/>
      <c r="GN229" s="133"/>
      <c r="GO229" s="133"/>
      <c r="GP229" s="133"/>
      <c r="GQ229" s="133"/>
      <c r="GR229" s="133"/>
      <c r="GS229" s="72"/>
      <c r="GT229" s="72"/>
      <c r="GU229" s="72"/>
      <c r="GV229" s="72"/>
      <c r="GW229" s="72"/>
      <c r="GX229" s="72"/>
      <c r="GY229" s="72"/>
      <c r="GZ229" s="72"/>
      <c r="HA229" s="133"/>
      <c r="HB229" s="133"/>
      <c r="HC229" s="53" t="str">
        <f t="shared" si="27"/>
        <v>0</v>
      </c>
      <c r="HD229" s="56">
        <f t="shared" si="28"/>
        <v>2020</v>
      </c>
      <c r="HF229" s="56" t="e">
        <f>MATCH(ROUND(#REF!,1),#REF!,0)</f>
        <v>#REF!</v>
      </c>
      <c r="HG229" s="56" t="e">
        <f>MATCH(ROUND(#REF!,1),#REF!,0)</f>
        <v>#REF!</v>
      </c>
      <c r="HH229" s="56" t="e">
        <f>MATCH(ROUND(#REF!,1),#REF!,0)</f>
        <v>#REF!</v>
      </c>
      <c r="HI229" s="56" t="e">
        <f>MATCH(ROUND(#REF!,1),#REF!,0)</f>
        <v>#REF!</v>
      </c>
      <c r="HK229" s="115">
        <f t="shared" si="24"/>
        <v>2</v>
      </c>
      <c r="HL229" s="115" t="str" cm="1">
        <f t="array" ref="HL229">IFERROR(INDEX(#REF!,'5. Data Set'!HH229),"")</f>
        <v/>
      </c>
      <c r="HN229" s="116" t="str" cm="1">
        <f t="array" ref="HN229">IF(IFERROR(INDEX($E$5:$E$900,SMALL(IF(ROUND($EH$5:$EH$900,1)=ROUND($EH229,1),ROW($EH$5:$EH$900)-4,""),1)),"")=$E229,"",IFERROR(INDEX($E$5:$E$900,SMALL(IF(ROUND($EH$5:$EH$900,1)=ROUND($EH229,1),ROW($EH$5:$EH$900)-4,""),1)),""))</f>
        <v/>
      </c>
      <c r="HO229" s="116" t="str" cm="1">
        <f t="array" ref="HO229">IF(IFERROR(INDEX($E$5:$E$900,SMALL(IF(ROUND($EH$5:$EH$900,1)=ROUND($EH229,1),ROW($EH$5:$EH$900)-4,""),2)),"")=$E229,"",IFERROR(INDEX($E$5:$E$900,SMALL(IF(ROUND($EH$5:$EH$900,1)=ROUND($EH229,1),ROW($EH$5:$EH$900)-4,""),2)),""))</f>
        <v/>
      </c>
      <c r="HP229" s="116" t="str" cm="1">
        <f t="array" ref="HP229">IF(IFERROR(INDEX($E$5:$E$900,SMALL(IF(ROUND($EH$5:$EH$900,1)=ROUND($EH229,1),ROW($EH$5:$EH$900)-4,""),3)),"")=$E229,"",IFERROR(INDEX($E$5:$E$900,SMALL(IF(ROUND($EH$5:$EH$900,1)=ROUND($EH229,1),ROW($EH$5:$EH$900)-4,""),3)),""))</f>
        <v/>
      </c>
      <c r="HQ229" s="117" t="str" cm="1">
        <f t="array" ref="HQ229">IF(IFERROR(INDEX($E$5:$E$900,SMALL(IF(ROUND($EH$5:$EH$900,1)=ROUND($EH229,1),ROW($EH$5:$EH$900)-4,""),4)),"")=$E229,"",IFERROR(INDEX($E$5:$E$900,SMALL(IF(ROUND($EH$5:$EH$900,1)=ROUND($EH229,1),ROW($EH$5:$EH$900)-4,""),4)),""))</f>
        <v/>
      </c>
      <c r="HR229" s="118"/>
      <c r="HS229" s="105" t="str">
        <f t="shared" si="25"/>
        <v>BNM</v>
      </c>
      <c r="HT229" s="119" t="str">
        <f t="shared" si="26"/>
        <v/>
      </c>
      <c r="HU229" s="119" t="str">
        <f t="shared" si="26"/>
        <v/>
      </c>
      <c r="HV229" s="119" t="str">
        <f t="shared" si="26"/>
        <v/>
      </c>
      <c r="HW229" s="119" t="str">
        <f t="shared" si="23"/>
        <v/>
      </c>
    </row>
    <row r="230" spans="1:231" ht="12.75" customHeight="1" x14ac:dyDescent="0.25">
      <c r="A230" s="110" t="s">
        <v>292</v>
      </c>
      <c r="B230" s="118" t="s">
        <v>851</v>
      </c>
      <c r="C230" s="137"/>
      <c r="D230" s="137">
        <v>2020</v>
      </c>
      <c r="E230" s="109" t="s">
        <v>857</v>
      </c>
      <c r="F230" s="137" t="s">
        <v>49</v>
      </c>
      <c r="G230" s="107"/>
      <c r="H230" s="137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 t="s">
        <v>18</v>
      </c>
      <c r="X230" s="105"/>
      <c r="Y230" s="137" t="s">
        <v>296</v>
      </c>
      <c r="Z230" s="137">
        <v>1</v>
      </c>
      <c r="AA230" s="137" t="s">
        <v>849</v>
      </c>
      <c r="AB230" s="137">
        <v>2</v>
      </c>
      <c r="AC230" s="137">
        <v>2</v>
      </c>
      <c r="AD230" s="137">
        <v>2295</v>
      </c>
      <c r="AE230" s="137">
        <v>16</v>
      </c>
      <c r="AF230" s="137">
        <v>2</v>
      </c>
      <c r="AG230" s="137">
        <v>127500</v>
      </c>
      <c r="AH230" s="137">
        <v>8</v>
      </c>
      <c r="AI230" s="137" t="s">
        <v>858</v>
      </c>
      <c r="AJ230" s="137">
        <v>4</v>
      </c>
      <c r="AK230" s="137" t="s">
        <v>326</v>
      </c>
      <c r="AL230" s="137" t="s">
        <v>327</v>
      </c>
      <c r="AM230" s="137">
        <v>2</v>
      </c>
      <c r="AN230" s="137" t="s">
        <v>493</v>
      </c>
      <c r="AO230" s="137">
        <v>750</v>
      </c>
      <c r="AP230" s="137" t="s">
        <v>817</v>
      </c>
      <c r="AQ230" s="137" t="s">
        <v>441</v>
      </c>
      <c r="AR230" s="137" t="s">
        <v>319</v>
      </c>
      <c r="AS230" s="137" t="s">
        <v>845</v>
      </c>
      <c r="AT230" s="137"/>
      <c r="AU230" s="137">
        <v>17.11</v>
      </c>
      <c r="AV230" s="137">
        <v>13.882999999999999</v>
      </c>
      <c r="AW230" s="137">
        <v>23.843</v>
      </c>
      <c r="AX230" s="137">
        <v>13.205</v>
      </c>
      <c r="AY230" s="137">
        <v>14.741</v>
      </c>
      <c r="AZ230" s="137">
        <v>9.5310000000000006</v>
      </c>
      <c r="BA230" s="137"/>
      <c r="BB230" s="137">
        <v>9.4269999999999996</v>
      </c>
      <c r="BC230" s="137">
        <v>17.995999999999999</v>
      </c>
      <c r="BD230" s="137">
        <v>13.342000000000001</v>
      </c>
      <c r="BE230" s="137">
        <v>21.448</v>
      </c>
      <c r="BF230" s="137">
        <v>140.17500000000001</v>
      </c>
      <c r="BG230" s="137">
        <v>66230.870999999999</v>
      </c>
      <c r="BH230" s="137">
        <v>66489.588000000003</v>
      </c>
      <c r="BI230" s="137">
        <v>9.6020000000000003</v>
      </c>
      <c r="BJ230" s="137">
        <v>390.30900000000003</v>
      </c>
      <c r="BK230" s="137">
        <v>49705</v>
      </c>
      <c r="BL230" s="137">
        <v>7.1779999999999999</v>
      </c>
      <c r="BM230" s="137">
        <v>350.524</v>
      </c>
      <c r="BN230" s="137">
        <v>33121.406999999999</v>
      </c>
      <c r="BO230" s="137">
        <v>4.7830000000000004</v>
      </c>
      <c r="BP230" s="137">
        <v>294.988</v>
      </c>
      <c r="BQ230" s="137">
        <v>16530.528999999999</v>
      </c>
      <c r="BR230" s="137">
        <v>2.387</v>
      </c>
      <c r="BS230" s="137">
        <v>227.53700000000001</v>
      </c>
      <c r="BT230" s="137">
        <v>393522.70699999999</v>
      </c>
      <c r="BU230" s="137">
        <v>393419.24400000001</v>
      </c>
      <c r="BV230" s="137">
        <v>6.6669999999999998</v>
      </c>
      <c r="BW230" s="137">
        <v>382.017</v>
      </c>
      <c r="BX230" s="137">
        <v>295181.18599999999</v>
      </c>
      <c r="BY230" s="137">
        <v>5.0019999999999998</v>
      </c>
      <c r="BZ230" s="137">
        <v>325.31599999999997</v>
      </c>
      <c r="CA230" s="137">
        <v>196862.02100000001</v>
      </c>
      <c r="CB230" s="137">
        <v>3.3359999999999999</v>
      </c>
      <c r="CC230" s="137">
        <v>264.89100000000002</v>
      </c>
      <c r="CD230" s="137">
        <v>98383.001999999993</v>
      </c>
      <c r="CE230" s="137">
        <v>1.667</v>
      </c>
      <c r="CF230" s="137">
        <v>151.69900000000001</v>
      </c>
      <c r="CG230" s="137">
        <v>195774.36900000001</v>
      </c>
      <c r="CH230" s="137">
        <v>198478.95499999999</v>
      </c>
      <c r="CI230" s="137">
        <v>12.446999999999999</v>
      </c>
      <c r="CJ230" s="137">
        <v>360.291</v>
      </c>
      <c r="CK230" s="137">
        <v>146969.147</v>
      </c>
      <c r="CL230" s="137">
        <v>9.2159999999999993</v>
      </c>
      <c r="CM230" s="137">
        <v>325.488</v>
      </c>
      <c r="CN230" s="137">
        <v>97874.434999999998</v>
      </c>
      <c r="CO230" s="137">
        <v>6.1379999999999999</v>
      </c>
      <c r="CP230" s="137">
        <v>279.58300000000003</v>
      </c>
      <c r="CQ230" s="137">
        <v>48953.078999999998</v>
      </c>
      <c r="CR230" s="137">
        <v>3.07</v>
      </c>
      <c r="CS230" s="137">
        <v>203.99199999999999</v>
      </c>
      <c r="CT230" s="137">
        <v>96785.260999999999</v>
      </c>
      <c r="CU230" s="137">
        <v>96799.895000000004</v>
      </c>
      <c r="CV230" s="137">
        <v>6.4290000000000003</v>
      </c>
      <c r="CW230" s="137">
        <v>322.97199999999998</v>
      </c>
      <c r="CX230" s="137">
        <v>72596.618000000002</v>
      </c>
      <c r="CY230" s="137">
        <v>4.8220000000000001</v>
      </c>
      <c r="CZ230" s="137">
        <v>296.00900000000001</v>
      </c>
      <c r="DA230" s="137">
        <v>48370.713000000003</v>
      </c>
      <c r="DB230" s="137">
        <v>3.2130000000000001</v>
      </c>
      <c r="DC230" s="137">
        <v>262.851</v>
      </c>
      <c r="DD230" s="137">
        <v>24227.637999999999</v>
      </c>
      <c r="DE230" s="137">
        <v>1.609</v>
      </c>
      <c r="DF230" s="137">
        <v>209.751</v>
      </c>
      <c r="DG230" s="137">
        <v>157460.98300000001</v>
      </c>
      <c r="DH230" s="137">
        <v>157524.61799999999</v>
      </c>
      <c r="DI230" s="137">
        <v>7.5419999999999998</v>
      </c>
      <c r="DJ230" s="137">
        <v>345.85599999999999</v>
      </c>
      <c r="DK230" s="137">
        <v>118116.378</v>
      </c>
      <c r="DL230" s="137">
        <v>5.6550000000000002</v>
      </c>
      <c r="DM230" s="137">
        <v>318.053</v>
      </c>
      <c r="DN230" s="137">
        <v>78678.165999999997</v>
      </c>
      <c r="DO230" s="137">
        <v>3.7669999999999999</v>
      </c>
      <c r="DP230" s="137">
        <v>275.78800000000001</v>
      </c>
      <c r="DQ230" s="137">
        <v>39343.949000000001</v>
      </c>
      <c r="DR230" s="137">
        <v>1.8839999999999999</v>
      </c>
      <c r="DS230" s="137">
        <v>211.24799999999999</v>
      </c>
      <c r="DT230" s="137">
        <v>4807.9970000000003</v>
      </c>
      <c r="DU230" s="137">
        <v>4855.8149999999996</v>
      </c>
      <c r="DV230" s="137">
        <v>4.9710000000000001</v>
      </c>
      <c r="DW230" s="137">
        <v>353.767</v>
      </c>
      <c r="DX230" s="137">
        <v>3616.9059999999999</v>
      </c>
      <c r="DY230" s="137">
        <v>3.7029999999999998</v>
      </c>
      <c r="DZ230" s="137">
        <v>310.3</v>
      </c>
      <c r="EA230" s="137">
        <v>2397.6210000000001</v>
      </c>
      <c r="EB230" s="137">
        <v>2.4540000000000002</v>
      </c>
      <c r="EC230" s="137">
        <v>270.73899999999998</v>
      </c>
      <c r="ED230" s="137">
        <v>1202.3979999999999</v>
      </c>
      <c r="EE230" s="137">
        <v>1.2310000000000001</v>
      </c>
      <c r="EF230" s="137">
        <v>226.75899999999999</v>
      </c>
      <c r="EG230" s="137">
        <v>2811127.1860000002</v>
      </c>
      <c r="EH230" s="167">
        <v>2806052.6329999999</v>
      </c>
      <c r="EI230" s="137">
        <v>7.9240000000000004</v>
      </c>
      <c r="EJ230" s="137">
        <v>380.89699999999999</v>
      </c>
      <c r="EK230" s="137">
        <v>2457471.4029999999</v>
      </c>
      <c r="EL230" s="137">
        <v>6.94</v>
      </c>
      <c r="EM230" s="137">
        <v>343.79300000000001</v>
      </c>
      <c r="EN230" s="137">
        <v>2107161.4190000002</v>
      </c>
      <c r="EO230" s="137">
        <v>5.9509999999999996</v>
      </c>
      <c r="EP230" s="137">
        <v>318.78300000000002</v>
      </c>
      <c r="EQ230" s="137">
        <v>1755222.862</v>
      </c>
      <c r="ER230" s="137">
        <v>4.9569999999999999</v>
      </c>
      <c r="ES230" s="137">
        <v>297.988</v>
      </c>
      <c r="ET230" s="137">
        <v>1409492.8049999999</v>
      </c>
      <c r="EU230" s="137">
        <v>3.98</v>
      </c>
      <c r="EV230" s="137">
        <v>277.41800000000001</v>
      </c>
      <c r="EW230" s="137">
        <v>1050347.068</v>
      </c>
      <c r="EX230" s="137">
        <v>2.9660000000000002</v>
      </c>
      <c r="EY230" s="137">
        <v>252.48500000000001</v>
      </c>
      <c r="EZ230" s="137">
        <v>707741.402</v>
      </c>
      <c r="FA230" s="137">
        <v>1.9990000000000001</v>
      </c>
      <c r="FB230" s="137">
        <v>225.16800000000001</v>
      </c>
      <c r="FC230" s="137">
        <v>353949.33399999997</v>
      </c>
      <c r="FD230" s="137">
        <v>1</v>
      </c>
      <c r="FE230" s="137">
        <v>194.15</v>
      </c>
      <c r="FF230" s="137">
        <v>466.221</v>
      </c>
      <c r="FG230" s="137">
        <v>459.24900000000002</v>
      </c>
      <c r="FH230" s="137">
        <v>1.357</v>
      </c>
      <c r="FI230" s="137">
        <v>106.253</v>
      </c>
      <c r="FJ230" s="137">
        <v>232.392</v>
      </c>
      <c r="FK230" s="137">
        <v>0.68700000000000006</v>
      </c>
      <c r="FL230" s="137">
        <v>98.667000000000002</v>
      </c>
      <c r="FM230" s="137">
        <v>348.95</v>
      </c>
      <c r="FN230" s="137">
        <v>348.541</v>
      </c>
      <c r="FO230" s="137">
        <v>2.552</v>
      </c>
      <c r="FP230" s="137">
        <v>103.492</v>
      </c>
      <c r="FQ230" s="137">
        <v>176.596</v>
      </c>
      <c r="FR230" s="137">
        <v>1.2929999999999999</v>
      </c>
      <c r="FS230" s="137">
        <v>98.43</v>
      </c>
      <c r="FT230" s="137">
        <v>81.911000000000001</v>
      </c>
      <c r="FU230" s="137">
        <v>7.11</v>
      </c>
      <c r="FV230" s="137">
        <v>329.21300000000002</v>
      </c>
      <c r="FW230" s="137">
        <v>82.358999999999995</v>
      </c>
      <c r="FX230" s="137">
        <v>7.149</v>
      </c>
      <c r="FY230" s="137">
        <v>335.65499999999997</v>
      </c>
      <c r="FZ230" s="137">
        <v>1981814.0220000001</v>
      </c>
      <c r="GA230" s="137">
        <v>13.382</v>
      </c>
      <c r="GB230" s="137">
        <v>386.93599999999998</v>
      </c>
      <c r="GC230" s="137">
        <v>7939717.2120000003</v>
      </c>
      <c r="GD230" s="137">
        <v>53.612000000000002</v>
      </c>
      <c r="GE230" s="137">
        <v>382.46699999999998</v>
      </c>
      <c r="GF230" s="137">
        <v>91.9</v>
      </c>
      <c r="GG230" s="137"/>
      <c r="GH230" s="137"/>
      <c r="GI230" s="137"/>
      <c r="GJ230" s="137"/>
      <c r="GK230" s="137"/>
      <c r="GL230" s="133">
        <v>2</v>
      </c>
      <c r="GM230" s="133">
        <v>2</v>
      </c>
      <c r="GN230" s="133"/>
      <c r="GO230" s="133"/>
      <c r="GP230" s="133"/>
      <c r="GQ230" s="133"/>
      <c r="GR230" s="133"/>
      <c r="GS230" s="72"/>
      <c r="GT230" s="72"/>
      <c r="GU230" s="72"/>
      <c r="GV230" s="72"/>
      <c r="GW230" s="72"/>
      <c r="GX230" s="72"/>
      <c r="GY230" s="72"/>
      <c r="GZ230" s="72"/>
      <c r="HA230" s="133"/>
      <c r="HB230" s="133"/>
      <c r="HC230" s="53" t="str">
        <f t="shared" si="27"/>
        <v>0</v>
      </c>
      <c r="HD230" s="56">
        <f t="shared" si="28"/>
        <v>2020</v>
      </c>
      <c r="HF230" s="56" t="e">
        <f>MATCH(ROUND(#REF!,1),#REF!,0)</f>
        <v>#REF!</v>
      </c>
      <c r="HG230" s="56" t="e">
        <f>MATCH(ROUND(#REF!,1),#REF!,0)</f>
        <v>#REF!</v>
      </c>
      <c r="HH230" s="56" t="e">
        <f>MATCH(ROUND(#REF!,1),#REF!,0)</f>
        <v>#REF!</v>
      </c>
      <c r="HI230" s="56" t="e">
        <f>MATCH(ROUND(#REF!,1),#REF!,0)</f>
        <v>#REF!</v>
      </c>
      <c r="HK230" s="115">
        <f t="shared" si="24"/>
        <v>2</v>
      </c>
      <c r="HL230" s="115" t="str" cm="1">
        <f t="array" ref="HL230">IFERROR(INDEX(#REF!,'5. Data Set'!HH230),"")</f>
        <v/>
      </c>
      <c r="HN230" s="116" t="str" cm="1">
        <f t="array" ref="HN230">IF(IFERROR(INDEX($E$5:$E$900,SMALL(IF(ROUND($EH$5:$EH$900,1)=ROUND($EH230,1),ROW($EH$5:$EH$900)-4,""),1)),"")=$E230,"",IFERROR(INDEX($E$5:$E$900,SMALL(IF(ROUND($EH$5:$EH$900,1)=ROUND($EH230,1),ROW($EH$5:$EH$900)-4,""),1)),""))</f>
        <v/>
      </c>
      <c r="HO230" s="116" t="str" cm="1">
        <f t="array" ref="HO230">IF(IFERROR(INDEX($E$5:$E$900,SMALL(IF(ROUND($EH$5:$EH$900,1)=ROUND($EH230,1),ROW($EH$5:$EH$900)-4,""),2)),"")=$E230,"",IFERROR(INDEX($E$5:$E$900,SMALL(IF(ROUND($EH$5:$EH$900,1)=ROUND($EH230,1),ROW($EH$5:$EH$900)-4,""),2)),""))</f>
        <v/>
      </c>
      <c r="HP230" s="116" t="str" cm="1">
        <f t="array" ref="HP230">IF(IFERROR(INDEX($E$5:$E$900,SMALL(IF(ROUND($EH$5:$EH$900,1)=ROUND($EH230,1),ROW($EH$5:$EH$900)-4,""),3)),"")=$E230,"",IFERROR(INDEX($E$5:$E$900,SMALL(IF(ROUND($EH$5:$EH$900,1)=ROUND($EH230,1),ROW($EH$5:$EH$900)-4,""),3)),""))</f>
        <v/>
      </c>
      <c r="HQ230" s="117" t="str" cm="1">
        <f t="array" ref="HQ230">IF(IFERROR(INDEX($E$5:$E$900,SMALL(IF(ROUND($EH$5:$EH$900,1)=ROUND($EH230,1),ROW($EH$5:$EH$900)-4,""),4)),"")=$E230,"",IFERROR(INDEX($E$5:$E$900,SMALL(IF(ROUND($EH$5:$EH$900,1)=ROUND($EH230,1),ROW($EH$5:$EH$900)-4,""),4)),""))</f>
        <v/>
      </c>
      <c r="HR230" s="118"/>
      <c r="HS230" s="105" t="str">
        <f t="shared" si="25"/>
        <v>BNM</v>
      </c>
      <c r="HT230" s="119" t="str">
        <f t="shared" si="26"/>
        <v/>
      </c>
      <c r="HU230" s="119" t="str">
        <f t="shared" si="26"/>
        <v/>
      </c>
      <c r="HV230" s="119" t="str">
        <f t="shared" si="26"/>
        <v/>
      </c>
      <c r="HW230" s="119" t="str">
        <f t="shared" si="23"/>
        <v/>
      </c>
    </row>
    <row r="231" spans="1:231" ht="12.75" customHeight="1" x14ac:dyDescent="0.25">
      <c r="A231" s="110" t="s">
        <v>292</v>
      </c>
      <c r="B231" s="118" t="s">
        <v>859</v>
      </c>
      <c r="C231" s="107"/>
      <c r="D231" s="107">
        <v>2020</v>
      </c>
      <c r="E231" s="109" t="s">
        <v>860</v>
      </c>
      <c r="F231" s="107" t="s">
        <v>300</v>
      </c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 t="s">
        <v>18</v>
      </c>
      <c r="X231" s="105"/>
      <c r="Y231" s="107" t="s">
        <v>296</v>
      </c>
      <c r="Z231" s="107">
        <v>1</v>
      </c>
      <c r="AA231" s="107" t="s">
        <v>853</v>
      </c>
      <c r="AB231" s="110">
        <v>2</v>
      </c>
      <c r="AC231" s="110">
        <v>2</v>
      </c>
      <c r="AD231" s="107">
        <v>2095</v>
      </c>
      <c r="AE231" s="107">
        <v>24</v>
      </c>
      <c r="AF231" s="107">
        <v>2</v>
      </c>
      <c r="AG231" s="107">
        <v>383400</v>
      </c>
      <c r="AH231" s="107">
        <v>12</v>
      </c>
      <c r="AI231" s="107" t="s">
        <v>854</v>
      </c>
      <c r="AJ231" s="110">
        <v>10</v>
      </c>
      <c r="AK231" s="110" t="s">
        <v>326</v>
      </c>
      <c r="AL231" s="107" t="s">
        <v>327</v>
      </c>
      <c r="AM231" s="107">
        <v>2</v>
      </c>
      <c r="AN231" s="110" t="s">
        <v>493</v>
      </c>
      <c r="AO231" s="110">
        <v>750</v>
      </c>
      <c r="AP231" s="107" t="s">
        <v>817</v>
      </c>
      <c r="AQ231" s="107" t="s">
        <v>441</v>
      </c>
      <c r="AR231" s="107" t="s">
        <v>319</v>
      </c>
      <c r="AS231" s="107" t="s">
        <v>845</v>
      </c>
      <c r="AT231" s="107"/>
      <c r="AU231" s="107">
        <v>17.548999999999999</v>
      </c>
      <c r="AV231" s="107">
        <v>16.23</v>
      </c>
      <c r="AW231" s="107">
        <v>25.300999999999998</v>
      </c>
      <c r="AX231" s="107">
        <v>14.567</v>
      </c>
      <c r="AY231" s="107">
        <v>16.213000000000001</v>
      </c>
      <c r="AZ231" s="107">
        <v>10.512</v>
      </c>
      <c r="BA231" s="107"/>
      <c r="BB231" s="107">
        <v>41.228999999999999</v>
      </c>
      <c r="BC231" s="107">
        <v>506.24</v>
      </c>
      <c r="BD231" s="107">
        <v>15.321</v>
      </c>
      <c r="BE231" s="107">
        <v>24.11</v>
      </c>
      <c r="BF231" s="107">
        <v>257.21600000000001</v>
      </c>
      <c r="BG231" s="133">
        <v>94640.205000000002</v>
      </c>
      <c r="BH231" s="112">
        <v>94568.808000000005</v>
      </c>
      <c r="BI231" s="111">
        <v>13.657</v>
      </c>
      <c r="BJ231" s="112">
        <v>521.38599999999997</v>
      </c>
      <c r="BK231" s="112">
        <v>71046.612999999998</v>
      </c>
      <c r="BL231" s="111">
        <v>10.26</v>
      </c>
      <c r="BM231" s="112">
        <v>498.072</v>
      </c>
      <c r="BN231" s="112">
        <v>47288.773999999998</v>
      </c>
      <c r="BO231" s="111">
        <v>6.8289999999999997</v>
      </c>
      <c r="BP231" s="112">
        <v>415.16500000000002</v>
      </c>
      <c r="BQ231" s="112">
        <v>23610.798999999999</v>
      </c>
      <c r="BR231" s="111">
        <v>3.41</v>
      </c>
      <c r="BS231" s="133">
        <v>319.13900000000001</v>
      </c>
      <c r="BT231" s="133">
        <v>682610.20499999996</v>
      </c>
      <c r="BU231" s="112">
        <v>682237.08100000001</v>
      </c>
      <c r="BV231" s="107">
        <v>11.561999999999999</v>
      </c>
      <c r="BW231" s="107">
        <v>527.83900000000006</v>
      </c>
      <c r="BX231" s="107">
        <v>512066.22</v>
      </c>
      <c r="BY231" s="107">
        <v>8.6780000000000008</v>
      </c>
      <c r="BZ231" s="107">
        <v>478.14400000000001</v>
      </c>
      <c r="CA231" s="107">
        <v>341567.97200000001</v>
      </c>
      <c r="CB231" s="107">
        <v>5.7880000000000003</v>
      </c>
      <c r="CC231" s="107">
        <v>376.06400000000002</v>
      </c>
      <c r="CD231" s="107">
        <v>170542.81899999999</v>
      </c>
      <c r="CE231" s="107">
        <v>2.89</v>
      </c>
      <c r="CF231" s="133">
        <v>254.851</v>
      </c>
      <c r="CG231" s="133">
        <v>281593.23800000001</v>
      </c>
      <c r="CH231" s="112">
        <v>289439.78600000002</v>
      </c>
      <c r="CI231" s="107">
        <v>18.151</v>
      </c>
      <c r="CJ231" s="107">
        <v>464.58300000000003</v>
      </c>
      <c r="CK231" s="107">
        <v>211306.83600000001</v>
      </c>
      <c r="CL231" s="107">
        <v>13.250999999999999</v>
      </c>
      <c r="CM231" s="107">
        <v>454.65300000000002</v>
      </c>
      <c r="CN231" s="107">
        <v>140756.22399999999</v>
      </c>
      <c r="CO231" s="107">
        <v>8.827</v>
      </c>
      <c r="CP231" s="107">
        <v>376.47399999999999</v>
      </c>
      <c r="CQ231" s="107">
        <v>70313.505000000005</v>
      </c>
      <c r="CR231" s="107">
        <v>4.4089999999999998</v>
      </c>
      <c r="CS231" s="107">
        <v>287.26400000000001</v>
      </c>
      <c r="CT231" s="107">
        <v>145178.25700000001</v>
      </c>
      <c r="CU231" s="107">
        <v>145200.44699999999</v>
      </c>
      <c r="CV231" s="107">
        <v>9.6440000000000001</v>
      </c>
      <c r="CW231" s="107">
        <v>450.78899999999999</v>
      </c>
      <c r="CX231" s="112">
        <v>108849.959</v>
      </c>
      <c r="CY231" s="107">
        <v>7.2290000000000001</v>
      </c>
      <c r="CZ231" s="107">
        <v>405.55599999999998</v>
      </c>
      <c r="DA231" s="112">
        <v>72599.126000000004</v>
      </c>
      <c r="DB231" s="107">
        <v>4.8220000000000001</v>
      </c>
      <c r="DC231" s="107">
        <v>349.69799999999998</v>
      </c>
      <c r="DD231" s="112">
        <v>36302.540999999997</v>
      </c>
      <c r="DE231" s="107">
        <v>2.411</v>
      </c>
      <c r="DF231" s="107">
        <v>281.57900000000001</v>
      </c>
      <c r="DG231" s="133">
        <v>235908.14499999999</v>
      </c>
      <c r="DH231" s="112">
        <v>235972.345</v>
      </c>
      <c r="DI231" s="107">
        <v>11.298</v>
      </c>
      <c r="DJ231" s="107">
        <v>470.79199999999997</v>
      </c>
      <c r="DK231" s="112">
        <v>176887.209</v>
      </c>
      <c r="DL231" s="107">
        <v>8.4689999999999994</v>
      </c>
      <c r="DM231" s="107">
        <v>440.65800000000002</v>
      </c>
      <c r="DN231" s="112">
        <v>117848.783</v>
      </c>
      <c r="DO231" s="107">
        <v>5.6420000000000003</v>
      </c>
      <c r="DP231" s="133">
        <v>372.43099999999998</v>
      </c>
      <c r="DQ231" s="112">
        <v>59042.177000000003</v>
      </c>
      <c r="DR231" s="107">
        <v>2.827</v>
      </c>
      <c r="DS231" s="133">
        <v>285.84699999999998</v>
      </c>
      <c r="DT231" s="133">
        <v>7160.6030000000001</v>
      </c>
      <c r="DU231" s="112">
        <v>7218.6710000000003</v>
      </c>
      <c r="DV231" s="107">
        <v>7.39</v>
      </c>
      <c r="DW231" s="107">
        <v>465.428</v>
      </c>
      <c r="DX231" s="112">
        <v>5356.2640000000001</v>
      </c>
      <c r="DY231" s="107">
        <v>5.4829999999999997</v>
      </c>
      <c r="DZ231" s="133">
        <v>429.15800000000002</v>
      </c>
      <c r="EA231" s="112">
        <v>3570.12</v>
      </c>
      <c r="EB231" s="107">
        <v>3.6549999999999998</v>
      </c>
      <c r="EC231" s="133">
        <v>367.267</v>
      </c>
      <c r="ED231" s="112">
        <v>1783.0119999999999</v>
      </c>
      <c r="EE231" s="107">
        <v>1.825</v>
      </c>
      <c r="EF231" s="133">
        <v>301.76299999999998</v>
      </c>
      <c r="EG231" s="133">
        <v>4520216.6040000003</v>
      </c>
      <c r="EH231" s="111">
        <v>4516828.2089999998</v>
      </c>
      <c r="EI231" s="107">
        <v>12.755000000000001</v>
      </c>
      <c r="EJ231" s="107">
        <v>511.00400000000002</v>
      </c>
      <c r="EK231" s="112">
        <v>3955764.3930000002</v>
      </c>
      <c r="EL231" s="107">
        <v>11.170999999999999</v>
      </c>
      <c r="EM231" s="133">
        <v>502.52499999999998</v>
      </c>
      <c r="EN231" s="112">
        <v>3388769.3969999999</v>
      </c>
      <c r="EO231" s="107">
        <v>9.57</v>
      </c>
      <c r="EP231" s="133">
        <v>462.60199999999998</v>
      </c>
      <c r="EQ231" s="112">
        <v>2817363.176</v>
      </c>
      <c r="ER231" s="107">
        <v>7.9560000000000004</v>
      </c>
      <c r="ES231" s="133">
        <v>425.363</v>
      </c>
      <c r="ET231" s="112">
        <v>2256908.5090000001</v>
      </c>
      <c r="EU231" s="107">
        <v>6.3730000000000002</v>
      </c>
      <c r="EV231" s="133">
        <v>387.08300000000003</v>
      </c>
      <c r="EW231" s="112">
        <v>1695051.108</v>
      </c>
      <c r="EX231" s="107">
        <v>4.7869999999999999</v>
      </c>
      <c r="EY231" s="133">
        <v>346.79199999999997</v>
      </c>
      <c r="EZ231" s="112">
        <v>1132110.04</v>
      </c>
      <c r="FA231" s="107">
        <v>3.1970000000000001</v>
      </c>
      <c r="FB231" s="133">
        <v>309.56400000000002</v>
      </c>
      <c r="FC231" s="112">
        <v>565898.48300000001</v>
      </c>
      <c r="FD231" s="107">
        <v>1.5980000000000001</v>
      </c>
      <c r="FE231" s="133">
        <v>265.30900000000003</v>
      </c>
      <c r="FF231" s="133">
        <v>3057.9079999999999</v>
      </c>
      <c r="FG231" s="112">
        <v>3077.2510000000002</v>
      </c>
      <c r="FH231" s="107">
        <v>9.0920000000000005</v>
      </c>
      <c r="FI231" s="107">
        <v>161.893</v>
      </c>
      <c r="FJ231" s="112">
        <v>1520.6389999999999</v>
      </c>
      <c r="FK231" s="107">
        <v>4.4930000000000003</v>
      </c>
      <c r="FL231" s="133">
        <v>148.435</v>
      </c>
      <c r="FM231" s="133">
        <v>15867.349</v>
      </c>
      <c r="FN231" s="112">
        <v>15826.063</v>
      </c>
      <c r="FO231" s="107">
        <v>115.86499999999999</v>
      </c>
      <c r="FP231" s="107">
        <v>163.96100000000001</v>
      </c>
      <c r="FQ231" s="112">
        <v>7931.7860000000001</v>
      </c>
      <c r="FR231" s="107">
        <v>58.07</v>
      </c>
      <c r="FS231" s="133">
        <v>160.12299999999999</v>
      </c>
      <c r="FT231" s="107">
        <v>135.15600000000001</v>
      </c>
      <c r="FU231" s="107">
        <v>11.731999999999999</v>
      </c>
      <c r="FV231" s="107">
        <v>486.767</v>
      </c>
      <c r="FW231" s="107">
        <v>135.733</v>
      </c>
      <c r="FX231" s="107">
        <v>11.782</v>
      </c>
      <c r="FY231" s="107">
        <v>488.53800000000001</v>
      </c>
      <c r="FZ231" s="107">
        <v>2744776.2650000001</v>
      </c>
      <c r="GA231" s="107">
        <v>18.533999999999999</v>
      </c>
      <c r="GB231" s="133">
        <v>501.01100000000002</v>
      </c>
      <c r="GC231" s="107">
        <v>18951976.120000001</v>
      </c>
      <c r="GD231" s="107">
        <v>127.97199999999999</v>
      </c>
      <c r="GE231" s="132">
        <v>497.52499999999998</v>
      </c>
      <c r="GF231" s="105">
        <v>120.2</v>
      </c>
      <c r="GG231" s="105"/>
      <c r="GH231" s="105"/>
      <c r="GI231" s="105"/>
      <c r="GJ231" s="105"/>
      <c r="GK231" s="105"/>
      <c r="GL231" s="133">
        <v>2</v>
      </c>
      <c r="GM231" s="133">
        <v>2</v>
      </c>
      <c r="GN231" s="133"/>
      <c r="GO231" s="133"/>
      <c r="GP231" s="133"/>
      <c r="GQ231" s="133"/>
      <c r="GR231" s="133"/>
      <c r="GS231" s="72"/>
      <c r="GT231" s="72"/>
      <c r="GU231" s="72"/>
      <c r="GV231" s="72"/>
      <c r="GW231" s="72"/>
      <c r="GX231" s="72"/>
      <c r="GY231" s="72"/>
      <c r="GZ231" s="72"/>
      <c r="HA231" s="133"/>
      <c r="HB231" s="133"/>
      <c r="HC231" s="53" t="str">
        <f t="shared" si="27"/>
        <v>0</v>
      </c>
      <c r="HD231" s="56">
        <f t="shared" si="28"/>
        <v>2020</v>
      </c>
      <c r="HF231" s="56" t="e">
        <f>MATCH(ROUND(#REF!,1),#REF!,0)</f>
        <v>#REF!</v>
      </c>
      <c r="HG231" s="56" t="e">
        <f>MATCH(ROUND(#REF!,1),#REF!,0)</f>
        <v>#REF!</v>
      </c>
      <c r="HH231" s="56" t="e">
        <f>MATCH(ROUND(#REF!,1),#REF!,0)</f>
        <v>#REF!</v>
      </c>
      <c r="HI231" s="56" t="e">
        <f>MATCH(ROUND(#REF!,1),#REF!,0)</f>
        <v>#REF!</v>
      </c>
      <c r="HK231" s="115">
        <f t="shared" si="24"/>
        <v>2</v>
      </c>
      <c r="HL231" s="115" t="str" cm="1">
        <f t="array" ref="HL231">IFERROR(INDEX(#REF!,'5. Data Set'!HH231),"")</f>
        <v/>
      </c>
      <c r="HN231" s="116" t="str" cm="1">
        <f t="array" ref="HN231">IF(IFERROR(INDEX($E$5:$E$900,SMALL(IF(ROUND($EH$5:$EH$900,1)=ROUND($EH231,1),ROW($EH$5:$EH$900)-4,""),1)),"")=$E231,"",IFERROR(INDEX($E$5:$E$900,SMALL(IF(ROUND($EH$5:$EH$900,1)=ROUND($EH231,1),ROW($EH$5:$EH$900)-4,""),1)),""))</f>
        <v/>
      </c>
      <c r="HO231" s="116" t="str" cm="1">
        <f t="array" ref="HO231">IF(IFERROR(INDEX($E$5:$E$900,SMALL(IF(ROUND($EH$5:$EH$900,1)=ROUND($EH231,1),ROW($EH$5:$EH$900)-4,""),2)),"")=$E231,"",IFERROR(INDEX($E$5:$E$900,SMALL(IF(ROUND($EH$5:$EH$900,1)=ROUND($EH231,1),ROW($EH$5:$EH$900)-4,""),2)),""))</f>
        <v/>
      </c>
      <c r="HP231" s="116" t="str" cm="1">
        <f t="array" ref="HP231">IF(IFERROR(INDEX($E$5:$E$900,SMALL(IF(ROUND($EH$5:$EH$900,1)=ROUND($EH231,1),ROW($EH$5:$EH$900)-4,""),3)),"")=$E231,"",IFERROR(INDEX($E$5:$E$900,SMALL(IF(ROUND($EH$5:$EH$900,1)=ROUND($EH231,1),ROW($EH$5:$EH$900)-4,""),3)),""))</f>
        <v/>
      </c>
      <c r="HQ231" s="117" t="str" cm="1">
        <f t="array" ref="HQ231">IF(IFERROR(INDEX($E$5:$E$900,SMALL(IF(ROUND($EH$5:$EH$900,1)=ROUND($EH231,1),ROW($EH$5:$EH$900)-4,""),4)),"")=$E231,"",IFERROR(INDEX($E$5:$E$900,SMALL(IF(ROUND($EH$5:$EH$900,1)=ROUND($EH231,1),ROW($EH$5:$EH$900)-4,""),4)),""))</f>
        <v/>
      </c>
      <c r="HR231" s="118"/>
      <c r="HS231" s="105" t="str">
        <f t="shared" si="25"/>
        <v>BPN</v>
      </c>
      <c r="HT231" s="119" t="str">
        <f t="shared" si="26"/>
        <v/>
      </c>
      <c r="HU231" s="119" t="str">
        <f t="shared" si="26"/>
        <v/>
      </c>
      <c r="HV231" s="119" t="str">
        <f t="shared" si="26"/>
        <v/>
      </c>
      <c r="HW231" s="119" t="str">
        <f t="shared" si="23"/>
        <v/>
      </c>
    </row>
    <row r="232" spans="1:231" ht="12.75" customHeight="1" x14ac:dyDescent="0.25">
      <c r="A232" s="110" t="s">
        <v>292</v>
      </c>
      <c r="B232" s="118" t="s">
        <v>859</v>
      </c>
      <c r="C232" s="107"/>
      <c r="D232" s="107">
        <v>2020</v>
      </c>
      <c r="E232" s="109" t="s">
        <v>861</v>
      </c>
      <c r="F232" s="107" t="s">
        <v>309</v>
      </c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 t="s">
        <v>18</v>
      </c>
      <c r="X232" s="105"/>
      <c r="Y232" s="107" t="s">
        <v>296</v>
      </c>
      <c r="Z232" s="107">
        <v>1</v>
      </c>
      <c r="AA232" s="107" t="s">
        <v>523</v>
      </c>
      <c r="AB232" s="110">
        <v>2</v>
      </c>
      <c r="AC232" s="110">
        <v>2</v>
      </c>
      <c r="AD232" s="107">
        <v>1696</v>
      </c>
      <c r="AE232" s="107">
        <v>8</v>
      </c>
      <c r="AF232" s="107">
        <v>1</v>
      </c>
      <c r="AG232" s="107">
        <v>63500</v>
      </c>
      <c r="AH232" s="107">
        <v>8</v>
      </c>
      <c r="AI232" s="107" t="s">
        <v>856</v>
      </c>
      <c r="AJ232" s="110">
        <v>2</v>
      </c>
      <c r="AK232" s="110" t="s">
        <v>326</v>
      </c>
      <c r="AL232" s="107" t="s">
        <v>327</v>
      </c>
      <c r="AM232" s="107">
        <v>2</v>
      </c>
      <c r="AN232" s="110" t="s">
        <v>493</v>
      </c>
      <c r="AO232" s="110">
        <v>750</v>
      </c>
      <c r="AP232" s="107" t="s">
        <v>817</v>
      </c>
      <c r="AQ232" s="107" t="s">
        <v>441</v>
      </c>
      <c r="AR232" s="107" t="s">
        <v>319</v>
      </c>
      <c r="AS232" s="107" t="s">
        <v>845</v>
      </c>
      <c r="AT232" s="107"/>
      <c r="AU232" s="107">
        <v>10.425000000000001</v>
      </c>
      <c r="AV232" s="107">
        <v>9.8559999999999999</v>
      </c>
      <c r="AW232" s="107">
        <v>12.548999999999999</v>
      </c>
      <c r="AX232" s="107">
        <v>5.9169999999999998</v>
      </c>
      <c r="AY232" s="107">
        <v>6.5460000000000003</v>
      </c>
      <c r="AZ232" s="107">
        <v>5.5629999999999997</v>
      </c>
      <c r="BA232" s="107"/>
      <c r="BB232" s="107">
        <v>22.963999999999999</v>
      </c>
      <c r="BC232" s="107">
        <v>32.438000000000002</v>
      </c>
      <c r="BD232" s="107">
        <v>9.9749999999999996</v>
      </c>
      <c r="BE232" s="107">
        <v>28.065999999999999</v>
      </c>
      <c r="BF232" s="107">
        <v>57.863</v>
      </c>
      <c r="BG232" s="133">
        <v>19117.837</v>
      </c>
      <c r="BH232" s="112">
        <v>19081.260999999999</v>
      </c>
      <c r="BI232" s="111">
        <v>2.7559999999999998</v>
      </c>
      <c r="BJ232" s="112">
        <v>161.85300000000001</v>
      </c>
      <c r="BK232" s="112">
        <v>14341.981</v>
      </c>
      <c r="BL232" s="111">
        <v>2.0710000000000002</v>
      </c>
      <c r="BM232" s="112">
        <v>153.31299999999999</v>
      </c>
      <c r="BN232" s="112">
        <v>9565.0400000000009</v>
      </c>
      <c r="BO232" s="111">
        <v>1.381</v>
      </c>
      <c r="BP232" s="112">
        <v>144.58699999999999</v>
      </c>
      <c r="BQ232" s="112">
        <v>4780.1180000000004</v>
      </c>
      <c r="BR232" s="111">
        <v>0.69</v>
      </c>
      <c r="BS232" s="133">
        <v>128.41999999999999</v>
      </c>
      <c r="BT232" s="133">
        <v>151152.565</v>
      </c>
      <c r="BU232" s="112">
        <v>146979.61199999999</v>
      </c>
      <c r="BV232" s="107">
        <v>2.4910000000000001</v>
      </c>
      <c r="BW232" s="107">
        <v>162.95699999999999</v>
      </c>
      <c r="BX232" s="107">
        <v>113300.626</v>
      </c>
      <c r="BY232" s="107">
        <v>1.92</v>
      </c>
      <c r="BZ232" s="107">
        <v>154.49199999999999</v>
      </c>
      <c r="CA232" s="107">
        <v>75611.600999999995</v>
      </c>
      <c r="CB232" s="107">
        <v>1.2809999999999999</v>
      </c>
      <c r="CC232" s="107">
        <v>145.114</v>
      </c>
      <c r="CD232" s="107">
        <v>37758.631999999998</v>
      </c>
      <c r="CE232" s="107">
        <v>0.64</v>
      </c>
      <c r="CF232" s="133">
        <v>113.735</v>
      </c>
      <c r="CG232" s="133">
        <v>49877.857000000004</v>
      </c>
      <c r="CH232" s="112">
        <v>51387.362999999998</v>
      </c>
      <c r="CI232" s="107">
        <v>3.222</v>
      </c>
      <c r="CJ232" s="107">
        <v>156.274</v>
      </c>
      <c r="CK232" s="107">
        <v>37422.576999999997</v>
      </c>
      <c r="CL232" s="107">
        <v>2.347</v>
      </c>
      <c r="CM232" s="107">
        <v>148.81100000000001</v>
      </c>
      <c r="CN232" s="107">
        <v>24987.728999999999</v>
      </c>
      <c r="CO232" s="107">
        <v>1.5669999999999999</v>
      </c>
      <c r="CP232" s="107">
        <v>140.91499999999999</v>
      </c>
      <c r="CQ232" s="107">
        <v>12442.378000000001</v>
      </c>
      <c r="CR232" s="107">
        <v>0.78</v>
      </c>
      <c r="CS232" s="107">
        <v>113.765</v>
      </c>
      <c r="CT232" s="107">
        <v>21313.843000000001</v>
      </c>
      <c r="CU232" s="107">
        <v>21287.284</v>
      </c>
      <c r="CV232" s="107">
        <v>1.4139999999999999</v>
      </c>
      <c r="CW232" s="107">
        <v>143.94200000000001</v>
      </c>
      <c r="CX232" s="112">
        <v>16002.475</v>
      </c>
      <c r="CY232" s="107">
        <v>1.0629999999999999</v>
      </c>
      <c r="CZ232" s="107">
        <v>139.68</v>
      </c>
      <c r="DA232" s="112">
        <v>10652.106</v>
      </c>
      <c r="DB232" s="107">
        <v>0.70699999999999996</v>
      </c>
      <c r="DC232" s="107">
        <v>134.928</v>
      </c>
      <c r="DD232" s="112">
        <v>5329.4989999999998</v>
      </c>
      <c r="DE232" s="107">
        <v>0.35399999999999998</v>
      </c>
      <c r="DF232" s="107">
        <v>113.17700000000001</v>
      </c>
      <c r="DG232" s="133">
        <v>33419.881000000001</v>
      </c>
      <c r="DH232" s="112">
        <v>33400.256999999998</v>
      </c>
      <c r="DI232" s="107">
        <v>1.599</v>
      </c>
      <c r="DJ232" s="107">
        <v>149.453</v>
      </c>
      <c r="DK232" s="112">
        <v>25075.285</v>
      </c>
      <c r="DL232" s="107">
        <v>1.2010000000000001</v>
      </c>
      <c r="DM232" s="107">
        <v>143.73099999999999</v>
      </c>
      <c r="DN232" s="112">
        <v>16740.095000000001</v>
      </c>
      <c r="DO232" s="107">
        <v>0.80100000000000005</v>
      </c>
      <c r="DP232" s="133">
        <v>137.684</v>
      </c>
      <c r="DQ232" s="112">
        <v>8374.0920000000006</v>
      </c>
      <c r="DR232" s="107">
        <v>0.40100000000000002</v>
      </c>
      <c r="DS232" s="133">
        <v>113.575</v>
      </c>
      <c r="DT232" s="133">
        <v>1370.4860000000001</v>
      </c>
      <c r="DU232" s="112">
        <v>1372.3869999999999</v>
      </c>
      <c r="DV232" s="107">
        <v>1.405</v>
      </c>
      <c r="DW232" s="107">
        <v>150.84700000000001</v>
      </c>
      <c r="DX232" s="112">
        <v>1023.732</v>
      </c>
      <c r="DY232" s="107">
        <v>1.048</v>
      </c>
      <c r="DZ232" s="133">
        <v>144.328</v>
      </c>
      <c r="EA232" s="112">
        <v>681.28200000000004</v>
      </c>
      <c r="EB232" s="107">
        <v>0.69699999999999995</v>
      </c>
      <c r="EC232" s="133">
        <v>136.85900000000001</v>
      </c>
      <c r="ED232" s="112">
        <v>342.65499999999997</v>
      </c>
      <c r="EE232" s="107">
        <v>0.35099999999999998</v>
      </c>
      <c r="EF232" s="133">
        <v>126.22799999999999</v>
      </c>
      <c r="EG232" s="133">
        <v>1063031.246</v>
      </c>
      <c r="EH232" s="111">
        <v>1063348.57</v>
      </c>
      <c r="EI232" s="107">
        <v>3.0030000000000001</v>
      </c>
      <c r="EJ232" s="107">
        <v>163.178</v>
      </c>
      <c r="EK232" s="112">
        <v>930516.66700000002</v>
      </c>
      <c r="EL232" s="107">
        <v>2.6280000000000001</v>
      </c>
      <c r="EM232" s="133">
        <v>157.30000000000001</v>
      </c>
      <c r="EN232" s="112">
        <v>797645.89599999995</v>
      </c>
      <c r="EO232" s="107">
        <v>2.2530000000000001</v>
      </c>
      <c r="EP232" s="133">
        <v>151.96799999999999</v>
      </c>
      <c r="EQ232" s="112">
        <v>663465.50800000003</v>
      </c>
      <c r="ER232" s="107">
        <v>1.8740000000000001</v>
      </c>
      <c r="ES232" s="133">
        <v>146.73500000000001</v>
      </c>
      <c r="ET232" s="112">
        <v>532176.75</v>
      </c>
      <c r="EU232" s="107">
        <v>1.5029999999999999</v>
      </c>
      <c r="EV232" s="133">
        <v>141.21700000000001</v>
      </c>
      <c r="EW232" s="112">
        <v>400647.84299999999</v>
      </c>
      <c r="EX232" s="107">
        <v>1.131</v>
      </c>
      <c r="EY232" s="133">
        <v>135.34399999999999</v>
      </c>
      <c r="EZ232" s="112">
        <v>266880.86900000001</v>
      </c>
      <c r="FA232" s="107">
        <v>0.754</v>
      </c>
      <c r="FB232" s="133">
        <v>127.83799999999999</v>
      </c>
      <c r="FC232" s="112">
        <v>132393.91500000001</v>
      </c>
      <c r="FD232" s="107">
        <v>0.374</v>
      </c>
      <c r="FE232" s="133">
        <v>116.36199999999999</v>
      </c>
      <c r="FF232" s="133">
        <v>1018.0650000000001</v>
      </c>
      <c r="FG232" s="112">
        <v>1003.474</v>
      </c>
      <c r="FH232" s="107">
        <v>2.9649999999999999</v>
      </c>
      <c r="FI232" s="107">
        <v>96.378</v>
      </c>
      <c r="FJ232" s="112">
        <v>510.23</v>
      </c>
      <c r="FK232" s="107">
        <v>1.508</v>
      </c>
      <c r="FL232" s="133">
        <v>87.936999999999998</v>
      </c>
      <c r="FM232" s="133">
        <v>542.80999999999995</v>
      </c>
      <c r="FN232" s="112">
        <v>544.11099999999999</v>
      </c>
      <c r="FO232" s="107">
        <v>3.984</v>
      </c>
      <c r="FP232" s="107">
        <v>88.552999999999997</v>
      </c>
      <c r="FQ232" s="112">
        <v>273.839</v>
      </c>
      <c r="FR232" s="107">
        <v>2.0049999999999999</v>
      </c>
      <c r="FS232" s="133">
        <v>85.707999999999998</v>
      </c>
      <c r="FT232" s="107">
        <v>55.247999999999998</v>
      </c>
      <c r="FU232" s="107">
        <v>4.7960000000000003</v>
      </c>
      <c r="FV232" s="107">
        <v>170.964</v>
      </c>
      <c r="FW232" s="107">
        <v>55.3</v>
      </c>
      <c r="FX232" s="107">
        <v>4.8</v>
      </c>
      <c r="FY232" s="107">
        <v>170.94800000000001</v>
      </c>
      <c r="FZ232" s="107">
        <v>478858.511</v>
      </c>
      <c r="GA232" s="107">
        <v>3.2330000000000001</v>
      </c>
      <c r="GB232" s="133">
        <v>158.53899999999999</v>
      </c>
      <c r="GC232" s="107">
        <v>1359522.07</v>
      </c>
      <c r="GD232" s="107">
        <v>9.18</v>
      </c>
      <c r="GE232" s="132">
        <v>158.65299999999999</v>
      </c>
      <c r="GF232" s="105">
        <v>78.099999999999994</v>
      </c>
      <c r="GG232" s="105"/>
      <c r="GH232" s="105"/>
      <c r="GI232" s="105"/>
      <c r="GJ232" s="105"/>
      <c r="GK232" s="105"/>
      <c r="GL232" s="133">
        <v>2</v>
      </c>
      <c r="GM232" s="133"/>
      <c r="GN232" s="133"/>
      <c r="GO232" s="133"/>
      <c r="GP232" s="133"/>
      <c r="GQ232" s="133"/>
      <c r="GR232" s="133"/>
      <c r="GS232" s="72"/>
      <c r="GT232" s="72"/>
      <c r="GU232" s="72"/>
      <c r="GV232" s="72"/>
      <c r="GW232" s="72"/>
      <c r="GX232" s="72"/>
      <c r="GY232" s="72"/>
      <c r="GZ232" s="72"/>
      <c r="HA232" s="133"/>
      <c r="HB232" s="133"/>
      <c r="HC232" s="53" t="str">
        <f t="shared" si="27"/>
        <v>0</v>
      </c>
      <c r="HD232" s="56">
        <f t="shared" si="28"/>
        <v>2020</v>
      </c>
      <c r="HF232" s="56" t="e">
        <f>MATCH(ROUND(#REF!,1),#REF!,0)</f>
        <v>#REF!</v>
      </c>
      <c r="HG232" s="56" t="e">
        <f>MATCH(ROUND(#REF!,1),#REF!,0)</f>
        <v>#REF!</v>
      </c>
      <c r="HH232" s="56" t="e">
        <f>MATCH(ROUND(#REF!,1),#REF!,0)</f>
        <v>#REF!</v>
      </c>
      <c r="HI232" s="56" t="e">
        <f>MATCH(ROUND(#REF!,1),#REF!,0)</f>
        <v>#REF!</v>
      </c>
      <c r="HK232" s="115">
        <f t="shared" si="24"/>
        <v>2</v>
      </c>
      <c r="HL232" s="115" t="str" cm="1">
        <f t="array" ref="HL232">IFERROR(INDEX(#REF!,'5. Data Set'!HH232),"")</f>
        <v/>
      </c>
      <c r="HN232" s="116" t="str" cm="1">
        <f t="array" ref="HN232">IF(IFERROR(INDEX($E$5:$E$900,SMALL(IF(ROUND($EH$5:$EH$900,1)=ROUND($EH232,1),ROW($EH$5:$EH$900)-4,""),1)),"")=$E232,"",IFERROR(INDEX($E$5:$E$900,SMALL(IF(ROUND($EH$5:$EH$900,1)=ROUND($EH232,1),ROW($EH$5:$EH$900)-4,""),1)),""))</f>
        <v/>
      </c>
      <c r="HO232" s="116" t="str" cm="1">
        <f t="array" ref="HO232">IF(IFERROR(INDEX($E$5:$E$900,SMALL(IF(ROUND($EH$5:$EH$900,1)=ROUND($EH232,1),ROW($EH$5:$EH$900)-4,""),2)),"")=$E232,"",IFERROR(INDEX($E$5:$E$900,SMALL(IF(ROUND($EH$5:$EH$900,1)=ROUND($EH232,1),ROW($EH$5:$EH$900)-4,""),2)),""))</f>
        <v/>
      </c>
      <c r="HP232" s="116" t="str" cm="1">
        <f t="array" ref="HP232">IF(IFERROR(INDEX($E$5:$E$900,SMALL(IF(ROUND($EH$5:$EH$900,1)=ROUND($EH232,1),ROW($EH$5:$EH$900)-4,""),3)),"")=$E232,"",IFERROR(INDEX($E$5:$E$900,SMALL(IF(ROUND($EH$5:$EH$900,1)=ROUND($EH232,1),ROW($EH$5:$EH$900)-4,""),3)),""))</f>
        <v/>
      </c>
      <c r="HQ232" s="117" t="str" cm="1">
        <f t="array" ref="HQ232">IF(IFERROR(INDEX($E$5:$E$900,SMALL(IF(ROUND($EH$5:$EH$900,1)=ROUND($EH232,1),ROW($EH$5:$EH$900)-4,""),4)),"")=$E232,"",IFERROR(INDEX($E$5:$E$900,SMALL(IF(ROUND($EH$5:$EH$900,1)=ROUND($EH232,1),ROW($EH$5:$EH$900)-4,""),4)),""))</f>
        <v/>
      </c>
      <c r="HR232" s="118"/>
      <c r="HS232" s="105" t="str">
        <f t="shared" si="25"/>
        <v>BPN</v>
      </c>
      <c r="HT232" s="119" t="str">
        <f t="shared" si="26"/>
        <v/>
      </c>
      <c r="HU232" s="119" t="str">
        <f t="shared" si="26"/>
        <v/>
      </c>
      <c r="HV232" s="119" t="str">
        <f t="shared" si="26"/>
        <v/>
      </c>
      <c r="HW232" s="119" t="str">
        <f t="shared" si="23"/>
        <v/>
      </c>
    </row>
    <row r="233" spans="1:231" ht="12.75" customHeight="1" x14ac:dyDescent="0.25">
      <c r="A233" s="110" t="s">
        <v>292</v>
      </c>
      <c r="B233" s="110" t="s">
        <v>859</v>
      </c>
      <c r="C233" s="107"/>
      <c r="D233" s="107">
        <v>2020</v>
      </c>
      <c r="E233" s="109" t="s">
        <v>862</v>
      </c>
      <c r="F233" s="107" t="s">
        <v>49</v>
      </c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 t="s">
        <v>18</v>
      </c>
      <c r="X233" s="105"/>
      <c r="Y233" s="107" t="s">
        <v>296</v>
      </c>
      <c r="Z233" s="107">
        <v>1</v>
      </c>
      <c r="AA233" s="107" t="s">
        <v>849</v>
      </c>
      <c r="AB233" s="110">
        <v>2</v>
      </c>
      <c r="AC233" s="110">
        <v>2</v>
      </c>
      <c r="AD233" s="107">
        <v>2295</v>
      </c>
      <c r="AE233" s="107">
        <v>16</v>
      </c>
      <c r="AF233" s="107">
        <v>2</v>
      </c>
      <c r="AG233" s="107">
        <v>127400</v>
      </c>
      <c r="AH233" s="107">
        <v>8</v>
      </c>
      <c r="AI233" s="107" t="s">
        <v>863</v>
      </c>
      <c r="AJ233" s="110">
        <v>4</v>
      </c>
      <c r="AK233" s="110" t="s">
        <v>326</v>
      </c>
      <c r="AL233" s="107" t="s">
        <v>327</v>
      </c>
      <c r="AM233" s="107">
        <v>2</v>
      </c>
      <c r="AN233" s="110" t="s">
        <v>493</v>
      </c>
      <c r="AO233" s="110">
        <v>750</v>
      </c>
      <c r="AP233" s="107" t="s">
        <v>817</v>
      </c>
      <c r="AQ233" s="107" t="s">
        <v>441</v>
      </c>
      <c r="AR233" s="107" t="s">
        <v>319</v>
      </c>
      <c r="AS233" s="107" t="s">
        <v>845</v>
      </c>
      <c r="AT233" s="107"/>
      <c r="AU233" s="107">
        <v>17.204000000000001</v>
      </c>
      <c r="AV233" s="107">
        <v>13.795</v>
      </c>
      <c r="AW233" s="107">
        <v>24.488</v>
      </c>
      <c r="AX233" s="107">
        <v>13.111000000000001</v>
      </c>
      <c r="AY233" s="107">
        <v>14.736000000000001</v>
      </c>
      <c r="AZ233" s="107">
        <v>9.5760000000000005</v>
      </c>
      <c r="BA233" s="107"/>
      <c r="BB233" s="107">
        <v>8.923</v>
      </c>
      <c r="BC233" s="107">
        <v>13.884</v>
      </c>
      <c r="BD233" s="107">
        <v>13.303000000000001</v>
      </c>
      <c r="BE233" s="107">
        <v>21.846</v>
      </c>
      <c r="BF233" s="107">
        <v>141.49</v>
      </c>
      <c r="BG233" s="107">
        <v>66503.547000000006</v>
      </c>
      <c r="BH233" s="112">
        <v>66606.206999999995</v>
      </c>
      <c r="BI233" s="111">
        <v>9.6189999999999998</v>
      </c>
      <c r="BJ233" s="112">
        <v>386.26600000000002</v>
      </c>
      <c r="BK233" s="112">
        <v>49881.106</v>
      </c>
      <c r="BL233" s="111">
        <v>7.2039999999999997</v>
      </c>
      <c r="BM233" s="112">
        <v>340.93799999999999</v>
      </c>
      <c r="BN233" s="112">
        <v>33302.423000000003</v>
      </c>
      <c r="BO233" s="111">
        <v>4.8090000000000002</v>
      </c>
      <c r="BP233" s="112">
        <v>298.654</v>
      </c>
      <c r="BQ233" s="112">
        <v>16619.297999999999</v>
      </c>
      <c r="BR233" s="111">
        <v>2.4</v>
      </c>
      <c r="BS233" s="107">
        <v>232.17</v>
      </c>
      <c r="BT233" s="107">
        <v>393678.46399999998</v>
      </c>
      <c r="BU233" s="112">
        <v>393624.49099999998</v>
      </c>
      <c r="BV233" s="107">
        <v>6.6710000000000003</v>
      </c>
      <c r="BW233" s="107">
        <v>367.13900000000001</v>
      </c>
      <c r="BX233" s="107">
        <v>295273.462</v>
      </c>
      <c r="BY233" s="107">
        <v>5.0039999999999996</v>
      </c>
      <c r="BZ233" s="107">
        <v>320.21199999999999</v>
      </c>
      <c r="CA233" s="107">
        <v>196819.45600000001</v>
      </c>
      <c r="CB233" s="107">
        <v>3.335</v>
      </c>
      <c r="CC233" s="107">
        <v>265.66399999999999</v>
      </c>
      <c r="CD233" s="107">
        <v>98366.327999999994</v>
      </c>
      <c r="CE233" s="107">
        <v>1.667</v>
      </c>
      <c r="CF233" s="107">
        <v>164.10599999999999</v>
      </c>
      <c r="CG233" s="107">
        <v>195985.804</v>
      </c>
      <c r="CH233" s="112">
        <v>200120.76800000001</v>
      </c>
      <c r="CI233" s="107">
        <v>12.55</v>
      </c>
      <c r="CJ233" s="107">
        <v>352.59699999999998</v>
      </c>
      <c r="CK233" s="107">
        <v>147066.584</v>
      </c>
      <c r="CL233" s="107">
        <v>9.2219999999999995</v>
      </c>
      <c r="CM233" s="107">
        <v>322.03500000000003</v>
      </c>
      <c r="CN233" s="107">
        <v>98068.751999999993</v>
      </c>
      <c r="CO233" s="107">
        <v>6.15</v>
      </c>
      <c r="CP233" s="107">
        <v>284.334</v>
      </c>
      <c r="CQ233" s="107">
        <v>49030.483</v>
      </c>
      <c r="CR233" s="107">
        <v>3.0750000000000002</v>
      </c>
      <c r="CS233" s="107">
        <v>188.506</v>
      </c>
      <c r="CT233" s="107">
        <v>96784.953999999998</v>
      </c>
      <c r="CU233" s="107">
        <v>96804.486999999994</v>
      </c>
      <c r="CV233" s="107">
        <v>6.4290000000000003</v>
      </c>
      <c r="CW233" s="107">
        <v>318.39600000000002</v>
      </c>
      <c r="CX233" s="112">
        <v>72506.331000000006</v>
      </c>
      <c r="CY233" s="107">
        <v>4.8159999999999998</v>
      </c>
      <c r="CZ233" s="107">
        <v>300.26</v>
      </c>
      <c r="DA233" s="112">
        <v>48410.284</v>
      </c>
      <c r="DB233" s="107">
        <v>3.2149999999999999</v>
      </c>
      <c r="DC233" s="107">
        <v>266.69799999999998</v>
      </c>
      <c r="DD233" s="112">
        <v>24172.359</v>
      </c>
      <c r="DE233" s="107">
        <v>1.605</v>
      </c>
      <c r="DF233" s="107">
        <v>212.13499999999999</v>
      </c>
      <c r="DG233" s="107">
        <v>157593.70800000001</v>
      </c>
      <c r="DH233" s="112">
        <v>157615.89000000001</v>
      </c>
      <c r="DI233" s="107">
        <v>7.5460000000000003</v>
      </c>
      <c r="DJ233" s="107">
        <v>333.56299999999999</v>
      </c>
      <c r="DK233" s="112">
        <v>118139.363</v>
      </c>
      <c r="DL233" s="107">
        <v>5.6559999999999997</v>
      </c>
      <c r="DM233" s="107">
        <v>315.31099999999998</v>
      </c>
      <c r="DN233" s="112">
        <v>78784.106</v>
      </c>
      <c r="DO233" s="107">
        <v>3.7719999999999998</v>
      </c>
      <c r="DP233" s="107">
        <v>280.858</v>
      </c>
      <c r="DQ233" s="112">
        <v>39437.379000000001</v>
      </c>
      <c r="DR233" s="107">
        <v>1.8879999999999999</v>
      </c>
      <c r="DS233" s="107">
        <v>218.256</v>
      </c>
      <c r="DT233" s="107">
        <v>4812.8389999999999</v>
      </c>
      <c r="DU233" s="112">
        <v>4860.9989999999998</v>
      </c>
      <c r="DV233" s="107">
        <v>4.976</v>
      </c>
      <c r="DW233" s="107">
        <v>342.05500000000001</v>
      </c>
      <c r="DX233" s="112">
        <v>3613.4050000000002</v>
      </c>
      <c r="DY233" s="107">
        <v>3.6989999999999998</v>
      </c>
      <c r="DZ233" s="107">
        <v>310.39100000000002</v>
      </c>
      <c r="EA233" s="112">
        <v>2419.5189999999998</v>
      </c>
      <c r="EB233" s="107">
        <v>2.4769999999999999</v>
      </c>
      <c r="EC233" s="107">
        <v>277.11099999999999</v>
      </c>
      <c r="ED233" s="112">
        <v>1220.0029999999999</v>
      </c>
      <c r="EE233" s="107">
        <v>1.2490000000000001</v>
      </c>
      <c r="EF233" s="107">
        <v>230.18799999999999</v>
      </c>
      <c r="EG233" s="107">
        <v>2797084.4339999999</v>
      </c>
      <c r="EH233" s="111">
        <v>2800570.906</v>
      </c>
      <c r="EI233" s="107">
        <v>7.9089999999999998</v>
      </c>
      <c r="EJ233" s="107">
        <v>371.00200000000001</v>
      </c>
      <c r="EK233" s="112">
        <v>2443274.2149999999</v>
      </c>
      <c r="EL233" s="107">
        <v>6.9</v>
      </c>
      <c r="EM233" s="107">
        <v>334.46300000000002</v>
      </c>
      <c r="EN233" s="112">
        <v>2100428.1460000002</v>
      </c>
      <c r="EO233" s="107">
        <v>5.9320000000000004</v>
      </c>
      <c r="EP233" s="107">
        <v>316.76299999999998</v>
      </c>
      <c r="EQ233" s="112">
        <v>1751172.713</v>
      </c>
      <c r="ER233" s="107">
        <v>4.9450000000000003</v>
      </c>
      <c r="ES233" s="107">
        <v>300.53899999999999</v>
      </c>
      <c r="ET233" s="112">
        <v>1401835.081</v>
      </c>
      <c r="EU233" s="107">
        <v>3.9590000000000001</v>
      </c>
      <c r="EV233" s="107">
        <v>280.58199999999999</v>
      </c>
      <c r="EW233" s="112">
        <v>1048708.703</v>
      </c>
      <c r="EX233" s="107">
        <v>2.9620000000000002</v>
      </c>
      <c r="EY233" s="107">
        <v>255.279</v>
      </c>
      <c r="EZ233" s="112">
        <v>698107.47</v>
      </c>
      <c r="FA233" s="107">
        <v>1.9710000000000001</v>
      </c>
      <c r="FB233" s="107">
        <v>226.98699999999999</v>
      </c>
      <c r="FC233" s="112">
        <v>351838.66100000002</v>
      </c>
      <c r="FD233" s="107">
        <v>0.99399999999999999</v>
      </c>
      <c r="FE233" s="107">
        <v>195.10400000000001</v>
      </c>
      <c r="FF233" s="107">
        <v>537.56799999999998</v>
      </c>
      <c r="FG233" s="112">
        <v>543.02200000000005</v>
      </c>
      <c r="FH233" s="107">
        <v>1.6040000000000001</v>
      </c>
      <c r="FI233" s="107">
        <v>126.983</v>
      </c>
      <c r="FJ233" s="112">
        <v>269.98200000000003</v>
      </c>
      <c r="FK233" s="107">
        <v>0.79800000000000004</v>
      </c>
      <c r="FL233" s="107">
        <v>126.592</v>
      </c>
      <c r="FM233" s="107">
        <v>338.529</v>
      </c>
      <c r="FN233" s="112">
        <v>339.03199999999998</v>
      </c>
      <c r="FO233" s="107">
        <v>2.4820000000000002</v>
      </c>
      <c r="FP233" s="107">
        <v>126.357</v>
      </c>
      <c r="FQ233" s="112">
        <v>169.37200000000001</v>
      </c>
      <c r="FR233" s="107">
        <v>1.24</v>
      </c>
      <c r="FS233" s="107">
        <v>126.36499999999999</v>
      </c>
      <c r="FT233" s="107">
        <v>82.016999999999996</v>
      </c>
      <c r="FU233" s="107">
        <v>7.12</v>
      </c>
      <c r="FV233" s="107">
        <v>326.38600000000002</v>
      </c>
      <c r="FW233" s="107">
        <v>82.734999999999999</v>
      </c>
      <c r="FX233" s="107">
        <v>7.1820000000000004</v>
      </c>
      <c r="FY233" s="107">
        <v>328.24599999999998</v>
      </c>
      <c r="FZ233" s="107">
        <v>2022694.8770000001</v>
      </c>
      <c r="GA233" s="107">
        <v>13.657999999999999</v>
      </c>
      <c r="GB233" s="107">
        <v>385.85</v>
      </c>
      <c r="GC233" s="107">
        <v>7999345.7410000004</v>
      </c>
      <c r="GD233" s="107">
        <v>54.015000000000001</v>
      </c>
      <c r="GE233" s="113">
        <v>381.75799999999998</v>
      </c>
      <c r="GF233" s="110">
        <v>125.2</v>
      </c>
      <c r="GG233" s="110"/>
      <c r="GH233" s="110"/>
      <c r="GI233" s="110"/>
      <c r="GJ233" s="110"/>
      <c r="GK233" s="110"/>
      <c r="GL233" s="107">
        <v>2</v>
      </c>
      <c r="GM233" s="107">
        <v>2</v>
      </c>
      <c r="GN233" s="107"/>
      <c r="GO233" s="133"/>
      <c r="GP233" s="133"/>
      <c r="GQ233" s="133"/>
      <c r="GR233" s="133"/>
      <c r="GS233" s="72"/>
      <c r="GT233" s="72"/>
      <c r="GU233" s="72"/>
      <c r="GV233" s="72"/>
      <c r="GW233" s="72"/>
      <c r="GX233" s="72"/>
      <c r="GY233" s="72"/>
      <c r="GZ233" s="72"/>
      <c r="HA233" s="133"/>
      <c r="HB233" s="133"/>
      <c r="HC233" s="53" t="str">
        <f t="shared" si="27"/>
        <v>0</v>
      </c>
      <c r="HD233" s="56">
        <f t="shared" si="28"/>
        <v>2020</v>
      </c>
      <c r="HF233" s="56" t="e">
        <f>MATCH(ROUND(#REF!,1),#REF!,0)</f>
        <v>#REF!</v>
      </c>
      <c r="HG233" s="56" t="e">
        <f>MATCH(ROUND(#REF!,1),#REF!,0)</f>
        <v>#REF!</v>
      </c>
      <c r="HH233" s="56" t="e">
        <f>MATCH(ROUND(#REF!,1),#REF!,0)</f>
        <v>#REF!</v>
      </c>
      <c r="HI233" s="56" t="e">
        <f>MATCH(ROUND(#REF!,1),#REF!,0)</f>
        <v>#REF!</v>
      </c>
      <c r="HK233" s="115">
        <f t="shared" si="24"/>
        <v>2</v>
      </c>
      <c r="HL233" s="115" t="str" cm="1">
        <f t="array" ref="HL233">IFERROR(INDEX(#REF!,'5. Data Set'!HH233),"")</f>
        <v/>
      </c>
      <c r="HN233" s="116" t="str" cm="1">
        <f t="array" ref="HN233">IF(IFERROR(INDEX($E$5:$E$900,SMALL(IF(ROUND($EH$5:$EH$900,1)=ROUND($EH233,1),ROW($EH$5:$EH$900)-4,""),1)),"")=$E233,"",IFERROR(INDEX($E$5:$E$900,SMALL(IF(ROUND($EH$5:$EH$900,1)=ROUND($EH233,1),ROW($EH$5:$EH$900)-4,""),1)),""))</f>
        <v/>
      </c>
      <c r="HO233" s="116" t="str" cm="1">
        <f t="array" ref="HO233">IF(IFERROR(INDEX($E$5:$E$900,SMALL(IF(ROUND($EH$5:$EH$900,1)=ROUND($EH233,1),ROW($EH$5:$EH$900)-4,""),2)),"")=$E233,"",IFERROR(INDEX($E$5:$E$900,SMALL(IF(ROUND($EH$5:$EH$900,1)=ROUND($EH233,1),ROW($EH$5:$EH$900)-4,""),2)),""))</f>
        <v/>
      </c>
      <c r="HP233" s="116" t="str" cm="1">
        <f t="array" ref="HP233">IF(IFERROR(INDEX($E$5:$E$900,SMALL(IF(ROUND($EH$5:$EH$900,1)=ROUND($EH233,1),ROW($EH$5:$EH$900)-4,""),3)),"")=$E233,"",IFERROR(INDEX($E$5:$E$900,SMALL(IF(ROUND($EH$5:$EH$900,1)=ROUND($EH233,1),ROW($EH$5:$EH$900)-4,""),3)),""))</f>
        <v/>
      </c>
      <c r="HQ233" s="117" t="str" cm="1">
        <f t="array" ref="HQ233">IF(IFERROR(INDEX($E$5:$E$900,SMALL(IF(ROUND($EH$5:$EH$900,1)=ROUND($EH233,1),ROW($EH$5:$EH$900)-4,""),4)),"")=$E233,"",IFERROR(INDEX($E$5:$E$900,SMALL(IF(ROUND($EH$5:$EH$900,1)=ROUND($EH233,1),ROW($EH$5:$EH$900)-4,""),4)),""))</f>
        <v/>
      </c>
      <c r="HR233" s="118"/>
      <c r="HS233" s="105" t="str">
        <f t="shared" si="25"/>
        <v>BPN</v>
      </c>
      <c r="HT233" s="119" t="str">
        <f t="shared" si="26"/>
        <v/>
      </c>
      <c r="HU233" s="119" t="str">
        <f t="shared" si="26"/>
        <v/>
      </c>
      <c r="HV233" s="119" t="str">
        <f t="shared" si="26"/>
        <v/>
      </c>
      <c r="HW233" s="119" t="str">
        <f t="shared" si="23"/>
        <v/>
      </c>
    </row>
    <row r="234" spans="1:231" ht="12.75" customHeight="1" x14ac:dyDescent="0.25">
      <c r="A234" s="107" t="s">
        <v>292</v>
      </c>
      <c r="B234" s="107" t="s">
        <v>864</v>
      </c>
      <c r="C234" s="107"/>
      <c r="D234" s="107">
        <v>2018</v>
      </c>
      <c r="E234" s="109" t="s">
        <v>865</v>
      </c>
      <c r="F234" s="107" t="s">
        <v>300</v>
      </c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 t="s">
        <v>305</v>
      </c>
      <c r="X234" s="105"/>
      <c r="Y234" s="107" t="s">
        <v>296</v>
      </c>
      <c r="Z234" s="107">
        <v>4</v>
      </c>
      <c r="AA234" s="107" t="s">
        <v>502</v>
      </c>
      <c r="AB234" s="110">
        <v>2</v>
      </c>
      <c r="AC234" s="110">
        <v>2</v>
      </c>
      <c r="AD234" s="107">
        <v>2101</v>
      </c>
      <c r="AE234" s="107">
        <v>16</v>
      </c>
      <c r="AF234" s="107">
        <v>2</v>
      </c>
      <c r="AG234" s="107">
        <v>254675</v>
      </c>
      <c r="AH234" s="107">
        <v>64</v>
      </c>
      <c r="AI234" s="107" t="s">
        <v>866</v>
      </c>
      <c r="AJ234" s="110">
        <v>6</v>
      </c>
      <c r="AK234" s="110" t="s">
        <v>867</v>
      </c>
      <c r="AL234" s="107" t="s">
        <v>327</v>
      </c>
      <c r="AM234" s="107">
        <v>2</v>
      </c>
      <c r="AN234" s="110" t="s">
        <v>493</v>
      </c>
      <c r="AO234" s="110">
        <v>2200</v>
      </c>
      <c r="AP234" s="107" t="s">
        <v>817</v>
      </c>
      <c r="AQ234" s="107" t="s">
        <v>424</v>
      </c>
      <c r="AR234" s="107" t="s">
        <v>319</v>
      </c>
      <c r="AS234" s="107" t="s">
        <v>868</v>
      </c>
      <c r="AT234" s="107"/>
      <c r="AU234" s="107">
        <v>15.167999999999999</v>
      </c>
      <c r="AV234" s="107">
        <v>22.463999999999999</v>
      </c>
      <c r="AW234" s="107">
        <v>20.385000000000002</v>
      </c>
      <c r="AX234" s="107">
        <v>11.662000000000001</v>
      </c>
      <c r="AY234" s="107">
        <v>12.263</v>
      </c>
      <c r="AZ234" s="107">
        <v>19.675999999999998</v>
      </c>
      <c r="BA234" s="107"/>
      <c r="BB234" s="107">
        <v>42.268000000000001</v>
      </c>
      <c r="BC234" s="107">
        <v>83.879000000000005</v>
      </c>
      <c r="BD234" s="107">
        <v>13.791</v>
      </c>
      <c r="BE234" s="107">
        <v>19.629000000000001</v>
      </c>
      <c r="BF234" s="107">
        <v>175.39699999999999</v>
      </c>
      <c r="BG234" s="107">
        <v>69383.108749999999</v>
      </c>
      <c r="BH234" s="112">
        <v>69406.855249999993</v>
      </c>
      <c r="BI234" s="111">
        <v>10.0235</v>
      </c>
      <c r="BJ234" s="112">
        <v>543.9</v>
      </c>
      <c r="BK234" s="112">
        <v>52070.076500000003</v>
      </c>
      <c r="BL234" s="111">
        <v>7.5197500000000002</v>
      </c>
      <c r="BM234" s="112">
        <v>478.3</v>
      </c>
      <c r="BN234" s="112">
        <v>34683.986250000002</v>
      </c>
      <c r="BO234" s="111">
        <v>5.0090000000000003</v>
      </c>
      <c r="BP234" s="112">
        <v>292.89999999999998</v>
      </c>
      <c r="BQ234" s="112">
        <v>17363.791249999998</v>
      </c>
      <c r="BR234" s="111">
        <v>2.5074999999999998</v>
      </c>
      <c r="BS234" s="107">
        <v>234.739</v>
      </c>
      <c r="BT234" s="107">
        <v>879188.92799999996</v>
      </c>
      <c r="BU234" s="112">
        <v>879217.96149999998</v>
      </c>
      <c r="BV234" s="107">
        <v>14.9</v>
      </c>
      <c r="BW234" s="107">
        <v>560.9</v>
      </c>
      <c r="BX234" s="107">
        <v>659524.62300000002</v>
      </c>
      <c r="BY234" s="107">
        <v>11.17675</v>
      </c>
      <c r="BZ234" s="107">
        <v>440.52499999999998</v>
      </c>
      <c r="CA234" s="107">
        <v>439642.538</v>
      </c>
      <c r="CB234" s="107">
        <v>7.4504999999999999</v>
      </c>
      <c r="CC234" s="107">
        <v>302.42500000000001</v>
      </c>
      <c r="CD234" s="107">
        <v>219757.21225000001</v>
      </c>
      <c r="CE234" s="107">
        <v>3.7242500000000001</v>
      </c>
      <c r="CF234" s="107">
        <v>242.79849999999999</v>
      </c>
      <c r="CG234" s="107">
        <v>205113.88699999999</v>
      </c>
      <c r="CH234" s="112">
        <v>204641.33549999999</v>
      </c>
      <c r="CI234" s="107">
        <v>12.833</v>
      </c>
      <c r="CJ234" s="107">
        <v>519.97500000000002</v>
      </c>
      <c r="CK234" s="107">
        <v>153828.95225</v>
      </c>
      <c r="CL234" s="107">
        <v>9.6464999999999996</v>
      </c>
      <c r="CM234" s="107">
        <v>445.7</v>
      </c>
      <c r="CN234" s="107">
        <v>102599.424</v>
      </c>
      <c r="CO234" s="107">
        <v>6.4340000000000002</v>
      </c>
      <c r="CP234" s="107">
        <v>279.7</v>
      </c>
      <c r="CQ234" s="107">
        <v>51263.323750000003</v>
      </c>
      <c r="CR234" s="107">
        <v>3.21475</v>
      </c>
      <c r="CS234" s="107">
        <v>228.75274999999999</v>
      </c>
      <c r="CT234" s="107">
        <v>98562.671749999994</v>
      </c>
      <c r="CU234" s="107">
        <v>98605.599000000002</v>
      </c>
      <c r="CV234" s="107">
        <v>6.5490000000000004</v>
      </c>
      <c r="CW234" s="107">
        <v>443.375</v>
      </c>
      <c r="CX234" s="112">
        <v>73913.038249999998</v>
      </c>
      <c r="CY234" s="107">
        <v>4.9089999999999998</v>
      </c>
      <c r="CZ234" s="107">
        <v>399.85</v>
      </c>
      <c r="DA234" s="112">
        <v>49300.148249999998</v>
      </c>
      <c r="DB234" s="107">
        <v>3.2742499999999999</v>
      </c>
      <c r="DC234" s="107">
        <v>248.1645</v>
      </c>
      <c r="DD234" s="112">
        <v>24640.726999999999</v>
      </c>
      <c r="DE234" s="107">
        <v>1.6365000000000001</v>
      </c>
      <c r="DF234" s="107">
        <v>211.67150000000001</v>
      </c>
      <c r="DG234" s="107">
        <v>152876.24124999999</v>
      </c>
      <c r="DH234" s="112">
        <v>152907.50325000001</v>
      </c>
      <c r="DI234" s="107">
        <v>7.3207500000000003</v>
      </c>
      <c r="DJ234" s="107">
        <v>478.9</v>
      </c>
      <c r="DK234" s="112">
        <v>114724.84849999999</v>
      </c>
      <c r="DL234" s="107">
        <v>5.49275</v>
      </c>
      <c r="DM234" s="107">
        <v>435.85</v>
      </c>
      <c r="DN234" s="112">
        <v>76526.688750000001</v>
      </c>
      <c r="DO234" s="107">
        <v>3.6637499999999998</v>
      </c>
      <c r="DP234" s="107">
        <v>262.375</v>
      </c>
      <c r="DQ234" s="112">
        <v>38237.027249999999</v>
      </c>
      <c r="DR234" s="107">
        <v>1.8307500000000001</v>
      </c>
      <c r="DS234" s="107">
        <v>217.73675</v>
      </c>
      <c r="DT234" s="107">
        <v>11225.867</v>
      </c>
      <c r="DU234" s="112">
        <v>11226.641750000001</v>
      </c>
      <c r="DV234" s="107">
        <v>11.492749999999999</v>
      </c>
      <c r="DW234" s="107">
        <v>481.85</v>
      </c>
      <c r="DX234" s="112">
        <v>8417.7107500000002</v>
      </c>
      <c r="DY234" s="107">
        <v>8.6172500000000003</v>
      </c>
      <c r="DZ234" s="107">
        <v>410.92500000000001</v>
      </c>
      <c r="EA234" s="112">
        <v>5616.5360000000001</v>
      </c>
      <c r="EB234" s="107">
        <v>5.7497499999999997</v>
      </c>
      <c r="EC234" s="107">
        <v>256.64999999999998</v>
      </c>
      <c r="ED234" s="112">
        <v>2805.8805000000002</v>
      </c>
      <c r="EE234" s="107">
        <v>2.8725000000000001</v>
      </c>
      <c r="EF234" s="107">
        <v>214.72024999999999</v>
      </c>
      <c r="EG234" s="107">
        <v>3363365.3840000001</v>
      </c>
      <c r="EH234" s="111">
        <v>3363497.8289999999</v>
      </c>
      <c r="EI234" s="107">
        <v>9.4984999999999999</v>
      </c>
      <c r="EJ234" s="107">
        <v>526.6</v>
      </c>
      <c r="EK234" s="112">
        <v>2945040.2220000001</v>
      </c>
      <c r="EL234" s="107">
        <v>8.3167500000000008</v>
      </c>
      <c r="EM234" s="107">
        <v>501.9</v>
      </c>
      <c r="EN234" s="112">
        <v>2525283.43725</v>
      </c>
      <c r="EO234" s="107">
        <v>7.1312499999999996</v>
      </c>
      <c r="EP234" s="107">
        <v>414</v>
      </c>
      <c r="EQ234" s="112">
        <v>2103353.773</v>
      </c>
      <c r="ER234" s="107">
        <v>5.9397500000000001</v>
      </c>
      <c r="ES234" s="107">
        <v>327.35000000000002</v>
      </c>
      <c r="ET234" s="112">
        <v>1680408.3897500001</v>
      </c>
      <c r="EU234" s="107">
        <v>4.7454999999999998</v>
      </c>
      <c r="EV234" s="107">
        <v>280.75</v>
      </c>
      <c r="EW234" s="112">
        <v>1263752.3689999999</v>
      </c>
      <c r="EX234" s="107">
        <v>3.5687500000000001</v>
      </c>
      <c r="EY234" s="107">
        <v>254.57499999999999</v>
      </c>
      <c r="EZ234" s="112">
        <v>840616.02925000002</v>
      </c>
      <c r="FA234" s="107">
        <v>2.3737499999999998</v>
      </c>
      <c r="FB234" s="107">
        <v>230.42625000000001</v>
      </c>
      <c r="FC234" s="112">
        <v>421473.84974999999</v>
      </c>
      <c r="FD234" s="107">
        <v>1.19025</v>
      </c>
      <c r="FE234" s="107">
        <v>207.33750000000001</v>
      </c>
      <c r="FF234" s="107">
        <v>3484.0920000000001</v>
      </c>
      <c r="FG234" s="112">
        <v>3471.6125000000002</v>
      </c>
      <c r="FH234" s="107">
        <v>10.257</v>
      </c>
      <c r="FI234" s="107">
        <v>185.82149999999999</v>
      </c>
      <c r="FJ234" s="112">
        <v>1744.1312499999999</v>
      </c>
      <c r="FK234" s="107">
        <v>5.1532499999999999</v>
      </c>
      <c r="FL234" s="107">
        <v>159.21525</v>
      </c>
      <c r="FM234" s="107">
        <v>2846.1767500000001</v>
      </c>
      <c r="FN234" s="112">
        <v>2811.3652499999998</v>
      </c>
      <c r="FO234" s="107">
        <v>20.5825</v>
      </c>
      <c r="FP234" s="107">
        <v>181.42875000000001</v>
      </c>
      <c r="FQ234" s="112">
        <v>1422.4395</v>
      </c>
      <c r="FR234" s="107">
        <v>10.414</v>
      </c>
      <c r="FS234" s="107">
        <v>167.91775000000001</v>
      </c>
      <c r="FT234" s="107">
        <v>108.32225</v>
      </c>
      <c r="FU234" s="107">
        <v>9.4030000000000005</v>
      </c>
      <c r="FV234" s="107">
        <v>459.125</v>
      </c>
      <c r="FW234" s="107">
        <v>99.748999999999995</v>
      </c>
      <c r="FX234" s="107">
        <v>8.6587499999999995</v>
      </c>
      <c r="FY234" s="107">
        <v>460.22500000000002</v>
      </c>
      <c r="FZ234" s="107">
        <v>2466510.6765000001</v>
      </c>
      <c r="GA234" s="107">
        <v>16.655000000000001</v>
      </c>
      <c r="GB234" s="107">
        <v>550.54999999999995</v>
      </c>
      <c r="GC234" s="107">
        <v>13364148.60775</v>
      </c>
      <c r="GD234" s="107">
        <v>90.240250000000003</v>
      </c>
      <c r="GE234" s="113">
        <v>514.47500000000002</v>
      </c>
      <c r="GF234" s="113">
        <v>129.82499999999999</v>
      </c>
      <c r="GG234" s="113"/>
      <c r="GH234" s="113"/>
      <c r="GI234" s="113"/>
      <c r="GJ234" s="113"/>
      <c r="GK234" s="113"/>
      <c r="GL234" s="107">
        <v>2</v>
      </c>
      <c r="GM234" s="107"/>
      <c r="GN234" s="107"/>
      <c r="GO234" s="72"/>
      <c r="GP234" s="72"/>
      <c r="GQ234" s="72"/>
      <c r="GR234" s="72"/>
      <c r="GS234" s="72"/>
      <c r="GT234" s="72"/>
      <c r="GU234" s="72"/>
      <c r="GV234" s="72"/>
      <c r="GW234" s="72"/>
      <c r="GX234" s="72"/>
      <c r="GY234" s="72"/>
      <c r="GZ234" s="72"/>
      <c r="HA234" s="133"/>
      <c r="HB234" s="72"/>
      <c r="HC234" s="53" t="str">
        <f t="shared" si="27"/>
        <v>0</v>
      </c>
      <c r="HD234" s="56">
        <f t="shared" si="28"/>
        <v>2018</v>
      </c>
      <c r="HF234" s="56" t="e">
        <f>MATCH(ROUND(#REF!,1),#REF!,0)</f>
        <v>#REF!</v>
      </c>
      <c r="HG234" s="56" t="e">
        <f>MATCH(ROUND(#REF!,1),#REF!,0)</f>
        <v>#REF!</v>
      </c>
      <c r="HH234" s="56" t="e">
        <f>MATCH(ROUND(#REF!,1),#REF!,0)</f>
        <v>#REF!</v>
      </c>
      <c r="HI234" s="56" t="e">
        <f>MATCH(ROUND(#REF!,1),#REF!,0)</f>
        <v>#REF!</v>
      </c>
      <c r="HK234" s="115">
        <f t="shared" si="24"/>
        <v>2</v>
      </c>
      <c r="HL234" s="115" t="str" cm="1">
        <f t="array" ref="HL234">IFERROR(INDEX(#REF!,'5. Data Set'!HH234),"")</f>
        <v/>
      </c>
      <c r="HN234" s="116" t="str" cm="1">
        <f t="array" ref="HN234">IF(IFERROR(INDEX($E$5:$E$900,SMALL(IF(ROUND($EH$5:$EH$900,1)=ROUND($EH234,1),ROW($EH$5:$EH$900)-4,""),1)),"")=$E234,"",IFERROR(INDEX($E$5:$E$900,SMALL(IF(ROUND($EH$5:$EH$900,1)=ROUND($EH234,1),ROW($EH$5:$EH$900)-4,""),1)),""))</f>
        <v/>
      </c>
      <c r="HO234" s="116" t="str" cm="1">
        <f t="array" ref="HO234">IF(IFERROR(INDEX($E$5:$E$900,SMALL(IF(ROUND($EH$5:$EH$900,1)=ROUND($EH234,1),ROW($EH$5:$EH$900)-4,""),2)),"")=$E234,"",IFERROR(INDEX($E$5:$E$900,SMALL(IF(ROUND($EH$5:$EH$900,1)=ROUND($EH234,1),ROW($EH$5:$EH$900)-4,""),2)),""))</f>
        <v/>
      </c>
      <c r="HP234" s="116" t="str" cm="1">
        <f t="array" ref="HP234">IF(IFERROR(INDEX($E$5:$E$900,SMALL(IF(ROUND($EH$5:$EH$900,1)=ROUND($EH234,1),ROW($EH$5:$EH$900)-4,""),3)),"")=$E234,"",IFERROR(INDEX($E$5:$E$900,SMALL(IF(ROUND($EH$5:$EH$900,1)=ROUND($EH234,1),ROW($EH$5:$EH$900)-4,""),3)),""))</f>
        <v/>
      </c>
      <c r="HQ234" s="117" t="str" cm="1">
        <f t="array" ref="HQ234">IF(IFERROR(INDEX($E$5:$E$900,SMALL(IF(ROUND($EH$5:$EH$900,1)=ROUND($EH234,1),ROW($EH$5:$EH$900)-4,""),4)),"")=$E234,"",IFERROR(INDEX($E$5:$E$900,SMALL(IF(ROUND($EH$5:$EH$900,1)=ROUND($EH234,1),ROW($EH$5:$EH$900)-4,""),4)),""))</f>
        <v/>
      </c>
      <c r="HR234" s="118"/>
      <c r="HS234" s="105" t="str">
        <f t="shared" si="25"/>
        <v>BRD</v>
      </c>
      <c r="HT234" s="119" t="str">
        <f t="shared" si="26"/>
        <v/>
      </c>
      <c r="HU234" s="119" t="str">
        <f t="shared" si="26"/>
        <v/>
      </c>
      <c r="HV234" s="119" t="str">
        <f t="shared" si="26"/>
        <v/>
      </c>
      <c r="HW234" s="119" t="str">
        <f t="shared" si="23"/>
        <v/>
      </c>
    </row>
    <row r="235" spans="1:231" ht="12.75" customHeight="1" x14ac:dyDescent="0.25">
      <c r="A235" s="107" t="s">
        <v>292</v>
      </c>
      <c r="B235" s="107" t="s">
        <v>864</v>
      </c>
      <c r="C235" s="107"/>
      <c r="D235" s="107">
        <v>2018</v>
      </c>
      <c r="E235" s="109" t="s">
        <v>869</v>
      </c>
      <c r="F235" s="107" t="s">
        <v>309</v>
      </c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 t="s">
        <v>305</v>
      </c>
      <c r="X235" s="105"/>
      <c r="Y235" s="107" t="s">
        <v>296</v>
      </c>
      <c r="Z235" s="107">
        <v>4</v>
      </c>
      <c r="AA235" s="107" t="s">
        <v>496</v>
      </c>
      <c r="AB235" s="110">
        <v>2</v>
      </c>
      <c r="AC235" s="110">
        <v>2</v>
      </c>
      <c r="AD235" s="107">
        <v>2101</v>
      </c>
      <c r="AE235" s="107">
        <v>12</v>
      </c>
      <c r="AF235" s="107">
        <v>2</v>
      </c>
      <c r="AG235" s="107">
        <v>63675</v>
      </c>
      <c r="AH235" s="107">
        <v>16</v>
      </c>
      <c r="AI235" s="107" t="s">
        <v>870</v>
      </c>
      <c r="AJ235" s="110">
        <v>2</v>
      </c>
      <c r="AK235" s="110" t="s">
        <v>871</v>
      </c>
      <c r="AL235" s="107" t="s">
        <v>327</v>
      </c>
      <c r="AM235" s="107">
        <v>2</v>
      </c>
      <c r="AN235" s="110" t="s">
        <v>493</v>
      </c>
      <c r="AO235" s="110">
        <v>2200</v>
      </c>
      <c r="AP235" s="107" t="s">
        <v>817</v>
      </c>
      <c r="AQ235" s="107" t="s">
        <v>424</v>
      </c>
      <c r="AR235" s="107" t="s">
        <v>319</v>
      </c>
      <c r="AS235" s="107" t="s">
        <v>868</v>
      </c>
      <c r="AT235" s="107"/>
      <c r="AU235" s="107">
        <v>16.811</v>
      </c>
      <c r="AV235" s="107">
        <v>17.658000000000001</v>
      </c>
      <c r="AW235" s="107">
        <v>23.076000000000001</v>
      </c>
      <c r="AX235" s="107">
        <v>12.94</v>
      </c>
      <c r="AY235" s="107">
        <v>13.831</v>
      </c>
      <c r="AZ235" s="107">
        <v>21.492999999999999</v>
      </c>
      <c r="BA235" s="107"/>
      <c r="BB235" s="107">
        <v>28.114000000000001</v>
      </c>
      <c r="BC235" s="107">
        <v>53.427</v>
      </c>
      <c r="BD235" s="107">
        <v>13.843</v>
      </c>
      <c r="BE235" s="107">
        <v>14.955</v>
      </c>
      <c r="BF235" s="107">
        <v>98.611000000000004</v>
      </c>
      <c r="BG235" s="107">
        <v>42887.395499999999</v>
      </c>
      <c r="BH235" s="112">
        <v>42869.775999999998</v>
      </c>
      <c r="BI235" s="111">
        <v>6.1909999999999998</v>
      </c>
      <c r="BJ235" s="112">
        <v>289.17500000000001</v>
      </c>
      <c r="BK235" s="112">
        <v>32180.388999999999</v>
      </c>
      <c r="BL235" s="111">
        <v>4.6475</v>
      </c>
      <c r="BM235" s="112">
        <v>217.74275</v>
      </c>
      <c r="BN235" s="112">
        <v>21427.473249999999</v>
      </c>
      <c r="BO235" s="111">
        <v>3.0945</v>
      </c>
      <c r="BP235" s="112">
        <v>179.12649999999999</v>
      </c>
      <c r="BQ235" s="112">
        <v>10706.35475</v>
      </c>
      <c r="BR235" s="111">
        <v>1.5462499999999999</v>
      </c>
      <c r="BS235" s="107">
        <v>152.80074999999999</v>
      </c>
      <c r="BT235" s="107">
        <v>341891.86225000001</v>
      </c>
      <c r="BU235" s="112">
        <v>341738.41</v>
      </c>
      <c r="BV235" s="107">
        <v>5.7915000000000001</v>
      </c>
      <c r="BW235" s="107">
        <v>267.14999999999998</v>
      </c>
      <c r="BX235" s="107">
        <v>256485.66200000001</v>
      </c>
      <c r="BY235" s="107">
        <v>4.3464999999999998</v>
      </c>
      <c r="BZ235" s="107">
        <v>181.61625000000001</v>
      </c>
      <c r="CA235" s="107">
        <v>170999.84224999999</v>
      </c>
      <c r="CB235" s="107">
        <v>2.8980000000000001</v>
      </c>
      <c r="CC235" s="107">
        <v>162.76625000000001</v>
      </c>
      <c r="CD235" s="107">
        <v>85456.034</v>
      </c>
      <c r="CE235" s="107">
        <v>1.44825</v>
      </c>
      <c r="CF235" s="107">
        <v>137.60724999999999</v>
      </c>
      <c r="CG235" s="107">
        <v>135790.14425000001</v>
      </c>
      <c r="CH235" s="112">
        <v>135596.967</v>
      </c>
      <c r="CI235" s="107">
        <v>8.5032499999999995</v>
      </c>
      <c r="CJ235" s="107">
        <v>293.22500000000002</v>
      </c>
      <c r="CK235" s="107">
        <v>101867.17849999999</v>
      </c>
      <c r="CL235" s="107">
        <v>6.3879999999999999</v>
      </c>
      <c r="CM235" s="107">
        <v>219.04925</v>
      </c>
      <c r="CN235" s="107">
        <v>67949.518500000006</v>
      </c>
      <c r="CO235" s="107">
        <v>4.2610000000000001</v>
      </c>
      <c r="CP235" s="107">
        <v>178.06925000000001</v>
      </c>
      <c r="CQ235" s="107">
        <v>33969.908000000003</v>
      </c>
      <c r="CR235" s="107">
        <v>2.1302500000000002</v>
      </c>
      <c r="CS235" s="107">
        <v>152.01525000000001</v>
      </c>
      <c r="CT235" s="107">
        <v>63197.643499999998</v>
      </c>
      <c r="CU235" s="107">
        <v>63165.345999999998</v>
      </c>
      <c r="CV235" s="107">
        <v>4.1952499999999997</v>
      </c>
      <c r="CW235" s="107">
        <v>243.863</v>
      </c>
      <c r="CX235" s="112">
        <v>47385.135000000002</v>
      </c>
      <c r="CY235" s="107">
        <v>3.1472500000000001</v>
      </c>
      <c r="CZ235" s="107">
        <v>186.904</v>
      </c>
      <c r="DA235" s="112">
        <v>31600.067749999998</v>
      </c>
      <c r="DB235" s="107">
        <v>2.0987499999999999</v>
      </c>
      <c r="DC235" s="107">
        <v>158.75725</v>
      </c>
      <c r="DD235" s="112">
        <v>15799.76325</v>
      </c>
      <c r="DE235" s="107">
        <v>1.04925</v>
      </c>
      <c r="DF235" s="107">
        <v>143.3185</v>
      </c>
      <c r="DG235" s="107">
        <v>98421.968500000003</v>
      </c>
      <c r="DH235" s="112">
        <v>98391.417749999993</v>
      </c>
      <c r="DI235" s="107">
        <v>4.71075</v>
      </c>
      <c r="DJ235" s="107">
        <v>258.22500000000002</v>
      </c>
      <c r="DK235" s="112">
        <v>73832.955000000002</v>
      </c>
      <c r="DL235" s="107">
        <v>3.5347499999999998</v>
      </c>
      <c r="DM235" s="107">
        <v>201.72749999999999</v>
      </c>
      <c r="DN235" s="112">
        <v>49202.349750000001</v>
      </c>
      <c r="DO235" s="107">
        <v>2.35575</v>
      </c>
      <c r="DP235" s="107">
        <v>165.51050000000001</v>
      </c>
      <c r="DQ235" s="112">
        <v>24587.834750000002</v>
      </c>
      <c r="DR235" s="107">
        <v>1.1772499999999999</v>
      </c>
      <c r="DS235" s="107">
        <v>146.32749999999999</v>
      </c>
      <c r="DT235" s="107">
        <v>7213.5055000000002</v>
      </c>
      <c r="DU235" s="112">
        <v>7214.4372499999999</v>
      </c>
      <c r="DV235" s="107">
        <v>7.3855000000000004</v>
      </c>
      <c r="DW235" s="107">
        <v>258.57499999999999</v>
      </c>
      <c r="DX235" s="112">
        <v>5419.9804999999997</v>
      </c>
      <c r="DY235" s="107">
        <v>5.5484999999999998</v>
      </c>
      <c r="DZ235" s="107">
        <v>212.42349999999999</v>
      </c>
      <c r="EA235" s="112">
        <v>3592.0122500000002</v>
      </c>
      <c r="EB235" s="107">
        <v>3.6772499999999999</v>
      </c>
      <c r="EC235" s="107">
        <v>163.57825</v>
      </c>
      <c r="ED235" s="112">
        <v>1803.1385</v>
      </c>
      <c r="EE235" s="107">
        <v>1.84575</v>
      </c>
      <c r="EF235" s="107">
        <v>145.05074999999999</v>
      </c>
      <c r="EG235" s="107">
        <v>1937399.43875</v>
      </c>
      <c r="EH235" s="111">
        <v>1938120.0872500001</v>
      </c>
      <c r="EI235" s="107">
        <v>5.4732500000000002</v>
      </c>
      <c r="EJ235" s="107">
        <v>284.5</v>
      </c>
      <c r="EK235" s="112">
        <v>1694664.3227500001</v>
      </c>
      <c r="EL235" s="107">
        <v>4.7857500000000002</v>
      </c>
      <c r="EM235" s="107">
        <v>240.36199999999999</v>
      </c>
      <c r="EN235" s="112">
        <v>1452099.8319999999</v>
      </c>
      <c r="EO235" s="107">
        <v>4.1007499999999997</v>
      </c>
      <c r="EP235" s="107">
        <v>203.30475000000001</v>
      </c>
      <c r="EQ235" s="112">
        <v>1209704.5995</v>
      </c>
      <c r="ER235" s="107">
        <v>3.4162499999999998</v>
      </c>
      <c r="ES235" s="107">
        <v>183.60825</v>
      </c>
      <c r="ET235" s="112">
        <v>968922.81874999998</v>
      </c>
      <c r="EU235" s="107">
        <v>2.7362500000000001</v>
      </c>
      <c r="EV235" s="107">
        <v>170.5985</v>
      </c>
      <c r="EW235" s="112">
        <v>727937.33600000001</v>
      </c>
      <c r="EX235" s="107">
        <v>2.0557500000000002</v>
      </c>
      <c r="EY235" s="107">
        <v>159.82149999999999</v>
      </c>
      <c r="EZ235" s="112">
        <v>484759.67924999999</v>
      </c>
      <c r="FA235" s="107">
        <v>1.369</v>
      </c>
      <c r="FB235" s="107">
        <v>149.0215</v>
      </c>
      <c r="FC235" s="112">
        <v>242993.31174999999</v>
      </c>
      <c r="FD235" s="107">
        <v>0.68625000000000003</v>
      </c>
      <c r="FE235" s="107">
        <v>138.59350000000001</v>
      </c>
      <c r="FF235" s="107">
        <v>1532.36275</v>
      </c>
      <c r="FG235" s="112">
        <v>1522.43</v>
      </c>
      <c r="FH235" s="107">
        <v>4.4980000000000002</v>
      </c>
      <c r="FI235" s="107">
        <v>119.54300000000001</v>
      </c>
      <c r="FJ235" s="112">
        <v>765.14925000000005</v>
      </c>
      <c r="FK235" s="107">
        <v>2.2607499999999998</v>
      </c>
      <c r="FL235" s="107">
        <v>107.61924999999999</v>
      </c>
      <c r="FM235" s="107">
        <v>1187.4482499999999</v>
      </c>
      <c r="FN235" s="112">
        <v>1188.9427499999999</v>
      </c>
      <c r="FO235" s="107">
        <v>8.7044999999999995</v>
      </c>
      <c r="FP235" s="107">
        <v>119.3865</v>
      </c>
      <c r="FQ235" s="112">
        <v>594.77874999999995</v>
      </c>
      <c r="FR235" s="107">
        <v>4.3544999999999998</v>
      </c>
      <c r="FS235" s="107">
        <v>111.223</v>
      </c>
      <c r="FT235" s="107">
        <v>41.988999999999997</v>
      </c>
      <c r="FU235" s="107">
        <v>3.645</v>
      </c>
      <c r="FV235" s="107">
        <v>238.25475</v>
      </c>
      <c r="FW235" s="107">
        <v>40.050249999999998</v>
      </c>
      <c r="FX235" s="107">
        <v>3.4765000000000001</v>
      </c>
      <c r="FY235" s="107">
        <v>237.79150000000001</v>
      </c>
      <c r="FZ235" s="107">
        <v>1610096.0064999999</v>
      </c>
      <c r="GA235" s="107">
        <v>10.872</v>
      </c>
      <c r="GB235" s="107">
        <v>308</v>
      </c>
      <c r="GC235" s="107">
        <v>4528925.2884999998</v>
      </c>
      <c r="GD235" s="107">
        <v>30.581250000000001</v>
      </c>
      <c r="GE235" s="113">
        <v>310.10000000000002</v>
      </c>
      <c r="GF235" s="113">
        <v>97.424999999999997</v>
      </c>
      <c r="GG235" s="113"/>
      <c r="GH235" s="113"/>
      <c r="GI235" s="113"/>
      <c r="GJ235" s="113"/>
      <c r="GK235" s="113"/>
      <c r="GL235" s="107">
        <v>2</v>
      </c>
      <c r="GM235" s="107"/>
      <c r="GN235" s="107"/>
      <c r="GO235" s="72"/>
      <c r="GP235" s="72"/>
      <c r="GQ235" s="72"/>
      <c r="GR235" s="72"/>
      <c r="GS235" s="72"/>
      <c r="GT235" s="72"/>
      <c r="GU235" s="72"/>
      <c r="GV235" s="72"/>
      <c r="GW235" s="72"/>
      <c r="GX235" s="72"/>
      <c r="GY235" s="72"/>
      <c r="GZ235" s="72"/>
      <c r="HA235" s="133"/>
      <c r="HB235" s="72"/>
      <c r="HK235" s="115">
        <f t="shared" si="24"/>
        <v>2</v>
      </c>
      <c r="HL235" s="115" t="str" cm="1">
        <f t="array" ref="HL235">IFERROR(INDEX(#REF!,'5. Data Set'!HH235),"")</f>
        <v/>
      </c>
      <c r="HN235" s="116" t="str" cm="1">
        <f t="array" ref="HN235">IF(IFERROR(INDEX($E$5:$E$900,SMALL(IF(ROUND($EH$5:$EH$900,1)=ROUND($EH235,1),ROW($EH$5:$EH$900)-4,""),1)),"")=$E235,"",IFERROR(INDEX($E$5:$E$900,SMALL(IF(ROUND($EH$5:$EH$900,1)=ROUND($EH235,1),ROW($EH$5:$EH$900)-4,""),1)),""))</f>
        <v/>
      </c>
      <c r="HO235" s="116" t="str" cm="1">
        <f t="array" ref="HO235">IF(IFERROR(INDEX($E$5:$E$900,SMALL(IF(ROUND($EH$5:$EH$900,1)=ROUND($EH235,1),ROW($EH$5:$EH$900)-4,""),2)),"")=$E235,"",IFERROR(INDEX($E$5:$E$900,SMALL(IF(ROUND($EH$5:$EH$900,1)=ROUND($EH235,1),ROW($EH$5:$EH$900)-4,""),2)),""))</f>
        <v/>
      </c>
      <c r="HP235" s="116" t="str" cm="1">
        <f t="array" ref="HP235">IF(IFERROR(INDEX($E$5:$E$900,SMALL(IF(ROUND($EH$5:$EH$900,1)=ROUND($EH235,1),ROW($EH$5:$EH$900)-4,""),3)),"")=$E235,"",IFERROR(INDEX($E$5:$E$900,SMALL(IF(ROUND($EH$5:$EH$900,1)=ROUND($EH235,1),ROW($EH$5:$EH$900)-4,""),3)),""))</f>
        <v/>
      </c>
      <c r="HQ235" s="117" t="str" cm="1">
        <f t="array" ref="HQ235">IF(IFERROR(INDEX($E$5:$E$900,SMALL(IF(ROUND($EH$5:$EH$900,1)=ROUND($EH235,1),ROW($EH$5:$EH$900)-4,""),4)),"")=$E235,"",IFERROR(INDEX($E$5:$E$900,SMALL(IF(ROUND($EH$5:$EH$900,1)=ROUND($EH235,1),ROW($EH$5:$EH$900)-4,""),4)),""))</f>
        <v/>
      </c>
      <c r="HR235" s="118"/>
      <c r="HS235" s="105" t="str">
        <f t="shared" si="25"/>
        <v>BRD</v>
      </c>
      <c r="HT235" s="119" t="str">
        <f t="shared" si="26"/>
        <v/>
      </c>
      <c r="HU235" s="119" t="str">
        <f t="shared" si="26"/>
        <v/>
      </c>
      <c r="HV235" s="119" t="str">
        <f t="shared" si="26"/>
        <v/>
      </c>
      <c r="HW235" s="119" t="str">
        <f t="shared" si="23"/>
        <v/>
      </c>
    </row>
    <row r="236" spans="1:231" ht="12.75" customHeight="1" x14ac:dyDescent="0.25">
      <c r="A236" s="107" t="s">
        <v>292</v>
      </c>
      <c r="B236" s="107" t="s">
        <v>864</v>
      </c>
      <c r="C236" s="107"/>
      <c r="D236" s="107">
        <v>2018</v>
      </c>
      <c r="E236" s="109" t="s">
        <v>872</v>
      </c>
      <c r="F236" s="107" t="s">
        <v>49</v>
      </c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 t="s">
        <v>305</v>
      </c>
      <c r="X236" s="105"/>
      <c r="Y236" s="107" t="s">
        <v>296</v>
      </c>
      <c r="Z236" s="107">
        <v>4</v>
      </c>
      <c r="AA236" s="107" t="s">
        <v>496</v>
      </c>
      <c r="AB236" s="110">
        <v>2</v>
      </c>
      <c r="AC236" s="110">
        <v>2</v>
      </c>
      <c r="AD236" s="107">
        <v>2101</v>
      </c>
      <c r="AE236" s="107">
        <v>12</v>
      </c>
      <c r="AF236" s="107">
        <v>2</v>
      </c>
      <c r="AG236" s="107">
        <v>190675</v>
      </c>
      <c r="AH236" s="107">
        <v>48</v>
      </c>
      <c r="AI236" s="107" t="s">
        <v>873</v>
      </c>
      <c r="AJ236" s="110">
        <v>4</v>
      </c>
      <c r="AK236" s="110" t="s">
        <v>871</v>
      </c>
      <c r="AL236" s="107" t="s">
        <v>327</v>
      </c>
      <c r="AM236" s="107">
        <v>2</v>
      </c>
      <c r="AN236" s="110" t="s">
        <v>493</v>
      </c>
      <c r="AO236" s="110">
        <v>2200</v>
      </c>
      <c r="AP236" s="107" t="s">
        <v>817</v>
      </c>
      <c r="AQ236" s="107" t="s">
        <v>424</v>
      </c>
      <c r="AR236" s="107" t="s">
        <v>319</v>
      </c>
      <c r="AS236" s="107" t="s">
        <v>868</v>
      </c>
      <c r="AT236" s="107"/>
      <c r="AU236" s="107">
        <v>15.523999999999999</v>
      </c>
      <c r="AV236" s="107">
        <v>24.288</v>
      </c>
      <c r="AW236" s="107">
        <v>20.85</v>
      </c>
      <c r="AX236" s="107">
        <v>11.645</v>
      </c>
      <c r="AY236" s="107">
        <v>12.481999999999999</v>
      </c>
      <c r="AZ236" s="107">
        <v>19.533000000000001</v>
      </c>
      <c r="BA236" s="107"/>
      <c r="BB236" s="107">
        <v>33.43</v>
      </c>
      <c r="BC236" s="107">
        <v>67.688000000000002</v>
      </c>
      <c r="BD236" s="107">
        <v>13.747</v>
      </c>
      <c r="BE236" s="107">
        <v>29.85</v>
      </c>
      <c r="BF236" s="107">
        <v>155.792</v>
      </c>
      <c r="BG236" s="107">
        <v>45361.473250000003</v>
      </c>
      <c r="BH236" s="112">
        <v>45381.585249999996</v>
      </c>
      <c r="BI236" s="111">
        <v>6.55375</v>
      </c>
      <c r="BJ236" s="112">
        <v>323.60000000000002</v>
      </c>
      <c r="BK236" s="112">
        <v>34017.240749999997</v>
      </c>
      <c r="BL236" s="111">
        <v>4.91275</v>
      </c>
      <c r="BM236" s="112">
        <v>251.45</v>
      </c>
      <c r="BN236" s="112">
        <v>22694.194749999999</v>
      </c>
      <c r="BO236" s="111">
        <v>3.2774999999999999</v>
      </c>
      <c r="BP236" s="112">
        <v>206.48400000000001</v>
      </c>
      <c r="BQ236" s="112">
        <v>11340.41575</v>
      </c>
      <c r="BR236" s="111">
        <v>1.63775</v>
      </c>
      <c r="BS236" s="107">
        <v>177.08275</v>
      </c>
      <c r="BT236" s="107">
        <v>655876.45774999994</v>
      </c>
      <c r="BU236" s="112">
        <v>656124.05949999997</v>
      </c>
      <c r="BV236" s="107">
        <v>11.119249999999999</v>
      </c>
      <c r="BW236" s="107">
        <v>348.6</v>
      </c>
      <c r="BX236" s="107">
        <v>491863.13400000002</v>
      </c>
      <c r="BY236" s="107">
        <v>8.3354999999999997</v>
      </c>
      <c r="BZ236" s="107">
        <v>280.52499999999998</v>
      </c>
      <c r="CA236" s="107">
        <v>328010.28749999998</v>
      </c>
      <c r="CB236" s="107">
        <v>5.5587499999999999</v>
      </c>
      <c r="CC236" s="107">
        <v>223.357</v>
      </c>
      <c r="CD236" s="107">
        <v>163982.37724999999</v>
      </c>
      <c r="CE236" s="107">
        <v>2.7789999999999999</v>
      </c>
      <c r="CF236" s="107">
        <v>188.34649999999999</v>
      </c>
      <c r="CG236" s="107">
        <v>134829.39799999999</v>
      </c>
      <c r="CH236" s="112">
        <v>134924.845</v>
      </c>
      <c r="CI236" s="107">
        <v>8.4610000000000003</v>
      </c>
      <c r="CJ236" s="107">
        <v>318.97500000000002</v>
      </c>
      <c r="CK236" s="107">
        <v>101128.26175000001</v>
      </c>
      <c r="CL236" s="107">
        <v>6.3417500000000002</v>
      </c>
      <c r="CM236" s="107">
        <v>235.61449999999999</v>
      </c>
      <c r="CN236" s="107">
        <v>67471.926999999996</v>
      </c>
      <c r="CO236" s="107">
        <v>4.2312500000000002</v>
      </c>
      <c r="CP236" s="107">
        <v>197.23425</v>
      </c>
      <c r="CQ236" s="107">
        <v>33673.80025</v>
      </c>
      <c r="CR236" s="107">
        <v>2.1117499999999998</v>
      </c>
      <c r="CS236" s="107">
        <v>171.12299999999999</v>
      </c>
      <c r="CT236" s="107">
        <v>63100.608249999997</v>
      </c>
      <c r="CU236" s="107">
        <v>63108.399749999997</v>
      </c>
      <c r="CV236" s="107">
        <v>4.1914999999999996</v>
      </c>
      <c r="CW236" s="107">
        <v>267.3</v>
      </c>
      <c r="CX236" s="112">
        <v>47302.774250000002</v>
      </c>
      <c r="CY236" s="107">
        <v>3.14175</v>
      </c>
      <c r="CZ236" s="107">
        <v>205.04575</v>
      </c>
      <c r="DA236" s="112">
        <v>31545.194749999999</v>
      </c>
      <c r="DB236" s="107">
        <v>2.0950000000000002</v>
      </c>
      <c r="DC236" s="107">
        <v>177.30224999999999</v>
      </c>
      <c r="DD236" s="112">
        <v>15735.528249999999</v>
      </c>
      <c r="DE236" s="107">
        <v>1.0449999999999999</v>
      </c>
      <c r="DF236" s="107">
        <v>161.32650000000001</v>
      </c>
      <c r="DG236" s="107">
        <v>98362.65625</v>
      </c>
      <c r="DH236" s="112">
        <v>98372.114499999996</v>
      </c>
      <c r="DI236" s="107">
        <v>4.7097499999999997</v>
      </c>
      <c r="DJ236" s="107">
        <v>281.45</v>
      </c>
      <c r="DK236" s="112">
        <v>73788.132500000007</v>
      </c>
      <c r="DL236" s="107">
        <v>3.5327500000000001</v>
      </c>
      <c r="DM236" s="107">
        <v>221.72075000000001</v>
      </c>
      <c r="DN236" s="112">
        <v>49202.84375</v>
      </c>
      <c r="DO236" s="107">
        <v>2.35575</v>
      </c>
      <c r="DP236" s="107">
        <v>184.518</v>
      </c>
      <c r="DQ236" s="112">
        <v>24597.760750000001</v>
      </c>
      <c r="DR236" s="107">
        <v>1.1777500000000001</v>
      </c>
      <c r="DS236" s="107">
        <v>165.11600000000001</v>
      </c>
      <c r="DT236" s="107">
        <v>7195.33475</v>
      </c>
      <c r="DU236" s="112">
        <v>7196.6522500000001</v>
      </c>
      <c r="DV236" s="107">
        <v>7.3672500000000003</v>
      </c>
      <c r="DW236" s="107">
        <v>281.82499999999999</v>
      </c>
      <c r="DX236" s="112">
        <v>5383.6987499999996</v>
      </c>
      <c r="DY236" s="107">
        <v>5.5112500000000004</v>
      </c>
      <c r="DZ236" s="107">
        <v>225.73</v>
      </c>
      <c r="EA236" s="112">
        <v>3601.0077500000002</v>
      </c>
      <c r="EB236" s="107">
        <v>3.6862499999999998</v>
      </c>
      <c r="EC236" s="107">
        <v>182.47499999999999</v>
      </c>
      <c r="ED236" s="112">
        <v>1803.9022500000001</v>
      </c>
      <c r="EE236" s="107">
        <v>1.8467499999999999</v>
      </c>
      <c r="EF236" s="107">
        <v>163.5515</v>
      </c>
      <c r="EG236" s="107">
        <v>2349108.0865000002</v>
      </c>
      <c r="EH236" s="111">
        <v>2349349.0984999998</v>
      </c>
      <c r="EI236" s="107">
        <v>6.6345000000000001</v>
      </c>
      <c r="EJ236" s="107">
        <v>333.72500000000002</v>
      </c>
      <c r="EK236" s="112">
        <v>2059671.69175</v>
      </c>
      <c r="EL236" s="107">
        <v>5.8164999999999996</v>
      </c>
      <c r="EM236" s="107">
        <v>304.77499999999998</v>
      </c>
      <c r="EN236" s="112">
        <v>1762895.2849999999</v>
      </c>
      <c r="EO236" s="107">
        <v>4.9782500000000001</v>
      </c>
      <c r="EP236" s="107">
        <v>263.375</v>
      </c>
      <c r="EQ236" s="112">
        <v>1470196.702</v>
      </c>
      <c r="ER236" s="107">
        <v>4.1517499999999998</v>
      </c>
      <c r="ES236" s="107">
        <v>228.53450000000001</v>
      </c>
      <c r="ET236" s="112">
        <v>1171233.5375000001</v>
      </c>
      <c r="EU236" s="107">
        <v>3.3075000000000001</v>
      </c>
      <c r="EV236" s="107">
        <v>207.96025</v>
      </c>
      <c r="EW236" s="112">
        <v>882920.91324999998</v>
      </c>
      <c r="EX236" s="107">
        <v>2.4932500000000002</v>
      </c>
      <c r="EY236" s="107">
        <v>192.42599999999999</v>
      </c>
      <c r="EZ236" s="112">
        <v>586424.73424999998</v>
      </c>
      <c r="FA236" s="107">
        <v>1.6559999999999999</v>
      </c>
      <c r="FB236" s="107">
        <v>177.7355</v>
      </c>
      <c r="FC236" s="112">
        <v>293207.85600000003</v>
      </c>
      <c r="FD236" s="107">
        <v>0.82799999999999996</v>
      </c>
      <c r="FE236" s="107">
        <v>162.40950000000001</v>
      </c>
      <c r="FF236" s="107">
        <v>2106.306</v>
      </c>
      <c r="FG236" s="112">
        <v>2099.1815000000001</v>
      </c>
      <c r="FH236" s="107">
        <v>6.2022500000000003</v>
      </c>
      <c r="FI236" s="107">
        <v>140.59925000000001</v>
      </c>
      <c r="FJ236" s="112">
        <v>1054.4962499999999</v>
      </c>
      <c r="FK236" s="107">
        <v>3.1154999999999999</v>
      </c>
      <c r="FL236" s="107">
        <v>122.97725</v>
      </c>
      <c r="FM236" s="107">
        <v>1780.1289999999999</v>
      </c>
      <c r="FN236" s="112">
        <v>1779.7339999999999</v>
      </c>
      <c r="FO236" s="107">
        <v>13.02975</v>
      </c>
      <c r="FP236" s="107">
        <v>141.47300000000001</v>
      </c>
      <c r="FQ236" s="112">
        <v>891.69425000000001</v>
      </c>
      <c r="FR236" s="107">
        <v>6.5282499999999999</v>
      </c>
      <c r="FS236" s="107">
        <v>131.23099999999999</v>
      </c>
      <c r="FT236" s="107">
        <v>109.536</v>
      </c>
      <c r="FU236" s="107">
        <v>9.5082500000000003</v>
      </c>
      <c r="FV236" s="107">
        <v>318.85000000000002</v>
      </c>
      <c r="FW236" s="107">
        <v>109.98650000000001</v>
      </c>
      <c r="FX236" s="107">
        <v>9.5474999999999994</v>
      </c>
      <c r="FY236" s="107">
        <v>319.5</v>
      </c>
      <c r="FZ236" s="107">
        <v>1623491.9645</v>
      </c>
      <c r="GA236" s="107">
        <v>10.9625</v>
      </c>
      <c r="GB236" s="107">
        <v>339.2</v>
      </c>
      <c r="GC236" s="107">
        <v>7892656.4137500003</v>
      </c>
      <c r="GD236" s="107">
        <v>53.294499999999999</v>
      </c>
      <c r="GE236" s="113">
        <v>342.07499999999999</v>
      </c>
      <c r="GF236" s="113">
        <v>108.125</v>
      </c>
      <c r="GG236" s="113"/>
      <c r="GH236" s="113"/>
      <c r="GI236" s="113"/>
      <c r="GJ236" s="113"/>
      <c r="GK236" s="113"/>
      <c r="GL236" s="107">
        <v>2</v>
      </c>
      <c r="GM236" s="107"/>
      <c r="GN236" s="107"/>
      <c r="GO236" s="72"/>
      <c r="GP236" s="72"/>
      <c r="GQ236" s="72"/>
      <c r="GR236" s="72"/>
      <c r="GS236" s="72"/>
      <c r="GT236" s="72"/>
      <c r="GU236" s="72"/>
      <c r="GV236" s="72"/>
      <c r="GW236" s="72"/>
      <c r="GX236" s="72"/>
      <c r="GY236" s="72"/>
      <c r="GZ236" s="72"/>
      <c r="HA236" s="133"/>
      <c r="HB236" s="72"/>
      <c r="HK236" s="115">
        <f t="shared" si="24"/>
        <v>2</v>
      </c>
      <c r="HL236" s="115" t="str" cm="1">
        <f t="array" ref="HL236">IFERROR(INDEX(#REF!,'5. Data Set'!HH236),"")</f>
        <v/>
      </c>
      <c r="HN236" s="116" t="str" cm="1">
        <f t="array" ref="HN236">IF(IFERROR(INDEX($E$5:$E$900,SMALL(IF(ROUND($EH$5:$EH$900,1)=ROUND($EH236,1),ROW($EH$5:$EH$900)-4,""),1)),"")=$E236,"",IFERROR(INDEX($E$5:$E$900,SMALL(IF(ROUND($EH$5:$EH$900,1)=ROUND($EH236,1),ROW($EH$5:$EH$900)-4,""),1)),""))</f>
        <v/>
      </c>
      <c r="HO236" s="116" t="str" cm="1">
        <f t="array" ref="HO236">IF(IFERROR(INDEX($E$5:$E$900,SMALL(IF(ROUND($EH$5:$EH$900,1)=ROUND($EH236,1),ROW($EH$5:$EH$900)-4,""),2)),"")=$E236,"",IFERROR(INDEX($E$5:$E$900,SMALL(IF(ROUND($EH$5:$EH$900,1)=ROUND($EH236,1),ROW($EH$5:$EH$900)-4,""),2)),""))</f>
        <v/>
      </c>
      <c r="HP236" s="116" t="str" cm="1">
        <f t="array" ref="HP236">IF(IFERROR(INDEX($E$5:$E$900,SMALL(IF(ROUND($EH$5:$EH$900,1)=ROUND($EH236,1),ROW($EH$5:$EH$900)-4,""),3)),"")=$E236,"",IFERROR(INDEX($E$5:$E$900,SMALL(IF(ROUND($EH$5:$EH$900,1)=ROUND($EH236,1),ROW($EH$5:$EH$900)-4,""),3)),""))</f>
        <v/>
      </c>
      <c r="HQ236" s="117" t="str" cm="1">
        <f t="array" ref="HQ236">IF(IFERROR(INDEX($E$5:$E$900,SMALL(IF(ROUND($EH$5:$EH$900,1)=ROUND($EH236,1),ROW($EH$5:$EH$900)-4,""),4)),"")=$E236,"",IFERROR(INDEX($E$5:$E$900,SMALL(IF(ROUND($EH$5:$EH$900,1)=ROUND($EH236,1),ROW($EH$5:$EH$900)-4,""),4)),""))</f>
        <v/>
      </c>
      <c r="HR236" s="118"/>
      <c r="HS236" s="105" t="str">
        <f t="shared" si="25"/>
        <v>BRD</v>
      </c>
      <c r="HT236" s="119" t="str">
        <f t="shared" si="26"/>
        <v/>
      </c>
      <c r="HU236" s="119" t="str">
        <f t="shared" si="26"/>
        <v/>
      </c>
      <c r="HV236" s="119" t="str">
        <f t="shared" si="26"/>
        <v/>
      </c>
      <c r="HW236" s="119" t="str">
        <f t="shared" si="23"/>
        <v/>
      </c>
    </row>
    <row r="237" spans="1:231" ht="12.75" customHeight="1" x14ac:dyDescent="0.3">
      <c r="A237" s="107" t="s">
        <v>292</v>
      </c>
      <c r="B237" s="107" t="s">
        <v>874</v>
      </c>
      <c r="C237" s="107"/>
      <c r="D237" s="168">
        <v>2018</v>
      </c>
      <c r="E237" s="109" t="s">
        <v>875</v>
      </c>
      <c r="F237" s="107" t="s">
        <v>49</v>
      </c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 t="s">
        <v>18</v>
      </c>
      <c r="X237" s="105"/>
      <c r="Y237" s="107" t="s">
        <v>296</v>
      </c>
      <c r="Z237" s="107">
        <v>1</v>
      </c>
      <c r="AA237" s="107" t="s">
        <v>876</v>
      </c>
      <c r="AB237" s="110">
        <v>2</v>
      </c>
      <c r="AC237" s="110">
        <v>2</v>
      </c>
      <c r="AD237" s="107">
        <v>3001</v>
      </c>
      <c r="AE237" s="107">
        <v>12</v>
      </c>
      <c r="AF237" s="107">
        <v>2</v>
      </c>
      <c r="AG237" s="107">
        <v>447400</v>
      </c>
      <c r="AH237" s="107">
        <v>24</v>
      </c>
      <c r="AI237" s="107" t="s">
        <v>877</v>
      </c>
      <c r="AJ237" s="110">
        <v>11</v>
      </c>
      <c r="AK237" s="110" t="s">
        <v>878</v>
      </c>
      <c r="AL237" s="107" t="s">
        <v>879</v>
      </c>
      <c r="AM237" s="107">
        <v>1</v>
      </c>
      <c r="AN237" s="110" t="s">
        <v>367</v>
      </c>
      <c r="AO237" s="110">
        <v>750</v>
      </c>
      <c r="AP237" s="107" t="s">
        <v>817</v>
      </c>
      <c r="AQ237" s="107" t="s">
        <v>424</v>
      </c>
      <c r="AR237" s="107" t="s">
        <v>319</v>
      </c>
      <c r="AS237" s="107" t="s">
        <v>880</v>
      </c>
      <c r="AT237" s="107"/>
      <c r="AU237" s="107">
        <v>8.7240000000000002</v>
      </c>
      <c r="AV237" s="107">
        <v>12.34</v>
      </c>
      <c r="AW237" s="107">
        <v>11.96</v>
      </c>
      <c r="AX237" s="107">
        <v>6.3970000000000002</v>
      </c>
      <c r="AY237" s="107">
        <v>7.1639999999999997</v>
      </c>
      <c r="AZ237" s="107">
        <v>10.961</v>
      </c>
      <c r="BA237" s="107"/>
      <c r="BB237" s="107">
        <v>41.433</v>
      </c>
      <c r="BC237" s="107">
        <v>425.589</v>
      </c>
      <c r="BD237" s="107">
        <v>6.8390000000000004</v>
      </c>
      <c r="BE237" s="107">
        <v>12.433999999999999</v>
      </c>
      <c r="BF237" s="107">
        <v>122.803</v>
      </c>
      <c r="BG237" s="107">
        <v>63337.362999999998</v>
      </c>
      <c r="BH237" s="112">
        <v>63584.552000000003</v>
      </c>
      <c r="BI237" s="111">
        <v>9.1829999999999998</v>
      </c>
      <c r="BJ237" s="112">
        <v>921.30399999999997</v>
      </c>
      <c r="BK237" s="112">
        <v>47558.375</v>
      </c>
      <c r="BL237" s="111">
        <v>6.8680000000000003</v>
      </c>
      <c r="BM237" s="112">
        <v>651.49099999999999</v>
      </c>
      <c r="BN237" s="112">
        <v>31690.981</v>
      </c>
      <c r="BO237" s="111">
        <v>4.577</v>
      </c>
      <c r="BP237" s="112">
        <v>472.77699999999999</v>
      </c>
      <c r="BQ237" s="112">
        <v>15811.269</v>
      </c>
      <c r="BR237" s="111">
        <v>2.2829999999999999</v>
      </c>
      <c r="BS237" s="107">
        <v>401.04899999999998</v>
      </c>
      <c r="BT237" s="107">
        <v>813605.10199999996</v>
      </c>
      <c r="BU237" s="112">
        <v>813616.41700000002</v>
      </c>
      <c r="BV237" s="107">
        <v>13.788</v>
      </c>
      <c r="BW237" s="107">
        <v>942.22500000000002</v>
      </c>
      <c r="BX237" s="107">
        <v>610002.75899999996</v>
      </c>
      <c r="BY237" s="107">
        <v>10.337999999999999</v>
      </c>
      <c r="BZ237" s="107">
        <v>702.30600000000004</v>
      </c>
      <c r="CA237" s="107">
        <v>406852.34299999999</v>
      </c>
      <c r="CB237" s="107">
        <v>6.8949999999999996</v>
      </c>
      <c r="CC237" s="107">
        <v>507.517</v>
      </c>
      <c r="CD237" s="107">
        <v>203394.76199999999</v>
      </c>
      <c r="CE237" s="107">
        <v>3.4470000000000001</v>
      </c>
      <c r="CF237" s="107">
        <v>435.06799999999998</v>
      </c>
      <c r="CG237" s="107">
        <v>212235.25</v>
      </c>
      <c r="CH237" s="112">
        <v>208229.62299999999</v>
      </c>
      <c r="CI237" s="107">
        <v>13.058</v>
      </c>
      <c r="CJ237" s="107">
        <v>911.18899999999996</v>
      </c>
      <c r="CK237" s="107">
        <v>159159.32500000001</v>
      </c>
      <c r="CL237" s="107">
        <v>9.9809999999999999</v>
      </c>
      <c r="CM237" s="107">
        <v>800.35400000000004</v>
      </c>
      <c r="CN237" s="107">
        <v>106219.9</v>
      </c>
      <c r="CO237" s="107">
        <v>6.6609999999999996</v>
      </c>
      <c r="CP237" s="107">
        <v>482.48200000000003</v>
      </c>
      <c r="CQ237" s="107">
        <v>53058.131000000001</v>
      </c>
      <c r="CR237" s="107">
        <v>3.327</v>
      </c>
      <c r="CS237" s="107">
        <v>401.25599999999997</v>
      </c>
      <c r="CT237" s="107">
        <v>93834.835000000006</v>
      </c>
      <c r="CU237" s="107">
        <v>93857.349000000002</v>
      </c>
      <c r="CV237" s="107">
        <v>6.234</v>
      </c>
      <c r="CW237" s="107">
        <v>778.68899999999996</v>
      </c>
      <c r="CX237" s="112">
        <v>70366.907000000007</v>
      </c>
      <c r="CY237" s="107">
        <v>4.6740000000000004</v>
      </c>
      <c r="CZ237" s="107">
        <v>642.78200000000004</v>
      </c>
      <c r="DA237" s="112">
        <v>46873.29</v>
      </c>
      <c r="DB237" s="107">
        <v>3.113</v>
      </c>
      <c r="DC237" s="107">
        <v>435.85399999999998</v>
      </c>
      <c r="DD237" s="112">
        <v>23451.141</v>
      </c>
      <c r="DE237" s="107">
        <v>1.5580000000000001</v>
      </c>
      <c r="DF237" s="107">
        <v>386.69200000000001</v>
      </c>
      <c r="DG237" s="107">
        <v>153679.49400000001</v>
      </c>
      <c r="DH237" s="112">
        <v>153737.11600000001</v>
      </c>
      <c r="DI237" s="107">
        <v>7.36</v>
      </c>
      <c r="DJ237" s="107">
        <v>845.38199999999995</v>
      </c>
      <c r="DK237" s="112">
        <v>115221.705</v>
      </c>
      <c r="DL237" s="107">
        <v>5.516</v>
      </c>
      <c r="DM237" s="107">
        <v>701.74800000000005</v>
      </c>
      <c r="DN237" s="112">
        <v>76902.904999999999</v>
      </c>
      <c r="DO237" s="107">
        <v>3.6819999999999999</v>
      </c>
      <c r="DP237" s="107">
        <v>450.18400000000003</v>
      </c>
      <c r="DQ237" s="112">
        <v>38430.483</v>
      </c>
      <c r="DR237" s="107">
        <v>1.84</v>
      </c>
      <c r="DS237" s="107">
        <v>391</v>
      </c>
      <c r="DT237" s="107">
        <v>10869.308999999999</v>
      </c>
      <c r="DU237" s="112">
        <v>10872.48</v>
      </c>
      <c r="DV237" s="107">
        <v>11.13</v>
      </c>
      <c r="DW237" s="107">
        <v>863.09100000000001</v>
      </c>
      <c r="DX237" s="112">
        <v>8172.9979999999996</v>
      </c>
      <c r="DY237" s="107">
        <v>8.3670000000000009</v>
      </c>
      <c r="DZ237" s="107">
        <v>664.572</v>
      </c>
      <c r="EA237" s="112">
        <v>5454.3739999999998</v>
      </c>
      <c r="EB237" s="107">
        <v>5.5839999999999996</v>
      </c>
      <c r="EC237" s="107">
        <v>452.74700000000001</v>
      </c>
      <c r="ED237" s="112">
        <v>2718.7579999999998</v>
      </c>
      <c r="EE237" s="107">
        <v>2.7829999999999999</v>
      </c>
      <c r="EF237" s="107">
        <v>386.06200000000001</v>
      </c>
      <c r="EG237" s="107">
        <v>2836798.8259999999</v>
      </c>
      <c r="EH237" s="111">
        <v>2834506.4309999999</v>
      </c>
      <c r="EI237" s="107">
        <v>8.0050000000000008</v>
      </c>
      <c r="EJ237" s="107">
        <v>884.60199999999998</v>
      </c>
      <c r="EK237" s="112">
        <v>2485598.327</v>
      </c>
      <c r="EL237" s="107">
        <v>7.0190000000000001</v>
      </c>
      <c r="EM237" s="107">
        <v>784.59</v>
      </c>
      <c r="EN237" s="112">
        <v>2127193.0869999998</v>
      </c>
      <c r="EO237" s="107">
        <v>6.0069999999999997</v>
      </c>
      <c r="EP237" s="107">
        <v>651.30499999999995</v>
      </c>
      <c r="EQ237" s="112">
        <v>1775605.83</v>
      </c>
      <c r="ER237" s="107">
        <v>5.0140000000000002</v>
      </c>
      <c r="ES237" s="107">
        <v>565.50699999999995</v>
      </c>
      <c r="ET237" s="112">
        <v>1421292.906</v>
      </c>
      <c r="EU237" s="107">
        <v>4.0140000000000002</v>
      </c>
      <c r="EV237" s="107">
        <v>490.54300000000001</v>
      </c>
      <c r="EW237" s="112">
        <v>1060844.6580000001</v>
      </c>
      <c r="EX237" s="107">
        <v>2.996</v>
      </c>
      <c r="EY237" s="107">
        <v>440.36200000000002</v>
      </c>
      <c r="EZ237" s="112">
        <v>707510.46900000004</v>
      </c>
      <c r="FA237" s="107">
        <v>1.998</v>
      </c>
      <c r="FB237" s="107">
        <v>408.048</v>
      </c>
      <c r="FC237" s="112">
        <v>352854.07400000002</v>
      </c>
      <c r="FD237" s="107">
        <v>0.996</v>
      </c>
      <c r="FE237" s="107">
        <v>375.77800000000002</v>
      </c>
      <c r="FF237" s="107">
        <v>7007.2539999999999</v>
      </c>
      <c r="FG237" s="112">
        <v>6840.6729999999998</v>
      </c>
      <c r="FH237" s="107">
        <v>20.210999999999999</v>
      </c>
      <c r="FI237" s="107">
        <v>357.38600000000002</v>
      </c>
      <c r="FJ237" s="112">
        <v>3509.1080000000002</v>
      </c>
      <c r="FK237" s="107">
        <v>10.368</v>
      </c>
      <c r="FL237" s="107">
        <v>341.55099999999999</v>
      </c>
      <c r="FM237" s="107">
        <v>29177.852999999999</v>
      </c>
      <c r="FN237" s="112">
        <v>29607.314999999999</v>
      </c>
      <c r="FO237" s="107">
        <v>216.76</v>
      </c>
      <c r="FP237" s="107">
        <v>360.89600000000002</v>
      </c>
      <c r="FQ237" s="112">
        <v>14584.317999999999</v>
      </c>
      <c r="FR237" s="107">
        <v>106.774</v>
      </c>
      <c r="FS237" s="107">
        <v>354.06700000000001</v>
      </c>
      <c r="FT237" s="107">
        <v>134.11699999999999</v>
      </c>
      <c r="FU237" s="107">
        <v>11.641999999999999</v>
      </c>
      <c r="FV237" s="107">
        <v>822.10599999999999</v>
      </c>
      <c r="FW237" s="107">
        <v>94.444999999999993</v>
      </c>
      <c r="FX237" s="107">
        <v>8.1980000000000004</v>
      </c>
      <c r="FY237" s="107">
        <v>750.89300000000003</v>
      </c>
      <c r="FZ237" s="107">
        <v>2310496.318</v>
      </c>
      <c r="GA237" s="107">
        <v>15.601000000000001</v>
      </c>
      <c r="GB237" s="107">
        <v>946.17600000000004</v>
      </c>
      <c r="GC237" s="107">
        <v>16916626.508000001</v>
      </c>
      <c r="GD237" s="107">
        <v>114.22799999999999</v>
      </c>
      <c r="GE237" s="113">
        <v>930.17</v>
      </c>
      <c r="GF237" s="110">
        <v>294.2</v>
      </c>
      <c r="GG237" s="110"/>
      <c r="GH237" s="110"/>
      <c r="GI237" s="110"/>
      <c r="GJ237" s="110"/>
      <c r="GK237" s="110"/>
      <c r="GL237" s="107">
        <v>2</v>
      </c>
      <c r="GM237" s="107">
        <v>2</v>
      </c>
      <c r="GN237" s="107"/>
      <c r="GO237" s="72"/>
      <c r="GP237" s="72"/>
      <c r="GQ237" s="72"/>
      <c r="GR237" s="72"/>
      <c r="GS237" s="72"/>
      <c r="GT237" s="72"/>
      <c r="GU237" s="72"/>
      <c r="GV237" s="72"/>
      <c r="GW237" s="72"/>
      <c r="GX237" s="72"/>
      <c r="GY237" s="72"/>
      <c r="GZ237" s="72"/>
      <c r="HA237" s="133"/>
      <c r="HB237" s="72"/>
      <c r="HK237" s="115">
        <f t="shared" si="24"/>
        <v>2</v>
      </c>
      <c r="HL237" s="115" t="str" cm="1">
        <f t="array" ref="HL237">IFERROR(INDEX(#REF!,'5. Data Set'!HH237),"")</f>
        <v/>
      </c>
      <c r="HN237" s="116" t="str" cm="1">
        <f t="array" ref="HN237">IF(IFERROR(INDEX($E$5:$E$900,SMALL(IF(ROUND($EH$5:$EH$900,1)=ROUND($EH237,1),ROW($EH$5:$EH$900)-4,""),1)),"")=$E237,"",IFERROR(INDEX($E$5:$E$900,SMALL(IF(ROUND($EH$5:$EH$900,1)=ROUND($EH237,1),ROW($EH$5:$EH$900)-4,""),1)),""))</f>
        <v/>
      </c>
      <c r="HO237" s="116" t="str" cm="1">
        <f t="array" ref="HO237">IF(IFERROR(INDEX($E$5:$E$900,SMALL(IF(ROUND($EH$5:$EH$900,1)=ROUND($EH237,1),ROW($EH$5:$EH$900)-4,""),2)),"")=$E237,"",IFERROR(INDEX($E$5:$E$900,SMALL(IF(ROUND($EH$5:$EH$900,1)=ROUND($EH237,1),ROW($EH$5:$EH$900)-4,""),2)),""))</f>
        <v/>
      </c>
      <c r="HP237" s="116" t="str" cm="1">
        <f t="array" ref="HP237">IF(IFERROR(INDEX($E$5:$E$900,SMALL(IF(ROUND($EH$5:$EH$900,1)=ROUND($EH237,1),ROW($EH$5:$EH$900)-4,""),3)),"")=$E237,"",IFERROR(INDEX($E$5:$E$900,SMALL(IF(ROUND($EH$5:$EH$900,1)=ROUND($EH237,1),ROW($EH$5:$EH$900)-4,""),3)),""))</f>
        <v/>
      </c>
      <c r="HQ237" s="117" t="str" cm="1">
        <f t="array" ref="HQ237">IF(IFERROR(INDEX($E$5:$E$900,SMALL(IF(ROUND($EH$5:$EH$900,1)=ROUND($EH237,1),ROW($EH$5:$EH$900)-4,""),4)),"")=$E237,"",IFERROR(INDEX($E$5:$E$900,SMALL(IF(ROUND($EH$5:$EH$900,1)=ROUND($EH237,1),ROW($EH$5:$EH$900)-4,""),4)),""))</f>
        <v/>
      </c>
      <c r="HR237" s="118"/>
      <c r="HS237" s="105" t="str">
        <f t="shared" si="25"/>
        <v>CWP</v>
      </c>
      <c r="HT237" s="119" t="str">
        <f t="shared" si="26"/>
        <v/>
      </c>
      <c r="HU237" s="119" t="str">
        <f t="shared" si="26"/>
        <v/>
      </c>
      <c r="HV237" s="119" t="str">
        <f t="shared" si="26"/>
        <v/>
      </c>
      <c r="HW237" s="119" t="str">
        <f t="shared" si="23"/>
        <v/>
      </c>
    </row>
    <row r="238" spans="1:231" ht="12.75" hidden="1" customHeight="1" x14ac:dyDescent="0.25">
      <c r="A238" s="107" t="s">
        <v>292</v>
      </c>
      <c r="B238" s="107" t="s">
        <v>881</v>
      </c>
      <c r="C238" s="107"/>
      <c r="D238" s="107">
        <v>2016</v>
      </c>
      <c r="E238" s="109" t="s">
        <v>882</v>
      </c>
      <c r="F238" s="107" t="s">
        <v>300</v>
      </c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 t="s">
        <v>18</v>
      </c>
      <c r="X238" s="105"/>
      <c r="Y238" s="107" t="s">
        <v>296</v>
      </c>
      <c r="Z238" s="107">
        <v>1</v>
      </c>
      <c r="AA238" s="107" t="s">
        <v>883</v>
      </c>
      <c r="AB238" s="110">
        <v>2</v>
      </c>
      <c r="AC238" s="110">
        <v>2</v>
      </c>
      <c r="AD238" s="107">
        <v>2700</v>
      </c>
      <c r="AE238" s="107">
        <v>28</v>
      </c>
      <c r="AF238" s="107">
        <v>2</v>
      </c>
      <c r="AG238" s="107">
        <v>768000</v>
      </c>
      <c r="AH238" s="107">
        <v>24</v>
      </c>
      <c r="AI238" s="107" t="s">
        <v>884</v>
      </c>
      <c r="AJ238" s="110">
        <v>8</v>
      </c>
      <c r="AK238" s="110" t="s">
        <v>326</v>
      </c>
      <c r="AL238" s="107" t="s">
        <v>327</v>
      </c>
      <c r="AM238" s="107">
        <v>2</v>
      </c>
      <c r="AN238" s="110" t="s">
        <v>367</v>
      </c>
      <c r="AO238" s="110">
        <v>2000</v>
      </c>
      <c r="AP238" s="107" t="s">
        <v>817</v>
      </c>
      <c r="AQ238" s="107" t="s">
        <v>441</v>
      </c>
      <c r="AR238" s="107" t="s">
        <v>319</v>
      </c>
      <c r="AS238" s="107" t="s">
        <v>885</v>
      </c>
      <c r="AT238" s="107"/>
      <c r="AU238" s="107">
        <v>14.723000000000001</v>
      </c>
      <c r="AV238" s="107">
        <v>2.6389999999999998</v>
      </c>
      <c r="AW238" s="107">
        <v>11.414999999999999</v>
      </c>
      <c r="AX238" s="107">
        <v>13.429</v>
      </c>
      <c r="AY238" s="107">
        <v>13.788</v>
      </c>
      <c r="AZ238" s="107">
        <v>16.036999999999999</v>
      </c>
      <c r="BA238" s="107"/>
      <c r="BB238" s="107">
        <v>72.037000000000006</v>
      </c>
      <c r="BC238" s="107">
        <v>319.28699999999998</v>
      </c>
      <c r="BD238" s="107">
        <v>10.587</v>
      </c>
      <c r="BE238" s="107">
        <v>17.329999999999998</v>
      </c>
      <c r="BF238" s="107">
        <v>284.45499999999998</v>
      </c>
      <c r="BG238" s="107">
        <v>120547.89200000001</v>
      </c>
      <c r="BH238" s="112">
        <v>120553.85400000001</v>
      </c>
      <c r="BI238" s="111">
        <v>17.41</v>
      </c>
      <c r="BJ238" s="112">
        <v>824.82299999999998</v>
      </c>
      <c r="BK238" s="112">
        <v>90504.813999999998</v>
      </c>
      <c r="BL238" s="111">
        <v>13.07</v>
      </c>
      <c r="BM238" s="112">
        <v>755.45500000000004</v>
      </c>
      <c r="BN238" s="112">
        <v>60358.635999999999</v>
      </c>
      <c r="BO238" s="111">
        <v>8.7170000000000005</v>
      </c>
      <c r="BP238" s="112">
        <v>617.11300000000006</v>
      </c>
      <c r="BQ238" s="112">
        <v>30140.294000000002</v>
      </c>
      <c r="BR238" s="111">
        <v>4.3529999999999998</v>
      </c>
      <c r="BS238" s="107">
        <v>477.89400000000001</v>
      </c>
      <c r="BT238" s="107">
        <v>178491.48</v>
      </c>
      <c r="BU238" s="112">
        <v>178447.26500000001</v>
      </c>
      <c r="BV238" s="107">
        <v>3.024</v>
      </c>
      <c r="BW238" s="107">
        <v>792.60299999999995</v>
      </c>
      <c r="BX238" s="107">
        <v>133843.67800000001</v>
      </c>
      <c r="BY238" s="107">
        <v>2.2679999999999998</v>
      </c>
      <c r="BZ238" s="107">
        <v>730.99</v>
      </c>
      <c r="CA238" s="107">
        <v>89228.597999999998</v>
      </c>
      <c r="CB238" s="107">
        <v>1.512</v>
      </c>
      <c r="CC238" s="107">
        <v>597.39400000000001</v>
      </c>
      <c r="CD238" s="107">
        <v>44633.837</v>
      </c>
      <c r="CE238" s="107">
        <v>0.75600000000000001</v>
      </c>
      <c r="CF238" s="107">
        <v>467.19400000000002</v>
      </c>
      <c r="CG238" s="107">
        <v>209557.054</v>
      </c>
      <c r="CH238" s="112">
        <v>208940.93</v>
      </c>
      <c r="CI238" s="107">
        <v>13.103</v>
      </c>
      <c r="CJ238" s="107">
        <v>772.99</v>
      </c>
      <c r="CK238" s="107">
        <v>157055.35999999999</v>
      </c>
      <c r="CL238" s="107">
        <v>9.8490000000000002</v>
      </c>
      <c r="CM238" s="107">
        <v>749.48400000000004</v>
      </c>
      <c r="CN238" s="107">
        <v>104807.599</v>
      </c>
      <c r="CO238" s="107">
        <v>6.5720000000000001</v>
      </c>
      <c r="CP238" s="107">
        <v>614.90300000000002</v>
      </c>
      <c r="CQ238" s="107">
        <v>52356.387000000002</v>
      </c>
      <c r="CR238" s="107">
        <v>3.2829999999999999</v>
      </c>
      <c r="CS238" s="107">
        <v>460.34500000000003</v>
      </c>
      <c r="CT238" s="107">
        <v>214218.524</v>
      </c>
      <c r="CU238" s="107">
        <v>214266.448</v>
      </c>
      <c r="CV238" s="107">
        <v>14.231</v>
      </c>
      <c r="CW238" s="107">
        <v>731.51300000000003</v>
      </c>
      <c r="CX238" s="112">
        <v>160685.98300000001</v>
      </c>
      <c r="CY238" s="107">
        <v>10.672000000000001</v>
      </c>
      <c r="CZ238" s="107">
        <v>647.774</v>
      </c>
      <c r="DA238" s="112">
        <v>107058.25199999999</v>
      </c>
      <c r="DB238" s="107">
        <v>7.11</v>
      </c>
      <c r="DC238" s="107">
        <v>555.90300000000002</v>
      </c>
      <c r="DD238" s="112">
        <v>53516.006000000001</v>
      </c>
      <c r="DE238" s="107">
        <v>3.5539999999999998</v>
      </c>
      <c r="DF238" s="107">
        <v>447.98099999999999</v>
      </c>
      <c r="DG238" s="107">
        <v>321698.28100000002</v>
      </c>
      <c r="DH238" s="112">
        <v>321634.34399999998</v>
      </c>
      <c r="DI238" s="107">
        <v>15.398999999999999</v>
      </c>
      <c r="DJ238" s="107">
        <v>781.15200000000004</v>
      </c>
      <c r="DK238" s="112">
        <v>241376.35500000001</v>
      </c>
      <c r="DL238" s="107">
        <v>11.555999999999999</v>
      </c>
      <c r="DM238" s="107">
        <v>707.35799999999995</v>
      </c>
      <c r="DN238" s="112">
        <v>160739.516</v>
      </c>
      <c r="DO238" s="107">
        <v>7.6959999999999997</v>
      </c>
      <c r="DP238" s="107">
        <v>585.17399999999998</v>
      </c>
      <c r="DQ238" s="112">
        <v>80362.497000000003</v>
      </c>
      <c r="DR238" s="107">
        <v>3.847</v>
      </c>
      <c r="DS238" s="107">
        <v>450.887</v>
      </c>
      <c r="DT238" s="107">
        <v>17006.994999999999</v>
      </c>
      <c r="DU238" s="112">
        <v>17007.47</v>
      </c>
      <c r="DV238" s="107">
        <v>17.411000000000001</v>
      </c>
      <c r="DW238" s="107">
        <v>769.81600000000003</v>
      </c>
      <c r="DX238" s="112">
        <v>12750.339</v>
      </c>
      <c r="DY238" s="107">
        <v>13.053000000000001</v>
      </c>
      <c r="DZ238" s="107">
        <v>660.38400000000001</v>
      </c>
      <c r="EA238" s="112">
        <v>8492.5110000000004</v>
      </c>
      <c r="EB238" s="107">
        <v>8.6940000000000008</v>
      </c>
      <c r="EC238" s="107">
        <v>556.84500000000003</v>
      </c>
      <c r="ED238" s="112">
        <v>4262.6930000000002</v>
      </c>
      <c r="EE238" s="107">
        <v>4.3639999999999999</v>
      </c>
      <c r="EF238" s="107">
        <v>460.416</v>
      </c>
      <c r="EG238" s="107">
        <v>4759744.1540000001</v>
      </c>
      <c r="EH238" s="111">
        <v>4783215.426</v>
      </c>
      <c r="EI238" s="107">
        <v>13.507999999999999</v>
      </c>
      <c r="EJ238" s="107">
        <v>821.67</v>
      </c>
      <c r="EK238" s="112">
        <v>4163510.5660000001</v>
      </c>
      <c r="EL238" s="107">
        <v>11.757999999999999</v>
      </c>
      <c r="EM238" s="107">
        <v>747.13599999999997</v>
      </c>
      <c r="EN238" s="112">
        <v>3561723.3629999999</v>
      </c>
      <c r="EO238" s="107">
        <v>10.058</v>
      </c>
      <c r="EP238" s="107">
        <v>684.35</v>
      </c>
      <c r="EQ238" s="112">
        <v>2967434.1570000001</v>
      </c>
      <c r="ER238" s="107">
        <v>8.3800000000000008</v>
      </c>
      <c r="ES238" s="107">
        <v>627.27700000000004</v>
      </c>
      <c r="ET238" s="112">
        <v>2381025.838</v>
      </c>
      <c r="EU238" s="107">
        <v>6.7240000000000002</v>
      </c>
      <c r="EV238" s="107">
        <v>574.31799999999998</v>
      </c>
      <c r="EW238" s="112">
        <v>1780188.42</v>
      </c>
      <c r="EX238" s="107">
        <v>5.0270000000000001</v>
      </c>
      <c r="EY238" s="107">
        <v>523.47400000000005</v>
      </c>
      <c r="EZ238" s="112">
        <v>1189396.1769999999</v>
      </c>
      <c r="FA238" s="107">
        <v>3.359</v>
      </c>
      <c r="FB238" s="107">
        <v>475.84</v>
      </c>
      <c r="FC238" s="112">
        <v>594581.40700000001</v>
      </c>
      <c r="FD238" s="107">
        <v>1.679</v>
      </c>
      <c r="FE238" s="107">
        <v>429.024</v>
      </c>
      <c r="FF238" s="107">
        <v>11258.913</v>
      </c>
      <c r="FG238" s="112">
        <v>11562.353999999999</v>
      </c>
      <c r="FH238" s="107">
        <v>34.161999999999999</v>
      </c>
      <c r="FI238" s="107">
        <v>332.24299999999999</v>
      </c>
      <c r="FJ238" s="112">
        <v>5626.9430000000002</v>
      </c>
      <c r="FK238" s="107">
        <v>16.625</v>
      </c>
      <c r="FL238" s="107">
        <v>329.40699999999998</v>
      </c>
      <c r="FM238" s="107">
        <v>20308.846000000001</v>
      </c>
      <c r="FN238" s="112">
        <v>20315.953000000001</v>
      </c>
      <c r="FO238" s="107">
        <v>148.73699999999999</v>
      </c>
      <c r="FP238" s="107">
        <v>330.70499999999998</v>
      </c>
      <c r="FQ238" s="112">
        <v>10166.532999999999</v>
      </c>
      <c r="FR238" s="107">
        <v>74.430999999999997</v>
      </c>
      <c r="FS238" s="107">
        <v>328.37299999999999</v>
      </c>
      <c r="FT238" s="107">
        <v>139.39500000000001</v>
      </c>
      <c r="FU238" s="107">
        <v>12.1</v>
      </c>
      <c r="FV238" s="107">
        <v>697.24400000000003</v>
      </c>
      <c r="FW238" s="107">
        <v>140.065</v>
      </c>
      <c r="FX238" s="107">
        <v>12.157999999999999</v>
      </c>
      <c r="FY238" s="107">
        <v>702.58799999999997</v>
      </c>
      <c r="FZ238" s="107">
        <v>3595379.6690000002</v>
      </c>
      <c r="GA238" s="107">
        <v>24.277000000000001</v>
      </c>
      <c r="GB238" s="107">
        <v>811.803</v>
      </c>
      <c r="GC238" s="107">
        <v>34164771.498999998</v>
      </c>
      <c r="GD238" s="107">
        <v>230.69499999999999</v>
      </c>
      <c r="GE238" s="113">
        <v>811.00599999999997</v>
      </c>
      <c r="GF238" s="110">
        <v>326.5</v>
      </c>
      <c r="GG238" s="110"/>
      <c r="GH238" s="110"/>
      <c r="GI238" s="110"/>
      <c r="GJ238" s="110"/>
      <c r="GK238" s="110"/>
      <c r="GL238" s="107"/>
      <c r="GM238" s="107"/>
      <c r="GN238" s="107">
        <v>2</v>
      </c>
      <c r="GO238" s="72"/>
      <c r="GP238" s="72"/>
      <c r="GQ238" s="72"/>
      <c r="GR238" s="72"/>
      <c r="GS238" s="72"/>
      <c r="GT238" s="72"/>
      <c r="GU238" s="72"/>
      <c r="GV238" s="72"/>
      <c r="GW238" s="72"/>
      <c r="GX238" s="72"/>
      <c r="GY238" s="72"/>
      <c r="GZ238" s="72"/>
      <c r="HA238" s="133"/>
      <c r="HB238" s="72"/>
      <c r="HC238" s="53" t="str">
        <f t="shared" ref="HC238:HC301" si="29">IF(IFERROR(FIND("TGG",E238),"0")&lt;&gt;"0",SUBSTITUTE(E238,"TGG",""),"0")</f>
        <v>0</v>
      </c>
      <c r="HD238" s="56">
        <f t="shared" ref="HD238:HD301" si="30">IF(OR(VALUE(D238)=0,VALUE(D238)=""),"",VALUE(D238))</f>
        <v>2016</v>
      </c>
      <c r="HF238" s="56" t="e">
        <f>MATCH(ROUND(#REF!,1),#REF!,0)</f>
        <v>#REF!</v>
      </c>
      <c r="HG238" s="56" t="e">
        <f>MATCH(ROUND(#REF!,1),#REF!,0)</f>
        <v>#REF!</v>
      </c>
      <c r="HH238" s="56" t="e">
        <f>MATCH(ROUND(#REF!,1),#REF!,0)</f>
        <v>#REF!</v>
      </c>
      <c r="HI238" s="56" t="e">
        <f>MATCH(ROUND(#REF!,1),#REF!,0)</f>
        <v>#REF!</v>
      </c>
      <c r="HK238" s="115">
        <f t="shared" si="24"/>
        <v>2</v>
      </c>
      <c r="HL238" s="115" t="str" cm="1">
        <f t="array" ref="HL238">IFERROR(INDEX(#REF!,'5. Data Set'!HH238),"")</f>
        <v/>
      </c>
      <c r="HN238" s="116" t="str" cm="1">
        <f t="array" ref="HN238">IF(IFERROR(INDEX($E$5:$E$900,SMALL(IF(ROUND($EH$5:$EH$900,1)=ROUND($EH238,1),ROW($EH$5:$EH$900)-4,""),1)),"")=$E238,"",IFERROR(INDEX($E$5:$E$900,SMALL(IF(ROUND($EH$5:$EH$900,1)=ROUND($EH238,1),ROW($EH$5:$EH$900)-4,""),1)),""))</f>
        <v/>
      </c>
      <c r="HO238" s="116" t="str" cm="1">
        <f t="array" ref="HO238">IF(IFERROR(INDEX($E$5:$E$900,SMALL(IF(ROUND($EH$5:$EH$900,1)=ROUND($EH238,1),ROW($EH$5:$EH$900)-4,""),2)),"")=$E238,"",IFERROR(INDEX($E$5:$E$900,SMALL(IF(ROUND($EH$5:$EH$900,1)=ROUND($EH238,1),ROW($EH$5:$EH$900)-4,""),2)),""))</f>
        <v/>
      </c>
      <c r="HP238" s="116" t="str" cm="1">
        <f t="array" ref="HP238">IF(IFERROR(INDEX($E$5:$E$900,SMALL(IF(ROUND($EH$5:$EH$900,1)=ROUND($EH238,1),ROW($EH$5:$EH$900)-4,""),3)),"")=$E238,"",IFERROR(INDEX($E$5:$E$900,SMALL(IF(ROUND($EH$5:$EH$900,1)=ROUND($EH238,1),ROW($EH$5:$EH$900)-4,""),3)),""))</f>
        <v/>
      </c>
      <c r="HQ238" s="117" t="str" cm="1">
        <f t="array" ref="HQ238">IF(IFERROR(INDEX($E$5:$E$900,SMALL(IF(ROUND($EH$5:$EH$900,1)=ROUND($EH238,1),ROW($EH$5:$EH$900)-4,""),4)),"")=$E238,"",IFERROR(INDEX($E$5:$E$900,SMALL(IF(ROUND($EH$5:$EH$900,1)=ROUND($EH238,1),ROW($EH$5:$EH$900)-4,""),4)),""))</f>
        <v/>
      </c>
      <c r="HR238" s="118"/>
      <c r="HS238" s="105" t="str">
        <f t="shared" si="25"/>
        <v>DPT</v>
      </c>
      <c r="HT238" s="119" t="str">
        <f t="shared" si="26"/>
        <v/>
      </c>
      <c r="HU238" s="119" t="str">
        <f t="shared" si="26"/>
        <v/>
      </c>
      <c r="HV238" s="119" t="str">
        <f t="shared" si="26"/>
        <v/>
      </c>
      <c r="HW238" s="119" t="str">
        <f t="shared" si="23"/>
        <v/>
      </c>
    </row>
    <row r="239" spans="1:231" ht="12.75" hidden="1" customHeight="1" x14ac:dyDescent="0.25">
      <c r="A239" s="107" t="s">
        <v>292</v>
      </c>
      <c r="B239" s="107" t="s">
        <v>881</v>
      </c>
      <c r="C239" s="107"/>
      <c r="D239" s="107">
        <v>2016</v>
      </c>
      <c r="E239" s="109" t="s">
        <v>886</v>
      </c>
      <c r="F239" s="107" t="s">
        <v>309</v>
      </c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 t="s">
        <v>18</v>
      </c>
      <c r="X239" s="105"/>
      <c r="Y239" s="107" t="s">
        <v>296</v>
      </c>
      <c r="Z239" s="107">
        <v>1</v>
      </c>
      <c r="AA239" s="107" t="s">
        <v>887</v>
      </c>
      <c r="AB239" s="110">
        <v>2</v>
      </c>
      <c r="AC239" s="110">
        <v>2</v>
      </c>
      <c r="AD239" s="107">
        <v>3800</v>
      </c>
      <c r="AE239" s="107">
        <v>4</v>
      </c>
      <c r="AF239" s="107">
        <v>2</v>
      </c>
      <c r="AG239" s="107">
        <v>192000</v>
      </c>
      <c r="AH239" s="107">
        <v>12</v>
      </c>
      <c r="AI239" s="107" t="s">
        <v>888</v>
      </c>
      <c r="AJ239" s="110">
        <v>1</v>
      </c>
      <c r="AK239" s="110" t="s">
        <v>562</v>
      </c>
      <c r="AL239" s="107" t="s">
        <v>327</v>
      </c>
      <c r="AM239" s="107">
        <v>1</v>
      </c>
      <c r="AN239" s="110" t="s">
        <v>367</v>
      </c>
      <c r="AO239" s="110">
        <v>2000</v>
      </c>
      <c r="AP239" s="107" t="s">
        <v>817</v>
      </c>
      <c r="AQ239" s="107" t="s">
        <v>441</v>
      </c>
      <c r="AR239" s="107" t="s">
        <v>319</v>
      </c>
      <c r="AS239" s="107" t="s">
        <v>885</v>
      </c>
      <c r="AT239" s="107"/>
      <c r="AU239" s="107">
        <v>9.0050000000000008</v>
      </c>
      <c r="AV239" s="107">
        <v>1.478</v>
      </c>
      <c r="AW239" s="107">
        <v>6.5149999999999997</v>
      </c>
      <c r="AX239" s="107">
        <v>7.0670000000000002</v>
      </c>
      <c r="AY239" s="107">
        <v>7.4210000000000003</v>
      </c>
      <c r="AZ239" s="107">
        <v>8.34</v>
      </c>
      <c r="BA239" s="107"/>
      <c r="BB239" s="107">
        <v>53.009</v>
      </c>
      <c r="BC239" s="107">
        <v>1518.26</v>
      </c>
      <c r="BD239" s="107">
        <v>6.8769999999999998</v>
      </c>
      <c r="BE239" s="107">
        <v>27.812000000000001</v>
      </c>
      <c r="BF239" s="107">
        <v>76.341999999999999</v>
      </c>
      <c r="BG239" s="107">
        <v>23274.246999999999</v>
      </c>
      <c r="BH239" s="112">
        <v>23214.321</v>
      </c>
      <c r="BI239" s="111">
        <v>3.3530000000000002</v>
      </c>
      <c r="BJ239" s="112">
        <v>270.62599999999998</v>
      </c>
      <c r="BK239" s="112">
        <v>17452.419999999998</v>
      </c>
      <c r="BL239" s="111">
        <v>2.52</v>
      </c>
      <c r="BM239" s="112">
        <v>240.15600000000001</v>
      </c>
      <c r="BN239" s="112">
        <v>11601.06</v>
      </c>
      <c r="BO239" s="111">
        <v>1.675</v>
      </c>
      <c r="BP239" s="112">
        <v>203.792</v>
      </c>
      <c r="BQ239" s="112">
        <v>5827.14</v>
      </c>
      <c r="BR239" s="111">
        <v>0.84199999999999997</v>
      </c>
      <c r="BS239" s="107">
        <v>136.78100000000001</v>
      </c>
      <c r="BT239" s="107">
        <v>31718.924999999999</v>
      </c>
      <c r="BU239" s="112">
        <v>31716.757000000001</v>
      </c>
      <c r="BV239" s="107">
        <v>0.53700000000000003</v>
      </c>
      <c r="BW239" s="107">
        <v>260.77499999999998</v>
      </c>
      <c r="BX239" s="107">
        <v>23786.081999999999</v>
      </c>
      <c r="BY239" s="107">
        <v>0.40300000000000002</v>
      </c>
      <c r="BZ239" s="107">
        <v>232.09</v>
      </c>
      <c r="CA239" s="107">
        <v>15859.478999999999</v>
      </c>
      <c r="CB239" s="107">
        <v>0.26900000000000002</v>
      </c>
      <c r="CC239" s="107">
        <v>199.488</v>
      </c>
      <c r="CD239" s="107">
        <v>7905.0510000000004</v>
      </c>
      <c r="CE239" s="107">
        <v>0.13400000000000001</v>
      </c>
      <c r="CF239" s="107">
        <v>135.37899999999999</v>
      </c>
      <c r="CG239" s="107">
        <v>39433.641000000003</v>
      </c>
      <c r="CH239" s="112">
        <v>39643.112999999998</v>
      </c>
      <c r="CI239" s="107">
        <v>2.4860000000000002</v>
      </c>
      <c r="CJ239" s="107">
        <v>282.59300000000002</v>
      </c>
      <c r="CK239" s="107">
        <v>29576.165000000001</v>
      </c>
      <c r="CL239" s="107">
        <v>1.855</v>
      </c>
      <c r="CM239" s="107">
        <v>248.73699999999999</v>
      </c>
      <c r="CN239" s="107">
        <v>19734.403999999999</v>
      </c>
      <c r="CO239" s="107">
        <v>1.238</v>
      </c>
      <c r="CP239" s="107">
        <v>206.30099999999999</v>
      </c>
      <c r="CQ239" s="107">
        <v>9857.5820000000003</v>
      </c>
      <c r="CR239" s="107">
        <v>0.61799999999999999</v>
      </c>
      <c r="CS239" s="107">
        <v>135.03200000000001</v>
      </c>
      <c r="CT239" s="107">
        <v>36184.396000000001</v>
      </c>
      <c r="CU239" s="107">
        <v>36182.832000000002</v>
      </c>
      <c r="CV239" s="107">
        <v>2.403</v>
      </c>
      <c r="CW239" s="107">
        <v>232.113</v>
      </c>
      <c r="CX239" s="112">
        <v>27114.794999999998</v>
      </c>
      <c r="CY239" s="107">
        <v>1.8009999999999999</v>
      </c>
      <c r="CZ239" s="107">
        <v>214.791</v>
      </c>
      <c r="DA239" s="112">
        <v>18079.904999999999</v>
      </c>
      <c r="DB239" s="107">
        <v>1.2010000000000001</v>
      </c>
      <c r="DC239" s="107">
        <v>191.13399999999999</v>
      </c>
      <c r="DD239" s="112">
        <v>9052.7209999999995</v>
      </c>
      <c r="DE239" s="107">
        <v>0.60099999999999998</v>
      </c>
      <c r="DF239" s="107">
        <v>131.48099999999999</v>
      </c>
      <c r="DG239" s="107">
        <v>55061.927000000003</v>
      </c>
      <c r="DH239" s="112">
        <v>55094.544999999998</v>
      </c>
      <c r="DI239" s="107">
        <v>2.6379999999999999</v>
      </c>
      <c r="DJ239" s="107">
        <v>248.96799999999999</v>
      </c>
      <c r="DK239" s="112">
        <v>41311.673000000003</v>
      </c>
      <c r="DL239" s="107">
        <v>1.978</v>
      </c>
      <c r="DM239" s="107">
        <v>227.547</v>
      </c>
      <c r="DN239" s="112">
        <v>27508.541000000001</v>
      </c>
      <c r="DO239" s="107">
        <v>1.3169999999999999</v>
      </c>
      <c r="DP239" s="107">
        <v>196.977</v>
      </c>
      <c r="DQ239" s="112">
        <v>13755.204</v>
      </c>
      <c r="DR239" s="107">
        <v>0.65900000000000003</v>
      </c>
      <c r="DS239" s="107">
        <v>133.66399999999999</v>
      </c>
      <c r="DT239" s="107">
        <v>2872.5439999999999</v>
      </c>
      <c r="DU239" s="112">
        <v>2872.7820000000002</v>
      </c>
      <c r="DV239" s="107">
        <v>2.9409999999999998</v>
      </c>
      <c r="DW239" s="107">
        <v>240.548</v>
      </c>
      <c r="DX239" s="112">
        <v>2152.2179999999998</v>
      </c>
      <c r="DY239" s="107">
        <v>2.2029999999999998</v>
      </c>
      <c r="DZ239" s="107">
        <v>217.63</v>
      </c>
      <c r="EA239" s="112">
        <v>1442.9290000000001</v>
      </c>
      <c r="EB239" s="107">
        <v>1.4770000000000001</v>
      </c>
      <c r="EC239" s="107">
        <v>190.404</v>
      </c>
      <c r="ED239" s="112">
        <v>716.37400000000002</v>
      </c>
      <c r="EE239" s="107">
        <v>0.73299999999999998</v>
      </c>
      <c r="EF239" s="107">
        <v>145.51900000000001</v>
      </c>
      <c r="EG239" s="107">
        <v>1062016.034</v>
      </c>
      <c r="EH239" s="111">
        <v>1064861.0279999999</v>
      </c>
      <c r="EI239" s="107">
        <v>3.0070000000000001</v>
      </c>
      <c r="EJ239" s="107">
        <v>264.31099999999998</v>
      </c>
      <c r="EK239" s="112">
        <v>929172.85100000002</v>
      </c>
      <c r="EL239" s="107">
        <v>2.6240000000000001</v>
      </c>
      <c r="EM239" s="107">
        <v>251.452</v>
      </c>
      <c r="EN239" s="112">
        <v>798918.32700000005</v>
      </c>
      <c r="EO239" s="107">
        <v>2.2559999999999998</v>
      </c>
      <c r="EP239" s="107">
        <v>235.72</v>
      </c>
      <c r="EQ239" s="112">
        <v>661692.68500000006</v>
      </c>
      <c r="ER239" s="107">
        <v>1.869</v>
      </c>
      <c r="ES239" s="107">
        <v>220.60400000000001</v>
      </c>
      <c r="ET239" s="112">
        <v>534199.24699999997</v>
      </c>
      <c r="EU239" s="107">
        <v>1.5089999999999999</v>
      </c>
      <c r="EV239" s="107">
        <v>205.12700000000001</v>
      </c>
      <c r="EW239" s="112">
        <v>393406.20199999999</v>
      </c>
      <c r="EX239" s="107">
        <v>1.111</v>
      </c>
      <c r="EY239" s="107">
        <v>188.59</v>
      </c>
      <c r="EZ239" s="112">
        <v>263511.74</v>
      </c>
      <c r="FA239" s="107">
        <v>0.74399999999999999</v>
      </c>
      <c r="FB239" s="107">
        <v>171.57</v>
      </c>
      <c r="FC239" s="112">
        <v>131563.79399999999</v>
      </c>
      <c r="FD239" s="107">
        <v>0.372</v>
      </c>
      <c r="FE239" s="107">
        <v>134.255</v>
      </c>
      <c r="FF239" s="107">
        <v>2733.201</v>
      </c>
      <c r="FG239" s="112">
        <v>2745.4789999999998</v>
      </c>
      <c r="FH239" s="107">
        <v>8.1120000000000001</v>
      </c>
      <c r="FI239" s="107">
        <v>110.71</v>
      </c>
      <c r="FJ239" s="112">
        <v>1364.4680000000001</v>
      </c>
      <c r="FK239" s="107">
        <v>4.0309999999999997</v>
      </c>
      <c r="FL239" s="107">
        <v>105.12</v>
      </c>
      <c r="FM239" s="107">
        <v>39984.61</v>
      </c>
      <c r="FN239" s="112">
        <v>40073.084000000003</v>
      </c>
      <c r="FO239" s="107">
        <v>293.38200000000001</v>
      </c>
      <c r="FP239" s="107">
        <v>162.53899999999999</v>
      </c>
      <c r="FQ239" s="112">
        <v>19985.507000000001</v>
      </c>
      <c r="FR239" s="107">
        <v>146.31700000000001</v>
      </c>
      <c r="FS239" s="107">
        <v>114.57299999999999</v>
      </c>
      <c r="FT239" s="107">
        <v>87.364999999999995</v>
      </c>
      <c r="FU239" s="107">
        <v>7.5839999999999996</v>
      </c>
      <c r="FV239" s="107">
        <v>269.34500000000003</v>
      </c>
      <c r="FW239" s="107">
        <v>87.021000000000001</v>
      </c>
      <c r="FX239" s="107">
        <v>7.5540000000000003</v>
      </c>
      <c r="FY239" s="107">
        <v>274.97500000000002</v>
      </c>
      <c r="FZ239" s="107">
        <v>678495.13500000001</v>
      </c>
      <c r="GA239" s="107">
        <v>4.5810000000000004</v>
      </c>
      <c r="GB239" s="107">
        <v>282.74099999999999</v>
      </c>
      <c r="GC239" s="107">
        <v>3188319.4139999999</v>
      </c>
      <c r="GD239" s="107">
        <v>21.529</v>
      </c>
      <c r="GE239" s="113">
        <v>282.00599999999997</v>
      </c>
      <c r="GF239" s="110">
        <v>70.400000000000006</v>
      </c>
      <c r="GG239" s="110"/>
      <c r="GH239" s="110"/>
      <c r="GI239" s="110"/>
      <c r="GJ239" s="110"/>
      <c r="GK239" s="110"/>
      <c r="GL239" s="107">
        <v>2</v>
      </c>
      <c r="GM239" s="107"/>
      <c r="GN239" s="107"/>
      <c r="GO239" s="72"/>
      <c r="GP239" s="72"/>
      <c r="GQ239" s="72"/>
      <c r="GR239" s="72"/>
      <c r="GS239" s="72"/>
      <c r="GT239" s="72"/>
      <c r="GU239" s="72"/>
      <c r="GV239" s="72"/>
      <c r="GW239" s="72"/>
      <c r="GX239" s="72"/>
      <c r="GY239" s="72"/>
      <c r="GZ239" s="72"/>
      <c r="HA239" s="133"/>
      <c r="HB239" s="72"/>
      <c r="HC239" s="53" t="str">
        <f t="shared" si="29"/>
        <v>0</v>
      </c>
      <c r="HD239" s="56">
        <f t="shared" si="30"/>
        <v>2016</v>
      </c>
      <c r="HF239" s="56" t="e">
        <f>MATCH(ROUND(#REF!,1),#REF!,0)</f>
        <v>#REF!</v>
      </c>
      <c r="HG239" s="56" t="e">
        <f>MATCH(ROUND(#REF!,1),#REF!,0)</f>
        <v>#REF!</v>
      </c>
      <c r="HH239" s="56" t="e">
        <f>MATCH(ROUND(#REF!,1),#REF!,0)</f>
        <v>#REF!</v>
      </c>
      <c r="HI239" s="56" t="e">
        <f>MATCH(ROUND(#REF!,1),#REF!,0)</f>
        <v>#REF!</v>
      </c>
      <c r="HK239" s="115">
        <f t="shared" si="24"/>
        <v>2</v>
      </c>
      <c r="HL239" s="115" t="str" cm="1">
        <f t="array" ref="HL239">IFERROR(INDEX(#REF!,'5. Data Set'!HH239),"")</f>
        <v/>
      </c>
      <c r="HN239" s="116" t="str" cm="1">
        <f t="array" ref="HN239">IF(IFERROR(INDEX($E$5:$E$900,SMALL(IF(ROUND($EH$5:$EH$900,1)=ROUND($EH239,1),ROW($EH$5:$EH$900)-4,""),1)),"")=$E239,"",IFERROR(INDEX($E$5:$E$900,SMALL(IF(ROUND($EH$5:$EH$900,1)=ROUND($EH239,1),ROW($EH$5:$EH$900)-4,""),1)),""))</f>
        <v/>
      </c>
      <c r="HO239" s="116" t="str" cm="1">
        <f t="array" ref="HO239">IF(IFERROR(INDEX($E$5:$E$900,SMALL(IF(ROUND($EH$5:$EH$900,1)=ROUND($EH239,1),ROW($EH$5:$EH$900)-4,""),2)),"")=$E239,"",IFERROR(INDEX($E$5:$E$900,SMALL(IF(ROUND($EH$5:$EH$900,1)=ROUND($EH239,1),ROW($EH$5:$EH$900)-4,""),2)),""))</f>
        <v/>
      </c>
      <c r="HP239" s="116" t="str" cm="1">
        <f t="array" ref="HP239">IF(IFERROR(INDEX($E$5:$E$900,SMALL(IF(ROUND($EH$5:$EH$900,1)=ROUND($EH239,1),ROW($EH$5:$EH$900)-4,""),3)),"")=$E239,"",IFERROR(INDEX($E$5:$E$900,SMALL(IF(ROUND($EH$5:$EH$900,1)=ROUND($EH239,1),ROW($EH$5:$EH$900)-4,""),3)),""))</f>
        <v/>
      </c>
      <c r="HQ239" s="117" t="str" cm="1">
        <f t="array" ref="HQ239">IF(IFERROR(INDEX($E$5:$E$900,SMALL(IF(ROUND($EH$5:$EH$900,1)=ROUND($EH239,1),ROW($EH$5:$EH$900)-4,""),4)),"")=$E239,"",IFERROR(INDEX($E$5:$E$900,SMALL(IF(ROUND($EH$5:$EH$900,1)=ROUND($EH239,1),ROW($EH$5:$EH$900)-4,""),4)),""))</f>
        <v/>
      </c>
      <c r="HR239" s="118"/>
      <c r="HS239" s="105" t="str">
        <f t="shared" si="25"/>
        <v>DPT</v>
      </c>
      <c r="HT239" s="119" t="str">
        <f t="shared" si="26"/>
        <v/>
      </c>
      <c r="HU239" s="119" t="str">
        <f t="shared" si="26"/>
        <v/>
      </c>
      <c r="HV239" s="119" t="str">
        <f t="shared" si="26"/>
        <v/>
      </c>
      <c r="HW239" s="119" t="str">
        <f t="shared" si="23"/>
        <v/>
      </c>
    </row>
    <row r="240" spans="1:231" ht="12.75" hidden="1" customHeight="1" x14ac:dyDescent="0.25">
      <c r="A240" s="107" t="s">
        <v>292</v>
      </c>
      <c r="B240" s="107" t="s">
        <v>889</v>
      </c>
      <c r="C240" s="107"/>
      <c r="D240" s="107">
        <v>2016</v>
      </c>
      <c r="E240" s="109" t="s">
        <v>890</v>
      </c>
      <c r="F240" s="107" t="s">
        <v>300</v>
      </c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 t="s">
        <v>18</v>
      </c>
      <c r="X240" s="105"/>
      <c r="Y240" s="107" t="s">
        <v>296</v>
      </c>
      <c r="Z240" s="107">
        <v>1</v>
      </c>
      <c r="AA240" s="107" t="s">
        <v>891</v>
      </c>
      <c r="AB240" s="110">
        <v>2</v>
      </c>
      <c r="AC240" s="110">
        <v>2</v>
      </c>
      <c r="AD240" s="107">
        <v>2246</v>
      </c>
      <c r="AE240" s="107">
        <v>64</v>
      </c>
      <c r="AF240" s="107">
        <v>2</v>
      </c>
      <c r="AG240" s="107">
        <v>511900</v>
      </c>
      <c r="AH240" s="107">
        <v>16</v>
      </c>
      <c r="AI240" s="107" t="s">
        <v>892</v>
      </c>
      <c r="AJ240" s="110">
        <v>2</v>
      </c>
      <c r="AK240" s="110" t="s">
        <v>326</v>
      </c>
      <c r="AL240" s="107" t="s">
        <v>327</v>
      </c>
      <c r="AM240" s="107">
        <v>1</v>
      </c>
      <c r="AN240" s="110" t="s">
        <v>367</v>
      </c>
      <c r="AO240" s="110">
        <v>250</v>
      </c>
      <c r="AP240" s="107" t="s">
        <v>817</v>
      </c>
      <c r="AQ240" s="107" t="s">
        <v>441</v>
      </c>
      <c r="AR240" s="107" t="s">
        <v>319</v>
      </c>
      <c r="AS240" s="107" t="s">
        <v>893</v>
      </c>
      <c r="AT240" s="107"/>
      <c r="AU240" s="107">
        <v>26.571000000000002</v>
      </c>
      <c r="AV240" s="107">
        <v>26.036000000000001</v>
      </c>
      <c r="AW240" s="107">
        <v>44.213999999999999</v>
      </c>
      <c r="AX240" s="107">
        <v>37.814</v>
      </c>
      <c r="AY240" s="107">
        <v>37.225999999999999</v>
      </c>
      <c r="AZ240" s="107">
        <v>58.588000000000001</v>
      </c>
      <c r="BA240" s="107"/>
      <c r="BB240" s="107">
        <v>74.067999999999998</v>
      </c>
      <c r="BC240" s="107">
        <v>673.26</v>
      </c>
      <c r="BD240" s="107">
        <v>26.954000000000001</v>
      </c>
      <c r="BE240" s="107">
        <v>22.271000000000001</v>
      </c>
      <c r="BF240" s="107">
        <v>521.83399999999995</v>
      </c>
      <c r="BG240" s="107">
        <v>90336.044999999998</v>
      </c>
      <c r="BH240" s="112">
        <v>90308.807000000001</v>
      </c>
      <c r="BI240" s="111">
        <v>13.042</v>
      </c>
      <c r="BJ240" s="112">
        <v>395.44799999999998</v>
      </c>
      <c r="BK240" s="112">
        <v>67742.339000000007</v>
      </c>
      <c r="BL240" s="111">
        <v>9.7829999999999995</v>
      </c>
      <c r="BM240" s="112">
        <v>276.43799999999999</v>
      </c>
      <c r="BN240" s="112">
        <v>45173.184999999998</v>
      </c>
      <c r="BO240" s="111">
        <v>6.524</v>
      </c>
      <c r="BP240" s="112">
        <v>244.38300000000001</v>
      </c>
      <c r="BQ240" s="112">
        <v>22505.149000000001</v>
      </c>
      <c r="BR240" s="111">
        <v>3.25</v>
      </c>
      <c r="BS240" s="107">
        <v>203.15199999999999</v>
      </c>
      <c r="BT240" s="107">
        <v>716617.59299999999</v>
      </c>
      <c r="BU240" s="112">
        <v>716588.87399999995</v>
      </c>
      <c r="BV240" s="107">
        <v>12.144</v>
      </c>
      <c r="BW240" s="107">
        <v>392.024</v>
      </c>
      <c r="BX240" s="107">
        <v>537363.45299999998</v>
      </c>
      <c r="BY240" s="107">
        <v>9.1069999999999993</v>
      </c>
      <c r="BZ240" s="107">
        <v>255.875</v>
      </c>
      <c r="CA240" s="107">
        <v>358419.70500000002</v>
      </c>
      <c r="CB240" s="107">
        <v>6.0739999999999998</v>
      </c>
      <c r="CC240" s="107">
        <v>225.39599999999999</v>
      </c>
      <c r="CD240" s="107">
        <v>179075.13</v>
      </c>
      <c r="CE240" s="107">
        <v>3.0350000000000001</v>
      </c>
      <c r="CF240" s="107">
        <v>196.21199999999999</v>
      </c>
      <c r="CG240" s="107">
        <v>330474.592</v>
      </c>
      <c r="CH240" s="112">
        <v>330279.02600000001</v>
      </c>
      <c r="CI240" s="107">
        <v>20.712</v>
      </c>
      <c r="CJ240" s="107">
        <v>352.63299999999998</v>
      </c>
      <c r="CK240" s="107">
        <v>248011.14600000001</v>
      </c>
      <c r="CL240" s="107">
        <v>15.553000000000001</v>
      </c>
      <c r="CM240" s="107">
        <v>320.17200000000003</v>
      </c>
      <c r="CN240" s="107">
        <v>165365.603</v>
      </c>
      <c r="CO240" s="107">
        <v>10.37</v>
      </c>
      <c r="CP240" s="107">
        <v>217.101</v>
      </c>
      <c r="CQ240" s="107">
        <v>82557.998999999996</v>
      </c>
      <c r="CR240" s="107">
        <v>5.1769999999999996</v>
      </c>
      <c r="CS240" s="107">
        <v>184.62899999999999</v>
      </c>
      <c r="CT240" s="107">
        <v>247682.19099999999</v>
      </c>
      <c r="CU240" s="107">
        <v>246721.08900000001</v>
      </c>
      <c r="CV240" s="107">
        <v>16.385999999999999</v>
      </c>
      <c r="CW240" s="107">
        <v>336.34100000000001</v>
      </c>
      <c r="CX240" s="112">
        <v>184851.671</v>
      </c>
      <c r="CY240" s="107">
        <v>12.276999999999999</v>
      </c>
      <c r="CZ240" s="107">
        <v>295.791</v>
      </c>
      <c r="DA240" s="112">
        <v>123435.29700000001</v>
      </c>
      <c r="DB240" s="107">
        <v>8.1980000000000004</v>
      </c>
      <c r="DC240" s="107">
        <v>194.137</v>
      </c>
      <c r="DD240" s="112">
        <v>61939.146000000001</v>
      </c>
      <c r="DE240" s="107">
        <v>4.1139999999999999</v>
      </c>
      <c r="DF240" s="107">
        <v>171.81700000000001</v>
      </c>
      <c r="DG240" s="107">
        <v>358307.97899999999</v>
      </c>
      <c r="DH240" s="112">
        <v>360589.23499999999</v>
      </c>
      <c r="DI240" s="107">
        <v>17.263999999999999</v>
      </c>
      <c r="DJ240" s="107">
        <v>348.69600000000003</v>
      </c>
      <c r="DK240" s="112">
        <v>269035.50300000003</v>
      </c>
      <c r="DL240" s="107">
        <v>12.88</v>
      </c>
      <c r="DM240" s="107">
        <v>324.62</v>
      </c>
      <c r="DN240" s="112">
        <v>179146.592</v>
      </c>
      <c r="DO240" s="107">
        <v>8.577</v>
      </c>
      <c r="DP240" s="107">
        <v>209.922</v>
      </c>
      <c r="DQ240" s="112">
        <v>89701.437999999995</v>
      </c>
      <c r="DR240" s="107">
        <v>4.2949999999999999</v>
      </c>
      <c r="DS240" s="107">
        <v>179.50299999999999</v>
      </c>
      <c r="DT240" s="107">
        <v>24925.738000000001</v>
      </c>
      <c r="DU240" s="112">
        <v>24170.437000000002</v>
      </c>
      <c r="DV240" s="107">
        <v>24.742999999999999</v>
      </c>
      <c r="DW240" s="107">
        <v>317.50400000000002</v>
      </c>
      <c r="DX240" s="112">
        <v>18329.547999999999</v>
      </c>
      <c r="DY240" s="107">
        <v>18.763999999999999</v>
      </c>
      <c r="DZ240" s="107">
        <v>292.48</v>
      </c>
      <c r="EA240" s="112">
        <v>12452.463</v>
      </c>
      <c r="EB240" s="107">
        <v>12.747999999999999</v>
      </c>
      <c r="EC240" s="107">
        <v>199.57599999999999</v>
      </c>
      <c r="ED240" s="112">
        <v>6210.8770000000004</v>
      </c>
      <c r="EE240" s="107">
        <v>6.3579999999999997</v>
      </c>
      <c r="EF240" s="107">
        <v>172.32</v>
      </c>
      <c r="EG240" s="107">
        <v>5527115.9409999996</v>
      </c>
      <c r="EH240" s="111">
        <v>5454093.8399999999</v>
      </c>
      <c r="EI240" s="107">
        <v>15.401999999999999</v>
      </c>
      <c r="EJ240" s="107">
        <v>397.09800000000001</v>
      </c>
      <c r="EK240" s="112">
        <v>4749795.0120000001</v>
      </c>
      <c r="EL240" s="107">
        <v>13.413</v>
      </c>
      <c r="EM240" s="107">
        <v>392.55</v>
      </c>
      <c r="EN240" s="112">
        <v>4129875.9339999999</v>
      </c>
      <c r="EO240" s="107">
        <v>11.663</v>
      </c>
      <c r="EP240" s="107">
        <v>320.45999999999998</v>
      </c>
      <c r="EQ240" s="112">
        <v>3461299.8089999999</v>
      </c>
      <c r="ER240" s="107">
        <v>9.7750000000000004</v>
      </c>
      <c r="ES240" s="107">
        <v>273.46499999999997</v>
      </c>
      <c r="ET240" s="112">
        <v>2758232.662</v>
      </c>
      <c r="EU240" s="107">
        <v>7.7889999999999997</v>
      </c>
      <c r="EV240" s="107">
        <v>249.83799999999999</v>
      </c>
      <c r="EW240" s="112">
        <v>2075026.9620000001</v>
      </c>
      <c r="EX240" s="107">
        <v>5.86</v>
      </c>
      <c r="EY240" s="107">
        <v>230.88900000000001</v>
      </c>
      <c r="EZ240" s="112">
        <v>1382753.902</v>
      </c>
      <c r="FA240" s="107">
        <v>3.9049999999999998</v>
      </c>
      <c r="FB240" s="107">
        <v>206.11799999999999</v>
      </c>
      <c r="FC240" s="112">
        <v>692143.51100000006</v>
      </c>
      <c r="FD240" s="107">
        <v>1.9550000000000001</v>
      </c>
      <c r="FE240" s="107">
        <v>181.3</v>
      </c>
      <c r="FF240" s="107">
        <v>5334.6019999999999</v>
      </c>
      <c r="FG240" s="112">
        <v>5381.4610000000002</v>
      </c>
      <c r="FH240" s="107">
        <v>15.9</v>
      </c>
      <c r="FI240" s="107">
        <v>151.83500000000001</v>
      </c>
      <c r="FJ240" s="112">
        <v>2661.8969999999999</v>
      </c>
      <c r="FK240" s="107">
        <v>7.8650000000000002</v>
      </c>
      <c r="FL240" s="107">
        <v>150.12100000000001</v>
      </c>
      <c r="FM240" s="107">
        <v>19475.982</v>
      </c>
      <c r="FN240" s="112">
        <v>19551.689999999999</v>
      </c>
      <c r="FO240" s="107">
        <v>143.14099999999999</v>
      </c>
      <c r="FP240" s="107">
        <v>150.52799999999999</v>
      </c>
      <c r="FQ240" s="112">
        <v>9729.5490000000009</v>
      </c>
      <c r="FR240" s="107">
        <v>71.231999999999999</v>
      </c>
      <c r="FS240" s="107">
        <v>149.43700000000001</v>
      </c>
      <c r="FT240" s="107">
        <v>86.878</v>
      </c>
      <c r="FU240" s="107">
        <v>7.5410000000000004</v>
      </c>
      <c r="FV240" s="107">
        <v>344.90499999999997</v>
      </c>
      <c r="FW240" s="107">
        <v>87.387</v>
      </c>
      <c r="FX240" s="107">
        <v>7.5860000000000003</v>
      </c>
      <c r="FY240" s="107">
        <v>334.39499999999998</v>
      </c>
      <c r="FZ240" s="107">
        <v>2691070.2949999999</v>
      </c>
      <c r="GA240" s="107">
        <v>18.170999999999999</v>
      </c>
      <c r="GB240" s="107">
        <v>335.63400000000001</v>
      </c>
      <c r="GC240" s="107">
        <v>28170413.085999999</v>
      </c>
      <c r="GD240" s="107">
        <v>190.21799999999999</v>
      </c>
      <c r="GE240" s="113">
        <v>364.51900000000001</v>
      </c>
      <c r="GF240" s="110">
        <v>106</v>
      </c>
      <c r="GG240" s="110"/>
      <c r="GH240" s="110"/>
      <c r="GI240" s="110"/>
      <c r="GJ240" s="110"/>
      <c r="GK240" s="110"/>
      <c r="GL240" s="107">
        <v>6</v>
      </c>
      <c r="GM240" s="107"/>
      <c r="GN240" s="107"/>
      <c r="GO240" s="72"/>
      <c r="GP240" s="72"/>
      <c r="GQ240" s="72"/>
      <c r="GR240" s="72"/>
      <c r="GS240" s="72"/>
      <c r="GT240" s="72"/>
      <c r="GU240" s="72"/>
      <c r="GV240" s="72"/>
      <c r="GW240" s="72"/>
      <c r="GX240" s="72"/>
      <c r="GY240" s="72"/>
      <c r="GZ240" s="72"/>
      <c r="HA240" s="133"/>
      <c r="HB240" s="72"/>
      <c r="HC240" s="53" t="str">
        <f t="shared" si="29"/>
        <v>0</v>
      </c>
      <c r="HD240" s="56">
        <f t="shared" si="30"/>
        <v>2016</v>
      </c>
      <c r="HF240" s="56" t="e">
        <f>MATCH(ROUND(#REF!,1),#REF!,0)</f>
        <v>#REF!</v>
      </c>
      <c r="HG240" s="56" t="e">
        <f>MATCH(ROUND(#REF!,1),#REF!,0)</f>
        <v>#REF!</v>
      </c>
      <c r="HH240" s="56" t="e">
        <f>MATCH(ROUND(#REF!,1),#REF!,0)</f>
        <v>#REF!</v>
      </c>
      <c r="HI240" s="56" t="e">
        <f>MATCH(ROUND(#REF!,1),#REF!,0)</f>
        <v>#REF!</v>
      </c>
      <c r="HK240" s="115">
        <f t="shared" si="24"/>
        <v>2</v>
      </c>
      <c r="HL240" s="115" t="str" cm="1">
        <f t="array" ref="HL240">IFERROR(INDEX(#REF!,'5. Data Set'!HH240),"")</f>
        <v/>
      </c>
      <c r="HN240" s="116" t="str" cm="1">
        <f t="array" ref="HN240">IF(IFERROR(INDEX($E$5:$E$900,SMALL(IF(ROUND($EH$5:$EH$900,1)=ROUND($EH240,1),ROW($EH$5:$EH$900)-4,""),1)),"")=$E240,"",IFERROR(INDEX($E$5:$E$900,SMALL(IF(ROUND($EH$5:$EH$900,1)=ROUND($EH240,1),ROW($EH$5:$EH$900)-4,""),1)),""))</f>
        <v/>
      </c>
      <c r="HO240" s="116" t="str" cm="1">
        <f t="array" ref="HO240">IF(IFERROR(INDEX($E$5:$E$900,SMALL(IF(ROUND($EH$5:$EH$900,1)=ROUND($EH240,1),ROW($EH$5:$EH$900)-4,""),2)),"")=$E240,"",IFERROR(INDEX($E$5:$E$900,SMALL(IF(ROUND($EH$5:$EH$900,1)=ROUND($EH240,1),ROW($EH$5:$EH$900)-4,""),2)),""))</f>
        <v/>
      </c>
      <c r="HP240" s="116" t="str" cm="1">
        <f t="array" ref="HP240">IF(IFERROR(INDEX($E$5:$E$900,SMALL(IF(ROUND($EH$5:$EH$900,1)=ROUND($EH240,1),ROW($EH$5:$EH$900)-4,""),3)),"")=$E240,"",IFERROR(INDEX($E$5:$E$900,SMALL(IF(ROUND($EH$5:$EH$900,1)=ROUND($EH240,1),ROW($EH$5:$EH$900)-4,""),3)),""))</f>
        <v/>
      </c>
      <c r="HQ240" s="117" t="str" cm="1">
        <f t="array" ref="HQ240">IF(IFERROR(INDEX($E$5:$E$900,SMALL(IF(ROUND($EH$5:$EH$900,1)=ROUND($EH240,1),ROW($EH$5:$EH$900)-4,""),4)),"")=$E240,"",IFERROR(INDEX($E$5:$E$900,SMALL(IF(ROUND($EH$5:$EH$900,1)=ROUND($EH240,1),ROW($EH$5:$EH$900)-4,""),4)),""))</f>
        <v/>
      </c>
      <c r="HR240" s="118"/>
      <c r="HS240" s="105" t="str">
        <f t="shared" si="25"/>
        <v>EMN</v>
      </c>
      <c r="HT240" s="119" t="str">
        <f t="shared" si="26"/>
        <v/>
      </c>
      <c r="HU240" s="119" t="str">
        <f t="shared" si="26"/>
        <v/>
      </c>
      <c r="HV240" s="119" t="str">
        <f t="shared" si="26"/>
        <v/>
      </c>
      <c r="HW240" s="119" t="str">
        <f t="shared" si="23"/>
        <v/>
      </c>
    </row>
    <row r="241" spans="1:231" ht="12.75" hidden="1" customHeight="1" x14ac:dyDescent="0.3">
      <c r="A241" s="107" t="s">
        <v>292</v>
      </c>
      <c r="B241" s="107" t="s">
        <v>889</v>
      </c>
      <c r="C241" s="107"/>
      <c r="D241" s="107">
        <v>2016</v>
      </c>
      <c r="E241" s="109" t="s">
        <v>894</v>
      </c>
      <c r="F241" s="107" t="s">
        <v>309</v>
      </c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 t="s">
        <v>18</v>
      </c>
      <c r="X241" s="105"/>
      <c r="Y241" s="107" t="s">
        <v>296</v>
      </c>
      <c r="Z241" s="107">
        <v>1</v>
      </c>
      <c r="AA241" s="107" t="s">
        <v>895</v>
      </c>
      <c r="AB241" s="110">
        <v>1</v>
      </c>
      <c r="AC241" s="110">
        <v>1</v>
      </c>
      <c r="AD241" s="107">
        <v>3194</v>
      </c>
      <c r="AE241" s="107">
        <v>8</v>
      </c>
      <c r="AF241" s="107">
        <v>2</v>
      </c>
      <c r="AG241" s="107">
        <v>63900</v>
      </c>
      <c r="AH241" s="107">
        <v>8</v>
      </c>
      <c r="AI241" s="107" t="s">
        <v>896</v>
      </c>
      <c r="AJ241" s="110">
        <v>2</v>
      </c>
      <c r="AK241" s="110" t="s">
        <v>326</v>
      </c>
      <c r="AL241" s="107" t="s">
        <v>327</v>
      </c>
      <c r="AM241" s="107">
        <v>1</v>
      </c>
      <c r="AN241" s="110" t="s">
        <v>367</v>
      </c>
      <c r="AO241" s="110">
        <v>250</v>
      </c>
      <c r="AP241" s="107" t="s">
        <v>817</v>
      </c>
      <c r="AQ241" s="107" t="s">
        <v>441</v>
      </c>
      <c r="AR241" s="107" t="s">
        <v>319</v>
      </c>
      <c r="AS241" s="107" t="s">
        <v>893</v>
      </c>
      <c r="AT241" s="107"/>
      <c r="AU241" s="107">
        <v>6.9989999999999997</v>
      </c>
      <c r="AV241" s="107">
        <v>12.8</v>
      </c>
      <c r="AW241" s="107">
        <v>8.3320000000000007</v>
      </c>
      <c r="AX241" s="107">
        <v>5.274</v>
      </c>
      <c r="AY241" s="107">
        <v>5.8940000000000001</v>
      </c>
      <c r="AZ241" s="107">
        <v>9.3800000000000008</v>
      </c>
      <c r="BA241" s="107"/>
      <c r="BB241" s="107">
        <v>3.835</v>
      </c>
      <c r="BC241" s="107">
        <v>9.0419999999999998</v>
      </c>
      <c r="BD241" s="107">
        <v>6.0720000000000001</v>
      </c>
      <c r="BE241" s="107">
        <v>24.56</v>
      </c>
      <c r="BF241" s="107">
        <v>48.588999999999999</v>
      </c>
      <c r="BG241" s="107">
        <v>19476.46</v>
      </c>
      <c r="BH241" s="112">
        <v>19478.401999999998</v>
      </c>
      <c r="BI241" s="111">
        <v>2.8130000000000002</v>
      </c>
      <c r="BJ241" s="169">
        <v>221.99</v>
      </c>
      <c r="BK241" s="112">
        <v>14592.592000000001</v>
      </c>
      <c r="BL241" s="111">
        <v>2.1070000000000002</v>
      </c>
      <c r="BM241" s="169">
        <v>221.99</v>
      </c>
      <c r="BN241" s="112">
        <v>9724.9519999999993</v>
      </c>
      <c r="BO241" s="111">
        <v>1.4039999999999999</v>
      </c>
      <c r="BP241" s="169">
        <v>221.99</v>
      </c>
      <c r="BQ241" s="112">
        <v>4846.2610000000004</v>
      </c>
      <c r="BR241" s="111">
        <v>0.7</v>
      </c>
      <c r="BS241" s="170">
        <v>221.99</v>
      </c>
      <c r="BT241" s="107">
        <v>329339.91100000002</v>
      </c>
      <c r="BU241" s="112">
        <v>329343.93599999999</v>
      </c>
      <c r="BV241" s="107">
        <v>5.5810000000000004</v>
      </c>
      <c r="BW241" s="170">
        <v>241.28</v>
      </c>
      <c r="BX241" s="107">
        <v>247044.02600000001</v>
      </c>
      <c r="BY241" s="107">
        <v>4.1870000000000003</v>
      </c>
      <c r="BZ241" s="170">
        <v>241.28</v>
      </c>
      <c r="CA241" s="107">
        <v>164690.519</v>
      </c>
      <c r="CB241" s="107">
        <v>2.7909999999999999</v>
      </c>
      <c r="CC241" s="170">
        <v>241.28</v>
      </c>
      <c r="CD241" s="107">
        <v>82302.445999999996</v>
      </c>
      <c r="CE241" s="107">
        <v>1.395</v>
      </c>
      <c r="CF241" s="170">
        <v>241.28</v>
      </c>
      <c r="CG241" s="107">
        <v>57976.665999999997</v>
      </c>
      <c r="CH241" s="112">
        <v>57753.616000000002</v>
      </c>
      <c r="CI241" s="107">
        <v>3.6219999999999999</v>
      </c>
      <c r="CJ241" s="170">
        <v>241.28</v>
      </c>
      <c r="CK241" s="107">
        <v>43437.08</v>
      </c>
      <c r="CL241" s="107">
        <v>2.7240000000000002</v>
      </c>
      <c r="CM241" s="170">
        <v>241.28</v>
      </c>
      <c r="CN241" s="107">
        <v>29042.324000000001</v>
      </c>
      <c r="CO241" s="107">
        <v>1.821</v>
      </c>
      <c r="CP241" s="170">
        <v>241.28</v>
      </c>
      <c r="CQ241" s="107">
        <v>14495.906000000001</v>
      </c>
      <c r="CR241" s="107">
        <v>0.90900000000000003</v>
      </c>
      <c r="CS241" s="170">
        <v>241.28</v>
      </c>
      <c r="CT241" s="107">
        <v>34595.207000000002</v>
      </c>
      <c r="CU241" s="107">
        <v>34608.512999999999</v>
      </c>
      <c r="CV241" s="107">
        <v>2.2989999999999999</v>
      </c>
      <c r="CW241" s="170">
        <v>241.28</v>
      </c>
      <c r="CX241" s="112">
        <v>25953.366999999998</v>
      </c>
      <c r="CY241" s="107">
        <v>1.724</v>
      </c>
      <c r="CZ241" s="170">
        <v>241.28</v>
      </c>
      <c r="DA241" s="112">
        <v>17290.364000000001</v>
      </c>
      <c r="DB241" s="107">
        <v>1.1479999999999999</v>
      </c>
      <c r="DC241" s="170">
        <v>241.28</v>
      </c>
      <c r="DD241" s="112">
        <v>8679.5249999999996</v>
      </c>
      <c r="DE241" s="107">
        <v>0.57599999999999996</v>
      </c>
      <c r="DF241" s="170">
        <v>241.28</v>
      </c>
      <c r="DG241" s="107">
        <v>53694.599000000002</v>
      </c>
      <c r="DH241" s="112">
        <v>53662.313999999998</v>
      </c>
      <c r="DI241" s="107">
        <v>2.569</v>
      </c>
      <c r="DJ241" s="170">
        <v>241.28</v>
      </c>
      <c r="DK241" s="112">
        <v>40249.760999999999</v>
      </c>
      <c r="DL241" s="107">
        <v>1.927</v>
      </c>
      <c r="DM241" s="170">
        <v>241.28</v>
      </c>
      <c r="DN241" s="112">
        <v>26864.080999999998</v>
      </c>
      <c r="DO241" s="107">
        <v>1.286</v>
      </c>
      <c r="DP241" s="170">
        <v>241.28</v>
      </c>
      <c r="DQ241" s="112">
        <v>13417.763999999999</v>
      </c>
      <c r="DR241" s="107">
        <v>0.64200000000000002</v>
      </c>
      <c r="DS241" s="170">
        <v>241.28</v>
      </c>
      <c r="DT241" s="107">
        <v>3994.2429999999999</v>
      </c>
      <c r="DU241" s="112">
        <v>3994.692</v>
      </c>
      <c r="DV241" s="107">
        <v>4.0890000000000004</v>
      </c>
      <c r="DW241" s="170">
        <v>241.28</v>
      </c>
      <c r="DX241" s="112">
        <v>3000.9189999999999</v>
      </c>
      <c r="DY241" s="107">
        <v>3.0720000000000001</v>
      </c>
      <c r="DZ241" s="170">
        <v>241.28</v>
      </c>
      <c r="EA241" s="112">
        <v>1999.8340000000001</v>
      </c>
      <c r="EB241" s="107">
        <v>2.0470000000000002</v>
      </c>
      <c r="EC241" s="170">
        <v>241.28</v>
      </c>
      <c r="ED241" s="112">
        <v>996.33799999999997</v>
      </c>
      <c r="EE241" s="107">
        <v>1.02</v>
      </c>
      <c r="EF241" s="170">
        <v>241.28</v>
      </c>
      <c r="EG241" s="107">
        <v>1101894.192</v>
      </c>
      <c r="EH241" s="111">
        <v>1111467.466</v>
      </c>
      <c r="EI241" s="107">
        <v>3.1389999999999998</v>
      </c>
      <c r="EJ241" s="170">
        <v>241.28</v>
      </c>
      <c r="EK241" s="112">
        <v>961615.11100000003</v>
      </c>
      <c r="EL241" s="107">
        <v>2.7160000000000002</v>
      </c>
      <c r="EM241" s="170">
        <v>241.28</v>
      </c>
      <c r="EN241" s="112">
        <v>817611.01199999999</v>
      </c>
      <c r="EO241" s="107">
        <v>2.3090000000000002</v>
      </c>
      <c r="EP241" s="170">
        <v>241.28</v>
      </c>
      <c r="EQ241" s="112">
        <v>689662.31400000001</v>
      </c>
      <c r="ER241" s="107">
        <v>1.948</v>
      </c>
      <c r="ES241" s="170">
        <v>241.28</v>
      </c>
      <c r="ET241" s="112">
        <v>554861.95499999996</v>
      </c>
      <c r="EU241" s="107">
        <v>1.5669999999999999</v>
      </c>
      <c r="EV241" s="170">
        <v>241.28</v>
      </c>
      <c r="EW241" s="112">
        <v>413421.755</v>
      </c>
      <c r="EX241" s="107">
        <v>1.167</v>
      </c>
      <c r="EY241" s="170">
        <v>241.28</v>
      </c>
      <c r="EZ241" s="112">
        <v>276558.04499999998</v>
      </c>
      <c r="FA241" s="107">
        <v>0.78100000000000003</v>
      </c>
      <c r="FB241" s="170">
        <v>241.28</v>
      </c>
      <c r="FC241" s="112">
        <v>137316.639</v>
      </c>
      <c r="FD241" s="107">
        <v>0.38800000000000001</v>
      </c>
      <c r="FE241" s="170">
        <v>241.28</v>
      </c>
      <c r="FF241" s="107">
        <v>453.60899999999998</v>
      </c>
      <c r="FG241" s="112">
        <v>432.68299999999999</v>
      </c>
      <c r="FH241" s="107">
        <v>1.278</v>
      </c>
      <c r="FI241" s="170">
        <v>241.28</v>
      </c>
      <c r="FJ241" s="112">
        <v>226.62700000000001</v>
      </c>
      <c r="FK241" s="107">
        <v>0.67</v>
      </c>
      <c r="FL241" s="170">
        <v>241.28</v>
      </c>
      <c r="FM241" s="107">
        <v>424.745</v>
      </c>
      <c r="FN241" s="112">
        <v>420.66800000000001</v>
      </c>
      <c r="FO241" s="107">
        <v>3.08</v>
      </c>
      <c r="FP241" s="170">
        <v>241.28</v>
      </c>
      <c r="FQ241" s="112">
        <v>211.096</v>
      </c>
      <c r="FR241" s="107">
        <v>1.5449999999999999</v>
      </c>
      <c r="FS241" s="170">
        <v>241.28</v>
      </c>
      <c r="FT241" s="107">
        <v>68.024000000000001</v>
      </c>
      <c r="FU241" s="107">
        <v>5.9050000000000002</v>
      </c>
      <c r="FV241" s="107">
        <v>237.179</v>
      </c>
      <c r="FW241" s="107">
        <v>66.414000000000001</v>
      </c>
      <c r="FX241" s="107">
        <v>5.7649999999999997</v>
      </c>
      <c r="FY241" s="107">
        <v>237.95</v>
      </c>
      <c r="FZ241" s="107">
        <v>623877.65800000005</v>
      </c>
      <c r="GA241" s="107">
        <v>4.2130000000000001</v>
      </c>
      <c r="GB241" s="107">
        <v>237.95</v>
      </c>
      <c r="GC241" s="107">
        <v>1712240.571</v>
      </c>
      <c r="GD241" s="107">
        <v>11.561999999999999</v>
      </c>
      <c r="GE241" s="113">
        <v>237.95</v>
      </c>
      <c r="GF241" s="110">
        <v>238</v>
      </c>
      <c r="GG241" s="110"/>
      <c r="GH241" s="110"/>
      <c r="GI241" s="110"/>
      <c r="GJ241" s="110"/>
      <c r="GK241" s="110"/>
      <c r="GL241" s="107">
        <v>6</v>
      </c>
      <c r="GM241" s="107"/>
      <c r="GN241" s="107"/>
      <c r="GO241" s="72"/>
      <c r="GP241" s="72"/>
      <c r="GQ241" s="72"/>
      <c r="GR241" s="72"/>
      <c r="GS241" s="72"/>
      <c r="GT241" s="72"/>
      <c r="GU241" s="72"/>
      <c r="GV241" s="72"/>
      <c r="GW241" s="72"/>
      <c r="GX241" s="72"/>
      <c r="GY241" s="72"/>
      <c r="GZ241" s="72"/>
      <c r="HA241" s="133"/>
      <c r="HB241" s="72"/>
      <c r="HC241" s="53" t="str">
        <f t="shared" si="29"/>
        <v>0</v>
      </c>
      <c r="HD241" s="56">
        <f t="shared" si="30"/>
        <v>2016</v>
      </c>
      <c r="HF241" s="56" t="e">
        <f>MATCH(ROUND(#REF!,1),#REF!,0)</f>
        <v>#REF!</v>
      </c>
      <c r="HG241" s="56" t="e">
        <f>MATCH(ROUND(#REF!,1),#REF!,0)</f>
        <v>#REF!</v>
      </c>
      <c r="HH241" s="56" t="e">
        <f>MATCH(ROUND(#REF!,1),#REF!,0)</f>
        <v>#REF!</v>
      </c>
      <c r="HI241" s="56" t="e">
        <f>MATCH(ROUND(#REF!,1),#REF!,0)</f>
        <v>#REF!</v>
      </c>
      <c r="HK241" s="115">
        <f t="shared" si="24"/>
        <v>1</v>
      </c>
      <c r="HL241" s="115" t="str" cm="1">
        <f t="array" ref="HL241">IFERROR(INDEX(#REF!,'5. Data Set'!HH241),"")</f>
        <v/>
      </c>
      <c r="HN241" s="116" t="str" cm="1">
        <f t="array" ref="HN241">IF(IFERROR(INDEX($E$5:$E$900,SMALL(IF(ROUND($EH$5:$EH$900,1)=ROUND($EH241,1),ROW($EH$5:$EH$900)-4,""),1)),"")=$E241,"",IFERROR(INDEX($E$5:$E$900,SMALL(IF(ROUND($EH$5:$EH$900,1)=ROUND($EH241,1),ROW($EH$5:$EH$900)-4,""),1)),""))</f>
        <v/>
      </c>
      <c r="HO241" s="116" t="str" cm="1">
        <f t="array" ref="HO241">IF(IFERROR(INDEX($E$5:$E$900,SMALL(IF(ROUND($EH$5:$EH$900,1)=ROUND($EH241,1),ROW($EH$5:$EH$900)-4,""),2)),"")=$E241,"",IFERROR(INDEX($E$5:$E$900,SMALL(IF(ROUND($EH$5:$EH$900,1)=ROUND($EH241,1),ROW($EH$5:$EH$900)-4,""),2)),""))</f>
        <v/>
      </c>
      <c r="HP241" s="116" t="str" cm="1">
        <f t="array" ref="HP241">IF(IFERROR(INDEX($E$5:$E$900,SMALL(IF(ROUND($EH$5:$EH$900,1)=ROUND($EH241,1),ROW($EH$5:$EH$900)-4,""),3)),"")=$E241,"",IFERROR(INDEX($E$5:$E$900,SMALL(IF(ROUND($EH$5:$EH$900,1)=ROUND($EH241,1),ROW($EH$5:$EH$900)-4,""),3)),""))</f>
        <v/>
      </c>
      <c r="HQ241" s="117" t="str" cm="1">
        <f t="array" ref="HQ241">IF(IFERROR(INDEX($E$5:$E$900,SMALL(IF(ROUND($EH$5:$EH$900,1)=ROUND($EH241,1),ROW($EH$5:$EH$900)-4,""),4)),"")=$E241,"",IFERROR(INDEX($E$5:$E$900,SMALL(IF(ROUND($EH$5:$EH$900,1)=ROUND($EH241,1),ROW($EH$5:$EH$900)-4,""),4)),""))</f>
        <v/>
      </c>
      <c r="HR241" s="118"/>
      <c r="HS241" s="105" t="str">
        <f t="shared" si="25"/>
        <v>EMN</v>
      </c>
      <c r="HT241" s="119" t="str">
        <f t="shared" si="26"/>
        <v/>
      </c>
      <c r="HU241" s="119" t="str">
        <f t="shared" si="26"/>
        <v/>
      </c>
      <c r="HV241" s="119" t="str">
        <f t="shared" si="26"/>
        <v/>
      </c>
      <c r="HW241" s="119" t="str">
        <f t="shared" si="23"/>
        <v/>
      </c>
    </row>
    <row r="242" spans="1:231" ht="12.75" hidden="1" customHeight="1" x14ac:dyDescent="0.25">
      <c r="A242" s="107" t="s">
        <v>292</v>
      </c>
      <c r="B242" s="107" t="s">
        <v>889</v>
      </c>
      <c r="C242" s="107"/>
      <c r="D242" s="107">
        <v>2016</v>
      </c>
      <c r="E242" s="109" t="s">
        <v>897</v>
      </c>
      <c r="F242" s="107" t="s">
        <v>49</v>
      </c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 t="s">
        <v>18</v>
      </c>
      <c r="X242" s="105"/>
      <c r="Y242" s="107" t="s">
        <v>296</v>
      </c>
      <c r="Z242" s="107">
        <v>1</v>
      </c>
      <c r="AA242" s="107" t="s">
        <v>898</v>
      </c>
      <c r="AB242" s="110">
        <v>1</v>
      </c>
      <c r="AC242" s="110">
        <v>1</v>
      </c>
      <c r="AD242" s="107">
        <v>2795</v>
      </c>
      <c r="AE242" s="107">
        <v>24</v>
      </c>
      <c r="AF242" s="107">
        <v>2</v>
      </c>
      <c r="AG242" s="107">
        <v>127900</v>
      </c>
      <c r="AH242" s="107">
        <v>8</v>
      </c>
      <c r="AI242" s="107" t="s">
        <v>896</v>
      </c>
      <c r="AJ242" s="110">
        <v>2</v>
      </c>
      <c r="AK242" s="110" t="s">
        <v>326</v>
      </c>
      <c r="AL242" s="107" t="s">
        <v>327</v>
      </c>
      <c r="AM242" s="107">
        <v>1</v>
      </c>
      <c r="AN242" s="110" t="s">
        <v>367</v>
      </c>
      <c r="AO242" s="110">
        <v>250</v>
      </c>
      <c r="AP242" s="107" t="s">
        <v>817</v>
      </c>
      <c r="AQ242" s="107" t="s">
        <v>441</v>
      </c>
      <c r="AR242" s="107" t="s">
        <v>319</v>
      </c>
      <c r="AS242" s="107" t="s">
        <v>893</v>
      </c>
      <c r="AT242" s="107"/>
      <c r="AU242" s="107">
        <v>21.033000000000001</v>
      </c>
      <c r="AV242" s="107">
        <v>28.978000000000002</v>
      </c>
      <c r="AW242" s="107">
        <v>26.555</v>
      </c>
      <c r="AX242" s="107">
        <v>20.734999999999999</v>
      </c>
      <c r="AY242" s="107">
        <v>21.97</v>
      </c>
      <c r="AZ242" s="107">
        <v>34.936</v>
      </c>
      <c r="BA242" s="107"/>
      <c r="BB242" s="107">
        <v>68.915000000000006</v>
      </c>
      <c r="BC242" s="107">
        <v>656.43799999999999</v>
      </c>
      <c r="BD242" s="107">
        <v>21.341999999999999</v>
      </c>
      <c r="BE242" s="107">
        <v>27.57</v>
      </c>
      <c r="BF242" s="107">
        <v>180.762</v>
      </c>
      <c r="BG242" s="107">
        <v>56897.178999999996</v>
      </c>
      <c r="BH242" s="112">
        <v>56859.684000000001</v>
      </c>
      <c r="BI242" s="111">
        <v>8.2110000000000003</v>
      </c>
      <c r="BJ242" s="112">
        <v>279.89499999999998</v>
      </c>
      <c r="BK242" s="112">
        <v>42718.514999999999</v>
      </c>
      <c r="BL242" s="111">
        <v>6.1689999999999996</v>
      </c>
      <c r="BM242" s="112">
        <v>239.333</v>
      </c>
      <c r="BN242" s="112">
        <v>28377.562999999998</v>
      </c>
      <c r="BO242" s="111">
        <v>4.0979999999999999</v>
      </c>
      <c r="BP242" s="112">
        <v>194.56</v>
      </c>
      <c r="BQ242" s="112">
        <v>14188.137000000001</v>
      </c>
      <c r="BR242" s="111">
        <v>2.0489999999999999</v>
      </c>
      <c r="BS242" s="107">
        <v>166.76300000000001</v>
      </c>
      <c r="BT242" s="107">
        <v>649361.26699999999</v>
      </c>
      <c r="BU242" s="112">
        <v>649575.41099999996</v>
      </c>
      <c r="BV242" s="107">
        <v>11.007999999999999</v>
      </c>
      <c r="BW242" s="107">
        <v>274.91300000000001</v>
      </c>
      <c r="BX242" s="107">
        <v>487476.64299999998</v>
      </c>
      <c r="BY242" s="107">
        <v>8.2609999999999992</v>
      </c>
      <c r="BZ242" s="107">
        <v>211.048</v>
      </c>
      <c r="CA242" s="107">
        <v>324516.02299999999</v>
      </c>
      <c r="CB242" s="107">
        <v>5.5</v>
      </c>
      <c r="CC242" s="107">
        <v>193.90799999999999</v>
      </c>
      <c r="CD242" s="107">
        <v>162262.103</v>
      </c>
      <c r="CE242" s="107">
        <v>2.75</v>
      </c>
      <c r="CF242" s="107">
        <v>173.35499999999999</v>
      </c>
      <c r="CG242" s="107">
        <v>151615.76999999999</v>
      </c>
      <c r="CH242" s="112">
        <v>155787.33300000001</v>
      </c>
      <c r="CI242" s="107">
        <v>9.7690000000000001</v>
      </c>
      <c r="CJ242" s="107">
        <v>255.405</v>
      </c>
      <c r="CK242" s="107">
        <v>113739.626</v>
      </c>
      <c r="CL242" s="107">
        <v>7.133</v>
      </c>
      <c r="CM242" s="107">
        <v>226.155</v>
      </c>
      <c r="CN242" s="107">
        <v>75846.349000000002</v>
      </c>
      <c r="CO242" s="107">
        <v>4.7560000000000002</v>
      </c>
      <c r="CP242" s="107">
        <v>172.625</v>
      </c>
      <c r="CQ242" s="107">
        <v>37893.752</v>
      </c>
      <c r="CR242" s="107">
        <v>2.3759999999999999</v>
      </c>
      <c r="CS242" s="107">
        <v>158.839</v>
      </c>
      <c r="CT242" s="107">
        <v>101900.181</v>
      </c>
      <c r="CU242" s="107">
        <v>101898.698</v>
      </c>
      <c r="CV242" s="107">
        <v>6.7679999999999998</v>
      </c>
      <c r="CW242" s="107">
        <v>223.54900000000001</v>
      </c>
      <c r="CX242" s="112">
        <v>76476.542000000001</v>
      </c>
      <c r="CY242" s="107">
        <v>5.0789999999999997</v>
      </c>
      <c r="CZ242" s="107">
        <v>191.78899999999999</v>
      </c>
      <c r="DA242" s="112">
        <v>50964.315999999999</v>
      </c>
      <c r="DB242" s="107">
        <v>3.3849999999999998</v>
      </c>
      <c r="DC242" s="107">
        <v>161.34899999999999</v>
      </c>
      <c r="DD242" s="112">
        <v>25466.542000000001</v>
      </c>
      <c r="DE242" s="107">
        <v>1.6910000000000001</v>
      </c>
      <c r="DF242" s="107">
        <v>153.90799999999999</v>
      </c>
      <c r="DG242" s="107">
        <v>158076.905</v>
      </c>
      <c r="DH242" s="112">
        <v>157962.25200000001</v>
      </c>
      <c r="DI242" s="107">
        <v>7.5629999999999997</v>
      </c>
      <c r="DJ242" s="107">
        <v>246.84299999999999</v>
      </c>
      <c r="DK242" s="112">
        <v>118606.109</v>
      </c>
      <c r="DL242" s="107">
        <v>5.6779999999999999</v>
      </c>
      <c r="DM242" s="107">
        <v>206.36199999999999</v>
      </c>
      <c r="DN242" s="112">
        <v>78930.694000000003</v>
      </c>
      <c r="DO242" s="107">
        <v>3.7789999999999999</v>
      </c>
      <c r="DP242" s="107">
        <v>166.42699999999999</v>
      </c>
      <c r="DQ242" s="112">
        <v>39539.610999999997</v>
      </c>
      <c r="DR242" s="107">
        <v>1.893</v>
      </c>
      <c r="DS242" s="107">
        <v>155.52600000000001</v>
      </c>
      <c r="DT242" s="107">
        <v>11674.749</v>
      </c>
      <c r="DU242" s="112">
        <v>11673.499</v>
      </c>
      <c r="DV242" s="107">
        <v>11.95</v>
      </c>
      <c r="DW242" s="107">
        <v>241.53399999999999</v>
      </c>
      <c r="DX242" s="112">
        <v>8572.0110000000004</v>
      </c>
      <c r="DY242" s="107">
        <v>8.7750000000000004</v>
      </c>
      <c r="DZ242" s="107">
        <v>202.26300000000001</v>
      </c>
      <c r="EA242" s="112">
        <v>5810.8959999999997</v>
      </c>
      <c r="EB242" s="107">
        <v>5.9489999999999998</v>
      </c>
      <c r="EC242" s="107">
        <v>167.1</v>
      </c>
      <c r="ED242" s="112">
        <v>2935.7379999999998</v>
      </c>
      <c r="EE242" s="107">
        <v>3.0049999999999999</v>
      </c>
      <c r="EF242" s="107">
        <v>154.16300000000001</v>
      </c>
      <c r="EG242" s="107">
        <v>3397348.7039999999</v>
      </c>
      <c r="EH242" s="111">
        <v>3404344.8840000001</v>
      </c>
      <c r="EI242" s="107">
        <v>9.6140000000000008</v>
      </c>
      <c r="EJ242" s="107">
        <v>284.17200000000003</v>
      </c>
      <c r="EK242" s="112">
        <v>2926240.2680000002</v>
      </c>
      <c r="EL242" s="107">
        <v>8.2639999999999993</v>
      </c>
      <c r="EM242" s="107">
        <v>262.18799999999999</v>
      </c>
      <c r="EN242" s="112">
        <v>2518478.6860000002</v>
      </c>
      <c r="EO242" s="107">
        <v>7.1120000000000001</v>
      </c>
      <c r="EP242" s="107">
        <v>243.297</v>
      </c>
      <c r="EQ242" s="112">
        <v>2106511.8629999999</v>
      </c>
      <c r="ER242" s="107">
        <v>5.9489999999999998</v>
      </c>
      <c r="ES242" s="107">
        <v>218.62100000000001</v>
      </c>
      <c r="ET242" s="112">
        <v>1688900.692</v>
      </c>
      <c r="EU242" s="107">
        <v>4.7690000000000001</v>
      </c>
      <c r="EV242" s="107">
        <v>196.96299999999999</v>
      </c>
      <c r="EW242" s="112">
        <v>1280321.4639999999</v>
      </c>
      <c r="EX242" s="107">
        <v>3.6160000000000001</v>
      </c>
      <c r="EY242" s="107">
        <v>184.614</v>
      </c>
      <c r="EZ242" s="112">
        <v>847719.39899999998</v>
      </c>
      <c r="FA242" s="107">
        <v>2.3940000000000001</v>
      </c>
      <c r="FB242" s="107">
        <v>170.821</v>
      </c>
      <c r="FC242" s="112">
        <v>425948.64799999999</v>
      </c>
      <c r="FD242" s="107">
        <v>1.2030000000000001</v>
      </c>
      <c r="FE242" s="107">
        <v>157.55600000000001</v>
      </c>
      <c r="FF242" s="107">
        <v>4934.8280000000004</v>
      </c>
      <c r="FG242" s="112">
        <v>5070.9279999999999</v>
      </c>
      <c r="FH242" s="107">
        <v>14.981999999999999</v>
      </c>
      <c r="FI242" s="107">
        <v>152.68199999999999</v>
      </c>
      <c r="FJ242" s="112">
        <v>2470.38</v>
      </c>
      <c r="FK242" s="107">
        <v>7.2990000000000004</v>
      </c>
      <c r="FL242" s="107">
        <v>150.80799999999999</v>
      </c>
      <c r="FM242" s="107">
        <v>19144.868999999999</v>
      </c>
      <c r="FN242" s="112">
        <v>19079.257000000001</v>
      </c>
      <c r="FO242" s="107">
        <v>139.68299999999999</v>
      </c>
      <c r="FP242" s="107">
        <v>151.21700000000001</v>
      </c>
      <c r="FQ242" s="112">
        <v>9582.1209999999992</v>
      </c>
      <c r="FR242" s="107">
        <v>70.152000000000001</v>
      </c>
      <c r="FS242" s="107">
        <v>150.38300000000001</v>
      </c>
      <c r="FT242" s="107">
        <v>75.558999999999997</v>
      </c>
      <c r="FU242" s="107">
        <v>6.5590000000000002</v>
      </c>
      <c r="FV242" s="107">
        <v>238.202</v>
      </c>
      <c r="FW242" s="107">
        <v>75.704999999999998</v>
      </c>
      <c r="FX242" s="107">
        <v>6.5720000000000001</v>
      </c>
      <c r="FY242" s="107">
        <v>238.05699999999999</v>
      </c>
      <c r="FZ242" s="107">
        <v>1829006.9720000001</v>
      </c>
      <c r="GA242" s="107">
        <v>12.35</v>
      </c>
      <c r="GB242" s="107">
        <v>271.39699999999999</v>
      </c>
      <c r="GC242" s="107">
        <v>7255336.1409999998</v>
      </c>
      <c r="GD242" s="107">
        <v>48.991</v>
      </c>
      <c r="GE242" s="113">
        <v>271.02600000000001</v>
      </c>
      <c r="GF242" s="110">
        <v>126.4</v>
      </c>
      <c r="GG242" s="110"/>
      <c r="GH242" s="110"/>
      <c r="GI242" s="110"/>
      <c r="GJ242" s="110"/>
      <c r="GK242" s="110"/>
      <c r="GL242" s="107">
        <v>6</v>
      </c>
      <c r="GM242" s="107"/>
      <c r="GN242" s="107"/>
      <c r="GO242" s="72"/>
      <c r="GP242" s="72"/>
      <c r="GQ242" s="72"/>
      <c r="GR242" s="72"/>
      <c r="GS242" s="72"/>
      <c r="GT242" s="72"/>
      <c r="GU242" s="72"/>
      <c r="GV242" s="72"/>
      <c r="GW242" s="72"/>
      <c r="GX242" s="72"/>
      <c r="GY242" s="72"/>
      <c r="GZ242" s="72"/>
      <c r="HA242" s="133"/>
      <c r="HB242" s="72"/>
      <c r="HC242" s="53" t="str">
        <f t="shared" si="29"/>
        <v>0</v>
      </c>
      <c r="HD242" s="56">
        <f t="shared" si="30"/>
        <v>2016</v>
      </c>
      <c r="HF242" s="56" t="e">
        <f>MATCH(ROUND(#REF!,1),#REF!,0)</f>
        <v>#REF!</v>
      </c>
      <c r="HG242" s="56" t="e">
        <f>MATCH(ROUND(#REF!,1),#REF!,0)</f>
        <v>#REF!</v>
      </c>
      <c r="HH242" s="56" t="e">
        <f>MATCH(ROUND(#REF!,1),#REF!,0)</f>
        <v>#REF!</v>
      </c>
      <c r="HI242" s="56" t="e">
        <f>MATCH(ROUND(#REF!,1),#REF!,0)</f>
        <v>#REF!</v>
      </c>
      <c r="HK242" s="115">
        <f t="shared" si="24"/>
        <v>1</v>
      </c>
      <c r="HL242" s="115" t="str" cm="1">
        <f t="array" ref="HL242">IFERROR(INDEX(#REF!,'5. Data Set'!HH242),"")</f>
        <v/>
      </c>
      <c r="HN242" s="116" t="str" cm="1">
        <f t="array" ref="HN242">IF(IFERROR(INDEX($E$5:$E$900,SMALL(IF(ROUND($EH$5:$EH$900,1)=ROUND($EH242,1),ROW($EH$5:$EH$900)-4,""),1)),"")=$E242,"",IFERROR(INDEX($E$5:$E$900,SMALL(IF(ROUND($EH$5:$EH$900,1)=ROUND($EH242,1),ROW($EH$5:$EH$900)-4,""),1)),""))</f>
        <v/>
      </c>
      <c r="HO242" s="116" t="str" cm="1">
        <f t="array" ref="HO242">IF(IFERROR(INDEX($E$5:$E$900,SMALL(IF(ROUND($EH$5:$EH$900,1)=ROUND($EH242,1),ROW($EH$5:$EH$900)-4,""),2)),"")=$E242,"",IFERROR(INDEX($E$5:$E$900,SMALL(IF(ROUND($EH$5:$EH$900,1)=ROUND($EH242,1),ROW($EH$5:$EH$900)-4,""),2)),""))</f>
        <v/>
      </c>
      <c r="HP242" s="116" t="str" cm="1">
        <f t="array" ref="HP242">IF(IFERROR(INDEX($E$5:$E$900,SMALL(IF(ROUND($EH$5:$EH$900,1)=ROUND($EH242,1),ROW($EH$5:$EH$900)-4,""),3)),"")=$E242,"",IFERROR(INDEX($E$5:$E$900,SMALL(IF(ROUND($EH$5:$EH$900,1)=ROUND($EH242,1),ROW($EH$5:$EH$900)-4,""),3)),""))</f>
        <v/>
      </c>
      <c r="HQ242" s="117" t="str" cm="1">
        <f t="array" ref="HQ242">IF(IFERROR(INDEX($E$5:$E$900,SMALL(IF(ROUND($EH$5:$EH$900,1)=ROUND($EH242,1),ROW($EH$5:$EH$900)-4,""),4)),"")=$E242,"",IFERROR(INDEX($E$5:$E$900,SMALL(IF(ROUND($EH$5:$EH$900,1)=ROUND($EH242,1),ROW($EH$5:$EH$900)-4,""),4)),""))</f>
        <v/>
      </c>
      <c r="HR242" s="118"/>
      <c r="HS242" s="105" t="str">
        <f t="shared" si="25"/>
        <v>EMN</v>
      </c>
      <c r="HT242" s="119" t="str">
        <f t="shared" si="26"/>
        <v/>
      </c>
      <c r="HU242" s="119" t="str">
        <f t="shared" si="26"/>
        <v/>
      </c>
      <c r="HV242" s="119" t="str">
        <f t="shared" si="26"/>
        <v/>
      </c>
      <c r="HW242" s="119" t="str">
        <f t="shared" si="23"/>
        <v/>
      </c>
    </row>
    <row r="243" spans="1:231" ht="12.75" hidden="1" customHeight="1" x14ac:dyDescent="0.25">
      <c r="A243" s="107" t="s">
        <v>292</v>
      </c>
      <c r="B243" s="137" t="s">
        <v>899</v>
      </c>
      <c r="C243" s="137"/>
      <c r="D243" s="137">
        <v>2016</v>
      </c>
      <c r="E243" s="109" t="s">
        <v>900</v>
      </c>
      <c r="F243" s="137" t="s">
        <v>300</v>
      </c>
      <c r="G243" s="107"/>
      <c r="H243" s="137"/>
      <c r="I243" s="137"/>
      <c r="J243" s="137"/>
      <c r="K243" s="137"/>
      <c r="L243" s="137"/>
      <c r="M243" s="137"/>
      <c r="N243" s="137"/>
      <c r="O243" s="137"/>
      <c r="P243" s="137"/>
      <c r="Q243" s="137"/>
      <c r="R243" s="137"/>
      <c r="S243" s="137"/>
      <c r="T243" s="137"/>
      <c r="U243" s="137"/>
      <c r="V243" s="137"/>
      <c r="W243" s="137" t="s">
        <v>18</v>
      </c>
      <c r="X243" s="105"/>
      <c r="Y243" s="137" t="s">
        <v>296</v>
      </c>
      <c r="Z243" s="137">
        <v>1</v>
      </c>
      <c r="AA243" s="137" t="s">
        <v>891</v>
      </c>
      <c r="AB243" s="137">
        <v>2</v>
      </c>
      <c r="AC243" s="137">
        <v>2</v>
      </c>
      <c r="AD243" s="137">
        <v>2246</v>
      </c>
      <c r="AE243" s="137">
        <v>64</v>
      </c>
      <c r="AF243" s="137">
        <v>2</v>
      </c>
      <c r="AG243" s="137">
        <v>511900</v>
      </c>
      <c r="AH243" s="137">
        <v>16</v>
      </c>
      <c r="AI243" s="137" t="s">
        <v>892</v>
      </c>
      <c r="AJ243" s="137">
        <v>8</v>
      </c>
      <c r="AK243" s="137" t="s">
        <v>562</v>
      </c>
      <c r="AL243" s="137" t="s">
        <v>327</v>
      </c>
      <c r="AM243" s="137">
        <v>1</v>
      </c>
      <c r="AN243" s="137" t="s">
        <v>367</v>
      </c>
      <c r="AO243" s="137">
        <v>250</v>
      </c>
      <c r="AP243" s="137" t="s">
        <v>817</v>
      </c>
      <c r="AQ243" s="137" t="s">
        <v>441</v>
      </c>
      <c r="AR243" s="137" t="s">
        <v>319</v>
      </c>
      <c r="AS243" s="137" t="s">
        <v>893</v>
      </c>
      <c r="AT243" s="137"/>
      <c r="AU243" s="137">
        <v>20.722999999999999</v>
      </c>
      <c r="AV243" s="137">
        <v>19.792000000000002</v>
      </c>
      <c r="AW243" s="137">
        <v>33.734999999999999</v>
      </c>
      <c r="AX243" s="137">
        <v>26.295999999999999</v>
      </c>
      <c r="AY243" s="137">
        <v>27.242999999999999</v>
      </c>
      <c r="AZ243" s="137">
        <v>45.112000000000002</v>
      </c>
      <c r="BA243" s="137"/>
      <c r="BB243" s="137">
        <v>47.304000000000002</v>
      </c>
      <c r="BC243" s="137">
        <v>432.00299999999999</v>
      </c>
      <c r="BD243" s="137">
        <v>20.181000000000001</v>
      </c>
      <c r="BE243" s="137">
        <v>18.634</v>
      </c>
      <c r="BF243" s="137">
        <v>422.017</v>
      </c>
      <c r="BG243" s="137">
        <v>90200.092999999993</v>
      </c>
      <c r="BH243" s="137">
        <v>90189.87</v>
      </c>
      <c r="BI243" s="137">
        <v>13.025</v>
      </c>
      <c r="BJ243" s="137">
        <v>446.82</v>
      </c>
      <c r="BK243" s="137">
        <v>67655.957999999999</v>
      </c>
      <c r="BL243" s="137">
        <v>9.7710000000000008</v>
      </c>
      <c r="BM243" s="137">
        <v>360.1</v>
      </c>
      <c r="BN243" s="137">
        <v>45116.2</v>
      </c>
      <c r="BO243" s="137">
        <v>6.516</v>
      </c>
      <c r="BP243" s="137">
        <v>322.16399999999999</v>
      </c>
      <c r="BQ243" s="137">
        <v>22588.468000000001</v>
      </c>
      <c r="BR243" s="137">
        <v>3.262</v>
      </c>
      <c r="BS243" s="137">
        <v>282.97000000000003</v>
      </c>
      <c r="BT243" s="137">
        <v>716555.87399999995</v>
      </c>
      <c r="BU243" s="137">
        <v>716516.02</v>
      </c>
      <c r="BV243" s="137">
        <v>12.143000000000001</v>
      </c>
      <c r="BW243" s="137">
        <v>437.09</v>
      </c>
      <c r="BX243" s="137">
        <v>537317.83700000006</v>
      </c>
      <c r="BY243" s="137">
        <v>9.1059999999999999</v>
      </c>
      <c r="BZ243" s="137">
        <v>346.05</v>
      </c>
      <c r="CA243" s="137">
        <v>358351.89600000001</v>
      </c>
      <c r="CB243" s="137">
        <v>6.0730000000000004</v>
      </c>
      <c r="CC243" s="137">
        <v>311.77199999999999</v>
      </c>
      <c r="CD243" s="137">
        <v>179126.89</v>
      </c>
      <c r="CE243" s="137">
        <v>3.036</v>
      </c>
      <c r="CF243" s="137">
        <v>281.70400000000001</v>
      </c>
      <c r="CG243" s="137">
        <v>331659.049</v>
      </c>
      <c r="CH243" s="137">
        <v>323712.174</v>
      </c>
      <c r="CI243" s="137">
        <v>20.3</v>
      </c>
      <c r="CJ243" s="137">
        <v>426.35</v>
      </c>
      <c r="CK243" s="137">
        <v>247855.95800000001</v>
      </c>
      <c r="CL243" s="137">
        <v>15.542999999999999</v>
      </c>
      <c r="CM243" s="137">
        <v>378.29500000000002</v>
      </c>
      <c r="CN243" s="137">
        <v>165998.88699999999</v>
      </c>
      <c r="CO243" s="137">
        <v>10.41</v>
      </c>
      <c r="CP243" s="137">
        <v>302.93299999999999</v>
      </c>
      <c r="CQ243" s="137">
        <v>82868.917000000001</v>
      </c>
      <c r="CR243" s="137">
        <v>5.1970000000000001</v>
      </c>
      <c r="CS243" s="137">
        <v>269.72199999999998</v>
      </c>
      <c r="CT243" s="137">
        <v>233049.83499999999</v>
      </c>
      <c r="CU243" s="137">
        <v>240654.50099999999</v>
      </c>
      <c r="CV243" s="137">
        <v>15.983000000000001</v>
      </c>
      <c r="CW243" s="137">
        <v>401.31</v>
      </c>
      <c r="CX243" s="137">
        <v>174772.64</v>
      </c>
      <c r="CY243" s="137">
        <v>11.608000000000001</v>
      </c>
      <c r="CZ243" s="137">
        <v>378.1</v>
      </c>
      <c r="DA243" s="137">
        <v>116626.785</v>
      </c>
      <c r="DB243" s="137">
        <v>7.7460000000000004</v>
      </c>
      <c r="DC243" s="137">
        <v>298.45600000000002</v>
      </c>
      <c r="DD243" s="137">
        <v>58267.769</v>
      </c>
      <c r="DE243" s="137">
        <v>3.87</v>
      </c>
      <c r="DF243" s="137">
        <v>256.84699999999998</v>
      </c>
      <c r="DG243" s="137">
        <v>351255.337</v>
      </c>
      <c r="DH243" s="137">
        <v>344786.03</v>
      </c>
      <c r="DI243" s="137">
        <v>16.507000000000001</v>
      </c>
      <c r="DJ243" s="137">
        <v>419.37</v>
      </c>
      <c r="DK243" s="137">
        <v>263301.72100000002</v>
      </c>
      <c r="DL243" s="137">
        <v>12.606</v>
      </c>
      <c r="DM243" s="137">
        <v>406.505</v>
      </c>
      <c r="DN243" s="137">
        <v>175883.361</v>
      </c>
      <c r="DO243" s="137">
        <v>8.4209999999999994</v>
      </c>
      <c r="DP243" s="137">
        <v>296.43</v>
      </c>
      <c r="DQ243" s="137">
        <v>87864.691000000006</v>
      </c>
      <c r="DR243" s="137">
        <v>4.2069999999999999</v>
      </c>
      <c r="DS243" s="137">
        <v>264.79199999999997</v>
      </c>
      <c r="DT243" s="137">
        <v>25018.396000000001</v>
      </c>
      <c r="DU243" s="137">
        <v>24998.07</v>
      </c>
      <c r="DV243" s="137">
        <v>25.59</v>
      </c>
      <c r="DW243" s="137">
        <v>375.4</v>
      </c>
      <c r="DX243" s="137">
        <v>18628.244999999999</v>
      </c>
      <c r="DY243" s="137">
        <v>19.07</v>
      </c>
      <c r="DZ243" s="137">
        <v>353.81599999999997</v>
      </c>
      <c r="EA243" s="137">
        <v>12521.008</v>
      </c>
      <c r="EB243" s="137">
        <v>12.818</v>
      </c>
      <c r="EC243" s="137">
        <v>283.798</v>
      </c>
      <c r="ED243" s="137">
        <v>6256.7790000000005</v>
      </c>
      <c r="EE243" s="137">
        <v>6.4050000000000002</v>
      </c>
      <c r="EF243" s="137">
        <v>256.62599999999998</v>
      </c>
      <c r="EG243" s="137">
        <v>5482512.5420000004</v>
      </c>
      <c r="EH243" s="167">
        <v>5520259.0970000001</v>
      </c>
      <c r="EI243" s="137">
        <v>15.589</v>
      </c>
      <c r="EJ243" s="137">
        <v>461.21</v>
      </c>
      <c r="EK243" s="137">
        <v>4716476.1529999999</v>
      </c>
      <c r="EL243" s="137">
        <v>13.319000000000001</v>
      </c>
      <c r="EM243" s="137">
        <v>468.81</v>
      </c>
      <c r="EN243" s="137">
        <v>4099328.568</v>
      </c>
      <c r="EO243" s="137">
        <v>11.576000000000001</v>
      </c>
      <c r="EP243" s="137">
        <v>423.79500000000002</v>
      </c>
      <c r="EQ243" s="137">
        <v>3438343.497</v>
      </c>
      <c r="ER243" s="137">
        <v>9.7100000000000009</v>
      </c>
      <c r="ES243" s="137">
        <v>363.029</v>
      </c>
      <c r="ET243" s="137">
        <v>2734246.6230000001</v>
      </c>
      <c r="EU243" s="137">
        <v>7.7210000000000001</v>
      </c>
      <c r="EV243" s="137">
        <v>337.93900000000002</v>
      </c>
      <c r="EW243" s="137">
        <v>2059818.686</v>
      </c>
      <c r="EX243" s="137">
        <v>5.8170000000000002</v>
      </c>
      <c r="EY243" s="137">
        <v>318.99299999999999</v>
      </c>
      <c r="EZ243" s="137">
        <v>1368842.523</v>
      </c>
      <c r="FA243" s="137">
        <v>3.8660000000000001</v>
      </c>
      <c r="FB243" s="137">
        <v>296.46499999999997</v>
      </c>
      <c r="FC243" s="137">
        <v>685022.82299999997</v>
      </c>
      <c r="FD243" s="137">
        <v>1.9339999999999999</v>
      </c>
      <c r="FE243" s="137">
        <v>267.964</v>
      </c>
      <c r="FF243" s="137">
        <v>5207.1580000000004</v>
      </c>
      <c r="FG243" s="137">
        <v>5372.2889999999998</v>
      </c>
      <c r="FH243" s="137">
        <v>15.872999999999999</v>
      </c>
      <c r="FI243" s="137">
        <v>234.47</v>
      </c>
      <c r="FJ243" s="137">
        <v>2603.7809999999999</v>
      </c>
      <c r="FK243" s="137">
        <v>7.6929999999999996</v>
      </c>
      <c r="FL243" s="137">
        <v>232.74100000000001</v>
      </c>
      <c r="FM243" s="137">
        <v>19457.542000000001</v>
      </c>
      <c r="FN243" s="137">
        <v>19322.223000000002</v>
      </c>
      <c r="FO243" s="137">
        <v>141.46100000000001</v>
      </c>
      <c r="FP243" s="137">
        <v>232.94</v>
      </c>
      <c r="FQ243" s="137">
        <v>9737.3610000000008</v>
      </c>
      <c r="FR243" s="137">
        <v>71.289000000000001</v>
      </c>
      <c r="FS243" s="137">
        <v>231.976</v>
      </c>
      <c r="FT243" s="137">
        <v>86.323999999999998</v>
      </c>
      <c r="FU243" s="137">
        <v>7.4930000000000003</v>
      </c>
      <c r="FV243" s="137">
        <v>401.19499999999999</v>
      </c>
      <c r="FW243" s="137">
        <v>86.481999999999999</v>
      </c>
      <c r="FX243" s="137">
        <v>7.5069999999999997</v>
      </c>
      <c r="FY243" s="137">
        <v>403.81</v>
      </c>
      <c r="FZ243" s="137">
        <v>34713.106</v>
      </c>
      <c r="GA243" s="137">
        <v>0.23400000000000001</v>
      </c>
      <c r="GB243" s="137">
        <v>357.89</v>
      </c>
      <c r="GC243" s="137">
        <v>27568747.991</v>
      </c>
      <c r="GD243" s="137">
        <v>186.15600000000001</v>
      </c>
      <c r="GE243" s="137">
        <v>441.10899999999998</v>
      </c>
      <c r="GF243" s="137">
        <v>271.39999999999998</v>
      </c>
      <c r="GG243" s="137"/>
      <c r="GH243" s="137"/>
      <c r="GI243" s="137"/>
      <c r="GJ243" s="137"/>
      <c r="GK243" s="137"/>
      <c r="GL243" s="107">
        <v>7</v>
      </c>
      <c r="GM243" s="107"/>
      <c r="GN243" s="107"/>
      <c r="GO243" s="72"/>
      <c r="GP243" s="72"/>
      <c r="GQ243" s="72"/>
      <c r="GR243" s="72"/>
      <c r="GS243" s="72"/>
      <c r="GT243" s="72"/>
      <c r="GU243" s="72"/>
      <c r="GV243" s="72"/>
      <c r="GW243" s="72"/>
      <c r="GX243" s="72"/>
      <c r="GY243" s="72"/>
      <c r="GZ243" s="72"/>
      <c r="HA243" s="133"/>
      <c r="HB243" s="72"/>
      <c r="HC243" s="53" t="str">
        <f t="shared" si="29"/>
        <v>0</v>
      </c>
      <c r="HD243" s="56">
        <f t="shared" si="30"/>
        <v>2016</v>
      </c>
      <c r="HF243" s="56" t="e">
        <f>MATCH(ROUND(#REF!,1),#REF!,0)</f>
        <v>#REF!</v>
      </c>
      <c r="HG243" s="56" t="e">
        <f>MATCH(ROUND(#REF!,1),#REF!,0)</f>
        <v>#REF!</v>
      </c>
      <c r="HH243" s="56" t="e">
        <f>MATCH(ROUND(#REF!,1),#REF!,0)</f>
        <v>#REF!</v>
      </c>
      <c r="HI243" s="56" t="e">
        <f>MATCH(ROUND(#REF!,1),#REF!,0)</f>
        <v>#REF!</v>
      </c>
      <c r="HK243" s="115">
        <f t="shared" si="24"/>
        <v>2</v>
      </c>
      <c r="HL243" s="115" t="str" cm="1">
        <f t="array" ref="HL243">IFERROR(INDEX(#REF!,'5. Data Set'!HH243),"")</f>
        <v/>
      </c>
      <c r="HN243" s="116" t="str" cm="1">
        <f t="array" ref="HN243">IF(IFERROR(INDEX($E$5:$E$900,SMALL(IF(ROUND($EH$5:$EH$900,1)=ROUND($EH243,1),ROW($EH$5:$EH$900)-4,""),1)),"")=$E243,"",IFERROR(INDEX($E$5:$E$900,SMALL(IF(ROUND($EH$5:$EH$900,1)=ROUND($EH243,1),ROW($EH$5:$EH$900)-4,""),1)),""))</f>
        <v/>
      </c>
      <c r="HO243" s="116" t="str" cm="1">
        <f t="array" ref="HO243">IF(IFERROR(INDEX($E$5:$E$900,SMALL(IF(ROUND($EH$5:$EH$900,1)=ROUND($EH243,1),ROW($EH$5:$EH$900)-4,""),2)),"")=$E243,"",IFERROR(INDEX($E$5:$E$900,SMALL(IF(ROUND($EH$5:$EH$900,1)=ROUND($EH243,1),ROW($EH$5:$EH$900)-4,""),2)),""))</f>
        <v/>
      </c>
      <c r="HP243" s="116" t="str" cm="1">
        <f t="array" ref="HP243">IF(IFERROR(INDEX($E$5:$E$900,SMALL(IF(ROUND($EH$5:$EH$900,1)=ROUND($EH243,1),ROW($EH$5:$EH$900)-4,""),3)),"")=$E243,"",IFERROR(INDEX($E$5:$E$900,SMALL(IF(ROUND($EH$5:$EH$900,1)=ROUND($EH243,1),ROW($EH$5:$EH$900)-4,""),3)),""))</f>
        <v/>
      </c>
      <c r="HQ243" s="117" t="str" cm="1">
        <f t="array" ref="HQ243">IF(IFERROR(INDEX($E$5:$E$900,SMALL(IF(ROUND($EH$5:$EH$900,1)=ROUND($EH243,1),ROW($EH$5:$EH$900)-4,""),4)),"")=$E243,"",IFERROR(INDEX($E$5:$E$900,SMALL(IF(ROUND($EH$5:$EH$900,1)=ROUND($EH243,1),ROW($EH$5:$EH$900)-4,""),4)),""))</f>
        <v/>
      </c>
      <c r="HR243" s="118"/>
      <c r="HS243" s="105" t="str">
        <f t="shared" si="25"/>
        <v>ENM</v>
      </c>
      <c r="HT243" s="119" t="str">
        <f t="shared" si="26"/>
        <v/>
      </c>
      <c r="HU243" s="119" t="str">
        <f t="shared" si="26"/>
        <v/>
      </c>
      <c r="HV243" s="119" t="str">
        <f t="shared" si="26"/>
        <v/>
      </c>
      <c r="HW243" s="119" t="str">
        <f t="shared" si="23"/>
        <v/>
      </c>
    </row>
    <row r="244" spans="1:231" ht="12.75" hidden="1" customHeight="1" x14ac:dyDescent="0.25">
      <c r="A244" s="107" t="s">
        <v>292</v>
      </c>
      <c r="B244" s="137" t="s">
        <v>899</v>
      </c>
      <c r="C244" s="107"/>
      <c r="D244" s="107">
        <v>2016</v>
      </c>
      <c r="E244" s="109" t="s">
        <v>901</v>
      </c>
      <c r="F244" s="107" t="s">
        <v>309</v>
      </c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 t="s">
        <v>18</v>
      </c>
      <c r="X244" s="105"/>
      <c r="Y244" s="107" t="s">
        <v>296</v>
      </c>
      <c r="Z244" s="107">
        <v>1</v>
      </c>
      <c r="AA244" s="107" t="s">
        <v>895</v>
      </c>
      <c r="AB244" s="110">
        <v>1</v>
      </c>
      <c r="AC244" s="110">
        <v>1</v>
      </c>
      <c r="AD244" s="107">
        <v>3194</v>
      </c>
      <c r="AE244" s="107">
        <v>8</v>
      </c>
      <c r="AF244" s="107">
        <v>2</v>
      </c>
      <c r="AG244" s="107">
        <v>63900</v>
      </c>
      <c r="AH244" s="107">
        <v>8</v>
      </c>
      <c r="AI244" s="107" t="s">
        <v>896</v>
      </c>
      <c r="AJ244" s="110">
        <v>2</v>
      </c>
      <c r="AK244" s="110" t="s">
        <v>326</v>
      </c>
      <c r="AL244" s="107" t="s">
        <v>327</v>
      </c>
      <c r="AM244" s="107">
        <v>1</v>
      </c>
      <c r="AN244" s="110" t="s">
        <v>367</v>
      </c>
      <c r="AO244" s="110">
        <v>250</v>
      </c>
      <c r="AP244" s="107" t="s">
        <v>817</v>
      </c>
      <c r="AQ244" s="107" t="s">
        <v>441</v>
      </c>
      <c r="AR244" s="107" t="s">
        <v>319</v>
      </c>
      <c r="AS244" s="107" t="s">
        <v>893</v>
      </c>
      <c r="AT244" s="107"/>
      <c r="AU244" s="107">
        <v>10.137</v>
      </c>
      <c r="AV244" s="107">
        <v>17.968</v>
      </c>
      <c r="AW244" s="107">
        <v>11.61</v>
      </c>
      <c r="AX244" s="107">
        <v>7.3860000000000001</v>
      </c>
      <c r="AY244" s="107">
        <v>8.2910000000000004</v>
      </c>
      <c r="AZ244" s="107">
        <v>13.204000000000001</v>
      </c>
      <c r="BA244" s="107"/>
      <c r="BB244" s="107">
        <v>26.722000000000001</v>
      </c>
      <c r="BC244" s="107">
        <v>422.27100000000002</v>
      </c>
      <c r="BD244" s="107">
        <v>8.4849999999999994</v>
      </c>
      <c r="BE244" s="133">
        <v>34.052999999999997</v>
      </c>
      <c r="BF244" s="133">
        <v>68.057000000000002</v>
      </c>
      <c r="BG244" s="133">
        <v>19470.607</v>
      </c>
      <c r="BH244" s="112">
        <v>19466.137999999999</v>
      </c>
      <c r="BI244" s="111">
        <v>2.8109999999999999</v>
      </c>
      <c r="BJ244" s="112">
        <v>153.77000000000001</v>
      </c>
      <c r="BK244" s="112">
        <v>14631.977000000001</v>
      </c>
      <c r="BL244" s="111">
        <v>2.113</v>
      </c>
      <c r="BM244" s="112">
        <v>153.77000000000001</v>
      </c>
      <c r="BN244" s="112">
        <v>9729.3439999999991</v>
      </c>
      <c r="BO244" s="111">
        <v>1.405</v>
      </c>
      <c r="BP244" s="112">
        <v>153.77000000000001</v>
      </c>
      <c r="BQ244" s="112">
        <v>4898</v>
      </c>
      <c r="BR244" s="111">
        <v>0.70699999999999996</v>
      </c>
      <c r="BS244" s="133">
        <v>153.77000000000001</v>
      </c>
      <c r="BT244" s="133">
        <v>329536.61</v>
      </c>
      <c r="BU244" s="112">
        <v>329621.32699999999</v>
      </c>
      <c r="BV244" s="107">
        <v>5.5860000000000003</v>
      </c>
      <c r="BW244" s="107">
        <v>172.01</v>
      </c>
      <c r="BX244" s="107">
        <v>247110.72500000001</v>
      </c>
      <c r="BY244" s="107">
        <v>4.1879999999999997</v>
      </c>
      <c r="BZ244" s="107">
        <v>172.05</v>
      </c>
      <c r="CA244" s="107">
        <v>164873.571</v>
      </c>
      <c r="CB244" s="107">
        <v>2.794</v>
      </c>
      <c r="CC244" s="107">
        <v>172.05</v>
      </c>
      <c r="CD244" s="107">
        <v>82435.112999999998</v>
      </c>
      <c r="CE244" s="107">
        <v>1.397</v>
      </c>
      <c r="CF244" s="133">
        <v>172.05</v>
      </c>
      <c r="CG244" s="133">
        <v>57873.163</v>
      </c>
      <c r="CH244" s="112">
        <v>56470.353000000003</v>
      </c>
      <c r="CI244" s="107">
        <v>3.5409999999999999</v>
      </c>
      <c r="CJ244" s="107">
        <v>172.05</v>
      </c>
      <c r="CK244" s="107">
        <v>43459.205000000002</v>
      </c>
      <c r="CL244" s="107">
        <v>2.7250000000000001</v>
      </c>
      <c r="CM244" s="107">
        <v>172.05</v>
      </c>
      <c r="CN244" s="107">
        <v>28966.932000000001</v>
      </c>
      <c r="CO244" s="107">
        <v>1.8169999999999999</v>
      </c>
      <c r="CP244" s="107">
        <v>172.05</v>
      </c>
      <c r="CQ244" s="107">
        <v>14483.031000000001</v>
      </c>
      <c r="CR244" s="107">
        <v>0.90800000000000003</v>
      </c>
      <c r="CS244" s="107">
        <v>172.05</v>
      </c>
      <c r="CT244" s="107">
        <v>34589.228000000003</v>
      </c>
      <c r="CU244" s="107">
        <v>34577.269</v>
      </c>
      <c r="CV244" s="107">
        <v>2.2959999999999998</v>
      </c>
      <c r="CW244" s="107">
        <v>172.05</v>
      </c>
      <c r="CX244" s="112">
        <v>25904.429</v>
      </c>
      <c r="CY244" s="107">
        <v>1.72</v>
      </c>
      <c r="CZ244" s="107">
        <v>172.05</v>
      </c>
      <c r="DA244" s="112">
        <v>17284.866999999998</v>
      </c>
      <c r="DB244" s="107">
        <v>1.1479999999999999</v>
      </c>
      <c r="DC244" s="107">
        <v>172.05</v>
      </c>
      <c r="DD244" s="112">
        <v>8657.4150000000009</v>
      </c>
      <c r="DE244" s="107">
        <v>0.57499999999999996</v>
      </c>
      <c r="DF244" s="107">
        <v>172.05</v>
      </c>
      <c r="DG244" s="133">
        <v>53800.368000000002</v>
      </c>
      <c r="DH244" s="112">
        <v>53757.169000000002</v>
      </c>
      <c r="DI244" s="107">
        <v>2.5739999999999998</v>
      </c>
      <c r="DJ244" s="107">
        <v>172.05</v>
      </c>
      <c r="DK244" s="112">
        <v>40393.103999999999</v>
      </c>
      <c r="DL244" s="107">
        <v>1.9339999999999999</v>
      </c>
      <c r="DM244" s="107">
        <v>172.05</v>
      </c>
      <c r="DN244" s="112">
        <v>26946.407999999999</v>
      </c>
      <c r="DO244" s="107">
        <v>1.29</v>
      </c>
      <c r="DP244" s="133">
        <v>172.05</v>
      </c>
      <c r="DQ244" s="112">
        <v>13469.465</v>
      </c>
      <c r="DR244" s="107">
        <v>0.64500000000000002</v>
      </c>
      <c r="DS244" s="133">
        <v>172.05</v>
      </c>
      <c r="DT244" s="133">
        <v>4005.5770000000002</v>
      </c>
      <c r="DU244" s="112">
        <v>4004.1930000000002</v>
      </c>
      <c r="DV244" s="107">
        <v>4.0990000000000002</v>
      </c>
      <c r="DW244" s="107">
        <v>172.05</v>
      </c>
      <c r="DX244" s="112">
        <v>3029.0790000000002</v>
      </c>
      <c r="DY244" s="107">
        <v>3.101</v>
      </c>
      <c r="DZ244" s="133">
        <v>172.05</v>
      </c>
      <c r="EA244" s="112">
        <v>1988.41</v>
      </c>
      <c r="EB244" s="107">
        <v>2.036</v>
      </c>
      <c r="EC244" s="133">
        <v>172.05</v>
      </c>
      <c r="ED244" s="112">
        <v>1005.735</v>
      </c>
      <c r="EE244" s="107">
        <v>1.03</v>
      </c>
      <c r="EF244" s="133">
        <v>172.05</v>
      </c>
      <c r="EG244" s="133">
        <v>1102267.73</v>
      </c>
      <c r="EH244" s="111">
        <v>1111096.175</v>
      </c>
      <c r="EI244" s="107">
        <v>3.1379999999999999</v>
      </c>
      <c r="EJ244" s="107">
        <v>172.05</v>
      </c>
      <c r="EK244" s="112">
        <v>958130.63500000001</v>
      </c>
      <c r="EL244" s="107">
        <v>2.706</v>
      </c>
      <c r="EM244" s="133">
        <v>172.05</v>
      </c>
      <c r="EN244" s="112">
        <v>822078.06299999997</v>
      </c>
      <c r="EO244" s="107">
        <v>2.3220000000000001</v>
      </c>
      <c r="EP244" s="133">
        <v>172.05</v>
      </c>
      <c r="EQ244" s="112">
        <v>673265.446</v>
      </c>
      <c r="ER244" s="107">
        <v>1.901</v>
      </c>
      <c r="ES244" s="133">
        <v>172.05</v>
      </c>
      <c r="ET244" s="112">
        <v>552334.78</v>
      </c>
      <c r="EU244" s="107">
        <v>1.56</v>
      </c>
      <c r="EV244" s="133">
        <v>172.05</v>
      </c>
      <c r="EW244" s="112">
        <v>414899.42599999998</v>
      </c>
      <c r="EX244" s="107">
        <v>1.1719999999999999</v>
      </c>
      <c r="EY244" s="133">
        <v>172.05</v>
      </c>
      <c r="EZ244" s="112">
        <v>273949.94199999998</v>
      </c>
      <c r="FA244" s="107">
        <v>0.77400000000000002</v>
      </c>
      <c r="FB244" s="133">
        <v>172.05</v>
      </c>
      <c r="FC244" s="112">
        <v>137851.823</v>
      </c>
      <c r="FD244" s="107">
        <v>0.38900000000000001</v>
      </c>
      <c r="FE244" s="133">
        <v>172.05</v>
      </c>
      <c r="FF244" s="133">
        <v>2144.8620000000001</v>
      </c>
      <c r="FG244" s="112">
        <v>2239.8180000000002</v>
      </c>
      <c r="FH244" s="107">
        <v>6.6180000000000003</v>
      </c>
      <c r="FI244" s="107">
        <v>172.05</v>
      </c>
      <c r="FJ244" s="112">
        <v>1081.086</v>
      </c>
      <c r="FK244" s="107">
        <v>3.194</v>
      </c>
      <c r="FL244" s="133">
        <v>172.05</v>
      </c>
      <c r="FM244" s="133">
        <v>14032.966</v>
      </c>
      <c r="FN244" s="112">
        <v>14080.812</v>
      </c>
      <c r="FO244" s="107">
        <v>103.08799999999999</v>
      </c>
      <c r="FP244" s="107">
        <v>172.05</v>
      </c>
      <c r="FQ244" s="112">
        <v>6993.6170000000002</v>
      </c>
      <c r="FR244" s="107">
        <v>51.201999999999998</v>
      </c>
      <c r="FS244" s="133">
        <v>172.05</v>
      </c>
      <c r="FT244" s="107">
        <v>67.641999999999996</v>
      </c>
      <c r="FU244" s="107">
        <v>5.8719999999999999</v>
      </c>
      <c r="FV244" s="107">
        <v>170.685</v>
      </c>
      <c r="FW244" s="107">
        <v>66.311999999999998</v>
      </c>
      <c r="FX244" s="107">
        <v>5.7560000000000002</v>
      </c>
      <c r="FY244" s="107">
        <v>170.77</v>
      </c>
      <c r="FZ244" s="107">
        <v>627445.71499999997</v>
      </c>
      <c r="GA244" s="107">
        <v>4.2370000000000001</v>
      </c>
      <c r="GB244" s="133">
        <v>170.77</v>
      </c>
      <c r="GC244" s="107">
        <v>1721186.906</v>
      </c>
      <c r="GD244" s="107">
        <v>11.622</v>
      </c>
      <c r="GE244" s="132">
        <v>170.77</v>
      </c>
      <c r="GF244" s="105">
        <v>170.8</v>
      </c>
      <c r="GG244" s="105"/>
      <c r="GH244" s="105"/>
      <c r="GI244" s="105"/>
      <c r="GJ244" s="105"/>
      <c r="GK244" s="105"/>
      <c r="GL244" s="133">
        <v>6</v>
      </c>
      <c r="GM244" s="133"/>
      <c r="GN244" s="133"/>
      <c r="GO244" s="72"/>
      <c r="GP244" s="72"/>
      <c r="GQ244" s="72"/>
      <c r="GR244" s="72"/>
      <c r="GS244" s="72"/>
      <c r="GT244" s="72"/>
      <c r="GU244" s="72"/>
      <c r="GV244" s="72"/>
      <c r="GW244" s="72"/>
      <c r="GX244" s="72"/>
      <c r="GY244" s="72"/>
      <c r="GZ244" s="72"/>
      <c r="HA244" s="133"/>
      <c r="HB244" s="72"/>
      <c r="HC244" s="53" t="str">
        <f t="shared" si="29"/>
        <v>0</v>
      </c>
      <c r="HD244" s="56">
        <f t="shared" si="30"/>
        <v>2016</v>
      </c>
      <c r="HF244" s="56" t="e">
        <f>MATCH(ROUND(#REF!,1),#REF!,0)</f>
        <v>#REF!</v>
      </c>
      <c r="HG244" s="56" t="e">
        <f>MATCH(ROUND(#REF!,1),#REF!,0)</f>
        <v>#REF!</v>
      </c>
      <c r="HH244" s="56" t="e">
        <f>MATCH(ROUND(#REF!,1),#REF!,0)</f>
        <v>#REF!</v>
      </c>
      <c r="HI244" s="56" t="e">
        <f>MATCH(ROUND(#REF!,1),#REF!,0)</f>
        <v>#REF!</v>
      </c>
      <c r="HK244" s="115">
        <f t="shared" si="24"/>
        <v>1</v>
      </c>
      <c r="HL244" s="115" t="str" cm="1">
        <f t="array" ref="HL244">IFERROR(INDEX(#REF!,'5. Data Set'!HH244),"")</f>
        <v/>
      </c>
      <c r="HN244" s="116" t="str" cm="1">
        <f t="array" ref="HN244">IF(IFERROR(INDEX($E$5:$E$900,SMALL(IF(ROUND($EH$5:$EH$900,1)=ROUND($EH244,1),ROW($EH$5:$EH$900)-4,""),1)),"")=$E244,"",IFERROR(INDEX($E$5:$E$900,SMALL(IF(ROUND($EH$5:$EH$900,1)=ROUND($EH244,1),ROW($EH$5:$EH$900)-4,""),1)),""))</f>
        <v/>
      </c>
      <c r="HO244" s="116" t="str" cm="1">
        <f t="array" ref="HO244">IF(IFERROR(INDEX($E$5:$E$900,SMALL(IF(ROUND($EH$5:$EH$900,1)=ROUND($EH244,1),ROW($EH$5:$EH$900)-4,""),2)),"")=$E244,"",IFERROR(INDEX($E$5:$E$900,SMALL(IF(ROUND($EH$5:$EH$900,1)=ROUND($EH244,1),ROW($EH$5:$EH$900)-4,""),2)),""))</f>
        <v/>
      </c>
      <c r="HP244" s="116" t="str" cm="1">
        <f t="array" ref="HP244">IF(IFERROR(INDEX($E$5:$E$900,SMALL(IF(ROUND($EH$5:$EH$900,1)=ROUND($EH244,1),ROW($EH$5:$EH$900)-4,""),3)),"")=$E244,"",IFERROR(INDEX($E$5:$E$900,SMALL(IF(ROUND($EH$5:$EH$900,1)=ROUND($EH244,1),ROW($EH$5:$EH$900)-4,""),3)),""))</f>
        <v/>
      </c>
      <c r="HQ244" s="117" t="str" cm="1">
        <f t="array" ref="HQ244">IF(IFERROR(INDEX($E$5:$E$900,SMALL(IF(ROUND($EH$5:$EH$900,1)=ROUND($EH244,1),ROW($EH$5:$EH$900)-4,""),4)),"")=$E244,"",IFERROR(INDEX($E$5:$E$900,SMALL(IF(ROUND($EH$5:$EH$900,1)=ROUND($EH244,1),ROW($EH$5:$EH$900)-4,""),4)),""))</f>
        <v/>
      </c>
      <c r="HR244" s="118"/>
      <c r="HS244" s="105" t="str">
        <f t="shared" si="25"/>
        <v>ENM</v>
      </c>
      <c r="HT244" s="119" t="str">
        <f t="shared" si="26"/>
        <v/>
      </c>
      <c r="HU244" s="119" t="str">
        <f t="shared" si="26"/>
        <v/>
      </c>
      <c r="HV244" s="119" t="str">
        <f t="shared" si="26"/>
        <v/>
      </c>
      <c r="HW244" s="119" t="str">
        <f t="shared" si="23"/>
        <v/>
      </c>
    </row>
    <row r="245" spans="1:231" ht="12.75" hidden="1" customHeight="1" x14ac:dyDescent="0.25">
      <c r="A245" s="107" t="s">
        <v>292</v>
      </c>
      <c r="B245" s="107" t="s">
        <v>899</v>
      </c>
      <c r="C245" s="107"/>
      <c r="D245" s="107">
        <v>2016</v>
      </c>
      <c r="E245" s="109" t="s">
        <v>902</v>
      </c>
      <c r="F245" s="107" t="s">
        <v>49</v>
      </c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 t="s">
        <v>18</v>
      </c>
      <c r="X245" s="105"/>
      <c r="Y245" s="107" t="s">
        <v>296</v>
      </c>
      <c r="Z245" s="107">
        <v>1</v>
      </c>
      <c r="AA245" s="107" t="s">
        <v>898</v>
      </c>
      <c r="AB245" s="110">
        <v>1</v>
      </c>
      <c r="AC245" s="110">
        <v>1</v>
      </c>
      <c r="AD245" s="107">
        <v>2795</v>
      </c>
      <c r="AE245" s="107">
        <v>24</v>
      </c>
      <c r="AF245" s="107">
        <v>2</v>
      </c>
      <c r="AG245" s="107">
        <v>127900</v>
      </c>
      <c r="AH245" s="107">
        <v>8</v>
      </c>
      <c r="AI245" s="107" t="s">
        <v>896</v>
      </c>
      <c r="AJ245" s="110">
        <v>2</v>
      </c>
      <c r="AK245" s="110" t="s">
        <v>903</v>
      </c>
      <c r="AL245" s="107" t="s">
        <v>327</v>
      </c>
      <c r="AM245" s="107">
        <v>1</v>
      </c>
      <c r="AN245" s="110" t="s">
        <v>367</v>
      </c>
      <c r="AO245" s="110">
        <v>250</v>
      </c>
      <c r="AP245" s="107" t="s">
        <v>817</v>
      </c>
      <c r="AQ245" s="107" t="s">
        <v>441</v>
      </c>
      <c r="AR245" s="107" t="s">
        <v>319</v>
      </c>
      <c r="AS245" s="107" t="s">
        <v>893</v>
      </c>
      <c r="AT245" s="107"/>
      <c r="AU245" s="107">
        <v>26.158999999999999</v>
      </c>
      <c r="AV245" s="107">
        <v>24.899000000000001</v>
      </c>
      <c r="AW245" s="107">
        <v>48.058</v>
      </c>
      <c r="AX245" s="107">
        <v>37.636000000000003</v>
      </c>
      <c r="AY245" s="107">
        <v>39.643999999999998</v>
      </c>
      <c r="AZ245" s="107">
        <v>61.997999999999998</v>
      </c>
      <c r="BA245" s="107"/>
      <c r="BB245" s="107">
        <v>85.207999999999998</v>
      </c>
      <c r="BC245" s="107">
        <v>730.35199999999998</v>
      </c>
      <c r="BD245" s="107">
        <v>27.359000000000002</v>
      </c>
      <c r="BE245" s="133">
        <v>21.253</v>
      </c>
      <c r="BF245" s="133">
        <v>270.58499999999998</v>
      </c>
      <c r="BG245" s="133">
        <v>77924.604999999996</v>
      </c>
      <c r="BH245" s="112">
        <v>77963.22</v>
      </c>
      <c r="BI245" s="111">
        <v>11.259</v>
      </c>
      <c r="BJ245" s="112">
        <v>362.84199999999998</v>
      </c>
      <c r="BK245" s="112">
        <v>58401.226999999999</v>
      </c>
      <c r="BL245" s="111">
        <v>8.4339999999999993</v>
      </c>
      <c r="BM245" s="112">
        <v>241.011</v>
      </c>
      <c r="BN245" s="112">
        <v>38999.764000000003</v>
      </c>
      <c r="BO245" s="111">
        <v>5.6319999999999997</v>
      </c>
      <c r="BP245" s="112">
        <v>214.89500000000001</v>
      </c>
      <c r="BQ245" s="112">
        <v>19476.603999999999</v>
      </c>
      <c r="BR245" s="111">
        <v>2.8130000000000002</v>
      </c>
      <c r="BS245" s="133">
        <v>170.95</v>
      </c>
      <c r="BT245" s="133">
        <v>606945.61100000003</v>
      </c>
      <c r="BU245" s="112">
        <v>606783.34100000001</v>
      </c>
      <c r="BV245" s="107">
        <v>10.282999999999999</v>
      </c>
      <c r="BW245" s="107">
        <v>345.06700000000001</v>
      </c>
      <c r="BX245" s="107">
        <v>455221.71600000001</v>
      </c>
      <c r="BY245" s="107">
        <v>7.7149999999999999</v>
      </c>
      <c r="BZ245" s="107">
        <v>223.815</v>
      </c>
      <c r="CA245" s="107">
        <v>303458.44699999999</v>
      </c>
      <c r="CB245" s="107">
        <v>5.1429999999999998</v>
      </c>
      <c r="CC245" s="107">
        <v>200.179</v>
      </c>
      <c r="CD245" s="107">
        <v>151775.08499999999</v>
      </c>
      <c r="CE245" s="107">
        <v>2.5720000000000001</v>
      </c>
      <c r="CF245" s="133">
        <v>176.59200000000001</v>
      </c>
      <c r="CG245" s="133">
        <v>344117.77500000002</v>
      </c>
      <c r="CH245" s="112">
        <v>332631.01799999998</v>
      </c>
      <c r="CI245" s="107">
        <v>20.859000000000002</v>
      </c>
      <c r="CJ245" s="107">
        <v>343.024</v>
      </c>
      <c r="CK245" s="107">
        <v>258199.95699999999</v>
      </c>
      <c r="CL245" s="107">
        <v>16.192</v>
      </c>
      <c r="CM245" s="107">
        <v>301.02300000000002</v>
      </c>
      <c r="CN245" s="107">
        <v>172170.84</v>
      </c>
      <c r="CO245" s="107">
        <v>10.797000000000001</v>
      </c>
      <c r="CP245" s="107">
        <v>205.958</v>
      </c>
      <c r="CQ245" s="107">
        <v>86097.664000000004</v>
      </c>
      <c r="CR245" s="107">
        <v>5.399</v>
      </c>
      <c r="CS245" s="107">
        <v>173.54900000000001</v>
      </c>
      <c r="CT245" s="107">
        <v>232554.85399999999</v>
      </c>
      <c r="CU245" s="107">
        <v>229526.52299999999</v>
      </c>
      <c r="CV245" s="107">
        <v>15.244</v>
      </c>
      <c r="CW245" s="107">
        <v>327.64499999999998</v>
      </c>
      <c r="CX245" s="112">
        <v>172797.11499999999</v>
      </c>
      <c r="CY245" s="107">
        <v>11.477</v>
      </c>
      <c r="CZ245" s="107">
        <v>267.59899999999999</v>
      </c>
      <c r="DA245" s="112">
        <v>115985.75</v>
      </c>
      <c r="DB245" s="107">
        <v>7.7030000000000003</v>
      </c>
      <c r="DC245" s="107">
        <v>186.59299999999999</v>
      </c>
      <c r="DD245" s="112">
        <v>58166.578000000001</v>
      </c>
      <c r="DE245" s="107">
        <v>3.863</v>
      </c>
      <c r="DF245" s="107">
        <v>158.61799999999999</v>
      </c>
      <c r="DG245" s="133">
        <v>357339.22499999998</v>
      </c>
      <c r="DH245" s="112">
        <v>367699.57199999999</v>
      </c>
      <c r="DI245" s="107">
        <v>17.603999999999999</v>
      </c>
      <c r="DJ245" s="107">
        <v>333.11</v>
      </c>
      <c r="DK245" s="112">
        <v>267693.93</v>
      </c>
      <c r="DL245" s="107">
        <v>12.816000000000001</v>
      </c>
      <c r="DM245" s="107">
        <v>304.47399999999999</v>
      </c>
      <c r="DN245" s="112">
        <v>178708.63200000001</v>
      </c>
      <c r="DO245" s="107">
        <v>8.5559999999999992</v>
      </c>
      <c r="DP245" s="133">
        <v>198.41399999999999</v>
      </c>
      <c r="DQ245" s="112">
        <v>89441.03</v>
      </c>
      <c r="DR245" s="107">
        <v>4.282</v>
      </c>
      <c r="DS245" s="133">
        <v>166.3</v>
      </c>
      <c r="DT245" s="133">
        <v>24536.192999999999</v>
      </c>
      <c r="DU245" s="112">
        <v>24755.588</v>
      </c>
      <c r="DV245" s="107">
        <v>25.341999999999999</v>
      </c>
      <c r="DW245" s="107">
        <v>304.959</v>
      </c>
      <c r="DX245" s="112">
        <v>18085.874</v>
      </c>
      <c r="DY245" s="107">
        <v>18.513999999999999</v>
      </c>
      <c r="DZ245" s="133">
        <v>275.99599999999998</v>
      </c>
      <c r="EA245" s="112">
        <v>12241.097</v>
      </c>
      <c r="EB245" s="107">
        <v>12.531000000000001</v>
      </c>
      <c r="EC245" s="133">
        <v>185.66499999999999</v>
      </c>
      <c r="ED245" s="112">
        <v>6132.9080000000004</v>
      </c>
      <c r="EE245" s="107">
        <v>6.2779999999999996</v>
      </c>
      <c r="EF245" s="133">
        <v>159.887</v>
      </c>
      <c r="EG245" s="133">
        <v>4926073.7110000001</v>
      </c>
      <c r="EH245" s="111">
        <v>4931475.0920000002</v>
      </c>
      <c r="EI245" s="107">
        <v>13.926</v>
      </c>
      <c r="EJ245" s="107">
        <v>373.43599999999998</v>
      </c>
      <c r="EK245" s="112">
        <v>4276254.8</v>
      </c>
      <c r="EL245" s="107">
        <v>12.076000000000001</v>
      </c>
      <c r="EM245" s="133">
        <v>343.38299999999998</v>
      </c>
      <c r="EN245" s="112">
        <v>3698866.5389999999</v>
      </c>
      <c r="EO245" s="107">
        <v>10.445</v>
      </c>
      <c r="EP245" s="133">
        <v>272.09800000000001</v>
      </c>
      <c r="EQ245" s="112">
        <v>3078872.534</v>
      </c>
      <c r="ER245" s="107">
        <v>8.6950000000000003</v>
      </c>
      <c r="ES245" s="133">
        <v>235.126</v>
      </c>
      <c r="ET245" s="112">
        <v>2466098.61</v>
      </c>
      <c r="EU245" s="107">
        <v>6.9640000000000004</v>
      </c>
      <c r="EV245" s="133">
        <v>218.43600000000001</v>
      </c>
      <c r="EW245" s="112">
        <v>1849698.277</v>
      </c>
      <c r="EX245" s="107">
        <v>5.2229999999999999</v>
      </c>
      <c r="EY245" s="133">
        <v>204.059</v>
      </c>
      <c r="EZ245" s="112">
        <v>1234337.82</v>
      </c>
      <c r="FA245" s="107">
        <v>3.4860000000000002</v>
      </c>
      <c r="FB245" s="133">
        <v>181.40799999999999</v>
      </c>
      <c r="FC245" s="112">
        <v>613894.20799999998</v>
      </c>
      <c r="FD245" s="107">
        <v>1.734</v>
      </c>
      <c r="FE245" s="133">
        <v>161.24799999999999</v>
      </c>
      <c r="FF245" s="133">
        <v>5754.9229999999998</v>
      </c>
      <c r="FG245" s="112">
        <v>5730.2380000000003</v>
      </c>
      <c r="FH245" s="107">
        <v>16.93</v>
      </c>
      <c r="FI245" s="107">
        <v>141.327</v>
      </c>
      <c r="FJ245" s="112">
        <v>2864.6970000000001</v>
      </c>
      <c r="FK245" s="107">
        <v>8.4640000000000004</v>
      </c>
      <c r="FL245" s="133">
        <v>139.65199999999999</v>
      </c>
      <c r="FM245" s="133">
        <v>19705.188999999998</v>
      </c>
      <c r="FN245" s="112">
        <v>19662.741000000002</v>
      </c>
      <c r="FO245" s="107">
        <v>143.95400000000001</v>
      </c>
      <c r="FP245" s="107">
        <v>139.86500000000001</v>
      </c>
      <c r="FQ245" s="112">
        <v>9831.1450000000004</v>
      </c>
      <c r="FR245" s="107">
        <v>71.975999999999999</v>
      </c>
      <c r="FS245" s="133">
        <v>138.87899999999999</v>
      </c>
      <c r="FT245" s="107">
        <v>72.582999999999998</v>
      </c>
      <c r="FU245" s="107">
        <v>6.3010000000000002</v>
      </c>
      <c r="FV245" s="107">
        <v>291.62900000000002</v>
      </c>
      <c r="FW245" s="107">
        <v>72.647999999999996</v>
      </c>
      <c r="FX245" s="107">
        <v>6.306</v>
      </c>
      <c r="FY245" s="107">
        <v>301.62599999999998</v>
      </c>
      <c r="FZ245" s="107">
        <v>3606153.9380000001</v>
      </c>
      <c r="GA245" s="107">
        <v>24.35</v>
      </c>
      <c r="GB245" s="133">
        <v>341.74599999999998</v>
      </c>
      <c r="GC245" s="107">
        <v>13741520.614</v>
      </c>
      <c r="GD245" s="107">
        <v>92.787999999999997</v>
      </c>
      <c r="GE245" s="132">
        <v>342.91699999999997</v>
      </c>
      <c r="GF245" s="105">
        <v>106.2</v>
      </c>
      <c r="GG245" s="105"/>
      <c r="GH245" s="105"/>
      <c r="GI245" s="105"/>
      <c r="GJ245" s="105"/>
      <c r="GK245" s="105"/>
      <c r="GL245" s="133">
        <v>9</v>
      </c>
      <c r="GM245" s="133"/>
      <c r="GN245" s="133"/>
      <c r="GO245" s="72"/>
      <c r="GP245" s="72"/>
      <c r="GQ245" s="72"/>
      <c r="GR245" s="72"/>
      <c r="GS245" s="72"/>
      <c r="GT245" s="72"/>
      <c r="GU245" s="72"/>
      <c r="GV245" s="72"/>
      <c r="GW245" s="72"/>
      <c r="GX245" s="72"/>
      <c r="GY245" s="72"/>
      <c r="GZ245" s="72"/>
      <c r="HA245" s="133"/>
      <c r="HB245" s="72"/>
      <c r="HC245" s="53" t="str">
        <f t="shared" si="29"/>
        <v>0</v>
      </c>
      <c r="HD245" s="56">
        <f t="shared" si="30"/>
        <v>2016</v>
      </c>
      <c r="HF245" s="56" t="e">
        <f>MATCH(ROUND(#REF!,1),#REF!,0)</f>
        <v>#REF!</v>
      </c>
      <c r="HG245" s="56" t="e">
        <f>MATCH(ROUND(#REF!,1),#REF!,0)</f>
        <v>#REF!</v>
      </c>
      <c r="HH245" s="56" t="e">
        <f>MATCH(ROUND(#REF!,1),#REF!,0)</f>
        <v>#REF!</v>
      </c>
      <c r="HI245" s="56" t="e">
        <f>MATCH(ROUND(#REF!,1),#REF!,0)</f>
        <v>#REF!</v>
      </c>
      <c r="HK245" s="115">
        <f t="shared" si="24"/>
        <v>1</v>
      </c>
      <c r="HL245" s="115" t="str" cm="1">
        <f t="array" ref="HL245">IFERROR(INDEX(#REF!,'5. Data Set'!HH245),"")</f>
        <v/>
      </c>
      <c r="HN245" s="116" t="str" cm="1">
        <f t="array" ref="HN245">IF(IFERROR(INDEX($E$5:$E$900,SMALL(IF(ROUND($EH$5:$EH$900,1)=ROUND($EH245,1),ROW($EH$5:$EH$900)-4,""),1)),"")=$E245,"",IFERROR(INDEX($E$5:$E$900,SMALL(IF(ROUND($EH$5:$EH$900,1)=ROUND($EH245,1),ROW($EH$5:$EH$900)-4,""),1)),""))</f>
        <v/>
      </c>
      <c r="HO245" s="116" t="str" cm="1">
        <f t="array" ref="HO245">IF(IFERROR(INDEX($E$5:$E$900,SMALL(IF(ROUND($EH$5:$EH$900,1)=ROUND($EH245,1),ROW($EH$5:$EH$900)-4,""),2)),"")=$E245,"",IFERROR(INDEX($E$5:$E$900,SMALL(IF(ROUND($EH$5:$EH$900,1)=ROUND($EH245,1),ROW($EH$5:$EH$900)-4,""),2)),""))</f>
        <v/>
      </c>
      <c r="HP245" s="116" t="str" cm="1">
        <f t="array" ref="HP245">IF(IFERROR(INDEX($E$5:$E$900,SMALL(IF(ROUND($EH$5:$EH$900,1)=ROUND($EH245,1),ROW($EH$5:$EH$900)-4,""),3)),"")=$E245,"",IFERROR(INDEX($E$5:$E$900,SMALL(IF(ROUND($EH$5:$EH$900,1)=ROUND($EH245,1),ROW($EH$5:$EH$900)-4,""),3)),""))</f>
        <v/>
      </c>
      <c r="HQ245" s="117" t="str" cm="1">
        <f t="array" ref="HQ245">IF(IFERROR(INDEX($E$5:$E$900,SMALL(IF(ROUND($EH$5:$EH$900,1)=ROUND($EH245,1),ROW($EH$5:$EH$900)-4,""),4)),"")=$E245,"",IFERROR(INDEX($E$5:$E$900,SMALL(IF(ROUND($EH$5:$EH$900,1)=ROUND($EH245,1),ROW($EH$5:$EH$900)-4,""),4)),""))</f>
        <v/>
      </c>
      <c r="HR245" s="118"/>
      <c r="HS245" s="105" t="str">
        <f t="shared" si="25"/>
        <v>ENM</v>
      </c>
      <c r="HT245" s="119" t="str">
        <f t="shared" si="26"/>
        <v/>
      </c>
      <c r="HU245" s="119" t="str">
        <f t="shared" si="26"/>
        <v/>
      </c>
      <c r="HV245" s="119" t="str">
        <f t="shared" si="26"/>
        <v/>
      </c>
      <c r="HW245" s="119" t="str">
        <f t="shared" si="23"/>
        <v/>
      </c>
    </row>
    <row r="246" spans="1:231" ht="12.75" customHeight="1" x14ac:dyDescent="0.25">
      <c r="A246" s="107" t="s">
        <v>292</v>
      </c>
      <c r="B246" s="107" t="s">
        <v>904</v>
      </c>
      <c r="C246" s="107"/>
      <c r="D246" s="107">
        <v>2019</v>
      </c>
      <c r="E246" s="109" t="s">
        <v>905</v>
      </c>
      <c r="F246" s="107" t="s">
        <v>300</v>
      </c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 t="s">
        <v>305</v>
      </c>
      <c r="X246" s="105"/>
      <c r="Y246" s="107" t="s">
        <v>296</v>
      </c>
      <c r="Z246" s="107">
        <v>4</v>
      </c>
      <c r="AA246" s="107" t="s">
        <v>803</v>
      </c>
      <c r="AB246" s="110">
        <v>2</v>
      </c>
      <c r="AC246" s="110">
        <v>2</v>
      </c>
      <c r="AD246" s="107">
        <v>2700</v>
      </c>
      <c r="AE246" s="107">
        <v>28</v>
      </c>
      <c r="AF246" s="107">
        <v>2</v>
      </c>
      <c r="AG246" s="107">
        <v>750000</v>
      </c>
      <c r="AH246" s="107">
        <v>24</v>
      </c>
      <c r="AI246" s="107" t="s">
        <v>906</v>
      </c>
      <c r="AJ246" s="110">
        <v>2</v>
      </c>
      <c r="AK246" s="110" t="s">
        <v>326</v>
      </c>
      <c r="AL246" s="107" t="s">
        <v>316</v>
      </c>
      <c r="AM246" s="107">
        <v>2</v>
      </c>
      <c r="AN246" s="110" t="s">
        <v>907</v>
      </c>
      <c r="AO246" s="110">
        <v>2500</v>
      </c>
      <c r="AP246" s="107" t="s">
        <v>817</v>
      </c>
      <c r="AQ246" s="107" t="s">
        <v>908</v>
      </c>
      <c r="AR246" s="107" t="s">
        <v>319</v>
      </c>
      <c r="AS246" s="107" t="s">
        <v>909</v>
      </c>
      <c r="AT246" s="107"/>
      <c r="AU246" s="107">
        <v>14.949</v>
      </c>
      <c r="AV246" s="107">
        <v>19.584</v>
      </c>
      <c r="AW246" s="107">
        <v>25.506</v>
      </c>
      <c r="AX246" s="107">
        <v>15.129</v>
      </c>
      <c r="AY246" s="107">
        <v>16.103999999999999</v>
      </c>
      <c r="AZ246" s="107">
        <v>24.364999999999998</v>
      </c>
      <c r="BA246" s="107"/>
      <c r="BB246" s="107">
        <v>20.98</v>
      </c>
      <c r="BC246" s="107">
        <v>256.08300000000003</v>
      </c>
      <c r="BD246" s="107">
        <v>13.313000000000001</v>
      </c>
      <c r="BE246" s="133">
        <v>21.207000000000001</v>
      </c>
      <c r="BF246" s="133">
        <v>414.66699999999997</v>
      </c>
      <c r="BG246" s="133">
        <v>108905.5095</v>
      </c>
      <c r="BH246" s="112">
        <v>108909.65525</v>
      </c>
      <c r="BI246" s="111">
        <v>15.7285</v>
      </c>
      <c r="BJ246" s="112">
        <v>599.25</v>
      </c>
      <c r="BK246" s="112">
        <v>81660.101750000002</v>
      </c>
      <c r="BL246" s="111">
        <v>11.792999999999999</v>
      </c>
      <c r="BM246" s="112">
        <v>599.29999999999995</v>
      </c>
      <c r="BN246" s="112">
        <v>54482.620499999997</v>
      </c>
      <c r="BO246" s="111">
        <v>7.8682499999999997</v>
      </c>
      <c r="BP246" s="112">
        <v>584.85</v>
      </c>
      <c r="BQ246" s="112">
        <v>27234.886999999999</v>
      </c>
      <c r="BR246" s="111">
        <v>3.9332500000000001</v>
      </c>
      <c r="BS246" s="133">
        <v>547.17499999999995</v>
      </c>
      <c r="BT246" s="133">
        <v>1181927</v>
      </c>
      <c r="BU246" s="112">
        <v>1181901.1567500001</v>
      </c>
      <c r="BV246" s="107">
        <v>20.029499999999999</v>
      </c>
      <c r="BW246" s="107">
        <v>599.45000000000005</v>
      </c>
      <c r="BX246" s="107">
        <v>886538.69099999999</v>
      </c>
      <c r="BY246" s="107">
        <v>15.023999999999999</v>
      </c>
      <c r="BZ246" s="107">
        <v>599.57500000000005</v>
      </c>
      <c r="CA246" s="107">
        <v>590992.86025000003</v>
      </c>
      <c r="CB246" s="107">
        <v>10.015499999999999</v>
      </c>
      <c r="CC246" s="107">
        <v>583.27499999999998</v>
      </c>
      <c r="CD246" s="107">
        <v>295519.02974999999</v>
      </c>
      <c r="CE246" s="107">
        <v>5.008</v>
      </c>
      <c r="CF246" s="133">
        <v>489.42500000000001</v>
      </c>
      <c r="CG246" s="133">
        <v>360547.28899999999</v>
      </c>
      <c r="CH246" s="112">
        <v>360747.71375</v>
      </c>
      <c r="CI246" s="107">
        <v>22.622250000000001</v>
      </c>
      <c r="CJ246" s="107">
        <v>599.22500000000002</v>
      </c>
      <c r="CK246" s="107">
        <v>270356.29975000001</v>
      </c>
      <c r="CL246" s="107">
        <v>16.954000000000001</v>
      </c>
      <c r="CM246" s="107">
        <v>598.5</v>
      </c>
      <c r="CN246" s="107">
        <v>180302.34099999999</v>
      </c>
      <c r="CO246" s="107">
        <v>11.306749999999999</v>
      </c>
      <c r="CP246" s="107">
        <v>499.1</v>
      </c>
      <c r="CQ246" s="107">
        <v>90119.713250000001</v>
      </c>
      <c r="CR246" s="107">
        <v>5.6515000000000004</v>
      </c>
      <c r="CS246" s="107">
        <v>323.47500000000002</v>
      </c>
      <c r="CT246" s="107">
        <v>196315.04925000001</v>
      </c>
      <c r="CU246" s="107">
        <v>195948.32449999999</v>
      </c>
      <c r="CV246" s="107">
        <v>13.014250000000001</v>
      </c>
      <c r="CW246" s="107">
        <v>599.02499999999998</v>
      </c>
      <c r="CX246" s="112">
        <v>147234.19025000001</v>
      </c>
      <c r="CY246" s="107">
        <v>9.7787500000000005</v>
      </c>
      <c r="CZ246" s="107">
        <v>553.72500000000002</v>
      </c>
      <c r="DA246" s="112">
        <v>98147.051250000004</v>
      </c>
      <c r="DB246" s="107">
        <v>6.5185000000000004</v>
      </c>
      <c r="DC246" s="107">
        <v>448.9</v>
      </c>
      <c r="DD246" s="112">
        <v>49061.267749999999</v>
      </c>
      <c r="DE246" s="107">
        <v>3.2585000000000002</v>
      </c>
      <c r="DF246" s="107">
        <v>346.47500000000002</v>
      </c>
      <c r="DG246" s="133">
        <v>289808.99200000003</v>
      </c>
      <c r="DH246" s="112">
        <v>289258.33075000002</v>
      </c>
      <c r="DI246" s="107">
        <v>13.848750000000001</v>
      </c>
      <c r="DJ246" s="107">
        <v>599.02499999999998</v>
      </c>
      <c r="DK246" s="112">
        <v>217418.65</v>
      </c>
      <c r="DL246" s="107">
        <v>10.40925</v>
      </c>
      <c r="DM246" s="107">
        <v>585.29999999999995</v>
      </c>
      <c r="DN246" s="112">
        <v>144898.50725</v>
      </c>
      <c r="DO246" s="107">
        <v>6.9372499999999997</v>
      </c>
      <c r="DP246" s="133">
        <v>465.97500000000002</v>
      </c>
      <c r="DQ246" s="112">
        <v>72499.747749999995</v>
      </c>
      <c r="DR246" s="107">
        <v>3.4710000000000001</v>
      </c>
      <c r="DS246" s="133">
        <v>315.85000000000002</v>
      </c>
      <c r="DT246" s="133">
        <v>21452.370999999999</v>
      </c>
      <c r="DU246" s="112">
        <v>21348.99425</v>
      </c>
      <c r="DV246" s="107">
        <v>21.855</v>
      </c>
      <c r="DW246" s="107">
        <v>598.97500000000002</v>
      </c>
      <c r="DX246" s="112">
        <v>16087.641250000001</v>
      </c>
      <c r="DY246" s="107">
        <v>16.469000000000001</v>
      </c>
      <c r="DZ246" s="133">
        <v>575</v>
      </c>
      <c r="EA246" s="112">
        <v>10729.393249999999</v>
      </c>
      <c r="EB246" s="107">
        <v>10.983750000000001</v>
      </c>
      <c r="EC246" s="133">
        <v>483.375</v>
      </c>
      <c r="ED246" s="112">
        <v>5366.6</v>
      </c>
      <c r="EE246" s="107">
        <v>5.4937500000000004</v>
      </c>
      <c r="EF246" s="133">
        <v>370.125</v>
      </c>
      <c r="EG246" s="133">
        <v>4735325.5075000003</v>
      </c>
      <c r="EH246" s="111">
        <v>4719061.90625</v>
      </c>
      <c r="EI246" s="107">
        <v>13.326499999999999</v>
      </c>
      <c r="EJ246" s="107">
        <v>599.32500000000005</v>
      </c>
      <c r="EK246" s="112">
        <v>4140542.1115000001</v>
      </c>
      <c r="EL246" s="107">
        <v>11.69275</v>
      </c>
      <c r="EM246" s="133">
        <v>596.52499999999998</v>
      </c>
      <c r="EN246" s="112">
        <v>3549693.43775</v>
      </c>
      <c r="EO246" s="107">
        <v>10.02425</v>
      </c>
      <c r="EP246" s="133">
        <v>574.67499999999995</v>
      </c>
      <c r="EQ246" s="112">
        <v>2960755.00025</v>
      </c>
      <c r="ER246" s="107">
        <v>8.3610000000000007</v>
      </c>
      <c r="ES246" s="133">
        <v>517.625</v>
      </c>
      <c r="ET246" s="112">
        <v>2367655.44575</v>
      </c>
      <c r="EU246" s="107">
        <v>6.6862500000000002</v>
      </c>
      <c r="EV246" s="133">
        <v>463.17500000000001</v>
      </c>
      <c r="EW246" s="112">
        <v>1776194.7849999999</v>
      </c>
      <c r="EX246" s="107">
        <v>5.016</v>
      </c>
      <c r="EY246" s="133">
        <v>415.625</v>
      </c>
      <c r="EZ246" s="112">
        <v>1185075.7877499999</v>
      </c>
      <c r="FA246" s="107">
        <v>3.3464999999999998</v>
      </c>
      <c r="FB246" s="133">
        <v>370.95</v>
      </c>
      <c r="FC246" s="112">
        <v>593308.94175</v>
      </c>
      <c r="FD246" s="107">
        <v>1.6755</v>
      </c>
      <c r="FE246" s="133">
        <v>327.64999999999998</v>
      </c>
      <c r="FF246" s="133">
        <v>2713.7307500000002</v>
      </c>
      <c r="FG246" s="112">
        <v>2750.3139999999999</v>
      </c>
      <c r="FH246" s="107">
        <v>8.1259999999999994</v>
      </c>
      <c r="FI246" s="107">
        <v>282.72500000000002</v>
      </c>
      <c r="FJ246" s="112">
        <v>1353.12075</v>
      </c>
      <c r="FK246" s="107">
        <v>3.9980000000000002</v>
      </c>
      <c r="FL246" s="133">
        <v>261.05</v>
      </c>
      <c r="FM246" s="133">
        <v>12624.93975</v>
      </c>
      <c r="FN246" s="112">
        <v>12646.65475</v>
      </c>
      <c r="FO246" s="107">
        <v>92.588499999999996</v>
      </c>
      <c r="FP246" s="107">
        <v>256.25</v>
      </c>
      <c r="FQ246" s="112">
        <v>6317.7122499999996</v>
      </c>
      <c r="FR246" s="107">
        <v>46.253</v>
      </c>
      <c r="FS246" s="133">
        <v>254.8</v>
      </c>
      <c r="FT246" s="107">
        <v>147.36150000000001</v>
      </c>
      <c r="FU246" s="107">
        <v>12.79175</v>
      </c>
      <c r="FV246" s="107">
        <v>598.04999999999995</v>
      </c>
      <c r="FW246" s="107">
        <v>144.98949999999999</v>
      </c>
      <c r="FX246" s="107">
        <v>12.586</v>
      </c>
      <c r="FY246" s="107">
        <v>598.57500000000005</v>
      </c>
      <c r="FZ246" s="107">
        <v>3468973.4907499999</v>
      </c>
      <c r="GA246" s="107">
        <v>23.423999999999999</v>
      </c>
      <c r="GB246" s="133">
        <v>598.67499999999995</v>
      </c>
      <c r="GC246" s="107">
        <v>36750437.417000003</v>
      </c>
      <c r="GD246" s="107">
        <v>248.15424999999999</v>
      </c>
      <c r="GE246" s="132">
        <v>598.42499999999995</v>
      </c>
      <c r="GF246" s="132">
        <v>448.22500000000002</v>
      </c>
      <c r="GG246" s="132"/>
      <c r="GH246" s="132"/>
      <c r="GI246" s="132"/>
      <c r="GJ246" s="132"/>
      <c r="GK246" s="132"/>
      <c r="GL246" s="133"/>
      <c r="GM246" s="133"/>
      <c r="GN246" s="133">
        <v>8</v>
      </c>
      <c r="GO246" s="133"/>
      <c r="GP246" s="133"/>
      <c r="GQ246" s="133"/>
      <c r="GR246" s="133"/>
      <c r="GS246" s="72"/>
      <c r="GT246" s="72"/>
      <c r="GU246" s="72"/>
      <c r="GV246" s="72"/>
      <c r="GW246" s="72"/>
      <c r="GX246" s="72"/>
      <c r="GY246" s="72"/>
      <c r="GZ246" s="72"/>
      <c r="HA246" s="133"/>
      <c r="HB246" s="133"/>
      <c r="HC246" s="53" t="str">
        <f t="shared" si="29"/>
        <v>0</v>
      </c>
      <c r="HD246" s="56">
        <f t="shared" si="30"/>
        <v>2019</v>
      </c>
      <c r="HF246" s="56" t="e">
        <f>MATCH(ROUND(#REF!,1),#REF!,0)</f>
        <v>#REF!</v>
      </c>
      <c r="HG246" s="56" t="e">
        <f>MATCH(ROUND(#REF!,1),#REF!,0)</f>
        <v>#REF!</v>
      </c>
      <c r="HH246" s="56" t="e">
        <f>MATCH(ROUND(#REF!,1),#REF!,0)</f>
        <v>#REF!</v>
      </c>
      <c r="HI246" s="56" t="e">
        <f>MATCH(ROUND(#REF!,1),#REF!,0)</f>
        <v>#REF!</v>
      </c>
      <c r="HK246" s="115">
        <f t="shared" si="24"/>
        <v>2</v>
      </c>
      <c r="HL246" s="115" t="str" cm="1">
        <f t="array" ref="HL246">IFERROR(INDEX(#REF!,'5. Data Set'!HH246),"")</f>
        <v/>
      </c>
      <c r="HN246" s="116" t="str" cm="1">
        <f t="array" ref="HN246">IF(IFERROR(INDEX($E$5:$E$900,SMALL(IF(ROUND($EH$5:$EH$900,1)=ROUND($EH246,1),ROW($EH$5:$EH$900)-4,""),1)),"")=$E246,"",IFERROR(INDEX($E$5:$E$900,SMALL(IF(ROUND($EH$5:$EH$900,1)=ROUND($EH246,1),ROW($EH$5:$EH$900)-4,""),1)),""))</f>
        <v/>
      </c>
      <c r="HO246" s="116" t="str" cm="1">
        <f t="array" ref="HO246">IF(IFERROR(INDEX($E$5:$E$900,SMALL(IF(ROUND($EH$5:$EH$900,1)=ROUND($EH246,1),ROW($EH$5:$EH$900)-4,""),2)),"")=$E246,"",IFERROR(INDEX($E$5:$E$900,SMALL(IF(ROUND($EH$5:$EH$900,1)=ROUND($EH246,1),ROW($EH$5:$EH$900)-4,""),2)),""))</f>
        <v/>
      </c>
      <c r="HP246" s="116" t="str" cm="1">
        <f t="array" ref="HP246">IF(IFERROR(INDEX($E$5:$E$900,SMALL(IF(ROUND($EH$5:$EH$900,1)=ROUND($EH246,1),ROW($EH$5:$EH$900)-4,""),3)),"")=$E246,"",IFERROR(INDEX($E$5:$E$900,SMALL(IF(ROUND($EH$5:$EH$900,1)=ROUND($EH246,1),ROW($EH$5:$EH$900)-4,""),3)),""))</f>
        <v/>
      </c>
      <c r="HQ246" s="117" t="str" cm="1">
        <f t="array" ref="HQ246">IF(IFERROR(INDEX($E$5:$E$900,SMALL(IF(ROUND($EH$5:$EH$900,1)=ROUND($EH246,1),ROW($EH$5:$EH$900)-4,""),4)),"")=$E246,"",IFERROR(INDEX($E$5:$E$900,SMALL(IF(ROUND($EH$5:$EH$900,1)=ROUND($EH246,1),ROW($EH$5:$EH$900)-4,""),4)),""))</f>
        <v/>
      </c>
      <c r="HR246" s="118"/>
      <c r="HS246" s="105" t="str">
        <f t="shared" si="25"/>
        <v>FXJ</v>
      </c>
      <c r="HT246" s="119" t="str">
        <f t="shared" si="26"/>
        <v/>
      </c>
      <c r="HU246" s="119" t="str">
        <f t="shared" si="26"/>
        <v/>
      </c>
      <c r="HV246" s="119" t="str">
        <f t="shared" si="26"/>
        <v/>
      </c>
      <c r="HW246" s="119" t="str">
        <f t="shared" si="23"/>
        <v/>
      </c>
    </row>
    <row r="247" spans="1:231" ht="12.75" customHeight="1" x14ac:dyDescent="0.25">
      <c r="A247" s="107" t="s">
        <v>292</v>
      </c>
      <c r="B247" s="107" t="s">
        <v>904</v>
      </c>
      <c r="C247" s="107"/>
      <c r="D247" s="107">
        <v>2019</v>
      </c>
      <c r="E247" s="109" t="s">
        <v>910</v>
      </c>
      <c r="F247" s="107" t="s">
        <v>309</v>
      </c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 t="s">
        <v>305</v>
      </c>
      <c r="X247" s="105"/>
      <c r="Y247" s="107" t="s">
        <v>296</v>
      </c>
      <c r="Z247" s="107">
        <v>4</v>
      </c>
      <c r="AA247" s="107" t="s">
        <v>536</v>
      </c>
      <c r="AB247" s="110">
        <v>2</v>
      </c>
      <c r="AC247" s="110">
        <v>2</v>
      </c>
      <c r="AD247" s="107">
        <v>1800</v>
      </c>
      <c r="AE247" s="107">
        <v>8</v>
      </c>
      <c r="AF247" s="107">
        <v>2</v>
      </c>
      <c r="AG247" s="107">
        <v>192000</v>
      </c>
      <c r="AH247" s="107">
        <v>12</v>
      </c>
      <c r="AI247" s="107" t="s">
        <v>911</v>
      </c>
      <c r="AJ247" s="110">
        <v>2</v>
      </c>
      <c r="AK247" s="110" t="s">
        <v>326</v>
      </c>
      <c r="AL247" s="107" t="s">
        <v>316</v>
      </c>
      <c r="AM247" s="107">
        <v>2</v>
      </c>
      <c r="AN247" s="110" t="s">
        <v>907</v>
      </c>
      <c r="AO247" s="110">
        <v>2500</v>
      </c>
      <c r="AP247" s="107" t="s">
        <v>817</v>
      </c>
      <c r="AQ247" s="107" t="s">
        <v>908</v>
      </c>
      <c r="AR247" s="107" t="s">
        <v>319</v>
      </c>
      <c r="AS247" s="107" t="s">
        <v>909</v>
      </c>
      <c r="AT247" s="107"/>
      <c r="AU247" s="107">
        <v>9.5690000000000008</v>
      </c>
      <c r="AV247" s="107">
        <v>15.846</v>
      </c>
      <c r="AW247" s="107">
        <v>12.436999999999999</v>
      </c>
      <c r="AX247" s="107">
        <v>6.5919999999999996</v>
      </c>
      <c r="AY247" s="107">
        <v>7.2949999999999999</v>
      </c>
      <c r="AZ247" s="107">
        <v>11.318</v>
      </c>
      <c r="BA247" s="107"/>
      <c r="BB247" s="107">
        <v>35.372</v>
      </c>
      <c r="BC247" s="107">
        <v>376.24099999999999</v>
      </c>
      <c r="BD247" s="107">
        <v>7.484</v>
      </c>
      <c r="BE247" s="133">
        <v>25.303999999999998</v>
      </c>
      <c r="BF247" s="133">
        <v>119.09399999999999</v>
      </c>
      <c r="BG247" s="133">
        <v>26400.187999999998</v>
      </c>
      <c r="BH247" s="112">
        <v>26445.815999999999</v>
      </c>
      <c r="BI247" s="111">
        <v>3.8192499999999998</v>
      </c>
      <c r="BJ247" s="112">
        <v>250.5</v>
      </c>
      <c r="BK247" s="112">
        <v>19792.246999999999</v>
      </c>
      <c r="BL247" s="111">
        <v>2.85825</v>
      </c>
      <c r="BM247" s="112">
        <v>233.9015</v>
      </c>
      <c r="BN247" s="112">
        <v>13205.9205</v>
      </c>
      <c r="BO247" s="111">
        <v>1.9072499999999999</v>
      </c>
      <c r="BP247" s="112">
        <v>216.45474999999999</v>
      </c>
      <c r="BQ247" s="112">
        <v>6602.6774999999998</v>
      </c>
      <c r="BR247" s="111">
        <v>0.95350000000000001</v>
      </c>
      <c r="BS247" s="133">
        <v>186.68625</v>
      </c>
      <c r="BT247" s="133">
        <v>391951.99674999999</v>
      </c>
      <c r="BU247" s="112">
        <v>392157.25400000002</v>
      </c>
      <c r="BV247" s="107">
        <v>6.6457499999999996</v>
      </c>
      <c r="BW247" s="107">
        <v>267.375</v>
      </c>
      <c r="BX247" s="107">
        <v>293972.39425000001</v>
      </c>
      <c r="BY247" s="107">
        <v>4.9820000000000002</v>
      </c>
      <c r="BZ247" s="107">
        <v>249.94125</v>
      </c>
      <c r="CA247" s="107">
        <v>195919.72750000001</v>
      </c>
      <c r="CB247" s="107">
        <v>3.3202500000000001</v>
      </c>
      <c r="CC247" s="107">
        <v>226.69125</v>
      </c>
      <c r="CD247" s="107">
        <v>97980.201000000001</v>
      </c>
      <c r="CE247" s="107">
        <v>1.6605000000000001</v>
      </c>
      <c r="CF247" s="133">
        <v>191.09025</v>
      </c>
      <c r="CG247" s="133">
        <v>77466.536250000005</v>
      </c>
      <c r="CH247" s="112">
        <v>77494.625750000007</v>
      </c>
      <c r="CI247" s="107">
        <v>4.85975</v>
      </c>
      <c r="CJ247" s="107">
        <v>242.31625</v>
      </c>
      <c r="CK247" s="107">
        <v>58073.915000000001</v>
      </c>
      <c r="CL247" s="107">
        <v>3.64175</v>
      </c>
      <c r="CM247" s="107">
        <v>228.5</v>
      </c>
      <c r="CN247" s="107">
        <v>38748.82</v>
      </c>
      <c r="CO247" s="107">
        <v>2.4300000000000002</v>
      </c>
      <c r="CP247" s="107">
        <v>214.07575</v>
      </c>
      <c r="CQ247" s="107">
        <v>19400.976750000002</v>
      </c>
      <c r="CR247" s="107">
        <v>1.21675</v>
      </c>
      <c r="CS247" s="107">
        <v>184.47825</v>
      </c>
      <c r="CT247" s="107">
        <v>36676.678749999999</v>
      </c>
      <c r="CU247" s="107">
        <v>36719.288</v>
      </c>
      <c r="CV247" s="107">
        <v>2.4387500000000002</v>
      </c>
      <c r="CW247" s="107">
        <v>221.49674999999999</v>
      </c>
      <c r="CX247" s="112">
        <v>27524.401999999998</v>
      </c>
      <c r="CY247" s="107">
        <v>1.8280000000000001</v>
      </c>
      <c r="CZ247" s="107">
        <v>212.904</v>
      </c>
      <c r="DA247" s="112">
        <v>18349.279750000002</v>
      </c>
      <c r="DB247" s="107">
        <v>1.21875</v>
      </c>
      <c r="DC247" s="107">
        <v>202.75725</v>
      </c>
      <c r="DD247" s="112">
        <v>9151.1937500000004</v>
      </c>
      <c r="DE247" s="107">
        <v>0.60775000000000001</v>
      </c>
      <c r="DF247" s="107">
        <v>182.91050000000001</v>
      </c>
      <c r="DG247" s="133">
        <v>57286.381000000001</v>
      </c>
      <c r="DH247" s="112">
        <v>57313.592250000002</v>
      </c>
      <c r="DI247" s="107">
        <v>2.7440000000000002</v>
      </c>
      <c r="DJ247" s="107">
        <v>228.0855</v>
      </c>
      <c r="DK247" s="112">
        <v>42977.319750000002</v>
      </c>
      <c r="DL247" s="107">
        <v>2.0575000000000001</v>
      </c>
      <c r="DM247" s="107">
        <v>219.06774999999999</v>
      </c>
      <c r="DN247" s="112">
        <v>28629.577499999999</v>
      </c>
      <c r="DO247" s="107">
        <v>1.3707499999999999</v>
      </c>
      <c r="DP247" s="133">
        <v>206.625</v>
      </c>
      <c r="DQ247" s="112">
        <v>14331.450999999999</v>
      </c>
      <c r="DR247" s="107">
        <v>0.68625000000000003</v>
      </c>
      <c r="DS247" s="133">
        <v>181.61125000000001</v>
      </c>
      <c r="DT247" s="133">
        <v>4203.5664999999999</v>
      </c>
      <c r="DU247" s="112">
        <v>4202.32</v>
      </c>
      <c r="DV247" s="107">
        <v>4.3019999999999996</v>
      </c>
      <c r="DW247" s="107">
        <v>227.76849999999999</v>
      </c>
      <c r="DX247" s="112">
        <v>3160.5569999999998</v>
      </c>
      <c r="DY247" s="107">
        <v>3.2355</v>
      </c>
      <c r="DZ247" s="133">
        <v>217.43950000000001</v>
      </c>
      <c r="EA247" s="112">
        <v>2109.5227500000001</v>
      </c>
      <c r="EB247" s="107">
        <v>2.1595</v>
      </c>
      <c r="EC247" s="133">
        <v>205.45</v>
      </c>
      <c r="ED247" s="112">
        <v>1048.3062500000001</v>
      </c>
      <c r="EE247" s="107">
        <v>1.07325</v>
      </c>
      <c r="EF247" s="133">
        <v>193.21199999999999</v>
      </c>
      <c r="EG247" s="133">
        <v>1227726.42625</v>
      </c>
      <c r="EH247" s="111">
        <v>1227547.4837499999</v>
      </c>
      <c r="EI247" s="107">
        <v>3.4664999999999999</v>
      </c>
      <c r="EJ247" s="107">
        <v>251.45</v>
      </c>
      <c r="EK247" s="112">
        <v>1074549.0022499999</v>
      </c>
      <c r="EL247" s="107">
        <v>3.0345</v>
      </c>
      <c r="EM247" s="133">
        <v>240.988</v>
      </c>
      <c r="EN247" s="112">
        <v>921040.12650000001</v>
      </c>
      <c r="EO247" s="107">
        <v>2.601</v>
      </c>
      <c r="EP247" s="133">
        <v>231.41524999999999</v>
      </c>
      <c r="EQ247" s="112">
        <v>768323.67374999996</v>
      </c>
      <c r="ER247" s="107">
        <v>2.1697500000000001</v>
      </c>
      <c r="ES247" s="133">
        <v>222.86375000000001</v>
      </c>
      <c r="ET247" s="112">
        <v>614669.73924999998</v>
      </c>
      <c r="EU247" s="107">
        <v>1.7357499999999999</v>
      </c>
      <c r="EV247" s="133">
        <v>214.33750000000001</v>
      </c>
      <c r="EW247" s="112">
        <v>460569.35424999997</v>
      </c>
      <c r="EX247" s="107">
        <v>1.3007500000000001</v>
      </c>
      <c r="EY247" s="133">
        <v>206.13499999999999</v>
      </c>
      <c r="EZ247" s="112">
        <v>307072.03049999999</v>
      </c>
      <c r="FA247" s="107">
        <v>0.86724999999999997</v>
      </c>
      <c r="FB247" s="133">
        <v>197.92425</v>
      </c>
      <c r="FC247" s="112">
        <v>154733.50200000001</v>
      </c>
      <c r="FD247" s="107">
        <v>0.437</v>
      </c>
      <c r="FE247" s="133">
        <v>188.81049999999999</v>
      </c>
      <c r="FF247" s="133">
        <v>2846.9147499999999</v>
      </c>
      <c r="FG247" s="112">
        <v>2980.4817499999999</v>
      </c>
      <c r="FH247" s="107">
        <v>8.8059999999999992</v>
      </c>
      <c r="FI247" s="107">
        <v>172.57775000000001</v>
      </c>
      <c r="FJ247" s="112">
        <v>1422.7149999999999</v>
      </c>
      <c r="FK247" s="107">
        <v>4.2035</v>
      </c>
      <c r="FL247" s="133">
        <v>171.42750000000001</v>
      </c>
      <c r="FM247" s="133">
        <v>12478.799000000001</v>
      </c>
      <c r="FN247" s="112">
        <v>12528.410749999999</v>
      </c>
      <c r="FO247" s="107">
        <v>91.722750000000005</v>
      </c>
      <c r="FP247" s="107">
        <v>172.75524999999999</v>
      </c>
      <c r="FQ247" s="112">
        <v>6247.9870000000001</v>
      </c>
      <c r="FR247" s="107">
        <v>45.742750000000001</v>
      </c>
      <c r="FS247" s="133">
        <v>171.5675</v>
      </c>
      <c r="FT247" s="107">
        <v>80.127250000000004</v>
      </c>
      <c r="FU247" s="107">
        <v>6.9554999999999998</v>
      </c>
      <c r="FV247" s="107">
        <v>271.67500000000001</v>
      </c>
      <c r="FW247" s="107">
        <v>78.419250000000005</v>
      </c>
      <c r="FX247" s="107">
        <v>6.8072499999999998</v>
      </c>
      <c r="FY247" s="107">
        <v>272.14999999999998</v>
      </c>
      <c r="FZ247" s="107">
        <v>920658.90174999996</v>
      </c>
      <c r="GA247" s="107">
        <v>6.2167500000000002</v>
      </c>
      <c r="GB247" s="133">
        <v>254.8</v>
      </c>
      <c r="GC247" s="107">
        <v>4503128.5572499996</v>
      </c>
      <c r="GD247" s="107">
        <v>30.407</v>
      </c>
      <c r="GE247" s="132">
        <v>255.3</v>
      </c>
      <c r="GF247" s="132">
        <v>170.32499999999999</v>
      </c>
      <c r="GG247" s="132"/>
      <c r="GH247" s="132"/>
      <c r="GI247" s="132"/>
      <c r="GJ247" s="132"/>
      <c r="GK247" s="132"/>
      <c r="GL247" s="133"/>
      <c r="GM247" s="133"/>
      <c r="GN247" s="133">
        <v>4</v>
      </c>
      <c r="GO247" s="133"/>
      <c r="GP247" s="133"/>
      <c r="GQ247" s="133"/>
      <c r="GR247" s="133"/>
      <c r="GS247" s="72"/>
      <c r="GT247" s="72"/>
      <c r="GU247" s="72"/>
      <c r="GV247" s="72"/>
      <c r="GW247" s="72"/>
      <c r="GX247" s="72"/>
      <c r="GY247" s="72"/>
      <c r="GZ247" s="72"/>
      <c r="HA247" s="133"/>
      <c r="HB247" s="133"/>
      <c r="HC247" s="53" t="str">
        <f t="shared" si="29"/>
        <v>0</v>
      </c>
      <c r="HD247" s="56">
        <f t="shared" si="30"/>
        <v>2019</v>
      </c>
      <c r="HF247" s="56" t="e">
        <f>MATCH(ROUND(#REF!,1),#REF!,0)</f>
        <v>#REF!</v>
      </c>
      <c r="HG247" s="56" t="e">
        <f>MATCH(ROUND(#REF!,1),#REF!,0)</f>
        <v>#REF!</v>
      </c>
      <c r="HH247" s="56" t="e">
        <f>MATCH(ROUND(#REF!,1),#REF!,0)</f>
        <v>#REF!</v>
      </c>
      <c r="HI247" s="56" t="e">
        <f>MATCH(ROUND(#REF!,1),#REF!,0)</f>
        <v>#REF!</v>
      </c>
      <c r="HK247" s="115">
        <f t="shared" si="24"/>
        <v>2</v>
      </c>
      <c r="HL247" s="115" t="str" cm="1">
        <f t="array" ref="HL247">IFERROR(INDEX(#REF!,'5. Data Set'!HH247),"")</f>
        <v/>
      </c>
      <c r="HN247" s="116" t="str" cm="1">
        <f t="array" ref="HN247">IF(IFERROR(INDEX($E$5:$E$900,SMALL(IF(ROUND($EH$5:$EH$900,1)=ROUND($EH247,1),ROW($EH$5:$EH$900)-4,""),1)),"")=$E247,"",IFERROR(INDEX($E$5:$E$900,SMALL(IF(ROUND($EH$5:$EH$900,1)=ROUND($EH247,1),ROW($EH$5:$EH$900)-4,""),1)),""))</f>
        <v/>
      </c>
      <c r="HO247" s="116" t="str" cm="1">
        <f t="array" ref="HO247">IF(IFERROR(INDEX($E$5:$E$900,SMALL(IF(ROUND($EH$5:$EH$900,1)=ROUND($EH247,1),ROW($EH$5:$EH$900)-4,""),2)),"")=$E247,"",IFERROR(INDEX($E$5:$E$900,SMALL(IF(ROUND($EH$5:$EH$900,1)=ROUND($EH247,1),ROW($EH$5:$EH$900)-4,""),2)),""))</f>
        <v/>
      </c>
      <c r="HP247" s="116" t="str" cm="1">
        <f t="array" ref="HP247">IF(IFERROR(INDEX($E$5:$E$900,SMALL(IF(ROUND($EH$5:$EH$900,1)=ROUND($EH247,1),ROW($EH$5:$EH$900)-4,""),3)),"")=$E247,"",IFERROR(INDEX($E$5:$E$900,SMALL(IF(ROUND($EH$5:$EH$900,1)=ROUND($EH247,1),ROW($EH$5:$EH$900)-4,""),3)),""))</f>
        <v/>
      </c>
      <c r="HQ247" s="117" t="str" cm="1">
        <f t="array" ref="HQ247">IF(IFERROR(INDEX($E$5:$E$900,SMALL(IF(ROUND($EH$5:$EH$900,1)=ROUND($EH247,1),ROW($EH$5:$EH$900)-4,""),4)),"")=$E247,"",IFERROR(INDEX($E$5:$E$900,SMALL(IF(ROUND($EH$5:$EH$900,1)=ROUND($EH247,1),ROW($EH$5:$EH$900)-4,""),4)),""))</f>
        <v/>
      </c>
      <c r="HR247" s="118"/>
      <c r="HS247" s="105" t="str">
        <f t="shared" si="25"/>
        <v>FXJ</v>
      </c>
      <c r="HT247" s="119" t="str">
        <f t="shared" si="26"/>
        <v/>
      </c>
      <c r="HU247" s="119" t="str">
        <f t="shared" si="26"/>
        <v/>
      </c>
      <c r="HV247" s="119" t="str">
        <f t="shared" si="26"/>
        <v/>
      </c>
      <c r="HW247" s="119" t="str">
        <f t="shared" si="23"/>
        <v/>
      </c>
    </row>
    <row r="248" spans="1:231" ht="12.75" customHeight="1" x14ac:dyDescent="0.25">
      <c r="A248" s="107" t="s">
        <v>292</v>
      </c>
      <c r="B248" s="107" t="s">
        <v>904</v>
      </c>
      <c r="C248" s="107"/>
      <c r="D248" s="107">
        <v>2019</v>
      </c>
      <c r="E248" s="109" t="s">
        <v>912</v>
      </c>
      <c r="F248" s="107" t="s">
        <v>49</v>
      </c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 t="s">
        <v>305</v>
      </c>
      <c r="X248" s="105"/>
      <c r="Y248" s="107" t="s">
        <v>296</v>
      </c>
      <c r="Z248" s="107">
        <v>4</v>
      </c>
      <c r="AA248" s="107" t="s">
        <v>913</v>
      </c>
      <c r="AB248" s="110">
        <v>2</v>
      </c>
      <c r="AC248" s="110">
        <v>2</v>
      </c>
      <c r="AD248" s="107">
        <v>2500</v>
      </c>
      <c r="AE248" s="107">
        <v>20</v>
      </c>
      <c r="AF248" s="107">
        <v>2</v>
      </c>
      <c r="AG248" s="107">
        <v>384000</v>
      </c>
      <c r="AH248" s="107">
        <v>12</v>
      </c>
      <c r="AI248" s="107" t="s">
        <v>914</v>
      </c>
      <c r="AJ248" s="110">
        <v>2</v>
      </c>
      <c r="AK248" s="110" t="s">
        <v>326</v>
      </c>
      <c r="AL248" s="107" t="s">
        <v>316</v>
      </c>
      <c r="AM248" s="107">
        <v>2</v>
      </c>
      <c r="AN248" s="110" t="s">
        <v>907</v>
      </c>
      <c r="AO248" s="110">
        <v>2500</v>
      </c>
      <c r="AP248" s="107" t="s">
        <v>817</v>
      </c>
      <c r="AQ248" s="107" t="s">
        <v>908</v>
      </c>
      <c r="AR248" s="107" t="s">
        <v>319</v>
      </c>
      <c r="AS248" s="107" t="s">
        <v>909</v>
      </c>
      <c r="AT248" s="107"/>
      <c r="AU248" s="107">
        <v>17.347999999999999</v>
      </c>
      <c r="AV248" s="107">
        <v>24.806000000000001</v>
      </c>
      <c r="AW248" s="107">
        <v>24.931000000000001</v>
      </c>
      <c r="AX248" s="107">
        <v>13.805999999999999</v>
      </c>
      <c r="AY248" s="107">
        <v>14.57</v>
      </c>
      <c r="AZ248" s="107">
        <v>23.081</v>
      </c>
      <c r="BA248" s="107"/>
      <c r="BB248" s="107">
        <v>28.706</v>
      </c>
      <c r="BC248" s="107">
        <v>325.709</v>
      </c>
      <c r="BD248" s="107">
        <v>12.92</v>
      </c>
      <c r="BE248" s="133">
        <v>23.954000000000001</v>
      </c>
      <c r="BF248" s="133">
        <v>272.76499999999999</v>
      </c>
      <c r="BG248" s="133">
        <v>88912.545750000005</v>
      </c>
      <c r="BH248" s="112">
        <v>88885.761750000005</v>
      </c>
      <c r="BI248" s="111">
        <v>12.836499999999999</v>
      </c>
      <c r="BJ248" s="112">
        <v>534.70000000000005</v>
      </c>
      <c r="BK248" s="112">
        <v>66683.924499999994</v>
      </c>
      <c r="BL248" s="111">
        <v>9.6302500000000002</v>
      </c>
      <c r="BM248" s="112">
        <v>487.625</v>
      </c>
      <c r="BN248" s="112">
        <v>44475.428749999999</v>
      </c>
      <c r="BO248" s="111">
        <v>6.423</v>
      </c>
      <c r="BP248" s="112">
        <v>390.17500000000001</v>
      </c>
      <c r="BQ248" s="112">
        <v>22231.64975</v>
      </c>
      <c r="BR248" s="111">
        <v>3.2105000000000001</v>
      </c>
      <c r="BS248" s="133">
        <v>276.625</v>
      </c>
      <c r="BT248" s="133">
        <v>1084396.06975</v>
      </c>
      <c r="BU248" s="112">
        <v>1084319.03975</v>
      </c>
      <c r="BV248" s="107">
        <v>18.37575</v>
      </c>
      <c r="BW248" s="107">
        <v>560.20000000000005</v>
      </c>
      <c r="BX248" s="107">
        <v>813383.41249999998</v>
      </c>
      <c r="BY248" s="107">
        <v>13.78425</v>
      </c>
      <c r="BZ248" s="107">
        <v>500.75</v>
      </c>
      <c r="CA248" s="107">
        <v>541769.60950000002</v>
      </c>
      <c r="CB248" s="107">
        <v>9.1812500000000004</v>
      </c>
      <c r="CC248" s="107">
        <v>388.17500000000001</v>
      </c>
      <c r="CD248" s="107">
        <v>271112.67300000001</v>
      </c>
      <c r="CE248" s="107">
        <v>4.5945</v>
      </c>
      <c r="CF248" s="133">
        <v>259.10000000000002</v>
      </c>
      <c r="CG248" s="133">
        <v>285387.37900000002</v>
      </c>
      <c r="CH248" s="112">
        <v>287101.42749999999</v>
      </c>
      <c r="CI248" s="107">
        <v>18.004000000000001</v>
      </c>
      <c r="CJ248" s="107">
        <v>504.27499999999998</v>
      </c>
      <c r="CK248" s="107">
        <v>214107.21724999999</v>
      </c>
      <c r="CL248" s="107">
        <v>13.426500000000001</v>
      </c>
      <c r="CM248" s="107">
        <v>491.02499999999998</v>
      </c>
      <c r="CN248" s="107">
        <v>142799.046</v>
      </c>
      <c r="CO248" s="107">
        <v>8.9550000000000001</v>
      </c>
      <c r="CP248" s="107">
        <v>395.9</v>
      </c>
      <c r="CQ248" s="107">
        <v>71318.094500000007</v>
      </c>
      <c r="CR248" s="107">
        <v>4.4722499999999998</v>
      </c>
      <c r="CS248" s="107">
        <v>255.6</v>
      </c>
      <c r="CT248" s="107">
        <v>140365.38875000001</v>
      </c>
      <c r="CU248" s="107">
        <v>140416.69399999999</v>
      </c>
      <c r="CV248" s="107">
        <v>9.3260000000000005</v>
      </c>
      <c r="CW248" s="107">
        <v>478.375</v>
      </c>
      <c r="CX248" s="112">
        <v>105279.49774999999</v>
      </c>
      <c r="CY248" s="107">
        <v>6.9922500000000003</v>
      </c>
      <c r="CZ248" s="107">
        <v>417.47500000000002</v>
      </c>
      <c r="DA248" s="112">
        <v>70251.267500000002</v>
      </c>
      <c r="DB248" s="107">
        <v>4.6657500000000001</v>
      </c>
      <c r="DC248" s="107">
        <v>349.07499999999999</v>
      </c>
      <c r="DD248" s="112">
        <v>35067.410499999998</v>
      </c>
      <c r="DE248" s="107">
        <v>2.3290000000000002</v>
      </c>
      <c r="DF248" s="107">
        <v>279.72500000000002</v>
      </c>
      <c r="DG248" s="133">
        <v>216934.72875000001</v>
      </c>
      <c r="DH248" s="112">
        <v>216873.3855</v>
      </c>
      <c r="DI248" s="107">
        <v>10.38325</v>
      </c>
      <c r="DJ248" s="107">
        <v>504.65</v>
      </c>
      <c r="DK248" s="112">
        <v>162714.18849999999</v>
      </c>
      <c r="DL248" s="107">
        <v>7.7902500000000003</v>
      </c>
      <c r="DM248" s="107">
        <v>455.02499999999998</v>
      </c>
      <c r="DN248" s="112">
        <v>108480.74275</v>
      </c>
      <c r="DO248" s="107">
        <v>5.1937499999999996</v>
      </c>
      <c r="DP248" s="133">
        <v>369.95</v>
      </c>
      <c r="DQ248" s="112">
        <v>54222.500500000002</v>
      </c>
      <c r="DR248" s="107">
        <v>2.5960000000000001</v>
      </c>
      <c r="DS248" s="133">
        <v>284.8</v>
      </c>
      <c r="DT248" s="133">
        <v>15975.679749999999</v>
      </c>
      <c r="DU248" s="112">
        <v>15939.974749999999</v>
      </c>
      <c r="DV248" s="107">
        <v>16.31775</v>
      </c>
      <c r="DW248" s="107">
        <v>501.4</v>
      </c>
      <c r="DX248" s="112">
        <v>11998.2315</v>
      </c>
      <c r="DY248" s="107">
        <v>12.282500000000001</v>
      </c>
      <c r="DZ248" s="133">
        <v>442.2</v>
      </c>
      <c r="EA248" s="112">
        <v>7986.1507499999998</v>
      </c>
      <c r="EB248" s="107">
        <v>8.1754999999999995</v>
      </c>
      <c r="EC248" s="133">
        <v>364.32499999999999</v>
      </c>
      <c r="ED248" s="112">
        <v>3995.6077500000001</v>
      </c>
      <c r="EE248" s="107">
        <v>4.0902500000000002</v>
      </c>
      <c r="EF248" s="133">
        <v>292.27499999999998</v>
      </c>
      <c r="EG248" s="133">
        <v>3793780.98025</v>
      </c>
      <c r="EH248" s="111">
        <v>3789784.5115</v>
      </c>
      <c r="EI248" s="107">
        <v>10.702249999999999</v>
      </c>
      <c r="EJ248" s="107">
        <v>540.45000000000005</v>
      </c>
      <c r="EK248" s="112">
        <v>3323194.1264999998</v>
      </c>
      <c r="EL248" s="107">
        <v>9.3844999999999992</v>
      </c>
      <c r="EM248" s="133">
        <v>508.22500000000002</v>
      </c>
      <c r="EN248" s="112">
        <v>2847402.37775</v>
      </c>
      <c r="EO248" s="107">
        <v>8.0410000000000004</v>
      </c>
      <c r="EP248" s="133">
        <v>458.55</v>
      </c>
      <c r="EQ248" s="112">
        <v>2371293.7362500001</v>
      </c>
      <c r="ER248" s="107">
        <v>6.6965000000000003</v>
      </c>
      <c r="ES248" s="133">
        <v>415.95</v>
      </c>
      <c r="ET248" s="112">
        <v>1899482.0504999999</v>
      </c>
      <c r="EU248" s="107">
        <v>5.3639999999999999</v>
      </c>
      <c r="EV248" s="133">
        <v>375.57499999999999</v>
      </c>
      <c r="EW248" s="112">
        <v>1422419.81225</v>
      </c>
      <c r="EX248" s="107">
        <v>4.01675</v>
      </c>
      <c r="EY248" s="133">
        <v>336.7</v>
      </c>
      <c r="EZ248" s="112">
        <v>945222.77425000002</v>
      </c>
      <c r="FA248" s="107">
        <v>2.6692499999999999</v>
      </c>
      <c r="FB248" s="133">
        <v>301.47500000000002</v>
      </c>
      <c r="FC248" s="112">
        <v>473568.25024999998</v>
      </c>
      <c r="FD248" s="107">
        <v>1.33725</v>
      </c>
      <c r="FE248" s="133">
        <v>268.07499999999999</v>
      </c>
      <c r="FF248" s="133">
        <v>2810.4634999999998</v>
      </c>
      <c r="FG248" s="112">
        <v>2796.93975</v>
      </c>
      <c r="FH248" s="107">
        <v>8.2637499999999999</v>
      </c>
      <c r="FI248" s="107">
        <v>205.19550000000001</v>
      </c>
      <c r="FJ248" s="112">
        <v>1409.4427499999999</v>
      </c>
      <c r="FK248" s="107">
        <v>4.16425</v>
      </c>
      <c r="FL248" s="133">
        <v>203.52500000000001</v>
      </c>
      <c r="FM248" s="133">
        <v>12791.353499999999</v>
      </c>
      <c r="FN248" s="112">
        <v>12897.598</v>
      </c>
      <c r="FO248" s="107">
        <v>94.425749999999994</v>
      </c>
      <c r="FP248" s="107">
        <v>204.64025000000001</v>
      </c>
      <c r="FQ248" s="112">
        <v>6391.9542499999998</v>
      </c>
      <c r="FR248" s="107">
        <v>46.796750000000003</v>
      </c>
      <c r="FS248" s="133">
        <v>203.54249999999999</v>
      </c>
      <c r="FT248" s="107">
        <v>140.28375</v>
      </c>
      <c r="FU248" s="107">
        <v>12.1775</v>
      </c>
      <c r="FV248" s="107">
        <v>502.375</v>
      </c>
      <c r="FW248" s="107">
        <v>138.36775</v>
      </c>
      <c r="FX248" s="107">
        <v>12.010999999999999</v>
      </c>
      <c r="FY248" s="107">
        <v>507.4</v>
      </c>
      <c r="FZ248" s="107">
        <v>3110239.27825</v>
      </c>
      <c r="GA248" s="107">
        <v>21.0015</v>
      </c>
      <c r="GB248" s="133">
        <v>529.77499999999998</v>
      </c>
      <c r="GC248" s="107">
        <v>21455599.572000001</v>
      </c>
      <c r="GD248" s="107">
        <v>144.87700000000001</v>
      </c>
      <c r="GE248" s="132">
        <v>531.125</v>
      </c>
      <c r="GF248" s="132">
        <v>241.82499999999999</v>
      </c>
      <c r="GG248" s="132"/>
      <c r="GH248" s="132"/>
      <c r="GI248" s="132"/>
      <c r="GJ248" s="132"/>
      <c r="GK248" s="132"/>
      <c r="GL248" s="133"/>
      <c r="GM248" s="133"/>
      <c r="GN248" s="133">
        <v>8</v>
      </c>
      <c r="GO248" s="133"/>
      <c r="GP248" s="133"/>
      <c r="GQ248" s="133"/>
      <c r="GR248" s="133"/>
      <c r="GS248" s="72"/>
      <c r="GT248" s="72"/>
      <c r="GU248" s="72"/>
      <c r="GV248" s="72"/>
      <c r="GW248" s="72"/>
      <c r="GX248" s="72"/>
      <c r="GY248" s="72"/>
      <c r="GZ248" s="72"/>
      <c r="HA248" s="133"/>
      <c r="HB248" s="133"/>
      <c r="HC248" s="53" t="str">
        <f t="shared" si="29"/>
        <v>0</v>
      </c>
      <c r="HD248" s="56">
        <f t="shared" si="30"/>
        <v>2019</v>
      </c>
      <c r="HF248" s="56" t="e">
        <f>MATCH(ROUND(#REF!,1),#REF!,0)</f>
        <v>#REF!</v>
      </c>
      <c r="HG248" s="56" t="e">
        <f>MATCH(ROUND(#REF!,1),#REF!,0)</f>
        <v>#REF!</v>
      </c>
      <c r="HH248" s="56" t="e">
        <f>MATCH(ROUND(#REF!,1),#REF!,0)</f>
        <v>#REF!</v>
      </c>
      <c r="HI248" s="56" t="e">
        <f>MATCH(ROUND(#REF!,1),#REF!,0)</f>
        <v>#REF!</v>
      </c>
      <c r="HK248" s="115">
        <f t="shared" si="24"/>
        <v>2</v>
      </c>
      <c r="HL248" s="115" t="str" cm="1">
        <f t="array" ref="HL248">IFERROR(INDEX(#REF!,'5. Data Set'!HH248),"")</f>
        <v/>
      </c>
      <c r="HN248" s="116" t="str" cm="1">
        <f t="array" ref="HN248">IF(IFERROR(INDEX($E$5:$E$900,SMALL(IF(ROUND($EH$5:$EH$900,1)=ROUND($EH248,1),ROW($EH$5:$EH$900)-4,""),1)),"")=$E248,"",IFERROR(INDEX($E$5:$E$900,SMALL(IF(ROUND($EH$5:$EH$900,1)=ROUND($EH248,1),ROW($EH$5:$EH$900)-4,""),1)),""))</f>
        <v/>
      </c>
      <c r="HO248" s="116" t="str" cm="1">
        <f t="array" ref="HO248">IF(IFERROR(INDEX($E$5:$E$900,SMALL(IF(ROUND($EH$5:$EH$900,1)=ROUND($EH248,1),ROW($EH$5:$EH$900)-4,""),2)),"")=$E248,"",IFERROR(INDEX($E$5:$E$900,SMALL(IF(ROUND($EH$5:$EH$900,1)=ROUND($EH248,1),ROW($EH$5:$EH$900)-4,""),2)),""))</f>
        <v/>
      </c>
      <c r="HP248" s="116" t="str" cm="1">
        <f t="array" ref="HP248">IF(IFERROR(INDEX($E$5:$E$900,SMALL(IF(ROUND($EH$5:$EH$900,1)=ROUND($EH248,1),ROW($EH$5:$EH$900)-4,""),3)),"")=$E248,"",IFERROR(INDEX($E$5:$E$900,SMALL(IF(ROUND($EH$5:$EH$900,1)=ROUND($EH248,1),ROW($EH$5:$EH$900)-4,""),3)),""))</f>
        <v/>
      </c>
      <c r="HQ248" s="117" t="str" cm="1">
        <f t="array" ref="HQ248">IF(IFERROR(INDEX($E$5:$E$900,SMALL(IF(ROUND($EH$5:$EH$900,1)=ROUND($EH248,1),ROW($EH$5:$EH$900)-4,""),4)),"")=$E248,"",IFERROR(INDEX($E$5:$E$900,SMALL(IF(ROUND($EH$5:$EH$900,1)=ROUND($EH248,1),ROW($EH$5:$EH$900)-4,""),4)),""))</f>
        <v/>
      </c>
      <c r="HR248" s="118"/>
      <c r="HS248" s="105" t="str">
        <f t="shared" si="25"/>
        <v>FXJ</v>
      </c>
      <c r="HT248" s="119" t="str">
        <f t="shared" si="26"/>
        <v/>
      </c>
      <c r="HU248" s="119" t="str">
        <f t="shared" si="26"/>
        <v/>
      </c>
      <c r="HV248" s="119" t="str">
        <f t="shared" si="26"/>
        <v/>
      </c>
      <c r="HW248" s="119" t="str">
        <f t="shared" si="23"/>
        <v/>
      </c>
    </row>
    <row r="249" spans="1:231" ht="12.75" customHeight="1" x14ac:dyDescent="0.25">
      <c r="A249" s="110" t="s">
        <v>292</v>
      </c>
      <c r="B249" s="110" t="s">
        <v>915</v>
      </c>
      <c r="C249" s="107"/>
      <c r="D249" s="107">
        <v>2019</v>
      </c>
      <c r="E249" s="109" t="s">
        <v>916</v>
      </c>
      <c r="F249" s="107" t="s">
        <v>300</v>
      </c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 t="s">
        <v>18</v>
      </c>
      <c r="X249" s="105"/>
      <c r="Y249" s="107" t="s">
        <v>296</v>
      </c>
      <c r="Z249" s="107">
        <v>1</v>
      </c>
      <c r="AA249" s="107" t="s">
        <v>803</v>
      </c>
      <c r="AB249" s="110">
        <v>2</v>
      </c>
      <c r="AC249" s="110">
        <v>2</v>
      </c>
      <c r="AD249" s="107">
        <v>2700</v>
      </c>
      <c r="AE249" s="107">
        <v>28</v>
      </c>
      <c r="AF249" s="107">
        <v>2</v>
      </c>
      <c r="AG249" s="107">
        <v>768000</v>
      </c>
      <c r="AH249" s="107">
        <v>24</v>
      </c>
      <c r="AI249" s="107" t="s">
        <v>906</v>
      </c>
      <c r="AJ249" s="110">
        <v>2</v>
      </c>
      <c r="AK249" s="110" t="s">
        <v>326</v>
      </c>
      <c r="AL249" s="107" t="s">
        <v>316</v>
      </c>
      <c r="AM249" s="107">
        <v>2</v>
      </c>
      <c r="AN249" s="110" t="s">
        <v>493</v>
      </c>
      <c r="AO249" s="110">
        <v>1600</v>
      </c>
      <c r="AP249" s="107" t="s">
        <v>817</v>
      </c>
      <c r="AQ249" s="107" t="s">
        <v>441</v>
      </c>
      <c r="AR249" s="107" t="s">
        <v>319</v>
      </c>
      <c r="AS249" s="107" t="s">
        <v>909</v>
      </c>
      <c r="AT249" s="107"/>
      <c r="AU249" s="107">
        <v>17.177</v>
      </c>
      <c r="AV249" s="107">
        <v>22.991</v>
      </c>
      <c r="AW249" s="107">
        <v>24.138000000000002</v>
      </c>
      <c r="AX249" s="107">
        <v>14.574999999999999</v>
      </c>
      <c r="AY249" s="107">
        <v>15.202</v>
      </c>
      <c r="AZ249" s="107">
        <v>21.742000000000001</v>
      </c>
      <c r="BA249" s="107"/>
      <c r="BB249" s="107">
        <v>15.896000000000001</v>
      </c>
      <c r="BC249" s="107">
        <v>202.858</v>
      </c>
      <c r="BD249" s="107">
        <v>15.159000000000001</v>
      </c>
      <c r="BE249" s="107">
        <v>20.297000000000001</v>
      </c>
      <c r="BF249" s="107">
        <v>359.82</v>
      </c>
      <c r="BG249" s="133">
        <v>126047.12300000001</v>
      </c>
      <c r="BH249" s="112">
        <v>126368.602</v>
      </c>
      <c r="BI249" s="111">
        <v>18.25</v>
      </c>
      <c r="BJ249" s="112">
        <v>768.06100000000004</v>
      </c>
      <c r="BK249" s="112">
        <v>94609.323999999993</v>
      </c>
      <c r="BL249" s="111">
        <v>13.663</v>
      </c>
      <c r="BM249" s="112">
        <v>744.44200000000001</v>
      </c>
      <c r="BN249" s="112">
        <v>62946.959000000003</v>
      </c>
      <c r="BO249" s="111">
        <v>9.0909999999999993</v>
      </c>
      <c r="BP249" s="112">
        <v>556.48400000000004</v>
      </c>
      <c r="BQ249" s="112">
        <v>31471.200000000001</v>
      </c>
      <c r="BR249" s="111">
        <v>4.5449999999999999</v>
      </c>
      <c r="BS249" s="133">
        <v>371.94200000000001</v>
      </c>
      <c r="BT249" s="133">
        <v>1229674.446</v>
      </c>
      <c r="BU249" s="112">
        <v>1228927.986</v>
      </c>
      <c r="BV249" s="107">
        <v>20.826000000000001</v>
      </c>
      <c r="BW249" s="107">
        <v>766.65800000000002</v>
      </c>
      <c r="BX249" s="107">
        <v>922229.61399999994</v>
      </c>
      <c r="BY249" s="107">
        <v>15.629</v>
      </c>
      <c r="BZ249" s="107">
        <v>605.41899999999998</v>
      </c>
      <c r="CA249" s="107">
        <v>614759.68799999997</v>
      </c>
      <c r="CB249" s="107">
        <v>10.417999999999999</v>
      </c>
      <c r="CC249" s="107">
        <v>437.17700000000002</v>
      </c>
      <c r="CD249" s="107">
        <v>307443.99800000002</v>
      </c>
      <c r="CE249" s="107">
        <v>5.21</v>
      </c>
      <c r="CF249" s="133">
        <v>311.63799999999998</v>
      </c>
      <c r="CG249" s="133">
        <v>395220.799</v>
      </c>
      <c r="CH249" s="112">
        <v>395647.348</v>
      </c>
      <c r="CI249" s="107">
        <v>24.811</v>
      </c>
      <c r="CJ249" s="107">
        <v>741.28700000000003</v>
      </c>
      <c r="CK249" s="107">
        <v>296440.43</v>
      </c>
      <c r="CL249" s="107">
        <v>18.59</v>
      </c>
      <c r="CM249" s="107">
        <v>726.16499999999996</v>
      </c>
      <c r="CN249" s="107">
        <v>197765.45800000001</v>
      </c>
      <c r="CO249" s="107">
        <v>12.401999999999999</v>
      </c>
      <c r="CP249" s="107">
        <v>546.24199999999996</v>
      </c>
      <c r="CQ249" s="107">
        <v>98913.35</v>
      </c>
      <c r="CR249" s="107">
        <v>6.2030000000000003</v>
      </c>
      <c r="CS249" s="107">
        <v>355.43900000000002</v>
      </c>
      <c r="CT249" s="107">
        <v>202453.894</v>
      </c>
      <c r="CU249" s="107">
        <v>202642.701</v>
      </c>
      <c r="CV249" s="107">
        <v>13.459</v>
      </c>
      <c r="CW249" s="107">
        <v>729.56100000000004</v>
      </c>
      <c r="CX249" s="112">
        <v>151913.04500000001</v>
      </c>
      <c r="CY249" s="107">
        <v>10.09</v>
      </c>
      <c r="CZ249" s="107">
        <v>621.62900000000002</v>
      </c>
      <c r="DA249" s="112">
        <v>101177.44899999999</v>
      </c>
      <c r="DB249" s="107">
        <v>6.72</v>
      </c>
      <c r="DC249" s="107">
        <v>474.31</v>
      </c>
      <c r="DD249" s="112">
        <v>50626.714</v>
      </c>
      <c r="DE249" s="107">
        <v>3.3620000000000001</v>
      </c>
      <c r="DF249" s="107">
        <v>316.089</v>
      </c>
      <c r="DG249" s="133">
        <v>305782.46600000001</v>
      </c>
      <c r="DH249" s="112">
        <v>305307.48200000002</v>
      </c>
      <c r="DI249" s="107">
        <v>14.617000000000001</v>
      </c>
      <c r="DJ249" s="107">
        <v>738.49400000000003</v>
      </c>
      <c r="DK249" s="112">
        <v>229389.519</v>
      </c>
      <c r="DL249" s="107">
        <v>10.981999999999999</v>
      </c>
      <c r="DM249" s="107">
        <v>668.26800000000003</v>
      </c>
      <c r="DN249" s="112">
        <v>152949.823</v>
      </c>
      <c r="DO249" s="107">
        <v>7.3230000000000004</v>
      </c>
      <c r="DP249" s="162">
        <v>501.05200000000002</v>
      </c>
      <c r="DQ249" s="112">
        <v>76389.546000000002</v>
      </c>
      <c r="DR249" s="107">
        <v>3.657</v>
      </c>
      <c r="DS249" s="133">
        <v>325.50700000000001</v>
      </c>
      <c r="DT249" s="133">
        <v>22469.411</v>
      </c>
      <c r="DU249" s="112">
        <v>22497.681</v>
      </c>
      <c r="DV249" s="107">
        <v>23.030999999999999</v>
      </c>
      <c r="DW249" s="107">
        <v>780.89400000000001</v>
      </c>
      <c r="DX249" s="112">
        <v>16860.874</v>
      </c>
      <c r="DY249" s="107">
        <v>17.260000000000002</v>
      </c>
      <c r="DZ249" s="162">
        <v>697.85500000000002</v>
      </c>
      <c r="EA249" s="112">
        <v>11264.748</v>
      </c>
      <c r="EB249" s="107">
        <v>11.532</v>
      </c>
      <c r="EC249" s="162">
        <v>540.81600000000003</v>
      </c>
      <c r="ED249" s="112">
        <v>5596.3720000000003</v>
      </c>
      <c r="EE249" s="107">
        <v>5.7290000000000001</v>
      </c>
      <c r="EF249" s="133">
        <v>398.786</v>
      </c>
      <c r="EG249" s="133">
        <v>5998036.7359999996</v>
      </c>
      <c r="EH249" s="111">
        <v>5997996.977</v>
      </c>
      <c r="EI249" s="107">
        <v>16.937999999999999</v>
      </c>
      <c r="EJ249" s="107">
        <v>777.351</v>
      </c>
      <c r="EK249" s="112">
        <v>5242968.0460000001</v>
      </c>
      <c r="EL249" s="107">
        <v>14.805999999999999</v>
      </c>
      <c r="EM249" s="162">
        <v>770.81700000000001</v>
      </c>
      <c r="EN249" s="112">
        <v>4510309.8550000004</v>
      </c>
      <c r="EO249" s="107">
        <v>12.737</v>
      </c>
      <c r="EP249" s="162">
        <v>691.60699999999997</v>
      </c>
      <c r="EQ249" s="112">
        <v>3752368.9169999999</v>
      </c>
      <c r="ER249" s="107">
        <v>10.597</v>
      </c>
      <c r="ES249" s="162">
        <v>584.39800000000002</v>
      </c>
      <c r="ET249" s="112">
        <v>2999651.8560000001</v>
      </c>
      <c r="EU249" s="107">
        <v>8.4710000000000001</v>
      </c>
      <c r="EV249" s="162">
        <v>501.13499999999999</v>
      </c>
      <c r="EW249" s="112">
        <v>2255911.4840000002</v>
      </c>
      <c r="EX249" s="107">
        <v>6.3710000000000004</v>
      </c>
      <c r="EY249" s="162">
        <v>439.37599999999998</v>
      </c>
      <c r="EZ249" s="112">
        <v>1495195.6189999999</v>
      </c>
      <c r="FA249" s="107">
        <v>4.2220000000000004</v>
      </c>
      <c r="FB249" s="162">
        <v>373.54599999999999</v>
      </c>
      <c r="FC249" s="112">
        <v>749246.31900000002</v>
      </c>
      <c r="FD249" s="107">
        <v>2.1160000000000001</v>
      </c>
      <c r="FE249" s="133">
        <v>293.798</v>
      </c>
      <c r="FF249" s="133">
        <v>1728.8530000000001</v>
      </c>
      <c r="FG249" s="112">
        <v>1812.2850000000001</v>
      </c>
      <c r="FH249" s="107">
        <v>5.3550000000000004</v>
      </c>
      <c r="FI249" s="107">
        <v>235.143</v>
      </c>
      <c r="FJ249" s="112">
        <v>861.197</v>
      </c>
      <c r="FK249" s="107">
        <v>2.544</v>
      </c>
      <c r="FL249" s="163">
        <v>229.298</v>
      </c>
      <c r="FM249" s="133">
        <v>9262.76</v>
      </c>
      <c r="FN249" s="112">
        <v>9278.1610000000001</v>
      </c>
      <c r="FO249" s="107">
        <v>67.927000000000007</v>
      </c>
      <c r="FP249" s="107">
        <v>238.46700000000001</v>
      </c>
      <c r="FQ249" s="112">
        <v>4624.8270000000002</v>
      </c>
      <c r="FR249" s="107">
        <v>33.859000000000002</v>
      </c>
      <c r="FS249" s="163">
        <v>234.37200000000001</v>
      </c>
      <c r="FT249" s="107">
        <v>153.709</v>
      </c>
      <c r="FU249" s="107">
        <v>13.343</v>
      </c>
      <c r="FV249" s="107">
        <v>652.97900000000004</v>
      </c>
      <c r="FW249" s="107">
        <v>154.18199999999999</v>
      </c>
      <c r="FX249" s="107">
        <v>13.384</v>
      </c>
      <c r="FY249" s="107">
        <v>663.85500000000002</v>
      </c>
      <c r="FZ249" s="107">
        <v>4354527.6950000003</v>
      </c>
      <c r="GA249" s="107">
        <v>29.404</v>
      </c>
      <c r="GB249" s="133">
        <v>730.08399999999995</v>
      </c>
      <c r="GC249" s="107">
        <v>43038364.090000004</v>
      </c>
      <c r="GD249" s="107">
        <v>290.613</v>
      </c>
      <c r="GE249" s="132">
        <v>807.66099999999994</v>
      </c>
      <c r="GF249" s="105">
        <v>217</v>
      </c>
      <c r="GG249" s="105"/>
      <c r="GH249" s="105"/>
      <c r="GI249" s="105"/>
      <c r="GJ249" s="105"/>
      <c r="GK249" s="105"/>
      <c r="GL249" s="133"/>
      <c r="GM249" s="133">
        <v>6</v>
      </c>
      <c r="GN249" s="133">
        <v>4</v>
      </c>
      <c r="GO249" s="133"/>
      <c r="GP249" s="133"/>
      <c r="GQ249" s="133"/>
      <c r="GR249" s="133"/>
      <c r="GS249" s="72"/>
      <c r="GT249" s="72"/>
      <c r="GU249" s="72"/>
      <c r="GV249" s="72"/>
      <c r="GW249" s="72"/>
      <c r="GX249" s="72"/>
      <c r="GY249" s="72"/>
      <c r="GZ249" s="72"/>
      <c r="HA249" s="133"/>
      <c r="HB249" s="133"/>
      <c r="HC249" s="53" t="str">
        <f t="shared" si="29"/>
        <v>0</v>
      </c>
      <c r="HD249" s="56">
        <f t="shared" si="30"/>
        <v>2019</v>
      </c>
      <c r="HF249" s="56" t="e">
        <f>MATCH(ROUND(#REF!,1),#REF!,0)</f>
        <v>#REF!</v>
      </c>
      <c r="HG249" s="56" t="e">
        <f>MATCH(ROUND(#REF!,1),#REF!,0)</f>
        <v>#REF!</v>
      </c>
      <c r="HH249" s="56" t="e">
        <f>MATCH(ROUND(#REF!,1),#REF!,0)</f>
        <v>#REF!</v>
      </c>
      <c r="HI249" s="56" t="e">
        <f>MATCH(ROUND(#REF!,1),#REF!,0)</f>
        <v>#REF!</v>
      </c>
      <c r="HK249" s="115">
        <f t="shared" si="24"/>
        <v>2</v>
      </c>
      <c r="HL249" s="115" t="str" cm="1">
        <f t="array" ref="HL249">IFERROR(INDEX(#REF!,'5. Data Set'!HH249),"")</f>
        <v/>
      </c>
      <c r="HN249" s="116" t="str" cm="1">
        <f t="array" ref="HN249">IF(IFERROR(INDEX($E$5:$E$900,SMALL(IF(ROUND($EH$5:$EH$900,1)=ROUND($EH249,1),ROW($EH$5:$EH$900)-4,""),1)),"")=$E249,"",IFERROR(INDEX($E$5:$E$900,SMALL(IF(ROUND($EH$5:$EH$900,1)=ROUND($EH249,1),ROW($EH$5:$EH$900)-4,""),1)),""))</f>
        <v/>
      </c>
      <c r="HO249" s="116" t="str" cm="1">
        <f t="array" ref="HO249">IF(IFERROR(INDEX($E$5:$E$900,SMALL(IF(ROUND($EH$5:$EH$900,1)=ROUND($EH249,1),ROW($EH$5:$EH$900)-4,""),2)),"")=$E249,"",IFERROR(INDEX($E$5:$E$900,SMALL(IF(ROUND($EH$5:$EH$900,1)=ROUND($EH249,1),ROW($EH$5:$EH$900)-4,""),2)),""))</f>
        <v/>
      </c>
      <c r="HP249" s="116" t="str" cm="1">
        <f t="array" ref="HP249">IF(IFERROR(INDEX($E$5:$E$900,SMALL(IF(ROUND($EH$5:$EH$900,1)=ROUND($EH249,1),ROW($EH$5:$EH$900)-4,""),3)),"")=$E249,"",IFERROR(INDEX($E$5:$E$900,SMALL(IF(ROUND($EH$5:$EH$900,1)=ROUND($EH249,1),ROW($EH$5:$EH$900)-4,""),3)),""))</f>
        <v/>
      </c>
      <c r="HQ249" s="117" t="str" cm="1">
        <f t="array" ref="HQ249">IF(IFERROR(INDEX($E$5:$E$900,SMALL(IF(ROUND($EH$5:$EH$900,1)=ROUND($EH249,1),ROW($EH$5:$EH$900)-4,""),4)),"")=$E249,"",IFERROR(INDEX($E$5:$E$900,SMALL(IF(ROUND($EH$5:$EH$900,1)=ROUND($EH249,1),ROW($EH$5:$EH$900)-4,""),4)),""))</f>
        <v/>
      </c>
      <c r="HR249" s="118"/>
      <c r="HS249" s="105" t="str">
        <f t="shared" si="25"/>
        <v>PEF</v>
      </c>
      <c r="HT249" s="119" t="str">
        <f t="shared" si="26"/>
        <v/>
      </c>
      <c r="HU249" s="119" t="str">
        <f t="shared" si="26"/>
        <v/>
      </c>
      <c r="HV249" s="119" t="str">
        <f t="shared" si="26"/>
        <v/>
      </c>
      <c r="HW249" s="119" t="str">
        <f t="shared" si="23"/>
        <v/>
      </c>
    </row>
    <row r="250" spans="1:231" ht="12.75" customHeight="1" x14ac:dyDescent="0.25">
      <c r="A250" s="110" t="s">
        <v>292</v>
      </c>
      <c r="B250" s="110" t="s">
        <v>915</v>
      </c>
      <c r="C250" s="107"/>
      <c r="D250" s="107">
        <v>2019</v>
      </c>
      <c r="E250" s="109" t="s">
        <v>917</v>
      </c>
      <c r="F250" s="107" t="s">
        <v>309</v>
      </c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 t="s">
        <v>18</v>
      </c>
      <c r="X250" s="105"/>
      <c r="Y250" s="107" t="s">
        <v>296</v>
      </c>
      <c r="Z250" s="107">
        <v>1</v>
      </c>
      <c r="AA250" s="107" t="s">
        <v>444</v>
      </c>
      <c r="AB250" s="110">
        <v>2</v>
      </c>
      <c r="AC250" s="110">
        <v>2</v>
      </c>
      <c r="AD250" s="107">
        <v>2700</v>
      </c>
      <c r="AE250" s="107">
        <v>6</v>
      </c>
      <c r="AF250" s="107">
        <v>2</v>
      </c>
      <c r="AG250" s="107">
        <v>192000</v>
      </c>
      <c r="AH250" s="107">
        <v>12</v>
      </c>
      <c r="AI250" s="107" t="s">
        <v>918</v>
      </c>
      <c r="AJ250" s="110" t="s">
        <v>919</v>
      </c>
      <c r="AK250" s="110" t="s">
        <v>326</v>
      </c>
      <c r="AL250" s="107" t="s">
        <v>316</v>
      </c>
      <c r="AM250" s="107">
        <v>2</v>
      </c>
      <c r="AN250" s="110" t="s">
        <v>493</v>
      </c>
      <c r="AO250" s="110">
        <v>770</v>
      </c>
      <c r="AP250" s="107" t="s">
        <v>817</v>
      </c>
      <c r="AQ250" s="107" t="s">
        <v>441</v>
      </c>
      <c r="AR250" s="107" t="s">
        <v>319</v>
      </c>
      <c r="AS250" s="107" t="s">
        <v>909</v>
      </c>
      <c r="AT250" s="107"/>
      <c r="AU250" s="107">
        <v>7.2729999999999997</v>
      </c>
      <c r="AV250" s="107">
        <v>9.4550000000000001</v>
      </c>
      <c r="AW250" s="107">
        <v>8.4039999999999999</v>
      </c>
      <c r="AX250" s="107">
        <v>4.22</v>
      </c>
      <c r="AY250" s="107">
        <v>4.4240000000000004</v>
      </c>
      <c r="AZ250" s="107">
        <v>8.1620000000000008</v>
      </c>
      <c r="BA250" s="107"/>
      <c r="BB250" s="107">
        <v>30.623999999999999</v>
      </c>
      <c r="BC250" s="107">
        <v>346.64400000000001</v>
      </c>
      <c r="BD250" s="107">
        <v>6.8250000000000002</v>
      </c>
      <c r="BE250" s="133">
        <v>30.169</v>
      </c>
      <c r="BF250" s="133">
        <v>68.641999999999996</v>
      </c>
      <c r="BG250" s="133">
        <v>14795.674999999999</v>
      </c>
      <c r="BH250" s="112">
        <v>14800.427</v>
      </c>
      <c r="BI250" s="111">
        <v>2.137</v>
      </c>
      <c r="BJ250" s="112">
        <v>179.095</v>
      </c>
      <c r="BK250" s="112">
        <v>11077.996999999999</v>
      </c>
      <c r="BL250" s="111">
        <v>1.6</v>
      </c>
      <c r="BM250" s="112">
        <v>177.33799999999999</v>
      </c>
      <c r="BN250" s="112">
        <v>7371.8370000000004</v>
      </c>
      <c r="BO250" s="111">
        <v>1.0649999999999999</v>
      </c>
      <c r="BP250" s="112">
        <v>159.53399999999999</v>
      </c>
      <c r="BQ250" s="112">
        <v>3696.36</v>
      </c>
      <c r="BR250" s="111">
        <v>0.53400000000000003</v>
      </c>
      <c r="BS250" s="133">
        <v>137.04599999999999</v>
      </c>
      <c r="BT250" s="133">
        <v>158502.997</v>
      </c>
      <c r="BU250" s="112">
        <v>158566.71400000001</v>
      </c>
      <c r="BV250" s="107">
        <v>2.6869999999999998</v>
      </c>
      <c r="BW250" s="107">
        <v>183.05799999999999</v>
      </c>
      <c r="BX250" s="107">
        <v>119001.537</v>
      </c>
      <c r="BY250" s="107">
        <v>2.0169999999999999</v>
      </c>
      <c r="BZ250" s="107">
        <v>165.96600000000001</v>
      </c>
      <c r="CA250" s="107">
        <v>79351.187999999995</v>
      </c>
      <c r="CB250" s="107">
        <v>1.345</v>
      </c>
      <c r="CC250" s="107">
        <v>149.79300000000001</v>
      </c>
      <c r="CD250" s="107">
        <v>39594.374000000003</v>
      </c>
      <c r="CE250" s="107">
        <v>0.67100000000000004</v>
      </c>
      <c r="CF250" s="133">
        <v>134.44300000000001</v>
      </c>
      <c r="CG250" s="133">
        <v>37186.322</v>
      </c>
      <c r="CH250" s="112">
        <v>36874.633000000002</v>
      </c>
      <c r="CI250" s="107">
        <v>2.3119999999999998</v>
      </c>
      <c r="CJ250" s="107">
        <v>181.06100000000001</v>
      </c>
      <c r="CK250" s="107">
        <v>27908.462</v>
      </c>
      <c r="CL250" s="107">
        <v>1.75</v>
      </c>
      <c r="CM250" s="107">
        <v>165.34299999999999</v>
      </c>
      <c r="CN250" s="107">
        <v>18615.514999999999</v>
      </c>
      <c r="CO250" s="107">
        <v>1.167</v>
      </c>
      <c r="CP250" s="107">
        <v>144.57</v>
      </c>
      <c r="CQ250" s="107">
        <v>9319.6270000000004</v>
      </c>
      <c r="CR250" s="107">
        <v>0.58399999999999996</v>
      </c>
      <c r="CS250" s="107">
        <v>127.88500000000001</v>
      </c>
      <c r="CT250" s="107">
        <v>16103.701999999999</v>
      </c>
      <c r="CU250" s="107">
        <v>16107.403</v>
      </c>
      <c r="CV250" s="107">
        <v>1.07</v>
      </c>
      <c r="CW250" s="107">
        <v>149.173</v>
      </c>
      <c r="CX250" s="112">
        <v>12080.392</v>
      </c>
      <c r="CY250" s="107">
        <v>0.80200000000000005</v>
      </c>
      <c r="CZ250" s="107">
        <v>144.66399999999999</v>
      </c>
      <c r="DA250" s="112">
        <v>8036.4930000000004</v>
      </c>
      <c r="DB250" s="107">
        <v>0.53400000000000003</v>
      </c>
      <c r="DC250" s="107">
        <v>139.37</v>
      </c>
      <c r="DD250" s="112">
        <v>4039.2370000000001</v>
      </c>
      <c r="DE250" s="107">
        <v>0.26800000000000002</v>
      </c>
      <c r="DF250" s="107">
        <v>128.88800000000001</v>
      </c>
      <c r="DG250" s="133">
        <v>24228.665000000001</v>
      </c>
      <c r="DH250" s="112">
        <v>24213.048999999999</v>
      </c>
      <c r="DI250" s="107">
        <v>1.159</v>
      </c>
      <c r="DJ250" s="107">
        <v>159.89500000000001</v>
      </c>
      <c r="DK250" s="112">
        <v>18182.654999999999</v>
      </c>
      <c r="DL250" s="107">
        <v>0.871</v>
      </c>
      <c r="DM250" s="107">
        <v>150.88999999999999</v>
      </c>
      <c r="DN250" s="112">
        <v>12120.557000000001</v>
      </c>
      <c r="DO250" s="107">
        <v>0.57999999999999996</v>
      </c>
      <c r="DP250" s="162">
        <v>141.28299999999999</v>
      </c>
      <c r="DQ250" s="112">
        <v>6057.02</v>
      </c>
      <c r="DR250" s="107">
        <v>0.28999999999999998</v>
      </c>
      <c r="DS250" s="133">
        <v>130.048</v>
      </c>
      <c r="DT250" s="133">
        <v>2049.797</v>
      </c>
      <c r="DU250" s="112">
        <v>2050.3359999999998</v>
      </c>
      <c r="DV250" s="107">
        <v>2.0990000000000002</v>
      </c>
      <c r="DW250" s="107">
        <v>150.971</v>
      </c>
      <c r="DX250" s="112">
        <v>1528.155</v>
      </c>
      <c r="DY250" s="107">
        <v>1.5640000000000001</v>
      </c>
      <c r="DZ250" s="162">
        <v>146.37100000000001</v>
      </c>
      <c r="EA250" s="112">
        <v>1032.9770000000001</v>
      </c>
      <c r="EB250" s="107">
        <v>1.0569999999999999</v>
      </c>
      <c r="EC250" s="162">
        <v>140.92699999999999</v>
      </c>
      <c r="ED250" s="112">
        <v>509.71899999999999</v>
      </c>
      <c r="EE250" s="107">
        <v>0.52200000000000002</v>
      </c>
      <c r="EF250" s="133">
        <v>131.07</v>
      </c>
      <c r="EG250" s="133">
        <v>774838.71100000001</v>
      </c>
      <c r="EH250" s="111">
        <v>775001.08900000004</v>
      </c>
      <c r="EI250" s="107">
        <v>2.1890000000000001</v>
      </c>
      <c r="EJ250" s="107">
        <v>168.58600000000001</v>
      </c>
      <c r="EK250" s="112">
        <v>682144.20200000005</v>
      </c>
      <c r="EL250" s="107">
        <v>1.9259999999999999</v>
      </c>
      <c r="EM250" s="162">
        <v>164.25399999999999</v>
      </c>
      <c r="EN250" s="112">
        <v>581161.09100000001</v>
      </c>
      <c r="EO250" s="107">
        <v>1.641</v>
      </c>
      <c r="EP250" s="162">
        <v>162.63</v>
      </c>
      <c r="EQ250" s="112">
        <v>479567.39600000001</v>
      </c>
      <c r="ER250" s="107">
        <v>1.3540000000000001</v>
      </c>
      <c r="ES250" s="162">
        <v>153.97999999999999</v>
      </c>
      <c r="ET250" s="112">
        <v>387065.26500000001</v>
      </c>
      <c r="EU250" s="107">
        <v>1.093</v>
      </c>
      <c r="EV250" s="162">
        <v>149.52500000000001</v>
      </c>
      <c r="EW250" s="112">
        <v>289271.43699999998</v>
      </c>
      <c r="EX250" s="107">
        <v>0.81699999999999995</v>
      </c>
      <c r="EY250" s="162">
        <v>144.58799999999999</v>
      </c>
      <c r="EZ250" s="112">
        <v>190656.639</v>
      </c>
      <c r="FA250" s="107">
        <v>0.53800000000000003</v>
      </c>
      <c r="FB250" s="162">
        <v>138.42400000000001</v>
      </c>
      <c r="FC250" s="112">
        <v>98063.092999999993</v>
      </c>
      <c r="FD250" s="107">
        <v>0.27700000000000002</v>
      </c>
      <c r="FE250" s="133">
        <v>127.749</v>
      </c>
      <c r="FF250" s="133">
        <v>1714.258</v>
      </c>
      <c r="FG250" s="112">
        <v>1795.4010000000001</v>
      </c>
      <c r="FH250" s="107">
        <v>5.3049999999999997</v>
      </c>
      <c r="FI250" s="107">
        <v>123.515</v>
      </c>
      <c r="FJ250" s="112">
        <v>860.40599999999995</v>
      </c>
      <c r="FK250" s="107">
        <v>2.5419999999999998</v>
      </c>
      <c r="FL250" s="163">
        <v>116.414</v>
      </c>
      <c r="FM250" s="133">
        <v>8728.0169999999998</v>
      </c>
      <c r="FN250" s="112">
        <v>8760.4509999999991</v>
      </c>
      <c r="FO250" s="107">
        <v>64.137</v>
      </c>
      <c r="FP250" s="107">
        <v>128.435</v>
      </c>
      <c r="FQ250" s="112">
        <v>4367.9380000000001</v>
      </c>
      <c r="FR250" s="107">
        <v>31.978000000000002</v>
      </c>
      <c r="FS250" s="163">
        <v>132.89699999999999</v>
      </c>
      <c r="FT250" s="107">
        <v>76.899000000000001</v>
      </c>
      <c r="FU250" s="107">
        <v>6.6749999999999998</v>
      </c>
      <c r="FV250" s="107">
        <v>215.68600000000001</v>
      </c>
      <c r="FW250" s="107">
        <v>72.965000000000003</v>
      </c>
      <c r="FX250" s="107">
        <v>6.3339999999999996</v>
      </c>
      <c r="FY250" s="107">
        <v>215.37700000000001</v>
      </c>
      <c r="FZ250" s="107">
        <v>431251.397</v>
      </c>
      <c r="GA250" s="107">
        <v>2.9119999999999999</v>
      </c>
      <c r="GB250" s="162">
        <v>166.017</v>
      </c>
      <c r="GC250" s="107">
        <v>1722800.7379999999</v>
      </c>
      <c r="GD250" s="107">
        <v>11.632999999999999</v>
      </c>
      <c r="GE250" s="132">
        <v>169.47399999999999</v>
      </c>
      <c r="GF250" s="105">
        <v>130.6</v>
      </c>
      <c r="GG250" s="105"/>
      <c r="GH250" s="105"/>
      <c r="GI250" s="105"/>
      <c r="GJ250" s="105"/>
      <c r="GK250" s="105"/>
      <c r="GL250" s="133"/>
      <c r="GM250" s="133">
        <v>2</v>
      </c>
      <c r="GN250" s="133"/>
      <c r="GO250" s="133"/>
      <c r="GP250" s="133"/>
      <c r="GQ250" s="133"/>
      <c r="GR250" s="133"/>
      <c r="GS250" s="72"/>
      <c r="GT250" s="72"/>
      <c r="GU250" s="72"/>
      <c r="GV250" s="72"/>
      <c r="GW250" s="72"/>
      <c r="GX250" s="72"/>
      <c r="GY250" s="72"/>
      <c r="GZ250" s="72"/>
      <c r="HA250" s="133"/>
      <c r="HB250" s="133"/>
      <c r="HC250" s="53" t="str">
        <f t="shared" si="29"/>
        <v>0</v>
      </c>
      <c r="HD250" s="56">
        <f t="shared" si="30"/>
        <v>2019</v>
      </c>
      <c r="HF250" s="56" t="e">
        <f>MATCH(ROUND(#REF!,1),#REF!,0)</f>
        <v>#REF!</v>
      </c>
      <c r="HG250" s="56" t="e">
        <f>MATCH(ROUND(#REF!,1),#REF!,0)</f>
        <v>#REF!</v>
      </c>
      <c r="HH250" s="56" t="e">
        <f>MATCH(ROUND(#REF!,1),#REF!,0)</f>
        <v>#REF!</v>
      </c>
      <c r="HI250" s="56" t="e">
        <f>MATCH(ROUND(#REF!,1),#REF!,0)</f>
        <v>#REF!</v>
      </c>
      <c r="HK250" s="115">
        <f t="shared" si="24"/>
        <v>2</v>
      </c>
      <c r="HL250" s="115" t="str" cm="1">
        <f t="array" ref="HL250">IFERROR(INDEX(#REF!,'5. Data Set'!HH250),"")</f>
        <v/>
      </c>
      <c r="HN250" s="116" t="str" cm="1">
        <f t="array" ref="HN250">IF(IFERROR(INDEX($E$5:$E$900,SMALL(IF(ROUND($EH$5:$EH$900,1)=ROUND($EH250,1),ROW($EH$5:$EH$900)-4,""),1)),"")=$E250,"",IFERROR(INDEX($E$5:$E$900,SMALL(IF(ROUND($EH$5:$EH$900,1)=ROUND($EH250,1),ROW($EH$5:$EH$900)-4,""),1)),""))</f>
        <v/>
      </c>
      <c r="HO250" s="116" t="str" cm="1">
        <f t="array" ref="HO250">IF(IFERROR(INDEX($E$5:$E$900,SMALL(IF(ROUND($EH$5:$EH$900,1)=ROUND($EH250,1),ROW($EH$5:$EH$900)-4,""),2)),"")=$E250,"",IFERROR(INDEX($E$5:$E$900,SMALL(IF(ROUND($EH$5:$EH$900,1)=ROUND($EH250,1),ROW($EH$5:$EH$900)-4,""),2)),""))</f>
        <v/>
      </c>
      <c r="HP250" s="116" t="str" cm="1">
        <f t="array" ref="HP250">IF(IFERROR(INDEX($E$5:$E$900,SMALL(IF(ROUND($EH$5:$EH$900,1)=ROUND($EH250,1),ROW($EH$5:$EH$900)-4,""),3)),"")=$E250,"",IFERROR(INDEX($E$5:$E$900,SMALL(IF(ROUND($EH$5:$EH$900,1)=ROUND($EH250,1),ROW($EH$5:$EH$900)-4,""),3)),""))</f>
        <v/>
      </c>
      <c r="HQ250" s="117" t="str" cm="1">
        <f t="array" ref="HQ250">IF(IFERROR(INDEX($E$5:$E$900,SMALL(IF(ROUND($EH$5:$EH$900,1)=ROUND($EH250,1),ROW($EH$5:$EH$900)-4,""),4)),"")=$E250,"",IFERROR(INDEX($E$5:$E$900,SMALL(IF(ROUND($EH$5:$EH$900,1)=ROUND($EH250,1),ROW($EH$5:$EH$900)-4,""),4)),""))</f>
        <v/>
      </c>
      <c r="HR250" s="118"/>
      <c r="HS250" s="105" t="str">
        <f t="shared" si="25"/>
        <v>PEF</v>
      </c>
      <c r="HT250" s="119" t="str">
        <f t="shared" si="26"/>
        <v/>
      </c>
      <c r="HU250" s="119" t="str">
        <f t="shared" si="26"/>
        <v/>
      </c>
      <c r="HV250" s="119" t="str">
        <f t="shared" si="26"/>
        <v/>
      </c>
      <c r="HW250" s="119" t="str">
        <f t="shared" si="23"/>
        <v/>
      </c>
    </row>
    <row r="251" spans="1:231" ht="12.75" customHeight="1" x14ac:dyDescent="0.25">
      <c r="A251" s="107" t="s">
        <v>292</v>
      </c>
      <c r="B251" s="107" t="s">
        <v>915</v>
      </c>
      <c r="C251" s="107"/>
      <c r="D251" s="107">
        <v>2017</v>
      </c>
      <c r="E251" s="109" t="s">
        <v>920</v>
      </c>
      <c r="F251" s="107" t="s">
        <v>49</v>
      </c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 t="s">
        <v>18</v>
      </c>
      <c r="X251" s="105"/>
      <c r="Y251" s="107" t="s">
        <v>296</v>
      </c>
      <c r="Z251" s="107">
        <v>1</v>
      </c>
      <c r="AA251" s="110" t="s">
        <v>921</v>
      </c>
      <c r="AB251" s="105">
        <v>2</v>
      </c>
      <c r="AC251" s="110">
        <v>2</v>
      </c>
      <c r="AD251" s="107">
        <v>1801</v>
      </c>
      <c r="AE251" s="107">
        <v>8</v>
      </c>
      <c r="AF251" s="107">
        <v>2</v>
      </c>
      <c r="AG251" s="107">
        <v>31900</v>
      </c>
      <c r="AH251" s="107">
        <v>2</v>
      </c>
      <c r="AI251" s="107" t="s">
        <v>922</v>
      </c>
      <c r="AJ251" s="110">
        <v>1</v>
      </c>
      <c r="AK251" s="110" t="s">
        <v>326</v>
      </c>
      <c r="AL251" s="107" t="s">
        <v>327</v>
      </c>
      <c r="AM251" s="107">
        <v>1</v>
      </c>
      <c r="AN251" s="110" t="s">
        <v>367</v>
      </c>
      <c r="AO251" s="110">
        <v>1050</v>
      </c>
      <c r="AP251" s="107" t="s">
        <v>817</v>
      </c>
      <c r="AQ251" s="107" t="s">
        <v>441</v>
      </c>
      <c r="AR251" s="107" t="s">
        <v>319</v>
      </c>
      <c r="AS251" s="107" t="s">
        <v>923</v>
      </c>
      <c r="AT251" s="107"/>
      <c r="AU251" s="107">
        <v>17.132999999999999</v>
      </c>
      <c r="AV251" s="107">
        <v>24.018999999999998</v>
      </c>
      <c r="AW251" s="107">
        <v>24.03</v>
      </c>
      <c r="AX251" s="107">
        <v>13.36</v>
      </c>
      <c r="AY251" s="107">
        <v>14.321999999999999</v>
      </c>
      <c r="AZ251" s="107">
        <v>21.821000000000002</v>
      </c>
      <c r="BA251" s="107"/>
      <c r="BB251" s="107">
        <v>21.085999999999999</v>
      </c>
      <c r="BC251" s="107">
        <v>215.03200000000001</v>
      </c>
      <c r="BD251" s="107">
        <v>14.169</v>
      </c>
      <c r="BE251" s="133">
        <v>23.248000000000001</v>
      </c>
      <c r="BF251" s="133">
        <v>261.53500000000003</v>
      </c>
      <c r="BG251" s="133">
        <v>91255.971000000005</v>
      </c>
      <c r="BH251" s="112">
        <v>91222.705000000002</v>
      </c>
      <c r="BI251" s="111">
        <v>13.173999999999999</v>
      </c>
      <c r="BJ251" s="112">
        <v>563.86099999999999</v>
      </c>
      <c r="BK251" s="112">
        <v>68467.769</v>
      </c>
      <c r="BL251" s="111">
        <v>9.8879999999999999</v>
      </c>
      <c r="BM251" s="112">
        <v>513.81899999999996</v>
      </c>
      <c r="BN251" s="112">
        <v>45611.764999999999</v>
      </c>
      <c r="BO251" s="111">
        <v>6.5869999999999997</v>
      </c>
      <c r="BP251" s="112">
        <v>408.65899999999999</v>
      </c>
      <c r="BQ251" s="112">
        <v>22824.147000000001</v>
      </c>
      <c r="BR251" s="111">
        <v>3.2959999999999998</v>
      </c>
      <c r="BS251" s="133">
        <v>277.20800000000003</v>
      </c>
      <c r="BT251" s="133">
        <v>1101789.0660000001</v>
      </c>
      <c r="BU251" s="112">
        <v>1097578.882</v>
      </c>
      <c r="BV251" s="107">
        <v>18.600000000000001</v>
      </c>
      <c r="BW251" s="107">
        <v>586.06399999999996</v>
      </c>
      <c r="BX251" s="107">
        <v>826440.16799999995</v>
      </c>
      <c r="BY251" s="107">
        <v>14.006</v>
      </c>
      <c r="BZ251" s="107">
        <v>523.87800000000004</v>
      </c>
      <c r="CA251" s="107">
        <v>550967.92799999996</v>
      </c>
      <c r="CB251" s="107">
        <v>9.3369999999999997</v>
      </c>
      <c r="CC251" s="107">
        <v>402.16300000000001</v>
      </c>
      <c r="CD251" s="107">
        <v>275585.94300000003</v>
      </c>
      <c r="CE251" s="107">
        <v>4.67</v>
      </c>
      <c r="CF251" s="133">
        <v>276.428</v>
      </c>
      <c r="CG251" s="133">
        <v>290549.68300000002</v>
      </c>
      <c r="CH251" s="112">
        <v>286052.05200000003</v>
      </c>
      <c r="CI251" s="107">
        <v>17.937999999999999</v>
      </c>
      <c r="CJ251" s="107">
        <v>531.83100000000002</v>
      </c>
      <c r="CK251" s="107">
        <v>217800.81</v>
      </c>
      <c r="CL251" s="107">
        <v>13.657999999999999</v>
      </c>
      <c r="CM251" s="107">
        <v>525.71400000000006</v>
      </c>
      <c r="CN251" s="107">
        <v>145404.36499999999</v>
      </c>
      <c r="CO251" s="107">
        <v>9.1180000000000003</v>
      </c>
      <c r="CP251" s="107">
        <v>418.01100000000002</v>
      </c>
      <c r="CQ251" s="107">
        <v>72616.157999999996</v>
      </c>
      <c r="CR251" s="107">
        <v>4.5540000000000003</v>
      </c>
      <c r="CS251" s="107">
        <v>261.053</v>
      </c>
      <c r="CT251" s="107">
        <v>140409.785</v>
      </c>
      <c r="CU251" s="107">
        <v>140459.15400000001</v>
      </c>
      <c r="CV251" s="107">
        <v>9.3290000000000006</v>
      </c>
      <c r="CW251" s="107">
        <v>504.10300000000001</v>
      </c>
      <c r="CX251" s="112">
        <v>105298.84600000001</v>
      </c>
      <c r="CY251" s="107">
        <v>6.9939999999999998</v>
      </c>
      <c r="CZ251" s="107">
        <v>440.02499999999998</v>
      </c>
      <c r="DA251" s="112">
        <v>70188.755000000005</v>
      </c>
      <c r="DB251" s="107">
        <v>4.6619999999999999</v>
      </c>
      <c r="DC251" s="107">
        <v>365.50099999999998</v>
      </c>
      <c r="DD251" s="112">
        <v>35097.374000000003</v>
      </c>
      <c r="DE251" s="107">
        <v>2.331</v>
      </c>
      <c r="DF251" s="107">
        <v>274.459</v>
      </c>
      <c r="DG251" s="133">
        <v>216872.04</v>
      </c>
      <c r="DH251" s="112">
        <v>216600.24100000001</v>
      </c>
      <c r="DI251" s="107">
        <v>10.37</v>
      </c>
      <c r="DJ251" s="107">
        <v>534.60599999999999</v>
      </c>
      <c r="DK251" s="112">
        <v>162815.554</v>
      </c>
      <c r="DL251" s="107">
        <v>7.7949999999999999</v>
      </c>
      <c r="DM251" s="107">
        <v>477.21899999999999</v>
      </c>
      <c r="DN251" s="112">
        <v>108455.32</v>
      </c>
      <c r="DO251" s="107">
        <v>5.1920000000000002</v>
      </c>
      <c r="DP251" s="162">
        <v>384.74799999999999</v>
      </c>
      <c r="DQ251" s="112">
        <v>54190.21</v>
      </c>
      <c r="DR251" s="107">
        <v>2.5939999999999999</v>
      </c>
      <c r="DS251" s="133">
        <v>263.71100000000001</v>
      </c>
      <c r="DT251" s="133">
        <v>15938.965</v>
      </c>
      <c r="DU251" s="112">
        <v>15918.165000000001</v>
      </c>
      <c r="DV251" s="107">
        <v>16.295000000000002</v>
      </c>
      <c r="DW251" s="107">
        <v>530.072</v>
      </c>
      <c r="DX251" s="112">
        <v>11946.566999999999</v>
      </c>
      <c r="DY251" s="107">
        <v>12.23</v>
      </c>
      <c r="DZ251" s="162">
        <v>466.14400000000001</v>
      </c>
      <c r="EA251" s="112">
        <v>7972.9</v>
      </c>
      <c r="EB251" s="107">
        <v>8.1620000000000008</v>
      </c>
      <c r="EC251" s="162">
        <v>383.834</v>
      </c>
      <c r="ED251" s="112">
        <v>3967.4259999999999</v>
      </c>
      <c r="EE251" s="107">
        <v>4.0609999999999999</v>
      </c>
      <c r="EF251" s="133">
        <v>307.24200000000002</v>
      </c>
      <c r="EG251" s="133">
        <v>4346680.1639999999</v>
      </c>
      <c r="EH251" s="111">
        <v>4345541.2340000002</v>
      </c>
      <c r="EI251" s="107">
        <v>12.272</v>
      </c>
      <c r="EJ251" s="107">
        <v>572.798</v>
      </c>
      <c r="EK251" s="112">
        <v>3803081.6549999998</v>
      </c>
      <c r="EL251" s="107">
        <v>10.74</v>
      </c>
      <c r="EM251" s="162">
        <v>551.20500000000004</v>
      </c>
      <c r="EN251" s="112">
        <v>3261510.0559999999</v>
      </c>
      <c r="EO251" s="107">
        <v>9.2100000000000009</v>
      </c>
      <c r="EP251" s="162">
        <v>499.14699999999999</v>
      </c>
      <c r="EQ251" s="112">
        <v>2716908.5460000001</v>
      </c>
      <c r="ER251" s="107">
        <v>7.6719999999999997</v>
      </c>
      <c r="ES251" s="162">
        <v>450.65600000000001</v>
      </c>
      <c r="ET251" s="112">
        <v>2170084.3459999999</v>
      </c>
      <c r="EU251" s="107">
        <v>6.1280000000000001</v>
      </c>
      <c r="EV251" s="162">
        <v>402.95800000000003</v>
      </c>
      <c r="EW251" s="112">
        <v>1629521.5959999999</v>
      </c>
      <c r="EX251" s="107">
        <v>4.6020000000000003</v>
      </c>
      <c r="EY251" s="162">
        <v>356.40199999999999</v>
      </c>
      <c r="EZ251" s="112">
        <v>1083813.176</v>
      </c>
      <c r="FA251" s="107">
        <v>3.0609999999999999</v>
      </c>
      <c r="FB251" s="162">
        <v>308.99200000000002</v>
      </c>
      <c r="FC251" s="112">
        <v>539269.63699999999</v>
      </c>
      <c r="FD251" s="107">
        <v>1.5229999999999999</v>
      </c>
      <c r="FE251" s="133">
        <v>239.137</v>
      </c>
      <c r="FF251" s="133">
        <v>1752.7249999999999</v>
      </c>
      <c r="FG251" s="112">
        <v>1826.0409999999999</v>
      </c>
      <c r="FH251" s="107">
        <v>5.3949999999999996</v>
      </c>
      <c r="FI251" s="107">
        <v>182.26599999999999</v>
      </c>
      <c r="FJ251" s="112">
        <v>872.92899999999997</v>
      </c>
      <c r="FK251" s="107">
        <v>2.5790000000000002</v>
      </c>
      <c r="FL251" s="163">
        <v>171.702</v>
      </c>
      <c r="FM251" s="133">
        <v>9261.9470000000001</v>
      </c>
      <c r="FN251" s="112">
        <v>9359.2790000000005</v>
      </c>
      <c r="FO251" s="107">
        <v>68.521000000000001</v>
      </c>
      <c r="FP251" s="107">
        <v>232.512</v>
      </c>
      <c r="FQ251" s="112">
        <v>4642.9480000000003</v>
      </c>
      <c r="FR251" s="107">
        <v>33.991999999999997</v>
      </c>
      <c r="FS251" s="163">
        <v>216.64400000000001</v>
      </c>
      <c r="FT251" s="107">
        <v>142.536</v>
      </c>
      <c r="FU251" s="107">
        <v>12.372999999999999</v>
      </c>
      <c r="FV251" s="107">
        <v>532.46900000000005</v>
      </c>
      <c r="FW251" s="107">
        <v>143.495</v>
      </c>
      <c r="FX251" s="107">
        <v>12.456</v>
      </c>
      <c r="FY251" s="107">
        <v>535.55700000000002</v>
      </c>
      <c r="FZ251" s="107">
        <v>3190712.537</v>
      </c>
      <c r="GA251" s="107">
        <v>21.545000000000002</v>
      </c>
      <c r="GB251" s="162">
        <v>547.69200000000001</v>
      </c>
      <c r="GC251" s="107">
        <v>21562218.993999999</v>
      </c>
      <c r="GD251" s="107">
        <v>145.59700000000001</v>
      </c>
      <c r="GE251" s="132">
        <v>556.70299999999997</v>
      </c>
      <c r="GF251" s="105">
        <v>148.4</v>
      </c>
      <c r="GG251" s="105"/>
      <c r="GH251" s="105"/>
      <c r="GI251" s="105"/>
      <c r="GJ251" s="105"/>
      <c r="GK251" s="105"/>
      <c r="GL251" s="133"/>
      <c r="GM251" s="133">
        <v>4</v>
      </c>
      <c r="GN251" s="133"/>
      <c r="GO251" s="72"/>
      <c r="GP251" s="72"/>
      <c r="GQ251" s="72"/>
      <c r="GR251" s="72"/>
      <c r="GS251" s="72"/>
      <c r="GT251" s="72"/>
      <c r="GU251" s="72"/>
      <c r="GV251" s="72"/>
      <c r="GW251" s="72"/>
      <c r="GX251" s="72"/>
      <c r="GY251" s="72"/>
      <c r="GZ251" s="72"/>
      <c r="HA251" s="133"/>
      <c r="HB251" s="72"/>
      <c r="HC251" s="53" t="str">
        <f t="shared" si="29"/>
        <v>0</v>
      </c>
      <c r="HD251" s="56">
        <f t="shared" si="30"/>
        <v>2017</v>
      </c>
      <c r="HF251" s="56" t="e">
        <f>MATCH(ROUND(#REF!,1),#REF!,0)</f>
        <v>#REF!</v>
      </c>
      <c r="HG251" s="56" t="e">
        <f>MATCH(ROUND(#REF!,1),#REF!,0)</f>
        <v>#REF!</v>
      </c>
      <c r="HH251" s="56" t="e">
        <f>MATCH(ROUND(#REF!,1),#REF!,0)</f>
        <v>#REF!</v>
      </c>
      <c r="HI251" s="56" t="e">
        <f>MATCH(ROUND(#REF!,1),#REF!,0)</f>
        <v>#REF!</v>
      </c>
      <c r="HK251" s="115">
        <f t="shared" si="24"/>
        <v>2</v>
      </c>
      <c r="HL251" s="115" t="str" cm="1">
        <f t="array" ref="HL251">IFERROR(INDEX(#REF!,'5. Data Set'!HH251),"")</f>
        <v/>
      </c>
      <c r="HN251" s="116" t="str" cm="1">
        <f t="array" ref="HN251">IF(IFERROR(INDEX($E$5:$E$900,SMALL(IF(ROUND($EH$5:$EH$900,1)=ROUND($EH251,1),ROW($EH$5:$EH$900)-4,""),1)),"")=$E251,"",IFERROR(INDEX($E$5:$E$900,SMALL(IF(ROUND($EH$5:$EH$900,1)=ROUND($EH251,1),ROW($EH$5:$EH$900)-4,""),1)),""))</f>
        <v/>
      </c>
      <c r="HO251" s="116" t="str" cm="1">
        <f t="array" ref="HO251">IF(IFERROR(INDEX($E$5:$E$900,SMALL(IF(ROUND($EH$5:$EH$900,1)=ROUND($EH251,1),ROW($EH$5:$EH$900)-4,""),2)),"")=$E251,"",IFERROR(INDEX($E$5:$E$900,SMALL(IF(ROUND($EH$5:$EH$900,1)=ROUND($EH251,1),ROW($EH$5:$EH$900)-4,""),2)),""))</f>
        <v/>
      </c>
      <c r="HP251" s="116" t="str" cm="1">
        <f t="array" ref="HP251">IF(IFERROR(INDEX($E$5:$E$900,SMALL(IF(ROUND($EH$5:$EH$900,1)=ROUND($EH251,1),ROW($EH$5:$EH$900)-4,""),3)),"")=$E251,"",IFERROR(INDEX($E$5:$E$900,SMALL(IF(ROUND($EH$5:$EH$900,1)=ROUND($EH251,1),ROW($EH$5:$EH$900)-4,""),3)),""))</f>
        <v/>
      </c>
      <c r="HQ251" s="117" t="str" cm="1">
        <f t="array" ref="HQ251">IF(IFERROR(INDEX($E$5:$E$900,SMALL(IF(ROUND($EH$5:$EH$900,1)=ROUND($EH251,1),ROW($EH$5:$EH$900)-4,""),4)),"")=$E251,"",IFERROR(INDEX($E$5:$E$900,SMALL(IF(ROUND($EH$5:$EH$900,1)=ROUND($EH251,1),ROW($EH$5:$EH$900)-4,""),4)),""))</f>
        <v/>
      </c>
      <c r="HR251" s="118"/>
      <c r="HS251" s="105" t="str">
        <f t="shared" si="25"/>
        <v>PEF</v>
      </c>
      <c r="HT251" s="119" t="str">
        <f t="shared" si="26"/>
        <v/>
      </c>
      <c r="HU251" s="119" t="str">
        <f t="shared" si="26"/>
        <v/>
      </c>
      <c r="HV251" s="119" t="str">
        <f t="shared" si="26"/>
        <v/>
      </c>
      <c r="HW251" s="119" t="str">
        <f t="shared" si="23"/>
        <v/>
      </c>
    </row>
    <row r="252" spans="1:231" ht="12.75" customHeight="1" x14ac:dyDescent="0.25">
      <c r="A252" s="110" t="s">
        <v>292</v>
      </c>
      <c r="B252" s="110" t="s">
        <v>924</v>
      </c>
      <c r="C252" s="107"/>
      <c r="D252" s="107">
        <v>2019</v>
      </c>
      <c r="E252" s="109" t="s">
        <v>925</v>
      </c>
      <c r="F252" s="107" t="s">
        <v>300</v>
      </c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 t="s">
        <v>18</v>
      </c>
      <c r="X252" s="105"/>
      <c r="Y252" s="107" t="s">
        <v>296</v>
      </c>
      <c r="Z252" s="107">
        <v>1</v>
      </c>
      <c r="AA252" s="107" t="s">
        <v>803</v>
      </c>
      <c r="AB252" s="110">
        <v>2</v>
      </c>
      <c r="AC252" s="110">
        <v>2</v>
      </c>
      <c r="AD252" s="107">
        <v>2700</v>
      </c>
      <c r="AE252" s="107">
        <v>28</v>
      </c>
      <c r="AF252" s="107">
        <v>2</v>
      </c>
      <c r="AG252" s="107">
        <v>768000</v>
      </c>
      <c r="AH252" s="107">
        <v>24</v>
      </c>
      <c r="AI252" s="107" t="s">
        <v>906</v>
      </c>
      <c r="AJ252" s="110">
        <v>2</v>
      </c>
      <c r="AK252" s="110" t="s">
        <v>326</v>
      </c>
      <c r="AL252" s="107" t="s">
        <v>316</v>
      </c>
      <c r="AM252" s="107">
        <v>2</v>
      </c>
      <c r="AN252" s="110" t="s">
        <v>493</v>
      </c>
      <c r="AO252" s="110">
        <v>1600</v>
      </c>
      <c r="AP252" s="107" t="s">
        <v>817</v>
      </c>
      <c r="AQ252" s="107" t="s">
        <v>441</v>
      </c>
      <c r="AR252" s="107" t="s">
        <v>319</v>
      </c>
      <c r="AS252" s="107" t="s">
        <v>909</v>
      </c>
      <c r="AT252" s="107"/>
      <c r="AU252" s="107">
        <v>16.515000000000001</v>
      </c>
      <c r="AV252" s="107">
        <v>20.225000000000001</v>
      </c>
      <c r="AW252" s="107">
        <v>22.497</v>
      </c>
      <c r="AX252" s="107">
        <v>13.413</v>
      </c>
      <c r="AY252" s="107">
        <v>13.853</v>
      </c>
      <c r="AZ252" s="107">
        <v>21.282</v>
      </c>
      <c r="BA252" s="107"/>
      <c r="BB252" s="107">
        <v>14.624000000000001</v>
      </c>
      <c r="BC252" s="107">
        <v>147.072</v>
      </c>
      <c r="BD252" s="107">
        <v>13.853999999999999</v>
      </c>
      <c r="BE252" s="133">
        <v>18.646999999999998</v>
      </c>
      <c r="BF252" s="133">
        <v>374.13299999999998</v>
      </c>
      <c r="BG252" s="133">
        <v>123401.41499999999</v>
      </c>
      <c r="BH252" s="112">
        <v>123473.205</v>
      </c>
      <c r="BI252" s="111">
        <v>17.832000000000001</v>
      </c>
      <c r="BJ252" s="112">
        <v>759.68600000000004</v>
      </c>
      <c r="BK252" s="112">
        <v>92511.648000000001</v>
      </c>
      <c r="BL252" s="111">
        <v>13.36</v>
      </c>
      <c r="BM252" s="112">
        <v>729.32799999999997</v>
      </c>
      <c r="BN252" s="112">
        <v>61778.023000000001</v>
      </c>
      <c r="BO252" s="111">
        <v>8.9220000000000006</v>
      </c>
      <c r="BP252" s="112">
        <v>574.06100000000004</v>
      </c>
      <c r="BQ252" s="112">
        <v>30875.848000000002</v>
      </c>
      <c r="BR252" s="111">
        <v>4.4589999999999996</v>
      </c>
      <c r="BS252" s="133">
        <v>400.59199999999998</v>
      </c>
      <c r="BT252" s="133">
        <v>1231513.926</v>
      </c>
      <c r="BU252" s="112">
        <v>1232512.1610000001</v>
      </c>
      <c r="BV252" s="107">
        <v>20.887</v>
      </c>
      <c r="BW252" s="107">
        <v>781.91899999999998</v>
      </c>
      <c r="BX252" s="107">
        <v>923613.64599999995</v>
      </c>
      <c r="BY252" s="107">
        <v>15.651999999999999</v>
      </c>
      <c r="BZ252" s="107">
        <v>656.58299999999997</v>
      </c>
      <c r="CA252" s="107">
        <v>615909.93500000006</v>
      </c>
      <c r="CB252" s="107">
        <v>10.438000000000001</v>
      </c>
      <c r="CC252" s="107">
        <v>515.83299999999997</v>
      </c>
      <c r="CD252" s="107">
        <v>307821.21399999998</v>
      </c>
      <c r="CE252" s="107">
        <v>5.2169999999999996</v>
      </c>
      <c r="CF252" s="133">
        <v>401.74700000000001</v>
      </c>
      <c r="CG252" s="133">
        <v>377461.58199999999</v>
      </c>
      <c r="CH252" s="112">
        <v>378743.49200000003</v>
      </c>
      <c r="CI252" s="107">
        <v>23.751000000000001</v>
      </c>
      <c r="CJ252" s="107">
        <v>717.16099999999994</v>
      </c>
      <c r="CK252" s="107">
        <v>283119.21799999999</v>
      </c>
      <c r="CL252" s="107">
        <v>17.754000000000001</v>
      </c>
      <c r="CM252" s="107">
        <v>701.53899999999999</v>
      </c>
      <c r="CN252" s="107">
        <v>188662.481</v>
      </c>
      <c r="CO252" s="107">
        <v>11.831</v>
      </c>
      <c r="CP252" s="107">
        <v>558.84400000000005</v>
      </c>
      <c r="CQ252" s="107">
        <v>94471.614000000001</v>
      </c>
      <c r="CR252" s="107">
        <v>5.9240000000000004</v>
      </c>
      <c r="CS252" s="107">
        <v>410.339</v>
      </c>
      <c r="CT252" s="107">
        <v>201294.014</v>
      </c>
      <c r="CU252" s="107">
        <v>201471.13200000001</v>
      </c>
      <c r="CV252" s="107">
        <v>13.381</v>
      </c>
      <c r="CW252" s="107">
        <v>717.16899999999998</v>
      </c>
      <c r="CX252" s="112">
        <v>150956.095</v>
      </c>
      <c r="CY252" s="107">
        <v>10.026</v>
      </c>
      <c r="CZ252" s="107">
        <v>647.49699999999996</v>
      </c>
      <c r="DA252" s="112">
        <v>100698.27800000001</v>
      </c>
      <c r="DB252" s="107">
        <v>6.6879999999999997</v>
      </c>
      <c r="DC252" s="107">
        <v>531.18899999999996</v>
      </c>
      <c r="DD252" s="112">
        <v>50265.974000000002</v>
      </c>
      <c r="DE252" s="107">
        <v>3.3380000000000001</v>
      </c>
      <c r="DF252" s="107">
        <v>375.18099999999998</v>
      </c>
      <c r="DG252" s="133">
        <v>300012.96999999997</v>
      </c>
      <c r="DH252" s="112">
        <v>300036.97600000002</v>
      </c>
      <c r="DI252" s="107">
        <v>14.365</v>
      </c>
      <c r="DJ252" s="107">
        <v>722.15599999999995</v>
      </c>
      <c r="DK252" s="112">
        <v>225102.78899999999</v>
      </c>
      <c r="DL252" s="107">
        <v>10.776999999999999</v>
      </c>
      <c r="DM252" s="107">
        <v>686.77200000000005</v>
      </c>
      <c r="DN252" s="112">
        <v>149939.74600000001</v>
      </c>
      <c r="DO252" s="107">
        <v>7.1790000000000003</v>
      </c>
      <c r="DP252" s="162">
        <v>549.66700000000003</v>
      </c>
      <c r="DQ252" s="112">
        <v>75068.876999999993</v>
      </c>
      <c r="DR252" s="107">
        <v>3.5939999999999999</v>
      </c>
      <c r="DS252" s="133">
        <v>397.86399999999998</v>
      </c>
      <c r="DT252" s="133">
        <v>21995.163</v>
      </c>
      <c r="DU252" s="112">
        <v>21956.291000000001</v>
      </c>
      <c r="DV252" s="107">
        <v>22.477</v>
      </c>
      <c r="DW252" s="107">
        <v>717.46699999999998</v>
      </c>
      <c r="DX252" s="112">
        <v>16493.276000000002</v>
      </c>
      <c r="DY252" s="107">
        <v>16.884</v>
      </c>
      <c r="DZ252" s="162">
        <v>673.48900000000003</v>
      </c>
      <c r="EA252" s="112">
        <v>11023.677</v>
      </c>
      <c r="EB252" s="107">
        <v>11.285</v>
      </c>
      <c r="EC252" s="162">
        <v>551.52800000000002</v>
      </c>
      <c r="ED252" s="112">
        <v>5517.1980000000003</v>
      </c>
      <c r="EE252" s="107">
        <v>5.6479999999999997</v>
      </c>
      <c r="EF252" s="133">
        <v>442.42500000000001</v>
      </c>
      <c r="EG252" s="133">
        <v>5857926.091</v>
      </c>
      <c r="EH252" s="111">
        <v>5858164.4850000003</v>
      </c>
      <c r="EI252" s="107">
        <v>16.542999999999999</v>
      </c>
      <c r="EJ252" s="107">
        <v>759.32100000000003</v>
      </c>
      <c r="EK252" s="112">
        <v>5137390.125</v>
      </c>
      <c r="EL252" s="107">
        <v>14.507999999999999</v>
      </c>
      <c r="EM252" s="162">
        <v>744.45399999999995</v>
      </c>
      <c r="EN252" s="112">
        <v>4381421.415</v>
      </c>
      <c r="EO252" s="107">
        <v>12.372999999999999</v>
      </c>
      <c r="EP252" s="162">
        <v>693.65599999999995</v>
      </c>
      <c r="EQ252" s="112">
        <v>3666800.3760000002</v>
      </c>
      <c r="ER252" s="107">
        <v>10.355</v>
      </c>
      <c r="ES252" s="162">
        <v>623.58900000000006</v>
      </c>
      <c r="ET252" s="112">
        <v>2925681.7659999998</v>
      </c>
      <c r="EU252" s="107">
        <v>8.2620000000000005</v>
      </c>
      <c r="EV252" s="162">
        <v>559.06299999999999</v>
      </c>
      <c r="EW252" s="112">
        <v>2200457.4559999998</v>
      </c>
      <c r="EX252" s="107">
        <v>6.2140000000000004</v>
      </c>
      <c r="EY252" s="162">
        <v>494.90600000000001</v>
      </c>
      <c r="EZ252" s="112">
        <v>1466634.791</v>
      </c>
      <c r="FA252" s="107">
        <v>4.1420000000000003</v>
      </c>
      <c r="FB252" s="162">
        <v>442.625</v>
      </c>
      <c r="FC252" s="112">
        <v>729592.54599999997</v>
      </c>
      <c r="FD252" s="107">
        <v>2.06</v>
      </c>
      <c r="FE252" s="133">
        <v>331.529</v>
      </c>
      <c r="FF252" s="133">
        <v>1990.9369999999999</v>
      </c>
      <c r="FG252" s="112">
        <v>2009.0119999999999</v>
      </c>
      <c r="FH252" s="107">
        <v>5.9359999999999999</v>
      </c>
      <c r="FI252" s="107">
        <v>304.38799999999998</v>
      </c>
      <c r="FJ252" s="112">
        <v>997.30600000000004</v>
      </c>
      <c r="FK252" s="107">
        <v>2.9470000000000001</v>
      </c>
      <c r="FL252" s="163">
        <v>268.685</v>
      </c>
      <c r="FM252" s="133">
        <v>9217.7839999999997</v>
      </c>
      <c r="FN252" s="112">
        <v>9272.7340000000004</v>
      </c>
      <c r="FO252" s="107">
        <v>67.887</v>
      </c>
      <c r="FP252" s="107">
        <v>331.25799999999998</v>
      </c>
      <c r="FQ252" s="112">
        <v>4602.7049999999999</v>
      </c>
      <c r="FR252" s="107">
        <v>33.697000000000003</v>
      </c>
      <c r="FS252" s="163">
        <v>319.27100000000002</v>
      </c>
      <c r="FT252" s="107">
        <v>153.982</v>
      </c>
      <c r="FU252" s="107">
        <v>13.366</v>
      </c>
      <c r="FV252" s="107">
        <v>711.89599999999996</v>
      </c>
      <c r="FW252" s="107">
        <v>154.422</v>
      </c>
      <c r="FX252" s="107">
        <v>13.404999999999999</v>
      </c>
      <c r="FY252" s="107">
        <v>723.84199999999998</v>
      </c>
      <c r="FZ252" s="107">
        <v>4203876.2120000003</v>
      </c>
      <c r="GA252" s="107">
        <v>28.385999999999999</v>
      </c>
      <c r="GB252" s="162">
        <v>753.73299999999995</v>
      </c>
      <c r="GC252" s="107">
        <v>41398222.675999999</v>
      </c>
      <c r="GD252" s="107">
        <v>279.53800000000001</v>
      </c>
      <c r="GE252" s="132">
        <v>747.16099999999994</v>
      </c>
      <c r="GF252" s="105">
        <v>224.8</v>
      </c>
      <c r="GG252" s="105"/>
      <c r="GH252" s="105"/>
      <c r="GI252" s="105"/>
      <c r="GJ252" s="105"/>
      <c r="GK252" s="105"/>
      <c r="GL252" s="133"/>
      <c r="GM252" s="133">
        <v>26</v>
      </c>
      <c r="GN252" s="133">
        <v>4</v>
      </c>
      <c r="GO252" s="133"/>
      <c r="GP252" s="133"/>
      <c r="GQ252" s="133"/>
      <c r="GR252" s="133"/>
      <c r="GS252" s="72"/>
      <c r="GT252" s="72"/>
      <c r="GU252" s="72"/>
      <c r="GV252" s="72"/>
      <c r="GW252" s="72"/>
      <c r="GX252" s="72"/>
      <c r="GY252" s="72"/>
      <c r="GZ252" s="72"/>
      <c r="HA252" s="133"/>
      <c r="HB252" s="133"/>
      <c r="HC252" s="53" t="str">
        <f t="shared" si="29"/>
        <v>0</v>
      </c>
      <c r="HD252" s="56">
        <f t="shared" si="30"/>
        <v>2019</v>
      </c>
      <c r="HF252" s="56" t="e">
        <f>MATCH(ROUND(#REF!,1),#REF!,0)</f>
        <v>#REF!</v>
      </c>
      <c r="HG252" s="56" t="e">
        <f>MATCH(ROUND(#REF!,1),#REF!,0)</f>
        <v>#REF!</v>
      </c>
      <c r="HH252" s="56" t="e">
        <f>MATCH(ROUND(#REF!,1),#REF!,0)</f>
        <v>#REF!</v>
      </c>
      <c r="HI252" s="56" t="e">
        <f>MATCH(ROUND(#REF!,1),#REF!,0)</f>
        <v>#REF!</v>
      </c>
      <c r="HK252" s="115">
        <f t="shared" si="24"/>
        <v>2</v>
      </c>
      <c r="HL252" s="115" t="str" cm="1">
        <f t="array" ref="HL252">IFERROR(INDEX(#REF!,'5. Data Set'!HH252),"")</f>
        <v/>
      </c>
      <c r="HN252" s="116" t="str" cm="1">
        <f t="array" ref="HN252">IF(IFERROR(INDEX($E$5:$E$900,SMALL(IF(ROUND($EH$5:$EH$900,1)=ROUND($EH252,1),ROW($EH$5:$EH$900)-4,""),1)),"")=$E252,"",IFERROR(INDEX($E$5:$E$900,SMALL(IF(ROUND($EH$5:$EH$900,1)=ROUND($EH252,1),ROW($EH$5:$EH$900)-4,""),1)),""))</f>
        <v/>
      </c>
      <c r="HO252" s="116" t="str" cm="1">
        <f t="array" ref="HO252">IF(IFERROR(INDEX($E$5:$E$900,SMALL(IF(ROUND($EH$5:$EH$900,1)=ROUND($EH252,1),ROW($EH$5:$EH$900)-4,""),2)),"")=$E252,"",IFERROR(INDEX($E$5:$E$900,SMALL(IF(ROUND($EH$5:$EH$900,1)=ROUND($EH252,1),ROW($EH$5:$EH$900)-4,""),2)),""))</f>
        <v/>
      </c>
      <c r="HP252" s="116" t="str" cm="1">
        <f t="array" ref="HP252">IF(IFERROR(INDEX($E$5:$E$900,SMALL(IF(ROUND($EH$5:$EH$900,1)=ROUND($EH252,1),ROW($EH$5:$EH$900)-4,""),3)),"")=$E252,"",IFERROR(INDEX($E$5:$E$900,SMALL(IF(ROUND($EH$5:$EH$900,1)=ROUND($EH252,1),ROW($EH$5:$EH$900)-4,""),3)),""))</f>
        <v/>
      </c>
      <c r="HQ252" s="117" t="str" cm="1">
        <f t="array" ref="HQ252">IF(IFERROR(INDEX($E$5:$E$900,SMALL(IF(ROUND($EH$5:$EH$900,1)=ROUND($EH252,1),ROW($EH$5:$EH$900)-4,""),4)),"")=$E252,"",IFERROR(INDEX($E$5:$E$900,SMALL(IF(ROUND($EH$5:$EH$900,1)=ROUND($EH252,1),ROW($EH$5:$EH$900)-4,""),4)),""))</f>
        <v/>
      </c>
      <c r="HR252" s="118"/>
      <c r="HS252" s="105" t="str">
        <f t="shared" si="25"/>
        <v>GPF</v>
      </c>
      <c r="HT252" s="119" t="str">
        <f t="shared" si="26"/>
        <v/>
      </c>
      <c r="HU252" s="119" t="str">
        <f t="shared" si="26"/>
        <v/>
      </c>
      <c r="HV252" s="119" t="str">
        <f t="shared" si="26"/>
        <v/>
      </c>
      <c r="HW252" s="119" t="str">
        <f t="shared" si="23"/>
        <v/>
      </c>
    </row>
    <row r="253" spans="1:231" ht="12.75" customHeight="1" x14ac:dyDescent="0.25">
      <c r="A253" s="110" t="s">
        <v>292</v>
      </c>
      <c r="B253" s="110" t="s">
        <v>924</v>
      </c>
      <c r="C253" s="107"/>
      <c r="D253" s="107">
        <v>2019</v>
      </c>
      <c r="E253" s="109" t="s">
        <v>926</v>
      </c>
      <c r="F253" s="107" t="s">
        <v>309</v>
      </c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 t="s">
        <v>18</v>
      </c>
      <c r="X253" s="105"/>
      <c r="Y253" s="107" t="s">
        <v>296</v>
      </c>
      <c r="Z253" s="107">
        <v>1</v>
      </c>
      <c r="AA253" s="107" t="s">
        <v>536</v>
      </c>
      <c r="AB253" s="110">
        <v>2</v>
      </c>
      <c r="AC253" s="110">
        <v>2</v>
      </c>
      <c r="AD253" s="107">
        <v>1800</v>
      </c>
      <c r="AE253" s="107">
        <v>8</v>
      </c>
      <c r="AF253" s="107">
        <v>1</v>
      </c>
      <c r="AG253" s="107">
        <v>187500</v>
      </c>
      <c r="AH253" s="107">
        <v>12</v>
      </c>
      <c r="AI253" s="107" t="s">
        <v>918</v>
      </c>
      <c r="AJ253" s="110">
        <v>2</v>
      </c>
      <c r="AK253" s="110" t="s">
        <v>326</v>
      </c>
      <c r="AL253" s="107" t="s">
        <v>316</v>
      </c>
      <c r="AM253" s="107">
        <v>2</v>
      </c>
      <c r="AN253" s="110" t="s">
        <v>493</v>
      </c>
      <c r="AO253" s="110">
        <v>770</v>
      </c>
      <c r="AP253" s="107" t="s">
        <v>817</v>
      </c>
      <c r="AQ253" s="107" t="s">
        <v>441</v>
      </c>
      <c r="AR253" s="107" t="s">
        <v>319</v>
      </c>
      <c r="AS253" s="107" t="s">
        <v>909</v>
      </c>
      <c r="AT253" s="107"/>
      <c r="AU253" s="107">
        <v>8.4949999999999992</v>
      </c>
      <c r="AV253" s="107">
        <v>14.766999999999999</v>
      </c>
      <c r="AW253" s="107">
        <v>11.621</v>
      </c>
      <c r="AX253" s="107">
        <v>5.8710000000000004</v>
      </c>
      <c r="AY253" s="107">
        <v>7.0250000000000004</v>
      </c>
      <c r="AZ253" s="107">
        <v>10.355</v>
      </c>
      <c r="BA253" s="107"/>
      <c r="BB253" s="107">
        <v>28.766999999999999</v>
      </c>
      <c r="BC253" s="107">
        <v>317.76900000000001</v>
      </c>
      <c r="BD253" s="107">
        <v>8.8689999999999998</v>
      </c>
      <c r="BE253" s="133">
        <v>25.928999999999998</v>
      </c>
      <c r="BF253" s="133">
        <v>121.09099999999999</v>
      </c>
      <c r="BG253" s="133">
        <v>26777.100999999999</v>
      </c>
      <c r="BH253" s="112">
        <v>26838.652999999998</v>
      </c>
      <c r="BI253" s="111">
        <v>3.8759999999999999</v>
      </c>
      <c r="BJ253" s="112">
        <v>289.64999999999998</v>
      </c>
      <c r="BK253" s="112">
        <v>20091.331999999999</v>
      </c>
      <c r="BL253" s="111">
        <v>2.9020000000000001</v>
      </c>
      <c r="BM253" s="112">
        <v>271.53100000000001</v>
      </c>
      <c r="BN253" s="112">
        <v>13369.433000000001</v>
      </c>
      <c r="BO253" s="111">
        <v>1.931</v>
      </c>
      <c r="BP253" s="112">
        <v>231.19399999999999</v>
      </c>
      <c r="BQ253" s="112">
        <v>6702.1639999999998</v>
      </c>
      <c r="BR253" s="111">
        <v>0.96799999999999997</v>
      </c>
      <c r="BS253" s="133">
        <v>221.95400000000001</v>
      </c>
      <c r="BT253" s="133">
        <v>400770.62</v>
      </c>
      <c r="BU253" s="112">
        <v>400840.34299999999</v>
      </c>
      <c r="BV253" s="107">
        <v>6.7930000000000001</v>
      </c>
      <c r="BW253" s="107">
        <v>311.892</v>
      </c>
      <c r="BX253" s="107">
        <v>300731.26699999999</v>
      </c>
      <c r="BY253" s="107">
        <v>5.0960000000000001</v>
      </c>
      <c r="BZ253" s="107">
        <v>291.97300000000001</v>
      </c>
      <c r="CA253" s="107">
        <v>200292.10200000001</v>
      </c>
      <c r="CB253" s="107">
        <v>3.3940000000000001</v>
      </c>
      <c r="CC253" s="107">
        <v>243.761</v>
      </c>
      <c r="CD253" s="107">
        <v>100233.106</v>
      </c>
      <c r="CE253" s="107">
        <v>1.6990000000000001</v>
      </c>
      <c r="CF253" s="133">
        <v>189.12299999999999</v>
      </c>
      <c r="CG253" s="133">
        <v>77603.494999999995</v>
      </c>
      <c r="CH253" s="112">
        <v>77423.37</v>
      </c>
      <c r="CI253" s="107">
        <v>4.8550000000000004</v>
      </c>
      <c r="CJ253" s="107">
        <v>281.46300000000002</v>
      </c>
      <c r="CK253" s="107">
        <v>58191.499000000003</v>
      </c>
      <c r="CL253" s="107">
        <v>3.649</v>
      </c>
      <c r="CM253" s="107">
        <v>247.75899999999999</v>
      </c>
      <c r="CN253" s="107">
        <v>38800.527999999998</v>
      </c>
      <c r="CO253" s="107">
        <v>2.4329999999999998</v>
      </c>
      <c r="CP253" s="107">
        <v>213.155</v>
      </c>
      <c r="CQ253" s="107">
        <v>19429.844000000001</v>
      </c>
      <c r="CR253" s="107">
        <v>1.218</v>
      </c>
      <c r="CS253" s="107">
        <v>193.74600000000001</v>
      </c>
      <c r="CT253" s="107">
        <v>36609.71</v>
      </c>
      <c r="CU253" s="107">
        <v>36645.822</v>
      </c>
      <c r="CV253" s="107">
        <v>2.4340000000000002</v>
      </c>
      <c r="CW253" s="107">
        <v>257.75200000000001</v>
      </c>
      <c r="CX253" s="112">
        <v>27463.171999999999</v>
      </c>
      <c r="CY253" s="107">
        <v>1.8240000000000001</v>
      </c>
      <c r="CZ253" s="107">
        <v>233.559</v>
      </c>
      <c r="DA253" s="112">
        <v>18296.962</v>
      </c>
      <c r="DB253" s="107">
        <v>1.2150000000000001</v>
      </c>
      <c r="DC253" s="107">
        <v>236.34399999999999</v>
      </c>
      <c r="DD253" s="112">
        <v>9145.116</v>
      </c>
      <c r="DE253" s="107">
        <v>0.60699999999999998</v>
      </c>
      <c r="DF253" s="107">
        <v>193.852</v>
      </c>
      <c r="DG253" s="133">
        <v>57263.553</v>
      </c>
      <c r="DH253" s="112">
        <v>57259.627</v>
      </c>
      <c r="DI253" s="107">
        <v>2.7410000000000001</v>
      </c>
      <c r="DJ253" s="107">
        <v>263.88400000000001</v>
      </c>
      <c r="DK253" s="112">
        <v>42897.485999999997</v>
      </c>
      <c r="DL253" s="107">
        <v>2.0539999999999998</v>
      </c>
      <c r="DM253" s="107">
        <v>238.148</v>
      </c>
      <c r="DN253" s="112">
        <v>28614.044000000002</v>
      </c>
      <c r="DO253" s="107">
        <v>1.37</v>
      </c>
      <c r="DP253" s="162">
        <v>206.637</v>
      </c>
      <c r="DQ253" s="112">
        <v>14344.964</v>
      </c>
      <c r="DR253" s="107">
        <v>0.68700000000000006</v>
      </c>
      <c r="DS253" s="133">
        <v>167.494</v>
      </c>
      <c r="DT253" s="133">
        <v>4187.3609999999999</v>
      </c>
      <c r="DU253" s="112">
        <v>4189.2860000000001</v>
      </c>
      <c r="DV253" s="107">
        <v>4.2889999999999997</v>
      </c>
      <c r="DW253" s="107">
        <v>263.99299999999999</v>
      </c>
      <c r="DX253" s="112">
        <v>3141.7280000000001</v>
      </c>
      <c r="DY253" s="107">
        <v>3.2160000000000002</v>
      </c>
      <c r="DZ253" s="162">
        <v>252.48599999999999</v>
      </c>
      <c r="EA253" s="112">
        <v>2088.1</v>
      </c>
      <c r="EB253" s="107">
        <v>2.1379999999999999</v>
      </c>
      <c r="EC253" s="162">
        <v>220.87200000000001</v>
      </c>
      <c r="ED253" s="112">
        <v>1044.752</v>
      </c>
      <c r="EE253" s="107">
        <v>1.07</v>
      </c>
      <c r="EF253" s="133">
        <v>186.28100000000001</v>
      </c>
      <c r="EG253" s="133">
        <v>1459580.6429999999</v>
      </c>
      <c r="EH253" s="111">
        <v>1455528.6950000001</v>
      </c>
      <c r="EI253" s="107">
        <v>4.1100000000000003</v>
      </c>
      <c r="EJ253" s="107">
        <v>286.37599999999998</v>
      </c>
      <c r="EK253" s="112">
        <v>1280226.9110000001</v>
      </c>
      <c r="EL253" s="107">
        <v>3.6150000000000002</v>
      </c>
      <c r="EM253" s="162">
        <v>262.959</v>
      </c>
      <c r="EN253" s="112">
        <v>1094699.811</v>
      </c>
      <c r="EO253" s="107">
        <v>3.0910000000000002</v>
      </c>
      <c r="EP253" s="162">
        <v>241.25700000000001</v>
      </c>
      <c r="EQ253" s="112">
        <v>916620.81799999997</v>
      </c>
      <c r="ER253" s="107">
        <v>2.589</v>
      </c>
      <c r="ES253" s="162">
        <v>248.40100000000001</v>
      </c>
      <c r="ET253" s="112">
        <v>730806.90500000003</v>
      </c>
      <c r="EU253" s="107">
        <v>2.0640000000000001</v>
      </c>
      <c r="EV253" s="162">
        <v>227.90899999999999</v>
      </c>
      <c r="EW253" s="112">
        <v>550639.99300000002</v>
      </c>
      <c r="EX253" s="107">
        <v>1.5549999999999999</v>
      </c>
      <c r="EY253" s="162">
        <v>187.64500000000001</v>
      </c>
      <c r="EZ253" s="112">
        <v>365949.81699999998</v>
      </c>
      <c r="FA253" s="107">
        <v>1.0329999999999999</v>
      </c>
      <c r="FB253" s="162">
        <v>175.608</v>
      </c>
      <c r="FC253" s="112">
        <v>181921.79300000001</v>
      </c>
      <c r="FD253" s="107">
        <v>0.51400000000000001</v>
      </c>
      <c r="FE253" s="133">
        <v>156.16200000000001</v>
      </c>
      <c r="FF253" s="133">
        <v>1958.117</v>
      </c>
      <c r="FG253" s="112">
        <v>1943.9649999999999</v>
      </c>
      <c r="FH253" s="107">
        <v>5.7439999999999998</v>
      </c>
      <c r="FI253" s="107">
        <v>145.27199999999999</v>
      </c>
      <c r="FJ253" s="112">
        <v>978.38199999999995</v>
      </c>
      <c r="FK253" s="107">
        <v>2.891</v>
      </c>
      <c r="FL253" s="163">
        <v>138.10599999999999</v>
      </c>
      <c r="FM253" s="133">
        <v>8817.0310000000009</v>
      </c>
      <c r="FN253" s="112">
        <v>8952.7620000000006</v>
      </c>
      <c r="FO253" s="107">
        <v>65.545000000000002</v>
      </c>
      <c r="FP253" s="107">
        <v>147.523</v>
      </c>
      <c r="FQ253" s="112">
        <v>4406.5029999999997</v>
      </c>
      <c r="FR253" s="107">
        <v>32.261000000000003</v>
      </c>
      <c r="FS253" s="163">
        <v>141.94800000000001</v>
      </c>
      <c r="FT253" s="107">
        <v>95.944000000000003</v>
      </c>
      <c r="FU253" s="107">
        <v>8.3279999999999994</v>
      </c>
      <c r="FV253" s="107">
        <v>308.678</v>
      </c>
      <c r="FW253" s="107">
        <v>96.177000000000007</v>
      </c>
      <c r="FX253" s="107">
        <v>8.3490000000000002</v>
      </c>
      <c r="FY253" s="107">
        <v>335.04</v>
      </c>
      <c r="FZ253" s="107">
        <v>941817.71299999999</v>
      </c>
      <c r="GA253" s="107">
        <v>6.36</v>
      </c>
      <c r="GB253" s="162">
        <v>296.36099999999999</v>
      </c>
      <c r="GC253" s="107">
        <v>4614103.1409999998</v>
      </c>
      <c r="GD253" s="107">
        <v>31.155999999999999</v>
      </c>
      <c r="GE253" s="132">
        <v>257.29700000000003</v>
      </c>
      <c r="GF253" s="105">
        <v>115</v>
      </c>
      <c r="GG253" s="105"/>
      <c r="GH253" s="105"/>
      <c r="GI253" s="105"/>
      <c r="GJ253" s="105"/>
      <c r="GK253" s="105"/>
      <c r="GL253" s="133"/>
      <c r="GM253" s="133">
        <v>2</v>
      </c>
      <c r="GN253" s="133"/>
      <c r="GO253" s="133"/>
      <c r="GP253" s="133"/>
      <c r="GQ253" s="133"/>
      <c r="GR253" s="133"/>
      <c r="GS253" s="72"/>
      <c r="GT253" s="72"/>
      <c r="GU253" s="72"/>
      <c r="GV253" s="72"/>
      <c r="GW253" s="72"/>
      <c r="GX253" s="72"/>
      <c r="GY253" s="72"/>
      <c r="GZ253" s="72"/>
      <c r="HA253" s="133"/>
      <c r="HB253" s="133"/>
      <c r="HC253" s="53" t="str">
        <f t="shared" si="29"/>
        <v>0</v>
      </c>
      <c r="HD253" s="56">
        <f t="shared" si="30"/>
        <v>2019</v>
      </c>
      <c r="HF253" s="56" t="e">
        <f>MATCH(ROUND(#REF!,1),#REF!,0)</f>
        <v>#REF!</v>
      </c>
      <c r="HG253" s="56" t="e">
        <f>MATCH(ROUND(#REF!,1),#REF!,0)</f>
        <v>#REF!</v>
      </c>
      <c r="HH253" s="56" t="e">
        <f>MATCH(ROUND(#REF!,1),#REF!,0)</f>
        <v>#REF!</v>
      </c>
      <c r="HI253" s="56" t="e">
        <f>MATCH(ROUND(#REF!,1),#REF!,0)</f>
        <v>#REF!</v>
      </c>
      <c r="HK253" s="115">
        <f t="shared" si="24"/>
        <v>2</v>
      </c>
      <c r="HL253" s="115" t="str" cm="1">
        <f t="array" ref="HL253">IFERROR(INDEX(#REF!,'5. Data Set'!HH253),"")</f>
        <v/>
      </c>
      <c r="HN253" s="116" t="str" cm="1">
        <f t="array" ref="HN253">IF(IFERROR(INDEX($E$5:$E$900,SMALL(IF(ROUND($EH$5:$EH$900,1)=ROUND($EH253,1),ROW($EH$5:$EH$900)-4,""),1)),"")=$E253,"",IFERROR(INDEX($E$5:$E$900,SMALL(IF(ROUND($EH$5:$EH$900,1)=ROUND($EH253,1),ROW($EH$5:$EH$900)-4,""),1)),""))</f>
        <v/>
      </c>
      <c r="HO253" s="116" t="str" cm="1">
        <f t="array" ref="HO253">IF(IFERROR(INDEX($E$5:$E$900,SMALL(IF(ROUND($EH$5:$EH$900,1)=ROUND($EH253,1),ROW($EH$5:$EH$900)-4,""),2)),"")=$E253,"",IFERROR(INDEX($E$5:$E$900,SMALL(IF(ROUND($EH$5:$EH$900,1)=ROUND($EH253,1),ROW($EH$5:$EH$900)-4,""),2)),""))</f>
        <v/>
      </c>
      <c r="HP253" s="116" t="str" cm="1">
        <f t="array" ref="HP253">IF(IFERROR(INDEX($E$5:$E$900,SMALL(IF(ROUND($EH$5:$EH$900,1)=ROUND($EH253,1),ROW($EH$5:$EH$900)-4,""),3)),"")=$E253,"",IFERROR(INDEX($E$5:$E$900,SMALL(IF(ROUND($EH$5:$EH$900,1)=ROUND($EH253,1),ROW($EH$5:$EH$900)-4,""),3)),""))</f>
        <v/>
      </c>
      <c r="HQ253" s="117" t="str" cm="1">
        <f t="array" ref="HQ253">IF(IFERROR(INDEX($E$5:$E$900,SMALL(IF(ROUND($EH$5:$EH$900,1)=ROUND($EH253,1),ROW($EH$5:$EH$900)-4,""),4)),"")=$E253,"",IFERROR(INDEX($E$5:$E$900,SMALL(IF(ROUND($EH$5:$EH$900,1)=ROUND($EH253,1),ROW($EH$5:$EH$900)-4,""),4)),""))</f>
        <v/>
      </c>
      <c r="HR253" s="118"/>
      <c r="HS253" s="105" t="str">
        <f t="shared" si="25"/>
        <v>GPF</v>
      </c>
      <c r="HT253" s="119" t="str">
        <f t="shared" si="26"/>
        <v/>
      </c>
      <c r="HU253" s="119" t="str">
        <f t="shared" si="26"/>
        <v/>
      </c>
      <c r="HV253" s="119" t="str">
        <f t="shared" si="26"/>
        <v/>
      </c>
      <c r="HW253" s="119" t="str">
        <f t="shared" si="23"/>
        <v/>
      </c>
    </row>
    <row r="254" spans="1:231" ht="12.75" customHeight="1" x14ac:dyDescent="0.25">
      <c r="A254" s="110" t="s">
        <v>292</v>
      </c>
      <c r="B254" s="110" t="s">
        <v>924</v>
      </c>
      <c r="C254" s="107"/>
      <c r="D254" s="107">
        <v>2019</v>
      </c>
      <c r="E254" s="109" t="s">
        <v>927</v>
      </c>
      <c r="F254" s="107" t="s">
        <v>49</v>
      </c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 t="s">
        <v>18</v>
      </c>
      <c r="X254" s="105"/>
      <c r="Y254" s="107" t="s">
        <v>296</v>
      </c>
      <c r="Z254" s="107">
        <v>1</v>
      </c>
      <c r="AA254" s="107" t="s">
        <v>913</v>
      </c>
      <c r="AB254" s="110">
        <v>2</v>
      </c>
      <c r="AC254" s="110">
        <v>2</v>
      </c>
      <c r="AD254" s="107">
        <v>2500</v>
      </c>
      <c r="AE254" s="107">
        <v>20</v>
      </c>
      <c r="AF254" s="107">
        <v>2</v>
      </c>
      <c r="AG254" s="107">
        <v>384000</v>
      </c>
      <c r="AH254" s="107">
        <v>12</v>
      </c>
      <c r="AI254" s="107" t="s">
        <v>914</v>
      </c>
      <c r="AJ254" s="110">
        <v>8</v>
      </c>
      <c r="AK254" s="110" t="s">
        <v>326</v>
      </c>
      <c r="AL254" s="107" t="s">
        <v>316</v>
      </c>
      <c r="AM254" s="107">
        <v>2</v>
      </c>
      <c r="AN254" s="110" t="s">
        <v>493</v>
      </c>
      <c r="AO254" s="110">
        <v>1050</v>
      </c>
      <c r="AP254" s="107" t="s">
        <v>817</v>
      </c>
      <c r="AQ254" s="107" t="s">
        <v>441</v>
      </c>
      <c r="AR254" s="107" t="s">
        <v>319</v>
      </c>
      <c r="AS254" s="107" t="s">
        <v>909</v>
      </c>
      <c r="AT254" s="107"/>
      <c r="AU254" s="107">
        <v>15.952999999999999</v>
      </c>
      <c r="AV254" s="107">
        <v>21.881</v>
      </c>
      <c r="AW254" s="107">
        <v>21.501000000000001</v>
      </c>
      <c r="AX254" s="107">
        <v>12.179</v>
      </c>
      <c r="AY254" s="107">
        <v>13.119</v>
      </c>
      <c r="AZ254" s="107">
        <v>19.809999999999999</v>
      </c>
      <c r="BA254" s="107"/>
      <c r="BB254" s="107">
        <v>19.890999999999998</v>
      </c>
      <c r="BC254" s="107">
        <v>243.86199999999999</v>
      </c>
      <c r="BD254" s="107">
        <v>13.183999999999999</v>
      </c>
      <c r="BE254" s="133">
        <v>21.396000000000001</v>
      </c>
      <c r="BF254" s="133">
        <v>254.727</v>
      </c>
      <c r="BG254" s="133">
        <v>91560.773000000001</v>
      </c>
      <c r="BH254" s="112">
        <v>91644.656000000003</v>
      </c>
      <c r="BI254" s="111">
        <v>13.234999999999999</v>
      </c>
      <c r="BJ254" s="112">
        <v>610.36500000000001</v>
      </c>
      <c r="BK254" s="112">
        <v>68755.573999999993</v>
      </c>
      <c r="BL254" s="111">
        <v>9.9290000000000003</v>
      </c>
      <c r="BM254" s="112">
        <v>563.53200000000004</v>
      </c>
      <c r="BN254" s="112">
        <v>45783.195</v>
      </c>
      <c r="BO254" s="111">
        <v>6.6120000000000001</v>
      </c>
      <c r="BP254" s="112">
        <v>440.21300000000002</v>
      </c>
      <c r="BQ254" s="112">
        <v>22871</v>
      </c>
      <c r="BR254" s="111">
        <v>3.3029999999999999</v>
      </c>
      <c r="BS254" s="133">
        <v>292.61</v>
      </c>
      <c r="BT254" s="133">
        <v>1100861.5349999999</v>
      </c>
      <c r="BU254" s="112">
        <v>1099010.612</v>
      </c>
      <c r="BV254" s="107">
        <v>18.625</v>
      </c>
      <c r="BW254" s="107">
        <v>631.03499999999997</v>
      </c>
      <c r="BX254" s="107">
        <v>825752.04500000004</v>
      </c>
      <c r="BY254" s="107">
        <v>13.994</v>
      </c>
      <c r="BZ254" s="107">
        <v>565.55499999999995</v>
      </c>
      <c r="CA254" s="107">
        <v>550432.11</v>
      </c>
      <c r="CB254" s="107">
        <v>9.3279999999999994</v>
      </c>
      <c r="CC254" s="107">
        <v>430.09399999999999</v>
      </c>
      <c r="CD254" s="107">
        <v>275298.45600000001</v>
      </c>
      <c r="CE254" s="107">
        <v>4.665</v>
      </c>
      <c r="CF254" s="133">
        <v>322.34500000000003</v>
      </c>
      <c r="CG254" s="133">
        <v>288074.783</v>
      </c>
      <c r="CH254" s="112">
        <v>285876.641</v>
      </c>
      <c r="CI254" s="107">
        <v>17.927</v>
      </c>
      <c r="CJ254" s="107">
        <v>580.74800000000005</v>
      </c>
      <c r="CK254" s="107">
        <v>215928.23</v>
      </c>
      <c r="CL254" s="107">
        <v>13.541</v>
      </c>
      <c r="CM254" s="107">
        <v>571.43899999999996</v>
      </c>
      <c r="CN254" s="107">
        <v>144027.06400000001</v>
      </c>
      <c r="CO254" s="107">
        <v>9.032</v>
      </c>
      <c r="CP254" s="107">
        <v>440.74799999999999</v>
      </c>
      <c r="CQ254" s="107">
        <v>72051.498999999996</v>
      </c>
      <c r="CR254" s="107">
        <v>4.5179999999999998</v>
      </c>
      <c r="CS254" s="107">
        <v>316.87599999999998</v>
      </c>
      <c r="CT254" s="107">
        <v>140016.18799999999</v>
      </c>
      <c r="CU254" s="107">
        <v>140037.516</v>
      </c>
      <c r="CV254" s="107">
        <v>9.3010000000000002</v>
      </c>
      <c r="CW254" s="107">
        <v>547.31299999999999</v>
      </c>
      <c r="CX254" s="112">
        <v>105090.605</v>
      </c>
      <c r="CY254" s="107">
        <v>6.98</v>
      </c>
      <c r="CZ254" s="107">
        <v>469.68700000000001</v>
      </c>
      <c r="DA254" s="112">
        <v>70086.225999999995</v>
      </c>
      <c r="DB254" s="107">
        <v>4.6550000000000002</v>
      </c>
      <c r="DC254" s="107">
        <v>412.67700000000002</v>
      </c>
      <c r="DD254" s="112">
        <v>34980.567000000003</v>
      </c>
      <c r="DE254" s="107">
        <v>2.323</v>
      </c>
      <c r="DF254" s="107">
        <v>300.791</v>
      </c>
      <c r="DG254" s="133">
        <v>217344.29</v>
      </c>
      <c r="DH254" s="112">
        <v>217506.31400000001</v>
      </c>
      <c r="DI254" s="107">
        <v>10.413</v>
      </c>
      <c r="DJ254" s="107">
        <v>576.96500000000003</v>
      </c>
      <c r="DK254" s="112">
        <v>163154.06299999999</v>
      </c>
      <c r="DL254" s="107">
        <v>7.8109999999999999</v>
      </c>
      <c r="DM254" s="107">
        <v>521.15200000000004</v>
      </c>
      <c r="DN254" s="112">
        <v>108615.41499999999</v>
      </c>
      <c r="DO254" s="107">
        <v>5.2</v>
      </c>
      <c r="DP254" s="162">
        <v>431.613</v>
      </c>
      <c r="DQ254" s="112">
        <v>54307.919000000002</v>
      </c>
      <c r="DR254" s="107">
        <v>2.6</v>
      </c>
      <c r="DS254" s="133">
        <v>286.04899999999998</v>
      </c>
      <c r="DT254" s="133">
        <v>15920.056</v>
      </c>
      <c r="DU254" s="112">
        <v>15889.55</v>
      </c>
      <c r="DV254" s="107">
        <v>16.265999999999998</v>
      </c>
      <c r="DW254" s="107">
        <v>576.31299999999999</v>
      </c>
      <c r="DX254" s="112">
        <v>11948.522999999999</v>
      </c>
      <c r="DY254" s="107">
        <v>12.231999999999999</v>
      </c>
      <c r="DZ254" s="162">
        <v>491.08699999999999</v>
      </c>
      <c r="EA254" s="112">
        <v>7984.9290000000001</v>
      </c>
      <c r="EB254" s="107">
        <v>8.1739999999999995</v>
      </c>
      <c r="EC254" s="162">
        <v>431.745</v>
      </c>
      <c r="ED254" s="112">
        <v>3976.5050000000001</v>
      </c>
      <c r="EE254" s="107">
        <v>4.0709999999999997</v>
      </c>
      <c r="EF254" s="133">
        <v>351.81200000000001</v>
      </c>
      <c r="EG254" s="133">
        <v>4414050.6780000003</v>
      </c>
      <c r="EH254" s="111">
        <v>4413583.4950000001</v>
      </c>
      <c r="EI254" s="107">
        <v>12.464</v>
      </c>
      <c r="EJ254" s="107">
        <v>599.755</v>
      </c>
      <c r="EK254" s="112">
        <v>3860243.4640000002</v>
      </c>
      <c r="EL254" s="107">
        <v>10.901</v>
      </c>
      <c r="EM254" s="162">
        <v>575.68600000000004</v>
      </c>
      <c r="EN254" s="112">
        <v>3314025.5649999999</v>
      </c>
      <c r="EO254" s="107">
        <v>9.359</v>
      </c>
      <c r="EP254" s="162">
        <v>527.66</v>
      </c>
      <c r="EQ254" s="112">
        <v>2760268.0320000001</v>
      </c>
      <c r="ER254" s="107">
        <v>7.7949999999999999</v>
      </c>
      <c r="ES254" s="162">
        <v>485.69099999999997</v>
      </c>
      <c r="ET254" s="112">
        <v>2207054.4679999999</v>
      </c>
      <c r="EU254" s="107">
        <v>6.2329999999999997</v>
      </c>
      <c r="EV254" s="162">
        <v>439.13600000000002</v>
      </c>
      <c r="EW254" s="112">
        <v>1658411.632</v>
      </c>
      <c r="EX254" s="107">
        <v>4.6829999999999998</v>
      </c>
      <c r="EY254" s="162">
        <v>393.04199999999997</v>
      </c>
      <c r="EZ254" s="112">
        <v>1104545.8829999999</v>
      </c>
      <c r="FA254" s="107">
        <v>3.1190000000000002</v>
      </c>
      <c r="FB254" s="162">
        <v>351.25400000000002</v>
      </c>
      <c r="FC254" s="112">
        <v>548500.01199999999</v>
      </c>
      <c r="FD254" s="107">
        <v>1.5489999999999999</v>
      </c>
      <c r="FE254" s="133">
        <v>285.37799999999999</v>
      </c>
      <c r="FF254" s="133">
        <v>1760.7719999999999</v>
      </c>
      <c r="FG254" s="112">
        <v>1840.069</v>
      </c>
      <c r="FH254" s="107">
        <v>5.4370000000000003</v>
      </c>
      <c r="FI254" s="107">
        <v>194.12799999999999</v>
      </c>
      <c r="FJ254" s="112">
        <v>874.89200000000005</v>
      </c>
      <c r="FK254" s="107">
        <v>2.585</v>
      </c>
      <c r="FL254" s="163">
        <v>182.959</v>
      </c>
      <c r="FM254" s="133">
        <v>9306.4</v>
      </c>
      <c r="FN254" s="112">
        <v>9228.0169999999998</v>
      </c>
      <c r="FO254" s="107">
        <v>67.56</v>
      </c>
      <c r="FP254" s="107">
        <v>200.137</v>
      </c>
      <c r="FQ254" s="112">
        <v>4656.4859999999999</v>
      </c>
      <c r="FR254" s="107">
        <v>34.091000000000001</v>
      </c>
      <c r="FS254" s="163">
        <v>193.51400000000001</v>
      </c>
      <c r="FT254" s="107">
        <v>140.762</v>
      </c>
      <c r="FU254" s="107">
        <v>12.218999999999999</v>
      </c>
      <c r="FV254" s="107">
        <v>576.779</v>
      </c>
      <c r="FW254" s="107">
        <v>143.874</v>
      </c>
      <c r="FX254" s="107">
        <v>12.489000000000001</v>
      </c>
      <c r="FY254" s="107">
        <v>577.95899999999995</v>
      </c>
      <c r="FZ254" s="107">
        <v>3190034.9049999998</v>
      </c>
      <c r="GA254" s="107">
        <v>21.54</v>
      </c>
      <c r="GB254" s="162">
        <v>607.43499999999995</v>
      </c>
      <c r="GC254" s="107">
        <v>21777027.118999999</v>
      </c>
      <c r="GD254" s="107">
        <v>147.047</v>
      </c>
      <c r="GE254" s="132">
        <v>577.274</v>
      </c>
      <c r="GF254" s="105">
        <v>154.19999999999999</v>
      </c>
      <c r="GG254" s="105"/>
      <c r="GH254" s="105"/>
      <c r="GI254" s="105"/>
      <c r="GJ254" s="105"/>
      <c r="GK254" s="105"/>
      <c r="GL254" s="133"/>
      <c r="GM254" s="133">
        <v>2</v>
      </c>
      <c r="GN254" s="133">
        <v>8</v>
      </c>
      <c r="GO254" s="133"/>
      <c r="GP254" s="133"/>
      <c r="GQ254" s="133"/>
      <c r="GR254" s="133"/>
      <c r="GS254" s="72"/>
      <c r="GT254" s="72"/>
      <c r="GU254" s="72"/>
      <c r="GV254" s="72"/>
      <c r="GW254" s="72"/>
      <c r="GX254" s="72"/>
      <c r="GY254" s="72"/>
      <c r="GZ254" s="72"/>
      <c r="HA254" s="133"/>
      <c r="HB254" s="133"/>
      <c r="HC254" s="53" t="str">
        <f t="shared" si="29"/>
        <v>0</v>
      </c>
      <c r="HD254" s="56">
        <f t="shared" si="30"/>
        <v>2019</v>
      </c>
      <c r="HF254" s="56" t="e">
        <f>MATCH(ROUND(#REF!,1),#REF!,0)</f>
        <v>#REF!</v>
      </c>
      <c r="HG254" s="56" t="e">
        <f>MATCH(ROUND(#REF!,1),#REF!,0)</f>
        <v>#REF!</v>
      </c>
      <c r="HH254" s="56" t="e">
        <f>MATCH(ROUND(#REF!,1),#REF!,0)</f>
        <v>#REF!</v>
      </c>
      <c r="HI254" s="56" t="e">
        <f>MATCH(ROUND(#REF!,1),#REF!,0)</f>
        <v>#REF!</v>
      </c>
      <c r="HK254" s="115">
        <f t="shared" si="24"/>
        <v>2</v>
      </c>
      <c r="HL254" s="115" t="str" cm="1">
        <f t="array" ref="HL254">IFERROR(INDEX(#REF!,'5. Data Set'!HH254),"")</f>
        <v/>
      </c>
      <c r="HN254" s="116" t="str" cm="1">
        <f t="array" ref="HN254">IF(IFERROR(INDEX($E$5:$E$900,SMALL(IF(ROUND($EH$5:$EH$900,1)=ROUND($EH254,1),ROW($EH$5:$EH$900)-4,""),1)),"")=$E254,"",IFERROR(INDEX($E$5:$E$900,SMALL(IF(ROUND($EH$5:$EH$900,1)=ROUND($EH254,1),ROW($EH$5:$EH$900)-4,""),1)),""))</f>
        <v/>
      </c>
      <c r="HO254" s="116" t="str" cm="1">
        <f t="array" ref="HO254">IF(IFERROR(INDEX($E$5:$E$900,SMALL(IF(ROUND($EH$5:$EH$900,1)=ROUND($EH254,1),ROW($EH$5:$EH$900)-4,""),2)),"")=$E254,"",IFERROR(INDEX($E$5:$E$900,SMALL(IF(ROUND($EH$5:$EH$900,1)=ROUND($EH254,1),ROW($EH$5:$EH$900)-4,""),2)),""))</f>
        <v/>
      </c>
      <c r="HP254" s="116" t="str" cm="1">
        <f t="array" ref="HP254">IF(IFERROR(INDEX($E$5:$E$900,SMALL(IF(ROUND($EH$5:$EH$900,1)=ROUND($EH254,1),ROW($EH$5:$EH$900)-4,""),3)),"")=$E254,"",IFERROR(INDEX($E$5:$E$900,SMALL(IF(ROUND($EH$5:$EH$900,1)=ROUND($EH254,1),ROW($EH$5:$EH$900)-4,""),3)),""))</f>
        <v/>
      </c>
      <c r="HQ254" s="117" t="str" cm="1">
        <f t="array" ref="HQ254">IF(IFERROR(INDEX($E$5:$E$900,SMALL(IF(ROUND($EH$5:$EH$900,1)=ROUND($EH254,1),ROW($EH$5:$EH$900)-4,""),4)),"")=$E254,"",IFERROR(INDEX($E$5:$E$900,SMALL(IF(ROUND($EH$5:$EH$900,1)=ROUND($EH254,1),ROW($EH$5:$EH$900)-4,""),4)),""))</f>
        <v/>
      </c>
      <c r="HR254" s="118"/>
      <c r="HS254" s="105" t="str">
        <f t="shared" si="25"/>
        <v>GPF</v>
      </c>
      <c r="HT254" s="119" t="str">
        <f t="shared" si="26"/>
        <v/>
      </c>
      <c r="HU254" s="119" t="str">
        <f t="shared" si="26"/>
        <v/>
      </c>
      <c r="HV254" s="119" t="str">
        <f t="shared" si="26"/>
        <v/>
      </c>
      <c r="HW254" s="119" t="str">
        <f t="shared" si="23"/>
        <v/>
      </c>
    </row>
    <row r="255" spans="1:231" ht="12.75" customHeight="1" x14ac:dyDescent="0.25">
      <c r="A255" s="110" t="s">
        <v>292</v>
      </c>
      <c r="B255" s="110" t="s">
        <v>928</v>
      </c>
      <c r="C255" s="107"/>
      <c r="D255" s="107">
        <v>2018</v>
      </c>
      <c r="E255" s="109" t="s">
        <v>929</v>
      </c>
      <c r="F255" s="107" t="s">
        <v>300</v>
      </c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 t="s">
        <v>18</v>
      </c>
      <c r="X255" s="105"/>
      <c r="Y255" s="107" t="s">
        <v>296</v>
      </c>
      <c r="Z255" s="107">
        <v>1</v>
      </c>
      <c r="AA255" s="107" t="s">
        <v>930</v>
      </c>
      <c r="AB255" s="110">
        <v>2</v>
      </c>
      <c r="AC255" s="110">
        <v>2</v>
      </c>
      <c r="AD255" s="107">
        <v>3400</v>
      </c>
      <c r="AE255" s="107">
        <v>24</v>
      </c>
      <c r="AF255" s="107">
        <v>8</v>
      </c>
      <c r="AG255" s="107">
        <v>2021800</v>
      </c>
      <c r="AH255" s="107">
        <v>16</v>
      </c>
      <c r="AI255" s="107" t="s">
        <v>931</v>
      </c>
      <c r="AJ255" s="110">
        <v>1</v>
      </c>
      <c r="AK255" s="110" t="s">
        <v>326</v>
      </c>
      <c r="AL255" s="107" t="s">
        <v>327</v>
      </c>
      <c r="AM255" s="107">
        <v>4</v>
      </c>
      <c r="AN255" s="110" t="s">
        <v>493</v>
      </c>
      <c r="AO255" s="110">
        <v>1400</v>
      </c>
      <c r="AP255" s="107" t="s">
        <v>932</v>
      </c>
      <c r="AQ255" s="107" t="s">
        <v>933</v>
      </c>
      <c r="AR255" s="107" t="s">
        <v>934</v>
      </c>
      <c r="AS255" s="107" t="s">
        <v>935</v>
      </c>
      <c r="AT255" s="107"/>
      <c r="AU255" s="107">
        <v>7.3570000000000002</v>
      </c>
      <c r="AV255" s="107">
        <v>3.36</v>
      </c>
      <c r="AW255" s="107">
        <v>4.6879999999999997</v>
      </c>
      <c r="AX255" s="107">
        <v>7.359</v>
      </c>
      <c r="AY255" s="107">
        <v>8.1959999999999997</v>
      </c>
      <c r="AZ255" s="107">
        <v>7.49</v>
      </c>
      <c r="BA255" s="107"/>
      <c r="BB255" s="107">
        <v>13.464</v>
      </c>
      <c r="BC255" s="107">
        <v>137.02000000000001</v>
      </c>
      <c r="BD255" s="107">
        <v>4.9080000000000004</v>
      </c>
      <c r="BE255" s="107">
        <v>15.510999999999999</v>
      </c>
      <c r="BF255" s="107">
        <v>49.343000000000004</v>
      </c>
      <c r="BG255" s="133">
        <v>90445.785999999993</v>
      </c>
      <c r="BH255" s="112">
        <v>90614.448000000004</v>
      </c>
      <c r="BI255" s="111">
        <v>13.086</v>
      </c>
      <c r="BJ255" s="112">
        <v>1088.3</v>
      </c>
      <c r="BK255" s="112">
        <v>67854.365000000005</v>
      </c>
      <c r="BL255" s="111">
        <v>9.7989999999999995</v>
      </c>
      <c r="BM255" s="112">
        <v>1083.2</v>
      </c>
      <c r="BN255" s="112">
        <v>45285.756000000001</v>
      </c>
      <c r="BO255" s="111">
        <v>6.54</v>
      </c>
      <c r="BP255" s="112">
        <v>983.00300000000004</v>
      </c>
      <c r="BQ255" s="112">
        <v>22629.758999999998</v>
      </c>
      <c r="BR255" s="111">
        <v>3.2679999999999998</v>
      </c>
      <c r="BS255" s="133">
        <v>807.46799999999996</v>
      </c>
      <c r="BT255" s="133">
        <v>265688.39</v>
      </c>
      <c r="BU255" s="112">
        <v>265171.66700000002</v>
      </c>
      <c r="BV255" s="107">
        <v>4.4939999999999998</v>
      </c>
      <c r="BW255" s="107">
        <v>874.30600000000004</v>
      </c>
      <c r="BX255" s="107">
        <v>199347.00700000001</v>
      </c>
      <c r="BY255" s="107">
        <v>3.3780000000000001</v>
      </c>
      <c r="BZ255" s="107">
        <v>767.85500000000002</v>
      </c>
      <c r="CA255" s="107">
        <v>132858.39199999999</v>
      </c>
      <c r="CB255" s="107">
        <v>2.2519999999999998</v>
      </c>
      <c r="CC255" s="107">
        <v>700.75800000000004</v>
      </c>
      <c r="CD255" s="107">
        <v>66434.543999999994</v>
      </c>
      <c r="CE255" s="107">
        <v>1.1259999999999999</v>
      </c>
      <c r="CF255" s="133">
        <v>642.06799999999998</v>
      </c>
      <c r="CG255" s="133">
        <v>132857.56599999999</v>
      </c>
      <c r="CH255" s="112">
        <v>132843.02600000001</v>
      </c>
      <c r="CI255" s="107">
        <v>8.3309999999999995</v>
      </c>
      <c r="CJ255" s="107">
        <v>1030.5999999999999</v>
      </c>
      <c r="CK255" s="107">
        <v>99730.740999999995</v>
      </c>
      <c r="CL255" s="107">
        <v>6.2539999999999996</v>
      </c>
      <c r="CM255" s="107">
        <v>1063.5</v>
      </c>
      <c r="CN255" s="107">
        <v>66368.42</v>
      </c>
      <c r="CO255" s="107">
        <v>4.1619999999999999</v>
      </c>
      <c r="CP255" s="107">
        <v>1016.9</v>
      </c>
      <c r="CQ255" s="107">
        <v>33209.798000000003</v>
      </c>
      <c r="CR255" s="107">
        <v>2.0830000000000002</v>
      </c>
      <c r="CS255" s="107">
        <v>838.41800000000001</v>
      </c>
      <c r="CT255" s="107">
        <v>196884.465</v>
      </c>
      <c r="CU255" s="107">
        <v>196888.098</v>
      </c>
      <c r="CV255" s="107">
        <v>13.077</v>
      </c>
      <c r="CW255" s="107">
        <v>1086.5</v>
      </c>
      <c r="CX255" s="112">
        <v>147639.07399999999</v>
      </c>
      <c r="CY255" s="107">
        <v>9.8059999999999992</v>
      </c>
      <c r="CZ255" s="107">
        <v>1061.2</v>
      </c>
      <c r="DA255" s="112">
        <v>98404.239000000001</v>
      </c>
      <c r="DB255" s="107">
        <v>6.5359999999999996</v>
      </c>
      <c r="DC255" s="107">
        <v>985.87400000000002</v>
      </c>
      <c r="DD255" s="112">
        <v>49218.472000000002</v>
      </c>
      <c r="DE255" s="107">
        <v>3.2690000000000001</v>
      </c>
      <c r="DF255" s="107">
        <v>821.54200000000003</v>
      </c>
      <c r="DG255" s="133">
        <v>312906.804</v>
      </c>
      <c r="DH255" s="112">
        <v>313024.44799999997</v>
      </c>
      <c r="DI255" s="107">
        <v>14.987</v>
      </c>
      <c r="DJ255" s="107">
        <v>1065.5</v>
      </c>
      <c r="DK255" s="112">
        <v>234732.56099999999</v>
      </c>
      <c r="DL255" s="107">
        <v>11.238</v>
      </c>
      <c r="DM255" s="107">
        <v>1057.0999999999999</v>
      </c>
      <c r="DN255" s="112">
        <v>156349.09099999999</v>
      </c>
      <c r="DO255" s="107">
        <v>7.4850000000000003</v>
      </c>
      <c r="DP255" s="133">
        <v>1051.2</v>
      </c>
      <c r="DQ255" s="112">
        <v>78167.051999999996</v>
      </c>
      <c r="DR255" s="107">
        <v>3.742</v>
      </c>
      <c r="DS255" s="133">
        <v>882.87099999999998</v>
      </c>
      <c r="DT255" s="133">
        <v>12794.308000000001</v>
      </c>
      <c r="DU255" s="112">
        <v>12805.005999999999</v>
      </c>
      <c r="DV255" s="107">
        <v>13.108000000000001</v>
      </c>
      <c r="DW255" s="107">
        <v>1096</v>
      </c>
      <c r="DX255" s="112">
        <v>9585.3950000000004</v>
      </c>
      <c r="DY255" s="107">
        <v>9.8130000000000006</v>
      </c>
      <c r="DZ255" s="133">
        <v>1061.5</v>
      </c>
      <c r="EA255" s="112">
        <v>6368.3119999999999</v>
      </c>
      <c r="EB255" s="107">
        <v>6.5190000000000001</v>
      </c>
      <c r="EC255" s="133">
        <v>948.44500000000005</v>
      </c>
      <c r="ED255" s="112">
        <v>3210.2869999999998</v>
      </c>
      <c r="EE255" s="107">
        <v>3.286</v>
      </c>
      <c r="EF255" s="133">
        <v>793.65899999999999</v>
      </c>
      <c r="EG255" s="133">
        <v>3441318.2480000001</v>
      </c>
      <c r="EH255" s="111">
        <v>3440897.264</v>
      </c>
      <c r="EI255" s="107">
        <v>9.7170000000000005</v>
      </c>
      <c r="EJ255" s="107">
        <v>1149.3</v>
      </c>
      <c r="EK255" s="112">
        <v>3006384.176</v>
      </c>
      <c r="EL255" s="107">
        <v>8.49</v>
      </c>
      <c r="EM255" s="133">
        <v>1148.8</v>
      </c>
      <c r="EN255" s="112">
        <v>2577483.4249999998</v>
      </c>
      <c r="EO255" s="107">
        <v>7.2789999999999999</v>
      </c>
      <c r="EP255" s="133">
        <v>1101.8</v>
      </c>
      <c r="EQ255" s="112">
        <v>2147590.997</v>
      </c>
      <c r="ER255" s="107">
        <v>6.0650000000000004</v>
      </c>
      <c r="ES255" s="133">
        <v>1032.2</v>
      </c>
      <c r="ET255" s="112">
        <v>1725609.669</v>
      </c>
      <c r="EU255" s="107">
        <v>4.8730000000000002</v>
      </c>
      <c r="EV255" s="133">
        <v>931.529</v>
      </c>
      <c r="EW255" s="112">
        <v>1296216.1610000001</v>
      </c>
      <c r="EX255" s="107">
        <v>3.66</v>
      </c>
      <c r="EY255" s="133">
        <v>836.09400000000005</v>
      </c>
      <c r="EZ255" s="112">
        <v>861456.451</v>
      </c>
      <c r="FA255" s="107">
        <v>2.4329999999999998</v>
      </c>
      <c r="FB255" s="133">
        <v>739.10900000000004</v>
      </c>
      <c r="FC255" s="112">
        <v>433461.09399999998</v>
      </c>
      <c r="FD255" s="107">
        <v>1.224</v>
      </c>
      <c r="FE255" s="133">
        <v>664.54100000000005</v>
      </c>
      <c r="FF255" s="133">
        <v>3756.5650000000001</v>
      </c>
      <c r="FG255" s="112">
        <v>3913.4079999999999</v>
      </c>
      <c r="FH255" s="107">
        <v>11.561999999999999</v>
      </c>
      <c r="FI255" s="107">
        <v>595.78800000000001</v>
      </c>
      <c r="FJ255" s="112">
        <v>1874.55</v>
      </c>
      <c r="FK255" s="107">
        <v>5.5380000000000003</v>
      </c>
      <c r="FL255" s="133">
        <v>592.95699999999999</v>
      </c>
      <c r="FM255" s="133">
        <v>15748.179</v>
      </c>
      <c r="FN255" s="112">
        <v>15864.75</v>
      </c>
      <c r="FO255" s="107">
        <v>116.149</v>
      </c>
      <c r="FP255" s="107">
        <v>599.40700000000004</v>
      </c>
      <c r="FQ255" s="112">
        <v>7867.4650000000001</v>
      </c>
      <c r="FR255" s="107">
        <v>57.598999999999997</v>
      </c>
      <c r="FS255" s="133">
        <v>594.48500000000001</v>
      </c>
      <c r="FT255" s="107">
        <v>166.10900000000001</v>
      </c>
      <c r="FU255" s="107">
        <v>14.419</v>
      </c>
      <c r="FV255" s="107">
        <v>918.255</v>
      </c>
      <c r="FW255" s="107">
        <v>161.035</v>
      </c>
      <c r="FX255" s="107">
        <v>13.978999999999999</v>
      </c>
      <c r="FY255" s="107">
        <v>912.37400000000002</v>
      </c>
      <c r="FZ255" s="107">
        <v>386759.93300000002</v>
      </c>
      <c r="GA255" s="107">
        <v>2.6120000000000001</v>
      </c>
      <c r="GB255" s="133">
        <v>856.96900000000005</v>
      </c>
      <c r="GC255" s="107">
        <v>6280372.2220000001</v>
      </c>
      <c r="GD255" s="107">
        <v>42.408000000000001</v>
      </c>
      <c r="GE255" s="132">
        <v>859.44100000000003</v>
      </c>
      <c r="GF255" s="105">
        <v>435.8</v>
      </c>
      <c r="GG255" s="105"/>
      <c r="GH255" s="105"/>
      <c r="GI255" s="105"/>
      <c r="GJ255" s="105"/>
      <c r="GK255" s="105"/>
      <c r="GL255" s="133">
        <v>4</v>
      </c>
      <c r="GM255" s="133"/>
      <c r="GN255" s="133"/>
      <c r="GO255" s="72"/>
      <c r="GP255" s="72"/>
      <c r="GQ255" s="72"/>
      <c r="GR255" s="72"/>
      <c r="GS255" s="72"/>
      <c r="GT255" s="72"/>
      <c r="GU255" s="72"/>
      <c r="GV255" s="72"/>
      <c r="GW255" s="72"/>
      <c r="GX255" s="72"/>
      <c r="GY255" s="72"/>
      <c r="GZ255" s="72"/>
      <c r="HA255" s="133"/>
      <c r="HB255" s="72"/>
      <c r="HC255" s="53" t="str">
        <f t="shared" si="29"/>
        <v>0</v>
      </c>
      <c r="HD255" s="56">
        <f t="shared" si="30"/>
        <v>2018</v>
      </c>
      <c r="HF255" s="56" t="e">
        <f>MATCH(ROUND(#REF!,1),#REF!,0)</f>
        <v>#REF!</v>
      </c>
      <c r="HG255" s="56" t="e">
        <f>MATCH(ROUND(#REF!,1),#REF!,0)</f>
        <v>#REF!</v>
      </c>
      <c r="HH255" s="56" t="e">
        <f>MATCH(ROUND(#REF!,1),#REF!,0)</f>
        <v>#REF!</v>
      </c>
      <c r="HI255" s="56" t="e">
        <f>MATCH(ROUND(#REF!,1),#REF!,0)</f>
        <v>#REF!</v>
      </c>
      <c r="HK255" s="115">
        <f t="shared" si="24"/>
        <v>2</v>
      </c>
      <c r="HL255" s="115" t="str" cm="1">
        <f t="array" ref="HL255">IFERROR(INDEX(#REF!,'5. Data Set'!HH255),"")</f>
        <v/>
      </c>
      <c r="HN255" s="116" t="str" cm="1">
        <f t="array" ref="HN255">IF(IFERROR(INDEX($E$5:$E$900,SMALL(IF(ROUND($EH$5:$EH$900,1)=ROUND($EH255,1),ROW($EH$5:$EH$900)-4,""),1)),"")=$E255,"",IFERROR(INDEX($E$5:$E$900,SMALL(IF(ROUND($EH$5:$EH$900,1)=ROUND($EH255,1),ROW($EH$5:$EH$900)-4,""),1)),""))</f>
        <v/>
      </c>
      <c r="HO255" s="116" t="str" cm="1">
        <f t="array" ref="HO255">IF(IFERROR(INDEX($E$5:$E$900,SMALL(IF(ROUND($EH$5:$EH$900,1)=ROUND($EH255,1),ROW($EH$5:$EH$900)-4,""),2)),"")=$E255,"",IFERROR(INDEX($E$5:$E$900,SMALL(IF(ROUND($EH$5:$EH$900,1)=ROUND($EH255,1),ROW($EH$5:$EH$900)-4,""),2)),""))</f>
        <v/>
      </c>
      <c r="HP255" s="116" t="str" cm="1">
        <f t="array" ref="HP255">IF(IFERROR(INDEX($E$5:$E$900,SMALL(IF(ROUND($EH$5:$EH$900,1)=ROUND($EH255,1),ROW($EH$5:$EH$900)-4,""),3)),"")=$E255,"",IFERROR(INDEX($E$5:$E$900,SMALL(IF(ROUND($EH$5:$EH$900,1)=ROUND($EH255,1),ROW($EH$5:$EH$900)-4,""),3)),""))</f>
        <v/>
      </c>
      <c r="HQ255" s="117" t="str" cm="1">
        <f t="array" ref="HQ255">IF(IFERROR(INDEX($E$5:$E$900,SMALL(IF(ROUND($EH$5:$EH$900,1)=ROUND($EH255,1),ROW($EH$5:$EH$900)-4,""),4)),"")=$E255,"",IFERROR(INDEX($E$5:$E$900,SMALL(IF(ROUND($EH$5:$EH$900,1)=ROUND($EH255,1),ROW($EH$5:$EH$900)-4,""),4)),""))</f>
        <v/>
      </c>
      <c r="HR255" s="118"/>
      <c r="HS255" s="105" t="str">
        <f t="shared" si="25"/>
        <v>RWS</v>
      </c>
      <c r="HT255" s="119" t="str">
        <f t="shared" si="26"/>
        <v/>
      </c>
      <c r="HU255" s="119" t="str">
        <f t="shared" si="26"/>
        <v/>
      </c>
      <c r="HV255" s="119" t="str">
        <f t="shared" si="26"/>
        <v/>
      </c>
      <c r="HW255" s="119" t="str">
        <f t="shared" si="23"/>
        <v/>
      </c>
    </row>
    <row r="256" spans="1:231" ht="12.75" customHeight="1" x14ac:dyDescent="0.25">
      <c r="A256" s="110" t="s">
        <v>292</v>
      </c>
      <c r="B256" s="110" t="s">
        <v>928</v>
      </c>
      <c r="C256" s="107"/>
      <c r="D256" s="107">
        <v>2018</v>
      </c>
      <c r="E256" s="109" t="s">
        <v>936</v>
      </c>
      <c r="F256" s="107" t="s">
        <v>309</v>
      </c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 t="s">
        <v>18</v>
      </c>
      <c r="X256" s="105"/>
      <c r="Y256" s="107" t="s">
        <v>296</v>
      </c>
      <c r="Z256" s="107">
        <v>1</v>
      </c>
      <c r="AA256" s="107" t="s">
        <v>930</v>
      </c>
      <c r="AB256" s="110">
        <v>2</v>
      </c>
      <c r="AC256" s="110">
        <v>2</v>
      </c>
      <c r="AD256" s="107">
        <v>3800</v>
      </c>
      <c r="AE256" s="107">
        <v>16</v>
      </c>
      <c r="AF256" s="107">
        <v>8</v>
      </c>
      <c r="AG256" s="107">
        <v>120800</v>
      </c>
      <c r="AH256" s="107">
        <v>16</v>
      </c>
      <c r="AI256" s="107" t="s">
        <v>937</v>
      </c>
      <c r="AJ256" s="110">
        <v>1</v>
      </c>
      <c r="AK256" s="110" t="s">
        <v>326</v>
      </c>
      <c r="AL256" s="107" t="s">
        <v>316</v>
      </c>
      <c r="AM256" s="107">
        <v>4</v>
      </c>
      <c r="AN256" s="110" t="s">
        <v>493</v>
      </c>
      <c r="AO256" s="110">
        <v>1400</v>
      </c>
      <c r="AP256" s="107" t="s">
        <v>932</v>
      </c>
      <c r="AQ256" s="107" t="s">
        <v>933</v>
      </c>
      <c r="AR256" s="107" t="s">
        <v>934</v>
      </c>
      <c r="AS256" s="107" t="s">
        <v>935</v>
      </c>
      <c r="AT256" s="107"/>
      <c r="AU256" s="107">
        <v>7.8339999999999996</v>
      </c>
      <c r="AV256" s="107">
        <v>6.8120000000000003</v>
      </c>
      <c r="AW256" s="107">
        <v>4.9370000000000003</v>
      </c>
      <c r="AX256" s="107">
        <v>7.6280000000000001</v>
      </c>
      <c r="AY256" s="107">
        <v>8.6989999999999998</v>
      </c>
      <c r="AZ256" s="107">
        <v>7.9930000000000003</v>
      </c>
      <c r="BA256" s="107"/>
      <c r="BB256" s="107">
        <v>4.3630000000000004</v>
      </c>
      <c r="BC256" s="107">
        <v>9.4510000000000005</v>
      </c>
      <c r="BD256" s="107">
        <v>5.1669999999999998</v>
      </c>
      <c r="BE256" s="133">
        <v>19.018000000000001</v>
      </c>
      <c r="BF256" s="133">
        <v>20.056000000000001</v>
      </c>
      <c r="BG256" s="133">
        <v>66803.296000000002</v>
      </c>
      <c r="BH256" s="112">
        <v>66783.061000000002</v>
      </c>
      <c r="BI256" s="111">
        <v>9.6449999999999996</v>
      </c>
      <c r="BJ256" s="112">
        <v>800.92200000000003</v>
      </c>
      <c r="BK256" s="112">
        <v>50101.716</v>
      </c>
      <c r="BL256" s="111">
        <v>7.2359999999999998</v>
      </c>
      <c r="BM256" s="112">
        <v>751.75699999999995</v>
      </c>
      <c r="BN256" s="112">
        <v>33406.135999999999</v>
      </c>
      <c r="BO256" s="111">
        <v>4.8239999999999998</v>
      </c>
      <c r="BP256" s="112">
        <v>666.78200000000004</v>
      </c>
      <c r="BQ256" s="112">
        <v>16692.323</v>
      </c>
      <c r="BR256" s="111">
        <v>2.411</v>
      </c>
      <c r="BS256" s="133">
        <v>536.822</v>
      </c>
      <c r="BT256" s="133">
        <v>484093.84100000001</v>
      </c>
      <c r="BU256" s="112">
        <v>484437.33</v>
      </c>
      <c r="BV256" s="107">
        <v>8.2100000000000009</v>
      </c>
      <c r="BW256" s="107">
        <v>772.947</v>
      </c>
      <c r="BX256" s="107">
        <v>362984.87099999998</v>
      </c>
      <c r="BY256" s="107">
        <v>6.1509999999999998</v>
      </c>
      <c r="BZ256" s="107">
        <v>734.40700000000004</v>
      </c>
      <c r="CA256" s="107">
        <v>242188.929</v>
      </c>
      <c r="CB256" s="107">
        <v>4.1040000000000001</v>
      </c>
      <c r="CC256" s="107">
        <v>662.11199999999997</v>
      </c>
      <c r="CD256" s="107">
        <v>120995.186</v>
      </c>
      <c r="CE256" s="107">
        <v>2.0499999999999998</v>
      </c>
      <c r="CF256" s="133">
        <v>525.09500000000003</v>
      </c>
      <c r="CG256" s="133">
        <v>98849.873000000007</v>
      </c>
      <c r="CH256" s="112">
        <v>98888.15</v>
      </c>
      <c r="CI256" s="107">
        <v>6.2009999999999996</v>
      </c>
      <c r="CJ256" s="107">
        <v>818.56899999999996</v>
      </c>
      <c r="CK256" s="107">
        <v>74195.604000000007</v>
      </c>
      <c r="CL256" s="107">
        <v>4.6529999999999996</v>
      </c>
      <c r="CM256" s="107">
        <v>758.69399999999996</v>
      </c>
      <c r="CN256" s="107">
        <v>49426.559999999998</v>
      </c>
      <c r="CO256" s="107">
        <v>3.1</v>
      </c>
      <c r="CP256" s="107">
        <v>683.09500000000003</v>
      </c>
      <c r="CQ256" s="107">
        <v>24668.891</v>
      </c>
      <c r="CR256" s="107">
        <v>1.5469999999999999</v>
      </c>
      <c r="CS256" s="107">
        <v>548.78300000000002</v>
      </c>
      <c r="CT256" s="107">
        <v>144299.76300000001</v>
      </c>
      <c r="CU256" s="107">
        <v>144231.27499999999</v>
      </c>
      <c r="CV256" s="107">
        <v>9.5790000000000006</v>
      </c>
      <c r="CW256" s="107">
        <v>781.09400000000005</v>
      </c>
      <c r="CX256" s="112">
        <v>108223.505</v>
      </c>
      <c r="CY256" s="107">
        <v>7.1879999999999997</v>
      </c>
      <c r="CZ256" s="107">
        <v>746.75599999999997</v>
      </c>
      <c r="DA256" s="112">
        <v>72194.22</v>
      </c>
      <c r="DB256" s="107">
        <v>4.7949999999999999</v>
      </c>
      <c r="DC256" s="107">
        <v>697.91399999999999</v>
      </c>
      <c r="DD256" s="112">
        <v>36057.991999999998</v>
      </c>
      <c r="DE256" s="107">
        <v>2.395</v>
      </c>
      <c r="DF256" s="107">
        <v>573.53700000000003</v>
      </c>
      <c r="DG256" s="133">
        <v>227985.81400000001</v>
      </c>
      <c r="DH256" s="112">
        <v>228059.693</v>
      </c>
      <c r="DI256" s="107">
        <v>10.919</v>
      </c>
      <c r="DJ256" s="107">
        <v>757.93499999999995</v>
      </c>
      <c r="DK256" s="112">
        <v>170983.04199999999</v>
      </c>
      <c r="DL256" s="107">
        <v>8.1859999999999999</v>
      </c>
      <c r="DM256" s="107">
        <v>742.92399999999998</v>
      </c>
      <c r="DN256" s="112">
        <v>113968.186</v>
      </c>
      <c r="DO256" s="107">
        <v>5.4560000000000004</v>
      </c>
      <c r="DP256" s="133">
        <v>706.89499999999998</v>
      </c>
      <c r="DQ256" s="112">
        <v>57066.673999999999</v>
      </c>
      <c r="DR256" s="107">
        <v>2.7320000000000002</v>
      </c>
      <c r="DS256" s="133">
        <v>584.673</v>
      </c>
      <c r="DT256" s="133">
        <v>9339.9110000000001</v>
      </c>
      <c r="DU256" s="112">
        <v>9339.4519999999993</v>
      </c>
      <c r="DV256" s="107">
        <v>9.5609999999999999</v>
      </c>
      <c r="DW256" s="107">
        <v>759.69299999999998</v>
      </c>
      <c r="DX256" s="112">
        <v>7005.5649999999996</v>
      </c>
      <c r="DY256" s="107">
        <v>7.1719999999999997</v>
      </c>
      <c r="DZ256" s="133">
        <v>726.596</v>
      </c>
      <c r="EA256" s="112">
        <v>4682.5219999999999</v>
      </c>
      <c r="EB256" s="107">
        <v>4.7930000000000001</v>
      </c>
      <c r="EC256" s="133">
        <v>651.197</v>
      </c>
      <c r="ED256" s="112">
        <v>2329.3620000000001</v>
      </c>
      <c r="EE256" s="107">
        <v>2.3849999999999998</v>
      </c>
      <c r="EF256" s="133">
        <v>534.29200000000003</v>
      </c>
      <c r="EG256" s="133">
        <v>2514347.5929999999</v>
      </c>
      <c r="EH256" s="111">
        <v>2515868.568</v>
      </c>
      <c r="EI256" s="107">
        <v>7.1050000000000004</v>
      </c>
      <c r="EJ256" s="107">
        <v>782.89599999999996</v>
      </c>
      <c r="EK256" s="112">
        <v>2199903.7239999999</v>
      </c>
      <c r="EL256" s="107">
        <v>6.2119999999999997</v>
      </c>
      <c r="EM256" s="133">
        <v>757.48800000000006</v>
      </c>
      <c r="EN256" s="112">
        <v>1883599.4069999999</v>
      </c>
      <c r="EO256" s="107">
        <v>5.319</v>
      </c>
      <c r="EP256" s="133">
        <v>734.71799999999996</v>
      </c>
      <c r="EQ256" s="112">
        <v>1568584.611</v>
      </c>
      <c r="ER256" s="107">
        <v>4.43</v>
      </c>
      <c r="ES256" s="133">
        <v>704.19100000000003</v>
      </c>
      <c r="ET256" s="112">
        <v>1262321.807</v>
      </c>
      <c r="EU256" s="107">
        <v>3.5649999999999999</v>
      </c>
      <c r="EV256" s="133">
        <v>652.22699999999998</v>
      </c>
      <c r="EW256" s="112">
        <v>941532.44</v>
      </c>
      <c r="EX256" s="107">
        <v>2.6589999999999998</v>
      </c>
      <c r="EY256" s="133">
        <v>593.55999999999995</v>
      </c>
      <c r="EZ256" s="112">
        <v>627486.31599999999</v>
      </c>
      <c r="FA256" s="107">
        <v>1.772</v>
      </c>
      <c r="FB256" s="133">
        <v>535.66600000000005</v>
      </c>
      <c r="FC256" s="112">
        <v>315005.14500000002</v>
      </c>
      <c r="FD256" s="107">
        <v>0.89</v>
      </c>
      <c r="FE256" s="133">
        <v>480.37900000000002</v>
      </c>
      <c r="FF256" s="133">
        <v>857.42200000000003</v>
      </c>
      <c r="FG256" s="112">
        <v>856.75900000000001</v>
      </c>
      <c r="FH256" s="107">
        <v>2.5310000000000001</v>
      </c>
      <c r="FI256" s="107">
        <v>393.06299999999999</v>
      </c>
      <c r="FJ256" s="112">
        <v>424.95699999999999</v>
      </c>
      <c r="FK256" s="107">
        <v>1.256</v>
      </c>
      <c r="FL256" s="133">
        <v>424.84500000000003</v>
      </c>
      <c r="FM256" s="133">
        <v>549.23800000000006</v>
      </c>
      <c r="FN256" s="112">
        <v>549.976</v>
      </c>
      <c r="FO256" s="107">
        <v>4.0259999999999998</v>
      </c>
      <c r="FP256" s="107">
        <v>301.33699999999999</v>
      </c>
      <c r="FQ256" s="112">
        <v>274.56700000000001</v>
      </c>
      <c r="FR256" s="107">
        <v>2.0099999999999998</v>
      </c>
      <c r="FS256" s="133">
        <v>300.70800000000003</v>
      </c>
      <c r="FT256" s="107">
        <v>145.84</v>
      </c>
      <c r="FU256" s="107">
        <v>12.66</v>
      </c>
      <c r="FV256" s="107">
        <v>657.00099999999998</v>
      </c>
      <c r="FW256" s="107">
        <v>135.60400000000001</v>
      </c>
      <c r="FX256" s="107">
        <v>11.771000000000001</v>
      </c>
      <c r="FY256" s="107">
        <v>627.10599999999999</v>
      </c>
      <c r="FZ256" s="107">
        <v>505738.06800000003</v>
      </c>
      <c r="GA256" s="107">
        <v>3.415</v>
      </c>
      <c r="GB256" s="133">
        <v>656.14300000000003</v>
      </c>
      <c r="GC256" s="107">
        <v>1948877.686</v>
      </c>
      <c r="GD256" s="107">
        <v>13.16</v>
      </c>
      <c r="GE256" s="132">
        <v>656.13599999999997</v>
      </c>
      <c r="GF256" s="105">
        <v>299.7</v>
      </c>
      <c r="GG256" s="105"/>
      <c r="GH256" s="105"/>
      <c r="GI256" s="105"/>
      <c r="GJ256" s="105"/>
      <c r="GK256" s="105"/>
      <c r="GL256" s="133">
        <v>4</v>
      </c>
      <c r="GM256" s="133"/>
      <c r="GN256" s="133"/>
      <c r="GO256" s="72"/>
      <c r="GP256" s="72"/>
      <c r="GQ256" s="72"/>
      <c r="GR256" s="72"/>
      <c r="GS256" s="72"/>
      <c r="GT256" s="72"/>
      <c r="GU256" s="72"/>
      <c r="GV256" s="72"/>
      <c r="GW256" s="72"/>
      <c r="GX256" s="72"/>
      <c r="GY256" s="72"/>
      <c r="GZ256" s="72"/>
      <c r="HA256" s="133"/>
      <c r="HB256" s="72"/>
      <c r="HC256" s="53" t="str">
        <f t="shared" si="29"/>
        <v>0</v>
      </c>
      <c r="HD256" s="56">
        <f t="shared" si="30"/>
        <v>2018</v>
      </c>
      <c r="HF256" s="56" t="e">
        <f>MATCH(ROUND(#REF!,1),#REF!,0)</f>
        <v>#REF!</v>
      </c>
      <c r="HG256" s="56" t="e">
        <f>MATCH(ROUND(#REF!,1),#REF!,0)</f>
        <v>#REF!</v>
      </c>
      <c r="HH256" s="56" t="e">
        <f>MATCH(ROUND(#REF!,1),#REF!,0)</f>
        <v>#REF!</v>
      </c>
      <c r="HI256" s="56" t="e">
        <f>MATCH(ROUND(#REF!,1),#REF!,0)</f>
        <v>#REF!</v>
      </c>
      <c r="HK256" s="115">
        <f t="shared" si="24"/>
        <v>2</v>
      </c>
      <c r="HL256" s="115" t="str" cm="1">
        <f t="array" ref="HL256">IFERROR(INDEX(#REF!,'5. Data Set'!HH256),"")</f>
        <v/>
      </c>
      <c r="HN256" s="116" t="str" cm="1">
        <f t="array" ref="HN256">IF(IFERROR(INDEX($E$5:$E$900,SMALL(IF(ROUND($EH$5:$EH$900,1)=ROUND($EH256,1),ROW($EH$5:$EH$900)-4,""),1)),"")=$E256,"",IFERROR(INDEX($E$5:$E$900,SMALL(IF(ROUND($EH$5:$EH$900,1)=ROUND($EH256,1),ROW($EH$5:$EH$900)-4,""),1)),""))</f>
        <v/>
      </c>
      <c r="HO256" s="116" t="str" cm="1">
        <f t="array" ref="HO256">IF(IFERROR(INDEX($E$5:$E$900,SMALL(IF(ROUND($EH$5:$EH$900,1)=ROUND($EH256,1),ROW($EH$5:$EH$900)-4,""),2)),"")=$E256,"",IFERROR(INDEX($E$5:$E$900,SMALL(IF(ROUND($EH$5:$EH$900,1)=ROUND($EH256,1),ROW($EH$5:$EH$900)-4,""),2)),""))</f>
        <v/>
      </c>
      <c r="HP256" s="116" t="str" cm="1">
        <f t="array" ref="HP256">IF(IFERROR(INDEX($E$5:$E$900,SMALL(IF(ROUND($EH$5:$EH$900,1)=ROUND($EH256,1),ROW($EH$5:$EH$900)-4,""),3)),"")=$E256,"",IFERROR(INDEX($E$5:$E$900,SMALL(IF(ROUND($EH$5:$EH$900,1)=ROUND($EH256,1),ROW($EH$5:$EH$900)-4,""),3)),""))</f>
        <v/>
      </c>
      <c r="HQ256" s="117" t="str" cm="1">
        <f t="array" ref="HQ256">IF(IFERROR(INDEX($E$5:$E$900,SMALL(IF(ROUND($EH$5:$EH$900,1)=ROUND($EH256,1),ROW($EH$5:$EH$900)-4,""),4)),"")=$E256,"",IFERROR(INDEX($E$5:$E$900,SMALL(IF(ROUND($EH$5:$EH$900,1)=ROUND($EH256,1),ROW($EH$5:$EH$900)-4,""),4)),""))</f>
        <v/>
      </c>
      <c r="HR256" s="118"/>
      <c r="HS256" s="105" t="str">
        <f t="shared" si="25"/>
        <v>RWS</v>
      </c>
      <c r="HT256" s="119" t="str">
        <f t="shared" si="26"/>
        <v/>
      </c>
      <c r="HU256" s="119" t="str">
        <f t="shared" si="26"/>
        <v/>
      </c>
      <c r="HV256" s="119" t="str">
        <f t="shared" si="26"/>
        <v/>
      </c>
      <c r="HW256" s="119" t="str">
        <f t="shared" si="23"/>
        <v/>
      </c>
    </row>
    <row r="257" spans="1:231" ht="14.5" customHeight="1" x14ac:dyDescent="0.25">
      <c r="A257" s="110" t="s">
        <v>292</v>
      </c>
      <c r="B257" s="110" t="s">
        <v>928</v>
      </c>
      <c r="C257" s="107"/>
      <c r="D257" s="107">
        <v>2018</v>
      </c>
      <c r="E257" s="109" t="s">
        <v>938</v>
      </c>
      <c r="F257" s="107" t="s">
        <v>49</v>
      </c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 t="s">
        <v>18</v>
      </c>
      <c r="X257" s="105"/>
      <c r="Y257" s="107" t="s">
        <v>296</v>
      </c>
      <c r="Z257" s="107">
        <v>1</v>
      </c>
      <c r="AA257" s="110" t="s">
        <v>930</v>
      </c>
      <c r="AB257" s="110">
        <v>2</v>
      </c>
      <c r="AC257" s="110">
        <v>2</v>
      </c>
      <c r="AD257" s="107">
        <v>3800</v>
      </c>
      <c r="AE257" s="107">
        <v>16</v>
      </c>
      <c r="AF257" s="107">
        <v>8</v>
      </c>
      <c r="AG257" s="107">
        <v>751200</v>
      </c>
      <c r="AH257" s="107">
        <v>24</v>
      </c>
      <c r="AI257" s="107" t="s">
        <v>939</v>
      </c>
      <c r="AJ257" s="110">
        <v>1</v>
      </c>
      <c r="AK257" s="110" t="s">
        <v>326</v>
      </c>
      <c r="AL257" s="107" t="s">
        <v>316</v>
      </c>
      <c r="AM257" s="107">
        <v>4</v>
      </c>
      <c r="AN257" s="110" t="s">
        <v>493</v>
      </c>
      <c r="AO257" s="110">
        <v>1400</v>
      </c>
      <c r="AP257" s="107" t="s">
        <v>932</v>
      </c>
      <c r="AQ257" s="107" t="s">
        <v>933</v>
      </c>
      <c r="AR257" s="107" t="s">
        <v>934</v>
      </c>
      <c r="AS257" s="107" t="s">
        <v>935</v>
      </c>
      <c r="AT257" s="107"/>
      <c r="AU257" s="107">
        <v>7.6050000000000004</v>
      </c>
      <c r="AV257" s="107">
        <v>6.5890000000000004</v>
      </c>
      <c r="AW257" s="107">
        <v>4.8159999999999998</v>
      </c>
      <c r="AX257" s="107">
        <v>7.4370000000000003</v>
      </c>
      <c r="AY257" s="107">
        <v>8.4410000000000007</v>
      </c>
      <c r="AZ257" s="107">
        <v>7.8150000000000004</v>
      </c>
      <c r="BA257" s="107"/>
      <c r="BB257" s="107">
        <v>4.3259999999999996</v>
      </c>
      <c r="BC257" s="107">
        <v>8.75</v>
      </c>
      <c r="BD257" s="107">
        <v>4.8609999999999998</v>
      </c>
      <c r="BE257" s="133">
        <v>15.295</v>
      </c>
      <c r="BF257" s="133">
        <v>48.67</v>
      </c>
      <c r="BG257" s="133">
        <v>66710.471000000005</v>
      </c>
      <c r="BH257" s="112">
        <v>66635</v>
      </c>
      <c r="BI257" s="111">
        <v>9.6229999999999993</v>
      </c>
      <c r="BJ257" s="112">
        <v>823.66700000000003</v>
      </c>
      <c r="BK257" s="112">
        <v>50081.834999999999</v>
      </c>
      <c r="BL257" s="111">
        <v>7.2329999999999997</v>
      </c>
      <c r="BM257" s="112">
        <v>769.85500000000002</v>
      </c>
      <c r="BN257" s="112">
        <v>33361.733</v>
      </c>
      <c r="BO257" s="111">
        <v>4.8179999999999996</v>
      </c>
      <c r="BP257" s="112">
        <v>686.43899999999996</v>
      </c>
      <c r="BQ257" s="112">
        <v>16654.097000000002</v>
      </c>
      <c r="BR257" s="111">
        <v>2.4049999999999998</v>
      </c>
      <c r="BS257" s="133">
        <v>553.98599999999999</v>
      </c>
      <c r="BT257" s="133">
        <v>480160.26299999998</v>
      </c>
      <c r="BU257" s="112">
        <v>480496.777</v>
      </c>
      <c r="BV257" s="107">
        <v>8.1430000000000007</v>
      </c>
      <c r="BW257" s="107">
        <v>791.01900000000001</v>
      </c>
      <c r="BX257" s="107">
        <v>360114.402</v>
      </c>
      <c r="BY257" s="107">
        <v>6.1029999999999998</v>
      </c>
      <c r="BZ257" s="107">
        <v>751.74400000000003</v>
      </c>
      <c r="CA257" s="107">
        <v>240016.052</v>
      </c>
      <c r="CB257" s="107">
        <v>4.0679999999999996</v>
      </c>
      <c r="CC257" s="107">
        <v>678.93299999999999</v>
      </c>
      <c r="CD257" s="107">
        <v>120055.255</v>
      </c>
      <c r="CE257" s="107">
        <v>2.0350000000000001</v>
      </c>
      <c r="CF257" s="133">
        <v>540.57899999999995</v>
      </c>
      <c r="CG257" s="133">
        <v>98801.084000000003</v>
      </c>
      <c r="CH257" s="112">
        <v>98844.724000000002</v>
      </c>
      <c r="CI257" s="107">
        <v>6.1989999999999998</v>
      </c>
      <c r="CJ257" s="107">
        <v>832.90099999999995</v>
      </c>
      <c r="CK257" s="107">
        <v>74162.804999999993</v>
      </c>
      <c r="CL257" s="107">
        <v>4.6509999999999998</v>
      </c>
      <c r="CM257" s="107">
        <v>776.26599999999996</v>
      </c>
      <c r="CN257" s="107">
        <v>49356.506999999998</v>
      </c>
      <c r="CO257" s="107">
        <v>3.0950000000000002</v>
      </c>
      <c r="CP257" s="107">
        <v>701.88099999999997</v>
      </c>
      <c r="CQ257" s="107">
        <v>24711.544000000002</v>
      </c>
      <c r="CR257" s="107">
        <v>1.55</v>
      </c>
      <c r="CS257" s="107">
        <v>566.399</v>
      </c>
      <c r="CT257" s="107">
        <v>144289.58799999999</v>
      </c>
      <c r="CU257" s="107">
        <v>144354.88</v>
      </c>
      <c r="CV257" s="107">
        <v>9.5879999999999992</v>
      </c>
      <c r="CW257" s="107">
        <v>802.20799999999997</v>
      </c>
      <c r="CX257" s="112">
        <v>108230.21799999999</v>
      </c>
      <c r="CY257" s="107">
        <v>7.1879999999999997</v>
      </c>
      <c r="CZ257" s="107">
        <v>764.29100000000005</v>
      </c>
      <c r="DA257" s="112">
        <v>72089.759000000005</v>
      </c>
      <c r="DB257" s="107">
        <v>4.7880000000000003</v>
      </c>
      <c r="DC257" s="107">
        <v>714.24300000000005</v>
      </c>
      <c r="DD257" s="112">
        <v>36072.925999999999</v>
      </c>
      <c r="DE257" s="107">
        <v>2.3959999999999999</v>
      </c>
      <c r="DF257" s="107">
        <v>590.09</v>
      </c>
      <c r="DG257" s="133">
        <v>226321.01800000001</v>
      </c>
      <c r="DH257" s="112">
        <v>226281.647</v>
      </c>
      <c r="DI257" s="107">
        <v>10.834</v>
      </c>
      <c r="DJ257" s="107">
        <v>773.84199999999998</v>
      </c>
      <c r="DK257" s="112">
        <v>169674.386</v>
      </c>
      <c r="DL257" s="107">
        <v>8.1229999999999993</v>
      </c>
      <c r="DM257" s="107">
        <v>757.37800000000004</v>
      </c>
      <c r="DN257" s="112">
        <v>113154.894</v>
      </c>
      <c r="DO257" s="107">
        <v>5.4169999999999998</v>
      </c>
      <c r="DP257" s="133">
        <v>723.26900000000001</v>
      </c>
      <c r="DQ257" s="112">
        <v>56548.936000000002</v>
      </c>
      <c r="DR257" s="107">
        <v>2.7069999999999999</v>
      </c>
      <c r="DS257" s="133">
        <v>599.93899999999996</v>
      </c>
      <c r="DT257" s="133">
        <v>9344.6129999999994</v>
      </c>
      <c r="DU257" s="112">
        <v>9342.8189999999995</v>
      </c>
      <c r="DV257" s="107">
        <v>9.5640000000000001</v>
      </c>
      <c r="DW257" s="107">
        <v>778.26199999999994</v>
      </c>
      <c r="DX257" s="112">
        <v>7013.259</v>
      </c>
      <c r="DY257" s="107">
        <v>7.1790000000000003</v>
      </c>
      <c r="DZ257" s="133">
        <v>740.82899999999995</v>
      </c>
      <c r="EA257" s="112">
        <v>4693.9679999999998</v>
      </c>
      <c r="EB257" s="107">
        <v>4.8049999999999997</v>
      </c>
      <c r="EC257" s="133">
        <v>668.54399999999998</v>
      </c>
      <c r="ED257" s="112">
        <v>2344.3449999999998</v>
      </c>
      <c r="EE257" s="107">
        <v>2.4</v>
      </c>
      <c r="EF257" s="133">
        <v>550.80499999999995</v>
      </c>
      <c r="EG257" s="133">
        <v>2402170.943</v>
      </c>
      <c r="EH257" s="111">
        <v>2402850.3569999998</v>
      </c>
      <c r="EI257" s="107">
        <v>6.7859999999999996</v>
      </c>
      <c r="EJ257" s="107">
        <v>799.11</v>
      </c>
      <c r="EK257" s="112">
        <v>2105978.767</v>
      </c>
      <c r="EL257" s="107">
        <v>5.9470000000000001</v>
      </c>
      <c r="EM257" s="133">
        <v>767.55100000000004</v>
      </c>
      <c r="EN257" s="112">
        <v>1807994.274</v>
      </c>
      <c r="EO257" s="107">
        <v>5.1059999999999999</v>
      </c>
      <c r="EP257" s="133">
        <v>745.49800000000005</v>
      </c>
      <c r="EQ257" s="112">
        <v>1497866.709</v>
      </c>
      <c r="ER257" s="107">
        <v>4.2300000000000004</v>
      </c>
      <c r="ES257" s="133">
        <v>710.66200000000003</v>
      </c>
      <c r="ET257" s="112">
        <v>1203862.156</v>
      </c>
      <c r="EU257" s="107">
        <v>3.4</v>
      </c>
      <c r="EV257" s="133">
        <v>659.08100000000002</v>
      </c>
      <c r="EW257" s="112">
        <v>903010.21900000004</v>
      </c>
      <c r="EX257" s="107">
        <v>2.5499999999999998</v>
      </c>
      <c r="EY257" s="133">
        <v>603.94399999999996</v>
      </c>
      <c r="EZ257" s="112">
        <v>599541.97499999998</v>
      </c>
      <c r="FA257" s="107">
        <v>1.6930000000000001</v>
      </c>
      <c r="FB257" s="133">
        <v>546.24199999999996</v>
      </c>
      <c r="FC257" s="112">
        <v>300117.44500000001</v>
      </c>
      <c r="FD257" s="107">
        <v>0.84799999999999998</v>
      </c>
      <c r="FE257" s="133">
        <v>492.25</v>
      </c>
      <c r="FF257" s="133">
        <v>842.75699999999995</v>
      </c>
      <c r="FG257" s="112">
        <v>867.13499999999999</v>
      </c>
      <c r="FH257" s="107">
        <v>2.5619999999999998</v>
      </c>
      <c r="FI257" s="107">
        <v>442.98599999999999</v>
      </c>
      <c r="FJ257" s="112">
        <v>422.70499999999998</v>
      </c>
      <c r="FK257" s="107">
        <v>1.2490000000000001</v>
      </c>
      <c r="FL257" s="133">
        <v>385.98200000000003</v>
      </c>
      <c r="FM257" s="133">
        <v>536.005</v>
      </c>
      <c r="FN257" s="112">
        <v>536.68899999999996</v>
      </c>
      <c r="FO257" s="107">
        <v>3.9289999999999998</v>
      </c>
      <c r="FP257" s="107">
        <v>318.86</v>
      </c>
      <c r="FQ257" s="112">
        <v>269.99200000000002</v>
      </c>
      <c r="FR257" s="107">
        <v>1.9770000000000001</v>
      </c>
      <c r="FS257" s="133">
        <v>318.14699999999999</v>
      </c>
      <c r="FT257" s="107">
        <v>113.43300000000001</v>
      </c>
      <c r="FU257" s="107">
        <v>9.8469999999999995</v>
      </c>
      <c r="FV257" s="107">
        <v>649.70299999999997</v>
      </c>
      <c r="FW257" s="107">
        <v>114.429</v>
      </c>
      <c r="FX257" s="107">
        <v>9.9329999999999998</v>
      </c>
      <c r="FY257" s="107">
        <v>643.55700000000002</v>
      </c>
      <c r="FZ257" s="107">
        <v>508445.826</v>
      </c>
      <c r="GA257" s="107">
        <v>3.4329999999999998</v>
      </c>
      <c r="GB257" s="133">
        <v>674.95100000000002</v>
      </c>
      <c r="GC257" s="107">
        <v>4872355.47</v>
      </c>
      <c r="GD257" s="107">
        <v>32.9</v>
      </c>
      <c r="GE257" s="132">
        <v>675.98900000000003</v>
      </c>
      <c r="GF257" s="105">
        <v>317.3</v>
      </c>
      <c r="GG257" s="105"/>
      <c r="GH257" s="105"/>
      <c r="GI257" s="105"/>
      <c r="GJ257" s="105"/>
      <c r="GK257" s="105"/>
      <c r="GL257" s="133">
        <v>4</v>
      </c>
      <c r="GM257" s="133"/>
      <c r="GN257" s="133"/>
      <c r="GO257" s="72"/>
      <c r="GP257" s="72"/>
      <c r="GQ257" s="72"/>
      <c r="GR257" s="72"/>
      <c r="GS257" s="72"/>
      <c r="GT257" s="72"/>
      <c r="GU257" s="72"/>
      <c r="GV257" s="72"/>
      <c r="GW257" s="72"/>
      <c r="GX257" s="72"/>
      <c r="GY257" s="72"/>
      <c r="GZ257" s="72"/>
      <c r="HA257" s="133"/>
      <c r="HB257" s="72"/>
      <c r="HC257" s="53" t="str">
        <f t="shared" si="29"/>
        <v>0</v>
      </c>
      <c r="HD257" s="56">
        <f t="shared" si="30"/>
        <v>2018</v>
      </c>
      <c r="HF257" s="56" t="e">
        <f>MATCH(ROUND(#REF!,1),#REF!,0)</f>
        <v>#REF!</v>
      </c>
      <c r="HG257" s="56" t="e">
        <f>MATCH(ROUND(#REF!,1),#REF!,0)</f>
        <v>#REF!</v>
      </c>
      <c r="HH257" s="56" t="e">
        <f>MATCH(ROUND(#REF!,1),#REF!,0)</f>
        <v>#REF!</v>
      </c>
      <c r="HI257" s="56" t="e">
        <f>MATCH(ROUND(#REF!,1),#REF!,0)</f>
        <v>#REF!</v>
      </c>
      <c r="HK257" s="115">
        <f t="shared" si="24"/>
        <v>2</v>
      </c>
      <c r="HL257" s="115" t="str" cm="1">
        <f t="array" ref="HL257">IFERROR(INDEX(#REF!,'5. Data Set'!HH257),"")</f>
        <v/>
      </c>
      <c r="HN257" s="116" t="str" cm="1">
        <f t="array" ref="HN257">IF(IFERROR(INDEX($E$5:$E$900,SMALL(IF(ROUND($EH$5:$EH$900,1)=ROUND($EH257,1),ROW($EH$5:$EH$900)-4,""),1)),"")=$E257,"",IFERROR(INDEX($E$5:$E$900,SMALL(IF(ROUND($EH$5:$EH$900,1)=ROUND($EH257,1),ROW($EH$5:$EH$900)-4,""),1)),""))</f>
        <v/>
      </c>
      <c r="HO257" s="116" t="str" cm="1">
        <f t="array" ref="HO257">IF(IFERROR(INDEX($E$5:$E$900,SMALL(IF(ROUND($EH$5:$EH$900,1)=ROUND($EH257,1),ROW($EH$5:$EH$900)-4,""),2)),"")=$E257,"",IFERROR(INDEX($E$5:$E$900,SMALL(IF(ROUND($EH$5:$EH$900,1)=ROUND($EH257,1),ROW($EH$5:$EH$900)-4,""),2)),""))</f>
        <v/>
      </c>
      <c r="HP257" s="116" t="str" cm="1">
        <f t="array" ref="HP257">IF(IFERROR(INDEX($E$5:$E$900,SMALL(IF(ROUND($EH$5:$EH$900,1)=ROUND($EH257,1),ROW($EH$5:$EH$900)-4,""),3)),"")=$E257,"",IFERROR(INDEX($E$5:$E$900,SMALL(IF(ROUND($EH$5:$EH$900,1)=ROUND($EH257,1),ROW($EH$5:$EH$900)-4,""),3)),""))</f>
        <v/>
      </c>
      <c r="HQ257" s="117" t="str" cm="1">
        <f t="array" ref="HQ257">IF(IFERROR(INDEX($E$5:$E$900,SMALL(IF(ROUND($EH$5:$EH$900,1)=ROUND($EH257,1),ROW($EH$5:$EH$900)-4,""),4)),"")=$E257,"",IFERROR(INDEX($E$5:$E$900,SMALL(IF(ROUND($EH$5:$EH$900,1)=ROUND($EH257,1),ROW($EH$5:$EH$900)-4,""),4)),""))</f>
        <v/>
      </c>
      <c r="HR257" s="118"/>
      <c r="HS257" s="105" t="str">
        <f t="shared" si="25"/>
        <v>RWS</v>
      </c>
      <c r="HT257" s="119" t="str">
        <f t="shared" si="26"/>
        <v/>
      </c>
      <c r="HU257" s="119" t="str">
        <f t="shared" si="26"/>
        <v/>
      </c>
      <c r="HV257" s="119" t="str">
        <f t="shared" si="26"/>
        <v/>
      </c>
      <c r="HW257" s="119" t="str">
        <f t="shared" si="23"/>
        <v/>
      </c>
    </row>
    <row r="258" spans="1:231" ht="12.75" customHeight="1" x14ac:dyDescent="0.25">
      <c r="A258" s="110" t="s">
        <v>292</v>
      </c>
      <c r="B258" s="110" t="s">
        <v>940</v>
      </c>
      <c r="C258" s="107"/>
      <c r="D258" s="107">
        <v>2018</v>
      </c>
      <c r="E258" s="109" t="s">
        <v>941</v>
      </c>
      <c r="F258" s="107" t="s">
        <v>300</v>
      </c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 t="s">
        <v>18</v>
      </c>
      <c r="X258" s="105"/>
      <c r="Y258" s="107" t="s">
        <v>296</v>
      </c>
      <c r="Z258" s="107">
        <v>1</v>
      </c>
      <c r="AA258" s="107" t="s">
        <v>930</v>
      </c>
      <c r="AB258" s="110">
        <v>2</v>
      </c>
      <c r="AC258" s="110">
        <v>2</v>
      </c>
      <c r="AD258" s="107">
        <v>2900</v>
      </c>
      <c r="AE258" s="107">
        <v>20</v>
      </c>
      <c r="AF258" s="107">
        <v>8</v>
      </c>
      <c r="AG258" s="107">
        <v>2021800</v>
      </c>
      <c r="AH258" s="107">
        <v>16</v>
      </c>
      <c r="AI258" s="107" t="s">
        <v>931</v>
      </c>
      <c r="AJ258" s="110">
        <v>1</v>
      </c>
      <c r="AK258" s="110" t="s">
        <v>326</v>
      </c>
      <c r="AL258" s="107" t="s">
        <v>316</v>
      </c>
      <c r="AM258" s="107">
        <v>2</v>
      </c>
      <c r="AN258" s="110" t="s">
        <v>493</v>
      </c>
      <c r="AO258" s="110">
        <v>1400</v>
      </c>
      <c r="AP258" s="107" t="s">
        <v>932</v>
      </c>
      <c r="AQ258" s="107" t="s">
        <v>933</v>
      </c>
      <c r="AR258" s="107" t="s">
        <v>934</v>
      </c>
      <c r="AS258" s="107" t="s">
        <v>935</v>
      </c>
      <c r="AT258" s="107"/>
      <c r="AU258" s="107">
        <v>9.0709999999999997</v>
      </c>
      <c r="AV258" s="107">
        <v>6.9790000000000001</v>
      </c>
      <c r="AW258" s="107">
        <v>5.6120000000000001</v>
      </c>
      <c r="AX258" s="107">
        <v>8.8849999999999998</v>
      </c>
      <c r="AY258" s="107">
        <v>10.162000000000001</v>
      </c>
      <c r="AZ258" s="107">
        <v>9.1180000000000003</v>
      </c>
      <c r="BA258" s="107"/>
      <c r="BB258" s="107">
        <v>16.024999999999999</v>
      </c>
      <c r="BC258" s="107">
        <v>176.94399999999999</v>
      </c>
      <c r="BD258" s="107">
        <v>5.8319999999999999</v>
      </c>
      <c r="BE258" s="133">
        <v>20.463999999999999</v>
      </c>
      <c r="BF258" s="133">
        <v>79.009</v>
      </c>
      <c r="BG258" s="133">
        <v>67523.375</v>
      </c>
      <c r="BH258" s="112">
        <v>67561.593999999997</v>
      </c>
      <c r="BI258" s="111">
        <v>9.7569999999999997</v>
      </c>
      <c r="BJ258" s="112">
        <v>646.99099999999999</v>
      </c>
      <c r="BK258" s="112">
        <v>50683.809000000001</v>
      </c>
      <c r="BL258" s="111">
        <v>7.32</v>
      </c>
      <c r="BM258" s="112">
        <v>625.14400000000001</v>
      </c>
      <c r="BN258" s="112">
        <v>33770.665000000001</v>
      </c>
      <c r="BO258" s="111">
        <v>4.8769999999999998</v>
      </c>
      <c r="BP258" s="112">
        <v>584.35699999999997</v>
      </c>
      <c r="BQ258" s="112">
        <v>16859.427</v>
      </c>
      <c r="BR258" s="111">
        <v>2.4350000000000001</v>
      </c>
      <c r="BS258" s="133">
        <v>530.03499999999997</v>
      </c>
      <c r="BT258" s="133">
        <v>439340.73300000001</v>
      </c>
      <c r="BU258" s="112">
        <v>439752.245</v>
      </c>
      <c r="BV258" s="107">
        <v>7.452</v>
      </c>
      <c r="BW258" s="107">
        <v>636.56600000000003</v>
      </c>
      <c r="BX258" s="107">
        <v>323590.45500000002</v>
      </c>
      <c r="BY258" s="107">
        <v>5.484</v>
      </c>
      <c r="BZ258" s="107">
        <v>617.29200000000003</v>
      </c>
      <c r="CA258" s="107">
        <v>219686.318</v>
      </c>
      <c r="CB258" s="107">
        <v>3.7229999999999999</v>
      </c>
      <c r="CC258" s="107">
        <v>583.02800000000002</v>
      </c>
      <c r="CD258" s="107">
        <v>109777.91800000001</v>
      </c>
      <c r="CE258" s="107">
        <v>1.86</v>
      </c>
      <c r="CF258" s="133">
        <v>520.69399999999996</v>
      </c>
      <c r="CG258" s="133">
        <v>94855.774999999994</v>
      </c>
      <c r="CH258" s="112">
        <v>94980.676000000007</v>
      </c>
      <c r="CI258" s="107">
        <v>5.9560000000000004</v>
      </c>
      <c r="CJ258" s="107">
        <v>629.00199999999995</v>
      </c>
      <c r="CK258" s="107">
        <v>71200.778000000006</v>
      </c>
      <c r="CL258" s="107">
        <v>4.4649999999999999</v>
      </c>
      <c r="CM258" s="107">
        <v>613.10199999999998</v>
      </c>
      <c r="CN258" s="107">
        <v>47467.582999999999</v>
      </c>
      <c r="CO258" s="107">
        <v>2.9769999999999999</v>
      </c>
      <c r="CP258" s="107">
        <v>580.95100000000002</v>
      </c>
      <c r="CQ258" s="107">
        <v>23715.06</v>
      </c>
      <c r="CR258" s="107">
        <v>1.4870000000000001</v>
      </c>
      <c r="CS258" s="107">
        <v>529.78899999999999</v>
      </c>
      <c r="CT258" s="107">
        <v>141504.89799999999</v>
      </c>
      <c r="CU258" s="107">
        <v>141492.99</v>
      </c>
      <c r="CV258" s="107">
        <v>9.3970000000000002</v>
      </c>
      <c r="CW258" s="107">
        <v>615.96400000000006</v>
      </c>
      <c r="CX258" s="112">
        <v>106153.605</v>
      </c>
      <c r="CY258" s="107">
        <v>7.05</v>
      </c>
      <c r="CZ258" s="107">
        <v>604.17899999999997</v>
      </c>
      <c r="DA258" s="112">
        <v>70768.282999999996</v>
      </c>
      <c r="DB258" s="107">
        <v>4.7</v>
      </c>
      <c r="DC258" s="107">
        <v>585.71299999999997</v>
      </c>
      <c r="DD258" s="112">
        <v>35408.758000000002</v>
      </c>
      <c r="DE258" s="107">
        <v>2.3519999999999999</v>
      </c>
      <c r="DF258" s="107">
        <v>539.09699999999998</v>
      </c>
      <c r="DG258" s="133">
        <v>226265.88699999999</v>
      </c>
      <c r="DH258" s="112">
        <v>226416.47399999999</v>
      </c>
      <c r="DI258" s="107">
        <v>10.84</v>
      </c>
      <c r="DJ258" s="107">
        <v>614.23599999999999</v>
      </c>
      <c r="DK258" s="112">
        <v>169650.05</v>
      </c>
      <c r="DL258" s="107">
        <v>8.1219999999999999</v>
      </c>
      <c r="DM258" s="107">
        <v>607.83699999999999</v>
      </c>
      <c r="DN258" s="112">
        <v>113094.745</v>
      </c>
      <c r="DO258" s="107">
        <v>5.415</v>
      </c>
      <c r="DP258" s="133">
        <v>592.52599999999995</v>
      </c>
      <c r="DQ258" s="112">
        <v>56627.305999999997</v>
      </c>
      <c r="DR258" s="107">
        <v>2.7109999999999999</v>
      </c>
      <c r="DS258" s="133">
        <v>547.78099999999995</v>
      </c>
      <c r="DT258" s="133">
        <v>9217.7739999999994</v>
      </c>
      <c r="DU258" s="112">
        <v>9215.6550000000007</v>
      </c>
      <c r="DV258" s="107">
        <v>9.4339999999999993</v>
      </c>
      <c r="DW258" s="107">
        <v>612.29499999999996</v>
      </c>
      <c r="DX258" s="112">
        <v>6944.8860000000004</v>
      </c>
      <c r="DY258" s="107">
        <v>7.109</v>
      </c>
      <c r="DZ258" s="133">
        <v>596.54100000000005</v>
      </c>
      <c r="EA258" s="112">
        <v>4620.9219999999996</v>
      </c>
      <c r="EB258" s="107">
        <v>4.7300000000000004</v>
      </c>
      <c r="EC258" s="133">
        <v>568.24800000000005</v>
      </c>
      <c r="ED258" s="112">
        <v>2309.1579999999999</v>
      </c>
      <c r="EE258" s="107">
        <v>2.3639999999999999</v>
      </c>
      <c r="EF258" s="133">
        <v>522.89</v>
      </c>
      <c r="EG258" s="133">
        <v>2560655.9180000001</v>
      </c>
      <c r="EH258" s="111">
        <v>2560423.071</v>
      </c>
      <c r="EI258" s="107">
        <v>7.2309999999999999</v>
      </c>
      <c r="EJ258" s="107">
        <v>652.59</v>
      </c>
      <c r="EK258" s="112">
        <v>2242731.2779999999</v>
      </c>
      <c r="EL258" s="107">
        <v>6.3330000000000002</v>
      </c>
      <c r="EM258" s="133">
        <v>635.30999999999995</v>
      </c>
      <c r="EN258" s="112">
        <v>1911390.6610000001</v>
      </c>
      <c r="EO258" s="107">
        <v>5.3979999999999997</v>
      </c>
      <c r="EP258" s="133">
        <v>621.76199999999994</v>
      </c>
      <c r="EQ258" s="112">
        <v>1597494.3729999999</v>
      </c>
      <c r="ER258" s="107">
        <v>4.5110000000000001</v>
      </c>
      <c r="ES258" s="133">
        <v>604.13099999999997</v>
      </c>
      <c r="ET258" s="112">
        <v>1281191.294</v>
      </c>
      <c r="EU258" s="107">
        <v>3.6179999999999999</v>
      </c>
      <c r="EV258" s="133">
        <v>582.40499999999997</v>
      </c>
      <c r="EW258" s="112">
        <v>960970.17599999998</v>
      </c>
      <c r="EX258" s="107">
        <v>2.714</v>
      </c>
      <c r="EY258" s="133">
        <v>558.63800000000003</v>
      </c>
      <c r="EZ258" s="112">
        <v>638060.81099999999</v>
      </c>
      <c r="FA258" s="107">
        <v>1.802</v>
      </c>
      <c r="FB258" s="133">
        <v>530.38800000000003</v>
      </c>
      <c r="FC258" s="112">
        <v>322016.212</v>
      </c>
      <c r="FD258" s="107">
        <v>0.90900000000000003</v>
      </c>
      <c r="FE258" s="133">
        <v>499.03800000000001</v>
      </c>
      <c r="FF258" s="133">
        <v>3527.2429999999999</v>
      </c>
      <c r="FG258" s="112">
        <v>3507.5650000000001</v>
      </c>
      <c r="FH258" s="107">
        <v>10.363</v>
      </c>
      <c r="FI258" s="107">
        <v>458.49700000000001</v>
      </c>
      <c r="FJ258" s="112">
        <v>1753.797</v>
      </c>
      <c r="FK258" s="107">
        <v>5.1820000000000004</v>
      </c>
      <c r="FL258" s="133">
        <v>456.084</v>
      </c>
      <c r="FM258" s="133">
        <v>15727.532999999999</v>
      </c>
      <c r="FN258" s="112">
        <v>15850.876</v>
      </c>
      <c r="FO258" s="107">
        <v>116.047</v>
      </c>
      <c r="FP258" s="107">
        <v>463.87</v>
      </c>
      <c r="FQ258" s="112">
        <v>7849.098</v>
      </c>
      <c r="FR258" s="107">
        <v>57.465000000000003</v>
      </c>
      <c r="FS258" s="133">
        <v>459.16199999999998</v>
      </c>
      <c r="FT258" s="107">
        <v>154.34700000000001</v>
      </c>
      <c r="FU258" s="107">
        <v>13.398</v>
      </c>
      <c r="FV258" s="107">
        <v>650.04700000000003</v>
      </c>
      <c r="FW258" s="107">
        <v>152.01</v>
      </c>
      <c r="FX258" s="107">
        <v>13.195</v>
      </c>
      <c r="FY258" s="107">
        <v>649.45299999999997</v>
      </c>
      <c r="FZ258" s="107">
        <v>410433.38299999997</v>
      </c>
      <c r="GA258" s="107">
        <v>2.7709999999999999</v>
      </c>
      <c r="GB258" s="133">
        <v>584.81700000000001</v>
      </c>
      <c r="GC258" s="107">
        <v>6931026.5080000004</v>
      </c>
      <c r="GD258" s="107">
        <v>46.801000000000002</v>
      </c>
      <c r="GE258" s="132">
        <v>592.35500000000002</v>
      </c>
      <c r="GF258" s="105">
        <v>327.7</v>
      </c>
      <c r="GG258" s="105"/>
      <c r="GH258" s="105"/>
      <c r="GI258" s="105"/>
      <c r="GJ258" s="105"/>
      <c r="GK258" s="105"/>
      <c r="GL258" s="133">
        <v>4</v>
      </c>
      <c r="GM258" s="133"/>
      <c r="GN258" s="133"/>
      <c r="GO258" s="72"/>
      <c r="GP258" s="72"/>
      <c r="GQ258" s="72"/>
      <c r="GR258" s="72"/>
      <c r="GS258" s="72"/>
      <c r="GT258" s="72"/>
      <c r="GU258" s="72"/>
      <c r="GV258" s="72"/>
      <c r="GW258" s="72"/>
      <c r="GX258" s="72"/>
      <c r="GY258" s="72"/>
      <c r="GZ258" s="72"/>
      <c r="HA258" s="133"/>
      <c r="HB258" s="72"/>
      <c r="HC258" s="53" t="str">
        <f t="shared" si="29"/>
        <v>0</v>
      </c>
      <c r="HD258" s="56">
        <f t="shared" si="30"/>
        <v>2018</v>
      </c>
      <c r="HF258" s="56" t="e">
        <f>MATCH(ROUND(#REF!,1),#REF!,0)</f>
        <v>#REF!</v>
      </c>
      <c r="HG258" s="56" t="e">
        <f>MATCH(ROUND(#REF!,1),#REF!,0)</f>
        <v>#REF!</v>
      </c>
      <c r="HH258" s="56" t="e">
        <f>MATCH(ROUND(#REF!,1),#REF!,0)</f>
        <v>#REF!</v>
      </c>
      <c r="HI258" s="56" t="e">
        <f>MATCH(ROUND(#REF!,1),#REF!,0)</f>
        <v>#REF!</v>
      </c>
      <c r="HK258" s="115">
        <f t="shared" si="24"/>
        <v>2</v>
      </c>
      <c r="HL258" s="115" t="str" cm="1">
        <f t="array" ref="HL258">IFERROR(INDEX(#REF!,'5. Data Set'!HH258),"")</f>
        <v/>
      </c>
      <c r="HN258" s="116" t="str" cm="1">
        <f t="array" ref="HN258">IF(IFERROR(INDEX($E$5:$E$900,SMALL(IF(ROUND($EH$5:$EH$900,1)=ROUND($EH258,1),ROW($EH$5:$EH$900)-4,""),1)),"")=$E258,"",IFERROR(INDEX($E$5:$E$900,SMALL(IF(ROUND($EH$5:$EH$900,1)=ROUND($EH258,1),ROW($EH$5:$EH$900)-4,""),1)),""))</f>
        <v/>
      </c>
      <c r="HO258" s="116" t="str" cm="1">
        <f t="array" ref="HO258">IF(IFERROR(INDEX($E$5:$E$900,SMALL(IF(ROUND($EH$5:$EH$900,1)=ROUND($EH258,1),ROW($EH$5:$EH$900)-4,""),2)),"")=$E258,"",IFERROR(INDEX($E$5:$E$900,SMALL(IF(ROUND($EH$5:$EH$900,1)=ROUND($EH258,1),ROW($EH$5:$EH$900)-4,""),2)),""))</f>
        <v/>
      </c>
      <c r="HP258" s="116" t="str" cm="1">
        <f t="array" ref="HP258">IF(IFERROR(INDEX($E$5:$E$900,SMALL(IF(ROUND($EH$5:$EH$900,1)=ROUND($EH258,1),ROW($EH$5:$EH$900)-4,""),3)),"")=$E258,"",IFERROR(INDEX($E$5:$E$900,SMALL(IF(ROUND($EH$5:$EH$900,1)=ROUND($EH258,1),ROW($EH$5:$EH$900)-4,""),3)),""))</f>
        <v/>
      </c>
      <c r="HQ258" s="117" t="str" cm="1">
        <f t="array" ref="HQ258">IF(IFERROR(INDEX($E$5:$E$900,SMALL(IF(ROUND($EH$5:$EH$900,1)=ROUND($EH258,1),ROW($EH$5:$EH$900)-4,""),4)),"")=$E258,"",IFERROR(INDEX($E$5:$E$900,SMALL(IF(ROUND($EH$5:$EH$900,1)=ROUND($EH258,1),ROW($EH$5:$EH$900)-4,""),4)),""))</f>
        <v/>
      </c>
      <c r="HR258" s="118"/>
      <c r="HS258" s="105" t="str">
        <f t="shared" si="25"/>
        <v>HPT</v>
      </c>
      <c r="HT258" s="119" t="str">
        <f t="shared" si="26"/>
        <v/>
      </c>
      <c r="HU258" s="119" t="str">
        <f t="shared" si="26"/>
        <v/>
      </c>
      <c r="HV258" s="119" t="str">
        <f t="shared" si="26"/>
        <v/>
      </c>
      <c r="HW258" s="119" t="str">
        <f t="shared" si="23"/>
        <v/>
      </c>
    </row>
    <row r="259" spans="1:231" ht="12.75" customHeight="1" x14ac:dyDescent="0.25">
      <c r="A259" s="110" t="s">
        <v>292</v>
      </c>
      <c r="B259" s="110" t="s">
        <v>940</v>
      </c>
      <c r="C259" s="107"/>
      <c r="D259" s="107">
        <v>2018</v>
      </c>
      <c r="E259" s="109" t="s">
        <v>942</v>
      </c>
      <c r="F259" s="107" t="s">
        <v>309</v>
      </c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 t="s">
        <v>18</v>
      </c>
      <c r="X259" s="105"/>
      <c r="Y259" s="107" t="s">
        <v>296</v>
      </c>
      <c r="Z259" s="107">
        <v>1</v>
      </c>
      <c r="AA259" s="110" t="s">
        <v>930</v>
      </c>
      <c r="AB259" s="110">
        <v>2</v>
      </c>
      <c r="AC259" s="110">
        <v>2</v>
      </c>
      <c r="AD259" s="107">
        <v>2800</v>
      </c>
      <c r="AE259" s="107">
        <v>8</v>
      </c>
      <c r="AF259" s="107">
        <v>8</v>
      </c>
      <c r="AG259" s="107">
        <v>121200</v>
      </c>
      <c r="AH259" s="107">
        <v>16</v>
      </c>
      <c r="AI259" s="107" t="s">
        <v>943</v>
      </c>
      <c r="AJ259" s="110">
        <v>1</v>
      </c>
      <c r="AK259" s="110" t="s">
        <v>326</v>
      </c>
      <c r="AL259" s="107" t="s">
        <v>316</v>
      </c>
      <c r="AM259" s="107">
        <v>2</v>
      </c>
      <c r="AN259" s="110" t="s">
        <v>493</v>
      </c>
      <c r="AO259" s="110">
        <v>1400</v>
      </c>
      <c r="AP259" s="107" t="s">
        <v>932</v>
      </c>
      <c r="AQ259" s="107" t="s">
        <v>944</v>
      </c>
      <c r="AR259" s="107" t="s">
        <v>934</v>
      </c>
      <c r="AS259" s="107" t="s">
        <v>935</v>
      </c>
      <c r="AT259" s="107"/>
      <c r="AU259" s="107">
        <v>6.3890000000000002</v>
      </c>
      <c r="AV259" s="107">
        <v>6.4320000000000004</v>
      </c>
      <c r="AW259" s="107">
        <v>3.8660000000000001</v>
      </c>
      <c r="AX259" s="107">
        <v>6.1150000000000002</v>
      </c>
      <c r="AY259" s="107">
        <v>7.0359999999999996</v>
      </c>
      <c r="AZ259" s="107">
        <v>6.2119999999999997</v>
      </c>
      <c r="BA259" s="107"/>
      <c r="BB259" s="107">
        <v>5.9740000000000002</v>
      </c>
      <c r="BC259" s="107">
        <v>11.167</v>
      </c>
      <c r="BD259" s="107">
        <v>4.0570000000000004</v>
      </c>
      <c r="BE259" s="133">
        <v>24.1</v>
      </c>
      <c r="BF259" s="133">
        <v>32.878999999999998</v>
      </c>
      <c r="BG259" s="133">
        <v>28026.94</v>
      </c>
      <c r="BH259" s="112">
        <v>28047.759999999998</v>
      </c>
      <c r="BI259" s="111">
        <v>4.0510000000000002</v>
      </c>
      <c r="BJ259" s="112">
        <v>371.79300000000001</v>
      </c>
      <c r="BK259" s="112">
        <v>21070.862000000001</v>
      </c>
      <c r="BL259" s="111">
        <v>3.0430000000000001</v>
      </c>
      <c r="BM259" s="112">
        <v>360.72</v>
      </c>
      <c r="BN259" s="112">
        <v>14038.097</v>
      </c>
      <c r="BO259" s="111">
        <v>2.0270000000000001</v>
      </c>
      <c r="BP259" s="112">
        <v>346.75</v>
      </c>
      <c r="BQ259" s="112">
        <v>6995.04</v>
      </c>
      <c r="BR259" s="111">
        <v>1.01</v>
      </c>
      <c r="BS259" s="133">
        <v>325.745</v>
      </c>
      <c r="BT259" s="133">
        <v>242142.179</v>
      </c>
      <c r="BU259" s="112">
        <v>242195.17199999999</v>
      </c>
      <c r="BV259" s="107">
        <v>4.1040000000000001</v>
      </c>
      <c r="BW259" s="107">
        <v>371.85399999999998</v>
      </c>
      <c r="BX259" s="107">
        <v>181663.72</v>
      </c>
      <c r="BY259" s="107">
        <v>3.0790000000000002</v>
      </c>
      <c r="BZ259" s="107">
        <v>363.47899999999998</v>
      </c>
      <c r="CA259" s="107">
        <v>121070.067</v>
      </c>
      <c r="CB259" s="107">
        <v>2.052</v>
      </c>
      <c r="CC259" s="107">
        <v>350.875</v>
      </c>
      <c r="CD259" s="107">
        <v>60550.625999999997</v>
      </c>
      <c r="CE259" s="107">
        <v>1.026</v>
      </c>
      <c r="CF259" s="133">
        <v>327.84699999999998</v>
      </c>
      <c r="CG259" s="133">
        <v>38936.750999999997</v>
      </c>
      <c r="CH259" s="112">
        <v>38977.326999999997</v>
      </c>
      <c r="CI259" s="107">
        <v>2.444</v>
      </c>
      <c r="CJ259" s="107">
        <v>367.673</v>
      </c>
      <c r="CK259" s="107">
        <v>29200.303</v>
      </c>
      <c r="CL259" s="107">
        <v>1.831</v>
      </c>
      <c r="CM259" s="107">
        <v>358.39100000000002</v>
      </c>
      <c r="CN259" s="107">
        <v>19455.044999999998</v>
      </c>
      <c r="CO259" s="107">
        <v>1.22</v>
      </c>
      <c r="CP259" s="107">
        <v>346.24799999999999</v>
      </c>
      <c r="CQ259" s="107">
        <v>9714.8909999999996</v>
      </c>
      <c r="CR259" s="107">
        <v>0.60899999999999999</v>
      </c>
      <c r="CS259" s="107">
        <v>326.38799999999998</v>
      </c>
      <c r="CT259" s="107">
        <v>57971.203999999998</v>
      </c>
      <c r="CU259" s="107">
        <v>57984.436999999998</v>
      </c>
      <c r="CV259" s="107">
        <v>3.851</v>
      </c>
      <c r="CW259" s="107">
        <v>362.476</v>
      </c>
      <c r="CX259" s="112">
        <v>43515.478999999999</v>
      </c>
      <c r="CY259" s="107">
        <v>2.89</v>
      </c>
      <c r="CZ259" s="107">
        <v>354.99299999999999</v>
      </c>
      <c r="DA259" s="112">
        <v>29010.133999999998</v>
      </c>
      <c r="DB259" s="107">
        <v>1.927</v>
      </c>
      <c r="DC259" s="107">
        <v>347.68599999999998</v>
      </c>
      <c r="DD259" s="112">
        <v>14531.558000000001</v>
      </c>
      <c r="DE259" s="107">
        <v>0.96499999999999997</v>
      </c>
      <c r="DF259" s="107">
        <v>330.86099999999999</v>
      </c>
      <c r="DG259" s="133">
        <v>93135.558999999994</v>
      </c>
      <c r="DH259" s="112">
        <v>93129.373999999996</v>
      </c>
      <c r="DI259" s="107">
        <v>4.4589999999999996</v>
      </c>
      <c r="DJ259" s="107">
        <v>361.327</v>
      </c>
      <c r="DK259" s="112">
        <v>69853.297999999995</v>
      </c>
      <c r="DL259" s="107">
        <v>3.3439999999999999</v>
      </c>
      <c r="DM259" s="107">
        <v>356.79199999999997</v>
      </c>
      <c r="DN259" s="112">
        <v>46665.292999999998</v>
      </c>
      <c r="DO259" s="107">
        <v>2.234</v>
      </c>
      <c r="DP259" s="133">
        <v>350.71699999999998</v>
      </c>
      <c r="DQ259" s="112">
        <v>23250.267</v>
      </c>
      <c r="DR259" s="107">
        <v>1.113</v>
      </c>
      <c r="DS259" s="133">
        <v>334.69499999999999</v>
      </c>
      <c r="DT259" s="133">
        <v>3768.3789999999999</v>
      </c>
      <c r="DU259" s="112">
        <v>3767.9110000000001</v>
      </c>
      <c r="DV259" s="107">
        <v>3.8570000000000002</v>
      </c>
      <c r="DW259" s="107">
        <v>360.95699999999999</v>
      </c>
      <c r="DX259" s="112">
        <v>2846.4670000000001</v>
      </c>
      <c r="DY259" s="107">
        <v>2.9140000000000001</v>
      </c>
      <c r="DZ259" s="133">
        <v>353.29300000000001</v>
      </c>
      <c r="EA259" s="112">
        <v>1891.107</v>
      </c>
      <c r="EB259" s="107">
        <v>1.9359999999999999</v>
      </c>
      <c r="EC259" s="133">
        <v>341.98700000000002</v>
      </c>
      <c r="ED259" s="112">
        <v>948.46799999999996</v>
      </c>
      <c r="EE259" s="107">
        <v>0.97099999999999997</v>
      </c>
      <c r="EF259" s="133">
        <v>325.303</v>
      </c>
      <c r="EG259" s="133">
        <v>1061065.611</v>
      </c>
      <c r="EH259" s="111">
        <v>1060614.172</v>
      </c>
      <c r="EI259" s="107">
        <v>2.9950000000000001</v>
      </c>
      <c r="EJ259" s="107">
        <v>372.21300000000002</v>
      </c>
      <c r="EK259" s="112">
        <v>928500.03399999999</v>
      </c>
      <c r="EL259" s="107">
        <v>2.6219999999999999</v>
      </c>
      <c r="EM259" s="133">
        <v>365.524</v>
      </c>
      <c r="EN259" s="112">
        <v>797950.20799999998</v>
      </c>
      <c r="EO259" s="107">
        <v>2.2530000000000001</v>
      </c>
      <c r="EP259" s="133">
        <v>360.39299999999997</v>
      </c>
      <c r="EQ259" s="112">
        <v>657935.47600000002</v>
      </c>
      <c r="ER259" s="107">
        <v>1.8580000000000001</v>
      </c>
      <c r="ES259" s="133">
        <v>354.35399999999998</v>
      </c>
      <c r="ET259" s="112">
        <v>528348.93000000005</v>
      </c>
      <c r="EU259" s="107">
        <v>1.492</v>
      </c>
      <c r="EV259" s="133">
        <v>346.548</v>
      </c>
      <c r="EW259" s="112">
        <v>397182.03600000002</v>
      </c>
      <c r="EX259" s="107">
        <v>1.1220000000000001</v>
      </c>
      <c r="EY259" s="133">
        <v>337.64299999999997</v>
      </c>
      <c r="EZ259" s="112">
        <v>265262.57299999997</v>
      </c>
      <c r="FA259" s="107">
        <v>0.749</v>
      </c>
      <c r="FB259" s="133">
        <v>327.584</v>
      </c>
      <c r="FC259" s="112">
        <v>132356.02900000001</v>
      </c>
      <c r="FD259" s="107">
        <v>0.374</v>
      </c>
      <c r="FE259" s="133">
        <v>314.96499999999997</v>
      </c>
      <c r="FF259" s="133">
        <v>830.82100000000003</v>
      </c>
      <c r="FG259" s="112">
        <v>840.97900000000004</v>
      </c>
      <c r="FH259" s="107">
        <v>2.4849999999999999</v>
      </c>
      <c r="FI259" s="107">
        <v>299.71699999999998</v>
      </c>
      <c r="FJ259" s="112">
        <v>417.91899999999998</v>
      </c>
      <c r="FK259" s="107">
        <v>1.2350000000000001</v>
      </c>
      <c r="FL259" s="133">
        <v>286.80599999999998</v>
      </c>
      <c r="FM259" s="133">
        <v>526.02099999999996</v>
      </c>
      <c r="FN259" s="112">
        <v>528.49199999999996</v>
      </c>
      <c r="FO259" s="107">
        <v>3.8690000000000002</v>
      </c>
      <c r="FP259" s="107">
        <v>245.571</v>
      </c>
      <c r="FQ259" s="112">
        <v>264.892</v>
      </c>
      <c r="FR259" s="107">
        <v>1.9390000000000001</v>
      </c>
      <c r="FS259" s="133">
        <v>245.04900000000001</v>
      </c>
      <c r="FT259" s="107">
        <v>110.837</v>
      </c>
      <c r="FU259" s="107">
        <v>9.6210000000000004</v>
      </c>
      <c r="FV259" s="107">
        <v>387.00400000000002</v>
      </c>
      <c r="FW259" s="107">
        <v>103.33</v>
      </c>
      <c r="FX259" s="107">
        <v>8.9700000000000006</v>
      </c>
      <c r="FY259" s="107">
        <v>383.92099999999999</v>
      </c>
      <c r="FZ259" s="107">
        <v>471464.93300000002</v>
      </c>
      <c r="GA259" s="107">
        <v>3.1840000000000002</v>
      </c>
      <c r="GB259" s="133">
        <v>367.55799999999999</v>
      </c>
      <c r="GC259" s="107">
        <v>1789666.3729999999</v>
      </c>
      <c r="GD259" s="107">
        <v>12.085000000000001</v>
      </c>
      <c r="GE259" s="132">
        <v>367.54399999999998</v>
      </c>
      <c r="GF259" s="105">
        <v>244</v>
      </c>
      <c r="GG259" s="105"/>
      <c r="GH259" s="105"/>
      <c r="GI259" s="105"/>
      <c r="GJ259" s="105"/>
      <c r="GK259" s="105"/>
      <c r="GL259" s="133">
        <v>4</v>
      </c>
      <c r="GM259" s="133"/>
      <c r="GN259" s="133"/>
      <c r="GO259" s="72"/>
      <c r="GP259" s="72"/>
      <c r="GQ259" s="72"/>
      <c r="GR259" s="72"/>
      <c r="GS259" s="72"/>
      <c r="GT259" s="72"/>
      <c r="GU259" s="72"/>
      <c r="GV259" s="72"/>
      <c r="GW259" s="72"/>
      <c r="GX259" s="72"/>
      <c r="GY259" s="72"/>
      <c r="GZ259" s="72"/>
      <c r="HA259" s="133"/>
      <c r="HB259" s="72"/>
      <c r="HC259" s="53" t="str">
        <f t="shared" si="29"/>
        <v>0</v>
      </c>
      <c r="HD259" s="56">
        <f t="shared" si="30"/>
        <v>2018</v>
      </c>
      <c r="HF259" s="56" t="e">
        <f>MATCH(ROUND(#REF!,1),#REF!,0)</f>
        <v>#REF!</v>
      </c>
      <c r="HG259" s="56" t="e">
        <f>MATCH(ROUND(#REF!,1),#REF!,0)</f>
        <v>#REF!</v>
      </c>
      <c r="HH259" s="56" t="e">
        <f>MATCH(ROUND(#REF!,1),#REF!,0)</f>
        <v>#REF!</v>
      </c>
      <c r="HI259" s="56" t="e">
        <f>MATCH(ROUND(#REF!,1),#REF!,0)</f>
        <v>#REF!</v>
      </c>
      <c r="HK259" s="115">
        <f t="shared" si="24"/>
        <v>2</v>
      </c>
      <c r="HL259" s="115" t="str" cm="1">
        <f t="array" ref="HL259">IFERROR(INDEX(#REF!,'5. Data Set'!HH259),"")</f>
        <v/>
      </c>
      <c r="HN259" s="116" t="str" cm="1">
        <f t="array" ref="HN259">IF(IFERROR(INDEX($E$5:$E$900,SMALL(IF(ROUND($EH$5:$EH$900,1)=ROUND($EH259,1),ROW($EH$5:$EH$900)-4,""),1)),"")=$E259,"",IFERROR(INDEX($E$5:$E$900,SMALL(IF(ROUND($EH$5:$EH$900,1)=ROUND($EH259,1),ROW($EH$5:$EH$900)-4,""),1)),""))</f>
        <v/>
      </c>
      <c r="HO259" s="116" t="str" cm="1">
        <f t="array" ref="HO259">IF(IFERROR(INDEX($E$5:$E$900,SMALL(IF(ROUND($EH$5:$EH$900,1)=ROUND($EH259,1),ROW($EH$5:$EH$900)-4,""),2)),"")=$E259,"",IFERROR(INDEX($E$5:$E$900,SMALL(IF(ROUND($EH$5:$EH$900,1)=ROUND($EH259,1),ROW($EH$5:$EH$900)-4,""),2)),""))</f>
        <v/>
      </c>
      <c r="HP259" s="116" t="str" cm="1">
        <f t="array" ref="HP259">IF(IFERROR(INDEX($E$5:$E$900,SMALL(IF(ROUND($EH$5:$EH$900,1)=ROUND($EH259,1),ROW($EH$5:$EH$900)-4,""),3)),"")=$E259,"",IFERROR(INDEX($E$5:$E$900,SMALL(IF(ROUND($EH$5:$EH$900,1)=ROUND($EH259,1),ROW($EH$5:$EH$900)-4,""),3)),""))</f>
        <v/>
      </c>
      <c r="HQ259" s="117" t="str" cm="1">
        <f t="array" ref="HQ259">IF(IFERROR(INDEX($E$5:$E$900,SMALL(IF(ROUND($EH$5:$EH$900,1)=ROUND($EH259,1),ROW($EH$5:$EH$900)-4,""),4)),"")=$E259,"",IFERROR(INDEX($E$5:$E$900,SMALL(IF(ROUND($EH$5:$EH$900,1)=ROUND($EH259,1),ROW($EH$5:$EH$900)-4,""),4)),""))</f>
        <v/>
      </c>
      <c r="HR259" s="118"/>
      <c r="HS259" s="105" t="str">
        <f t="shared" si="25"/>
        <v>HPT</v>
      </c>
      <c r="HT259" s="119" t="str">
        <f t="shared" si="26"/>
        <v/>
      </c>
      <c r="HU259" s="119" t="str">
        <f t="shared" si="26"/>
        <v/>
      </c>
      <c r="HV259" s="119" t="str">
        <f t="shared" si="26"/>
        <v/>
      </c>
      <c r="HW259" s="119" t="str">
        <f t="shared" si="23"/>
        <v/>
      </c>
    </row>
    <row r="260" spans="1:231" ht="12.75" customHeight="1" x14ac:dyDescent="0.25">
      <c r="A260" s="110" t="s">
        <v>292</v>
      </c>
      <c r="B260" s="110" t="s">
        <v>940</v>
      </c>
      <c r="C260" s="107"/>
      <c r="D260" s="107">
        <v>2018</v>
      </c>
      <c r="E260" s="109" t="s">
        <v>945</v>
      </c>
      <c r="F260" s="107" t="s">
        <v>49</v>
      </c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 t="s">
        <v>18</v>
      </c>
      <c r="X260" s="105"/>
      <c r="Y260" s="107" t="s">
        <v>296</v>
      </c>
      <c r="Z260" s="107">
        <v>1</v>
      </c>
      <c r="AA260" s="107" t="s">
        <v>930</v>
      </c>
      <c r="AB260" s="110">
        <v>2</v>
      </c>
      <c r="AC260" s="110">
        <v>2</v>
      </c>
      <c r="AD260" s="107">
        <v>3400</v>
      </c>
      <c r="AE260" s="107">
        <v>16</v>
      </c>
      <c r="AF260" s="107">
        <v>8</v>
      </c>
      <c r="AG260" s="107">
        <v>500200</v>
      </c>
      <c r="AH260" s="107">
        <v>16</v>
      </c>
      <c r="AI260" s="107" t="s">
        <v>946</v>
      </c>
      <c r="AJ260" s="110">
        <v>1</v>
      </c>
      <c r="AK260" s="110" t="s">
        <v>326</v>
      </c>
      <c r="AL260" s="107" t="s">
        <v>316</v>
      </c>
      <c r="AM260" s="107">
        <v>2</v>
      </c>
      <c r="AN260" s="110" t="s">
        <v>493</v>
      </c>
      <c r="AO260" s="110">
        <v>1400</v>
      </c>
      <c r="AP260" s="107" t="s">
        <v>932</v>
      </c>
      <c r="AQ260" s="107" t="s">
        <v>933</v>
      </c>
      <c r="AR260" s="107" t="s">
        <v>934</v>
      </c>
      <c r="AS260" s="107" t="s">
        <v>935</v>
      </c>
      <c r="AT260" s="107"/>
      <c r="AU260" s="107">
        <v>8.6539999999999999</v>
      </c>
      <c r="AV260" s="107">
        <v>7.5339999999999998</v>
      </c>
      <c r="AW260" s="107">
        <v>5.5190000000000001</v>
      </c>
      <c r="AX260" s="107">
        <v>8.4589999999999996</v>
      </c>
      <c r="AY260" s="107">
        <v>9.734</v>
      </c>
      <c r="AZ260" s="107">
        <v>8.86</v>
      </c>
      <c r="BA260" s="107"/>
      <c r="BB260" s="107">
        <v>5.5910000000000002</v>
      </c>
      <c r="BC260" s="107">
        <v>9.1270000000000007</v>
      </c>
      <c r="BD260" s="107">
        <v>5.6239999999999997</v>
      </c>
      <c r="BE260" s="133">
        <v>19.952000000000002</v>
      </c>
      <c r="BF260" s="133">
        <v>45.84</v>
      </c>
      <c r="BG260" s="133">
        <v>59757.561000000002</v>
      </c>
      <c r="BH260" s="112">
        <v>59806</v>
      </c>
      <c r="BI260" s="111">
        <v>8.6370000000000005</v>
      </c>
      <c r="BJ260" s="112">
        <v>607.13400000000001</v>
      </c>
      <c r="BK260" s="112">
        <v>44801.506999999998</v>
      </c>
      <c r="BL260" s="111">
        <v>6.47</v>
      </c>
      <c r="BM260" s="112">
        <v>588.399</v>
      </c>
      <c r="BN260" s="112">
        <v>29879.184000000001</v>
      </c>
      <c r="BO260" s="111">
        <v>4.3150000000000004</v>
      </c>
      <c r="BP260" s="112">
        <v>552.029</v>
      </c>
      <c r="BQ260" s="112">
        <v>14921.754000000001</v>
      </c>
      <c r="BR260" s="111">
        <v>2.1549999999999998</v>
      </c>
      <c r="BS260" s="133">
        <v>469.89299999999997</v>
      </c>
      <c r="BT260" s="133">
        <v>441494.92300000001</v>
      </c>
      <c r="BU260" s="112">
        <v>441490.12599999999</v>
      </c>
      <c r="BV260" s="107">
        <v>7.4820000000000002</v>
      </c>
      <c r="BW260" s="107">
        <v>600.97</v>
      </c>
      <c r="BX260" s="107">
        <v>331047.53100000002</v>
      </c>
      <c r="BY260" s="107">
        <v>5.61</v>
      </c>
      <c r="BZ260" s="107">
        <v>587.73500000000001</v>
      </c>
      <c r="CA260" s="107">
        <v>220696.61900000001</v>
      </c>
      <c r="CB260" s="107">
        <v>3.74</v>
      </c>
      <c r="CC260" s="107">
        <v>557.005</v>
      </c>
      <c r="CD260" s="107">
        <v>110294.371</v>
      </c>
      <c r="CE260" s="107">
        <v>1.869</v>
      </c>
      <c r="CF260" s="133">
        <v>463.04399999999998</v>
      </c>
      <c r="CG260" s="133">
        <v>88069.900999999998</v>
      </c>
      <c r="CH260" s="112">
        <v>88122.417000000001</v>
      </c>
      <c r="CI260" s="107">
        <v>5.5259999999999998</v>
      </c>
      <c r="CJ260" s="107">
        <v>612.17499999999995</v>
      </c>
      <c r="CK260" s="107">
        <v>66053.543999999994</v>
      </c>
      <c r="CL260" s="107">
        <v>4.1420000000000003</v>
      </c>
      <c r="CM260" s="107">
        <v>582.31899999999996</v>
      </c>
      <c r="CN260" s="107">
        <v>44084.014999999999</v>
      </c>
      <c r="CO260" s="107">
        <v>2.7639999999999998</v>
      </c>
      <c r="CP260" s="107">
        <v>554.64800000000002</v>
      </c>
      <c r="CQ260" s="107">
        <v>22045.837</v>
      </c>
      <c r="CR260" s="107">
        <v>1.3819999999999999</v>
      </c>
      <c r="CS260" s="107">
        <v>476.82900000000001</v>
      </c>
      <c r="CT260" s="107">
        <v>126766.22900000001</v>
      </c>
      <c r="CU260" s="107">
        <v>126749.679</v>
      </c>
      <c r="CV260" s="107">
        <v>8.4179999999999993</v>
      </c>
      <c r="CW260" s="107">
        <v>583.08399999999995</v>
      </c>
      <c r="CX260" s="112">
        <v>95152.012000000002</v>
      </c>
      <c r="CY260" s="107">
        <v>6.32</v>
      </c>
      <c r="CZ260" s="107">
        <v>571.55899999999997</v>
      </c>
      <c r="DA260" s="112">
        <v>63417.934000000001</v>
      </c>
      <c r="DB260" s="107">
        <v>4.2119999999999997</v>
      </c>
      <c r="DC260" s="107">
        <v>559.98699999999997</v>
      </c>
      <c r="DD260" s="112">
        <v>31676.22</v>
      </c>
      <c r="DE260" s="107">
        <v>2.1040000000000001</v>
      </c>
      <c r="DF260" s="107">
        <v>493.35399999999998</v>
      </c>
      <c r="DG260" s="133">
        <v>204328.913</v>
      </c>
      <c r="DH260" s="112">
        <v>204360.91399999999</v>
      </c>
      <c r="DI260" s="107">
        <v>9.7840000000000007</v>
      </c>
      <c r="DJ260" s="107">
        <v>583.46199999999999</v>
      </c>
      <c r="DK260" s="112">
        <v>153346.636</v>
      </c>
      <c r="DL260" s="107">
        <v>7.3419999999999996</v>
      </c>
      <c r="DM260" s="107">
        <v>575.28700000000003</v>
      </c>
      <c r="DN260" s="112">
        <v>102188.859</v>
      </c>
      <c r="DO260" s="107">
        <v>4.8920000000000003</v>
      </c>
      <c r="DP260" s="162">
        <v>565.56399999999996</v>
      </c>
      <c r="DQ260" s="112">
        <v>51096.766000000003</v>
      </c>
      <c r="DR260" s="107">
        <v>2.4460000000000002</v>
      </c>
      <c r="DS260" s="133">
        <v>504.471</v>
      </c>
      <c r="DT260" s="133">
        <v>8425.4740000000002</v>
      </c>
      <c r="DU260" s="112">
        <v>8426.4969999999994</v>
      </c>
      <c r="DV260" s="107">
        <v>8.6259999999999994</v>
      </c>
      <c r="DW260" s="107">
        <v>584.64800000000002</v>
      </c>
      <c r="DX260" s="112">
        <v>6322.1</v>
      </c>
      <c r="DY260" s="107">
        <v>6.4720000000000004</v>
      </c>
      <c r="DZ260" s="162">
        <v>569.68299999999999</v>
      </c>
      <c r="EA260" s="112">
        <v>4214.5280000000002</v>
      </c>
      <c r="EB260" s="107">
        <v>4.3140000000000001</v>
      </c>
      <c r="EC260" s="162">
        <v>541.61900000000003</v>
      </c>
      <c r="ED260" s="112">
        <v>2107.0839999999998</v>
      </c>
      <c r="EE260" s="107">
        <v>2.157</v>
      </c>
      <c r="EF260" s="133">
        <v>467.40699999999998</v>
      </c>
      <c r="EG260" s="133">
        <v>2279163.1710000001</v>
      </c>
      <c r="EH260" s="111">
        <v>2281577.5469999998</v>
      </c>
      <c r="EI260" s="107">
        <v>6.4429999999999996</v>
      </c>
      <c r="EJ260" s="107">
        <v>609.79700000000003</v>
      </c>
      <c r="EK260" s="112">
        <v>1996709.0260000001</v>
      </c>
      <c r="EL260" s="107">
        <v>5.6390000000000002</v>
      </c>
      <c r="EM260" s="162">
        <v>597.17899999999997</v>
      </c>
      <c r="EN260" s="112">
        <v>1712241.4240000001</v>
      </c>
      <c r="EO260" s="107">
        <v>4.835</v>
      </c>
      <c r="EP260" s="162">
        <v>586.42100000000005</v>
      </c>
      <c r="EQ260" s="112">
        <v>1423134.625</v>
      </c>
      <c r="ER260" s="107">
        <v>4.0190000000000001</v>
      </c>
      <c r="ES260" s="162">
        <v>574.28</v>
      </c>
      <c r="ET260" s="112">
        <v>1138407.294</v>
      </c>
      <c r="EU260" s="107">
        <v>3.2149999999999999</v>
      </c>
      <c r="EV260" s="162">
        <v>550.66700000000003</v>
      </c>
      <c r="EW260" s="112">
        <v>849774.69</v>
      </c>
      <c r="EX260" s="107">
        <v>2.4</v>
      </c>
      <c r="EY260" s="162">
        <v>514.34</v>
      </c>
      <c r="EZ260" s="112">
        <v>569068.33700000006</v>
      </c>
      <c r="FA260" s="107">
        <v>1.607</v>
      </c>
      <c r="FB260" s="162">
        <v>470.15300000000002</v>
      </c>
      <c r="FC260" s="112">
        <v>282638.06300000002</v>
      </c>
      <c r="FD260" s="107">
        <v>0.79800000000000004</v>
      </c>
      <c r="FE260" s="133">
        <v>427.22300000000001</v>
      </c>
      <c r="FF260" s="133">
        <v>972.42700000000002</v>
      </c>
      <c r="FG260" s="112">
        <v>971.83500000000004</v>
      </c>
      <c r="FH260" s="107">
        <v>2.871</v>
      </c>
      <c r="FI260" s="107">
        <v>385.36</v>
      </c>
      <c r="FJ260" s="112">
        <v>485.92399999999998</v>
      </c>
      <c r="FK260" s="107">
        <v>1.4359999999999999</v>
      </c>
      <c r="FL260" s="163">
        <v>342.19200000000001</v>
      </c>
      <c r="FM260" s="133">
        <v>504.89600000000002</v>
      </c>
      <c r="FN260" s="112">
        <v>505.9</v>
      </c>
      <c r="FO260" s="107">
        <v>3.7040000000000002</v>
      </c>
      <c r="FP260" s="107">
        <v>287.81200000000001</v>
      </c>
      <c r="FQ260" s="112">
        <v>253.62799999999999</v>
      </c>
      <c r="FR260" s="107">
        <v>1.857</v>
      </c>
      <c r="FS260" s="163">
        <v>286.85500000000002</v>
      </c>
      <c r="FT260" s="107">
        <v>135.423</v>
      </c>
      <c r="FU260" s="107">
        <v>11.755000000000001</v>
      </c>
      <c r="FV260" s="107">
        <v>584.09799999999996</v>
      </c>
      <c r="FW260" s="107">
        <v>132.83500000000001</v>
      </c>
      <c r="FX260" s="107">
        <v>11.531000000000001</v>
      </c>
      <c r="FY260" s="107">
        <v>582.94000000000005</v>
      </c>
      <c r="FZ260" s="107">
        <v>491644.59399999998</v>
      </c>
      <c r="GA260" s="107">
        <v>3.32</v>
      </c>
      <c r="GB260" s="164">
        <v>562.351</v>
      </c>
      <c r="GC260" s="107">
        <v>3829173.8080000002</v>
      </c>
      <c r="GD260" s="107">
        <v>25.856000000000002</v>
      </c>
      <c r="GE260" s="132">
        <v>564.04700000000003</v>
      </c>
      <c r="GF260" s="105">
        <v>286.7</v>
      </c>
      <c r="GG260" s="105"/>
      <c r="GH260" s="105"/>
      <c r="GI260" s="105"/>
      <c r="GJ260" s="105"/>
      <c r="GK260" s="105"/>
      <c r="GL260" s="133">
        <v>4</v>
      </c>
      <c r="GM260" s="133"/>
      <c r="GN260" s="133"/>
      <c r="GO260" s="72"/>
      <c r="GP260" s="72"/>
      <c r="GQ260" s="72"/>
      <c r="GR260" s="72"/>
      <c r="GS260" s="72"/>
      <c r="GT260" s="72"/>
      <c r="GU260" s="72"/>
      <c r="GV260" s="72"/>
      <c r="GW260" s="72"/>
      <c r="GX260" s="72"/>
      <c r="GY260" s="72"/>
      <c r="GZ260" s="72"/>
      <c r="HA260" s="133"/>
      <c r="HB260" s="72"/>
      <c r="HC260" s="53" t="str">
        <f t="shared" si="29"/>
        <v>0</v>
      </c>
      <c r="HD260" s="56">
        <f t="shared" si="30"/>
        <v>2018</v>
      </c>
      <c r="HF260" s="56" t="e">
        <f>MATCH(ROUND(#REF!,1),#REF!,0)</f>
        <v>#REF!</v>
      </c>
      <c r="HG260" s="56" t="e">
        <f>MATCH(ROUND(#REF!,1),#REF!,0)</f>
        <v>#REF!</v>
      </c>
      <c r="HH260" s="56" t="e">
        <f>MATCH(ROUND(#REF!,1),#REF!,0)</f>
        <v>#REF!</v>
      </c>
      <c r="HI260" s="56" t="e">
        <f>MATCH(ROUND(#REF!,1),#REF!,0)</f>
        <v>#REF!</v>
      </c>
      <c r="HK260" s="115">
        <f t="shared" si="24"/>
        <v>2</v>
      </c>
      <c r="HL260" s="115" t="str" cm="1">
        <f t="array" ref="HL260">IFERROR(INDEX(#REF!,'5. Data Set'!HH260),"")</f>
        <v/>
      </c>
      <c r="HN260" s="116" t="str" cm="1">
        <f t="array" ref="HN260">IF(IFERROR(INDEX($E$5:$E$900,SMALL(IF(ROUND($EH$5:$EH$900,1)=ROUND($EH260,1),ROW($EH$5:$EH$900)-4,""),1)),"")=$E260,"",IFERROR(INDEX($E$5:$E$900,SMALL(IF(ROUND($EH$5:$EH$900,1)=ROUND($EH260,1),ROW($EH$5:$EH$900)-4,""),1)),""))</f>
        <v/>
      </c>
      <c r="HO260" s="116" t="str" cm="1">
        <f t="array" ref="HO260">IF(IFERROR(INDEX($E$5:$E$900,SMALL(IF(ROUND($EH$5:$EH$900,1)=ROUND($EH260,1),ROW($EH$5:$EH$900)-4,""),2)),"")=$E260,"",IFERROR(INDEX($E$5:$E$900,SMALL(IF(ROUND($EH$5:$EH$900,1)=ROUND($EH260,1),ROW($EH$5:$EH$900)-4,""),2)),""))</f>
        <v/>
      </c>
      <c r="HP260" s="116" t="str" cm="1">
        <f t="array" ref="HP260">IF(IFERROR(INDEX($E$5:$E$900,SMALL(IF(ROUND($EH$5:$EH$900,1)=ROUND($EH260,1),ROW($EH$5:$EH$900)-4,""),3)),"")=$E260,"",IFERROR(INDEX($E$5:$E$900,SMALL(IF(ROUND($EH$5:$EH$900,1)=ROUND($EH260,1),ROW($EH$5:$EH$900)-4,""),3)),""))</f>
        <v/>
      </c>
      <c r="HQ260" s="117" t="str" cm="1">
        <f t="array" ref="HQ260">IF(IFERROR(INDEX($E$5:$E$900,SMALL(IF(ROUND($EH$5:$EH$900,1)=ROUND($EH260,1),ROW($EH$5:$EH$900)-4,""),4)),"")=$E260,"",IFERROR(INDEX($E$5:$E$900,SMALL(IF(ROUND($EH$5:$EH$900,1)=ROUND($EH260,1),ROW($EH$5:$EH$900)-4,""),4)),""))</f>
        <v/>
      </c>
      <c r="HR260" s="118"/>
      <c r="HS260" s="105" t="str">
        <f t="shared" si="25"/>
        <v>HPT</v>
      </c>
      <c r="HT260" s="119" t="str">
        <f t="shared" si="26"/>
        <v/>
      </c>
      <c r="HU260" s="119" t="str">
        <f t="shared" si="26"/>
        <v/>
      </c>
      <c r="HV260" s="119" t="str">
        <f t="shared" si="26"/>
        <v/>
      </c>
      <c r="HW260" s="119" t="str">
        <f t="shared" si="23"/>
        <v/>
      </c>
    </row>
    <row r="261" spans="1:231" ht="12.75" customHeight="1" x14ac:dyDescent="0.25">
      <c r="A261" s="107" t="s">
        <v>292</v>
      </c>
      <c r="B261" s="107" t="s">
        <v>947</v>
      </c>
      <c r="C261" s="107"/>
      <c r="D261" s="107">
        <v>2018</v>
      </c>
      <c r="E261" s="109" t="s">
        <v>948</v>
      </c>
      <c r="F261" s="107" t="s">
        <v>49</v>
      </c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 t="s">
        <v>18</v>
      </c>
      <c r="X261" s="105"/>
      <c r="Y261" s="107" t="s">
        <v>296</v>
      </c>
      <c r="Z261" s="107">
        <v>1</v>
      </c>
      <c r="AA261" s="107" t="s">
        <v>930</v>
      </c>
      <c r="AB261" s="110">
        <v>4</v>
      </c>
      <c r="AC261" s="110">
        <v>4</v>
      </c>
      <c r="AD261" s="107">
        <v>3600</v>
      </c>
      <c r="AE261" s="107">
        <v>32</v>
      </c>
      <c r="AF261" s="107">
        <v>8</v>
      </c>
      <c r="AG261" s="107">
        <v>2016500</v>
      </c>
      <c r="AH261" s="107">
        <v>128</v>
      </c>
      <c r="AI261" s="107" t="s">
        <v>949</v>
      </c>
      <c r="AJ261" s="110">
        <v>1</v>
      </c>
      <c r="AK261" s="110" t="s">
        <v>326</v>
      </c>
      <c r="AL261" s="107" t="s">
        <v>316</v>
      </c>
      <c r="AM261" s="107">
        <v>4</v>
      </c>
      <c r="AN261" s="110" t="s">
        <v>493</v>
      </c>
      <c r="AO261" s="110">
        <v>2000</v>
      </c>
      <c r="AP261" s="107" t="s">
        <v>932</v>
      </c>
      <c r="AQ261" s="107" t="s">
        <v>933</v>
      </c>
      <c r="AR261" s="107" t="s">
        <v>934</v>
      </c>
      <c r="AS261" s="107" t="s">
        <v>935</v>
      </c>
      <c r="AT261" s="107"/>
      <c r="AU261" s="107">
        <v>6.032</v>
      </c>
      <c r="AV261" s="107">
        <v>1.452</v>
      </c>
      <c r="AW261" s="107">
        <v>3.5230000000000001</v>
      </c>
      <c r="AX261" s="107">
        <v>5.4829999999999997</v>
      </c>
      <c r="AY261" s="107">
        <v>6.2220000000000004</v>
      </c>
      <c r="AZ261" s="107">
        <v>6.0510000000000002</v>
      </c>
      <c r="BA261" s="107"/>
      <c r="BB261" s="107">
        <v>1.52</v>
      </c>
      <c r="BC261" s="107">
        <v>2.5</v>
      </c>
      <c r="BD261" s="107">
        <v>3.8610000000000002</v>
      </c>
      <c r="BE261" s="133">
        <v>15.657</v>
      </c>
      <c r="BF261" s="133">
        <v>31.053999999999998</v>
      </c>
      <c r="BG261" s="133">
        <v>140488.59099999999</v>
      </c>
      <c r="BH261" s="112">
        <v>140602.28200000001</v>
      </c>
      <c r="BI261" s="111">
        <v>20.305</v>
      </c>
      <c r="BJ261" s="112">
        <v>2147.5</v>
      </c>
      <c r="BK261" s="112">
        <v>105270.39</v>
      </c>
      <c r="BL261" s="111">
        <v>15.202999999999999</v>
      </c>
      <c r="BM261" s="112">
        <v>2037.2</v>
      </c>
      <c r="BN261" s="112">
        <v>70179.25</v>
      </c>
      <c r="BO261" s="111">
        <v>10.135</v>
      </c>
      <c r="BP261" s="112">
        <v>1794.5</v>
      </c>
      <c r="BQ261" s="112">
        <v>35123.267</v>
      </c>
      <c r="BR261" s="111">
        <v>5.0720000000000001</v>
      </c>
      <c r="BS261" s="133">
        <v>1527</v>
      </c>
      <c r="BT261" s="133">
        <v>223383.473</v>
      </c>
      <c r="BU261" s="112">
        <v>216309.74100000001</v>
      </c>
      <c r="BV261" s="107">
        <v>3.6659999999999999</v>
      </c>
      <c r="BW261" s="107">
        <v>1572.1</v>
      </c>
      <c r="BX261" s="107">
        <v>167514.19200000001</v>
      </c>
      <c r="BY261" s="107">
        <v>2.839</v>
      </c>
      <c r="BZ261" s="107">
        <v>1432.2</v>
      </c>
      <c r="CA261" s="107">
        <v>111650.351</v>
      </c>
      <c r="CB261" s="107">
        <v>1.8919999999999999</v>
      </c>
      <c r="CC261" s="107">
        <v>1386.1</v>
      </c>
      <c r="CD261" s="107">
        <v>55864.991999999998</v>
      </c>
      <c r="CE261" s="107">
        <v>0.94699999999999995</v>
      </c>
      <c r="CF261" s="133">
        <v>1344.5</v>
      </c>
      <c r="CG261" s="133">
        <v>187673.18299999999</v>
      </c>
      <c r="CH261" s="112">
        <v>187055.03700000001</v>
      </c>
      <c r="CI261" s="107">
        <v>11.73</v>
      </c>
      <c r="CJ261" s="107">
        <v>2098.1999999999998</v>
      </c>
      <c r="CK261" s="107">
        <v>140776.51300000001</v>
      </c>
      <c r="CL261" s="107">
        <v>8.8279999999999994</v>
      </c>
      <c r="CM261" s="107">
        <v>2018</v>
      </c>
      <c r="CN261" s="107">
        <v>93798.85</v>
      </c>
      <c r="CO261" s="107">
        <v>5.8819999999999997</v>
      </c>
      <c r="CP261" s="107">
        <v>1796.2</v>
      </c>
      <c r="CQ261" s="107">
        <v>46915.747000000003</v>
      </c>
      <c r="CR261" s="107">
        <v>2.9420000000000002</v>
      </c>
      <c r="CS261" s="107">
        <v>1529.6</v>
      </c>
      <c r="CT261" s="107">
        <v>275064.39799999999</v>
      </c>
      <c r="CU261" s="107">
        <v>275317.033</v>
      </c>
      <c r="CV261" s="107">
        <v>18.286000000000001</v>
      </c>
      <c r="CW261" s="107">
        <v>2048.8000000000002</v>
      </c>
      <c r="CX261" s="112">
        <v>206067.47399999999</v>
      </c>
      <c r="CY261" s="107">
        <v>13.686</v>
      </c>
      <c r="CZ261" s="107">
        <v>1980.7</v>
      </c>
      <c r="DA261" s="112">
        <v>137466.674</v>
      </c>
      <c r="DB261" s="107">
        <v>9.1300000000000008</v>
      </c>
      <c r="DC261" s="107">
        <v>1811.1</v>
      </c>
      <c r="DD261" s="112">
        <v>68832.543999999994</v>
      </c>
      <c r="DE261" s="107">
        <v>4.5720000000000001</v>
      </c>
      <c r="DF261" s="107">
        <v>1571.9</v>
      </c>
      <c r="DG261" s="133">
        <v>434180.27299999999</v>
      </c>
      <c r="DH261" s="112">
        <v>434323.76299999998</v>
      </c>
      <c r="DI261" s="107">
        <v>20.794</v>
      </c>
      <c r="DJ261" s="107">
        <v>2059.6</v>
      </c>
      <c r="DK261" s="112">
        <v>325674.77600000001</v>
      </c>
      <c r="DL261" s="107">
        <v>15.592000000000001</v>
      </c>
      <c r="DM261" s="107">
        <v>1932.8</v>
      </c>
      <c r="DN261" s="112">
        <v>216971.57</v>
      </c>
      <c r="DO261" s="107">
        <v>10.388</v>
      </c>
      <c r="DP261" s="162">
        <v>1837.4</v>
      </c>
      <c r="DQ261" s="112">
        <v>108581.039</v>
      </c>
      <c r="DR261" s="107">
        <v>5.1980000000000004</v>
      </c>
      <c r="DS261" s="133">
        <v>1596.6</v>
      </c>
      <c r="DT261" s="133">
        <v>19248.789000000001</v>
      </c>
      <c r="DU261" s="112">
        <v>19245.458999999999</v>
      </c>
      <c r="DV261" s="107">
        <v>19.702000000000002</v>
      </c>
      <c r="DW261" s="107">
        <v>2075.1</v>
      </c>
      <c r="DX261" s="112">
        <v>14453.066000000001</v>
      </c>
      <c r="DY261" s="107">
        <v>14.795999999999999</v>
      </c>
      <c r="DZ261" s="162">
        <v>1939.9</v>
      </c>
      <c r="EA261" s="112">
        <v>9611.9380000000001</v>
      </c>
      <c r="EB261" s="107">
        <v>9.84</v>
      </c>
      <c r="EC261" s="162">
        <v>1736.8</v>
      </c>
      <c r="ED261" s="112">
        <v>4834.4139999999998</v>
      </c>
      <c r="EE261" s="107">
        <v>4.9489999999999998</v>
      </c>
      <c r="EF261" s="133">
        <v>1514.2</v>
      </c>
      <c r="EG261" s="133">
        <v>5170387.8640000001</v>
      </c>
      <c r="EH261" s="111">
        <v>5171068.176</v>
      </c>
      <c r="EI261" s="107">
        <v>14.603</v>
      </c>
      <c r="EJ261" s="107">
        <v>2133.4</v>
      </c>
      <c r="EK261" s="112">
        <v>4517518.2680000002</v>
      </c>
      <c r="EL261" s="107">
        <v>12.757</v>
      </c>
      <c r="EM261" s="162">
        <v>2051.1</v>
      </c>
      <c r="EN261" s="112">
        <v>3876691.1349999998</v>
      </c>
      <c r="EO261" s="107">
        <v>10.948</v>
      </c>
      <c r="EP261" s="162">
        <v>1964.1</v>
      </c>
      <c r="EQ261" s="112">
        <v>3230309.3420000002</v>
      </c>
      <c r="ER261" s="107">
        <v>9.1219999999999999</v>
      </c>
      <c r="ES261" s="162">
        <v>1876.8</v>
      </c>
      <c r="ET261" s="112">
        <v>2585410.5699999998</v>
      </c>
      <c r="EU261" s="107">
        <v>7.3010000000000002</v>
      </c>
      <c r="EV261" s="162">
        <v>1758.5</v>
      </c>
      <c r="EW261" s="112">
        <v>1946791.1070000001</v>
      </c>
      <c r="EX261" s="107">
        <v>5.4980000000000002</v>
      </c>
      <c r="EY261" s="162">
        <v>1644.4</v>
      </c>
      <c r="EZ261" s="112">
        <v>1289012.2879999999</v>
      </c>
      <c r="FA261" s="107">
        <v>3.64</v>
      </c>
      <c r="FB261" s="162">
        <v>1524.7</v>
      </c>
      <c r="FC261" s="112">
        <v>646079.23499999999</v>
      </c>
      <c r="FD261" s="107">
        <v>1.825</v>
      </c>
      <c r="FE261" s="133">
        <v>1410.6</v>
      </c>
      <c r="FF261" s="133">
        <v>843.01599999999996</v>
      </c>
      <c r="FG261" s="112">
        <v>830.93</v>
      </c>
      <c r="FH261" s="107">
        <v>2.4550000000000001</v>
      </c>
      <c r="FI261" s="107">
        <v>1302.9000000000001</v>
      </c>
      <c r="FJ261" s="112">
        <v>426.428</v>
      </c>
      <c r="FK261" s="107">
        <v>1.26</v>
      </c>
      <c r="FL261" s="163">
        <v>1028</v>
      </c>
      <c r="FM261" s="133">
        <v>542.36300000000006</v>
      </c>
      <c r="FN261" s="112">
        <v>545.77099999999996</v>
      </c>
      <c r="FO261" s="107">
        <v>3.996</v>
      </c>
      <c r="FP261" s="107">
        <v>1233.5</v>
      </c>
      <c r="FQ261" s="112">
        <v>270.83699999999999</v>
      </c>
      <c r="FR261" s="107">
        <v>1.9830000000000001</v>
      </c>
      <c r="FS261" s="163">
        <v>1027.5</v>
      </c>
      <c r="FT261" s="107">
        <v>350.62900000000002</v>
      </c>
      <c r="FU261" s="107">
        <v>30.437000000000001</v>
      </c>
      <c r="FV261" s="107">
        <v>1931.5</v>
      </c>
      <c r="FW261" s="107">
        <v>343.18</v>
      </c>
      <c r="FX261" s="107">
        <v>29.79</v>
      </c>
      <c r="FY261" s="107">
        <v>1914.9</v>
      </c>
      <c r="FZ261" s="107">
        <v>482723.89299999998</v>
      </c>
      <c r="GA261" s="107">
        <v>3.26</v>
      </c>
      <c r="GB261" s="162">
        <v>1635.4</v>
      </c>
      <c r="GC261" s="107">
        <v>7557697.7350000003</v>
      </c>
      <c r="GD261" s="107">
        <v>51.033000000000001</v>
      </c>
      <c r="GE261" s="132">
        <v>1643.3</v>
      </c>
      <c r="GF261" s="105">
        <v>1161.8</v>
      </c>
      <c r="GG261" s="105"/>
      <c r="GH261" s="105"/>
      <c r="GI261" s="105"/>
      <c r="GJ261" s="105"/>
      <c r="GK261" s="105"/>
      <c r="GL261" s="133">
        <v>4</v>
      </c>
      <c r="GM261" s="133"/>
      <c r="GN261" s="133"/>
      <c r="GO261" s="72"/>
      <c r="GP261" s="72"/>
      <c r="GQ261" s="72"/>
      <c r="GR261" s="72"/>
      <c r="GS261" s="72"/>
      <c r="GT261" s="72"/>
      <c r="GU261" s="72"/>
      <c r="GV261" s="72"/>
      <c r="GW261" s="72"/>
      <c r="GX261" s="72"/>
      <c r="GY261" s="72"/>
      <c r="GZ261" s="72"/>
      <c r="HA261" s="133"/>
      <c r="HB261" s="72"/>
      <c r="HC261" s="53" t="str">
        <f t="shared" si="29"/>
        <v>0</v>
      </c>
      <c r="HD261" s="56">
        <f t="shared" si="30"/>
        <v>2018</v>
      </c>
      <c r="HF261" s="56" t="e">
        <f>MATCH(ROUND(#REF!,1),#REF!,0)</f>
        <v>#REF!</v>
      </c>
      <c r="HG261" s="56" t="e">
        <f>MATCH(ROUND(#REF!,1),#REF!,0)</f>
        <v>#REF!</v>
      </c>
      <c r="HH261" s="56" t="e">
        <f>MATCH(ROUND(#REF!,1),#REF!,0)</f>
        <v>#REF!</v>
      </c>
      <c r="HI261" s="56" t="e">
        <f>MATCH(ROUND(#REF!,1),#REF!,0)</f>
        <v>#REF!</v>
      </c>
      <c r="HK261" s="115">
        <f t="shared" si="24"/>
        <v>4</v>
      </c>
      <c r="HL261" s="115" t="str" cm="1">
        <f t="array" ref="HL261">IFERROR(INDEX(#REF!,'5. Data Set'!HH261),"")</f>
        <v/>
      </c>
      <c r="HN261" s="116" t="str" cm="1">
        <f t="array" ref="HN261">IF(IFERROR(INDEX($E$5:$E$900,SMALL(IF(ROUND($EH$5:$EH$900,1)=ROUND($EH261,1),ROW($EH$5:$EH$900)-4,""),1)),"")=$E261,"",IFERROR(INDEX($E$5:$E$900,SMALL(IF(ROUND($EH$5:$EH$900,1)=ROUND($EH261,1),ROW($EH$5:$EH$900)-4,""),1)),""))</f>
        <v/>
      </c>
      <c r="HO261" s="116" t="str" cm="1">
        <f t="array" ref="HO261">IF(IFERROR(INDEX($E$5:$E$900,SMALL(IF(ROUND($EH$5:$EH$900,1)=ROUND($EH261,1),ROW($EH$5:$EH$900)-4,""),2)),"")=$E261,"",IFERROR(INDEX($E$5:$E$900,SMALL(IF(ROUND($EH$5:$EH$900,1)=ROUND($EH261,1),ROW($EH$5:$EH$900)-4,""),2)),""))</f>
        <v/>
      </c>
      <c r="HP261" s="116" t="str" cm="1">
        <f t="array" ref="HP261">IF(IFERROR(INDEX($E$5:$E$900,SMALL(IF(ROUND($EH$5:$EH$900,1)=ROUND($EH261,1),ROW($EH$5:$EH$900)-4,""),3)),"")=$E261,"",IFERROR(INDEX($E$5:$E$900,SMALL(IF(ROUND($EH$5:$EH$900,1)=ROUND($EH261,1),ROW($EH$5:$EH$900)-4,""),3)),""))</f>
        <v/>
      </c>
      <c r="HQ261" s="117" t="str" cm="1">
        <f t="array" ref="HQ261">IF(IFERROR(INDEX($E$5:$E$900,SMALL(IF(ROUND($EH$5:$EH$900,1)=ROUND($EH261,1),ROW($EH$5:$EH$900)-4,""),4)),"")=$E261,"",IFERROR(INDEX($E$5:$E$900,SMALL(IF(ROUND($EH$5:$EH$900,1)=ROUND($EH261,1),ROW($EH$5:$EH$900)-4,""),4)),""))</f>
        <v/>
      </c>
      <c r="HR261" s="118"/>
      <c r="HS261" s="105" t="str">
        <f t="shared" si="25"/>
        <v>JBE</v>
      </c>
      <c r="HT261" s="119" t="str">
        <f t="shared" si="26"/>
        <v/>
      </c>
      <c r="HU261" s="119" t="str">
        <f t="shared" si="26"/>
        <v/>
      </c>
      <c r="HV261" s="119" t="str">
        <f t="shared" si="26"/>
        <v/>
      </c>
      <c r="HW261" s="119" t="str">
        <f t="shared" si="26"/>
        <v/>
      </c>
    </row>
    <row r="262" spans="1:231" ht="12.75" customHeight="1" x14ac:dyDescent="0.25">
      <c r="A262" s="107" t="s">
        <v>292</v>
      </c>
      <c r="B262" s="107" t="s">
        <v>947</v>
      </c>
      <c r="C262" s="107"/>
      <c r="D262" s="107">
        <v>2018</v>
      </c>
      <c r="E262" s="109" t="s">
        <v>950</v>
      </c>
      <c r="F262" s="107" t="s">
        <v>49</v>
      </c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 t="s">
        <v>18</v>
      </c>
      <c r="X262" s="105"/>
      <c r="Y262" s="107" t="s">
        <v>296</v>
      </c>
      <c r="Z262" s="107">
        <v>1</v>
      </c>
      <c r="AA262" s="107" t="s">
        <v>930</v>
      </c>
      <c r="AB262" s="110">
        <v>4</v>
      </c>
      <c r="AC262" s="110">
        <v>4</v>
      </c>
      <c r="AD262" s="107">
        <v>3600</v>
      </c>
      <c r="AE262" s="107">
        <v>32</v>
      </c>
      <c r="AF262" s="107">
        <v>8</v>
      </c>
      <c r="AG262" s="107">
        <v>494800</v>
      </c>
      <c r="AH262" s="107">
        <v>64</v>
      </c>
      <c r="AI262" s="107" t="s">
        <v>951</v>
      </c>
      <c r="AJ262" s="110">
        <v>1</v>
      </c>
      <c r="AK262" s="110" t="s">
        <v>326</v>
      </c>
      <c r="AL262" s="107" t="s">
        <v>316</v>
      </c>
      <c r="AM262" s="107">
        <v>4</v>
      </c>
      <c r="AN262" s="110" t="s">
        <v>493</v>
      </c>
      <c r="AO262" s="110">
        <v>2000</v>
      </c>
      <c r="AP262" s="107" t="s">
        <v>932</v>
      </c>
      <c r="AQ262" s="107" t="s">
        <v>933</v>
      </c>
      <c r="AR262" s="107" t="s">
        <v>934</v>
      </c>
      <c r="AS262" s="107" t="s">
        <v>952</v>
      </c>
      <c r="AT262" s="107"/>
      <c r="AU262" s="107">
        <v>6.1660000000000004</v>
      </c>
      <c r="AV262" s="107">
        <v>1.635</v>
      </c>
      <c r="AW262" s="107">
        <v>3.9279999999999999</v>
      </c>
      <c r="AX262" s="107">
        <v>6.09</v>
      </c>
      <c r="AY262" s="107">
        <v>6.9880000000000004</v>
      </c>
      <c r="AZ262" s="107">
        <v>6.83</v>
      </c>
      <c r="BA262" s="107"/>
      <c r="BB262" s="107">
        <v>1.702</v>
      </c>
      <c r="BC262" s="107">
        <v>3.2509999999999999</v>
      </c>
      <c r="BD262" s="107">
        <v>4.2329999999999997</v>
      </c>
      <c r="BE262" s="133">
        <v>15.811</v>
      </c>
      <c r="BF262" s="133">
        <v>14.725</v>
      </c>
      <c r="BG262" s="133">
        <v>127450.15</v>
      </c>
      <c r="BH262" s="112">
        <v>127492.906</v>
      </c>
      <c r="BI262" s="111">
        <v>18.411999999999999</v>
      </c>
      <c r="BJ262" s="112">
        <v>1931.4</v>
      </c>
      <c r="BK262" s="112">
        <v>95564.745999999999</v>
      </c>
      <c r="BL262" s="111">
        <v>13.801</v>
      </c>
      <c r="BM262" s="112">
        <v>1826.4</v>
      </c>
      <c r="BN262" s="112">
        <v>63796.03</v>
      </c>
      <c r="BO262" s="111">
        <v>9.2129999999999992</v>
      </c>
      <c r="BP262" s="112">
        <v>1586</v>
      </c>
      <c r="BQ262" s="112">
        <v>31852.373</v>
      </c>
      <c r="BR262" s="111">
        <v>4.5999999999999996</v>
      </c>
      <c r="BS262" s="133">
        <v>1331.6</v>
      </c>
      <c r="BT262" s="133">
        <v>213556.89199999999</v>
      </c>
      <c r="BU262" s="112">
        <v>210243.04399999999</v>
      </c>
      <c r="BV262" s="107">
        <v>3.5630000000000002</v>
      </c>
      <c r="BW262" s="107">
        <v>1350.1</v>
      </c>
      <c r="BX262" s="107">
        <v>160137.68100000001</v>
      </c>
      <c r="BY262" s="107">
        <v>2.714</v>
      </c>
      <c r="BZ262" s="107">
        <v>1215.7</v>
      </c>
      <c r="CA262" s="107">
        <v>106836.67200000001</v>
      </c>
      <c r="CB262" s="107">
        <v>1.8109999999999999</v>
      </c>
      <c r="CC262" s="107">
        <v>1179.0999999999999</v>
      </c>
      <c r="CD262" s="107">
        <v>53463.593999999997</v>
      </c>
      <c r="CE262" s="107">
        <v>0.90600000000000003</v>
      </c>
      <c r="CF262" s="133">
        <v>1146.0999999999999</v>
      </c>
      <c r="CG262" s="133">
        <v>186750.31899999999</v>
      </c>
      <c r="CH262" s="112">
        <v>186690.13399999999</v>
      </c>
      <c r="CI262" s="107">
        <v>11.707000000000001</v>
      </c>
      <c r="CJ262" s="107">
        <v>1899.2</v>
      </c>
      <c r="CK262" s="107">
        <v>140122.976</v>
      </c>
      <c r="CL262" s="107">
        <v>8.7870000000000008</v>
      </c>
      <c r="CM262" s="107">
        <v>1821.8</v>
      </c>
      <c r="CN262" s="107">
        <v>93352.048999999999</v>
      </c>
      <c r="CO262" s="107">
        <v>5.8540000000000001</v>
      </c>
      <c r="CP262" s="107">
        <v>1601</v>
      </c>
      <c r="CQ262" s="107">
        <v>46678.945</v>
      </c>
      <c r="CR262" s="107">
        <v>2.927</v>
      </c>
      <c r="CS262" s="107">
        <v>1336.1</v>
      </c>
      <c r="CT262" s="107">
        <v>273137.96799999999</v>
      </c>
      <c r="CU262" s="107">
        <v>273614.85600000003</v>
      </c>
      <c r="CV262" s="107">
        <v>18.172999999999998</v>
      </c>
      <c r="CW262" s="107">
        <v>1863.8</v>
      </c>
      <c r="CX262" s="112">
        <v>204902.386</v>
      </c>
      <c r="CY262" s="107">
        <v>13.609</v>
      </c>
      <c r="CZ262" s="107">
        <v>1783.2</v>
      </c>
      <c r="DA262" s="112">
        <v>136668.951</v>
      </c>
      <c r="DB262" s="107">
        <v>9.077</v>
      </c>
      <c r="DC262" s="107">
        <v>1615.3</v>
      </c>
      <c r="DD262" s="112">
        <v>68280.122000000003</v>
      </c>
      <c r="DE262" s="107">
        <v>4.5350000000000001</v>
      </c>
      <c r="DF262" s="107">
        <v>1378.5</v>
      </c>
      <c r="DG262" s="133">
        <v>435530.17700000003</v>
      </c>
      <c r="DH262" s="112">
        <v>435663.76500000001</v>
      </c>
      <c r="DI262" s="107">
        <v>20.858000000000001</v>
      </c>
      <c r="DJ262" s="107">
        <v>1858.4</v>
      </c>
      <c r="DK262" s="112">
        <v>326447.75199999998</v>
      </c>
      <c r="DL262" s="107">
        <v>15.629</v>
      </c>
      <c r="DM262" s="107">
        <v>1736.2</v>
      </c>
      <c r="DN262" s="112">
        <v>217805.11900000001</v>
      </c>
      <c r="DO262" s="107">
        <v>10.428000000000001</v>
      </c>
      <c r="DP262" s="162">
        <v>1642.7</v>
      </c>
      <c r="DQ262" s="112">
        <v>108894.43700000001</v>
      </c>
      <c r="DR262" s="107">
        <v>5.2130000000000001</v>
      </c>
      <c r="DS262" s="133">
        <v>1402.2</v>
      </c>
      <c r="DT262" s="133">
        <v>19273.717000000001</v>
      </c>
      <c r="DU262" s="112">
        <v>19275.899000000001</v>
      </c>
      <c r="DV262" s="107">
        <v>19.733000000000001</v>
      </c>
      <c r="DW262" s="107">
        <v>1872.9</v>
      </c>
      <c r="DX262" s="112">
        <v>14440.88</v>
      </c>
      <c r="DY262" s="107">
        <v>14.782999999999999</v>
      </c>
      <c r="DZ262" s="162">
        <v>1740.8</v>
      </c>
      <c r="EA262" s="112">
        <v>9676.3160000000007</v>
      </c>
      <c r="EB262" s="107">
        <v>9.9060000000000006</v>
      </c>
      <c r="EC262" s="162">
        <v>1529.3</v>
      </c>
      <c r="ED262" s="112">
        <v>4808.8010000000004</v>
      </c>
      <c r="EE262" s="107">
        <v>4.923</v>
      </c>
      <c r="EF262" s="133">
        <v>1310.5999999999999</v>
      </c>
      <c r="EG262" s="133">
        <v>5029688.7309999997</v>
      </c>
      <c r="EH262" s="111">
        <v>5034189.1100000003</v>
      </c>
      <c r="EI262" s="107">
        <v>14.215999999999999</v>
      </c>
      <c r="EJ262" s="107">
        <v>1923.2</v>
      </c>
      <c r="EK262" s="112">
        <v>4404852.5729999999</v>
      </c>
      <c r="EL262" s="107">
        <v>12.439</v>
      </c>
      <c r="EM262" s="162">
        <v>1851.6</v>
      </c>
      <c r="EN262" s="112">
        <v>3773330.8709999998</v>
      </c>
      <c r="EO262" s="107">
        <v>10.656000000000001</v>
      </c>
      <c r="EP262" s="162">
        <v>1765.8</v>
      </c>
      <c r="EQ262" s="112">
        <v>3131571.8960000002</v>
      </c>
      <c r="ER262" s="107">
        <v>8.843</v>
      </c>
      <c r="ES262" s="162">
        <v>1675.5</v>
      </c>
      <c r="ET262" s="112">
        <v>2507417.96</v>
      </c>
      <c r="EU262" s="107">
        <v>7.0810000000000004</v>
      </c>
      <c r="EV262" s="162">
        <v>1558.2</v>
      </c>
      <c r="EW262" s="112">
        <v>1883813.081</v>
      </c>
      <c r="EX262" s="107">
        <v>5.32</v>
      </c>
      <c r="EY262" s="162">
        <v>1444.1</v>
      </c>
      <c r="EZ262" s="112">
        <v>1255341.963</v>
      </c>
      <c r="FA262" s="107">
        <v>3.5449999999999999</v>
      </c>
      <c r="FB262" s="162">
        <v>1327.9</v>
      </c>
      <c r="FC262" s="112">
        <v>627942.848</v>
      </c>
      <c r="FD262" s="107">
        <v>1.7729999999999999</v>
      </c>
      <c r="FE262" s="133">
        <v>1215.3</v>
      </c>
      <c r="FF262" s="133">
        <v>833.53</v>
      </c>
      <c r="FG262" s="112">
        <v>819.16200000000003</v>
      </c>
      <c r="FH262" s="107">
        <v>2.42</v>
      </c>
      <c r="FI262" s="107">
        <v>1111.3</v>
      </c>
      <c r="FJ262" s="112">
        <v>416.57900000000001</v>
      </c>
      <c r="FK262" s="107">
        <v>1.2310000000000001</v>
      </c>
      <c r="FL262" s="163">
        <v>925.40800000000002</v>
      </c>
      <c r="FM262" s="133">
        <v>529.17999999999995</v>
      </c>
      <c r="FN262" s="112">
        <v>528.79999999999995</v>
      </c>
      <c r="FO262" s="107">
        <v>3.871</v>
      </c>
      <c r="FP262" s="107">
        <v>841.40099999999995</v>
      </c>
      <c r="FQ262" s="112">
        <v>263.72000000000003</v>
      </c>
      <c r="FR262" s="107">
        <v>1.931</v>
      </c>
      <c r="FS262" s="163">
        <v>840.75400000000002</v>
      </c>
      <c r="FT262" s="107">
        <v>300.36799999999999</v>
      </c>
      <c r="FU262" s="107">
        <v>26.074000000000002</v>
      </c>
      <c r="FV262" s="107">
        <v>1631.8</v>
      </c>
      <c r="FW262" s="107">
        <v>290.81799999999998</v>
      </c>
      <c r="FX262" s="107">
        <v>25.245000000000001</v>
      </c>
      <c r="FY262" s="107">
        <v>1613.5</v>
      </c>
      <c r="FZ262" s="107">
        <v>388674.68</v>
      </c>
      <c r="GA262" s="107">
        <v>2.6240000000000001</v>
      </c>
      <c r="GB262" s="164">
        <v>1388.5</v>
      </c>
      <c r="GC262" s="107">
        <v>3032189.6940000001</v>
      </c>
      <c r="GD262" s="107">
        <v>20.475000000000001</v>
      </c>
      <c r="GE262" s="132">
        <v>1390.4</v>
      </c>
      <c r="GF262" s="105">
        <v>839.9</v>
      </c>
      <c r="GG262" s="105"/>
      <c r="GH262" s="105"/>
      <c r="GI262" s="105"/>
      <c r="GJ262" s="105"/>
      <c r="GK262" s="105"/>
      <c r="GL262" s="133">
        <v>4</v>
      </c>
      <c r="GM262" s="133"/>
      <c r="GN262" s="133"/>
      <c r="GO262" s="72"/>
      <c r="GP262" s="72"/>
      <c r="GQ262" s="72"/>
      <c r="GR262" s="72"/>
      <c r="GS262" s="72"/>
      <c r="GT262" s="72"/>
      <c r="GU262" s="72"/>
      <c r="GV262" s="72"/>
      <c r="GW262" s="72"/>
      <c r="GX262" s="72"/>
      <c r="GY262" s="72"/>
      <c r="GZ262" s="72"/>
      <c r="HA262" s="133"/>
      <c r="HB262" s="72"/>
      <c r="HC262" s="53" t="str">
        <f t="shared" si="29"/>
        <v>0</v>
      </c>
      <c r="HD262" s="56">
        <f t="shared" si="30"/>
        <v>2018</v>
      </c>
      <c r="HF262" s="56" t="e">
        <f>MATCH(ROUND(#REF!,1),#REF!,0)</f>
        <v>#REF!</v>
      </c>
      <c r="HG262" s="56" t="e">
        <f>MATCH(ROUND(#REF!,1),#REF!,0)</f>
        <v>#REF!</v>
      </c>
      <c r="HH262" s="56" t="e">
        <f>MATCH(ROUND(#REF!,1),#REF!,0)</f>
        <v>#REF!</v>
      </c>
      <c r="HI262" s="56" t="e">
        <f>MATCH(ROUND(#REF!,1),#REF!,0)</f>
        <v>#REF!</v>
      </c>
      <c r="HK262" s="115">
        <f t="shared" ref="HK262:HK325" si="31">IF(VALUE(AC262)=0,"",VALUE(AC262))</f>
        <v>4</v>
      </c>
      <c r="HL262" s="115" t="str" cm="1">
        <f t="array" ref="HL262">IFERROR(INDEX(#REF!,'5. Data Set'!HH262),"")</f>
        <v/>
      </c>
      <c r="HN262" s="116" t="str" cm="1">
        <f t="array" ref="HN262">IF(IFERROR(INDEX($E$5:$E$900,SMALL(IF(ROUND($EH$5:$EH$900,1)=ROUND($EH262,1),ROW($EH$5:$EH$900)-4,""),1)),"")=$E262,"",IFERROR(INDEX($E$5:$E$900,SMALL(IF(ROUND($EH$5:$EH$900,1)=ROUND($EH262,1),ROW($EH$5:$EH$900)-4,""),1)),""))</f>
        <v/>
      </c>
      <c r="HO262" s="116" t="str" cm="1">
        <f t="array" ref="HO262">IF(IFERROR(INDEX($E$5:$E$900,SMALL(IF(ROUND($EH$5:$EH$900,1)=ROUND($EH262,1),ROW($EH$5:$EH$900)-4,""),2)),"")=$E262,"",IFERROR(INDEX($E$5:$E$900,SMALL(IF(ROUND($EH$5:$EH$900,1)=ROUND($EH262,1),ROW($EH$5:$EH$900)-4,""),2)),""))</f>
        <v/>
      </c>
      <c r="HP262" s="116" t="str" cm="1">
        <f t="array" ref="HP262">IF(IFERROR(INDEX($E$5:$E$900,SMALL(IF(ROUND($EH$5:$EH$900,1)=ROUND($EH262,1),ROW($EH$5:$EH$900)-4,""),3)),"")=$E262,"",IFERROR(INDEX($E$5:$E$900,SMALL(IF(ROUND($EH$5:$EH$900,1)=ROUND($EH262,1),ROW($EH$5:$EH$900)-4,""),3)),""))</f>
        <v/>
      </c>
      <c r="HQ262" s="117" t="str" cm="1">
        <f t="array" ref="HQ262">IF(IFERROR(INDEX($E$5:$E$900,SMALL(IF(ROUND($EH$5:$EH$900,1)=ROUND($EH262,1),ROW($EH$5:$EH$900)-4,""),4)),"")=$E262,"",IFERROR(INDEX($E$5:$E$900,SMALL(IF(ROUND($EH$5:$EH$900,1)=ROUND($EH262,1),ROW($EH$5:$EH$900)-4,""),4)),""))</f>
        <v/>
      </c>
      <c r="HR262" s="118"/>
      <c r="HS262" s="105" t="str">
        <f t="shared" ref="HS262:HS325" si="32">B262</f>
        <v>JBE</v>
      </c>
      <c r="HT262" s="119" t="str">
        <f t="shared" ref="HT262:HW325" si="33">IFERROR(INDEX($B$5:$B$900,MATCH(HN262,$E$5:$E$900,0)),"")</f>
        <v/>
      </c>
      <c r="HU262" s="119" t="str">
        <f t="shared" si="33"/>
        <v/>
      </c>
      <c r="HV262" s="119" t="str">
        <f t="shared" si="33"/>
        <v/>
      </c>
      <c r="HW262" s="119" t="str">
        <f t="shared" si="33"/>
        <v/>
      </c>
    </row>
    <row r="263" spans="1:231" ht="12.75" customHeight="1" x14ac:dyDescent="0.25">
      <c r="A263" s="110" t="s">
        <v>292</v>
      </c>
      <c r="B263" s="110" t="s">
        <v>953</v>
      </c>
      <c r="C263" s="107"/>
      <c r="D263" s="110">
        <v>2019</v>
      </c>
      <c r="E263" s="109" t="s">
        <v>954</v>
      </c>
      <c r="F263" s="107" t="s">
        <v>309</v>
      </c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 t="s">
        <v>18</v>
      </c>
      <c r="X263" s="105"/>
      <c r="Y263" s="107" t="s">
        <v>296</v>
      </c>
      <c r="Z263" s="107">
        <v>1</v>
      </c>
      <c r="AA263" s="107" t="s">
        <v>955</v>
      </c>
      <c r="AB263" s="110">
        <v>1</v>
      </c>
      <c r="AC263" s="110">
        <v>1</v>
      </c>
      <c r="AD263" s="107">
        <v>3300</v>
      </c>
      <c r="AE263" s="107">
        <v>4</v>
      </c>
      <c r="AF263" s="107">
        <v>1</v>
      </c>
      <c r="AG263" s="107">
        <v>16000</v>
      </c>
      <c r="AH263" s="107">
        <v>2</v>
      </c>
      <c r="AI263" s="107" t="s">
        <v>956</v>
      </c>
      <c r="AJ263" s="110">
        <v>4</v>
      </c>
      <c r="AK263" s="110" t="s">
        <v>326</v>
      </c>
      <c r="AL263" s="107" t="s">
        <v>327</v>
      </c>
      <c r="AM263" s="107">
        <v>2</v>
      </c>
      <c r="AN263" s="110" t="s">
        <v>367</v>
      </c>
      <c r="AO263" s="110">
        <v>460</v>
      </c>
      <c r="AP263" s="107" t="s">
        <v>817</v>
      </c>
      <c r="AQ263" s="107" t="s">
        <v>441</v>
      </c>
      <c r="AR263" s="107" t="s">
        <v>319</v>
      </c>
      <c r="AS263" s="107" t="s">
        <v>674</v>
      </c>
      <c r="AT263" s="107"/>
      <c r="AU263" s="107">
        <v>9.5410000000000004</v>
      </c>
      <c r="AV263" s="107">
        <v>12.381</v>
      </c>
      <c r="AW263" s="107">
        <v>12.760999999999999</v>
      </c>
      <c r="AX263" s="107">
        <v>5.7450000000000001</v>
      </c>
      <c r="AY263" s="107">
        <v>5.8550000000000004</v>
      </c>
      <c r="AZ263" s="107">
        <v>10.747</v>
      </c>
      <c r="BA263" s="107"/>
      <c r="BB263" s="107">
        <v>67.498000000000005</v>
      </c>
      <c r="BC263" s="107">
        <v>164.733</v>
      </c>
      <c r="BD263" s="107">
        <v>5.9669999999999996</v>
      </c>
      <c r="BE263" s="133">
        <v>19.350000000000001</v>
      </c>
      <c r="BF263" s="133">
        <v>23.234999999999999</v>
      </c>
      <c r="BG263" s="133">
        <v>10322.014999999999</v>
      </c>
      <c r="BH263" s="112">
        <v>10330.201999999999</v>
      </c>
      <c r="BI263" s="111">
        <v>1.492</v>
      </c>
      <c r="BJ263" s="112">
        <v>111.04900000000001</v>
      </c>
      <c r="BK263" s="112">
        <v>7722.8829999999998</v>
      </c>
      <c r="BL263" s="111">
        <v>1.115</v>
      </c>
      <c r="BM263" s="112">
        <v>96.995000000000005</v>
      </c>
      <c r="BN263" s="112">
        <v>5169.9520000000002</v>
      </c>
      <c r="BO263" s="111">
        <v>0.747</v>
      </c>
      <c r="BP263" s="112">
        <v>79.480999999999995</v>
      </c>
      <c r="BQ263" s="112">
        <v>2588.1509999999998</v>
      </c>
      <c r="BR263" s="111">
        <v>0.374</v>
      </c>
      <c r="BS263" s="133">
        <v>65.45</v>
      </c>
      <c r="BT263" s="133">
        <v>113740.33199999999</v>
      </c>
      <c r="BU263" s="112">
        <v>113809.299</v>
      </c>
      <c r="BV263" s="107">
        <v>1.929</v>
      </c>
      <c r="BW263" s="107">
        <v>108.68899999999999</v>
      </c>
      <c r="BX263" s="107">
        <v>85348.048999999999</v>
      </c>
      <c r="BY263" s="107">
        <v>1.446</v>
      </c>
      <c r="BZ263" s="107">
        <v>98.537000000000006</v>
      </c>
      <c r="CA263" s="107">
        <v>56833.55</v>
      </c>
      <c r="CB263" s="107">
        <v>0.96299999999999997</v>
      </c>
      <c r="CC263" s="107">
        <v>78.152000000000001</v>
      </c>
      <c r="CD263" s="107">
        <v>28441.611000000001</v>
      </c>
      <c r="CE263" s="107">
        <v>0.48199999999999998</v>
      </c>
      <c r="CF263" s="133">
        <v>65.837999999999994</v>
      </c>
      <c r="CG263" s="133">
        <v>36749.502999999997</v>
      </c>
      <c r="CH263" s="112">
        <v>36676.614000000001</v>
      </c>
      <c r="CI263" s="107">
        <v>2.2999999999999998</v>
      </c>
      <c r="CJ263" s="107">
        <v>127.872</v>
      </c>
      <c r="CK263" s="107">
        <v>27593.238000000001</v>
      </c>
      <c r="CL263" s="107">
        <v>1.73</v>
      </c>
      <c r="CM263" s="107">
        <v>119.024</v>
      </c>
      <c r="CN263" s="107">
        <v>18349.789000000001</v>
      </c>
      <c r="CO263" s="107">
        <v>1.151</v>
      </c>
      <c r="CP263" s="107">
        <v>94.287000000000006</v>
      </c>
      <c r="CQ263" s="107">
        <v>9162.66</v>
      </c>
      <c r="CR263" s="107">
        <v>0.57499999999999996</v>
      </c>
      <c r="CS263" s="107">
        <v>69.153000000000006</v>
      </c>
      <c r="CT263" s="107">
        <v>12415.748</v>
      </c>
      <c r="CU263" s="107">
        <v>12400.743</v>
      </c>
      <c r="CV263" s="107">
        <v>0.82399999999999995</v>
      </c>
      <c r="CW263" s="107">
        <v>96.736000000000004</v>
      </c>
      <c r="CX263" s="112">
        <v>9318.482</v>
      </c>
      <c r="CY263" s="107">
        <v>0.61899999999999999</v>
      </c>
      <c r="CZ263" s="107">
        <v>86.918000000000006</v>
      </c>
      <c r="DA263" s="112">
        <v>6212.1530000000002</v>
      </c>
      <c r="DB263" s="107">
        <v>0.41299999999999998</v>
      </c>
      <c r="DC263" s="107">
        <v>74.260000000000005</v>
      </c>
      <c r="DD263" s="112">
        <v>3087.0770000000002</v>
      </c>
      <c r="DE263" s="107">
        <v>0.20499999999999999</v>
      </c>
      <c r="DF263" s="107">
        <v>63.383000000000003</v>
      </c>
      <c r="DG263" s="133">
        <v>18440.460999999999</v>
      </c>
      <c r="DH263" s="112">
        <v>18411.042000000001</v>
      </c>
      <c r="DI263" s="107">
        <v>0.88100000000000001</v>
      </c>
      <c r="DJ263" s="107">
        <v>105.173</v>
      </c>
      <c r="DK263" s="112">
        <v>13850.964</v>
      </c>
      <c r="DL263" s="107">
        <v>0.66300000000000003</v>
      </c>
      <c r="DM263" s="107">
        <v>93.494</v>
      </c>
      <c r="DN263" s="112">
        <v>9226.9110000000001</v>
      </c>
      <c r="DO263" s="107">
        <v>0.442</v>
      </c>
      <c r="DP263" s="162">
        <v>76.850999999999999</v>
      </c>
      <c r="DQ263" s="112">
        <v>4617.7070000000003</v>
      </c>
      <c r="DR263" s="107">
        <v>0.221</v>
      </c>
      <c r="DS263" s="133">
        <v>64.296999999999997</v>
      </c>
      <c r="DT263" s="133">
        <v>1564.028</v>
      </c>
      <c r="DU263" s="112">
        <v>1564.4649999999999</v>
      </c>
      <c r="DV263" s="107">
        <v>1.6020000000000001</v>
      </c>
      <c r="DW263" s="107">
        <v>98.35</v>
      </c>
      <c r="DX263" s="112">
        <v>1185.038</v>
      </c>
      <c r="DY263" s="107">
        <v>1.2130000000000001</v>
      </c>
      <c r="DZ263" s="162">
        <v>90.192999999999998</v>
      </c>
      <c r="EA263" s="112">
        <v>773.50699999999995</v>
      </c>
      <c r="EB263" s="107">
        <v>0.79200000000000004</v>
      </c>
      <c r="EC263" s="162">
        <v>76.878</v>
      </c>
      <c r="ED263" s="112">
        <v>387.31900000000002</v>
      </c>
      <c r="EE263" s="107">
        <v>0.39600000000000002</v>
      </c>
      <c r="EF263" s="133">
        <v>67.058000000000007</v>
      </c>
      <c r="EG263" s="133">
        <v>374316.28100000002</v>
      </c>
      <c r="EH263" s="111">
        <v>374820.75900000002</v>
      </c>
      <c r="EI263" s="107">
        <v>1.0580000000000001</v>
      </c>
      <c r="EJ263" s="107">
        <v>105.559</v>
      </c>
      <c r="EK263" s="112">
        <v>328010.10600000003</v>
      </c>
      <c r="EL263" s="107">
        <v>0.92600000000000005</v>
      </c>
      <c r="EM263" s="162">
        <v>100.34099999999999</v>
      </c>
      <c r="EN263" s="112">
        <v>282646.66200000001</v>
      </c>
      <c r="EO263" s="107">
        <v>0.79800000000000004</v>
      </c>
      <c r="EP263" s="162">
        <v>94.975999999999999</v>
      </c>
      <c r="EQ263" s="112">
        <v>236141.497</v>
      </c>
      <c r="ER263" s="107">
        <v>0.66700000000000004</v>
      </c>
      <c r="ES263" s="162">
        <v>88.278000000000006</v>
      </c>
      <c r="ET263" s="112">
        <v>186757.693</v>
      </c>
      <c r="EU263" s="107">
        <v>0.52700000000000002</v>
      </c>
      <c r="EV263" s="162">
        <v>80.894000000000005</v>
      </c>
      <c r="EW263" s="112">
        <v>139702.685</v>
      </c>
      <c r="EX263" s="107">
        <v>0.39500000000000002</v>
      </c>
      <c r="EY263" s="162">
        <v>75.811000000000007</v>
      </c>
      <c r="EZ263" s="112">
        <v>93903.354999999996</v>
      </c>
      <c r="FA263" s="107">
        <v>0.26500000000000001</v>
      </c>
      <c r="FB263" s="162">
        <v>69.566000000000003</v>
      </c>
      <c r="FC263" s="112">
        <v>47239.483</v>
      </c>
      <c r="FD263" s="107">
        <v>0.13300000000000001</v>
      </c>
      <c r="FE263" s="133">
        <v>63.061999999999998</v>
      </c>
      <c r="FF263" s="133">
        <v>2183.366</v>
      </c>
      <c r="FG263" s="112">
        <v>2192.395</v>
      </c>
      <c r="FH263" s="107">
        <v>6.4779999999999998</v>
      </c>
      <c r="FI263" s="107">
        <v>72.135000000000005</v>
      </c>
      <c r="FJ263" s="112">
        <v>1095.431</v>
      </c>
      <c r="FK263" s="107">
        <v>3.2370000000000001</v>
      </c>
      <c r="FL263" s="163">
        <v>63.790999999999997</v>
      </c>
      <c r="FM263" s="133">
        <v>2164.3829999999998</v>
      </c>
      <c r="FN263" s="112">
        <v>2164.268</v>
      </c>
      <c r="FO263" s="107">
        <v>15.845000000000001</v>
      </c>
      <c r="FP263" s="107">
        <v>70.912999999999997</v>
      </c>
      <c r="FQ263" s="112">
        <v>1087.5440000000001</v>
      </c>
      <c r="FR263" s="107">
        <v>7.9619999999999997</v>
      </c>
      <c r="FS263" s="163">
        <v>65.558999999999997</v>
      </c>
      <c r="FT263" s="107">
        <v>18.187000000000001</v>
      </c>
      <c r="FU263" s="107">
        <v>1.579</v>
      </c>
      <c r="FV263" s="107">
        <v>81.796999999999997</v>
      </c>
      <c r="FW263" s="107">
        <v>18.103999999999999</v>
      </c>
      <c r="FX263" s="107">
        <v>1.5720000000000001</v>
      </c>
      <c r="FY263" s="107">
        <v>81.010000000000005</v>
      </c>
      <c r="FZ263" s="107">
        <v>299263.52600000001</v>
      </c>
      <c r="GA263" s="107">
        <v>2.0209999999999999</v>
      </c>
      <c r="GB263" s="162">
        <v>114.131</v>
      </c>
      <c r="GC263" s="107">
        <v>394818.99200000003</v>
      </c>
      <c r="GD263" s="107">
        <v>2.6659999999999999</v>
      </c>
      <c r="GE263" s="132">
        <v>114.738</v>
      </c>
      <c r="GF263" s="105">
        <v>57.2</v>
      </c>
      <c r="GG263" s="105"/>
      <c r="GH263" s="105"/>
      <c r="GI263" s="105"/>
      <c r="GJ263" s="105"/>
      <c r="GK263" s="105"/>
      <c r="GL263" s="133">
        <v>2</v>
      </c>
      <c r="GM263" s="133"/>
      <c r="GN263" s="133"/>
      <c r="GO263" s="133"/>
      <c r="GP263" s="133"/>
      <c r="GQ263" s="133"/>
      <c r="GR263" s="133"/>
      <c r="GS263" s="72"/>
      <c r="GT263" s="72"/>
      <c r="GU263" s="72"/>
      <c r="GV263" s="72"/>
      <c r="GW263" s="72"/>
      <c r="GX263" s="72"/>
      <c r="GY263" s="72"/>
      <c r="GZ263" s="72"/>
      <c r="HA263" s="133"/>
      <c r="HB263" s="133"/>
      <c r="HC263" s="53" t="str">
        <f t="shared" si="29"/>
        <v>0</v>
      </c>
      <c r="HD263" s="56">
        <f t="shared" si="30"/>
        <v>2019</v>
      </c>
      <c r="HF263" s="56" t="e">
        <f>MATCH(ROUND(#REF!,1),#REF!,0)</f>
        <v>#REF!</v>
      </c>
      <c r="HG263" s="56" t="e">
        <f>MATCH(ROUND(#REF!,1),#REF!,0)</f>
        <v>#REF!</v>
      </c>
      <c r="HH263" s="56" t="e">
        <f>MATCH(ROUND(#REF!,1),#REF!,0)</f>
        <v>#REF!</v>
      </c>
      <c r="HI263" s="56" t="e">
        <f>MATCH(ROUND(#REF!,1),#REF!,0)</f>
        <v>#REF!</v>
      </c>
      <c r="HK263" s="115">
        <f t="shared" si="31"/>
        <v>1</v>
      </c>
      <c r="HL263" s="115" t="str" cm="1">
        <f t="array" ref="HL263">IFERROR(INDEX(#REF!,'5. Data Set'!HH263),"")</f>
        <v/>
      </c>
      <c r="HN263" s="116" t="str" cm="1">
        <f t="array" ref="HN263">IF(IFERROR(INDEX($E$5:$E$900,SMALL(IF(ROUND($EH$5:$EH$900,1)=ROUND($EH263,1),ROW($EH$5:$EH$900)-4,""),1)),"")=$E263,"",IFERROR(INDEX($E$5:$E$900,SMALL(IF(ROUND($EH$5:$EH$900,1)=ROUND($EH263,1),ROW($EH$5:$EH$900)-4,""),1)),""))</f>
        <v/>
      </c>
      <c r="HO263" s="116" t="str" cm="1">
        <f t="array" ref="HO263">IF(IFERROR(INDEX($E$5:$E$900,SMALL(IF(ROUND($EH$5:$EH$900,1)=ROUND($EH263,1),ROW($EH$5:$EH$900)-4,""),2)),"")=$E263,"",IFERROR(INDEX($E$5:$E$900,SMALL(IF(ROUND($EH$5:$EH$900,1)=ROUND($EH263,1),ROW($EH$5:$EH$900)-4,""),2)),""))</f>
        <v/>
      </c>
      <c r="HP263" s="116" t="str" cm="1">
        <f t="array" ref="HP263">IF(IFERROR(INDEX($E$5:$E$900,SMALL(IF(ROUND($EH$5:$EH$900,1)=ROUND($EH263,1),ROW($EH$5:$EH$900)-4,""),3)),"")=$E263,"",IFERROR(INDEX($E$5:$E$900,SMALL(IF(ROUND($EH$5:$EH$900,1)=ROUND($EH263,1),ROW($EH$5:$EH$900)-4,""),3)),""))</f>
        <v/>
      </c>
      <c r="HQ263" s="117" t="str" cm="1">
        <f t="array" ref="HQ263">IF(IFERROR(INDEX($E$5:$E$900,SMALL(IF(ROUND($EH$5:$EH$900,1)=ROUND($EH263,1),ROW($EH$5:$EH$900)-4,""),4)),"")=$E263,"",IFERROR(INDEX($E$5:$E$900,SMALL(IF(ROUND($EH$5:$EH$900,1)=ROUND($EH263,1),ROW($EH$5:$EH$900)-4,""),4)),""))</f>
        <v/>
      </c>
      <c r="HR263" s="118"/>
      <c r="HS263" s="105" t="str">
        <f t="shared" si="32"/>
        <v>WMP</v>
      </c>
      <c r="HT263" s="119" t="str">
        <f t="shared" si="33"/>
        <v/>
      </c>
      <c r="HU263" s="119" t="str">
        <f t="shared" si="33"/>
        <v/>
      </c>
      <c r="HV263" s="119" t="str">
        <f t="shared" si="33"/>
        <v/>
      </c>
      <c r="HW263" s="119" t="str">
        <f t="shared" si="33"/>
        <v/>
      </c>
    </row>
    <row r="264" spans="1:231" ht="12.75" customHeight="1" x14ac:dyDescent="0.25">
      <c r="A264" s="110" t="s">
        <v>292</v>
      </c>
      <c r="B264" s="110" t="s">
        <v>953</v>
      </c>
      <c r="C264" s="107"/>
      <c r="D264" s="110">
        <v>2019</v>
      </c>
      <c r="E264" s="109" t="s">
        <v>957</v>
      </c>
      <c r="F264" s="107" t="s">
        <v>49</v>
      </c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 t="s">
        <v>18</v>
      </c>
      <c r="X264" s="105"/>
      <c r="Y264" s="107" t="s">
        <v>296</v>
      </c>
      <c r="Z264" s="107">
        <v>1</v>
      </c>
      <c r="AA264" s="107" t="s">
        <v>955</v>
      </c>
      <c r="AB264" s="110">
        <v>1</v>
      </c>
      <c r="AC264" s="110">
        <v>1</v>
      </c>
      <c r="AD264" s="107">
        <v>3300</v>
      </c>
      <c r="AE264" s="107">
        <v>4</v>
      </c>
      <c r="AF264" s="107">
        <v>1</v>
      </c>
      <c r="AG264" s="107">
        <v>16000</v>
      </c>
      <c r="AH264" s="107">
        <v>2</v>
      </c>
      <c r="AI264" s="107" t="s">
        <v>956</v>
      </c>
      <c r="AJ264" s="110">
        <v>2</v>
      </c>
      <c r="AK264" s="110" t="s">
        <v>326</v>
      </c>
      <c r="AL264" s="107" t="s">
        <v>316</v>
      </c>
      <c r="AM264" s="107">
        <v>1</v>
      </c>
      <c r="AN264" s="110" t="s">
        <v>367</v>
      </c>
      <c r="AO264" s="110">
        <v>460</v>
      </c>
      <c r="AP264" s="107" t="s">
        <v>817</v>
      </c>
      <c r="AQ264" s="107" t="s">
        <v>441</v>
      </c>
      <c r="AR264" s="107" t="s">
        <v>319</v>
      </c>
      <c r="AS264" s="107" t="s">
        <v>674</v>
      </c>
      <c r="AT264" s="107"/>
      <c r="AU264" s="107">
        <v>12.215999999999999</v>
      </c>
      <c r="AV264" s="107">
        <v>16.195</v>
      </c>
      <c r="AW264" s="107">
        <v>15.695</v>
      </c>
      <c r="AX264" s="107">
        <v>7.4320000000000004</v>
      </c>
      <c r="AY264" s="107">
        <v>7.492</v>
      </c>
      <c r="AZ264" s="107">
        <v>13.893000000000001</v>
      </c>
      <c r="BA264" s="107"/>
      <c r="BB264" s="107">
        <v>39.984000000000002</v>
      </c>
      <c r="BC264" s="107">
        <v>76.14</v>
      </c>
      <c r="BD264" s="107">
        <v>7.8150000000000004</v>
      </c>
      <c r="BE264" s="133">
        <v>27.329000000000001</v>
      </c>
      <c r="BF264" s="133">
        <v>28.172999999999998</v>
      </c>
      <c r="BG264" s="133">
        <v>10427.716</v>
      </c>
      <c r="BH264" s="112">
        <v>10405.367</v>
      </c>
      <c r="BI264" s="111">
        <v>1.5029999999999999</v>
      </c>
      <c r="BJ264" s="112">
        <v>93.09</v>
      </c>
      <c r="BK264" s="112">
        <v>7825.9620000000004</v>
      </c>
      <c r="BL264" s="111">
        <v>1.1299999999999999</v>
      </c>
      <c r="BM264" s="112">
        <v>80.936000000000007</v>
      </c>
      <c r="BN264" s="112">
        <v>5203.24</v>
      </c>
      <c r="BO264" s="111">
        <v>0.751</v>
      </c>
      <c r="BP264" s="112">
        <v>61.627000000000002</v>
      </c>
      <c r="BQ264" s="112">
        <v>2607.4360000000001</v>
      </c>
      <c r="BR264" s="111">
        <v>0.377</v>
      </c>
      <c r="BS264" s="133">
        <v>46.475999999999999</v>
      </c>
      <c r="BT264" s="133">
        <v>116243.02899999999</v>
      </c>
      <c r="BU264" s="112">
        <v>116144.697</v>
      </c>
      <c r="BV264" s="107">
        <v>1.968</v>
      </c>
      <c r="BW264" s="107">
        <v>89.292000000000002</v>
      </c>
      <c r="BX264" s="107">
        <v>87215.51</v>
      </c>
      <c r="BY264" s="107">
        <v>1.478</v>
      </c>
      <c r="BZ264" s="107">
        <v>81.709999999999994</v>
      </c>
      <c r="CA264" s="107">
        <v>58057.921000000002</v>
      </c>
      <c r="CB264" s="107">
        <v>0.98399999999999999</v>
      </c>
      <c r="CC264" s="107">
        <v>60.271999999999998</v>
      </c>
      <c r="CD264" s="107">
        <v>29081.067999999999</v>
      </c>
      <c r="CE264" s="107">
        <v>0.49299999999999999</v>
      </c>
      <c r="CF264" s="133">
        <v>46.634999999999998</v>
      </c>
      <c r="CG264" s="133">
        <v>35139.682999999997</v>
      </c>
      <c r="CH264" s="112">
        <v>34800.038</v>
      </c>
      <c r="CI264" s="107">
        <v>2.1819999999999999</v>
      </c>
      <c r="CJ264" s="107">
        <v>113.25700000000001</v>
      </c>
      <c r="CK264" s="107">
        <v>26385.262999999999</v>
      </c>
      <c r="CL264" s="107">
        <v>1.655</v>
      </c>
      <c r="CM264" s="107">
        <v>92.745999999999995</v>
      </c>
      <c r="CN264" s="107">
        <v>17538.858</v>
      </c>
      <c r="CO264" s="107">
        <v>1.1000000000000001</v>
      </c>
      <c r="CP264" s="107">
        <v>67.052000000000007</v>
      </c>
      <c r="CQ264" s="107">
        <v>8773.6190000000006</v>
      </c>
      <c r="CR264" s="107">
        <v>0.55000000000000004</v>
      </c>
      <c r="CS264" s="107">
        <v>51.131999999999998</v>
      </c>
      <c r="CT264" s="107">
        <v>12417.406999999999</v>
      </c>
      <c r="CU264" s="107">
        <v>12418.477000000001</v>
      </c>
      <c r="CV264" s="107">
        <v>0.82499999999999996</v>
      </c>
      <c r="CW264" s="107">
        <v>79.718000000000004</v>
      </c>
      <c r="CX264" s="112">
        <v>9298.2569999999996</v>
      </c>
      <c r="CY264" s="107">
        <v>0.61799999999999999</v>
      </c>
      <c r="CZ264" s="107">
        <v>70.968999999999994</v>
      </c>
      <c r="DA264" s="112">
        <v>6220.5469999999996</v>
      </c>
      <c r="DB264" s="107">
        <v>0.41299999999999998</v>
      </c>
      <c r="DC264" s="107">
        <v>56.341000000000001</v>
      </c>
      <c r="DD264" s="112">
        <v>3093.2109999999998</v>
      </c>
      <c r="DE264" s="107">
        <v>0.20499999999999999</v>
      </c>
      <c r="DF264" s="107">
        <v>44.456000000000003</v>
      </c>
      <c r="DG264" s="133">
        <v>18507.274000000001</v>
      </c>
      <c r="DH264" s="112">
        <v>18518.493999999999</v>
      </c>
      <c r="DI264" s="107">
        <v>0.88700000000000001</v>
      </c>
      <c r="DJ264" s="107">
        <v>89.162999999999997</v>
      </c>
      <c r="DK264" s="112">
        <v>13916.552</v>
      </c>
      <c r="DL264" s="107">
        <v>0.66600000000000004</v>
      </c>
      <c r="DM264" s="107">
        <v>76.802999999999997</v>
      </c>
      <c r="DN264" s="112">
        <v>9265.6630000000005</v>
      </c>
      <c r="DO264" s="107">
        <v>0.44400000000000001</v>
      </c>
      <c r="DP264" s="162">
        <v>59.371000000000002</v>
      </c>
      <c r="DQ264" s="112">
        <v>4609.2860000000001</v>
      </c>
      <c r="DR264" s="107">
        <v>0.221</v>
      </c>
      <c r="DS264" s="133">
        <v>45.152000000000001</v>
      </c>
      <c r="DT264" s="133">
        <v>1564.5840000000001</v>
      </c>
      <c r="DU264" s="112">
        <v>1564.63</v>
      </c>
      <c r="DV264" s="107">
        <v>1.6020000000000001</v>
      </c>
      <c r="DW264" s="107">
        <v>82.183000000000007</v>
      </c>
      <c r="DX264" s="112">
        <v>1185.9559999999999</v>
      </c>
      <c r="DY264" s="107">
        <v>1.214</v>
      </c>
      <c r="DZ264" s="162">
        <v>73.912000000000006</v>
      </c>
      <c r="EA264" s="112">
        <v>773.59199999999998</v>
      </c>
      <c r="EB264" s="107">
        <v>0.79200000000000004</v>
      </c>
      <c r="EC264" s="162">
        <v>59.082999999999998</v>
      </c>
      <c r="ED264" s="112">
        <v>395.601</v>
      </c>
      <c r="EE264" s="107">
        <v>0.40500000000000003</v>
      </c>
      <c r="EF264" s="133">
        <v>46.643000000000001</v>
      </c>
      <c r="EG264" s="133">
        <v>382920.14299999998</v>
      </c>
      <c r="EH264" s="111">
        <v>383375.21500000003</v>
      </c>
      <c r="EI264" s="107">
        <v>1.083</v>
      </c>
      <c r="EJ264" s="107">
        <v>88.119</v>
      </c>
      <c r="EK264" s="112">
        <v>337426.78899999999</v>
      </c>
      <c r="EL264" s="107">
        <v>0.95299999999999996</v>
      </c>
      <c r="EM264" s="162">
        <v>83.046999999999997</v>
      </c>
      <c r="EN264" s="112">
        <v>286116.71999999997</v>
      </c>
      <c r="EO264" s="107">
        <v>0.80800000000000005</v>
      </c>
      <c r="EP264" s="162">
        <v>76.525000000000006</v>
      </c>
      <c r="EQ264" s="112">
        <v>238606.72200000001</v>
      </c>
      <c r="ER264" s="107">
        <v>0.67400000000000004</v>
      </c>
      <c r="ES264" s="162">
        <v>69.632000000000005</v>
      </c>
      <c r="ET264" s="112">
        <v>188827.67600000001</v>
      </c>
      <c r="EU264" s="107">
        <v>0.53300000000000003</v>
      </c>
      <c r="EV264" s="162">
        <v>62.68</v>
      </c>
      <c r="EW264" s="112">
        <v>143303.58100000001</v>
      </c>
      <c r="EX264" s="107">
        <v>0.40500000000000003</v>
      </c>
      <c r="EY264" s="162">
        <v>57.302999999999997</v>
      </c>
      <c r="EZ264" s="112">
        <v>96054.100999999995</v>
      </c>
      <c r="FA264" s="107">
        <v>0.27100000000000002</v>
      </c>
      <c r="FB264" s="162">
        <v>51.216999999999999</v>
      </c>
      <c r="FC264" s="112">
        <v>47731.137999999999</v>
      </c>
      <c r="FD264" s="107">
        <v>0.13500000000000001</v>
      </c>
      <c r="FE264" s="133">
        <v>44.381</v>
      </c>
      <c r="FF264" s="133">
        <v>775.76499999999999</v>
      </c>
      <c r="FG264" s="112">
        <v>754.31</v>
      </c>
      <c r="FH264" s="107">
        <v>2.2290000000000001</v>
      </c>
      <c r="FI264" s="107">
        <v>40.631</v>
      </c>
      <c r="FJ264" s="112">
        <v>387.35700000000003</v>
      </c>
      <c r="FK264" s="107">
        <v>1.1439999999999999</v>
      </c>
      <c r="FL264" s="163">
        <v>39.265000000000001</v>
      </c>
      <c r="FM264" s="133">
        <v>575.23199999999997</v>
      </c>
      <c r="FN264" s="112">
        <v>576.101</v>
      </c>
      <c r="FO264" s="107">
        <v>4.218</v>
      </c>
      <c r="FP264" s="107">
        <v>39.121000000000002</v>
      </c>
      <c r="FQ264" s="112">
        <v>283.09100000000001</v>
      </c>
      <c r="FR264" s="107">
        <v>2.073</v>
      </c>
      <c r="FS264" s="163">
        <v>38.543999999999997</v>
      </c>
      <c r="FT264" s="107">
        <v>18.167999999999999</v>
      </c>
      <c r="FU264" s="107">
        <v>1.577</v>
      </c>
      <c r="FV264" s="107">
        <v>57.871000000000002</v>
      </c>
      <c r="FW264" s="107">
        <v>18.045000000000002</v>
      </c>
      <c r="FX264" s="107">
        <v>1.5660000000000001</v>
      </c>
      <c r="FY264" s="107">
        <v>57.154000000000003</v>
      </c>
      <c r="FZ264" s="107">
        <v>295734.05599999998</v>
      </c>
      <c r="GA264" s="107">
        <v>1.9970000000000001</v>
      </c>
      <c r="GB264" s="162">
        <v>95.733999999999995</v>
      </c>
      <c r="GC264" s="107">
        <v>402820.16700000002</v>
      </c>
      <c r="GD264" s="107">
        <v>2.72</v>
      </c>
      <c r="GE264" s="132">
        <v>96.548000000000002</v>
      </c>
      <c r="GF264" s="105">
        <v>38.4</v>
      </c>
      <c r="GG264" s="105"/>
      <c r="GH264" s="105"/>
      <c r="GI264" s="105"/>
      <c r="GJ264" s="105"/>
      <c r="GK264" s="105"/>
      <c r="GL264" s="133">
        <v>2</v>
      </c>
      <c r="GM264" s="133"/>
      <c r="GN264" s="133"/>
      <c r="GO264" s="133"/>
      <c r="GP264" s="133"/>
      <c r="GQ264" s="133"/>
      <c r="GR264" s="133"/>
      <c r="GS264" s="72"/>
      <c r="GT264" s="72"/>
      <c r="GU264" s="72"/>
      <c r="GV264" s="72"/>
      <c r="GW264" s="72"/>
      <c r="GX264" s="72"/>
      <c r="GY264" s="72"/>
      <c r="GZ264" s="72"/>
      <c r="HA264" s="133"/>
      <c r="HB264" s="133"/>
      <c r="HC264" s="53" t="str">
        <f t="shared" si="29"/>
        <v>0</v>
      </c>
      <c r="HD264" s="56">
        <f t="shared" si="30"/>
        <v>2019</v>
      </c>
      <c r="HF264" s="56" t="e">
        <f>MATCH(ROUND(#REF!,1),#REF!,0)</f>
        <v>#REF!</v>
      </c>
      <c r="HG264" s="56" t="e">
        <f>MATCH(ROUND(#REF!,1),#REF!,0)</f>
        <v>#REF!</v>
      </c>
      <c r="HH264" s="56" t="e">
        <f>MATCH(ROUND(#REF!,1),#REF!,0)</f>
        <v>#REF!</v>
      </c>
      <c r="HI264" s="56" t="e">
        <f>MATCH(ROUND(#REF!,1),#REF!,0)</f>
        <v>#REF!</v>
      </c>
      <c r="HK264" s="115">
        <f t="shared" si="31"/>
        <v>1</v>
      </c>
      <c r="HL264" s="115" t="str" cm="1">
        <f t="array" ref="HL264">IFERROR(INDEX(#REF!,'5. Data Set'!HH264),"")</f>
        <v/>
      </c>
      <c r="HN264" s="116" t="str" cm="1">
        <f t="array" ref="HN264">IF(IFERROR(INDEX($E$5:$E$900,SMALL(IF(ROUND($EH$5:$EH$900,1)=ROUND($EH264,1),ROW($EH$5:$EH$900)-4,""),1)),"")=$E264,"",IFERROR(INDEX($E$5:$E$900,SMALL(IF(ROUND($EH$5:$EH$900,1)=ROUND($EH264,1),ROW($EH$5:$EH$900)-4,""),1)),""))</f>
        <v/>
      </c>
      <c r="HO264" s="116" t="str" cm="1">
        <f t="array" ref="HO264">IF(IFERROR(INDEX($E$5:$E$900,SMALL(IF(ROUND($EH$5:$EH$900,1)=ROUND($EH264,1),ROW($EH$5:$EH$900)-4,""),2)),"")=$E264,"",IFERROR(INDEX($E$5:$E$900,SMALL(IF(ROUND($EH$5:$EH$900,1)=ROUND($EH264,1),ROW($EH$5:$EH$900)-4,""),2)),""))</f>
        <v/>
      </c>
      <c r="HP264" s="116" t="str" cm="1">
        <f t="array" ref="HP264">IF(IFERROR(INDEX($E$5:$E$900,SMALL(IF(ROUND($EH$5:$EH$900,1)=ROUND($EH264,1),ROW($EH$5:$EH$900)-4,""),3)),"")=$E264,"",IFERROR(INDEX($E$5:$E$900,SMALL(IF(ROUND($EH$5:$EH$900,1)=ROUND($EH264,1),ROW($EH$5:$EH$900)-4,""),3)),""))</f>
        <v/>
      </c>
      <c r="HQ264" s="117" t="str" cm="1">
        <f t="array" ref="HQ264">IF(IFERROR(INDEX($E$5:$E$900,SMALL(IF(ROUND($EH$5:$EH$900,1)=ROUND($EH264,1),ROW($EH$5:$EH$900)-4,""),4)),"")=$E264,"",IFERROR(INDEX($E$5:$E$900,SMALL(IF(ROUND($EH$5:$EH$900,1)=ROUND($EH264,1),ROW($EH$5:$EH$900)-4,""),4)),""))</f>
        <v/>
      </c>
      <c r="HR264" s="118"/>
      <c r="HS264" s="105" t="str">
        <f t="shared" si="32"/>
        <v>WMP</v>
      </c>
      <c r="HT264" s="119" t="str">
        <f t="shared" si="33"/>
        <v/>
      </c>
      <c r="HU264" s="119" t="str">
        <f t="shared" si="33"/>
        <v/>
      </c>
      <c r="HV264" s="119" t="str">
        <f t="shared" si="33"/>
        <v/>
      </c>
      <c r="HW264" s="119" t="str">
        <f t="shared" si="33"/>
        <v/>
      </c>
    </row>
    <row r="265" spans="1:231" ht="12.75" customHeight="1" x14ac:dyDescent="0.25">
      <c r="A265" s="110" t="s">
        <v>292</v>
      </c>
      <c r="B265" s="110" t="s">
        <v>953</v>
      </c>
      <c r="C265" s="107"/>
      <c r="D265" s="110">
        <v>2019</v>
      </c>
      <c r="E265" s="109" t="s">
        <v>958</v>
      </c>
      <c r="F265" s="107" t="s">
        <v>300</v>
      </c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 t="s">
        <v>18</v>
      </c>
      <c r="X265" s="105"/>
      <c r="Y265" s="107" t="s">
        <v>296</v>
      </c>
      <c r="Z265" s="107">
        <v>1</v>
      </c>
      <c r="AA265" s="107" t="s">
        <v>959</v>
      </c>
      <c r="AB265" s="110">
        <v>1</v>
      </c>
      <c r="AC265" s="110">
        <v>1</v>
      </c>
      <c r="AD265" s="107">
        <v>3800</v>
      </c>
      <c r="AE265" s="107">
        <v>6</v>
      </c>
      <c r="AF265" s="107">
        <v>2</v>
      </c>
      <c r="AG265" s="107">
        <v>40000</v>
      </c>
      <c r="AH265" s="107">
        <v>4</v>
      </c>
      <c r="AI265" s="107" t="s">
        <v>960</v>
      </c>
      <c r="AJ265" s="110">
        <v>1</v>
      </c>
      <c r="AK265" s="110" t="s">
        <v>326</v>
      </c>
      <c r="AL265" s="107" t="s">
        <v>316</v>
      </c>
      <c r="AM265" s="107">
        <v>1</v>
      </c>
      <c r="AN265" s="110" t="s">
        <v>367</v>
      </c>
      <c r="AO265" s="110">
        <v>460</v>
      </c>
      <c r="AP265" s="107" t="s">
        <v>817</v>
      </c>
      <c r="AQ265" s="107" t="s">
        <v>441</v>
      </c>
      <c r="AR265" s="107" t="s">
        <v>319</v>
      </c>
      <c r="AS265" s="107" t="s">
        <v>674</v>
      </c>
      <c r="AT265" s="107"/>
      <c r="AU265" s="107">
        <v>17.811</v>
      </c>
      <c r="AV265" s="107">
        <v>27.658000000000001</v>
      </c>
      <c r="AW265" s="107">
        <v>22.02</v>
      </c>
      <c r="AX265" s="107">
        <v>15.821999999999999</v>
      </c>
      <c r="AY265" s="107">
        <v>15.381</v>
      </c>
      <c r="AZ265" s="107">
        <v>22.414999999999999</v>
      </c>
      <c r="BA265" s="107"/>
      <c r="BB265" s="107">
        <v>131.18600000000001</v>
      </c>
      <c r="BC265" s="107">
        <v>2140.3670000000002</v>
      </c>
      <c r="BD265" s="107">
        <v>11.673999999999999</v>
      </c>
      <c r="BE265" s="133">
        <v>35.347000000000001</v>
      </c>
      <c r="BF265" s="133">
        <v>62.323999999999998</v>
      </c>
      <c r="BG265" s="131">
        <v>16264.147000000001</v>
      </c>
      <c r="BH265" s="112">
        <v>16297.148999999999</v>
      </c>
      <c r="BI265" s="111">
        <v>2.3540000000000001</v>
      </c>
      <c r="BJ265" s="112">
        <v>122.986</v>
      </c>
      <c r="BK265" s="112">
        <v>12203.563</v>
      </c>
      <c r="BL265" s="111">
        <v>1.762</v>
      </c>
      <c r="BM265" s="112">
        <v>104.13</v>
      </c>
      <c r="BN265" s="112">
        <v>8145.83</v>
      </c>
      <c r="BO265" s="111">
        <v>1.1759999999999999</v>
      </c>
      <c r="BP265" s="112">
        <v>63.875</v>
      </c>
      <c r="BQ265" s="112">
        <v>4065.587</v>
      </c>
      <c r="BR265" s="111">
        <v>0.58699999999999997</v>
      </c>
      <c r="BS265" s="131">
        <v>34.802999999999997</v>
      </c>
      <c r="BT265" s="131">
        <v>185425.20800000001</v>
      </c>
      <c r="BU265" s="112">
        <v>185525.394</v>
      </c>
      <c r="BV265" s="107">
        <v>3.1440000000000001</v>
      </c>
      <c r="BW265" s="107">
        <v>114.355</v>
      </c>
      <c r="BX265" s="107">
        <v>139031.53200000001</v>
      </c>
      <c r="BY265" s="107">
        <v>2.3559999999999999</v>
      </c>
      <c r="BZ265" s="107">
        <v>89.994</v>
      </c>
      <c r="CA265" s="107">
        <v>92633.745999999999</v>
      </c>
      <c r="CB265" s="107">
        <v>1.57</v>
      </c>
      <c r="CC265" s="107">
        <v>47.59</v>
      </c>
      <c r="CD265" s="107">
        <v>46369.125999999997</v>
      </c>
      <c r="CE265" s="107">
        <v>0.78600000000000003</v>
      </c>
      <c r="CF265" s="131">
        <v>31.885000000000002</v>
      </c>
      <c r="CG265" s="131">
        <v>59668.413999999997</v>
      </c>
      <c r="CH265" s="112">
        <v>58768.639999999999</v>
      </c>
      <c r="CI265" s="107">
        <v>3.6850000000000001</v>
      </c>
      <c r="CJ265" s="107">
        <v>159.405</v>
      </c>
      <c r="CK265" s="107">
        <v>44780.54</v>
      </c>
      <c r="CL265" s="107">
        <v>2.8079999999999998</v>
      </c>
      <c r="CM265" s="107">
        <v>136.346</v>
      </c>
      <c r="CN265" s="107">
        <v>29865.690999999999</v>
      </c>
      <c r="CO265" s="107">
        <v>1.873</v>
      </c>
      <c r="CP265" s="107">
        <v>86.308999999999997</v>
      </c>
      <c r="CQ265" s="107">
        <v>14887.778</v>
      </c>
      <c r="CR265" s="107">
        <v>0.93400000000000005</v>
      </c>
      <c r="CS265" s="107">
        <v>41.027000000000001</v>
      </c>
      <c r="CT265" s="107">
        <v>25568.024000000001</v>
      </c>
      <c r="CU265" s="107">
        <v>25575.931</v>
      </c>
      <c r="CV265" s="107">
        <v>1.6990000000000001</v>
      </c>
      <c r="CW265" s="107">
        <v>98.070999999999998</v>
      </c>
      <c r="CX265" s="112">
        <v>19168.401000000002</v>
      </c>
      <c r="CY265" s="107">
        <v>1.2729999999999999</v>
      </c>
      <c r="CZ265" s="107">
        <v>80.129000000000005</v>
      </c>
      <c r="DA265" s="112">
        <v>12823.392</v>
      </c>
      <c r="DB265" s="107">
        <v>0.85199999999999998</v>
      </c>
      <c r="DC265" s="107">
        <v>52.924999999999997</v>
      </c>
      <c r="DD265" s="112">
        <v>6398.5519999999997</v>
      </c>
      <c r="DE265" s="107">
        <v>0.42499999999999999</v>
      </c>
      <c r="DF265" s="107">
        <v>30.032</v>
      </c>
      <c r="DG265" s="131">
        <v>39774.487000000001</v>
      </c>
      <c r="DH265" s="112">
        <v>39795.644</v>
      </c>
      <c r="DI265" s="107">
        <v>1.905</v>
      </c>
      <c r="DJ265" s="107">
        <v>110.47799999999999</v>
      </c>
      <c r="DK265" s="112">
        <v>29876.986000000001</v>
      </c>
      <c r="DL265" s="107">
        <v>1.43</v>
      </c>
      <c r="DM265" s="107">
        <v>98.382000000000005</v>
      </c>
      <c r="DN265" s="112">
        <v>19873.077000000001</v>
      </c>
      <c r="DO265" s="107">
        <v>0.95099999999999996</v>
      </c>
      <c r="DP265" s="131">
        <v>62.363999999999997</v>
      </c>
      <c r="DQ265" s="112">
        <v>9936.5059999999994</v>
      </c>
      <c r="DR265" s="107">
        <v>0.47599999999999998</v>
      </c>
      <c r="DS265" s="131">
        <v>32.517000000000003</v>
      </c>
      <c r="DT265" s="131">
        <v>2920.8739999999998</v>
      </c>
      <c r="DU265" s="112">
        <v>2922.8879999999999</v>
      </c>
      <c r="DV265" s="107">
        <v>2.992</v>
      </c>
      <c r="DW265" s="107">
        <v>109.759</v>
      </c>
      <c r="DX265" s="112">
        <v>2200.4760000000001</v>
      </c>
      <c r="DY265" s="107">
        <v>2.2530000000000001</v>
      </c>
      <c r="DZ265" s="131">
        <v>95.082999999999998</v>
      </c>
      <c r="EA265" s="112">
        <v>1467.9</v>
      </c>
      <c r="EB265" s="107">
        <v>1.5029999999999999</v>
      </c>
      <c r="EC265" s="131">
        <v>66.992999999999995</v>
      </c>
      <c r="ED265" s="112">
        <v>732.39800000000002</v>
      </c>
      <c r="EE265" s="107">
        <v>0.75</v>
      </c>
      <c r="EF265" s="131">
        <v>43.027999999999999</v>
      </c>
      <c r="EG265" s="131">
        <v>449037.74699999997</v>
      </c>
      <c r="EH265" s="111">
        <v>449360.61900000001</v>
      </c>
      <c r="EI265" s="107">
        <v>1.2689999999999999</v>
      </c>
      <c r="EJ265" s="107">
        <v>67.701999999999998</v>
      </c>
      <c r="EK265" s="112">
        <v>391539.59499999997</v>
      </c>
      <c r="EL265" s="107">
        <v>1.1060000000000001</v>
      </c>
      <c r="EM265" s="131">
        <v>71.611000000000004</v>
      </c>
      <c r="EN265" s="112">
        <v>335081.13699999999</v>
      </c>
      <c r="EO265" s="107">
        <v>0.94599999999999995</v>
      </c>
      <c r="EP265" s="131">
        <v>65.411000000000001</v>
      </c>
      <c r="EQ265" s="112">
        <v>277961.538</v>
      </c>
      <c r="ER265" s="107">
        <v>0.78500000000000003</v>
      </c>
      <c r="ES265" s="131">
        <v>59.341999999999999</v>
      </c>
      <c r="ET265" s="112">
        <v>224394.057</v>
      </c>
      <c r="EU265" s="107">
        <v>0.63400000000000001</v>
      </c>
      <c r="EV265" s="131">
        <v>52.372</v>
      </c>
      <c r="EW265" s="112">
        <v>168913.34099999999</v>
      </c>
      <c r="EX265" s="107">
        <v>0.47699999999999998</v>
      </c>
      <c r="EY265" s="131">
        <v>44.164000000000001</v>
      </c>
      <c r="EZ265" s="112">
        <v>112522.023</v>
      </c>
      <c r="FA265" s="107">
        <v>0.318</v>
      </c>
      <c r="FB265" s="131">
        <v>34.804000000000002</v>
      </c>
      <c r="FC265" s="112">
        <v>55256.546000000002</v>
      </c>
      <c r="FD265" s="107">
        <v>0.156</v>
      </c>
      <c r="FE265" s="131">
        <v>29.899000000000001</v>
      </c>
      <c r="FF265" s="131">
        <v>1773.7270000000001</v>
      </c>
      <c r="FG265" s="112">
        <v>1725.941</v>
      </c>
      <c r="FH265" s="107">
        <v>5.0990000000000002</v>
      </c>
      <c r="FI265" s="107">
        <v>31.672000000000001</v>
      </c>
      <c r="FJ265" s="112">
        <v>895.13199999999995</v>
      </c>
      <c r="FK265" s="107">
        <v>2.645</v>
      </c>
      <c r="FL265" s="171">
        <v>24.742000000000001</v>
      </c>
      <c r="FM265" s="131">
        <v>17662.278999999999</v>
      </c>
      <c r="FN265" s="112">
        <v>17965.68</v>
      </c>
      <c r="FO265" s="107">
        <v>131.53</v>
      </c>
      <c r="FP265" s="107">
        <v>47.143999999999998</v>
      </c>
      <c r="FQ265" s="112">
        <v>8815.8430000000008</v>
      </c>
      <c r="FR265" s="107">
        <v>64.542000000000002</v>
      </c>
      <c r="FS265" s="131">
        <v>39.307000000000002</v>
      </c>
      <c r="FT265" s="107">
        <v>17.315999999999999</v>
      </c>
      <c r="FU265" s="107">
        <v>1.5029999999999999</v>
      </c>
      <c r="FV265" s="107">
        <v>42.637</v>
      </c>
      <c r="FW265" s="107">
        <v>17.146000000000001</v>
      </c>
      <c r="FX265" s="107">
        <v>1.488</v>
      </c>
      <c r="FY265" s="107">
        <v>41.997</v>
      </c>
      <c r="FZ265" s="107">
        <v>553394.36199999996</v>
      </c>
      <c r="GA265" s="107">
        <v>3.7370000000000001</v>
      </c>
      <c r="GB265" s="131">
        <v>131.858</v>
      </c>
      <c r="GC265" s="107">
        <v>1232094.55</v>
      </c>
      <c r="GD265" s="107">
        <v>8.32</v>
      </c>
      <c r="GE265" s="132">
        <v>133.49</v>
      </c>
      <c r="GF265" s="105">
        <v>18.899999999999999</v>
      </c>
      <c r="GG265" s="105"/>
      <c r="GH265" s="105"/>
      <c r="GI265" s="105"/>
      <c r="GJ265" s="105"/>
      <c r="GK265" s="105"/>
      <c r="GL265" s="133">
        <v>2</v>
      </c>
      <c r="GM265" s="133"/>
      <c r="GN265" s="133"/>
      <c r="GO265" s="133"/>
      <c r="GP265" s="133"/>
      <c r="GQ265" s="133"/>
      <c r="GR265" s="133"/>
      <c r="GS265" s="72"/>
      <c r="GT265" s="72"/>
      <c r="GU265" s="72"/>
      <c r="GV265" s="72"/>
      <c r="GW265" s="72"/>
      <c r="GX265" s="72"/>
      <c r="GY265" s="72"/>
      <c r="GZ265" s="72"/>
      <c r="HA265" s="133"/>
      <c r="HB265" s="133"/>
      <c r="HC265" s="53" t="str">
        <f t="shared" si="29"/>
        <v>0</v>
      </c>
      <c r="HD265" s="56">
        <f t="shared" si="30"/>
        <v>2019</v>
      </c>
      <c r="HF265" s="56" t="e">
        <f>MATCH(ROUND(#REF!,1),#REF!,0)</f>
        <v>#REF!</v>
      </c>
      <c r="HG265" s="56" t="e">
        <f>MATCH(ROUND(#REF!,1),#REF!,0)</f>
        <v>#REF!</v>
      </c>
      <c r="HH265" s="56" t="e">
        <f>MATCH(ROUND(#REF!,1),#REF!,0)</f>
        <v>#REF!</v>
      </c>
      <c r="HI265" s="56" t="e">
        <f>MATCH(ROUND(#REF!,1),#REF!,0)</f>
        <v>#REF!</v>
      </c>
      <c r="HK265" s="115">
        <f t="shared" si="31"/>
        <v>1</v>
      </c>
      <c r="HL265" s="115" t="str" cm="1">
        <f t="array" ref="HL265">IFERROR(INDEX(#REF!,'5. Data Set'!HH265),"")</f>
        <v/>
      </c>
      <c r="HN265" s="116" t="str" cm="1">
        <f t="array" ref="HN265">IF(IFERROR(INDEX($E$5:$E$900,SMALL(IF(ROUND($EH$5:$EH$900,1)=ROUND($EH265,1),ROW($EH$5:$EH$900)-4,""),1)),"")=$E265,"",IFERROR(INDEX($E$5:$E$900,SMALL(IF(ROUND($EH$5:$EH$900,1)=ROUND($EH265,1),ROW($EH$5:$EH$900)-4,""),1)),""))</f>
        <v/>
      </c>
      <c r="HO265" s="116" t="str" cm="1">
        <f t="array" ref="HO265">IF(IFERROR(INDEX($E$5:$E$900,SMALL(IF(ROUND($EH$5:$EH$900,1)=ROUND($EH265,1),ROW($EH$5:$EH$900)-4,""),2)),"")=$E265,"",IFERROR(INDEX($E$5:$E$900,SMALL(IF(ROUND($EH$5:$EH$900,1)=ROUND($EH265,1),ROW($EH$5:$EH$900)-4,""),2)),""))</f>
        <v>ITI1140</v>
      </c>
      <c r="HP265" s="116" t="str" cm="1">
        <f t="array" ref="HP265">IF(IFERROR(INDEX($E$5:$E$900,SMALL(IF(ROUND($EH$5:$EH$900,1)=ROUND($EH265,1),ROW($EH$5:$EH$900)-4,""),3)),"")=$E265,"",IFERROR(INDEX($E$5:$E$900,SMALL(IF(ROUND($EH$5:$EH$900,1)=ROUND($EH265,1),ROW($EH$5:$EH$900)-4,""),3)),""))</f>
        <v/>
      </c>
      <c r="HQ265" s="117" t="str" cm="1">
        <f t="array" ref="HQ265">IF(IFERROR(INDEX($E$5:$E$900,SMALL(IF(ROUND($EH$5:$EH$900,1)=ROUND($EH265,1),ROW($EH$5:$EH$900)-4,""),4)),"")=$E265,"",IFERROR(INDEX($E$5:$E$900,SMALL(IF(ROUND($EH$5:$EH$900,1)=ROUND($EH265,1),ROW($EH$5:$EH$900)-4,""),4)),""))</f>
        <v/>
      </c>
      <c r="HR265" s="118"/>
      <c r="HS265" s="105" t="str">
        <f t="shared" si="32"/>
        <v>WMP</v>
      </c>
      <c r="HT265" s="119" t="str">
        <f t="shared" si="33"/>
        <v/>
      </c>
      <c r="HU265" s="119" t="str">
        <f t="shared" si="33"/>
        <v>RTH</v>
      </c>
      <c r="HV265" s="119" t="str">
        <f t="shared" si="33"/>
        <v/>
      </c>
      <c r="HW265" s="119" t="str">
        <f t="shared" si="33"/>
        <v/>
      </c>
    </row>
    <row r="266" spans="1:231" ht="12.75" customHeight="1" x14ac:dyDescent="0.25">
      <c r="A266" s="110" t="s">
        <v>292</v>
      </c>
      <c r="B266" s="118" t="s">
        <v>961</v>
      </c>
      <c r="C266" s="137"/>
      <c r="D266" s="118">
        <v>2019</v>
      </c>
      <c r="E266" s="109" t="s">
        <v>962</v>
      </c>
      <c r="F266" s="137" t="s">
        <v>300</v>
      </c>
      <c r="G266" s="107"/>
      <c r="H266" s="137"/>
      <c r="I266" s="137"/>
      <c r="J266" s="137"/>
      <c r="K266" s="137"/>
      <c r="L266" s="137"/>
      <c r="M266" s="137"/>
      <c r="N266" s="137"/>
      <c r="O266" s="137"/>
      <c r="P266" s="137"/>
      <c r="Q266" s="137"/>
      <c r="R266" s="137"/>
      <c r="S266" s="137"/>
      <c r="T266" s="137"/>
      <c r="U266" s="137"/>
      <c r="V266" s="137"/>
      <c r="W266" s="137" t="s">
        <v>18</v>
      </c>
      <c r="X266" s="105"/>
      <c r="Y266" s="137" t="s">
        <v>296</v>
      </c>
      <c r="Z266" s="137">
        <v>1</v>
      </c>
      <c r="AA266" s="137" t="s">
        <v>959</v>
      </c>
      <c r="AB266" s="137">
        <v>1</v>
      </c>
      <c r="AC266" s="137">
        <v>1</v>
      </c>
      <c r="AD266" s="137">
        <v>3800</v>
      </c>
      <c r="AE266" s="137">
        <v>6</v>
      </c>
      <c r="AF266" s="137">
        <v>2</v>
      </c>
      <c r="AG266" s="137">
        <v>40000</v>
      </c>
      <c r="AH266" s="137">
        <v>4</v>
      </c>
      <c r="AI266" s="137" t="s">
        <v>960</v>
      </c>
      <c r="AJ266" s="137">
        <v>1</v>
      </c>
      <c r="AK266" s="137" t="s">
        <v>326</v>
      </c>
      <c r="AL266" s="137" t="s">
        <v>316</v>
      </c>
      <c r="AM266" s="137">
        <v>1</v>
      </c>
      <c r="AN266" s="137" t="s">
        <v>367</v>
      </c>
      <c r="AO266" s="137">
        <v>460</v>
      </c>
      <c r="AP266" s="137" t="s">
        <v>817</v>
      </c>
      <c r="AQ266" s="137" t="s">
        <v>441</v>
      </c>
      <c r="AR266" s="137" t="s">
        <v>319</v>
      </c>
      <c r="AS266" s="137" t="s">
        <v>674</v>
      </c>
      <c r="AT266" s="137"/>
      <c r="AU266" s="137">
        <v>18.097000000000001</v>
      </c>
      <c r="AV266" s="137">
        <v>26.968</v>
      </c>
      <c r="AW266" s="137">
        <v>23.611999999999998</v>
      </c>
      <c r="AX266" s="137">
        <v>15.663</v>
      </c>
      <c r="AY266" s="137">
        <v>15.554</v>
      </c>
      <c r="AZ266" s="137">
        <v>22.434000000000001</v>
      </c>
      <c r="BA266" s="137"/>
      <c r="BB266" s="137">
        <v>102.38200000000001</v>
      </c>
      <c r="BC266" s="137">
        <v>1841.153</v>
      </c>
      <c r="BD266" s="137">
        <v>11.481</v>
      </c>
      <c r="BE266" s="137">
        <v>33.68</v>
      </c>
      <c r="BF266" s="137">
        <v>63.222999999999999</v>
      </c>
      <c r="BG266" s="137">
        <v>16270.031999999999</v>
      </c>
      <c r="BH266" s="137">
        <v>16207.973</v>
      </c>
      <c r="BI266" s="137">
        <v>2.3410000000000002</v>
      </c>
      <c r="BJ266" s="137">
        <v>121.283</v>
      </c>
      <c r="BK266" s="137">
        <v>12226.63</v>
      </c>
      <c r="BL266" s="137">
        <v>1.766</v>
      </c>
      <c r="BM266" s="137">
        <v>101.224</v>
      </c>
      <c r="BN266" s="137">
        <v>8135.4440000000004</v>
      </c>
      <c r="BO266" s="137">
        <v>1.175</v>
      </c>
      <c r="BP266" s="137">
        <v>62.551000000000002</v>
      </c>
      <c r="BQ266" s="137">
        <v>4071.4169999999999</v>
      </c>
      <c r="BR266" s="137">
        <v>0.58799999999999997</v>
      </c>
      <c r="BS266" s="137">
        <v>34.664000000000001</v>
      </c>
      <c r="BT266" s="137">
        <v>184542.967</v>
      </c>
      <c r="BU266" s="137">
        <v>184574.27799999999</v>
      </c>
      <c r="BV266" s="137">
        <v>3.1280000000000001</v>
      </c>
      <c r="BW266" s="137">
        <v>115.889</v>
      </c>
      <c r="BX266" s="137">
        <v>138523.38</v>
      </c>
      <c r="BY266" s="137">
        <v>2.3479999999999999</v>
      </c>
      <c r="BZ266" s="137">
        <v>90.197999999999993</v>
      </c>
      <c r="CA266" s="137">
        <v>92291.798999999999</v>
      </c>
      <c r="CB266" s="137">
        <v>1.5640000000000001</v>
      </c>
      <c r="CC266" s="137">
        <v>49.024999999999999</v>
      </c>
      <c r="CD266" s="137">
        <v>46113.283000000003</v>
      </c>
      <c r="CE266" s="137">
        <v>0.78100000000000003</v>
      </c>
      <c r="CF266" s="137">
        <v>33.11</v>
      </c>
      <c r="CG266" s="137">
        <v>58271.998</v>
      </c>
      <c r="CH266" s="137">
        <v>59501.576000000001</v>
      </c>
      <c r="CI266" s="137">
        <v>3.7309999999999999</v>
      </c>
      <c r="CJ266" s="137">
        <v>150.905</v>
      </c>
      <c r="CK266" s="137">
        <v>43731.731</v>
      </c>
      <c r="CL266" s="137">
        <v>2.742</v>
      </c>
      <c r="CM266" s="137">
        <v>131.43299999999999</v>
      </c>
      <c r="CN266" s="137">
        <v>29154.448</v>
      </c>
      <c r="CO266" s="137">
        <v>1.8280000000000001</v>
      </c>
      <c r="CP266" s="137">
        <v>75.837000000000003</v>
      </c>
      <c r="CQ266" s="137">
        <v>14551.870999999999</v>
      </c>
      <c r="CR266" s="137">
        <v>0.91300000000000003</v>
      </c>
      <c r="CS266" s="137">
        <v>36.515999999999998</v>
      </c>
      <c r="CT266" s="137">
        <v>25510.776000000002</v>
      </c>
      <c r="CU266" s="137">
        <v>25513.092000000001</v>
      </c>
      <c r="CV266" s="137">
        <v>1.694</v>
      </c>
      <c r="CW266" s="137">
        <v>97.230999999999995</v>
      </c>
      <c r="CX266" s="137">
        <v>19159.464</v>
      </c>
      <c r="CY266" s="137">
        <v>1.2729999999999999</v>
      </c>
      <c r="CZ266" s="137">
        <v>80.084000000000003</v>
      </c>
      <c r="DA266" s="137">
        <v>12735.696</v>
      </c>
      <c r="DB266" s="137">
        <v>0.84599999999999997</v>
      </c>
      <c r="DC266" s="137">
        <v>53.284999999999997</v>
      </c>
      <c r="DD266" s="137">
        <v>6374.5889999999999</v>
      </c>
      <c r="DE266" s="137">
        <v>0.42299999999999999</v>
      </c>
      <c r="DF266" s="137">
        <v>30.925000000000001</v>
      </c>
      <c r="DG266" s="137">
        <v>39861.205999999998</v>
      </c>
      <c r="DH266" s="137">
        <v>39886.476000000002</v>
      </c>
      <c r="DI266" s="137">
        <v>1.91</v>
      </c>
      <c r="DJ266" s="137">
        <v>108.556</v>
      </c>
      <c r="DK266" s="137">
        <v>29898.844000000001</v>
      </c>
      <c r="DL266" s="137">
        <v>1.431</v>
      </c>
      <c r="DM266" s="137">
        <v>96.59</v>
      </c>
      <c r="DN266" s="137">
        <v>19915.994999999999</v>
      </c>
      <c r="DO266" s="137">
        <v>0.95399999999999996</v>
      </c>
      <c r="DP266" s="137">
        <v>61.68</v>
      </c>
      <c r="DQ266" s="137">
        <v>9963.9240000000009</v>
      </c>
      <c r="DR266" s="137">
        <v>0.47699999999999998</v>
      </c>
      <c r="DS266" s="137">
        <v>32.844000000000001</v>
      </c>
      <c r="DT266" s="137">
        <v>2922.375</v>
      </c>
      <c r="DU266" s="137">
        <v>2920.3510000000001</v>
      </c>
      <c r="DV266" s="137">
        <v>2.99</v>
      </c>
      <c r="DW266" s="137">
        <v>107.59099999999999</v>
      </c>
      <c r="DX266" s="137">
        <v>2193.1260000000002</v>
      </c>
      <c r="DY266" s="137">
        <v>2.2450000000000001</v>
      </c>
      <c r="DZ266" s="137">
        <v>92.822000000000003</v>
      </c>
      <c r="EA266" s="137">
        <v>1462.924</v>
      </c>
      <c r="EB266" s="137">
        <v>1.498</v>
      </c>
      <c r="EC266" s="137">
        <v>66.290999999999997</v>
      </c>
      <c r="ED266" s="137">
        <v>728.37199999999996</v>
      </c>
      <c r="EE266" s="137">
        <v>0.746</v>
      </c>
      <c r="EF266" s="137">
        <v>44.694000000000003</v>
      </c>
      <c r="EG266" s="137">
        <v>452107.07699999999</v>
      </c>
      <c r="EH266" s="167">
        <v>451749.36300000001</v>
      </c>
      <c r="EI266" s="137">
        <v>1.276</v>
      </c>
      <c r="EJ266" s="137">
        <v>71.897000000000006</v>
      </c>
      <c r="EK266" s="137">
        <v>395211.22899999999</v>
      </c>
      <c r="EL266" s="137">
        <v>1.1160000000000001</v>
      </c>
      <c r="EM266" s="137">
        <v>75.807000000000002</v>
      </c>
      <c r="EN266" s="137">
        <v>338884.58399999997</v>
      </c>
      <c r="EO266" s="137">
        <v>0.95699999999999996</v>
      </c>
      <c r="EP266" s="137">
        <v>68.05</v>
      </c>
      <c r="EQ266" s="137">
        <v>279553.77600000001</v>
      </c>
      <c r="ER266" s="137">
        <v>0.78900000000000003</v>
      </c>
      <c r="ES266" s="137">
        <v>60.53</v>
      </c>
      <c r="ET266" s="137">
        <v>226259.003</v>
      </c>
      <c r="EU266" s="137">
        <v>0.63900000000000001</v>
      </c>
      <c r="EV266" s="137">
        <v>53.58</v>
      </c>
      <c r="EW266" s="137">
        <v>170587.59</v>
      </c>
      <c r="EX266" s="137">
        <v>0.48199999999999998</v>
      </c>
      <c r="EY266" s="137">
        <v>45.378</v>
      </c>
      <c r="EZ266" s="137">
        <v>113401.719</v>
      </c>
      <c r="FA266" s="137">
        <v>0.32</v>
      </c>
      <c r="FB266" s="137">
        <v>36.25</v>
      </c>
      <c r="FC266" s="137">
        <v>55792.313999999998</v>
      </c>
      <c r="FD266" s="137">
        <v>0.158</v>
      </c>
      <c r="FE266" s="137">
        <v>27.972000000000001</v>
      </c>
      <c r="FF266" s="137">
        <v>1334.6379999999999</v>
      </c>
      <c r="FG266" s="137">
        <v>1271.6569999999999</v>
      </c>
      <c r="FH266" s="137">
        <v>3.7570000000000001</v>
      </c>
      <c r="FI266" s="137">
        <v>28.637</v>
      </c>
      <c r="FJ266" s="137">
        <v>665.73299999999995</v>
      </c>
      <c r="FK266" s="137">
        <v>1.9670000000000001</v>
      </c>
      <c r="FL266" s="137">
        <v>24.619</v>
      </c>
      <c r="FM266" s="137">
        <v>14629.593000000001</v>
      </c>
      <c r="FN266" s="137">
        <v>14662.018</v>
      </c>
      <c r="FO266" s="137">
        <v>107.343</v>
      </c>
      <c r="FP266" s="137">
        <v>44.686</v>
      </c>
      <c r="FQ266" s="137">
        <v>7306.6549999999997</v>
      </c>
      <c r="FR266" s="137">
        <v>53.493000000000002</v>
      </c>
      <c r="FS266" s="137">
        <v>37.906999999999996</v>
      </c>
      <c r="FT266" s="137">
        <v>17.358000000000001</v>
      </c>
      <c r="FU266" s="137">
        <v>1.5069999999999999</v>
      </c>
      <c r="FV266" s="137">
        <v>44.834000000000003</v>
      </c>
      <c r="FW266" s="137">
        <v>17.373999999999999</v>
      </c>
      <c r="FX266" s="137">
        <v>1.508</v>
      </c>
      <c r="FY266" s="137">
        <v>44.685000000000002</v>
      </c>
      <c r="FZ266" s="137">
        <v>561041.43099999998</v>
      </c>
      <c r="GA266" s="137">
        <v>3.7879999999999998</v>
      </c>
      <c r="GB266" s="137">
        <v>130.518</v>
      </c>
      <c r="GC266" s="137">
        <v>1234335.155</v>
      </c>
      <c r="GD266" s="137">
        <v>8.3350000000000009</v>
      </c>
      <c r="GE266" s="137">
        <v>131.83099999999999</v>
      </c>
      <c r="GF266" s="137">
        <v>19.8</v>
      </c>
      <c r="GG266" s="137"/>
      <c r="GH266" s="137"/>
      <c r="GI266" s="137"/>
      <c r="GJ266" s="137"/>
      <c r="GK266" s="137"/>
      <c r="GL266" s="133">
        <v>2</v>
      </c>
      <c r="GM266" s="133"/>
      <c r="GN266" s="133"/>
      <c r="GO266" s="133"/>
      <c r="GP266" s="133"/>
      <c r="GQ266" s="133"/>
      <c r="GR266" s="133"/>
      <c r="GS266" s="72"/>
      <c r="GT266" s="72"/>
      <c r="GU266" s="72"/>
      <c r="GV266" s="72"/>
      <c r="GW266" s="72"/>
      <c r="GX266" s="72"/>
      <c r="GY266" s="72"/>
      <c r="GZ266" s="72"/>
      <c r="HA266" s="133"/>
      <c r="HB266" s="133"/>
      <c r="HC266" s="53" t="str">
        <f t="shared" si="29"/>
        <v>0</v>
      </c>
      <c r="HD266" s="56">
        <f t="shared" si="30"/>
        <v>2019</v>
      </c>
      <c r="HF266" s="56" t="e">
        <f>MATCH(ROUND(#REF!,1),#REF!,0)</f>
        <v>#REF!</v>
      </c>
      <c r="HG266" s="56" t="e">
        <f>MATCH(ROUND(#REF!,1),#REF!,0)</f>
        <v>#REF!</v>
      </c>
      <c r="HH266" s="56" t="e">
        <f>MATCH(ROUND(#REF!,1),#REF!,0)</f>
        <v>#REF!</v>
      </c>
      <c r="HI266" s="56" t="e">
        <f>MATCH(ROUND(#REF!,1),#REF!,0)</f>
        <v>#REF!</v>
      </c>
      <c r="HK266" s="115">
        <f t="shared" si="31"/>
        <v>1</v>
      </c>
      <c r="HL266" s="115" t="str" cm="1">
        <f t="array" ref="HL266">IFERROR(INDEX(#REF!,'5. Data Set'!HH266),"")</f>
        <v/>
      </c>
      <c r="HN266" s="116" t="str" cm="1">
        <f t="array" ref="HN266">IF(IFERROR(INDEX($E$5:$E$900,SMALL(IF(ROUND($EH$5:$EH$900,1)=ROUND($EH266,1),ROW($EH$5:$EH$900)-4,""),1)),"")=$E266,"",IFERROR(INDEX($E$5:$E$900,SMALL(IF(ROUND($EH$5:$EH$900,1)=ROUND($EH266,1),ROW($EH$5:$EH$900)-4,""),1)),""))</f>
        <v/>
      </c>
      <c r="HO266" s="116" t="str" cm="1">
        <f t="array" ref="HO266">IF(IFERROR(INDEX($E$5:$E$900,SMALL(IF(ROUND($EH$5:$EH$900,1)=ROUND($EH266,1),ROW($EH$5:$EH$900)-4,""),2)),"")=$E266,"",IFERROR(INDEX($E$5:$E$900,SMALL(IF(ROUND($EH$5:$EH$900,1)=ROUND($EH266,1),ROW($EH$5:$EH$900)-4,""),2)),""))</f>
        <v/>
      </c>
      <c r="HP266" s="116" t="str" cm="1">
        <f t="array" ref="HP266">IF(IFERROR(INDEX($E$5:$E$900,SMALL(IF(ROUND($EH$5:$EH$900,1)=ROUND($EH266,1),ROW($EH$5:$EH$900)-4,""),3)),"")=$E266,"",IFERROR(INDEX($E$5:$E$900,SMALL(IF(ROUND($EH$5:$EH$900,1)=ROUND($EH266,1),ROW($EH$5:$EH$900)-4,""),3)),""))</f>
        <v/>
      </c>
      <c r="HQ266" s="117" t="str" cm="1">
        <f t="array" ref="HQ266">IF(IFERROR(INDEX($E$5:$E$900,SMALL(IF(ROUND($EH$5:$EH$900,1)=ROUND($EH266,1),ROW($EH$5:$EH$900)-4,""),4)),"")=$E266,"",IFERROR(INDEX($E$5:$E$900,SMALL(IF(ROUND($EH$5:$EH$900,1)=ROUND($EH266,1),ROW($EH$5:$EH$900)-4,""),4)),""))</f>
        <v/>
      </c>
      <c r="HR266" s="118"/>
      <c r="HS266" s="105" t="str">
        <f t="shared" si="32"/>
        <v>BEC</v>
      </c>
      <c r="HT266" s="119" t="str">
        <f t="shared" si="33"/>
        <v/>
      </c>
      <c r="HU266" s="119" t="str">
        <f t="shared" si="33"/>
        <v/>
      </c>
      <c r="HV266" s="119" t="str">
        <f t="shared" si="33"/>
        <v/>
      </c>
      <c r="HW266" s="119" t="str">
        <f t="shared" si="33"/>
        <v/>
      </c>
    </row>
    <row r="267" spans="1:231" ht="12.75" customHeight="1" x14ac:dyDescent="0.25">
      <c r="A267" s="110" t="s">
        <v>292</v>
      </c>
      <c r="B267" s="110" t="s">
        <v>961</v>
      </c>
      <c r="C267" s="107"/>
      <c r="D267" s="110">
        <v>2019</v>
      </c>
      <c r="E267" s="109" t="s">
        <v>963</v>
      </c>
      <c r="F267" s="107" t="s">
        <v>309</v>
      </c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 t="s">
        <v>18</v>
      </c>
      <c r="X267" s="105"/>
      <c r="Y267" s="107" t="s">
        <v>296</v>
      </c>
      <c r="Z267" s="107">
        <v>1</v>
      </c>
      <c r="AA267" s="107" t="s">
        <v>955</v>
      </c>
      <c r="AB267" s="110">
        <v>1</v>
      </c>
      <c r="AC267" s="110">
        <v>1</v>
      </c>
      <c r="AD267" s="107">
        <v>3300</v>
      </c>
      <c r="AE267" s="107">
        <v>4</v>
      </c>
      <c r="AF267" s="107">
        <v>1</v>
      </c>
      <c r="AG267" s="107">
        <v>16000</v>
      </c>
      <c r="AH267" s="107">
        <v>2</v>
      </c>
      <c r="AI267" s="107" t="s">
        <v>956</v>
      </c>
      <c r="AJ267" s="110">
        <v>4</v>
      </c>
      <c r="AK267" s="137" t="s">
        <v>562</v>
      </c>
      <c r="AL267" s="137" t="s">
        <v>316</v>
      </c>
      <c r="AM267" s="107">
        <v>2</v>
      </c>
      <c r="AN267" s="110" t="s">
        <v>367</v>
      </c>
      <c r="AO267" s="110">
        <v>460</v>
      </c>
      <c r="AP267" s="107" t="s">
        <v>817</v>
      </c>
      <c r="AQ267" s="107" t="s">
        <v>441</v>
      </c>
      <c r="AR267" s="107" t="s">
        <v>319</v>
      </c>
      <c r="AS267" s="107" t="s">
        <v>674</v>
      </c>
      <c r="AT267" s="107"/>
      <c r="AU267" s="107">
        <v>9.8360000000000003</v>
      </c>
      <c r="AV267" s="107">
        <v>12.718999999999999</v>
      </c>
      <c r="AW267" s="107">
        <v>12.888</v>
      </c>
      <c r="AX267" s="107">
        <v>5.9710000000000001</v>
      </c>
      <c r="AY267" s="107">
        <v>6.0389999999999997</v>
      </c>
      <c r="AZ267" s="107">
        <v>11.106</v>
      </c>
      <c r="BA267" s="107"/>
      <c r="BB267" s="107">
        <v>50.890999999999998</v>
      </c>
      <c r="BC267" s="107">
        <v>100.04600000000001</v>
      </c>
      <c r="BD267" s="107">
        <v>6.1189999999999998</v>
      </c>
      <c r="BE267" s="133">
        <v>21.538</v>
      </c>
      <c r="BF267" s="133">
        <v>23.704000000000001</v>
      </c>
      <c r="BG267" s="131">
        <v>10375.361999999999</v>
      </c>
      <c r="BH267" s="112">
        <v>10376.977000000001</v>
      </c>
      <c r="BI267" s="111">
        <v>1.4990000000000001</v>
      </c>
      <c r="BJ267" s="112">
        <v>108.66</v>
      </c>
      <c r="BK267" s="112">
        <v>7767.5129999999999</v>
      </c>
      <c r="BL267" s="111">
        <v>1.1220000000000001</v>
      </c>
      <c r="BM267" s="112">
        <v>95.501000000000005</v>
      </c>
      <c r="BN267" s="112">
        <v>5182.9690000000001</v>
      </c>
      <c r="BO267" s="111">
        <v>0.749</v>
      </c>
      <c r="BP267" s="112">
        <v>76.742999999999995</v>
      </c>
      <c r="BQ267" s="112">
        <v>2588.4690000000001</v>
      </c>
      <c r="BR267" s="111">
        <v>0.374</v>
      </c>
      <c r="BS267" s="131">
        <v>63.106000000000002</v>
      </c>
      <c r="BT267" s="131">
        <v>114597.386</v>
      </c>
      <c r="BU267" s="112">
        <v>114574.406</v>
      </c>
      <c r="BV267" s="107">
        <v>1.9419999999999999</v>
      </c>
      <c r="BW267" s="107">
        <v>107.66800000000001</v>
      </c>
      <c r="BX267" s="107">
        <v>85936.001999999993</v>
      </c>
      <c r="BY267" s="107">
        <v>1.456</v>
      </c>
      <c r="BZ267" s="107">
        <v>97.769000000000005</v>
      </c>
      <c r="CA267" s="107">
        <v>57250.86</v>
      </c>
      <c r="CB267" s="107">
        <v>0.97</v>
      </c>
      <c r="CC267" s="107">
        <v>76.421000000000006</v>
      </c>
      <c r="CD267" s="107">
        <v>28691.511999999999</v>
      </c>
      <c r="CE267" s="107">
        <v>0.48599999999999999</v>
      </c>
      <c r="CF267" s="131">
        <v>63.366</v>
      </c>
      <c r="CG267" s="131">
        <v>36753.434000000001</v>
      </c>
      <c r="CH267" s="112">
        <v>36812.983</v>
      </c>
      <c r="CI267" s="107">
        <v>2.3090000000000002</v>
      </c>
      <c r="CJ267" s="107">
        <v>129.20500000000001</v>
      </c>
      <c r="CK267" s="107">
        <v>27536.717000000001</v>
      </c>
      <c r="CL267" s="107">
        <v>1.7270000000000001</v>
      </c>
      <c r="CM267" s="107">
        <v>119.315</v>
      </c>
      <c r="CN267" s="107">
        <v>18429.794999999998</v>
      </c>
      <c r="CO267" s="107">
        <v>1.1559999999999999</v>
      </c>
      <c r="CP267" s="107">
        <v>92.846000000000004</v>
      </c>
      <c r="CQ267" s="107">
        <v>9169.4390000000003</v>
      </c>
      <c r="CR267" s="107">
        <v>0.57499999999999996</v>
      </c>
      <c r="CS267" s="107">
        <v>67.084000000000003</v>
      </c>
      <c r="CT267" s="107">
        <v>12377.866</v>
      </c>
      <c r="CU267" s="107">
        <v>12381.59</v>
      </c>
      <c r="CV267" s="107">
        <v>0.82199999999999995</v>
      </c>
      <c r="CW267" s="107">
        <v>92.875</v>
      </c>
      <c r="CX267" s="112">
        <v>9282.6090000000004</v>
      </c>
      <c r="CY267" s="107">
        <v>0.61699999999999999</v>
      </c>
      <c r="CZ267" s="107">
        <v>84.203999999999994</v>
      </c>
      <c r="DA267" s="112">
        <v>6170.049</v>
      </c>
      <c r="DB267" s="107">
        <v>0.41</v>
      </c>
      <c r="DC267" s="107">
        <v>71.125</v>
      </c>
      <c r="DD267" s="112">
        <v>3101.2109999999998</v>
      </c>
      <c r="DE267" s="107">
        <v>0.20599999999999999</v>
      </c>
      <c r="DF267" s="107">
        <v>60.506999999999998</v>
      </c>
      <c r="DG267" s="131">
        <v>18399.714</v>
      </c>
      <c r="DH267" s="112">
        <v>18400.075000000001</v>
      </c>
      <c r="DI267" s="107">
        <v>0.88100000000000001</v>
      </c>
      <c r="DJ267" s="107">
        <v>101.93</v>
      </c>
      <c r="DK267" s="112">
        <v>13825.603999999999</v>
      </c>
      <c r="DL267" s="107">
        <v>0.66200000000000003</v>
      </c>
      <c r="DM267" s="107">
        <v>91.05</v>
      </c>
      <c r="DN267" s="112">
        <v>9212.607</v>
      </c>
      <c r="DO267" s="107">
        <v>0.441</v>
      </c>
      <c r="DP267" s="131">
        <v>74.236000000000004</v>
      </c>
      <c r="DQ267" s="112">
        <v>4586.7370000000001</v>
      </c>
      <c r="DR267" s="107">
        <v>0.22</v>
      </c>
      <c r="DS267" s="131">
        <v>61.622</v>
      </c>
      <c r="DT267" s="131">
        <v>1561.6790000000001</v>
      </c>
      <c r="DU267" s="112">
        <v>1561.144</v>
      </c>
      <c r="DV267" s="107">
        <v>1.5980000000000001</v>
      </c>
      <c r="DW267" s="107">
        <v>95.734999999999999</v>
      </c>
      <c r="DX267" s="112">
        <v>1167.913</v>
      </c>
      <c r="DY267" s="107">
        <v>1.196</v>
      </c>
      <c r="DZ267" s="131">
        <v>87.77</v>
      </c>
      <c r="EA267" s="112">
        <v>776.40800000000002</v>
      </c>
      <c r="EB267" s="107">
        <v>0.79500000000000004</v>
      </c>
      <c r="EC267" s="131">
        <v>74.162000000000006</v>
      </c>
      <c r="ED267" s="112">
        <v>388.52199999999999</v>
      </c>
      <c r="EE267" s="107">
        <v>0.39800000000000002</v>
      </c>
      <c r="EF267" s="131">
        <v>63.713999999999999</v>
      </c>
      <c r="EG267" s="131">
        <v>376234.84499999997</v>
      </c>
      <c r="EH267" s="111">
        <v>376429.47600000002</v>
      </c>
      <c r="EI267" s="107">
        <v>1.0629999999999999</v>
      </c>
      <c r="EJ267" s="107">
        <v>104.18600000000001</v>
      </c>
      <c r="EK267" s="112">
        <v>330144.87300000002</v>
      </c>
      <c r="EL267" s="107">
        <v>0.93200000000000005</v>
      </c>
      <c r="EM267" s="131">
        <v>99.320999999999998</v>
      </c>
      <c r="EN267" s="112">
        <v>282938.43699999998</v>
      </c>
      <c r="EO267" s="107">
        <v>0.79900000000000004</v>
      </c>
      <c r="EP267" s="131">
        <v>93.444999999999993</v>
      </c>
      <c r="EQ267" s="112">
        <v>232665.68799999999</v>
      </c>
      <c r="ER267" s="107">
        <v>0.65700000000000003</v>
      </c>
      <c r="ES267" s="131">
        <v>85.802999999999997</v>
      </c>
      <c r="ET267" s="112">
        <v>188304.45800000001</v>
      </c>
      <c r="EU267" s="107">
        <v>0.53200000000000003</v>
      </c>
      <c r="EV267" s="131">
        <v>79.204999999999998</v>
      </c>
      <c r="EW267" s="112">
        <v>141022.34099999999</v>
      </c>
      <c r="EX267" s="107">
        <v>0.39800000000000002</v>
      </c>
      <c r="EY267" s="131">
        <v>73.644999999999996</v>
      </c>
      <c r="EZ267" s="112">
        <v>92829.135999999999</v>
      </c>
      <c r="FA267" s="107">
        <v>0.26200000000000001</v>
      </c>
      <c r="FB267" s="131">
        <v>66.766000000000005</v>
      </c>
      <c r="FC267" s="112">
        <v>46708.832999999999</v>
      </c>
      <c r="FD267" s="107">
        <v>0.13200000000000001</v>
      </c>
      <c r="FE267" s="131">
        <v>59.981000000000002</v>
      </c>
      <c r="FF267" s="131">
        <v>1420.703</v>
      </c>
      <c r="FG267" s="112">
        <v>1395.42</v>
      </c>
      <c r="FH267" s="107">
        <v>4.1230000000000002</v>
      </c>
      <c r="FI267" s="107">
        <v>60.149000000000001</v>
      </c>
      <c r="FJ267" s="112">
        <v>716.29399999999998</v>
      </c>
      <c r="FK267" s="107">
        <v>2.1160000000000001</v>
      </c>
      <c r="FL267" s="171">
        <v>56.011000000000003</v>
      </c>
      <c r="FM267" s="131">
        <v>1068.81</v>
      </c>
      <c r="FN267" s="112">
        <v>1080.0820000000001</v>
      </c>
      <c r="FO267" s="107">
        <v>7.907</v>
      </c>
      <c r="FP267" s="107">
        <v>56.134999999999998</v>
      </c>
      <c r="FQ267" s="112">
        <v>532.76900000000001</v>
      </c>
      <c r="FR267" s="107">
        <v>3.9009999999999998</v>
      </c>
      <c r="FS267" s="131">
        <v>54.893999999999998</v>
      </c>
      <c r="FT267" s="107">
        <v>18.568999999999999</v>
      </c>
      <c r="FU267" s="107">
        <v>1.6120000000000001</v>
      </c>
      <c r="FV267" s="107">
        <v>74.962000000000003</v>
      </c>
      <c r="FW267" s="107">
        <v>18.521000000000001</v>
      </c>
      <c r="FX267" s="107">
        <v>1.6080000000000001</v>
      </c>
      <c r="FY267" s="107">
        <v>74.525999999999996</v>
      </c>
      <c r="FZ267" s="107">
        <v>303724.84399999998</v>
      </c>
      <c r="GA267" s="107">
        <v>2.0510000000000002</v>
      </c>
      <c r="GB267" s="131">
        <v>113.61799999999999</v>
      </c>
      <c r="GC267" s="107">
        <v>399892.67700000003</v>
      </c>
      <c r="GD267" s="107">
        <v>2.7</v>
      </c>
      <c r="GE267" s="132">
        <v>113.917</v>
      </c>
      <c r="GF267" s="105">
        <v>53.1</v>
      </c>
      <c r="GG267" s="105"/>
      <c r="GH267" s="105"/>
      <c r="GI267" s="105"/>
      <c r="GJ267" s="105"/>
      <c r="GK267" s="105"/>
      <c r="GL267" s="133">
        <v>2</v>
      </c>
      <c r="GM267" s="133"/>
      <c r="GN267" s="133"/>
      <c r="GO267" s="133"/>
      <c r="GP267" s="133"/>
      <c r="GQ267" s="133"/>
      <c r="GR267" s="133"/>
      <c r="GS267" s="72"/>
      <c r="GT267" s="72"/>
      <c r="GU267" s="72"/>
      <c r="GV267" s="72"/>
      <c r="GW267" s="72"/>
      <c r="GX267" s="72"/>
      <c r="GY267" s="72"/>
      <c r="GZ267" s="72"/>
      <c r="HA267" s="133"/>
      <c r="HB267" s="133"/>
      <c r="HC267" s="53" t="str">
        <f t="shared" si="29"/>
        <v>0</v>
      </c>
      <c r="HD267" s="56">
        <f t="shared" si="30"/>
        <v>2019</v>
      </c>
      <c r="HF267" s="56" t="e">
        <f>MATCH(ROUND(#REF!,1),#REF!,0)</f>
        <v>#REF!</v>
      </c>
      <c r="HG267" s="56" t="e">
        <f>MATCH(ROUND(#REF!,1),#REF!,0)</f>
        <v>#REF!</v>
      </c>
      <c r="HH267" s="56" t="e">
        <f>MATCH(ROUND(#REF!,1),#REF!,0)</f>
        <v>#REF!</v>
      </c>
      <c r="HI267" s="56" t="e">
        <f>MATCH(ROUND(#REF!,1),#REF!,0)</f>
        <v>#REF!</v>
      </c>
      <c r="HK267" s="115">
        <f t="shared" si="31"/>
        <v>1</v>
      </c>
      <c r="HL267" s="115" t="str" cm="1">
        <f t="array" ref="HL267">IFERROR(INDEX(#REF!,'5. Data Set'!HH267),"")</f>
        <v/>
      </c>
      <c r="HN267" s="116" t="str" cm="1">
        <f t="array" ref="HN267">IF(IFERROR(INDEX($E$5:$E$900,SMALL(IF(ROUND($EH$5:$EH$900,1)=ROUND($EH267,1),ROW($EH$5:$EH$900)-4,""),1)),"")=$E267,"",IFERROR(INDEX($E$5:$E$900,SMALL(IF(ROUND($EH$5:$EH$900,1)=ROUND($EH267,1),ROW($EH$5:$EH$900)-4,""),1)),""))</f>
        <v/>
      </c>
      <c r="HO267" s="116" t="str" cm="1">
        <f t="array" ref="HO267">IF(IFERROR(INDEX($E$5:$E$900,SMALL(IF(ROUND($EH$5:$EH$900,1)=ROUND($EH267,1),ROW($EH$5:$EH$900)-4,""),2)),"")=$E267,"",IFERROR(INDEX($E$5:$E$900,SMALL(IF(ROUND($EH$5:$EH$900,1)=ROUND($EH267,1),ROW($EH$5:$EH$900)-4,""),2)),""))</f>
        <v/>
      </c>
      <c r="HP267" s="116" t="str" cm="1">
        <f t="array" ref="HP267">IF(IFERROR(INDEX($E$5:$E$900,SMALL(IF(ROUND($EH$5:$EH$900,1)=ROUND($EH267,1),ROW($EH$5:$EH$900)-4,""),3)),"")=$E267,"",IFERROR(INDEX($E$5:$E$900,SMALL(IF(ROUND($EH$5:$EH$900,1)=ROUND($EH267,1),ROW($EH$5:$EH$900)-4,""),3)),""))</f>
        <v/>
      </c>
      <c r="HQ267" s="117" t="str" cm="1">
        <f t="array" ref="HQ267">IF(IFERROR(INDEX($E$5:$E$900,SMALL(IF(ROUND($EH$5:$EH$900,1)=ROUND($EH267,1),ROW($EH$5:$EH$900)-4,""),4)),"")=$E267,"",IFERROR(INDEX($E$5:$E$900,SMALL(IF(ROUND($EH$5:$EH$900,1)=ROUND($EH267,1),ROW($EH$5:$EH$900)-4,""),4)),""))</f>
        <v/>
      </c>
      <c r="HR267" s="118"/>
      <c r="HS267" s="105" t="str">
        <f t="shared" si="32"/>
        <v>BEC</v>
      </c>
      <c r="HT267" s="119" t="str">
        <f t="shared" si="33"/>
        <v/>
      </c>
      <c r="HU267" s="119" t="str">
        <f t="shared" si="33"/>
        <v/>
      </c>
      <c r="HV267" s="119" t="str">
        <f t="shared" si="33"/>
        <v/>
      </c>
      <c r="HW267" s="119" t="str">
        <f t="shared" si="33"/>
        <v/>
      </c>
    </row>
    <row r="268" spans="1:231" ht="12.75" customHeight="1" x14ac:dyDescent="0.3">
      <c r="A268" s="110" t="s">
        <v>292</v>
      </c>
      <c r="B268" s="110" t="s">
        <v>961</v>
      </c>
      <c r="C268" s="107"/>
      <c r="D268" s="110">
        <v>2019</v>
      </c>
      <c r="E268" s="130" t="s">
        <v>964</v>
      </c>
      <c r="F268" s="107" t="s">
        <v>49</v>
      </c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 t="s">
        <v>18</v>
      </c>
      <c r="X268" s="105"/>
      <c r="Y268" s="107" t="s">
        <v>296</v>
      </c>
      <c r="Z268" s="107">
        <v>1</v>
      </c>
      <c r="AA268" s="107" t="s">
        <v>955</v>
      </c>
      <c r="AB268" s="110">
        <v>1</v>
      </c>
      <c r="AC268" s="110">
        <v>1</v>
      </c>
      <c r="AD268" s="107">
        <v>3300</v>
      </c>
      <c r="AE268" s="107">
        <v>4</v>
      </c>
      <c r="AF268" s="107">
        <v>1</v>
      </c>
      <c r="AG268" s="107">
        <v>16000</v>
      </c>
      <c r="AH268" s="107">
        <v>2</v>
      </c>
      <c r="AI268" s="107" t="s">
        <v>956</v>
      </c>
      <c r="AJ268" s="110">
        <v>2</v>
      </c>
      <c r="AK268" s="110" t="s">
        <v>562</v>
      </c>
      <c r="AL268" s="107" t="s">
        <v>316</v>
      </c>
      <c r="AM268" s="107">
        <v>1</v>
      </c>
      <c r="AN268" s="110" t="s">
        <v>367</v>
      </c>
      <c r="AO268" s="110">
        <v>460</v>
      </c>
      <c r="AP268" s="107" t="s">
        <v>817</v>
      </c>
      <c r="AQ268" s="107" t="s">
        <v>441</v>
      </c>
      <c r="AR268" s="107" t="s">
        <v>319</v>
      </c>
      <c r="AS268" s="107" t="s">
        <v>674</v>
      </c>
      <c r="AT268" s="107"/>
      <c r="AU268" s="107">
        <v>12.212999999999999</v>
      </c>
      <c r="AV268" s="107">
        <v>15.743</v>
      </c>
      <c r="AW268" s="107">
        <v>15.058</v>
      </c>
      <c r="AX268" s="107">
        <v>7.42</v>
      </c>
      <c r="AY268" s="107">
        <v>7.57</v>
      </c>
      <c r="AZ268" s="107">
        <v>13.727</v>
      </c>
      <c r="BA268" s="107"/>
      <c r="BB268" s="107">
        <v>30.375</v>
      </c>
      <c r="BC268" s="107">
        <v>68.498000000000005</v>
      </c>
      <c r="BD268" s="107">
        <v>7.7140000000000004</v>
      </c>
      <c r="BE268" s="133">
        <v>26.356999999999999</v>
      </c>
      <c r="BF268" s="133">
        <v>28.675999999999998</v>
      </c>
      <c r="BG268" s="131">
        <v>10365.151</v>
      </c>
      <c r="BH268" s="112">
        <v>10380.457</v>
      </c>
      <c r="BI268" s="111">
        <v>1.4990000000000001</v>
      </c>
      <c r="BJ268" s="112">
        <v>89.421999999999997</v>
      </c>
      <c r="BK268" s="112">
        <v>7736.3289999999997</v>
      </c>
      <c r="BL268" s="111">
        <v>1.117</v>
      </c>
      <c r="BM268" s="112">
        <v>77.299000000000007</v>
      </c>
      <c r="BN268" s="172">
        <f>0.5*BH268</f>
        <v>5190.2285000000002</v>
      </c>
      <c r="BO268" s="173">
        <f>BN268/6924.4</f>
        <v>0.74955642366125597</v>
      </c>
      <c r="BP268" s="112">
        <v>61.665999999999997</v>
      </c>
      <c r="BQ268" s="112">
        <v>2594.5940000000001</v>
      </c>
      <c r="BR268" s="111">
        <v>0.375</v>
      </c>
      <c r="BS268" s="131">
        <v>49.421999999999997</v>
      </c>
      <c r="BT268" s="131">
        <v>115035.27499999999</v>
      </c>
      <c r="BU268" s="112">
        <v>114084.05899999999</v>
      </c>
      <c r="BV268" s="107">
        <v>1.9330000000000001</v>
      </c>
      <c r="BW268" s="107">
        <v>88.656999999999996</v>
      </c>
      <c r="BX268" s="107">
        <v>86314.777000000002</v>
      </c>
      <c r="BY268" s="107">
        <v>1.4630000000000001</v>
      </c>
      <c r="BZ268" s="107">
        <v>79.891000000000005</v>
      </c>
      <c r="CA268" s="107">
        <v>57607.44</v>
      </c>
      <c r="CB268" s="107">
        <v>0.97599999999999998</v>
      </c>
      <c r="CC268" s="107">
        <v>61.962000000000003</v>
      </c>
      <c r="CD268" s="107">
        <v>28746.764999999999</v>
      </c>
      <c r="CE268" s="107">
        <v>0.48699999999999999</v>
      </c>
      <c r="CF268" s="131">
        <v>49.892000000000003</v>
      </c>
      <c r="CG268" s="131">
        <v>36415.650999999998</v>
      </c>
      <c r="CH268" s="112">
        <v>37373.357000000004</v>
      </c>
      <c r="CI268" s="107">
        <v>2.3439999999999999</v>
      </c>
      <c r="CJ268" s="107">
        <v>111.13500000000001</v>
      </c>
      <c r="CK268" s="107">
        <v>27298.18</v>
      </c>
      <c r="CL268" s="107">
        <v>1.712</v>
      </c>
      <c r="CM268" s="107">
        <v>101.999</v>
      </c>
      <c r="CN268" s="107">
        <v>18210.435000000001</v>
      </c>
      <c r="CO268" s="107">
        <v>1.1419999999999999</v>
      </c>
      <c r="CP268" s="107">
        <v>81.697999999999993</v>
      </c>
      <c r="CQ268" s="107">
        <v>9094.098</v>
      </c>
      <c r="CR268" s="107">
        <v>0.56999999999999995</v>
      </c>
      <c r="CS268" s="107">
        <v>54.881</v>
      </c>
      <c r="CT268" s="107">
        <v>12388.986000000001</v>
      </c>
      <c r="CU268" s="107">
        <v>12366.509</v>
      </c>
      <c r="CV268" s="107">
        <v>0.82099999999999995</v>
      </c>
      <c r="CW268" s="107">
        <v>76.704999999999998</v>
      </c>
      <c r="CX268" s="112">
        <v>9316.8639999999996</v>
      </c>
      <c r="CY268" s="107">
        <v>0.61899999999999999</v>
      </c>
      <c r="CZ268" s="107">
        <v>69.039000000000001</v>
      </c>
      <c r="DA268" s="112">
        <v>6203.1149999999998</v>
      </c>
      <c r="DB268" s="107">
        <v>0.41199999999999998</v>
      </c>
      <c r="DC268" s="107">
        <v>57.073</v>
      </c>
      <c r="DD268" s="112">
        <v>3099.038</v>
      </c>
      <c r="DE268" s="107">
        <v>0.20599999999999999</v>
      </c>
      <c r="DF268" s="107">
        <v>47.048999999999999</v>
      </c>
      <c r="DG268" s="131">
        <v>18486.338</v>
      </c>
      <c r="DH268" s="112">
        <v>18490.504000000001</v>
      </c>
      <c r="DI268" s="107">
        <v>0.88500000000000001</v>
      </c>
      <c r="DJ268" s="107">
        <v>82.692999999999998</v>
      </c>
      <c r="DK268" s="112">
        <v>13877.037</v>
      </c>
      <c r="DL268" s="107">
        <v>0.66400000000000003</v>
      </c>
      <c r="DM268" s="107">
        <v>73.159000000000006</v>
      </c>
      <c r="DN268" s="112">
        <v>9242.6209999999992</v>
      </c>
      <c r="DO268" s="107">
        <v>0.443</v>
      </c>
      <c r="DP268" s="131">
        <v>60.316000000000003</v>
      </c>
      <c r="DQ268" s="112">
        <v>4620.357</v>
      </c>
      <c r="DR268" s="107">
        <v>0.221</v>
      </c>
      <c r="DS268" s="131">
        <v>48.042999999999999</v>
      </c>
      <c r="DT268" s="131">
        <v>1559.1559999999999</v>
      </c>
      <c r="DU268" s="112">
        <v>1561.61</v>
      </c>
      <c r="DV268" s="107">
        <v>1.599</v>
      </c>
      <c r="DW268" s="107">
        <v>79.700999999999993</v>
      </c>
      <c r="DX268" s="112">
        <v>1174.115</v>
      </c>
      <c r="DY268" s="107">
        <v>1.202</v>
      </c>
      <c r="DZ268" s="131">
        <v>72.228999999999999</v>
      </c>
      <c r="EA268" s="112">
        <v>780.04200000000003</v>
      </c>
      <c r="EB268" s="107">
        <v>0.79900000000000004</v>
      </c>
      <c r="EC268" s="131">
        <v>59.893999999999998</v>
      </c>
      <c r="ED268" s="112">
        <v>397.22699999999998</v>
      </c>
      <c r="EE268" s="107">
        <v>0.40699999999999997</v>
      </c>
      <c r="EF268" s="131">
        <v>50.970999999999997</v>
      </c>
      <c r="EG268" s="131">
        <v>382049.67300000001</v>
      </c>
      <c r="EH268" s="111">
        <v>381518.78100000002</v>
      </c>
      <c r="EI268" s="107">
        <v>1.077</v>
      </c>
      <c r="EJ268" s="107">
        <v>85.594999999999999</v>
      </c>
      <c r="EK268" s="112">
        <v>335084.538</v>
      </c>
      <c r="EL268" s="107">
        <v>0.94599999999999995</v>
      </c>
      <c r="EM268" s="131">
        <v>81.350999999999999</v>
      </c>
      <c r="EN268" s="112">
        <v>285805.99400000001</v>
      </c>
      <c r="EO268" s="107">
        <v>0.80700000000000005</v>
      </c>
      <c r="EP268" s="131">
        <v>76.369</v>
      </c>
      <c r="EQ268" s="112">
        <v>237909.71799999999</v>
      </c>
      <c r="ER268" s="107">
        <v>0.67200000000000004</v>
      </c>
      <c r="ES268" s="131">
        <v>69.795000000000002</v>
      </c>
      <c r="ET268" s="112">
        <v>188777.092</v>
      </c>
      <c r="EU268" s="107">
        <v>0.53300000000000003</v>
      </c>
      <c r="EV268" s="131">
        <v>63.771000000000001</v>
      </c>
      <c r="EW268" s="112">
        <v>145181.486</v>
      </c>
      <c r="EX268" s="107">
        <v>0.41</v>
      </c>
      <c r="EY268" s="131">
        <v>59.738999999999997</v>
      </c>
      <c r="EZ268" s="112">
        <v>96723.527000000002</v>
      </c>
      <c r="FA268" s="107">
        <v>0.27300000000000002</v>
      </c>
      <c r="FB268" s="131">
        <v>53.555</v>
      </c>
      <c r="FC268" s="112">
        <v>47563.680999999997</v>
      </c>
      <c r="FD268" s="107">
        <v>0.13400000000000001</v>
      </c>
      <c r="FE268" s="131">
        <v>46.713999999999999</v>
      </c>
      <c r="FF268" s="131">
        <v>624.86900000000003</v>
      </c>
      <c r="FG268" s="112">
        <v>616.51</v>
      </c>
      <c r="FH268" s="107">
        <v>1.8220000000000001</v>
      </c>
      <c r="FI268" s="107">
        <v>43.423000000000002</v>
      </c>
      <c r="FJ268" s="112">
        <v>314.88600000000002</v>
      </c>
      <c r="FK268" s="107">
        <v>0.93</v>
      </c>
      <c r="FL268" s="171">
        <v>42.298000000000002</v>
      </c>
      <c r="FM268" s="131">
        <v>550.42499999999995</v>
      </c>
      <c r="FN268" s="112">
        <v>554.447</v>
      </c>
      <c r="FO268" s="107">
        <v>4.0590000000000002</v>
      </c>
      <c r="FP268" s="107">
        <v>42.07</v>
      </c>
      <c r="FQ268" s="112">
        <v>274.77100000000002</v>
      </c>
      <c r="FR268" s="107">
        <v>2.012</v>
      </c>
      <c r="FS268" s="131">
        <v>41.368000000000002</v>
      </c>
      <c r="FT268" s="107">
        <v>18.545000000000002</v>
      </c>
      <c r="FU268" s="107">
        <v>1.61</v>
      </c>
      <c r="FV268" s="107">
        <v>61.119</v>
      </c>
      <c r="FW268" s="107">
        <v>18.425999999999998</v>
      </c>
      <c r="FX268" s="107">
        <v>1.599</v>
      </c>
      <c r="FY268" s="107">
        <v>60.643999999999998</v>
      </c>
      <c r="FZ268" s="107">
        <v>305231.848</v>
      </c>
      <c r="GA268" s="107">
        <v>2.0609999999999999</v>
      </c>
      <c r="GB268" s="131">
        <v>95.144000000000005</v>
      </c>
      <c r="GC268" s="107">
        <v>405538.03200000001</v>
      </c>
      <c r="GD268" s="107">
        <v>2.738</v>
      </c>
      <c r="GE268" s="132">
        <v>95.494</v>
      </c>
      <c r="GF268" s="105">
        <v>40.6</v>
      </c>
      <c r="GG268" s="105"/>
      <c r="GH268" s="105"/>
      <c r="GI268" s="105"/>
      <c r="GJ268" s="105"/>
      <c r="GK268" s="105"/>
      <c r="GL268" s="133">
        <v>2</v>
      </c>
      <c r="GM268" s="133"/>
      <c r="GN268" s="133"/>
      <c r="GO268" s="133"/>
      <c r="GP268" s="133"/>
      <c r="GQ268" s="133"/>
      <c r="GR268" s="133"/>
      <c r="GS268" s="72"/>
      <c r="GT268" s="72"/>
      <c r="GU268" s="72"/>
      <c r="GV268" s="72"/>
      <c r="GW268" s="72"/>
      <c r="GX268" s="72"/>
      <c r="GY268" s="72"/>
      <c r="GZ268" s="72"/>
      <c r="HA268" s="133"/>
      <c r="HB268" s="133"/>
      <c r="HC268" s="53" t="str">
        <f t="shared" si="29"/>
        <v>0</v>
      </c>
      <c r="HD268" s="56">
        <f t="shared" si="30"/>
        <v>2019</v>
      </c>
      <c r="HF268" s="56" t="e">
        <f>MATCH(ROUND(#REF!,1),#REF!,0)</f>
        <v>#REF!</v>
      </c>
      <c r="HG268" s="56" t="e">
        <f>MATCH(ROUND(#REF!,1),#REF!,0)</f>
        <v>#REF!</v>
      </c>
      <c r="HH268" s="56" t="e">
        <f>MATCH(ROUND(#REF!,1),#REF!,0)</f>
        <v>#REF!</v>
      </c>
      <c r="HI268" s="56" t="e">
        <f>MATCH(ROUND(#REF!,1),#REF!,0)</f>
        <v>#REF!</v>
      </c>
      <c r="HK268" s="115">
        <f t="shared" si="31"/>
        <v>1</v>
      </c>
      <c r="HL268" s="115" t="str" cm="1">
        <f t="array" ref="HL268">IFERROR(INDEX(#REF!,'5. Data Set'!HH268),"")</f>
        <v/>
      </c>
      <c r="HN268" s="116" t="str" cm="1">
        <f t="array" ref="HN268">IF(IFERROR(INDEX($E$5:$E$900,SMALL(IF(ROUND($EH$5:$EH$900,1)=ROUND($EH268,1),ROW($EH$5:$EH$900)-4,""),1)),"")=$E268,"",IFERROR(INDEX($E$5:$E$900,SMALL(IF(ROUND($EH$5:$EH$900,1)=ROUND($EH268,1),ROW($EH$5:$EH$900)-4,""),1)),""))</f>
        <v/>
      </c>
      <c r="HO268" s="116" t="str" cm="1">
        <f t="array" ref="HO268">IF(IFERROR(INDEX($E$5:$E$900,SMALL(IF(ROUND($EH$5:$EH$900,1)=ROUND($EH268,1),ROW($EH$5:$EH$900)-4,""),2)),"")=$E268,"",IFERROR(INDEX($E$5:$E$900,SMALL(IF(ROUND($EH$5:$EH$900,1)=ROUND($EH268,1),ROW($EH$5:$EH$900)-4,""),2)),""))</f>
        <v/>
      </c>
      <c r="HP268" s="116" t="str" cm="1">
        <f t="array" ref="HP268">IF(IFERROR(INDEX($E$5:$E$900,SMALL(IF(ROUND($EH$5:$EH$900,1)=ROUND($EH268,1),ROW($EH$5:$EH$900)-4,""),3)),"")=$E268,"",IFERROR(INDEX($E$5:$E$900,SMALL(IF(ROUND($EH$5:$EH$900,1)=ROUND($EH268,1),ROW($EH$5:$EH$900)-4,""),3)),""))</f>
        <v/>
      </c>
      <c r="HQ268" s="117" t="str" cm="1">
        <f t="array" ref="HQ268">IF(IFERROR(INDEX($E$5:$E$900,SMALL(IF(ROUND($EH$5:$EH$900,1)=ROUND($EH268,1),ROW($EH$5:$EH$900)-4,""),4)),"")=$E268,"",IFERROR(INDEX($E$5:$E$900,SMALL(IF(ROUND($EH$5:$EH$900,1)=ROUND($EH268,1),ROW($EH$5:$EH$900)-4,""),4)),""))</f>
        <v/>
      </c>
      <c r="HR268" s="118"/>
      <c r="HS268" s="105" t="str">
        <f t="shared" si="32"/>
        <v>BEC</v>
      </c>
      <c r="HT268" s="119" t="str">
        <f t="shared" si="33"/>
        <v/>
      </c>
      <c r="HU268" s="119" t="str">
        <f t="shared" si="33"/>
        <v/>
      </c>
      <c r="HV268" s="119" t="str">
        <f t="shared" si="33"/>
        <v/>
      </c>
      <c r="HW268" s="119" t="str">
        <f t="shared" si="33"/>
        <v/>
      </c>
    </row>
    <row r="269" spans="1:231" ht="12.75" customHeight="1" x14ac:dyDescent="0.25">
      <c r="A269" s="110" t="s">
        <v>292</v>
      </c>
      <c r="B269" s="110" t="s">
        <v>965</v>
      </c>
      <c r="C269" s="107"/>
      <c r="D269" s="110">
        <v>2019</v>
      </c>
      <c r="E269" s="109" t="s">
        <v>966</v>
      </c>
      <c r="F269" s="107" t="s">
        <v>300</v>
      </c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 t="s">
        <v>18</v>
      </c>
      <c r="X269" s="105"/>
      <c r="Y269" s="107" t="s">
        <v>296</v>
      </c>
      <c r="Z269" s="107">
        <v>1</v>
      </c>
      <c r="AA269" s="107" t="s">
        <v>959</v>
      </c>
      <c r="AB269" s="110">
        <v>1</v>
      </c>
      <c r="AC269" s="110">
        <v>1</v>
      </c>
      <c r="AD269" s="107">
        <v>3800</v>
      </c>
      <c r="AE269" s="107">
        <v>6</v>
      </c>
      <c r="AF269" s="107">
        <v>2</v>
      </c>
      <c r="AG269" s="107">
        <v>32000</v>
      </c>
      <c r="AH269" s="107">
        <v>2</v>
      </c>
      <c r="AI269" s="107" t="s">
        <v>960</v>
      </c>
      <c r="AJ269" s="110">
        <v>1</v>
      </c>
      <c r="AK269" s="110" t="s">
        <v>326</v>
      </c>
      <c r="AL269" s="107" t="s">
        <v>316</v>
      </c>
      <c r="AM269" s="107">
        <v>1</v>
      </c>
      <c r="AN269" s="110" t="s">
        <v>367</v>
      </c>
      <c r="AO269" s="110">
        <v>460</v>
      </c>
      <c r="AP269" s="107" t="s">
        <v>817</v>
      </c>
      <c r="AQ269" s="107" t="s">
        <v>441</v>
      </c>
      <c r="AR269" s="107" t="s">
        <v>319</v>
      </c>
      <c r="AS269" s="107" t="s">
        <v>674</v>
      </c>
      <c r="AT269" s="107"/>
      <c r="AU269" s="107">
        <v>17.811</v>
      </c>
      <c r="AV269" s="107">
        <v>27.658000000000001</v>
      </c>
      <c r="AW269" s="107">
        <v>22.02</v>
      </c>
      <c r="AX269" s="107">
        <v>15.821999999999999</v>
      </c>
      <c r="AY269" s="107">
        <v>15.381</v>
      </c>
      <c r="AZ269" s="107">
        <v>22.414999999999999</v>
      </c>
      <c r="BA269" s="107"/>
      <c r="BB269" s="107">
        <v>131.18600000000001</v>
      </c>
      <c r="BC269" s="107">
        <v>2140.3670000000002</v>
      </c>
      <c r="BD269" s="107">
        <v>11.673999999999999</v>
      </c>
      <c r="BE269" s="133">
        <v>35.347000000000001</v>
      </c>
      <c r="BF269" s="133">
        <v>62.323999999999998</v>
      </c>
      <c r="BG269" s="131">
        <v>16264.147000000001</v>
      </c>
      <c r="BH269" s="112">
        <v>16297.148999999999</v>
      </c>
      <c r="BI269" s="111">
        <v>2.3540000000000001</v>
      </c>
      <c r="BJ269" s="112">
        <v>122.986</v>
      </c>
      <c r="BK269" s="112">
        <v>12203.563</v>
      </c>
      <c r="BL269" s="111">
        <v>1.762</v>
      </c>
      <c r="BM269" s="112">
        <v>104.13</v>
      </c>
      <c r="BN269" s="112">
        <v>8145.83</v>
      </c>
      <c r="BO269" s="111">
        <v>1.1759999999999999</v>
      </c>
      <c r="BP269" s="112">
        <v>63.875</v>
      </c>
      <c r="BQ269" s="112">
        <v>4065.587</v>
      </c>
      <c r="BR269" s="111">
        <v>0.58699999999999997</v>
      </c>
      <c r="BS269" s="131">
        <v>34.802999999999997</v>
      </c>
      <c r="BT269" s="131">
        <v>185425.20800000001</v>
      </c>
      <c r="BU269" s="112">
        <v>185525.394</v>
      </c>
      <c r="BV269" s="107">
        <v>3.1440000000000001</v>
      </c>
      <c r="BW269" s="107">
        <v>114.355</v>
      </c>
      <c r="BX269" s="107">
        <v>139031.53200000001</v>
      </c>
      <c r="BY269" s="107">
        <v>2.3559999999999999</v>
      </c>
      <c r="BZ269" s="107">
        <v>89.994</v>
      </c>
      <c r="CA269" s="107">
        <v>92633.745999999999</v>
      </c>
      <c r="CB269" s="107">
        <v>1.57</v>
      </c>
      <c r="CC269" s="107">
        <v>47.59</v>
      </c>
      <c r="CD269" s="107">
        <v>46369.125999999997</v>
      </c>
      <c r="CE269" s="107">
        <v>0.78600000000000003</v>
      </c>
      <c r="CF269" s="131">
        <v>31.885000000000002</v>
      </c>
      <c r="CG269" s="131">
        <v>59668.413999999997</v>
      </c>
      <c r="CH269" s="112">
        <v>58768.639999999999</v>
      </c>
      <c r="CI269" s="107">
        <v>3.6850000000000001</v>
      </c>
      <c r="CJ269" s="107">
        <v>159.405</v>
      </c>
      <c r="CK269" s="107">
        <v>44780.54</v>
      </c>
      <c r="CL269" s="107">
        <v>2.8079999999999998</v>
      </c>
      <c r="CM269" s="107">
        <v>136.346</v>
      </c>
      <c r="CN269" s="107">
        <v>29865.690999999999</v>
      </c>
      <c r="CO269" s="107">
        <v>1.873</v>
      </c>
      <c r="CP269" s="107">
        <v>86.308999999999997</v>
      </c>
      <c r="CQ269" s="107">
        <v>14887.778</v>
      </c>
      <c r="CR269" s="107">
        <v>0.93400000000000005</v>
      </c>
      <c r="CS269" s="107">
        <v>41.027000000000001</v>
      </c>
      <c r="CT269" s="107">
        <v>25568.024000000001</v>
      </c>
      <c r="CU269" s="107">
        <v>25575.931</v>
      </c>
      <c r="CV269" s="107">
        <v>1.6990000000000001</v>
      </c>
      <c r="CW269" s="107">
        <v>98.070999999999998</v>
      </c>
      <c r="CX269" s="112">
        <v>19168.401000000002</v>
      </c>
      <c r="CY269" s="107">
        <v>1.2729999999999999</v>
      </c>
      <c r="CZ269" s="107">
        <v>80.129000000000005</v>
      </c>
      <c r="DA269" s="112">
        <v>12823.392</v>
      </c>
      <c r="DB269" s="107">
        <v>0.85199999999999998</v>
      </c>
      <c r="DC269" s="107">
        <v>52.924999999999997</v>
      </c>
      <c r="DD269" s="112">
        <v>6398.5519999999997</v>
      </c>
      <c r="DE269" s="107">
        <v>0.42499999999999999</v>
      </c>
      <c r="DF269" s="107">
        <v>30.032</v>
      </c>
      <c r="DG269" s="131">
        <v>39774.487000000001</v>
      </c>
      <c r="DH269" s="112">
        <v>39795.644</v>
      </c>
      <c r="DI269" s="107">
        <v>1.905</v>
      </c>
      <c r="DJ269" s="107">
        <v>110.47799999999999</v>
      </c>
      <c r="DK269" s="112">
        <v>29876.986000000001</v>
      </c>
      <c r="DL269" s="107">
        <v>1.43</v>
      </c>
      <c r="DM269" s="107">
        <v>98.382000000000005</v>
      </c>
      <c r="DN269" s="112">
        <v>19873.077000000001</v>
      </c>
      <c r="DO269" s="107">
        <v>0.95099999999999996</v>
      </c>
      <c r="DP269" s="131">
        <v>62.363999999999997</v>
      </c>
      <c r="DQ269" s="112">
        <v>9936.5059999999994</v>
      </c>
      <c r="DR269" s="107">
        <v>0.47599999999999998</v>
      </c>
      <c r="DS269" s="131">
        <v>32.517000000000003</v>
      </c>
      <c r="DT269" s="131">
        <v>2920.8739999999998</v>
      </c>
      <c r="DU269" s="112">
        <v>2922.8879999999999</v>
      </c>
      <c r="DV269" s="107">
        <v>2.992</v>
      </c>
      <c r="DW269" s="107">
        <v>109.759</v>
      </c>
      <c r="DX269" s="112">
        <v>2200.4760000000001</v>
      </c>
      <c r="DY269" s="107">
        <v>2.2530000000000001</v>
      </c>
      <c r="DZ269" s="131">
        <v>95.082999999999998</v>
      </c>
      <c r="EA269" s="112">
        <v>1467.9</v>
      </c>
      <c r="EB269" s="107">
        <v>1.5029999999999999</v>
      </c>
      <c r="EC269" s="131">
        <v>66.992999999999995</v>
      </c>
      <c r="ED269" s="112">
        <v>732.39800000000002</v>
      </c>
      <c r="EE269" s="107">
        <v>0.75</v>
      </c>
      <c r="EF269" s="131">
        <v>43.027999999999999</v>
      </c>
      <c r="EG269" s="131">
        <v>449037.74699999997</v>
      </c>
      <c r="EH269" s="111">
        <v>449360.61900000001</v>
      </c>
      <c r="EI269" s="107">
        <v>1.2689999999999999</v>
      </c>
      <c r="EJ269" s="107">
        <v>67.701999999999998</v>
      </c>
      <c r="EK269" s="112">
        <v>391539.59499999997</v>
      </c>
      <c r="EL269" s="107">
        <v>1.1060000000000001</v>
      </c>
      <c r="EM269" s="131">
        <v>71.611000000000004</v>
      </c>
      <c r="EN269" s="112">
        <v>335081.13699999999</v>
      </c>
      <c r="EO269" s="107">
        <v>0.94599999999999995</v>
      </c>
      <c r="EP269" s="131">
        <v>65.411000000000001</v>
      </c>
      <c r="EQ269" s="112">
        <v>277961.538</v>
      </c>
      <c r="ER269" s="107">
        <v>0.78500000000000003</v>
      </c>
      <c r="ES269" s="131">
        <v>59.341999999999999</v>
      </c>
      <c r="ET269" s="112">
        <v>224394.057</v>
      </c>
      <c r="EU269" s="107">
        <v>0.63400000000000001</v>
      </c>
      <c r="EV269" s="131">
        <v>52.372</v>
      </c>
      <c r="EW269" s="112">
        <v>168913.34099999999</v>
      </c>
      <c r="EX269" s="107">
        <v>0.47699999999999998</v>
      </c>
      <c r="EY269" s="131">
        <v>44.164000000000001</v>
      </c>
      <c r="EZ269" s="112">
        <v>112522.023</v>
      </c>
      <c r="FA269" s="107">
        <v>0.318</v>
      </c>
      <c r="FB269" s="131">
        <v>34.804000000000002</v>
      </c>
      <c r="FC269" s="112">
        <v>55256.546000000002</v>
      </c>
      <c r="FD269" s="107">
        <v>0.156</v>
      </c>
      <c r="FE269" s="131">
        <v>29.899000000000001</v>
      </c>
      <c r="FF269" s="131">
        <v>1773.7270000000001</v>
      </c>
      <c r="FG269" s="112">
        <v>1725.941</v>
      </c>
      <c r="FH269" s="107">
        <v>5.0990000000000002</v>
      </c>
      <c r="FI269" s="107">
        <v>31.672000000000001</v>
      </c>
      <c r="FJ269" s="112">
        <v>895.13199999999995</v>
      </c>
      <c r="FK269" s="107">
        <v>2.645</v>
      </c>
      <c r="FL269" s="171">
        <v>24.742000000000001</v>
      </c>
      <c r="FM269" s="131">
        <v>17662.278999999999</v>
      </c>
      <c r="FN269" s="112">
        <v>17965.68</v>
      </c>
      <c r="FO269" s="107">
        <v>131.53</v>
      </c>
      <c r="FP269" s="107">
        <v>47.143999999999998</v>
      </c>
      <c r="FQ269" s="112">
        <v>8815.8430000000008</v>
      </c>
      <c r="FR269" s="107">
        <v>64.542000000000002</v>
      </c>
      <c r="FS269" s="131">
        <v>39.307000000000002</v>
      </c>
      <c r="FT269" s="107">
        <v>17.315999999999999</v>
      </c>
      <c r="FU269" s="107">
        <v>1.5029999999999999</v>
      </c>
      <c r="FV269" s="107">
        <v>42.637</v>
      </c>
      <c r="FW269" s="107">
        <v>17.146000000000001</v>
      </c>
      <c r="FX269" s="107">
        <v>1.488</v>
      </c>
      <c r="FY269" s="107">
        <v>41.997</v>
      </c>
      <c r="FZ269" s="107">
        <v>553394.36199999996</v>
      </c>
      <c r="GA269" s="107">
        <v>3.7370000000000001</v>
      </c>
      <c r="GB269" s="131">
        <v>131.858</v>
      </c>
      <c r="GC269" s="107">
        <v>1232094.55</v>
      </c>
      <c r="GD269" s="107">
        <v>8.32</v>
      </c>
      <c r="GE269" s="132">
        <v>133.49</v>
      </c>
      <c r="GF269" s="105">
        <v>18.899999999999999</v>
      </c>
      <c r="GG269" s="105"/>
      <c r="GH269" s="105"/>
      <c r="GI269" s="105"/>
      <c r="GJ269" s="105"/>
      <c r="GK269" s="105"/>
      <c r="GL269" s="133">
        <v>2</v>
      </c>
      <c r="GM269" s="133"/>
      <c r="GN269" s="133"/>
      <c r="GO269" s="133"/>
      <c r="GP269" s="133"/>
      <c r="GQ269" s="133"/>
      <c r="GR269" s="133"/>
      <c r="GS269" s="72"/>
      <c r="GT269" s="72"/>
      <c r="GU269" s="72"/>
      <c r="GV269" s="72"/>
      <c r="GW269" s="72"/>
      <c r="GX269" s="72"/>
      <c r="GY269" s="72"/>
      <c r="GZ269" s="72"/>
      <c r="HA269" s="133"/>
      <c r="HB269" s="133"/>
      <c r="HC269" s="53" t="str">
        <f t="shared" si="29"/>
        <v>0</v>
      </c>
      <c r="HD269" s="56">
        <f t="shared" si="30"/>
        <v>2019</v>
      </c>
      <c r="HF269" s="56" t="e">
        <f>MATCH(ROUND(#REF!,1),#REF!,0)</f>
        <v>#REF!</v>
      </c>
      <c r="HG269" s="56" t="e">
        <f>MATCH(ROUND(#REF!,1),#REF!,0)</f>
        <v>#REF!</v>
      </c>
      <c r="HH269" s="56" t="e">
        <f>MATCH(ROUND(#REF!,1),#REF!,0)</f>
        <v>#REF!</v>
      </c>
      <c r="HI269" s="56" t="e">
        <f>MATCH(ROUND(#REF!,1),#REF!,0)</f>
        <v>#REF!</v>
      </c>
      <c r="HK269" s="115">
        <f t="shared" si="31"/>
        <v>1</v>
      </c>
      <c r="HL269" s="115" t="str" cm="1">
        <f t="array" ref="HL269">IFERROR(INDEX(#REF!,'5. Data Set'!HH269),"")</f>
        <v/>
      </c>
      <c r="HN269" s="116" t="str" cm="1">
        <f t="array" ref="HN269">IF(IFERROR(INDEX($E$5:$E$900,SMALL(IF(ROUND($EH$5:$EH$900,1)=ROUND($EH269,1),ROW($EH$5:$EH$900)-4,""),1)),"")=$E269,"",IFERROR(INDEX($E$5:$E$900,SMALL(IF(ROUND($EH$5:$EH$900,1)=ROUND($EH269,1),ROW($EH$5:$EH$900)-4,""),1)),""))</f>
        <v>ITI1136</v>
      </c>
      <c r="HO269" s="116" t="str" cm="1">
        <f t="array" ref="HO269">IF(IFERROR(INDEX($E$5:$E$900,SMALL(IF(ROUND($EH$5:$EH$900,1)=ROUND($EH269,1),ROW($EH$5:$EH$900)-4,""),2)),"")=$E269,"",IFERROR(INDEX($E$5:$E$900,SMALL(IF(ROUND($EH$5:$EH$900,1)=ROUND($EH269,1),ROW($EH$5:$EH$900)-4,""),2)),""))</f>
        <v/>
      </c>
      <c r="HP269" s="116" t="str" cm="1">
        <f t="array" ref="HP269">IF(IFERROR(INDEX($E$5:$E$900,SMALL(IF(ROUND($EH$5:$EH$900,1)=ROUND($EH269,1),ROW($EH$5:$EH$900)-4,""),3)),"")=$E269,"",IFERROR(INDEX($E$5:$E$900,SMALL(IF(ROUND($EH$5:$EH$900,1)=ROUND($EH269,1),ROW($EH$5:$EH$900)-4,""),3)),""))</f>
        <v/>
      </c>
      <c r="HQ269" s="117" t="str" cm="1">
        <f t="array" ref="HQ269">IF(IFERROR(INDEX($E$5:$E$900,SMALL(IF(ROUND($EH$5:$EH$900,1)=ROUND($EH269,1),ROW($EH$5:$EH$900)-4,""),4)),"")=$E269,"",IFERROR(INDEX($E$5:$E$900,SMALL(IF(ROUND($EH$5:$EH$900,1)=ROUND($EH269,1),ROW($EH$5:$EH$900)-4,""),4)),""))</f>
        <v/>
      </c>
      <c r="HR269" s="118"/>
      <c r="HS269" s="105" t="str">
        <f t="shared" si="32"/>
        <v>RTH</v>
      </c>
      <c r="HT269" s="119" t="str">
        <f t="shared" si="33"/>
        <v>WMP</v>
      </c>
      <c r="HU269" s="119" t="str">
        <f t="shared" si="33"/>
        <v/>
      </c>
      <c r="HV269" s="119" t="str">
        <f t="shared" si="33"/>
        <v/>
      </c>
      <c r="HW269" s="119" t="str">
        <f t="shared" si="33"/>
        <v/>
      </c>
    </row>
    <row r="270" spans="1:231" ht="12.75" customHeight="1" x14ac:dyDescent="0.25">
      <c r="A270" s="110" t="s">
        <v>292</v>
      </c>
      <c r="B270" s="110" t="s">
        <v>965</v>
      </c>
      <c r="C270" s="107"/>
      <c r="D270" s="110">
        <v>2019</v>
      </c>
      <c r="E270" s="109" t="s">
        <v>967</v>
      </c>
      <c r="F270" s="107" t="s">
        <v>309</v>
      </c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 t="s">
        <v>18</v>
      </c>
      <c r="X270" s="105"/>
      <c r="Y270" s="107" t="s">
        <v>296</v>
      </c>
      <c r="Z270" s="107">
        <v>1</v>
      </c>
      <c r="AA270" s="107" t="s">
        <v>959</v>
      </c>
      <c r="AB270" s="110">
        <v>1</v>
      </c>
      <c r="AC270" s="110">
        <v>1</v>
      </c>
      <c r="AD270" s="107">
        <v>3800</v>
      </c>
      <c r="AE270" s="107">
        <v>6</v>
      </c>
      <c r="AF270" s="107">
        <v>2</v>
      </c>
      <c r="AG270" s="107">
        <v>40000</v>
      </c>
      <c r="AH270" s="107">
        <v>4</v>
      </c>
      <c r="AI270" s="107" t="s">
        <v>968</v>
      </c>
      <c r="AJ270" s="110">
        <v>1</v>
      </c>
      <c r="AK270" s="110" t="s">
        <v>326</v>
      </c>
      <c r="AL270" s="107" t="s">
        <v>316</v>
      </c>
      <c r="AM270" s="107">
        <v>1</v>
      </c>
      <c r="AN270" s="110" t="s">
        <v>367</v>
      </c>
      <c r="AO270" s="110">
        <v>460</v>
      </c>
      <c r="AP270" s="107" t="s">
        <v>817</v>
      </c>
      <c r="AQ270" s="107" t="s">
        <v>441</v>
      </c>
      <c r="AR270" s="107" t="s">
        <v>319</v>
      </c>
      <c r="AS270" s="107" t="s">
        <v>674</v>
      </c>
      <c r="AT270" s="107"/>
      <c r="AU270" s="107">
        <v>18.957000000000001</v>
      </c>
      <c r="AV270" s="107">
        <v>28.550999999999998</v>
      </c>
      <c r="AW270" s="107">
        <v>23.408000000000001</v>
      </c>
      <c r="AX270" s="107">
        <v>16.538</v>
      </c>
      <c r="AY270" s="107">
        <v>16.43</v>
      </c>
      <c r="AZ270" s="107">
        <v>23.923999999999999</v>
      </c>
      <c r="BA270" s="107"/>
      <c r="BB270" s="107">
        <v>252.68299999999999</v>
      </c>
      <c r="BC270" s="107">
        <v>3336.848</v>
      </c>
      <c r="BD270" s="107">
        <v>12.367000000000001</v>
      </c>
      <c r="BE270" s="133">
        <v>35.773000000000003</v>
      </c>
      <c r="BF270" s="133">
        <v>64.662999999999997</v>
      </c>
      <c r="BG270" s="131">
        <v>16226.377</v>
      </c>
      <c r="BH270" s="112">
        <v>16272.665000000001</v>
      </c>
      <c r="BI270" s="111">
        <v>2.35</v>
      </c>
      <c r="BJ270" s="112">
        <v>117.712</v>
      </c>
      <c r="BK270" s="112">
        <v>12140.19</v>
      </c>
      <c r="BL270" s="111">
        <v>1.7529999999999999</v>
      </c>
      <c r="BM270" s="112">
        <v>94.733999999999995</v>
      </c>
      <c r="BN270" s="112">
        <v>8116.8339999999998</v>
      </c>
      <c r="BO270" s="111">
        <v>1.1719999999999999</v>
      </c>
      <c r="BP270" s="112">
        <v>59.438000000000002</v>
      </c>
      <c r="BQ270" s="112">
        <v>4035.0940000000001</v>
      </c>
      <c r="BR270" s="111">
        <v>0.58299999999999996</v>
      </c>
      <c r="BS270" s="174">
        <v>32.881</v>
      </c>
      <c r="BT270" s="174">
        <v>185913.67</v>
      </c>
      <c r="BU270" s="112">
        <v>185918.50599999999</v>
      </c>
      <c r="BV270" s="107">
        <v>3.1509999999999998</v>
      </c>
      <c r="BW270" s="107">
        <v>112.32599999999999</v>
      </c>
      <c r="BX270" s="107">
        <v>139407.47399999999</v>
      </c>
      <c r="BY270" s="107">
        <v>2.363</v>
      </c>
      <c r="BZ270" s="107">
        <v>84.248999999999995</v>
      </c>
      <c r="CA270" s="107">
        <v>93024.111999999994</v>
      </c>
      <c r="CB270" s="107">
        <v>1.5760000000000001</v>
      </c>
      <c r="CC270" s="107">
        <v>46.755000000000003</v>
      </c>
      <c r="CD270" s="107">
        <v>46479.99</v>
      </c>
      <c r="CE270" s="107">
        <v>0.78800000000000003</v>
      </c>
      <c r="CF270" s="174">
        <v>31.440999999999999</v>
      </c>
      <c r="CG270" s="174">
        <v>55911.578000000001</v>
      </c>
      <c r="CH270" s="112">
        <v>58088.04</v>
      </c>
      <c r="CI270" s="107">
        <v>3.6429999999999998</v>
      </c>
      <c r="CJ270" s="107">
        <v>153.67099999999999</v>
      </c>
      <c r="CK270" s="107">
        <v>41947.222999999904</v>
      </c>
      <c r="CL270" s="107">
        <v>2.63</v>
      </c>
      <c r="CM270" s="107">
        <v>116.983</v>
      </c>
      <c r="CN270" s="107">
        <v>27946.805</v>
      </c>
      <c r="CO270" s="107">
        <v>1.7529999999999999</v>
      </c>
      <c r="CP270" s="107">
        <v>75.66</v>
      </c>
      <c r="CQ270" s="107">
        <v>13971.374</v>
      </c>
      <c r="CR270" s="107">
        <v>0.876</v>
      </c>
      <c r="CS270" s="107">
        <v>36.027000000000001</v>
      </c>
      <c r="CT270" s="107">
        <v>25650.733</v>
      </c>
      <c r="CU270" s="107">
        <v>25658.987000000001</v>
      </c>
      <c r="CV270" s="107">
        <v>1.704</v>
      </c>
      <c r="CW270" s="107">
        <v>93.555000000000007</v>
      </c>
      <c r="CX270" s="112">
        <v>19267.726999999999</v>
      </c>
      <c r="CY270" s="107">
        <v>1.28</v>
      </c>
      <c r="CZ270" s="107">
        <v>75.545000000000002</v>
      </c>
      <c r="DA270" s="112">
        <v>12799.091</v>
      </c>
      <c r="DB270" s="107">
        <v>0.85</v>
      </c>
      <c r="DC270" s="107">
        <v>50.801000000000002</v>
      </c>
      <c r="DD270" s="112">
        <v>6420.6989999999996</v>
      </c>
      <c r="DE270" s="107">
        <v>0.42599999999999999</v>
      </c>
      <c r="DF270" s="107">
        <v>29.437000000000001</v>
      </c>
      <c r="DG270" s="174">
        <v>39666.991000000002</v>
      </c>
      <c r="DH270" s="112">
        <v>39672.33</v>
      </c>
      <c r="DI270" s="107">
        <v>1.899</v>
      </c>
      <c r="DJ270" s="107">
        <v>104.502</v>
      </c>
      <c r="DK270" s="112">
        <v>29756.312000000002</v>
      </c>
      <c r="DL270" s="107">
        <v>1.425</v>
      </c>
      <c r="DM270" s="107">
        <v>90.215999999999994</v>
      </c>
      <c r="DN270" s="112">
        <v>19892.013999999999</v>
      </c>
      <c r="DO270" s="107">
        <v>0.95199999999999996</v>
      </c>
      <c r="DP270" s="174">
        <v>57.237000000000002</v>
      </c>
      <c r="DQ270" s="112">
        <v>9919.99</v>
      </c>
      <c r="DR270" s="107">
        <v>0.47499999999999998</v>
      </c>
      <c r="DS270" s="174">
        <v>31.123999999999999</v>
      </c>
      <c r="DT270" s="174">
        <v>2921.1080000000002</v>
      </c>
      <c r="DU270" s="112">
        <v>2919.7429999999999</v>
      </c>
      <c r="DV270" s="107">
        <v>2.9889999999999999</v>
      </c>
      <c r="DW270" s="107">
        <v>102.81399999999999</v>
      </c>
      <c r="DX270" s="112">
        <v>2182.1579999999999</v>
      </c>
      <c r="DY270" s="107">
        <v>2.234</v>
      </c>
      <c r="DZ270" s="174">
        <v>86.415999999999997</v>
      </c>
      <c r="EA270" s="112">
        <v>1463.9649999999999</v>
      </c>
      <c r="EB270" s="107">
        <v>1.4990000000000001</v>
      </c>
      <c r="EC270" s="174">
        <v>62.847999999999999</v>
      </c>
      <c r="ED270" s="112">
        <v>725.80600000000004</v>
      </c>
      <c r="EE270" s="107">
        <v>0.74299999999999999</v>
      </c>
      <c r="EF270" s="174">
        <v>40.643000000000001</v>
      </c>
      <c r="EG270" s="174">
        <v>459099.31599999999</v>
      </c>
      <c r="EH270" s="111">
        <v>458062.72200000001</v>
      </c>
      <c r="EI270" s="107">
        <v>1.294</v>
      </c>
      <c r="EJ270" s="107">
        <v>68.433999999999997</v>
      </c>
      <c r="EK270" s="112">
        <v>402375.93</v>
      </c>
      <c r="EL270" s="107">
        <v>1.1359999999999999</v>
      </c>
      <c r="EM270" s="174">
        <v>70.825000000000003</v>
      </c>
      <c r="EN270" s="112">
        <v>346305.82400000002</v>
      </c>
      <c r="EO270" s="107">
        <v>0.97799999999999998</v>
      </c>
      <c r="EP270" s="174">
        <v>64.557000000000002</v>
      </c>
      <c r="EQ270" s="112">
        <v>286864.565</v>
      </c>
      <c r="ER270" s="107">
        <v>0.81</v>
      </c>
      <c r="ES270" s="174">
        <v>57.597000000000001</v>
      </c>
      <c r="ET270" s="112">
        <v>226285.67600000001</v>
      </c>
      <c r="EU270" s="107">
        <v>0.63900000000000001</v>
      </c>
      <c r="EV270" s="174">
        <v>50.247999999999998</v>
      </c>
      <c r="EW270" s="112">
        <v>171964.92499999999</v>
      </c>
      <c r="EX270" s="107">
        <v>0.48599999999999999</v>
      </c>
      <c r="EY270" s="174">
        <v>42.526000000000003</v>
      </c>
      <c r="EZ270" s="112">
        <v>114041.939</v>
      </c>
      <c r="FA270" s="107">
        <v>0.32200000000000001</v>
      </c>
      <c r="FB270" s="174">
        <v>33.869999999999997</v>
      </c>
      <c r="FC270" s="112">
        <v>58296.637000000002</v>
      </c>
      <c r="FD270" s="107">
        <v>0.16500000000000001</v>
      </c>
      <c r="FE270" s="174">
        <v>26.850999999999999</v>
      </c>
      <c r="FF270" s="174">
        <v>3927.114</v>
      </c>
      <c r="FG270" s="112">
        <v>3938.2829999999999</v>
      </c>
      <c r="FH270" s="107">
        <v>11.635999999999999</v>
      </c>
      <c r="FI270" s="107">
        <v>36.130000000000003</v>
      </c>
      <c r="FJ270" s="112">
        <v>1959.92</v>
      </c>
      <c r="FK270" s="107">
        <v>5.7910000000000004</v>
      </c>
      <c r="FL270" s="175">
        <v>29.207999999999998</v>
      </c>
      <c r="FM270" s="174">
        <v>27960.99</v>
      </c>
      <c r="FN270" s="112">
        <v>28073.919000000002</v>
      </c>
      <c r="FO270" s="107">
        <v>205.53399999999999</v>
      </c>
      <c r="FP270" s="107">
        <v>47.548999999999999</v>
      </c>
      <c r="FQ270" s="112">
        <v>13961.928</v>
      </c>
      <c r="FR270" s="107">
        <v>102.218</v>
      </c>
      <c r="FS270" s="174">
        <v>39.682000000000002</v>
      </c>
      <c r="FT270" s="107">
        <v>17.823</v>
      </c>
      <c r="FU270" s="107">
        <v>1.5469999999999999</v>
      </c>
      <c r="FV270" s="107">
        <v>43.247</v>
      </c>
      <c r="FW270" s="107">
        <v>17.68</v>
      </c>
      <c r="FX270" s="107">
        <v>1.5349999999999999</v>
      </c>
      <c r="FY270" s="107">
        <v>42.902000000000001</v>
      </c>
      <c r="FZ270" s="107">
        <v>553595.18999999994</v>
      </c>
      <c r="GA270" s="107">
        <v>3.738</v>
      </c>
      <c r="GB270" s="174">
        <v>123.801</v>
      </c>
      <c r="GC270" s="107">
        <v>1210773.027</v>
      </c>
      <c r="GD270" s="107">
        <v>8.1760000000000002</v>
      </c>
      <c r="GE270" s="160">
        <v>126.435</v>
      </c>
      <c r="GF270" s="118">
        <v>19.3</v>
      </c>
      <c r="GG270" s="118"/>
      <c r="GH270" s="118"/>
      <c r="GI270" s="118"/>
      <c r="GJ270" s="118"/>
      <c r="GK270" s="118"/>
      <c r="GL270" s="133">
        <v>2</v>
      </c>
      <c r="GM270" s="133"/>
      <c r="GN270" s="133"/>
      <c r="GO270" s="133"/>
      <c r="GP270" s="133"/>
      <c r="GQ270" s="133"/>
      <c r="GR270" s="133"/>
      <c r="GS270" s="72"/>
      <c r="GT270" s="72"/>
      <c r="GU270" s="72"/>
      <c r="GV270" s="72"/>
      <c r="GW270" s="72"/>
      <c r="GX270" s="72"/>
      <c r="GY270" s="72"/>
      <c r="GZ270" s="72"/>
      <c r="HA270" s="133"/>
      <c r="HB270" s="133"/>
      <c r="HC270" s="53" t="str">
        <f t="shared" si="29"/>
        <v>0</v>
      </c>
      <c r="HD270" s="56">
        <f t="shared" si="30"/>
        <v>2019</v>
      </c>
      <c r="HF270" s="56" t="e">
        <f>MATCH(ROUND(#REF!,1),#REF!,0)</f>
        <v>#REF!</v>
      </c>
      <c r="HG270" s="56" t="e">
        <f>MATCH(ROUND(#REF!,1),#REF!,0)</f>
        <v>#REF!</v>
      </c>
      <c r="HH270" s="56" t="e">
        <f>MATCH(ROUND(#REF!,1),#REF!,0)</f>
        <v>#REF!</v>
      </c>
      <c r="HI270" s="56" t="e">
        <f>MATCH(ROUND(#REF!,1),#REF!,0)</f>
        <v>#REF!</v>
      </c>
      <c r="HK270" s="115">
        <f t="shared" si="31"/>
        <v>1</v>
      </c>
      <c r="HL270" s="115" t="str" cm="1">
        <f t="array" ref="HL270">IFERROR(INDEX(#REF!,'5. Data Set'!HH270),"")</f>
        <v/>
      </c>
      <c r="HN270" s="116" t="str" cm="1">
        <f t="array" ref="HN270">IF(IFERROR(INDEX($E$5:$E$900,SMALL(IF(ROUND($EH$5:$EH$900,1)=ROUND($EH270,1),ROW($EH$5:$EH$900)-4,""),1)),"")=$E270,"",IFERROR(INDEX($E$5:$E$900,SMALL(IF(ROUND($EH$5:$EH$900,1)=ROUND($EH270,1),ROW($EH$5:$EH$900)-4,""),1)),""))</f>
        <v/>
      </c>
      <c r="HO270" s="116" t="str" cm="1">
        <f t="array" ref="HO270">IF(IFERROR(INDEX($E$5:$E$900,SMALL(IF(ROUND($EH$5:$EH$900,1)=ROUND($EH270,1),ROW($EH$5:$EH$900)-4,""),2)),"")=$E270,"",IFERROR(INDEX($E$5:$E$900,SMALL(IF(ROUND($EH$5:$EH$900,1)=ROUND($EH270,1),ROW($EH$5:$EH$900)-4,""),2)),""))</f>
        <v/>
      </c>
      <c r="HP270" s="116" t="str" cm="1">
        <f t="array" ref="HP270">IF(IFERROR(INDEX($E$5:$E$900,SMALL(IF(ROUND($EH$5:$EH$900,1)=ROUND($EH270,1),ROW($EH$5:$EH$900)-4,""),3)),"")=$E270,"",IFERROR(INDEX($E$5:$E$900,SMALL(IF(ROUND($EH$5:$EH$900,1)=ROUND($EH270,1),ROW($EH$5:$EH$900)-4,""),3)),""))</f>
        <v/>
      </c>
      <c r="HQ270" s="117" t="str" cm="1">
        <f t="array" ref="HQ270">IF(IFERROR(INDEX($E$5:$E$900,SMALL(IF(ROUND($EH$5:$EH$900,1)=ROUND($EH270,1),ROW($EH$5:$EH$900)-4,""),4)),"")=$E270,"",IFERROR(INDEX($E$5:$E$900,SMALL(IF(ROUND($EH$5:$EH$900,1)=ROUND($EH270,1),ROW($EH$5:$EH$900)-4,""),4)),""))</f>
        <v/>
      </c>
      <c r="HR270" s="118"/>
      <c r="HS270" s="105" t="str">
        <f t="shared" si="32"/>
        <v>RTH</v>
      </c>
      <c r="HT270" s="119" t="str">
        <f t="shared" si="33"/>
        <v/>
      </c>
      <c r="HU270" s="119" t="str">
        <f t="shared" si="33"/>
        <v/>
      </c>
      <c r="HV270" s="119" t="str">
        <f t="shared" si="33"/>
        <v/>
      </c>
      <c r="HW270" s="119" t="str">
        <f t="shared" si="33"/>
        <v/>
      </c>
    </row>
    <row r="271" spans="1:231" ht="12.75" customHeight="1" x14ac:dyDescent="0.25">
      <c r="A271" s="110" t="s">
        <v>292</v>
      </c>
      <c r="B271" s="110" t="s">
        <v>965</v>
      </c>
      <c r="C271" s="107"/>
      <c r="D271" s="110">
        <v>2019</v>
      </c>
      <c r="E271" s="109" t="s">
        <v>969</v>
      </c>
      <c r="F271" s="107" t="s">
        <v>49</v>
      </c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 t="s">
        <v>18</v>
      </c>
      <c r="X271" s="105"/>
      <c r="Y271" s="107" t="s">
        <v>296</v>
      </c>
      <c r="Z271" s="107">
        <v>1</v>
      </c>
      <c r="AA271" s="107" t="s">
        <v>955</v>
      </c>
      <c r="AB271" s="110">
        <v>1</v>
      </c>
      <c r="AC271" s="110">
        <v>1</v>
      </c>
      <c r="AD271" s="107">
        <v>3300</v>
      </c>
      <c r="AE271" s="107">
        <v>4</v>
      </c>
      <c r="AF271" s="107">
        <v>2</v>
      </c>
      <c r="AG271" s="107">
        <v>16000</v>
      </c>
      <c r="AH271" s="107">
        <v>2</v>
      </c>
      <c r="AI271" s="107" t="s">
        <v>970</v>
      </c>
      <c r="AJ271" s="110">
        <v>2</v>
      </c>
      <c r="AK271" s="110" t="s">
        <v>562</v>
      </c>
      <c r="AL271" s="107" t="s">
        <v>327</v>
      </c>
      <c r="AM271" s="107">
        <v>1</v>
      </c>
      <c r="AN271" s="110" t="s">
        <v>367</v>
      </c>
      <c r="AO271" s="110">
        <v>460</v>
      </c>
      <c r="AP271" s="107" t="s">
        <v>817</v>
      </c>
      <c r="AQ271" s="107" t="s">
        <v>441</v>
      </c>
      <c r="AR271" s="107" t="s">
        <v>319</v>
      </c>
      <c r="AS271" s="107" t="s">
        <v>674</v>
      </c>
      <c r="AT271" s="107"/>
      <c r="AU271" s="107">
        <v>12.347</v>
      </c>
      <c r="AV271" s="107">
        <v>16.321999999999999</v>
      </c>
      <c r="AW271" s="107">
        <v>15.526</v>
      </c>
      <c r="AX271" s="107">
        <v>7.484</v>
      </c>
      <c r="AY271" s="107">
        <v>7.7640000000000002</v>
      </c>
      <c r="AZ271" s="107">
        <v>13.678000000000001</v>
      </c>
      <c r="BA271" s="107"/>
      <c r="BB271" s="107">
        <v>51.978999999999999</v>
      </c>
      <c r="BC271" s="107">
        <v>106.816</v>
      </c>
      <c r="BD271" s="107">
        <v>8.1300000000000008</v>
      </c>
      <c r="BE271" s="133">
        <v>26.866</v>
      </c>
      <c r="BF271" s="133">
        <v>29.614999999999998</v>
      </c>
      <c r="BG271" s="131">
        <v>10373.459000000001</v>
      </c>
      <c r="BH271" s="112">
        <v>10386.704</v>
      </c>
      <c r="BI271" s="111">
        <v>1.5</v>
      </c>
      <c r="BJ271" s="112">
        <v>88.489000000000004</v>
      </c>
      <c r="BK271" s="112">
        <v>7783.6559999999999</v>
      </c>
      <c r="BL271" s="111">
        <v>1.1240000000000001</v>
      </c>
      <c r="BM271" s="112">
        <v>77.674999999999997</v>
      </c>
      <c r="BN271" s="112">
        <v>5174.9170000000004</v>
      </c>
      <c r="BO271" s="111">
        <v>0.747</v>
      </c>
      <c r="BP271" s="112">
        <v>61.423000000000002</v>
      </c>
      <c r="BQ271" s="112">
        <v>2600.3589999999999</v>
      </c>
      <c r="BR271" s="111">
        <v>0.376</v>
      </c>
      <c r="BS271" s="174">
        <v>48.222999999999999</v>
      </c>
      <c r="BT271" s="174">
        <v>115456.163</v>
      </c>
      <c r="BU271" s="112">
        <v>115698.08100000001</v>
      </c>
      <c r="BV271" s="107">
        <v>1.9610000000000001</v>
      </c>
      <c r="BW271" s="107">
        <v>86.41</v>
      </c>
      <c r="BX271" s="107">
        <v>86587.350999999995</v>
      </c>
      <c r="BY271" s="107">
        <v>1.4670000000000001</v>
      </c>
      <c r="BZ271" s="107">
        <v>77.581000000000003</v>
      </c>
      <c r="CA271" s="107">
        <v>57702.608999999997</v>
      </c>
      <c r="CB271" s="107">
        <v>0.97799999999999998</v>
      </c>
      <c r="CC271" s="107">
        <v>60.154000000000003</v>
      </c>
      <c r="CD271" s="107">
        <v>28806.134999999998</v>
      </c>
      <c r="CE271" s="107">
        <v>0.48799999999999999</v>
      </c>
      <c r="CF271" s="174">
        <v>47.988999999999997</v>
      </c>
      <c r="CG271" s="174">
        <v>35789.326999999997</v>
      </c>
      <c r="CH271" s="112">
        <v>35915.785000000003</v>
      </c>
      <c r="CI271" s="107">
        <v>2.2519999999999998</v>
      </c>
      <c r="CJ271" s="107">
        <v>109.13200000000001</v>
      </c>
      <c r="CK271" s="107">
        <v>26812.42</v>
      </c>
      <c r="CL271" s="107">
        <v>1.681</v>
      </c>
      <c r="CM271" s="107">
        <v>96.856999999999999</v>
      </c>
      <c r="CN271" s="107">
        <v>17924.081999999999</v>
      </c>
      <c r="CO271" s="107">
        <v>1.1240000000000001</v>
      </c>
      <c r="CP271" s="107">
        <v>76.799000000000007</v>
      </c>
      <c r="CQ271" s="107">
        <v>8956.0709999999999</v>
      </c>
      <c r="CR271" s="107">
        <v>0.56200000000000006</v>
      </c>
      <c r="CS271" s="107">
        <v>50.679000000000002</v>
      </c>
      <c r="CT271" s="107">
        <v>12334.191999999999</v>
      </c>
      <c r="CU271" s="107">
        <v>12334.052</v>
      </c>
      <c r="CV271" s="107">
        <v>0.81899999999999995</v>
      </c>
      <c r="CW271" s="107">
        <v>75.837999999999994</v>
      </c>
      <c r="CX271" s="112">
        <v>9258.5849999999991</v>
      </c>
      <c r="CY271" s="107">
        <v>0.61499999999999999</v>
      </c>
      <c r="CZ271" s="107">
        <v>69.082999999999998</v>
      </c>
      <c r="DA271" s="112">
        <v>6175.2370000000001</v>
      </c>
      <c r="DB271" s="107">
        <v>0.41</v>
      </c>
      <c r="DC271" s="107">
        <v>56.156999999999996</v>
      </c>
      <c r="DD271" s="112">
        <v>3086.8739999999998</v>
      </c>
      <c r="DE271" s="107">
        <v>0.20499999999999999</v>
      </c>
      <c r="DF271" s="107">
        <v>45.892000000000003</v>
      </c>
      <c r="DG271" s="174">
        <v>18402.857</v>
      </c>
      <c r="DH271" s="112">
        <v>18413.315999999999</v>
      </c>
      <c r="DI271" s="107">
        <v>0.88200000000000001</v>
      </c>
      <c r="DJ271" s="107">
        <v>80.796999999999997</v>
      </c>
      <c r="DK271" s="112">
        <v>13809.718000000001</v>
      </c>
      <c r="DL271" s="107">
        <v>0.66100000000000003</v>
      </c>
      <c r="DM271" s="107">
        <v>73.352999999999994</v>
      </c>
      <c r="DN271" s="112">
        <v>9223.1470000000008</v>
      </c>
      <c r="DO271" s="107">
        <v>0.442</v>
      </c>
      <c r="DP271" s="174">
        <v>58.24</v>
      </c>
      <c r="DQ271" s="112">
        <v>4611.2969999999996</v>
      </c>
      <c r="DR271" s="107">
        <v>0.221</v>
      </c>
      <c r="DS271" s="174">
        <v>45.3</v>
      </c>
      <c r="DT271" s="174">
        <v>1557.5650000000001</v>
      </c>
      <c r="DU271" s="112">
        <v>1561.395</v>
      </c>
      <c r="DV271" s="107">
        <v>1.5980000000000001</v>
      </c>
      <c r="DW271" s="107">
        <v>77.457999999999998</v>
      </c>
      <c r="DX271" s="112">
        <v>1160.7249999999999</v>
      </c>
      <c r="DY271" s="107">
        <v>1.1879999999999999</v>
      </c>
      <c r="DZ271" s="174">
        <v>70.777000000000001</v>
      </c>
      <c r="EA271" s="112">
        <v>784.41700000000003</v>
      </c>
      <c r="EB271" s="107">
        <v>0.80300000000000005</v>
      </c>
      <c r="EC271" s="174">
        <v>57.994</v>
      </c>
      <c r="ED271" s="112">
        <v>386.50700000000001</v>
      </c>
      <c r="EE271" s="107">
        <v>0.39600000000000002</v>
      </c>
      <c r="EF271" s="174">
        <v>54.232999999999997</v>
      </c>
      <c r="EG271" s="174">
        <v>378478.52799999999</v>
      </c>
      <c r="EH271" s="111">
        <v>380736.3</v>
      </c>
      <c r="EI271" s="107">
        <v>1.075</v>
      </c>
      <c r="EJ271" s="107">
        <v>81.691999999999993</v>
      </c>
      <c r="EK271" s="112">
        <v>330951.44400000002</v>
      </c>
      <c r="EL271" s="107">
        <v>0.93500000000000005</v>
      </c>
      <c r="EM271" s="174">
        <v>77.436000000000007</v>
      </c>
      <c r="EN271" s="112">
        <v>286932.603</v>
      </c>
      <c r="EO271" s="107">
        <v>0.81</v>
      </c>
      <c r="EP271" s="174">
        <v>73.091999999999999</v>
      </c>
      <c r="EQ271" s="112">
        <v>235809.34099999999</v>
      </c>
      <c r="ER271" s="107">
        <v>0.66600000000000004</v>
      </c>
      <c r="ES271" s="174">
        <v>66.111999999999995</v>
      </c>
      <c r="ET271" s="112">
        <v>189671.61900000001</v>
      </c>
      <c r="EU271" s="107">
        <v>0.53600000000000003</v>
      </c>
      <c r="EV271" s="174">
        <v>60.027000000000001</v>
      </c>
      <c r="EW271" s="112">
        <v>141431.08300000001</v>
      </c>
      <c r="EX271" s="107">
        <v>0.39900000000000002</v>
      </c>
      <c r="EY271" s="174">
        <v>54.886000000000003</v>
      </c>
      <c r="EZ271" s="112">
        <v>94034.244000000006</v>
      </c>
      <c r="FA271" s="107">
        <v>0.26600000000000001</v>
      </c>
      <c r="FB271" s="174">
        <v>49.008000000000003</v>
      </c>
      <c r="FC271" s="112">
        <v>46462.258999999998</v>
      </c>
      <c r="FD271" s="107">
        <v>0.13100000000000001</v>
      </c>
      <c r="FE271" s="174">
        <v>42.887999999999998</v>
      </c>
      <c r="FF271" s="174">
        <v>1085.385</v>
      </c>
      <c r="FG271" s="112">
        <v>1073.354</v>
      </c>
      <c r="FH271" s="107">
        <v>3.1709999999999998</v>
      </c>
      <c r="FI271" s="107">
        <v>44.344999999999999</v>
      </c>
      <c r="FJ271" s="112">
        <v>537.06399999999996</v>
      </c>
      <c r="FK271" s="107">
        <v>1.587</v>
      </c>
      <c r="FL271" s="175">
        <v>42</v>
      </c>
      <c r="FM271" s="174">
        <v>884.61199999999997</v>
      </c>
      <c r="FN271" s="112">
        <v>875.49400000000003</v>
      </c>
      <c r="FO271" s="107">
        <v>6.41</v>
      </c>
      <c r="FP271" s="107">
        <v>43.548999999999999</v>
      </c>
      <c r="FQ271" s="112">
        <v>440.34699999999998</v>
      </c>
      <c r="FR271" s="107">
        <v>3.2240000000000002</v>
      </c>
      <c r="FS271" s="174">
        <v>41.587000000000003</v>
      </c>
      <c r="FT271" s="107">
        <v>18.312000000000001</v>
      </c>
      <c r="FU271" s="107">
        <v>1.59</v>
      </c>
      <c r="FV271" s="107">
        <v>59.335000000000001</v>
      </c>
      <c r="FW271" s="107">
        <v>18.233000000000001</v>
      </c>
      <c r="FX271" s="107">
        <v>1.583</v>
      </c>
      <c r="FY271" s="107">
        <v>58.746000000000002</v>
      </c>
      <c r="FZ271" s="107">
        <v>304771.34100000001</v>
      </c>
      <c r="GA271" s="107">
        <v>2.0579999999999998</v>
      </c>
      <c r="GB271" s="174">
        <v>92.328999999999994</v>
      </c>
      <c r="GC271" s="107">
        <v>401786.48200000002</v>
      </c>
      <c r="GD271" s="107">
        <v>2.7130000000000001</v>
      </c>
      <c r="GE271" s="160">
        <v>91.608999999999995</v>
      </c>
      <c r="GF271" s="118">
        <v>40.200000000000003</v>
      </c>
      <c r="GG271" s="118"/>
      <c r="GH271" s="118"/>
      <c r="GI271" s="118"/>
      <c r="GJ271" s="118"/>
      <c r="GK271" s="118"/>
      <c r="GL271" s="133">
        <v>2</v>
      </c>
      <c r="GM271" s="133"/>
      <c r="GN271" s="133"/>
      <c r="GO271" s="133"/>
      <c r="GP271" s="133"/>
      <c r="GQ271" s="133"/>
      <c r="GR271" s="133"/>
      <c r="GS271" s="72"/>
      <c r="GT271" s="72"/>
      <c r="GU271" s="72"/>
      <c r="GV271" s="72"/>
      <c r="GW271" s="72"/>
      <c r="GX271" s="72"/>
      <c r="GY271" s="72"/>
      <c r="GZ271" s="72"/>
      <c r="HA271" s="133"/>
      <c r="HB271" s="133"/>
      <c r="HC271" s="53" t="str">
        <f t="shared" si="29"/>
        <v>0</v>
      </c>
      <c r="HD271" s="56">
        <f t="shared" si="30"/>
        <v>2019</v>
      </c>
      <c r="HF271" s="56" t="e">
        <f>MATCH(ROUND(#REF!,1),#REF!,0)</f>
        <v>#REF!</v>
      </c>
      <c r="HG271" s="56" t="e">
        <f>MATCH(ROUND(#REF!,1),#REF!,0)</f>
        <v>#REF!</v>
      </c>
      <c r="HH271" s="56" t="e">
        <f>MATCH(ROUND(#REF!,1),#REF!,0)</f>
        <v>#REF!</v>
      </c>
      <c r="HI271" s="56" t="e">
        <f>MATCH(ROUND(#REF!,1),#REF!,0)</f>
        <v>#REF!</v>
      </c>
      <c r="HK271" s="115">
        <f t="shared" si="31"/>
        <v>1</v>
      </c>
      <c r="HL271" s="115" t="str" cm="1">
        <f t="array" ref="HL271">IFERROR(INDEX(#REF!,'5. Data Set'!HH271),"")</f>
        <v/>
      </c>
      <c r="HN271" s="116" t="str" cm="1">
        <f t="array" ref="HN271">IF(IFERROR(INDEX($E$5:$E$900,SMALL(IF(ROUND($EH$5:$EH$900,1)=ROUND($EH271,1),ROW($EH$5:$EH$900)-4,""),1)),"")=$E271,"",IFERROR(INDEX($E$5:$E$900,SMALL(IF(ROUND($EH$5:$EH$900,1)=ROUND($EH271,1),ROW($EH$5:$EH$900)-4,""),1)),""))</f>
        <v/>
      </c>
      <c r="HO271" s="116" t="str" cm="1">
        <f t="array" ref="HO271">IF(IFERROR(INDEX($E$5:$E$900,SMALL(IF(ROUND($EH$5:$EH$900,1)=ROUND($EH271,1),ROW($EH$5:$EH$900)-4,""),2)),"")=$E271,"",IFERROR(INDEX($E$5:$E$900,SMALL(IF(ROUND($EH$5:$EH$900,1)=ROUND($EH271,1),ROW($EH$5:$EH$900)-4,""),2)),""))</f>
        <v/>
      </c>
      <c r="HP271" s="116" t="str" cm="1">
        <f t="array" ref="HP271">IF(IFERROR(INDEX($E$5:$E$900,SMALL(IF(ROUND($EH$5:$EH$900,1)=ROUND($EH271,1),ROW($EH$5:$EH$900)-4,""),3)),"")=$E271,"",IFERROR(INDEX($E$5:$E$900,SMALL(IF(ROUND($EH$5:$EH$900,1)=ROUND($EH271,1),ROW($EH$5:$EH$900)-4,""),3)),""))</f>
        <v/>
      </c>
      <c r="HQ271" s="117" t="str" cm="1">
        <f t="array" ref="HQ271">IF(IFERROR(INDEX($E$5:$E$900,SMALL(IF(ROUND($EH$5:$EH$900,1)=ROUND($EH271,1),ROW($EH$5:$EH$900)-4,""),4)),"")=$E271,"",IFERROR(INDEX($E$5:$E$900,SMALL(IF(ROUND($EH$5:$EH$900,1)=ROUND($EH271,1),ROW($EH$5:$EH$900)-4,""),4)),""))</f>
        <v/>
      </c>
      <c r="HR271" s="118"/>
      <c r="HS271" s="105" t="str">
        <f t="shared" si="32"/>
        <v>RTH</v>
      </c>
      <c r="HT271" s="119" t="str">
        <f t="shared" si="33"/>
        <v/>
      </c>
      <c r="HU271" s="119" t="str">
        <f t="shared" si="33"/>
        <v/>
      </c>
      <c r="HV271" s="119" t="str">
        <f t="shared" si="33"/>
        <v/>
      </c>
      <c r="HW271" s="119" t="str">
        <f t="shared" si="33"/>
        <v/>
      </c>
    </row>
    <row r="272" spans="1:231" ht="12.75" customHeight="1" x14ac:dyDescent="0.25">
      <c r="A272" s="110" t="s">
        <v>292</v>
      </c>
      <c r="B272" s="110" t="s">
        <v>971</v>
      </c>
      <c r="C272" s="107"/>
      <c r="D272" s="107">
        <v>2019</v>
      </c>
      <c r="E272" s="109" t="s">
        <v>972</v>
      </c>
      <c r="F272" s="107" t="s">
        <v>309</v>
      </c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 t="s">
        <v>18</v>
      </c>
      <c r="X272" s="105"/>
      <c r="Y272" s="107" t="s">
        <v>296</v>
      </c>
      <c r="Z272" s="107">
        <v>1</v>
      </c>
      <c r="AA272" s="107" t="s">
        <v>973</v>
      </c>
      <c r="AB272" s="110">
        <v>2</v>
      </c>
      <c r="AC272" s="110">
        <v>2</v>
      </c>
      <c r="AD272" s="107">
        <v>2100</v>
      </c>
      <c r="AE272" s="107">
        <v>8</v>
      </c>
      <c r="AF272" s="107">
        <v>2</v>
      </c>
      <c r="AG272" s="107">
        <v>192000</v>
      </c>
      <c r="AH272" s="107">
        <v>12</v>
      </c>
      <c r="AI272" s="107" t="s">
        <v>801</v>
      </c>
      <c r="AJ272" s="110">
        <v>24</v>
      </c>
      <c r="AK272" s="110" t="s">
        <v>562</v>
      </c>
      <c r="AL272" s="107" t="s">
        <v>327</v>
      </c>
      <c r="AM272" s="107">
        <v>2</v>
      </c>
      <c r="AN272" s="110" t="s">
        <v>367</v>
      </c>
      <c r="AO272" s="110">
        <v>800</v>
      </c>
      <c r="AP272" s="107"/>
      <c r="AQ272" s="107"/>
      <c r="AR272" s="107"/>
      <c r="AS272" s="107"/>
      <c r="AT272" s="107"/>
      <c r="AU272" s="111">
        <v>6.7880000000000003</v>
      </c>
      <c r="AV272" s="111">
        <v>9.782</v>
      </c>
      <c r="AW272" s="111">
        <v>8.35</v>
      </c>
      <c r="AX272" s="111">
        <v>4.7709999999999999</v>
      </c>
      <c r="AY272" s="111">
        <v>5.2640000000000002</v>
      </c>
      <c r="AZ272" s="111">
        <v>8.1980000000000004</v>
      </c>
      <c r="BA272" s="111"/>
      <c r="BB272" s="111">
        <v>140.97800000000001</v>
      </c>
      <c r="BC272" s="111">
        <v>210.934</v>
      </c>
      <c r="BD272" s="111">
        <v>5.0549999999999997</v>
      </c>
      <c r="BE272" s="131">
        <v>15.461</v>
      </c>
      <c r="BF272" s="131">
        <v>88.070999999999998</v>
      </c>
      <c r="BG272" s="131"/>
      <c r="BH272" s="112">
        <v>30194</v>
      </c>
      <c r="BI272" s="111">
        <v>4.3600000000000003</v>
      </c>
      <c r="BJ272" s="112">
        <v>395.166</v>
      </c>
      <c r="BK272" s="112">
        <v>22632</v>
      </c>
      <c r="BL272" s="111">
        <v>3.2679999999999998</v>
      </c>
      <c r="BM272" s="112">
        <v>373.54500000000002</v>
      </c>
      <c r="BN272" s="112">
        <v>15066</v>
      </c>
      <c r="BO272" s="111">
        <v>2.1760000000000002</v>
      </c>
      <c r="BP272" s="112">
        <v>349.53699999999998</v>
      </c>
      <c r="BQ272" s="112">
        <v>7564</v>
      </c>
      <c r="BR272" s="111">
        <v>1.0920000000000001</v>
      </c>
      <c r="BS272" s="174">
        <v>309.18400000000003</v>
      </c>
      <c r="BT272" s="174"/>
      <c r="BU272" s="112">
        <v>373286</v>
      </c>
      <c r="BV272" s="107">
        <v>6.3259999999999996</v>
      </c>
      <c r="BW272" s="107">
        <v>401.08499999999998</v>
      </c>
      <c r="BX272" s="107">
        <v>280077</v>
      </c>
      <c r="BY272" s="107">
        <v>4.7460000000000004</v>
      </c>
      <c r="BZ272" s="107">
        <v>379.07</v>
      </c>
      <c r="CA272" s="107">
        <v>186773</v>
      </c>
      <c r="CB272" s="107">
        <v>3.165</v>
      </c>
      <c r="CC272" s="107">
        <v>348.75799999999998</v>
      </c>
      <c r="CD272" s="107">
        <v>93347</v>
      </c>
      <c r="CE272" s="107">
        <v>1.5820000000000001</v>
      </c>
      <c r="CF272" s="174">
        <v>309.72899999999998</v>
      </c>
      <c r="CG272" s="174"/>
      <c r="CH272" s="112">
        <v>82638</v>
      </c>
      <c r="CI272" s="107">
        <v>5.1820000000000004</v>
      </c>
      <c r="CJ272" s="107">
        <v>379.87400000000002</v>
      </c>
      <c r="CK272" s="107">
        <v>62305</v>
      </c>
      <c r="CL272" s="107">
        <v>3.907</v>
      </c>
      <c r="CM272" s="107">
        <v>361.173</v>
      </c>
      <c r="CN272" s="107">
        <v>41550</v>
      </c>
      <c r="CO272" s="107">
        <v>2.6059999999999999</v>
      </c>
      <c r="CP272" s="107">
        <v>339.87400000000002</v>
      </c>
      <c r="CQ272" s="107">
        <v>20819</v>
      </c>
      <c r="CR272" s="107">
        <v>1.306</v>
      </c>
      <c r="CS272" s="107">
        <v>303.87700000000001</v>
      </c>
      <c r="CT272" s="107"/>
      <c r="CU272" s="107">
        <v>43615</v>
      </c>
      <c r="CV272" s="107">
        <v>2.8969999999999998</v>
      </c>
      <c r="CW272" s="107">
        <v>362.41300000000001</v>
      </c>
      <c r="CX272" s="112">
        <v>32659</v>
      </c>
      <c r="CY272" s="107">
        <v>2.169</v>
      </c>
      <c r="CZ272" s="107">
        <v>349.74</v>
      </c>
      <c r="DA272" s="112">
        <v>21843</v>
      </c>
      <c r="DB272" s="107">
        <v>1.4510000000000001</v>
      </c>
      <c r="DC272" s="107">
        <v>334.68200000000002</v>
      </c>
      <c r="DD272" s="112">
        <v>10880</v>
      </c>
      <c r="DE272" s="107">
        <v>0.72299999999999998</v>
      </c>
      <c r="DF272" s="107">
        <v>299.68599999999998</v>
      </c>
      <c r="DG272" s="174"/>
      <c r="DH272" s="112">
        <v>67887.091</v>
      </c>
      <c r="DI272" s="107">
        <v>3.25</v>
      </c>
      <c r="DJ272" s="107">
        <v>371.37799999999999</v>
      </c>
      <c r="DK272" s="112">
        <v>50888.413999999997</v>
      </c>
      <c r="DL272" s="107">
        <v>2.4359999999999999</v>
      </c>
      <c r="DM272" s="107">
        <v>358.029</v>
      </c>
      <c r="DN272" s="112">
        <v>33958.540999999997</v>
      </c>
      <c r="DO272" s="107">
        <v>1.6259999999999999</v>
      </c>
      <c r="DP272" s="174">
        <v>339.43</v>
      </c>
      <c r="DQ272" s="112">
        <v>16935.71</v>
      </c>
      <c r="DR272" s="107">
        <v>0.81100000000000005</v>
      </c>
      <c r="DS272" s="174">
        <v>301.27100000000002</v>
      </c>
      <c r="DT272" s="174"/>
      <c r="DU272" s="112">
        <v>4991</v>
      </c>
      <c r="DV272" s="107">
        <v>5.109</v>
      </c>
      <c r="DW272" s="107">
        <v>370.07400000000001</v>
      </c>
      <c r="DX272" s="112">
        <v>3729</v>
      </c>
      <c r="DY272" s="107">
        <v>3.8170000000000002</v>
      </c>
      <c r="DZ272" s="174">
        <v>355.274</v>
      </c>
      <c r="EA272" s="112">
        <v>2496</v>
      </c>
      <c r="EB272" s="107">
        <v>2.5550000000000002</v>
      </c>
      <c r="EC272" s="174">
        <v>339.01299999999998</v>
      </c>
      <c r="ED272" s="112">
        <v>1244</v>
      </c>
      <c r="EE272" s="107">
        <v>1.2729999999999999</v>
      </c>
      <c r="EF272" s="174">
        <v>315.14699999999999</v>
      </c>
      <c r="EG272" s="174"/>
      <c r="EH272" s="111">
        <v>1324301</v>
      </c>
      <c r="EI272" s="107">
        <v>3.74</v>
      </c>
      <c r="EJ272" s="107">
        <v>392.262</v>
      </c>
      <c r="EK272" s="112">
        <v>1160380</v>
      </c>
      <c r="EL272" s="107">
        <v>3.2770000000000001</v>
      </c>
      <c r="EM272" s="174">
        <v>378.88799999999998</v>
      </c>
      <c r="EN272" s="112">
        <v>994020.9</v>
      </c>
      <c r="EO272" s="107">
        <v>2.8069999999999999</v>
      </c>
      <c r="EP272" s="174">
        <v>367.10700000000003</v>
      </c>
      <c r="EQ272" s="112">
        <v>830298</v>
      </c>
      <c r="ER272" s="107">
        <v>2.3450000000000002</v>
      </c>
      <c r="ES272" s="174">
        <v>356.87900000000002</v>
      </c>
      <c r="ET272" s="112">
        <v>662388</v>
      </c>
      <c r="EU272" s="107">
        <v>1.871</v>
      </c>
      <c r="EV272" s="174">
        <v>346.75200000000001</v>
      </c>
      <c r="EW272" s="112">
        <v>498747</v>
      </c>
      <c r="EX272" s="107">
        <v>1.4079999999999999</v>
      </c>
      <c r="EY272" s="174">
        <v>335.983</v>
      </c>
      <c r="EZ272" s="112">
        <v>334589</v>
      </c>
      <c r="FA272" s="107">
        <v>0.94499999999999995</v>
      </c>
      <c r="FB272" s="174">
        <v>323.02699999999999</v>
      </c>
      <c r="FC272" s="112">
        <v>165592</v>
      </c>
      <c r="FD272" s="107">
        <v>0.46800000000000003</v>
      </c>
      <c r="FE272" s="174">
        <v>300.45600000000002</v>
      </c>
      <c r="FF272" s="174"/>
      <c r="FG272" s="112">
        <v>22865</v>
      </c>
      <c r="FH272" s="107">
        <v>67.56</v>
      </c>
      <c r="FI272" s="107">
        <v>352.06200000000001</v>
      </c>
      <c r="FJ272" s="112">
        <v>11421</v>
      </c>
      <c r="FK272" s="107">
        <v>33.744999999999997</v>
      </c>
      <c r="FL272" s="175">
        <v>325.80099999999999</v>
      </c>
      <c r="FM272" s="174"/>
      <c r="FN272" s="112">
        <v>13272</v>
      </c>
      <c r="FO272" s="107">
        <v>97.164000000000001</v>
      </c>
      <c r="FP272" s="107">
        <v>329.62099999999998</v>
      </c>
      <c r="FQ272" s="112">
        <v>6652</v>
      </c>
      <c r="FR272" s="107">
        <v>48.701999999999998</v>
      </c>
      <c r="FS272" s="174">
        <v>322.67</v>
      </c>
      <c r="FT272" s="107">
        <v>86.826999999999998</v>
      </c>
      <c r="FU272" s="107">
        <v>7.5369999999999999</v>
      </c>
      <c r="FV272" s="107">
        <v>442.16699999999997</v>
      </c>
      <c r="FW272" s="107">
        <v>68.539000000000001</v>
      </c>
      <c r="FX272" s="107">
        <v>5.95</v>
      </c>
      <c r="FY272" s="107">
        <v>424.23700000000002</v>
      </c>
      <c r="FZ272" s="107">
        <v>1080646</v>
      </c>
      <c r="GA272" s="107">
        <v>7.2969999999999997</v>
      </c>
      <c r="GB272" s="174">
        <v>403.16</v>
      </c>
      <c r="GC272" s="107">
        <v>5262492</v>
      </c>
      <c r="GD272" s="107">
        <v>35.534999999999997</v>
      </c>
      <c r="GE272" s="160">
        <v>403.47500000000002</v>
      </c>
      <c r="GF272" s="160">
        <v>260.39999999999998</v>
      </c>
      <c r="GG272" s="160"/>
      <c r="GH272" s="160"/>
      <c r="GI272" s="160"/>
      <c r="GJ272" s="160"/>
      <c r="GK272" s="160"/>
      <c r="GL272" s="133">
        <v>2</v>
      </c>
      <c r="GM272" s="133">
        <v>8</v>
      </c>
      <c r="GN272" s="133"/>
      <c r="GO272" s="133"/>
      <c r="GP272" s="133"/>
      <c r="GQ272" s="133"/>
      <c r="GR272" s="133"/>
      <c r="GS272" s="72"/>
      <c r="GT272" s="72"/>
      <c r="GU272" s="72"/>
      <c r="GV272" s="72"/>
      <c r="GW272" s="72"/>
      <c r="GX272" s="72"/>
      <c r="GY272" s="72"/>
      <c r="GZ272" s="72"/>
      <c r="HA272" s="133"/>
      <c r="HB272" s="133"/>
      <c r="HC272" s="53" t="str">
        <f t="shared" si="29"/>
        <v>0</v>
      </c>
      <c r="HD272" s="56">
        <f t="shared" si="30"/>
        <v>2019</v>
      </c>
      <c r="HF272" s="56" t="e">
        <f>MATCH(ROUND(#REF!,1),#REF!,0)</f>
        <v>#REF!</v>
      </c>
      <c r="HG272" s="56" t="e">
        <f>MATCH(ROUND(#REF!,1),#REF!,0)</f>
        <v>#REF!</v>
      </c>
      <c r="HH272" s="56" t="e">
        <f>MATCH(ROUND(#REF!,1),#REF!,0)</f>
        <v>#REF!</v>
      </c>
      <c r="HI272" s="56" t="e">
        <f>MATCH(ROUND(#REF!,1),#REF!,0)</f>
        <v>#REF!</v>
      </c>
      <c r="HK272" s="115">
        <f t="shared" si="31"/>
        <v>2</v>
      </c>
      <c r="HL272" s="115" t="str" cm="1">
        <f t="array" ref="HL272">IFERROR(INDEX(#REF!,'5. Data Set'!HH272),"")</f>
        <v/>
      </c>
      <c r="HN272" s="116" t="str" cm="1">
        <f t="array" ref="HN272">IF(IFERROR(INDEX($E$5:$E$900,SMALL(IF(ROUND($EH$5:$EH$900,1)=ROUND($EH272,1),ROW($EH$5:$EH$900)-4,""),1)),"")=$E272,"",IFERROR(INDEX($E$5:$E$900,SMALL(IF(ROUND($EH$5:$EH$900,1)=ROUND($EH272,1),ROW($EH$5:$EH$900)-4,""),1)),""))</f>
        <v/>
      </c>
      <c r="HO272" s="116" t="str" cm="1">
        <f t="array" ref="HO272">IF(IFERROR(INDEX($E$5:$E$900,SMALL(IF(ROUND($EH$5:$EH$900,1)=ROUND($EH272,1),ROW($EH$5:$EH$900)-4,""),2)),"")=$E272,"",IFERROR(INDEX($E$5:$E$900,SMALL(IF(ROUND($EH$5:$EH$900,1)=ROUND($EH272,1),ROW($EH$5:$EH$900)-4,""),2)),""))</f>
        <v/>
      </c>
      <c r="HP272" s="116" t="str" cm="1">
        <f t="array" ref="HP272">IF(IFERROR(INDEX($E$5:$E$900,SMALL(IF(ROUND($EH$5:$EH$900,1)=ROUND($EH272,1),ROW($EH$5:$EH$900)-4,""),3)),"")=$E272,"",IFERROR(INDEX($E$5:$E$900,SMALL(IF(ROUND($EH$5:$EH$900,1)=ROUND($EH272,1),ROW($EH$5:$EH$900)-4,""),3)),""))</f>
        <v/>
      </c>
      <c r="HQ272" s="117" t="str" cm="1">
        <f t="array" ref="HQ272">IF(IFERROR(INDEX($E$5:$E$900,SMALL(IF(ROUND($EH$5:$EH$900,1)=ROUND($EH272,1),ROW($EH$5:$EH$900)-4,""),4)),"")=$E272,"",IFERROR(INDEX($E$5:$E$900,SMALL(IF(ROUND($EH$5:$EH$900,1)=ROUND($EH272,1),ROW($EH$5:$EH$900)-4,""),4)),""))</f>
        <v/>
      </c>
      <c r="HR272" s="118"/>
      <c r="HS272" s="105" t="str">
        <f t="shared" si="32"/>
        <v>ERW</v>
      </c>
      <c r="HT272" s="119" t="str">
        <f t="shared" si="33"/>
        <v/>
      </c>
      <c r="HU272" s="119" t="str">
        <f t="shared" si="33"/>
        <v/>
      </c>
      <c r="HV272" s="119" t="str">
        <f t="shared" si="33"/>
        <v/>
      </c>
      <c r="HW272" s="119" t="str">
        <f t="shared" si="33"/>
        <v/>
      </c>
    </row>
    <row r="273" spans="1:231" ht="12.75" customHeight="1" x14ac:dyDescent="0.3">
      <c r="A273" s="110" t="s">
        <v>292</v>
      </c>
      <c r="B273" s="110" t="s">
        <v>971</v>
      </c>
      <c r="C273" s="107"/>
      <c r="D273" s="107">
        <v>2019</v>
      </c>
      <c r="E273" s="130" t="s">
        <v>974</v>
      </c>
      <c r="F273" s="107" t="s">
        <v>49</v>
      </c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 t="s">
        <v>18</v>
      </c>
      <c r="X273" s="105"/>
      <c r="Y273" s="107" t="s">
        <v>296</v>
      </c>
      <c r="Z273" s="107">
        <v>1</v>
      </c>
      <c r="AA273" s="107" t="s">
        <v>975</v>
      </c>
      <c r="AB273" s="110">
        <v>2</v>
      </c>
      <c r="AC273" s="110">
        <v>2</v>
      </c>
      <c r="AD273" s="107">
        <v>2200</v>
      </c>
      <c r="AE273" s="107">
        <v>10</v>
      </c>
      <c r="AF273" s="107">
        <v>2</v>
      </c>
      <c r="AG273" s="107">
        <v>192000</v>
      </c>
      <c r="AH273" s="107">
        <v>12</v>
      </c>
      <c r="AI273" s="107"/>
      <c r="AJ273" s="110">
        <v>4</v>
      </c>
      <c r="AK273" s="110" t="s">
        <v>562</v>
      </c>
      <c r="AL273" s="107" t="s">
        <v>316</v>
      </c>
      <c r="AM273" s="107">
        <v>1</v>
      </c>
      <c r="AN273" s="110" t="s">
        <v>367</v>
      </c>
      <c r="AO273" s="110">
        <v>450</v>
      </c>
      <c r="AP273" s="107"/>
      <c r="AQ273" s="107"/>
      <c r="AR273" s="107"/>
      <c r="AS273" s="107"/>
      <c r="AT273" s="107"/>
      <c r="AU273" s="111">
        <v>17.536999999999999</v>
      </c>
      <c r="AV273" s="111">
        <v>24.300999999999998</v>
      </c>
      <c r="AW273" s="111">
        <v>23.079000000000001</v>
      </c>
      <c r="AX273" s="111">
        <v>13.433999999999999</v>
      </c>
      <c r="AY273" s="111">
        <v>14.375999999999999</v>
      </c>
      <c r="AZ273" s="111">
        <v>21.9</v>
      </c>
      <c r="BA273" s="111"/>
      <c r="BB273" s="111">
        <v>31.994</v>
      </c>
      <c r="BC273" s="111">
        <v>50.82</v>
      </c>
      <c r="BD273" s="111">
        <v>13.393000000000001</v>
      </c>
      <c r="BE273" s="107">
        <v>31.94</v>
      </c>
      <c r="BF273" s="107">
        <v>183.64400000000001</v>
      </c>
      <c r="BG273" s="107"/>
      <c r="BH273" s="112">
        <v>40409</v>
      </c>
      <c r="BI273" s="111">
        <v>5.8360000000000003</v>
      </c>
      <c r="BJ273" s="112">
        <v>243.149</v>
      </c>
      <c r="BK273" s="112">
        <v>30265</v>
      </c>
      <c r="BL273" s="111">
        <v>4.3710000000000004</v>
      </c>
      <c r="BM273" s="112">
        <v>211.63</v>
      </c>
      <c r="BN273" s="112">
        <v>20186</v>
      </c>
      <c r="BO273" s="111">
        <v>2.915</v>
      </c>
      <c r="BP273" s="112">
        <v>176.54499999999999</v>
      </c>
      <c r="BQ273" s="112">
        <v>10074</v>
      </c>
      <c r="BR273" s="111">
        <v>1.4550000000000001</v>
      </c>
      <c r="BS273" s="107">
        <v>125.893</v>
      </c>
      <c r="BT273" s="107"/>
      <c r="BU273" s="112">
        <v>464091</v>
      </c>
      <c r="BV273" s="107">
        <v>7.8650000000000002</v>
      </c>
      <c r="BW273" s="107">
        <v>242.80500000000001</v>
      </c>
      <c r="BX273" s="176">
        <f>BY273*59008.11</f>
        <v>347970.82467</v>
      </c>
      <c r="BY273" s="107">
        <v>5.8970000000000002</v>
      </c>
      <c r="BZ273" s="107">
        <v>207.63</v>
      </c>
      <c r="CA273" s="107">
        <v>232249</v>
      </c>
      <c r="CB273" s="107">
        <v>3.9359999999999999</v>
      </c>
      <c r="CC273" s="107">
        <v>166.91200000000001</v>
      </c>
      <c r="CD273" s="107">
        <v>116137</v>
      </c>
      <c r="CE273" s="107">
        <v>1.968</v>
      </c>
      <c r="CF273" s="107">
        <v>122.446</v>
      </c>
      <c r="CG273" s="107"/>
      <c r="CH273" s="112">
        <v>117365.12</v>
      </c>
      <c r="CI273" s="107">
        <v>7.36</v>
      </c>
      <c r="CJ273" s="107">
        <v>232.54300000000001</v>
      </c>
      <c r="CK273" s="107">
        <v>87951.706999999995</v>
      </c>
      <c r="CL273" s="107">
        <v>5.5149999999999997</v>
      </c>
      <c r="CM273" s="107">
        <v>203.65</v>
      </c>
      <c r="CN273" s="107">
        <v>58721.936999999998</v>
      </c>
      <c r="CO273" s="107">
        <v>3.6819999999999999</v>
      </c>
      <c r="CP273" s="107">
        <v>170.51499999999999</v>
      </c>
      <c r="CQ273" s="107">
        <v>29366.798999999999</v>
      </c>
      <c r="CR273" s="107">
        <v>1.8420000000000001</v>
      </c>
      <c r="CS273" s="107">
        <v>120.157</v>
      </c>
      <c r="CT273" s="107"/>
      <c r="CU273" s="107">
        <v>58818.951999999997</v>
      </c>
      <c r="CV273" s="107">
        <v>3.907</v>
      </c>
      <c r="CW273" s="107">
        <v>201.345</v>
      </c>
      <c r="CX273" s="112">
        <v>44042.248</v>
      </c>
      <c r="CY273" s="107">
        <v>2.9249999999999998</v>
      </c>
      <c r="CZ273" s="107">
        <v>181.452</v>
      </c>
      <c r="DA273" s="112">
        <v>29408.891</v>
      </c>
      <c r="DB273" s="107">
        <v>1.9530000000000001</v>
      </c>
      <c r="DC273" s="107">
        <v>157.95099999999999</v>
      </c>
      <c r="DD273" s="112">
        <v>14695.406999999999</v>
      </c>
      <c r="DE273" s="107">
        <v>0.97599999999999998</v>
      </c>
      <c r="DF273" s="107">
        <v>115.911</v>
      </c>
      <c r="DG273" s="107"/>
      <c r="DH273" s="112">
        <v>91766.001999999993</v>
      </c>
      <c r="DI273" s="107">
        <v>4.3929999999999998</v>
      </c>
      <c r="DJ273" s="107">
        <v>214.93899999999999</v>
      </c>
      <c r="DK273" s="112">
        <v>68823.934999999998</v>
      </c>
      <c r="DL273" s="107">
        <v>3.2949999999999999</v>
      </c>
      <c r="DM273" s="107">
        <v>194.41499999999999</v>
      </c>
      <c r="DN273" s="112">
        <v>45922.082999999999</v>
      </c>
      <c r="DO273" s="107">
        <v>2.1989999999999998</v>
      </c>
      <c r="DP273" s="107">
        <v>164.88399999999999</v>
      </c>
      <c r="DQ273" s="112">
        <v>22919.321</v>
      </c>
      <c r="DR273" s="107">
        <v>1.097</v>
      </c>
      <c r="DS273" s="107">
        <v>118.682</v>
      </c>
      <c r="DT273" s="107"/>
      <c r="DU273" s="112">
        <v>6742.2479999999996</v>
      </c>
      <c r="DV273" s="107">
        <v>6.9020000000000001</v>
      </c>
      <c r="DW273" s="107">
        <v>213.97</v>
      </c>
      <c r="DX273" s="112">
        <v>5066.16</v>
      </c>
      <c r="DY273" s="107">
        <v>5.1859999999999999</v>
      </c>
      <c r="DZ273" s="107">
        <v>192.28299999999999</v>
      </c>
      <c r="EA273" s="112">
        <v>3362.1480000000001</v>
      </c>
      <c r="EB273" s="107">
        <v>3.4420000000000002</v>
      </c>
      <c r="EC273" s="107">
        <v>164.23500000000001</v>
      </c>
      <c r="ED273" s="112">
        <v>1672.0909999999999</v>
      </c>
      <c r="EE273" s="107">
        <v>1.712</v>
      </c>
      <c r="EF273" s="107">
        <v>135.684</v>
      </c>
      <c r="EG273" s="107"/>
      <c r="EH273" s="111">
        <v>1765329</v>
      </c>
      <c r="EI273" s="107">
        <v>4.9850000000000003</v>
      </c>
      <c r="EJ273" s="107">
        <v>237.93700000000001</v>
      </c>
      <c r="EK273" s="112">
        <v>1551267</v>
      </c>
      <c r="EL273" s="107">
        <v>4.3810000000000002</v>
      </c>
      <c r="EM273" s="107">
        <v>219.15799999999999</v>
      </c>
      <c r="EN273" s="112">
        <v>1325068</v>
      </c>
      <c r="EO273" s="107">
        <v>3.742</v>
      </c>
      <c r="EP273" s="107">
        <v>202.28399999999999</v>
      </c>
      <c r="EQ273" s="112">
        <v>1105639</v>
      </c>
      <c r="ER273" s="107">
        <v>3.1219999999999999</v>
      </c>
      <c r="ES273" s="107">
        <v>187.19</v>
      </c>
      <c r="ET273" s="112">
        <v>887187</v>
      </c>
      <c r="EU273" s="107">
        <v>2.5049999999999999</v>
      </c>
      <c r="EV273" s="107">
        <v>172.48599999999999</v>
      </c>
      <c r="EW273" s="112">
        <v>666331</v>
      </c>
      <c r="EX273" s="107">
        <v>1.8819999999999999</v>
      </c>
      <c r="EY273" s="107">
        <v>157.64099999999999</v>
      </c>
      <c r="EZ273" s="112">
        <v>446798</v>
      </c>
      <c r="FA273" s="107">
        <v>1.262</v>
      </c>
      <c r="FB273" s="107">
        <v>142.29300000000001</v>
      </c>
      <c r="FC273" s="112">
        <v>222041</v>
      </c>
      <c r="FD273" s="107">
        <v>0.627</v>
      </c>
      <c r="FE273" s="107">
        <v>120.35299999999999</v>
      </c>
      <c r="FF273" s="107"/>
      <c r="FG273" s="112">
        <v>1447.9090000000001</v>
      </c>
      <c r="FH273" s="107">
        <v>4.2779999999999996</v>
      </c>
      <c r="FI273" s="107">
        <v>100.485</v>
      </c>
      <c r="FJ273" s="112">
        <v>716.10199999999998</v>
      </c>
      <c r="FK273" s="107">
        <v>2.1160000000000001</v>
      </c>
      <c r="FL273" s="107">
        <v>87.995000000000005</v>
      </c>
      <c r="FM273" s="107"/>
      <c r="FN273" s="112">
        <v>836.55499999999995</v>
      </c>
      <c r="FO273" s="107">
        <v>6.125</v>
      </c>
      <c r="FP273" s="107">
        <v>88.210999999999999</v>
      </c>
      <c r="FQ273" s="112">
        <v>412.70600000000002</v>
      </c>
      <c r="FR273" s="107">
        <v>3.0209999999999999</v>
      </c>
      <c r="FS273" s="107">
        <v>81.222999999999999</v>
      </c>
      <c r="FT273" s="107">
        <v>97.972999999999999</v>
      </c>
      <c r="FU273" s="107">
        <v>8.5050000000000008</v>
      </c>
      <c r="FV273" s="107">
        <v>242.37100000000001</v>
      </c>
      <c r="FW273" s="107">
        <v>74.527000000000001</v>
      </c>
      <c r="FX273" s="107">
        <v>6.4690000000000003</v>
      </c>
      <c r="FY273" s="107">
        <v>222.51599999999999</v>
      </c>
      <c r="FZ273" s="107">
        <v>1456477</v>
      </c>
      <c r="GA273" s="107">
        <v>9.8350000000000009</v>
      </c>
      <c r="GB273" s="107">
        <v>260.46199999999999</v>
      </c>
      <c r="GC273" s="107">
        <v>7076458</v>
      </c>
      <c r="GD273" s="107">
        <v>47.783000000000001</v>
      </c>
      <c r="GE273" s="113">
        <v>260.19400000000002</v>
      </c>
      <c r="GF273" s="113">
        <v>71</v>
      </c>
      <c r="GG273" s="113"/>
      <c r="GH273" s="113"/>
      <c r="GI273" s="113"/>
      <c r="GJ273" s="113"/>
      <c r="GK273" s="113"/>
      <c r="GL273" s="107">
        <v>2</v>
      </c>
      <c r="GM273" s="107"/>
      <c r="GN273" s="107"/>
      <c r="GO273" s="133"/>
      <c r="GP273" s="133"/>
      <c r="GQ273" s="133"/>
      <c r="GR273" s="133"/>
      <c r="GS273" s="72"/>
      <c r="GT273" s="72"/>
      <c r="GU273" s="72"/>
      <c r="GV273" s="72"/>
      <c r="GW273" s="72"/>
      <c r="GX273" s="72"/>
      <c r="GY273" s="72"/>
      <c r="GZ273" s="72"/>
      <c r="HA273" s="133"/>
      <c r="HB273" s="133"/>
      <c r="HC273" s="53" t="str">
        <f t="shared" si="29"/>
        <v>0</v>
      </c>
      <c r="HD273" s="56">
        <f t="shared" si="30"/>
        <v>2019</v>
      </c>
      <c r="HF273" s="56" t="e">
        <f>MATCH(ROUND(#REF!,1),#REF!,0)</f>
        <v>#REF!</v>
      </c>
      <c r="HG273" s="56" t="e">
        <f>MATCH(ROUND(#REF!,1),#REF!,0)</f>
        <v>#REF!</v>
      </c>
      <c r="HH273" s="56" t="e">
        <f>MATCH(ROUND(#REF!,1),#REF!,0)</f>
        <v>#REF!</v>
      </c>
      <c r="HI273" s="56" t="e">
        <f>MATCH(ROUND(#REF!,1),#REF!,0)</f>
        <v>#REF!</v>
      </c>
      <c r="HK273" s="115">
        <f t="shared" si="31"/>
        <v>2</v>
      </c>
      <c r="HL273" s="115" t="str" cm="1">
        <f t="array" ref="HL273">IFERROR(INDEX(#REF!,'5. Data Set'!HH273),"")</f>
        <v/>
      </c>
      <c r="HN273" s="116" t="str" cm="1">
        <f t="array" ref="HN273">IF(IFERROR(INDEX($E$5:$E$900,SMALL(IF(ROUND($EH$5:$EH$900,1)=ROUND($EH273,1),ROW($EH$5:$EH$900)-4,""),1)),"")=$E273,"",IFERROR(INDEX($E$5:$E$900,SMALL(IF(ROUND($EH$5:$EH$900,1)=ROUND($EH273,1),ROW($EH$5:$EH$900)-4,""),1)),""))</f>
        <v/>
      </c>
      <c r="HO273" s="116" t="str" cm="1">
        <f t="array" ref="HO273">IF(IFERROR(INDEX($E$5:$E$900,SMALL(IF(ROUND($EH$5:$EH$900,1)=ROUND($EH273,1),ROW($EH$5:$EH$900)-4,""),2)),"")=$E273,"",IFERROR(INDEX($E$5:$E$900,SMALL(IF(ROUND($EH$5:$EH$900,1)=ROUND($EH273,1),ROW($EH$5:$EH$900)-4,""),2)),""))</f>
        <v/>
      </c>
      <c r="HP273" s="116" t="str" cm="1">
        <f t="array" ref="HP273">IF(IFERROR(INDEX($E$5:$E$900,SMALL(IF(ROUND($EH$5:$EH$900,1)=ROUND($EH273,1),ROW($EH$5:$EH$900)-4,""),3)),"")=$E273,"",IFERROR(INDEX($E$5:$E$900,SMALL(IF(ROUND($EH$5:$EH$900,1)=ROUND($EH273,1),ROW($EH$5:$EH$900)-4,""),3)),""))</f>
        <v/>
      </c>
      <c r="HQ273" s="117" t="str" cm="1">
        <f t="array" ref="HQ273">IF(IFERROR(INDEX($E$5:$E$900,SMALL(IF(ROUND($EH$5:$EH$900,1)=ROUND($EH273,1),ROW($EH$5:$EH$900)-4,""),4)),"")=$E273,"",IFERROR(INDEX($E$5:$E$900,SMALL(IF(ROUND($EH$5:$EH$900,1)=ROUND($EH273,1),ROW($EH$5:$EH$900)-4,""),4)),""))</f>
        <v/>
      </c>
      <c r="HR273" s="118"/>
      <c r="HS273" s="105" t="str">
        <f t="shared" si="32"/>
        <v>ERW</v>
      </c>
      <c r="HT273" s="119" t="str">
        <f t="shared" si="33"/>
        <v/>
      </c>
      <c r="HU273" s="119" t="str">
        <f t="shared" si="33"/>
        <v/>
      </c>
      <c r="HV273" s="119" t="str">
        <f t="shared" si="33"/>
        <v/>
      </c>
      <c r="HW273" s="119" t="str">
        <f t="shared" si="33"/>
        <v/>
      </c>
    </row>
    <row r="274" spans="1:231" ht="12.75" customHeight="1" x14ac:dyDescent="0.25">
      <c r="A274" s="107" t="s">
        <v>292</v>
      </c>
      <c r="B274" s="107" t="s">
        <v>976</v>
      </c>
      <c r="C274" s="107"/>
      <c r="D274" s="107">
        <v>2020</v>
      </c>
      <c r="E274" s="109" t="s">
        <v>977</v>
      </c>
      <c r="F274" s="107" t="s">
        <v>49</v>
      </c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 t="s">
        <v>978</v>
      </c>
      <c r="X274" s="105"/>
      <c r="Y274" s="107" t="s">
        <v>834</v>
      </c>
      <c r="Z274" s="107">
        <v>6</v>
      </c>
      <c r="AA274" s="107" t="s">
        <v>979</v>
      </c>
      <c r="AB274" s="110">
        <v>2</v>
      </c>
      <c r="AC274" s="110">
        <v>2</v>
      </c>
      <c r="AD274" s="107">
        <v>2600</v>
      </c>
      <c r="AE274" s="107">
        <v>12</v>
      </c>
      <c r="AF274" s="107">
        <v>2</v>
      </c>
      <c r="AG274" s="107">
        <v>65536</v>
      </c>
      <c r="AH274" s="107">
        <v>8</v>
      </c>
      <c r="AI274" s="107" t="s">
        <v>980</v>
      </c>
      <c r="AJ274" s="110">
        <v>1</v>
      </c>
      <c r="AK274" s="110" t="s">
        <v>744</v>
      </c>
      <c r="AL274" s="107" t="s">
        <v>316</v>
      </c>
      <c r="AM274" s="107" t="s">
        <v>981</v>
      </c>
      <c r="AN274" s="110" t="s">
        <v>982</v>
      </c>
      <c r="AO274" s="110" t="s">
        <v>981</v>
      </c>
      <c r="AP274" s="107" t="s">
        <v>983</v>
      </c>
      <c r="AQ274" s="107">
        <v>7.4</v>
      </c>
      <c r="AR274" s="107" t="s">
        <v>319</v>
      </c>
      <c r="AS274" s="107" t="s">
        <v>662</v>
      </c>
      <c r="AT274" s="107" t="s">
        <v>984</v>
      </c>
      <c r="AU274" s="111">
        <v>17.902762207129577</v>
      </c>
      <c r="AV274" s="111">
        <v>18.42608326138371</v>
      </c>
      <c r="AW274" s="111">
        <v>24.110483004883847</v>
      </c>
      <c r="AX274" s="111">
        <v>12.945413664934106</v>
      </c>
      <c r="AY274" s="111">
        <v>14.482276645499676</v>
      </c>
      <c r="AZ274" s="111">
        <v>22.275313548923162</v>
      </c>
      <c r="BA274" s="111"/>
      <c r="BB274" s="111">
        <v>13.450744025663356</v>
      </c>
      <c r="BC274" s="111">
        <v>61.859279266668565</v>
      </c>
      <c r="BD274" s="111">
        <v>856.98262043896705</v>
      </c>
      <c r="BE274" s="107">
        <v>16.148423399458299</v>
      </c>
      <c r="BF274" s="107">
        <v>105.33727025817356</v>
      </c>
      <c r="BG274" s="107">
        <v>271742.229656649</v>
      </c>
      <c r="BH274" s="112">
        <v>271852.21114899998</v>
      </c>
      <c r="BI274" s="111">
        <v>39.260038580815667</v>
      </c>
      <c r="BJ274" s="112">
        <v>1622.124793</v>
      </c>
      <c r="BK274" s="112">
        <v>203827.618392</v>
      </c>
      <c r="BL274" s="111">
        <v>29.436141527352554</v>
      </c>
      <c r="BM274" s="112">
        <v>1439.6685950000001</v>
      </c>
      <c r="BN274" s="112">
        <v>135888.142345</v>
      </c>
      <c r="BO274" s="111">
        <v>19.624536760585755</v>
      </c>
      <c r="BP274" s="112">
        <v>1231.497521</v>
      </c>
      <c r="BQ274" s="112">
        <v>67942.046950000004</v>
      </c>
      <c r="BR274" s="111">
        <v>9.8119760484662937</v>
      </c>
      <c r="BS274" s="107">
        <v>753.228926</v>
      </c>
      <c r="BT274" s="107">
        <v>2096725.40072551</v>
      </c>
      <c r="BU274" s="112">
        <v>2096715.7220330001</v>
      </c>
      <c r="BV274" s="107">
        <v>35.532670374173989</v>
      </c>
      <c r="BW274" s="107">
        <v>1527.0033060000001</v>
      </c>
      <c r="BX274" s="107">
        <v>1572665.6063349999</v>
      </c>
      <c r="BY274" s="107">
        <v>26.651685782428888</v>
      </c>
      <c r="BZ274" s="107">
        <v>1341.712397</v>
      </c>
      <c r="CA274" s="107">
        <v>1048573.377489</v>
      </c>
      <c r="CB274" s="107">
        <v>17.769987506615614</v>
      </c>
      <c r="CC274" s="107">
        <v>878.135537</v>
      </c>
      <c r="CD274" s="107">
        <v>524143.289934</v>
      </c>
      <c r="CE274" s="107">
        <v>8.8825635990374874</v>
      </c>
      <c r="CF274" s="107">
        <v>720.75041299999998</v>
      </c>
      <c r="CG274" s="107">
        <v>921970.91309169296</v>
      </c>
      <c r="CH274" s="112">
        <v>915039.87866499997</v>
      </c>
      <c r="CI274" s="107">
        <v>57.381827037075823</v>
      </c>
      <c r="CJ274" s="107">
        <v>1811.780992</v>
      </c>
      <c r="CK274" s="107">
        <v>691529.75486900005</v>
      </c>
      <c r="CL274" s="107">
        <v>43.365586254860787</v>
      </c>
      <c r="CM274" s="107">
        <v>1569.6314050000001</v>
      </c>
      <c r="CN274" s="107">
        <v>460997.11484400003</v>
      </c>
      <c r="CO274" s="107">
        <v>28.908965964590372</v>
      </c>
      <c r="CP274" s="107">
        <v>1324.804132</v>
      </c>
      <c r="CQ274" s="107">
        <v>230488.846337</v>
      </c>
      <c r="CR274" s="107">
        <v>14.453874003590753</v>
      </c>
      <c r="CS274" s="107">
        <v>816.69090900000003</v>
      </c>
      <c r="CT274" s="107">
        <v>408689.87678839802</v>
      </c>
      <c r="CU274" s="107">
        <v>408694.80909599998</v>
      </c>
      <c r="CV274" s="107">
        <v>27.144023828597955</v>
      </c>
      <c r="CW274" s="107">
        <v>1349.5983470000001</v>
      </c>
      <c r="CX274" s="112">
        <v>306508.71552799997</v>
      </c>
      <c r="CY274" s="107">
        <v>20.357194886736849</v>
      </c>
      <c r="CZ274" s="107">
        <v>1257.2735540000001</v>
      </c>
      <c r="DA274" s="112">
        <v>204392.93994700001</v>
      </c>
      <c r="DB274" s="107">
        <v>13.575036210003235</v>
      </c>
      <c r="DC274" s="107">
        <v>1139.834711</v>
      </c>
      <c r="DD274" s="112">
        <v>102179.990211</v>
      </c>
      <c r="DE274" s="107">
        <v>6.7864235790716716</v>
      </c>
      <c r="DF274" s="107">
        <v>937.20413199999996</v>
      </c>
      <c r="DG274" s="107">
        <v>658521.91513226205</v>
      </c>
      <c r="DH274" s="112">
        <v>658332.44076599996</v>
      </c>
      <c r="DI274" s="107">
        <v>31.518659188004825</v>
      </c>
      <c r="DJ274" s="107">
        <v>1436.8958680000001</v>
      </c>
      <c r="DK274" s="112">
        <v>493915.75128500001</v>
      </c>
      <c r="DL274" s="107">
        <v>23.646962033688784</v>
      </c>
      <c r="DM274" s="107">
        <v>1344.3545449999999</v>
      </c>
      <c r="DN274" s="112">
        <v>329290.44414199999</v>
      </c>
      <c r="DO274" s="107">
        <v>15.765276993948888</v>
      </c>
      <c r="DP274" s="107">
        <v>1216.929752</v>
      </c>
      <c r="DQ274" s="112">
        <v>164640.15388699999</v>
      </c>
      <c r="DR274" s="107">
        <v>7.8823958500163016</v>
      </c>
      <c r="DS274" s="107">
        <v>895.67603299999996</v>
      </c>
      <c r="DT274" s="107">
        <v>46645.675619127796</v>
      </c>
      <c r="DU274" s="112">
        <v>46659.040919999999</v>
      </c>
      <c r="DV274" s="107">
        <v>47.764795946153448</v>
      </c>
      <c r="DW274" s="107">
        <v>1425.017355</v>
      </c>
      <c r="DX274" s="112">
        <v>34967.042720999998</v>
      </c>
      <c r="DY274" s="107">
        <v>35.795713488253057</v>
      </c>
      <c r="DZ274" s="107">
        <v>1280.663636</v>
      </c>
      <c r="EA274" s="112">
        <v>23316.910454000001</v>
      </c>
      <c r="EB274" s="107">
        <v>23.869489127296923</v>
      </c>
      <c r="EC274" s="107">
        <v>1126.1702479999999</v>
      </c>
      <c r="ED274" s="112">
        <v>11665.012016999999</v>
      </c>
      <c r="EE274" s="107">
        <v>11.941456740543583</v>
      </c>
      <c r="EF274" s="107">
        <v>963.12975200000005</v>
      </c>
      <c r="EG274" s="107">
        <v>11963821.311526399</v>
      </c>
      <c r="EH274" s="111">
        <v>11970075.983825</v>
      </c>
      <c r="EI274" s="107">
        <v>33.803046750149967</v>
      </c>
      <c r="EJ274" s="107">
        <v>1582.8120329999999</v>
      </c>
      <c r="EK274" s="112">
        <v>10472940.376117</v>
      </c>
      <c r="EL274" s="107">
        <v>29.575191805281339</v>
      </c>
      <c r="EM274" s="107">
        <v>1438.43444</v>
      </c>
      <c r="EN274" s="112">
        <v>8968167.8596240003</v>
      </c>
      <c r="EO274" s="107">
        <v>25.325770515718258</v>
      </c>
      <c r="EP274" s="107">
        <v>1333.523651</v>
      </c>
      <c r="EQ274" s="112">
        <v>7478241.2573960004</v>
      </c>
      <c r="ER274" s="107">
        <v>21.118273532619618</v>
      </c>
      <c r="ES274" s="107">
        <v>1239.810373</v>
      </c>
      <c r="ET274" s="112">
        <v>5973680.3362170001</v>
      </c>
      <c r="EU274" s="107">
        <v>16.869449780307004</v>
      </c>
      <c r="EV274" s="107">
        <v>1150.0493779999999</v>
      </c>
      <c r="EW274" s="112">
        <v>4482242.9396369997</v>
      </c>
      <c r="EX274" s="107">
        <v>12.65768637048062</v>
      </c>
      <c r="EY274" s="107">
        <v>1063.445643</v>
      </c>
      <c r="EZ274" s="112">
        <v>2992479.0732559999</v>
      </c>
      <c r="FA274" s="107">
        <v>8.4506489473255844</v>
      </c>
      <c r="FB274" s="107">
        <v>975.91327799999999</v>
      </c>
      <c r="FC274" s="112">
        <v>1500251.3279550001</v>
      </c>
      <c r="FD274" s="107">
        <v>4.2366536222798672</v>
      </c>
      <c r="FE274" s="107">
        <v>849.14896299999998</v>
      </c>
      <c r="FF274" s="107">
        <v>17490.219314798102</v>
      </c>
      <c r="FG274" s="112">
        <v>17740.016839</v>
      </c>
      <c r="FH274" s="107">
        <v>52.413924360338001</v>
      </c>
      <c r="FI274" s="107">
        <v>594.59421499999996</v>
      </c>
      <c r="FJ274" s="112">
        <v>8763.3755770000007</v>
      </c>
      <c r="FK274" s="107">
        <v>25.891909167996221</v>
      </c>
      <c r="FL274" s="107">
        <v>596.45867799999996</v>
      </c>
      <c r="FM274" s="107">
        <v>102675.515937943</v>
      </c>
      <c r="FN274" s="112">
        <v>103046.507145</v>
      </c>
      <c r="FO274" s="107">
        <v>754.42204513507568</v>
      </c>
      <c r="FP274" s="107">
        <v>646.39173600000004</v>
      </c>
      <c r="FQ274" s="112">
        <v>51351.109259999997</v>
      </c>
      <c r="FR274" s="107">
        <v>375.950723039754</v>
      </c>
      <c r="FS274" s="107">
        <v>597.45537200000001</v>
      </c>
      <c r="FT274" s="107">
        <v>248.042657625</v>
      </c>
      <c r="FU274" s="107">
        <v>21.531480696614583</v>
      </c>
      <c r="FV274" s="107">
        <v>1336.649275</v>
      </c>
      <c r="FW274" s="107">
        <v>248.75999250000001</v>
      </c>
      <c r="FX274" s="107">
        <v>21.593749348958337</v>
      </c>
      <c r="FY274" s="107">
        <v>1333.9029410000001</v>
      </c>
      <c r="FZ274" s="107">
        <v>28326423.851861533</v>
      </c>
      <c r="GA274" s="107">
        <v>191.2717215133342</v>
      </c>
      <c r="GB274" s="107">
        <v>1742.7966939999999</v>
      </c>
      <c r="GC274" s="107">
        <v>27176250.071530059</v>
      </c>
      <c r="GD274" s="107">
        <v>183.50527276731492</v>
      </c>
      <c r="GE274" s="113">
        <v>1742.0735540000001</v>
      </c>
      <c r="GF274" s="113">
        <v>568.58571400000005</v>
      </c>
      <c r="GG274" s="113"/>
      <c r="GH274" s="113"/>
      <c r="GI274" s="113"/>
      <c r="GJ274" s="113"/>
      <c r="GK274" s="113"/>
      <c r="GL274" s="107">
        <v>1</v>
      </c>
      <c r="GM274" s="107"/>
      <c r="GN274" s="107"/>
      <c r="GO274" s="133"/>
      <c r="GP274" s="133"/>
      <c r="GQ274" s="133"/>
      <c r="GR274" s="133"/>
      <c r="GS274" s="72"/>
      <c r="GT274" s="72"/>
      <c r="GU274" s="72"/>
      <c r="GV274" s="72"/>
      <c r="GW274" s="72"/>
      <c r="GX274" s="72"/>
      <c r="GY274" s="72"/>
      <c r="GZ274" s="72"/>
      <c r="HA274" s="133"/>
      <c r="HB274" s="133"/>
      <c r="HC274" s="53" t="str">
        <f t="shared" si="29"/>
        <v>0</v>
      </c>
      <c r="HD274" s="56">
        <f t="shared" si="30"/>
        <v>2020</v>
      </c>
      <c r="HF274" s="56" t="e">
        <f>MATCH(ROUND(#REF!,1),#REF!,0)</f>
        <v>#REF!</v>
      </c>
      <c r="HG274" s="56" t="e">
        <f>MATCH(ROUND(#REF!,1),#REF!,0)</f>
        <v>#REF!</v>
      </c>
      <c r="HH274" s="56" t="e">
        <f>MATCH(ROUND(#REF!,1),#REF!,0)</f>
        <v>#REF!</v>
      </c>
      <c r="HI274" s="56" t="e">
        <f>MATCH(ROUND(#REF!,1),#REF!,0)</f>
        <v>#REF!</v>
      </c>
      <c r="HK274" s="115">
        <f t="shared" si="31"/>
        <v>2</v>
      </c>
      <c r="HL274" s="115" t="str" cm="1">
        <f t="array" ref="HL274">IFERROR(INDEX(#REF!,'5. Data Set'!HH274),"")</f>
        <v/>
      </c>
      <c r="HN274" s="116" t="str" cm="1">
        <f t="array" ref="HN274">IF(IFERROR(INDEX($E$5:$E$900,SMALL(IF(ROUND($EH$5:$EH$900,1)=ROUND($EH274,1),ROW($EH$5:$EH$900)-4,""),1)),"")=$E274,"",IFERROR(INDEX($E$5:$E$900,SMALL(IF(ROUND($EH$5:$EH$900,1)=ROUND($EH274,1),ROW($EH$5:$EH$900)-4,""),1)),""))</f>
        <v/>
      </c>
      <c r="HO274" s="116" t="str" cm="1">
        <f t="array" ref="HO274">IF(IFERROR(INDEX($E$5:$E$900,SMALL(IF(ROUND($EH$5:$EH$900,1)=ROUND($EH274,1),ROW($EH$5:$EH$900)-4,""),2)),"")=$E274,"",IFERROR(INDEX($E$5:$E$900,SMALL(IF(ROUND($EH$5:$EH$900,1)=ROUND($EH274,1),ROW($EH$5:$EH$900)-4,""),2)),""))</f>
        <v/>
      </c>
      <c r="HP274" s="116" t="str" cm="1">
        <f t="array" ref="HP274">IF(IFERROR(INDEX($E$5:$E$900,SMALL(IF(ROUND($EH$5:$EH$900,1)=ROUND($EH274,1),ROW($EH$5:$EH$900)-4,""),3)),"")=$E274,"",IFERROR(INDEX($E$5:$E$900,SMALL(IF(ROUND($EH$5:$EH$900,1)=ROUND($EH274,1),ROW($EH$5:$EH$900)-4,""),3)),""))</f>
        <v/>
      </c>
      <c r="HQ274" s="117" t="str" cm="1">
        <f t="array" ref="HQ274">IF(IFERROR(INDEX($E$5:$E$900,SMALL(IF(ROUND($EH$5:$EH$900,1)=ROUND($EH274,1),ROW($EH$5:$EH$900)-4,""),4)),"")=$E274,"",IFERROR(INDEX($E$5:$E$900,SMALL(IF(ROUND($EH$5:$EH$900,1)=ROUND($EH274,1),ROW($EH$5:$EH$900)-4,""),4)),""))</f>
        <v/>
      </c>
      <c r="HR274" s="118"/>
      <c r="HS274" s="105" t="str">
        <f t="shared" si="32"/>
        <v>RUB</v>
      </c>
      <c r="HT274" s="119" t="str">
        <f t="shared" si="33"/>
        <v/>
      </c>
      <c r="HU274" s="119" t="str">
        <f t="shared" si="33"/>
        <v/>
      </c>
      <c r="HV274" s="119" t="str">
        <f t="shared" si="33"/>
        <v/>
      </c>
      <c r="HW274" s="119" t="str">
        <f t="shared" si="33"/>
        <v/>
      </c>
    </row>
    <row r="275" spans="1:231" ht="12.75" customHeight="1" x14ac:dyDescent="0.25">
      <c r="A275" s="107" t="s">
        <v>292</v>
      </c>
      <c r="B275" s="107" t="s">
        <v>985</v>
      </c>
      <c r="C275" s="107"/>
      <c r="D275" s="107">
        <v>2020</v>
      </c>
      <c r="E275" s="109" t="s">
        <v>986</v>
      </c>
      <c r="F275" s="107" t="s">
        <v>49</v>
      </c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25" t="s">
        <v>18</v>
      </c>
      <c r="X275" s="105"/>
      <c r="Y275" s="107" t="s">
        <v>834</v>
      </c>
      <c r="Z275" s="107">
        <v>1</v>
      </c>
      <c r="AA275" s="107" t="s">
        <v>627</v>
      </c>
      <c r="AB275" s="110">
        <v>4</v>
      </c>
      <c r="AC275" s="110">
        <v>4</v>
      </c>
      <c r="AD275" s="107">
        <v>2300</v>
      </c>
      <c r="AE275" s="107">
        <v>12</v>
      </c>
      <c r="AF275" s="107">
        <v>2</v>
      </c>
      <c r="AG275" s="107">
        <v>391872</v>
      </c>
      <c r="AH275" s="107">
        <v>24</v>
      </c>
      <c r="AI275" s="107" t="s">
        <v>771</v>
      </c>
      <c r="AJ275" s="110">
        <v>8</v>
      </c>
      <c r="AK275" s="110" t="s">
        <v>405</v>
      </c>
      <c r="AL275" s="107" t="s">
        <v>327</v>
      </c>
      <c r="AM275" s="107">
        <v>2</v>
      </c>
      <c r="AN275" s="110" t="s">
        <v>530</v>
      </c>
      <c r="AO275" s="110">
        <v>1100</v>
      </c>
      <c r="AP275" s="107" t="s">
        <v>543</v>
      </c>
      <c r="AQ275" s="107" t="s">
        <v>424</v>
      </c>
      <c r="AR275" s="107" t="s">
        <v>319</v>
      </c>
      <c r="AS275" s="107" t="s">
        <v>760</v>
      </c>
      <c r="AT275" s="107" t="s">
        <v>478</v>
      </c>
      <c r="AU275" s="111">
        <v>16.027986592778309</v>
      </c>
      <c r="AV275" s="111">
        <v>23.446244209681048</v>
      </c>
      <c r="AW275" s="111">
        <v>22.12916918749832</v>
      </c>
      <c r="AX275" s="111">
        <v>12.402141612313732</v>
      </c>
      <c r="AY275" s="111">
        <v>13.851466730654257</v>
      </c>
      <c r="AZ275" s="111">
        <v>20.855991006410203</v>
      </c>
      <c r="BA275" s="111"/>
      <c r="BB275" s="111">
        <v>14.366500465683268</v>
      </c>
      <c r="BC275" s="111">
        <v>32.997128060440652</v>
      </c>
      <c r="BD275" s="111">
        <v>64.007863811838661</v>
      </c>
      <c r="BE275" s="107">
        <v>32.132580638996608</v>
      </c>
      <c r="BF275" s="107">
        <v>271.05395748515645</v>
      </c>
      <c r="BG275" s="107">
        <v>97447.676191942199</v>
      </c>
      <c r="BH275" s="112">
        <v>97513.266185999993</v>
      </c>
      <c r="BI275" s="111">
        <v>14.082558226849979</v>
      </c>
      <c r="BJ275" s="112">
        <v>608.37190099999998</v>
      </c>
      <c r="BK275" s="112">
        <v>73139.580663999994</v>
      </c>
      <c r="BL275" s="111">
        <v>10.562587468083876</v>
      </c>
      <c r="BM275" s="112">
        <v>536.86776899999995</v>
      </c>
      <c r="BN275" s="112">
        <v>48716.070705999999</v>
      </c>
      <c r="BO275" s="111">
        <v>7.035421221477673</v>
      </c>
      <c r="BP275" s="112">
        <v>459.757025</v>
      </c>
      <c r="BQ275" s="112">
        <v>24362.244839999999</v>
      </c>
      <c r="BR275" s="111">
        <v>3.5183185315695225</v>
      </c>
      <c r="BS275" s="107">
        <v>371.532149</v>
      </c>
      <c r="BT275" s="107">
        <v>1264421.13863339</v>
      </c>
      <c r="BU275" s="112">
        <v>1264376.0293340001</v>
      </c>
      <c r="BV275" s="107">
        <v>21.427156865963003</v>
      </c>
      <c r="BW275" s="107">
        <v>654.37603300000001</v>
      </c>
      <c r="BX275" s="107">
        <v>948385.83144400001</v>
      </c>
      <c r="BY275" s="107">
        <v>16.072126889744478</v>
      </c>
      <c r="BZ275" s="107">
        <v>586</v>
      </c>
      <c r="CA275" s="107">
        <v>632157.77004700003</v>
      </c>
      <c r="CB275" s="107">
        <v>10.713065882757473</v>
      </c>
      <c r="CC275" s="107">
        <v>486.967851</v>
      </c>
      <c r="CD275" s="107">
        <v>316123.21825899999</v>
      </c>
      <c r="CE275" s="107">
        <v>5.3572842488769759</v>
      </c>
      <c r="CF275" s="107">
        <v>350.24983500000002</v>
      </c>
      <c r="CG275" s="107">
        <v>295993.08928936801</v>
      </c>
      <c r="CH275" s="112">
        <v>295727.06630200002</v>
      </c>
      <c r="CI275" s="107">
        <v>18.544939695394167</v>
      </c>
      <c r="CJ275" s="107">
        <v>575.41570200000001</v>
      </c>
      <c r="CK275" s="107">
        <v>222059.85930899999</v>
      </c>
      <c r="CL275" s="107">
        <v>13.925295209359289</v>
      </c>
      <c r="CM275" s="107">
        <v>511.60578500000003</v>
      </c>
      <c r="CN275" s="107">
        <v>148034.723818</v>
      </c>
      <c r="CO275" s="107">
        <v>9.2832051538549809</v>
      </c>
      <c r="CP275" s="107">
        <v>449.094628</v>
      </c>
      <c r="CQ275" s="107">
        <v>73992.305997999996</v>
      </c>
      <c r="CR275" s="107">
        <v>4.6400313296138149</v>
      </c>
      <c r="CS275" s="107">
        <v>350.85950400000002</v>
      </c>
      <c r="CT275" s="107">
        <v>141827.40719344001</v>
      </c>
      <c r="CU275" s="107">
        <v>141881.07382300001</v>
      </c>
      <c r="CV275" s="107">
        <v>9.4232252599370518</v>
      </c>
      <c r="CW275" s="107">
        <v>492.18512399999997</v>
      </c>
      <c r="CX275" s="112">
        <v>106377.408547</v>
      </c>
      <c r="CY275" s="107">
        <v>7.0652008495317311</v>
      </c>
      <c r="CZ275" s="107">
        <v>452.99256200000002</v>
      </c>
      <c r="DA275" s="112">
        <v>70949.577365999998</v>
      </c>
      <c r="DB275" s="107">
        <v>4.7122130640990978</v>
      </c>
      <c r="DC275" s="107">
        <v>407.371488</v>
      </c>
      <c r="DD275" s="112">
        <v>35473.226138999999</v>
      </c>
      <c r="DE275" s="107">
        <v>2.3560027535560981</v>
      </c>
      <c r="DF275" s="107">
        <v>343.97578499999997</v>
      </c>
      <c r="DG275" s="107">
        <v>229759.38859766599</v>
      </c>
      <c r="DH275" s="112">
        <v>229581.40682</v>
      </c>
      <c r="DI275" s="107">
        <v>10.991556346581881</v>
      </c>
      <c r="DJ275" s="107">
        <v>525.06528900000001</v>
      </c>
      <c r="DK275" s="112">
        <v>172291.784235</v>
      </c>
      <c r="DL275" s="107">
        <v>8.2487292011277784</v>
      </c>
      <c r="DM275" s="107">
        <v>483.242975</v>
      </c>
      <c r="DN275" s="112">
        <v>114876.613921</v>
      </c>
      <c r="DO275" s="107">
        <v>5.4998912686652552</v>
      </c>
      <c r="DP275" s="107">
        <v>425.80231400000002</v>
      </c>
      <c r="DQ275" s="112">
        <v>57501.202773999998</v>
      </c>
      <c r="DR275" s="107">
        <v>2.752956866329265</v>
      </c>
      <c r="DS275" s="107">
        <v>345.167438</v>
      </c>
      <c r="DT275" s="107">
        <v>16182.3008611066</v>
      </c>
      <c r="DU275" s="112">
        <v>16191.654763</v>
      </c>
      <c r="DV275" s="107">
        <v>16.575374687004146</v>
      </c>
      <c r="DW275" s="107">
        <v>523.00661200000002</v>
      </c>
      <c r="DX275" s="112">
        <v>12131.788618</v>
      </c>
      <c r="DY275" s="107">
        <v>12.419295304294415</v>
      </c>
      <c r="DZ275" s="107">
        <v>471.69008300000002</v>
      </c>
      <c r="EA275" s="112">
        <v>8083.2887250000003</v>
      </c>
      <c r="EB275" s="107">
        <v>8.2748515381071819</v>
      </c>
      <c r="EC275" s="107">
        <v>418.67305800000003</v>
      </c>
      <c r="ED275" s="112">
        <v>4053.5913479999999</v>
      </c>
      <c r="EE275" s="107">
        <v>4.149655881660439</v>
      </c>
      <c r="EF275" s="107">
        <v>361.71818200000001</v>
      </c>
      <c r="EG275" s="107">
        <v>5043993.36371841</v>
      </c>
      <c r="EH275" s="111">
        <v>5045418.8714800002</v>
      </c>
      <c r="EI275" s="107">
        <v>14.248074132293723</v>
      </c>
      <c r="EJ275" s="107">
        <v>626.39294600000005</v>
      </c>
      <c r="EK275" s="112">
        <v>4418185.4234950002</v>
      </c>
      <c r="EL275" s="107">
        <v>12.47679034143515</v>
      </c>
      <c r="EM275" s="107">
        <v>575.83527000000004</v>
      </c>
      <c r="EN275" s="112">
        <v>3789859.5597640001</v>
      </c>
      <c r="EO275" s="107">
        <v>10.702421609379668</v>
      </c>
      <c r="EP275" s="107">
        <v>531.44149400000003</v>
      </c>
      <c r="EQ275" s="112">
        <v>3157118.1765669999</v>
      </c>
      <c r="ER275" s="107">
        <v>8.915583615546975</v>
      </c>
      <c r="ES275" s="107">
        <v>490.63983400000001</v>
      </c>
      <c r="ET275" s="112">
        <v>2519140.4737490001</v>
      </c>
      <c r="EU275" s="107">
        <v>7.1139584510073837</v>
      </c>
      <c r="EV275" s="107">
        <v>452.12987600000002</v>
      </c>
      <c r="EW275" s="112">
        <v>1891446.243764</v>
      </c>
      <c r="EX275" s="107">
        <v>5.3413734290197281</v>
      </c>
      <c r="EY275" s="107">
        <v>414.76352700000001</v>
      </c>
      <c r="EZ275" s="112">
        <v>1260824.8620450001</v>
      </c>
      <c r="FA275" s="107">
        <v>3.5605222400467604</v>
      </c>
      <c r="FB275" s="107">
        <v>377.67485499999998</v>
      </c>
      <c r="FC275" s="112">
        <v>630334.84068599995</v>
      </c>
      <c r="FD275" s="107">
        <v>1.7800420078159376</v>
      </c>
      <c r="FE275" s="107">
        <v>337.94493799999998</v>
      </c>
      <c r="FF275" s="107">
        <v>3893.68804057952</v>
      </c>
      <c r="FG275" s="112">
        <v>3894.5235769999999</v>
      </c>
      <c r="FH275" s="107">
        <v>11.506599234769249</v>
      </c>
      <c r="FI275" s="107">
        <v>249.01008300000001</v>
      </c>
      <c r="FJ275" s="112">
        <v>1946.1929259999999</v>
      </c>
      <c r="FK275" s="107">
        <v>5.7501416001890924</v>
      </c>
      <c r="FL275" s="107">
        <v>244.03735499999999</v>
      </c>
      <c r="FM275" s="107">
        <v>3020.0773009191998</v>
      </c>
      <c r="FN275" s="112">
        <v>3008.3029280000001</v>
      </c>
      <c r="FO275" s="107">
        <v>22.02432775459404</v>
      </c>
      <c r="FP275" s="107">
        <v>245.42438000000001</v>
      </c>
      <c r="FQ275" s="112">
        <v>1510.735895</v>
      </c>
      <c r="FR275" s="107">
        <v>11.060369682992899</v>
      </c>
      <c r="FS275" s="107">
        <v>242.26347100000001</v>
      </c>
      <c r="FT275" s="107">
        <v>217.53753707648437</v>
      </c>
      <c r="FU275" s="107">
        <v>18.883466760111492</v>
      </c>
      <c r="FV275" s="107">
        <v>588.94090900000003</v>
      </c>
      <c r="FW275" s="107">
        <v>219.28088092600973</v>
      </c>
      <c r="FX275" s="107">
        <v>19.034798691493901</v>
      </c>
      <c r="FY275" s="107">
        <v>591.10833300000002</v>
      </c>
      <c r="FZ275" s="107">
        <v>25759535.017393317</v>
      </c>
      <c r="GA275" s="107">
        <v>173.93902717571748</v>
      </c>
      <c r="GB275" s="107">
        <v>635.58512399999995</v>
      </c>
      <c r="GC275" s="107">
        <v>25593277.38825028</v>
      </c>
      <c r="GD275" s="107">
        <v>172.81638694738436</v>
      </c>
      <c r="GE275" s="113">
        <v>637.57190100000003</v>
      </c>
      <c r="GF275" s="113">
        <v>236.73918</v>
      </c>
      <c r="GG275" s="113"/>
      <c r="GH275" s="113"/>
      <c r="GI275" s="113"/>
      <c r="GJ275" s="113"/>
      <c r="GK275" s="113"/>
      <c r="GL275" s="107">
        <v>4</v>
      </c>
      <c r="GM275" s="107"/>
      <c r="GN275" s="107"/>
      <c r="GO275" s="133"/>
      <c r="GP275" s="133"/>
      <c r="GQ275" s="133"/>
      <c r="GR275" s="133"/>
      <c r="GS275" s="72"/>
      <c r="GT275" s="72"/>
      <c r="GU275" s="72"/>
      <c r="GV275" s="72"/>
      <c r="GW275" s="72"/>
      <c r="GX275" s="72"/>
      <c r="GY275" s="72"/>
      <c r="GZ275" s="72"/>
      <c r="HA275" s="133"/>
      <c r="HB275" s="133"/>
      <c r="HC275" s="53" t="str">
        <f t="shared" si="29"/>
        <v>0</v>
      </c>
      <c r="HD275" s="56">
        <f t="shared" si="30"/>
        <v>2020</v>
      </c>
      <c r="HF275" s="56" t="e">
        <f>MATCH(ROUND(#REF!,1),#REF!,0)</f>
        <v>#REF!</v>
      </c>
      <c r="HG275" s="56" t="e">
        <f>MATCH(ROUND(#REF!,1),#REF!,0)</f>
        <v>#REF!</v>
      </c>
      <c r="HH275" s="56" t="e">
        <f>MATCH(ROUND(#REF!,1),#REF!,0)</f>
        <v>#REF!</v>
      </c>
      <c r="HI275" s="56" t="e">
        <f>MATCH(ROUND(#REF!,1),#REF!,0)</f>
        <v>#REF!</v>
      </c>
      <c r="HK275" s="115">
        <f t="shared" si="31"/>
        <v>4</v>
      </c>
      <c r="HL275" s="115" t="str" cm="1">
        <f t="array" ref="HL275">IFERROR(INDEX(#REF!,'5. Data Set'!HH275),"")</f>
        <v/>
      </c>
      <c r="HN275" s="116" t="str" cm="1">
        <f t="array" ref="HN275">IF(IFERROR(INDEX($E$5:$E$900,SMALL(IF(ROUND($EH$5:$EH$900,1)=ROUND($EH275,1),ROW($EH$5:$EH$900)-4,""),1)),"")=$E275,"",IFERROR(INDEX($E$5:$E$900,SMALL(IF(ROUND($EH$5:$EH$900,1)=ROUND($EH275,1),ROW($EH$5:$EH$900)-4,""),1)),""))</f>
        <v/>
      </c>
      <c r="HO275" s="116" t="str" cm="1">
        <f t="array" ref="HO275">IF(IFERROR(INDEX($E$5:$E$900,SMALL(IF(ROUND($EH$5:$EH$900,1)=ROUND($EH275,1),ROW($EH$5:$EH$900)-4,""),2)),"")=$E275,"",IFERROR(INDEX($E$5:$E$900,SMALL(IF(ROUND($EH$5:$EH$900,1)=ROUND($EH275,1),ROW($EH$5:$EH$900)-4,""),2)),""))</f>
        <v/>
      </c>
      <c r="HP275" s="116" t="str" cm="1">
        <f t="array" ref="HP275">IF(IFERROR(INDEX($E$5:$E$900,SMALL(IF(ROUND($EH$5:$EH$900,1)=ROUND($EH275,1),ROW($EH$5:$EH$900)-4,""),3)),"")=$E275,"",IFERROR(INDEX($E$5:$E$900,SMALL(IF(ROUND($EH$5:$EH$900,1)=ROUND($EH275,1),ROW($EH$5:$EH$900)-4,""),3)),""))</f>
        <v/>
      </c>
      <c r="HQ275" s="117" t="str" cm="1">
        <f t="array" ref="HQ275">IF(IFERROR(INDEX($E$5:$E$900,SMALL(IF(ROUND($EH$5:$EH$900,1)=ROUND($EH275,1),ROW($EH$5:$EH$900)-4,""),4)),"")=$E275,"",IFERROR(INDEX($E$5:$E$900,SMALL(IF(ROUND($EH$5:$EH$900,1)=ROUND($EH275,1),ROW($EH$5:$EH$900)-4,""),4)),""))</f>
        <v/>
      </c>
      <c r="HR275" s="118"/>
      <c r="HS275" s="105" t="str">
        <f t="shared" si="32"/>
        <v>SBR</v>
      </c>
      <c r="HT275" s="119" t="str">
        <f t="shared" si="33"/>
        <v/>
      </c>
      <c r="HU275" s="119" t="str">
        <f t="shared" si="33"/>
        <v/>
      </c>
      <c r="HV275" s="119" t="str">
        <f t="shared" si="33"/>
        <v/>
      </c>
      <c r="HW275" s="119" t="str">
        <f t="shared" si="33"/>
        <v/>
      </c>
    </row>
    <row r="276" spans="1:231" ht="12.75" customHeight="1" x14ac:dyDescent="0.25">
      <c r="A276" s="107" t="s">
        <v>292</v>
      </c>
      <c r="B276" s="107" t="s">
        <v>987</v>
      </c>
      <c r="C276" s="107"/>
      <c r="D276" s="107">
        <v>2020</v>
      </c>
      <c r="E276" s="109" t="s">
        <v>988</v>
      </c>
      <c r="F276" s="107" t="s">
        <v>49</v>
      </c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25" t="s">
        <v>18</v>
      </c>
      <c r="X276" s="105"/>
      <c r="Y276" s="107" t="s">
        <v>834</v>
      </c>
      <c r="Z276" s="107">
        <v>1</v>
      </c>
      <c r="AA276" s="107" t="s">
        <v>989</v>
      </c>
      <c r="AB276" s="110">
        <v>4</v>
      </c>
      <c r="AC276" s="110">
        <v>4</v>
      </c>
      <c r="AD276" s="107">
        <v>2300</v>
      </c>
      <c r="AE276" s="107">
        <v>12</v>
      </c>
      <c r="AF276" s="107">
        <v>2</v>
      </c>
      <c r="AG276" s="107">
        <v>391872</v>
      </c>
      <c r="AH276" s="107">
        <v>24</v>
      </c>
      <c r="AI276" s="107" t="s">
        <v>771</v>
      </c>
      <c r="AJ276" s="110">
        <v>8</v>
      </c>
      <c r="AK276" s="110" t="s">
        <v>405</v>
      </c>
      <c r="AL276" s="107" t="s">
        <v>327</v>
      </c>
      <c r="AM276" s="107">
        <v>2</v>
      </c>
      <c r="AN276" s="110" t="s">
        <v>530</v>
      </c>
      <c r="AO276" s="110">
        <v>1100</v>
      </c>
      <c r="AP276" s="107" t="s">
        <v>543</v>
      </c>
      <c r="AQ276" s="107" t="s">
        <v>424</v>
      </c>
      <c r="AR276" s="107" t="s">
        <v>319</v>
      </c>
      <c r="AS276" s="107" t="s">
        <v>477</v>
      </c>
      <c r="AT276" s="107" t="s">
        <v>478</v>
      </c>
      <c r="AU276" s="111">
        <v>15.392554046494149</v>
      </c>
      <c r="AV276" s="111">
        <v>22.565905748412391</v>
      </c>
      <c r="AW276" s="111">
        <v>20.363823392419622</v>
      </c>
      <c r="AX276" s="111">
        <v>12.024874239891835</v>
      </c>
      <c r="AY276" s="111">
        <v>13.363492321720793</v>
      </c>
      <c r="AZ276" s="111">
        <v>20.149678604545901</v>
      </c>
      <c r="BA276" s="111"/>
      <c r="BB276" s="111">
        <v>13.952300949456403</v>
      </c>
      <c r="BC276" s="111">
        <v>32.332536092010592</v>
      </c>
      <c r="BD276" s="111">
        <v>62.457782265867586</v>
      </c>
      <c r="BE276" s="107">
        <v>30.987382701741701</v>
      </c>
      <c r="BF276" s="107">
        <v>261.7907726270638</v>
      </c>
      <c r="BG276" s="107">
        <v>97389.057092956107</v>
      </c>
      <c r="BH276" s="112">
        <v>97421.874156999998</v>
      </c>
      <c r="BI276" s="111">
        <v>14.069359678383687</v>
      </c>
      <c r="BJ276" s="112">
        <v>632.26587300000006</v>
      </c>
      <c r="BK276" s="112">
        <v>73039.136610999994</v>
      </c>
      <c r="BL276" s="111">
        <v>10.548081654872624</v>
      </c>
      <c r="BM276" s="112">
        <v>558.71507899999995</v>
      </c>
      <c r="BN276" s="112">
        <v>48701.947690000001</v>
      </c>
      <c r="BO276" s="111">
        <v>7.0333816200681651</v>
      </c>
      <c r="BP276" s="112">
        <v>479.07777800000002</v>
      </c>
      <c r="BQ276" s="112">
        <v>24357.699154000002</v>
      </c>
      <c r="BR276" s="111">
        <v>3.5176620579400386</v>
      </c>
      <c r="BS276" s="107">
        <v>386.48015900000001</v>
      </c>
      <c r="BT276" s="107">
        <v>1262017.0286288699</v>
      </c>
      <c r="BU276" s="112">
        <v>1260973.5322469999</v>
      </c>
      <c r="BV276" s="107">
        <v>21.369495349825641</v>
      </c>
      <c r="BW276" s="107">
        <v>677.42301599999996</v>
      </c>
      <c r="BX276" s="107">
        <v>946670.08869400003</v>
      </c>
      <c r="BY276" s="107">
        <v>16.043050500922671</v>
      </c>
      <c r="BZ276" s="107">
        <v>605.70317499999999</v>
      </c>
      <c r="CA276" s="107">
        <v>630938.63144000003</v>
      </c>
      <c r="CB276" s="107">
        <v>10.69240535648405</v>
      </c>
      <c r="CC276" s="107">
        <v>506.33492100000001</v>
      </c>
      <c r="CD276" s="107">
        <v>315582.90120700002</v>
      </c>
      <c r="CE276" s="107">
        <v>5.3481275913937933</v>
      </c>
      <c r="CF276" s="107">
        <v>363.90634899999998</v>
      </c>
      <c r="CG276" s="107">
        <v>281211.09623172798</v>
      </c>
      <c r="CH276" s="112">
        <v>278962.94429900002</v>
      </c>
      <c r="CI276" s="107">
        <v>17.493667535968687</v>
      </c>
      <c r="CJ276" s="107">
        <v>589.82698400000004</v>
      </c>
      <c r="CK276" s="107">
        <v>210897.166577</v>
      </c>
      <c r="CL276" s="107">
        <v>13.225286697653592</v>
      </c>
      <c r="CM276" s="107">
        <v>524.07301600000005</v>
      </c>
      <c r="CN276" s="107">
        <v>140569.51310800001</v>
      </c>
      <c r="CO276" s="107">
        <v>8.8150644315276523</v>
      </c>
      <c r="CP276" s="107">
        <v>465.13412699999998</v>
      </c>
      <c r="CQ276" s="107">
        <v>70350.200127000004</v>
      </c>
      <c r="CR276" s="107">
        <v>4.4116361590717972</v>
      </c>
      <c r="CS276" s="107">
        <v>363.89761900000002</v>
      </c>
      <c r="CT276" s="107">
        <v>142414.41206697799</v>
      </c>
      <c r="CU276" s="107">
        <v>142489.590903</v>
      </c>
      <c r="CV276" s="107">
        <v>9.4636407527498037</v>
      </c>
      <c r="CW276" s="107">
        <v>509.28095200000001</v>
      </c>
      <c r="CX276" s="112">
        <v>106838.448748</v>
      </c>
      <c r="CY276" s="107">
        <v>7.095821464042511</v>
      </c>
      <c r="CZ276" s="107">
        <v>470.16349200000002</v>
      </c>
      <c r="DA276" s="112">
        <v>71180.969985000003</v>
      </c>
      <c r="DB276" s="107">
        <v>4.7275813208621109</v>
      </c>
      <c r="DC276" s="107">
        <v>421.75079399999998</v>
      </c>
      <c r="DD276" s="112">
        <v>35595.783993999998</v>
      </c>
      <c r="DE276" s="107">
        <v>2.3641426008515904</v>
      </c>
      <c r="DF276" s="107">
        <v>355.45873</v>
      </c>
      <c r="DG276" s="107">
        <v>229639.998620436</v>
      </c>
      <c r="DH276" s="112">
        <v>229643.682252</v>
      </c>
      <c r="DI276" s="107">
        <v>10.994537876877896</v>
      </c>
      <c r="DJ276" s="107">
        <v>543.13253999999995</v>
      </c>
      <c r="DK276" s="112">
        <v>172255.83684599999</v>
      </c>
      <c r="DL276" s="107">
        <v>8.2470081656259104</v>
      </c>
      <c r="DM276" s="107">
        <v>501.59682500000002</v>
      </c>
      <c r="DN276" s="112">
        <v>114820.382365</v>
      </c>
      <c r="DO276" s="107">
        <v>5.4971990980544421</v>
      </c>
      <c r="DP276" s="107">
        <v>441.38412699999998</v>
      </c>
      <c r="DQ276" s="112">
        <v>57417.103187000001</v>
      </c>
      <c r="DR276" s="107">
        <v>2.7489304716745817</v>
      </c>
      <c r="DS276" s="107">
        <v>357.29047600000001</v>
      </c>
      <c r="DT276" s="107">
        <v>16205.5359458891</v>
      </c>
      <c r="DU276" s="112">
        <v>16212.915598</v>
      </c>
      <c r="DV276" s="107">
        <v>16.59713937452014</v>
      </c>
      <c r="DW276" s="107">
        <v>542.33809499999995</v>
      </c>
      <c r="DX276" s="112">
        <v>12141.125133</v>
      </c>
      <c r="DY276" s="107">
        <v>12.428853081844704</v>
      </c>
      <c r="DZ276" s="107">
        <v>489.54841299999998</v>
      </c>
      <c r="EA276" s="112">
        <v>8114.4902110000003</v>
      </c>
      <c r="EB276" s="107">
        <v>8.3067924563648461</v>
      </c>
      <c r="EC276" s="107">
        <v>434.079365</v>
      </c>
      <c r="ED276" s="112">
        <v>4051.2102690000002</v>
      </c>
      <c r="EE276" s="107">
        <v>4.1472183743665862</v>
      </c>
      <c r="EF276" s="107">
        <v>374.06507900000003</v>
      </c>
      <c r="EG276" s="107">
        <v>5055388.0030306699</v>
      </c>
      <c r="EH276" s="111">
        <v>5054900.9372939998</v>
      </c>
      <c r="EI276" s="107">
        <v>14.274851131406489</v>
      </c>
      <c r="EJ276" s="107">
        <v>646.74105699999996</v>
      </c>
      <c r="EK276" s="112">
        <v>4420019.0204769997</v>
      </c>
      <c r="EL276" s="107">
        <v>12.48196835071322</v>
      </c>
      <c r="EM276" s="107">
        <v>592.58455300000003</v>
      </c>
      <c r="EN276" s="112">
        <v>3802623.1202460001</v>
      </c>
      <c r="EO276" s="107">
        <v>10.738465426666577</v>
      </c>
      <c r="EP276" s="107">
        <v>548.73902399999997</v>
      </c>
      <c r="EQ276" s="112">
        <v>3157359.6988300001</v>
      </c>
      <c r="ER276" s="107">
        <v>8.9162656653817827</v>
      </c>
      <c r="ES276" s="107">
        <v>506.713415</v>
      </c>
      <c r="ET276" s="112">
        <v>2522618.2931610001</v>
      </c>
      <c r="EU276" s="107">
        <v>7.1237796829136197</v>
      </c>
      <c r="EV276" s="107">
        <v>467.14390200000003</v>
      </c>
      <c r="EW276" s="112">
        <v>1901237.814642</v>
      </c>
      <c r="EX276" s="107">
        <v>5.3690244588539331</v>
      </c>
      <c r="EY276" s="107">
        <v>428.75121999999999</v>
      </c>
      <c r="EZ276" s="112">
        <v>1264128.972448</v>
      </c>
      <c r="FA276" s="107">
        <v>3.5698529242104353</v>
      </c>
      <c r="FB276" s="107">
        <v>390.48943100000002</v>
      </c>
      <c r="FC276" s="112">
        <v>634292.537885</v>
      </c>
      <c r="FD276" s="107">
        <v>1.7912183966393262</v>
      </c>
      <c r="FE276" s="107">
        <v>348.61300799999998</v>
      </c>
      <c r="FF276" s="107">
        <v>3893.5202007739099</v>
      </c>
      <c r="FG276" s="112">
        <v>3895.822932</v>
      </c>
      <c r="FH276" s="107">
        <v>11.510438255628436</v>
      </c>
      <c r="FI276" s="107">
        <v>253.993651</v>
      </c>
      <c r="FJ276" s="112">
        <v>1948.028697</v>
      </c>
      <c r="FK276" s="107">
        <v>5.7555654937067899</v>
      </c>
      <c r="FL276" s="107">
        <v>249.50396799999999</v>
      </c>
      <c r="FM276" s="107">
        <v>3009.4407436029401</v>
      </c>
      <c r="FN276" s="112">
        <v>2998.7533440000002</v>
      </c>
      <c r="FO276" s="107">
        <v>21.954413529540965</v>
      </c>
      <c r="FP276" s="107">
        <v>250.77936500000001</v>
      </c>
      <c r="FQ276" s="112">
        <v>1508.504927</v>
      </c>
      <c r="FR276" s="107">
        <v>11.044036364301926</v>
      </c>
      <c r="FS276" s="107">
        <v>247.84761900000001</v>
      </c>
      <c r="FT276" s="107">
        <v>217.20650177676637</v>
      </c>
      <c r="FU276" s="107">
        <v>18.854731057010969</v>
      </c>
      <c r="FV276" s="107">
        <v>609.35769200000004</v>
      </c>
      <c r="FW276" s="107">
        <v>219.23372198884053</v>
      </c>
      <c r="FX276" s="107">
        <v>19.03070503375352</v>
      </c>
      <c r="FY276" s="107">
        <v>613.24374999999998</v>
      </c>
      <c r="FZ276" s="107">
        <v>25720610.837205756</v>
      </c>
      <c r="GA276" s="107">
        <v>173.67619502324015</v>
      </c>
      <c r="GB276" s="107">
        <v>655.32777799999997</v>
      </c>
      <c r="GC276" s="107">
        <v>25538970.571861643</v>
      </c>
      <c r="GD276" s="107">
        <v>172.44968487744129</v>
      </c>
      <c r="GE276" s="113">
        <v>658.730952</v>
      </c>
      <c r="GF276" s="113">
        <v>242.086364</v>
      </c>
      <c r="GG276" s="113"/>
      <c r="GH276" s="113"/>
      <c r="GI276" s="113"/>
      <c r="GJ276" s="113"/>
      <c r="GK276" s="113"/>
      <c r="GL276" s="107">
        <v>4</v>
      </c>
      <c r="GM276" s="107"/>
      <c r="GN276" s="107"/>
      <c r="GO276" s="133"/>
      <c r="GP276" s="133"/>
      <c r="GQ276" s="133"/>
      <c r="GR276" s="133"/>
      <c r="GS276" s="72"/>
      <c r="GT276" s="72"/>
      <c r="GU276" s="72"/>
      <c r="GV276" s="72"/>
      <c r="GW276" s="72"/>
      <c r="GX276" s="72"/>
      <c r="GY276" s="72"/>
      <c r="GZ276" s="72"/>
      <c r="HA276" s="133"/>
      <c r="HB276" s="133"/>
      <c r="HC276" s="53" t="str">
        <f t="shared" si="29"/>
        <v>0</v>
      </c>
      <c r="HD276" s="56">
        <f t="shared" si="30"/>
        <v>2020</v>
      </c>
      <c r="HF276" s="56" t="e">
        <f>MATCH(ROUND(#REF!,1),#REF!,0)</f>
        <v>#REF!</v>
      </c>
      <c r="HG276" s="56" t="e">
        <f>MATCH(ROUND(#REF!,1),#REF!,0)</f>
        <v>#REF!</v>
      </c>
      <c r="HH276" s="56" t="e">
        <f>MATCH(ROUND(#REF!,1),#REF!,0)</f>
        <v>#REF!</v>
      </c>
      <c r="HI276" s="56" t="e">
        <f>MATCH(ROUND(#REF!,1),#REF!,0)</f>
        <v>#REF!</v>
      </c>
      <c r="HK276" s="115">
        <f t="shared" si="31"/>
        <v>4</v>
      </c>
      <c r="HL276" s="115" t="str" cm="1">
        <f t="array" ref="HL276">IFERROR(INDEX(#REF!,'5. Data Set'!HH276),"")</f>
        <v/>
      </c>
      <c r="HN276" s="116" t="str" cm="1">
        <f t="array" ref="HN276">IF(IFERROR(INDEX($E$5:$E$900,SMALL(IF(ROUND($EH$5:$EH$900,1)=ROUND($EH276,1),ROW($EH$5:$EH$900)-4,""),1)),"")=$E276,"",IFERROR(INDEX($E$5:$E$900,SMALL(IF(ROUND($EH$5:$EH$900,1)=ROUND($EH276,1),ROW($EH$5:$EH$900)-4,""),1)),""))</f>
        <v/>
      </c>
      <c r="HO276" s="116" t="str" cm="1">
        <f t="array" ref="HO276">IF(IFERROR(INDEX($E$5:$E$900,SMALL(IF(ROUND($EH$5:$EH$900,1)=ROUND($EH276,1),ROW($EH$5:$EH$900)-4,""),2)),"")=$E276,"",IFERROR(INDEX($E$5:$E$900,SMALL(IF(ROUND($EH$5:$EH$900,1)=ROUND($EH276,1),ROW($EH$5:$EH$900)-4,""),2)),""))</f>
        <v/>
      </c>
      <c r="HP276" s="116" t="str" cm="1">
        <f t="array" ref="HP276">IF(IFERROR(INDEX($E$5:$E$900,SMALL(IF(ROUND($EH$5:$EH$900,1)=ROUND($EH276,1),ROW($EH$5:$EH$900)-4,""),3)),"")=$E276,"",IFERROR(INDEX($E$5:$E$900,SMALL(IF(ROUND($EH$5:$EH$900,1)=ROUND($EH276,1),ROW($EH$5:$EH$900)-4,""),3)),""))</f>
        <v/>
      </c>
      <c r="HQ276" s="117" t="str" cm="1">
        <f t="array" ref="HQ276">IF(IFERROR(INDEX($E$5:$E$900,SMALL(IF(ROUND($EH$5:$EH$900,1)=ROUND($EH276,1),ROW($EH$5:$EH$900)-4,""),4)),"")=$E276,"",IFERROR(INDEX($E$5:$E$900,SMALL(IF(ROUND($EH$5:$EH$900,1)=ROUND($EH276,1),ROW($EH$5:$EH$900)-4,""),4)),""))</f>
        <v/>
      </c>
      <c r="HR276" s="118"/>
      <c r="HS276" s="105" t="str">
        <f t="shared" si="32"/>
        <v>URA</v>
      </c>
      <c r="HT276" s="119" t="str">
        <f t="shared" si="33"/>
        <v/>
      </c>
      <c r="HU276" s="119" t="str">
        <f t="shared" si="33"/>
        <v/>
      </c>
      <c r="HV276" s="119" t="str">
        <f t="shared" si="33"/>
        <v/>
      </c>
      <c r="HW276" s="119" t="str">
        <f t="shared" si="33"/>
        <v/>
      </c>
    </row>
    <row r="277" spans="1:231" ht="12.75" customHeight="1" x14ac:dyDescent="0.25">
      <c r="A277" s="107" t="s">
        <v>292</v>
      </c>
      <c r="B277" s="107" t="s">
        <v>990</v>
      </c>
      <c r="C277" s="107"/>
      <c r="D277" s="107">
        <v>2019</v>
      </c>
      <c r="E277" s="109" t="s">
        <v>991</v>
      </c>
      <c r="F277" s="107" t="s">
        <v>49</v>
      </c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 t="s">
        <v>18</v>
      </c>
      <c r="X277" s="105"/>
      <c r="Y277" s="107" t="s">
        <v>296</v>
      </c>
      <c r="Z277" s="107">
        <v>1</v>
      </c>
      <c r="AA277" s="107" t="s">
        <v>992</v>
      </c>
      <c r="AB277" s="177">
        <v>4</v>
      </c>
      <c r="AC277" s="177">
        <v>4</v>
      </c>
      <c r="AD277" s="178">
        <v>2694</v>
      </c>
      <c r="AE277" s="179">
        <v>28</v>
      </c>
      <c r="AF277" s="107">
        <v>2</v>
      </c>
      <c r="AG277" s="107">
        <v>750000</v>
      </c>
      <c r="AH277" s="107">
        <v>48</v>
      </c>
      <c r="AI277" s="107" t="s">
        <v>993</v>
      </c>
      <c r="AJ277" s="110">
        <v>3</v>
      </c>
      <c r="AK277" s="110" t="s">
        <v>562</v>
      </c>
      <c r="AL277" s="107" t="s">
        <v>327</v>
      </c>
      <c r="AM277" s="107">
        <v>2</v>
      </c>
      <c r="AN277" s="110" t="s">
        <v>367</v>
      </c>
      <c r="AO277" s="110">
        <v>1600</v>
      </c>
      <c r="AP277" s="107" t="s">
        <v>817</v>
      </c>
      <c r="AQ277" s="107" t="s">
        <v>424</v>
      </c>
      <c r="AR277" s="107" t="s">
        <v>319</v>
      </c>
      <c r="AS277" s="107" t="s">
        <v>893</v>
      </c>
      <c r="AT277" s="107"/>
      <c r="AU277" s="107">
        <v>20.957999999999998</v>
      </c>
      <c r="AV277" s="107">
        <v>26.536999999999999</v>
      </c>
      <c r="AW277" s="107">
        <v>30.497</v>
      </c>
      <c r="AX277" s="107">
        <v>17.698</v>
      </c>
      <c r="AY277" s="107">
        <v>18.364000000000001</v>
      </c>
      <c r="AZ277" s="107">
        <v>29.193000000000001</v>
      </c>
      <c r="BA277" s="107"/>
      <c r="BB277" s="107">
        <v>9.3290000000000006</v>
      </c>
      <c r="BC277" s="107">
        <v>21.276</v>
      </c>
      <c r="BD277" s="107">
        <v>18.132000000000001</v>
      </c>
      <c r="BE277" s="107">
        <v>22.712</v>
      </c>
      <c r="BF277" s="107">
        <v>469.59399999999999</v>
      </c>
      <c r="BG277" s="107">
        <v>247022.092</v>
      </c>
      <c r="BH277" s="112">
        <v>247042.02799999999</v>
      </c>
      <c r="BI277" s="111">
        <v>35.677</v>
      </c>
      <c r="BJ277" s="112">
        <v>1210.7</v>
      </c>
      <c r="BK277" s="112">
        <v>185086.573</v>
      </c>
      <c r="BL277" s="111">
        <v>26.73</v>
      </c>
      <c r="BM277" s="112">
        <v>1212.3</v>
      </c>
      <c r="BN277" s="112">
        <v>123637.821</v>
      </c>
      <c r="BO277" s="111">
        <v>17.855</v>
      </c>
      <c r="BP277" s="112">
        <v>890.56399999999996</v>
      </c>
      <c r="BQ277" s="112">
        <v>61859.165999999997</v>
      </c>
      <c r="BR277" s="111">
        <v>8.9339999999999993</v>
      </c>
      <c r="BS277" s="107">
        <v>603.08900000000006</v>
      </c>
      <c r="BT277" s="107">
        <v>2295641.304</v>
      </c>
      <c r="BU277" s="112">
        <v>2300230.8760000002</v>
      </c>
      <c r="BV277" s="107">
        <v>38.981999999999999</v>
      </c>
      <c r="BW277" s="107">
        <v>1236.8</v>
      </c>
      <c r="BX277" s="107">
        <v>1721798.3489999999</v>
      </c>
      <c r="BY277" s="107">
        <v>29.178999999999998</v>
      </c>
      <c r="BZ277" s="107">
        <v>1033.7</v>
      </c>
      <c r="CA277" s="107">
        <v>1148353.952</v>
      </c>
      <c r="CB277" s="107">
        <v>19.460999999999999</v>
      </c>
      <c r="CC277" s="107">
        <v>753.38099999999997</v>
      </c>
      <c r="CD277" s="107">
        <v>573873.11399999994</v>
      </c>
      <c r="CE277" s="107">
        <v>9.7249999999999996</v>
      </c>
      <c r="CF277" s="107">
        <v>450.62200000000001</v>
      </c>
      <c r="CG277" s="107">
        <v>783355.95600000001</v>
      </c>
      <c r="CH277" s="112">
        <v>758529.77099999995</v>
      </c>
      <c r="CI277" s="107">
        <v>47.567</v>
      </c>
      <c r="CJ277" s="107">
        <v>1125.5</v>
      </c>
      <c r="CK277" s="107">
        <v>587372.54700000002</v>
      </c>
      <c r="CL277" s="107">
        <v>36.834000000000003</v>
      </c>
      <c r="CM277" s="107">
        <v>1168.7</v>
      </c>
      <c r="CN277" s="107">
        <v>391666.60700000002</v>
      </c>
      <c r="CO277" s="107">
        <v>24.561</v>
      </c>
      <c r="CP277" s="107">
        <v>861.13900000000001</v>
      </c>
      <c r="CQ277" s="107">
        <v>195953.505</v>
      </c>
      <c r="CR277" s="107">
        <v>12.288</v>
      </c>
      <c r="CS277" s="107">
        <v>539.61400000000003</v>
      </c>
      <c r="CT277" s="107">
        <v>403558.46299999999</v>
      </c>
      <c r="CU277" s="107">
        <v>403373.74599999998</v>
      </c>
      <c r="CV277" s="107">
        <v>26.791</v>
      </c>
      <c r="CW277" s="107">
        <v>1179.0999999999999</v>
      </c>
      <c r="CX277" s="112">
        <v>302706.549</v>
      </c>
      <c r="CY277" s="107">
        <v>20.105</v>
      </c>
      <c r="CZ277" s="107">
        <v>985.68899999999996</v>
      </c>
      <c r="DA277" s="112">
        <v>201781.97500000001</v>
      </c>
      <c r="DB277" s="107">
        <v>13.401999999999999</v>
      </c>
      <c r="DC277" s="107">
        <v>779.43899999999996</v>
      </c>
      <c r="DD277" s="112">
        <v>100881.48699999999</v>
      </c>
      <c r="DE277" s="107">
        <v>6.7</v>
      </c>
      <c r="DF277" s="107">
        <v>544.19399999999996</v>
      </c>
      <c r="DG277" s="107">
        <v>612019.13500000001</v>
      </c>
      <c r="DH277" s="112">
        <v>607402.41799999995</v>
      </c>
      <c r="DI277" s="107">
        <v>29.08</v>
      </c>
      <c r="DJ277" s="107">
        <v>1162.9000000000001</v>
      </c>
      <c r="DK277" s="112">
        <v>458911.951</v>
      </c>
      <c r="DL277" s="107">
        <v>21.971</v>
      </c>
      <c r="DM277" s="107">
        <v>1116.4000000000001</v>
      </c>
      <c r="DN277" s="112">
        <v>306071.26400000002</v>
      </c>
      <c r="DO277" s="107">
        <v>14.654</v>
      </c>
      <c r="DP277" s="107">
        <v>835.92200000000003</v>
      </c>
      <c r="DQ277" s="112">
        <v>153100.796</v>
      </c>
      <c r="DR277" s="107">
        <v>7.33</v>
      </c>
      <c r="DS277" s="107">
        <v>556.00300000000004</v>
      </c>
      <c r="DT277" s="107">
        <v>44720.927000000003</v>
      </c>
      <c r="DU277" s="112">
        <v>44482.667999999998</v>
      </c>
      <c r="DV277" s="107">
        <v>45.536999999999999</v>
      </c>
      <c r="DW277" s="107">
        <v>1140.2</v>
      </c>
      <c r="DX277" s="112">
        <v>33575.053</v>
      </c>
      <c r="DY277" s="107">
        <v>34.371000000000002</v>
      </c>
      <c r="DZ277" s="107">
        <v>1036.4000000000001</v>
      </c>
      <c r="EA277" s="112">
        <v>22367.982</v>
      </c>
      <c r="EB277" s="107">
        <v>22.898</v>
      </c>
      <c r="EC277" s="107">
        <v>837.49699999999996</v>
      </c>
      <c r="ED277" s="112">
        <v>11174.253000000001</v>
      </c>
      <c r="EE277" s="107">
        <v>11.439</v>
      </c>
      <c r="EF277" s="107">
        <v>570.32500000000005</v>
      </c>
      <c r="EG277" s="107">
        <v>11558698.606000001</v>
      </c>
      <c r="EH277" s="111">
        <v>11586240.841</v>
      </c>
      <c r="EI277" s="107">
        <v>32.719000000000001</v>
      </c>
      <c r="EJ277" s="107">
        <v>1205.5</v>
      </c>
      <c r="EK277" s="112">
        <v>10092067.32</v>
      </c>
      <c r="EL277" s="107">
        <v>28.5</v>
      </c>
      <c r="EM277" s="107">
        <v>1169.4000000000001</v>
      </c>
      <c r="EN277" s="112">
        <v>8673364.5099999998</v>
      </c>
      <c r="EO277" s="107">
        <v>24.492999999999999</v>
      </c>
      <c r="EP277" s="107">
        <v>1074.5</v>
      </c>
      <c r="EQ277" s="112">
        <v>7219322.1909999996</v>
      </c>
      <c r="ER277" s="107">
        <v>20.387</v>
      </c>
      <c r="ES277" s="107">
        <v>972.15899999999999</v>
      </c>
      <c r="ET277" s="112">
        <v>5771743.9869999997</v>
      </c>
      <c r="EU277" s="107">
        <v>16.298999999999999</v>
      </c>
      <c r="EV277" s="107">
        <v>850.32</v>
      </c>
      <c r="EW277" s="112">
        <v>4338645.7139999997</v>
      </c>
      <c r="EX277" s="107">
        <v>12.252000000000001</v>
      </c>
      <c r="EY277" s="107">
        <v>724.03899999999999</v>
      </c>
      <c r="EZ277" s="112">
        <v>2892739.9190000002</v>
      </c>
      <c r="FA277" s="107">
        <v>8.1690000000000005</v>
      </c>
      <c r="FB277" s="107">
        <v>602.41899999999998</v>
      </c>
      <c r="FC277" s="112">
        <v>1441771.476</v>
      </c>
      <c r="FD277" s="107">
        <v>4.0720000000000001</v>
      </c>
      <c r="FE277" s="107">
        <v>484.61799999999999</v>
      </c>
      <c r="FF277" s="107">
        <v>975.73099999999999</v>
      </c>
      <c r="FG277" s="112">
        <v>968.82299999999998</v>
      </c>
      <c r="FH277" s="133">
        <v>2.8620000000000001</v>
      </c>
      <c r="FI277" s="107">
        <v>247.702</v>
      </c>
      <c r="FJ277" s="112">
        <v>491.41699999999997</v>
      </c>
      <c r="FK277" s="107">
        <v>1.452</v>
      </c>
      <c r="FL277" s="107">
        <v>192.77500000000001</v>
      </c>
      <c r="FM277" s="107">
        <v>883.03899999999999</v>
      </c>
      <c r="FN277" s="112">
        <v>877.11199999999997</v>
      </c>
      <c r="FO277" s="107">
        <v>6.4210000000000003</v>
      </c>
      <c r="FP277" s="107">
        <v>230.238</v>
      </c>
      <c r="FQ277" s="112">
        <v>444.43799999999999</v>
      </c>
      <c r="FR277" s="107">
        <v>3.254</v>
      </c>
      <c r="FS277" s="107">
        <v>200.47900000000001</v>
      </c>
      <c r="FT277" s="107">
        <v>285.322</v>
      </c>
      <c r="FU277" s="107">
        <v>24.768000000000001</v>
      </c>
      <c r="FV277" s="107">
        <v>1065.3</v>
      </c>
      <c r="FW277" s="107">
        <v>282.82400000000001</v>
      </c>
      <c r="FX277" s="107">
        <v>24.550999999999998</v>
      </c>
      <c r="FY277" s="107">
        <v>1106.5</v>
      </c>
      <c r="FZ277" s="107">
        <v>8300006.5959999999</v>
      </c>
      <c r="GA277" s="107">
        <v>56.045000000000002</v>
      </c>
      <c r="GB277" s="107">
        <v>1183.4000000000001</v>
      </c>
      <c r="GC277" s="107">
        <v>81650806.745000005</v>
      </c>
      <c r="GD277" s="107">
        <v>551.34</v>
      </c>
      <c r="GE277" s="113">
        <v>1174</v>
      </c>
      <c r="GF277" s="110">
        <v>162.5</v>
      </c>
      <c r="GG277" s="110"/>
      <c r="GH277" s="110"/>
      <c r="GI277" s="110"/>
      <c r="GJ277" s="110"/>
      <c r="GK277" s="110"/>
      <c r="GL277" s="107"/>
      <c r="GM277" s="107"/>
      <c r="GN277" s="107">
        <v>4</v>
      </c>
      <c r="GO277" s="133"/>
      <c r="GP277" s="133"/>
      <c r="GQ277" s="133"/>
      <c r="GR277" s="133"/>
      <c r="GS277" s="72"/>
      <c r="GT277" s="72"/>
      <c r="GU277" s="72"/>
      <c r="GV277" s="72"/>
      <c r="GW277" s="72"/>
      <c r="GX277" s="72"/>
      <c r="GY277" s="72"/>
      <c r="GZ277" s="72"/>
      <c r="HA277" s="133"/>
      <c r="HB277" s="133"/>
      <c r="HC277" s="53" t="str">
        <f t="shared" si="29"/>
        <v>0</v>
      </c>
      <c r="HD277" s="56">
        <f t="shared" si="30"/>
        <v>2019</v>
      </c>
      <c r="HF277" s="56" t="e">
        <f>MATCH(ROUND(#REF!,1),#REF!,0)</f>
        <v>#REF!</v>
      </c>
      <c r="HG277" s="56" t="e">
        <f>MATCH(ROUND(#REF!,1),#REF!,0)</f>
        <v>#REF!</v>
      </c>
      <c r="HH277" s="56" t="e">
        <f>MATCH(ROUND(#REF!,1),#REF!,0)</f>
        <v>#REF!</v>
      </c>
      <c r="HI277" s="56" t="e">
        <f>MATCH(ROUND(#REF!,1),#REF!,0)</f>
        <v>#REF!</v>
      </c>
      <c r="HK277" s="115">
        <f t="shared" si="31"/>
        <v>4</v>
      </c>
      <c r="HL277" s="115" t="str" cm="1">
        <f t="array" ref="HL277">IFERROR(INDEX(#REF!,'5. Data Set'!HH277),"")</f>
        <v/>
      </c>
      <c r="HN277" s="116" t="str" cm="1">
        <f t="array" ref="HN277">IF(IFERROR(INDEX($E$5:$E$900,SMALL(IF(ROUND($EH$5:$EH$900,1)=ROUND($EH277,1),ROW($EH$5:$EH$900)-4,""),1)),"")=$E277,"",IFERROR(INDEX($E$5:$E$900,SMALL(IF(ROUND($EH$5:$EH$900,1)=ROUND($EH277,1),ROW($EH$5:$EH$900)-4,""),1)),""))</f>
        <v/>
      </c>
      <c r="HO277" s="116" t="str" cm="1">
        <f t="array" ref="HO277">IF(IFERROR(INDEX($E$5:$E$900,SMALL(IF(ROUND($EH$5:$EH$900,1)=ROUND($EH277,1),ROW($EH$5:$EH$900)-4,""),2)),"")=$E277,"",IFERROR(INDEX($E$5:$E$900,SMALL(IF(ROUND($EH$5:$EH$900,1)=ROUND($EH277,1),ROW($EH$5:$EH$900)-4,""),2)),""))</f>
        <v/>
      </c>
      <c r="HP277" s="116" t="str" cm="1">
        <f t="array" ref="HP277">IF(IFERROR(INDEX($E$5:$E$900,SMALL(IF(ROUND($EH$5:$EH$900,1)=ROUND($EH277,1),ROW($EH$5:$EH$900)-4,""),3)),"")=$E277,"",IFERROR(INDEX($E$5:$E$900,SMALL(IF(ROUND($EH$5:$EH$900,1)=ROUND($EH277,1),ROW($EH$5:$EH$900)-4,""),3)),""))</f>
        <v/>
      </c>
      <c r="HQ277" s="117" t="str" cm="1">
        <f t="array" ref="HQ277">IF(IFERROR(INDEX($E$5:$E$900,SMALL(IF(ROUND($EH$5:$EH$900,1)=ROUND($EH277,1),ROW($EH$5:$EH$900)-4,""),4)),"")=$E277,"",IFERROR(INDEX($E$5:$E$900,SMALL(IF(ROUND($EH$5:$EH$900,1)=ROUND($EH277,1),ROW($EH$5:$EH$900)-4,""),4)),""))</f>
        <v/>
      </c>
      <c r="HR277" s="118"/>
      <c r="HS277" s="105" t="str">
        <f t="shared" si="32"/>
        <v>FCL</v>
      </c>
      <c r="HT277" s="119" t="str">
        <f t="shared" si="33"/>
        <v/>
      </c>
      <c r="HU277" s="119" t="str">
        <f t="shared" si="33"/>
        <v/>
      </c>
      <c r="HV277" s="119" t="str">
        <f t="shared" si="33"/>
        <v/>
      </c>
      <c r="HW277" s="119" t="str">
        <f t="shared" si="33"/>
        <v/>
      </c>
    </row>
    <row r="278" spans="1:231" ht="12.75" customHeight="1" x14ac:dyDescent="0.25">
      <c r="A278" s="107" t="s">
        <v>292</v>
      </c>
      <c r="B278" s="107" t="s">
        <v>990</v>
      </c>
      <c r="C278" s="107"/>
      <c r="D278" s="107">
        <v>2019</v>
      </c>
      <c r="E278" s="109" t="s">
        <v>994</v>
      </c>
      <c r="F278" s="107" t="s">
        <v>309</v>
      </c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 t="s">
        <v>18</v>
      </c>
      <c r="X278" s="105"/>
      <c r="Y278" s="107" t="s">
        <v>296</v>
      </c>
      <c r="Z278" s="107">
        <v>1</v>
      </c>
      <c r="AA278" s="107" t="s">
        <v>995</v>
      </c>
      <c r="AB278" s="177">
        <v>4</v>
      </c>
      <c r="AC278" s="177">
        <v>4</v>
      </c>
      <c r="AD278" s="178">
        <v>2500</v>
      </c>
      <c r="AE278" s="179">
        <v>10</v>
      </c>
      <c r="AF278" s="107">
        <v>2</v>
      </c>
      <c r="AG278" s="107">
        <v>187500</v>
      </c>
      <c r="AH278" s="107">
        <v>48</v>
      </c>
      <c r="AI278" s="107" t="s">
        <v>996</v>
      </c>
      <c r="AJ278" s="110">
        <v>2</v>
      </c>
      <c r="AK278" s="110" t="s">
        <v>562</v>
      </c>
      <c r="AL278" s="107" t="s">
        <v>316</v>
      </c>
      <c r="AM278" s="107">
        <v>2</v>
      </c>
      <c r="AN278" s="110" t="s">
        <v>367</v>
      </c>
      <c r="AO278" s="110">
        <v>1600</v>
      </c>
      <c r="AP278" s="107" t="s">
        <v>817</v>
      </c>
      <c r="AQ278" s="107" t="s">
        <v>424</v>
      </c>
      <c r="AR278" s="107" t="s">
        <v>319</v>
      </c>
      <c r="AS278" s="107" t="s">
        <v>893</v>
      </c>
      <c r="AT278" s="107"/>
      <c r="AU278" s="107">
        <v>16.132000000000001</v>
      </c>
      <c r="AV278" s="107">
        <v>22.837</v>
      </c>
      <c r="AW278" s="107">
        <v>22.692</v>
      </c>
      <c r="AX278" s="107">
        <v>12.614000000000001</v>
      </c>
      <c r="AY278" s="107">
        <v>13.513999999999999</v>
      </c>
      <c r="AZ278" s="107">
        <v>21.218</v>
      </c>
      <c r="BA278" s="107"/>
      <c r="BB278" s="107">
        <v>3.4729999999999999</v>
      </c>
      <c r="BC278" s="107">
        <v>9.6069999999999993</v>
      </c>
      <c r="BD278" s="107">
        <v>14.348000000000001</v>
      </c>
      <c r="BE278" s="107">
        <v>22.544</v>
      </c>
      <c r="BF278" s="107">
        <v>199.059</v>
      </c>
      <c r="BG278" s="107">
        <v>86693.6</v>
      </c>
      <c r="BH278" s="112">
        <v>86693.892999999996</v>
      </c>
      <c r="BI278" s="111">
        <v>12.52</v>
      </c>
      <c r="BJ278" s="112">
        <v>520.84500000000003</v>
      </c>
      <c r="BK278" s="112">
        <v>65005.207999999999</v>
      </c>
      <c r="BL278" s="111">
        <v>9.3879999999999999</v>
      </c>
      <c r="BM278" s="112">
        <v>477.83199999999999</v>
      </c>
      <c r="BN278" s="112">
        <v>43360.533000000003</v>
      </c>
      <c r="BO278" s="111">
        <v>6.2619999999999996</v>
      </c>
      <c r="BP278" s="112">
        <v>414.14499999999998</v>
      </c>
      <c r="BQ278" s="112">
        <v>21655.989000000001</v>
      </c>
      <c r="BR278" s="111">
        <v>3.1269999999999998</v>
      </c>
      <c r="BS278" s="107">
        <v>329.73399999999998</v>
      </c>
      <c r="BT278" s="107">
        <v>994119.86100000003</v>
      </c>
      <c r="BU278" s="112">
        <v>996463.41099999996</v>
      </c>
      <c r="BV278" s="107">
        <v>16.887</v>
      </c>
      <c r="BW278" s="107">
        <v>531.82299999999998</v>
      </c>
      <c r="BX278" s="107">
        <v>745849.94499999995</v>
      </c>
      <c r="BY278" s="107">
        <v>12.64</v>
      </c>
      <c r="BZ278" s="107">
        <v>475.63200000000001</v>
      </c>
      <c r="CA278" s="107">
        <v>497117.08100000001</v>
      </c>
      <c r="CB278" s="107">
        <v>8.4250000000000007</v>
      </c>
      <c r="CC278" s="107">
        <v>405.18900000000002</v>
      </c>
      <c r="CD278" s="107">
        <v>248577.049</v>
      </c>
      <c r="CE278" s="107">
        <v>4.2130000000000001</v>
      </c>
      <c r="CF278" s="107">
        <v>271.72000000000003</v>
      </c>
      <c r="CG278" s="107">
        <v>275001.84899999999</v>
      </c>
      <c r="CH278" s="112">
        <v>275715.27299999999</v>
      </c>
      <c r="CI278" s="107">
        <v>17.29</v>
      </c>
      <c r="CJ278" s="107">
        <v>502.48099999999999</v>
      </c>
      <c r="CK278" s="107">
        <v>206334.29800000001</v>
      </c>
      <c r="CL278" s="107">
        <v>12.939</v>
      </c>
      <c r="CM278" s="107">
        <v>471.66500000000002</v>
      </c>
      <c r="CN278" s="107">
        <v>137594.11900000001</v>
      </c>
      <c r="CO278" s="107">
        <v>8.6280000000000001</v>
      </c>
      <c r="CP278" s="107">
        <v>412.57400000000001</v>
      </c>
      <c r="CQ278" s="107">
        <v>68775.074999999997</v>
      </c>
      <c r="CR278" s="107">
        <v>4.3129999999999997</v>
      </c>
      <c r="CS278" s="107">
        <v>321.089</v>
      </c>
      <c r="CT278" s="107">
        <v>131224.10699999999</v>
      </c>
      <c r="CU278" s="107">
        <v>131264.682</v>
      </c>
      <c r="CV278" s="107">
        <v>8.718</v>
      </c>
      <c r="CW278" s="107">
        <v>451.577</v>
      </c>
      <c r="CX278" s="112">
        <v>98445.975999999995</v>
      </c>
      <c r="CY278" s="107">
        <v>6.5380000000000003</v>
      </c>
      <c r="CZ278" s="107">
        <v>414.529</v>
      </c>
      <c r="DA278" s="112">
        <v>65625.94</v>
      </c>
      <c r="DB278" s="107">
        <v>4.359</v>
      </c>
      <c r="DC278" s="107">
        <v>374.12200000000001</v>
      </c>
      <c r="DD278" s="112">
        <v>32814.364999999998</v>
      </c>
      <c r="DE278" s="107">
        <v>2.1789999999999998</v>
      </c>
      <c r="DF278" s="107">
        <v>305.43900000000002</v>
      </c>
      <c r="DG278" s="107">
        <v>204298.546</v>
      </c>
      <c r="DH278" s="112">
        <v>204253.73499999999</v>
      </c>
      <c r="DI278" s="107">
        <v>9.7789999999999999</v>
      </c>
      <c r="DJ278" s="107">
        <v>479.59699999999998</v>
      </c>
      <c r="DK278" s="112">
        <v>153396.84400000001</v>
      </c>
      <c r="DL278" s="107">
        <v>7.3440000000000003</v>
      </c>
      <c r="DM278" s="107">
        <v>442.35500000000002</v>
      </c>
      <c r="DN278" s="112">
        <v>102238.958</v>
      </c>
      <c r="DO278" s="107">
        <v>4.8949999999999996</v>
      </c>
      <c r="DP278" s="107">
        <v>393.10700000000003</v>
      </c>
      <c r="DQ278" s="112">
        <v>51034.237999999998</v>
      </c>
      <c r="DR278" s="107">
        <v>2.4430000000000001</v>
      </c>
      <c r="DS278" s="107">
        <v>308.803</v>
      </c>
      <c r="DT278" s="107">
        <v>15008.906999999999</v>
      </c>
      <c r="DU278" s="112">
        <v>14977.004999999999</v>
      </c>
      <c r="DV278" s="107">
        <v>15.332000000000001</v>
      </c>
      <c r="DW278" s="107">
        <v>477.75200000000001</v>
      </c>
      <c r="DX278" s="112">
        <v>11265.395</v>
      </c>
      <c r="DY278" s="107">
        <v>11.532</v>
      </c>
      <c r="DZ278" s="107">
        <v>431.54199999999997</v>
      </c>
      <c r="EA278" s="112">
        <v>7510.348</v>
      </c>
      <c r="EB278" s="107">
        <v>7.6879999999999997</v>
      </c>
      <c r="EC278" s="107">
        <v>384.28100000000001</v>
      </c>
      <c r="ED278" s="112">
        <v>3762.5050000000001</v>
      </c>
      <c r="EE278" s="107">
        <v>3.8519999999999999</v>
      </c>
      <c r="EF278" s="107">
        <v>326.07</v>
      </c>
      <c r="EG278" s="107">
        <v>4402592.3260000004</v>
      </c>
      <c r="EH278" s="111">
        <v>4404579.1730000004</v>
      </c>
      <c r="EI278" s="107">
        <v>12.438000000000001</v>
      </c>
      <c r="EJ278" s="107">
        <v>528.68399999999997</v>
      </c>
      <c r="EK278" s="112">
        <v>3846301.3169999998</v>
      </c>
      <c r="EL278" s="107">
        <v>10.862</v>
      </c>
      <c r="EM278" s="107">
        <v>496.92099999999999</v>
      </c>
      <c r="EN278" s="112">
        <v>3300321.9210000001</v>
      </c>
      <c r="EO278" s="107">
        <v>9.32</v>
      </c>
      <c r="EP278" s="107">
        <v>461.64100000000002</v>
      </c>
      <c r="EQ278" s="112">
        <v>2750797.4580000001</v>
      </c>
      <c r="ER278" s="107">
        <v>7.7679999999999998</v>
      </c>
      <c r="ES278" s="107">
        <v>429.66800000000001</v>
      </c>
      <c r="ET278" s="112">
        <v>2211639.3659999999</v>
      </c>
      <c r="EU278" s="107">
        <v>6.2460000000000004</v>
      </c>
      <c r="EV278" s="107">
        <v>397.20800000000003</v>
      </c>
      <c r="EW278" s="112">
        <v>1651613.0819999999</v>
      </c>
      <c r="EX278" s="107">
        <v>4.6639999999999997</v>
      </c>
      <c r="EY278" s="107">
        <v>367.11700000000002</v>
      </c>
      <c r="EZ278" s="112">
        <v>1098829.183</v>
      </c>
      <c r="FA278" s="107">
        <v>3.1030000000000002</v>
      </c>
      <c r="FB278" s="107">
        <v>337.46100000000001</v>
      </c>
      <c r="FC278" s="112">
        <v>548861.82999999996</v>
      </c>
      <c r="FD278" s="107">
        <v>1.55</v>
      </c>
      <c r="FE278" s="107">
        <v>297.55900000000003</v>
      </c>
      <c r="FF278" s="107">
        <v>254.04300000000001</v>
      </c>
      <c r="FG278" s="112">
        <v>262.06599999999997</v>
      </c>
      <c r="FH278" s="107">
        <v>0.77400000000000002</v>
      </c>
      <c r="FI278" s="107">
        <v>162.76900000000001</v>
      </c>
      <c r="FJ278" s="112">
        <v>125.44799999999999</v>
      </c>
      <c r="FK278" s="107">
        <v>0.371</v>
      </c>
      <c r="FL278" s="107">
        <v>146.178</v>
      </c>
      <c r="FM278" s="107">
        <v>263.97500000000002</v>
      </c>
      <c r="FN278" s="112">
        <v>263.762</v>
      </c>
      <c r="FO278" s="107">
        <v>1.931</v>
      </c>
      <c r="FP278" s="107">
        <v>146.57</v>
      </c>
      <c r="FQ278" s="112">
        <v>132.78200000000001</v>
      </c>
      <c r="FR278" s="107">
        <v>0.97199999999999998</v>
      </c>
      <c r="FS278" s="107">
        <v>138.76</v>
      </c>
      <c r="FT278" s="107">
        <v>121.80800000000001</v>
      </c>
      <c r="FU278" s="107">
        <v>10.574</v>
      </c>
      <c r="FV278" s="107">
        <v>474.84100000000001</v>
      </c>
      <c r="FW278" s="107">
        <v>125.759</v>
      </c>
      <c r="FX278" s="107">
        <v>10.917</v>
      </c>
      <c r="FY278" s="107">
        <v>478.30500000000001</v>
      </c>
      <c r="FZ278" s="107">
        <v>3129618.264</v>
      </c>
      <c r="GA278" s="107">
        <v>21.132000000000001</v>
      </c>
      <c r="GB278" s="107">
        <v>519.48099999999999</v>
      </c>
      <c r="GC278" s="107">
        <v>15311115.33</v>
      </c>
      <c r="GD278" s="107">
        <v>103.387</v>
      </c>
      <c r="GE278" s="113">
        <v>519.37699999999995</v>
      </c>
      <c r="GF278" s="110">
        <v>131.30000000000001</v>
      </c>
      <c r="GG278" s="110"/>
      <c r="GH278" s="110"/>
      <c r="GI278" s="110"/>
      <c r="GJ278" s="110"/>
      <c r="GK278" s="110"/>
      <c r="GL278" s="107">
        <v>4</v>
      </c>
      <c r="GM278" s="107"/>
      <c r="GN278" s="107"/>
      <c r="GO278" s="133"/>
      <c r="GP278" s="133"/>
      <c r="GQ278" s="133"/>
      <c r="GR278" s="133"/>
      <c r="GS278" s="72"/>
      <c r="GT278" s="72"/>
      <c r="GU278" s="72"/>
      <c r="GV278" s="72"/>
      <c r="GW278" s="72"/>
      <c r="GX278" s="72"/>
      <c r="GY278" s="72"/>
      <c r="GZ278" s="72"/>
      <c r="HA278" s="133"/>
      <c r="HB278" s="133"/>
      <c r="HC278" s="53" t="str">
        <f t="shared" si="29"/>
        <v>0</v>
      </c>
      <c r="HD278" s="56">
        <f t="shared" si="30"/>
        <v>2019</v>
      </c>
      <c r="HF278" s="56" t="e">
        <f>MATCH(ROUND(#REF!,1),#REF!,0)</f>
        <v>#REF!</v>
      </c>
      <c r="HG278" s="56" t="e">
        <f>MATCH(ROUND(#REF!,1),#REF!,0)</f>
        <v>#REF!</v>
      </c>
      <c r="HH278" s="56" t="e">
        <f>MATCH(ROUND(#REF!,1),#REF!,0)</f>
        <v>#REF!</v>
      </c>
      <c r="HI278" s="56" t="e">
        <f>MATCH(ROUND(#REF!,1),#REF!,0)</f>
        <v>#REF!</v>
      </c>
      <c r="HK278" s="115">
        <f t="shared" si="31"/>
        <v>4</v>
      </c>
      <c r="HL278" s="115" t="str" cm="1">
        <f t="array" ref="HL278">IFERROR(INDEX(#REF!,'5. Data Set'!HH278),"")</f>
        <v/>
      </c>
      <c r="HN278" s="116" t="str" cm="1">
        <f t="array" ref="HN278">IF(IFERROR(INDEX($E$5:$E$900,SMALL(IF(ROUND($EH$5:$EH$900,1)=ROUND($EH278,1),ROW($EH$5:$EH$900)-4,""),1)),"")=$E278,"",IFERROR(INDEX($E$5:$E$900,SMALL(IF(ROUND($EH$5:$EH$900,1)=ROUND($EH278,1),ROW($EH$5:$EH$900)-4,""),1)),""))</f>
        <v/>
      </c>
      <c r="HO278" s="116" t="str" cm="1">
        <f t="array" ref="HO278">IF(IFERROR(INDEX($E$5:$E$900,SMALL(IF(ROUND($EH$5:$EH$900,1)=ROUND($EH278,1),ROW($EH$5:$EH$900)-4,""),2)),"")=$E278,"",IFERROR(INDEX($E$5:$E$900,SMALL(IF(ROUND($EH$5:$EH$900,1)=ROUND($EH278,1),ROW($EH$5:$EH$900)-4,""),2)),""))</f>
        <v/>
      </c>
      <c r="HP278" s="116" t="str" cm="1">
        <f t="array" ref="HP278">IF(IFERROR(INDEX($E$5:$E$900,SMALL(IF(ROUND($EH$5:$EH$900,1)=ROUND($EH278,1),ROW($EH$5:$EH$900)-4,""),3)),"")=$E278,"",IFERROR(INDEX($E$5:$E$900,SMALL(IF(ROUND($EH$5:$EH$900,1)=ROUND($EH278,1),ROW($EH$5:$EH$900)-4,""),3)),""))</f>
        <v/>
      </c>
      <c r="HQ278" s="117" t="str" cm="1">
        <f t="array" ref="HQ278">IF(IFERROR(INDEX($E$5:$E$900,SMALL(IF(ROUND($EH$5:$EH$900,1)=ROUND($EH278,1),ROW($EH$5:$EH$900)-4,""),4)),"")=$E278,"",IFERROR(INDEX($E$5:$E$900,SMALL(IF(ROUND($EH$5:$EH$900,1)=ROUND($EH278,1),ROW($EH$5:$EH$900)-4,""),4)),""))</f>
        <v/>
      </c>
      <c r="HR278" s="118"/>
      <c r="HS278" s="105" t="str">
        <f t="shared" si="32"/>
        <v>FCL</v>
      </c>
      <c r="HT278" s="119" t="str">
        <f t="shared" si="33"/>
        <v/>
      </c>
      <c r="HU278" s="119" t="str">
        <f t="shared" si="33"/>
        <v/>
      </c>
      <c r="HV278" s="119" t="str">
        <f t="shared" si="33"/>
        <v/>
      </c>
      <c r="HW278" s="119" t="str">
        <f t="shared" si="33"/>
        <v/>
      </c>
    </row>
    <row r="279" spans="1:231" ht="12.75" customHeight="1" x14ac:dyDescent="0.25">
      <c r="A279" s="107" t="s">
        <v>292</v>
      </c>
      <c r="B279" s="107" t="s">
        <v>990</v>
      </c>
      <c r="C279" s="107"/>
      <c r="D279" s="107">
        <v>2019</v>
      </c>
      <c r="E279" s="109" t="s">
        <v>997</v>
      </c>
      <c r="F279" s="107" t="s">
        <v>49</v>
      </c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 t="s">
        <v>18</v>
      </c>
      <c r="X279" s="105"/>
      <c r="Y279" s="107" t="s">
        <v>296</v>
      </c>
      <c r="Z279" s="107">
        <v>1</v>
      </c>
      <c r="AA279" s="107" t="s">
        <v>805</v>
      </c>
      <c r="AB279" s="177">
        <v>4</v>
      </c>
      <c r="AC279" s="177">
        <v>4</v>
      </c>
      <c r="AD279" s="178">
        <v>2100</v>
      </c>
      <c r="AE279" s="179">
        <v>20</v>
      </c>
      <c r="AF279" s="107">
        <v>2</v>
      </c>
      <c r="AG279" s="107">
        <v>375000</v>
      </c>
      <c r="AH279" s="107">
        <v>48</v>
      </c>
      <c r="AI279" s="107" t="s">
        <v>998</v>
      </c>
      <c r="AJ279" s="110">
        <v>3</v>
      </c>
      <c r="AK279" s="110" t="s">
        <v>562</v>
      </c>
      <c r="AL279" s="107" t="s">
        <v>327</v>
      </c>
      <c r="AM279" s="107">
        <v>2</v>
      </c>
      <c r="AN279" s="110" t="s">
        <v>367</v>
      </c>
      <c r="AO279" s="110">
        <v>1600</v>
      </c>
      <c r="AP279" s="107" t="s">
        <v>817</v>
      </c>
      <c r="AQ279" s="107" t="s">
        <v>424</v>
      </c>
      <c r="AR279" s="107" t="s">
        <v>319</v>
      </c>
      <c r="AS279" s="107" t="s">
        <v>893</v>
      </c>
      <c r="AT279" s="107"/>
      <c r="AU279" s="107">
        <v>19.503</v>
      </c>
      <c r="AV279" s="107">
        <v>28.379000000000001</v>
      </c>
      <c r="AW279" s="107">
        <v>27.427</v>
      </c>
      <c r="AX279" s="107">
        <v>15.688000000000001</v>
      </c>
      <c r="AY279" s="107">
        <v>16.571000000000002</v>
      </c>
      <c r="AZ279" s="107">
        <v>26.306000000000001</v>
      </c>
      <c r="BA279" s="107"/>
      <c r="BB279" s="107">
        <v>9.73</v>
      </c>
      <c r="BC279" s="107">
        <v>21.815999999999999</v>
      </c>
      <c r="BD279" s="107">
        <v>17.109000000000002</v>
      </c>
      <c r="BE279" s="107">
        <v>27.832999999999998</v>
      </c>
      <c r="BF279" s="107">
        <v>323.83300000000003</v>
      </c>
      <c r="BG279" s="107">
        <v>155875.78099999999</v>
      </c>
      <c r="BH279" s="112">
        <v>155849.69899999999</v>
      </c>
      <c r="BI279" s="111">
        <v>22.507000000000001</v>
      </c>
      <c r="BJ279" s="112">
        <v>751.55600000000004</v>
      </c>
      <c r="BK279" s="112">
        <v>116833.62300000001</v>
      </c>
      <c r="BL279" s="111">
        <v>16.873000000000001</v>
      </c>
      <c r="BM279" s="112">
        <v>734.45600000000002</v>
      </c>
      <c r="BN279" s="112">
        <v>77998.663</v>
      </c>
      <c r="BO279" s="111">
        <v>11.263999999999999</v>
      </c>
      <c r="BP279" s="112">
        <v>619.60599999999999</v>
      </c>
      <c r="BQ279" s="112">
        <v>38965.106</v>
      </c>
      <c r="BR279" s="111">
        <v>5.6269999999999998</v>
      </c>
      <c r="BS279" s="107">
        <v>486.45800000000003</v>
      </c>
      <c r="BT279" s="107">
        <v>1900250.196</v>
      </c>
      <c r="BU279" s="112">
        <v>1899407.044</v>
      </c>
      <c r="BV279" s="107">
        <v>32.189</v>
      </c>
      <c r="BW279" s="107">
        <v>781.64400000000001</v>
      </c>
      <c r="BX279" s="107">
        <v>1425188.8940000001</v>
      </c>
      <c r="BY279" s="107">
        <v>24.152000000000001</v>
      </c>
      <c r="BZ279" s="107">
        <v>750.50300000000004</v>
      </c>
      <c r="CA279" s="107">
        <v>950329.50100000005</v>
      </c>
      <c r="CB279" s="107">
        <v>16.105</v>
      </c>
      <c r="CC279" s="107">
        <v>606.89400000000001</v>
      </c>
      <c r="CD279" s="107">
        <v>475086.64500000002</v>
      </c>
      <c r="CE279" s="107">
        <v>8.0510000000000002</v>
      </c>
      <c r="CF279" s="107">
        <v>436.51400000000001</v>
      </c>
      <c r="CG279" s="107">
        <v>488206.67</v>
      </c>
      <c r="CH279" s="112">
        <v>484674.52799999999</v>
      </c>
      <c r="CI279" s="107">
        <v>30.393999999999998</v>
      </c>
      <c r="CJ279" s="107">
        <v>719.17200000000003</v>
      </c>
      <c r="CK279" s="107">
        <v>366168.34700000001</v>
      </c>
      <c r="CL279" s="107">
        <v>22.962</v>
      </c>
      <c r="CM279" s="107">
        <v>711.05</v>
      </c>
      <c r="CN279" s="107">
        <v>244292.535</v>
      </c>
      <c r="CO279" s="107">
        <v>15.319000000000001</v>
      </c>
      <c r="CP279" s="107">
        <v>608.77800000000002</v>
      </c>
      <c r="CQ279" s="107">
        <v>121977.535</v>
      </c>
      <c r="CR279" s="107">
        <v>7.649</v>
      </c>
      <c r="CS279" s="107">
        <v>464.25299999999999</v>
      </c>
      <c r="CT279" s="107">
        <v>245267.74</v>
      </c>
      <c r="CU279" s="107">
        <v>245447.40700000001</v>
      </c>
      <c r="CV279" s="107">
        <v>16.302</v>
      </c>
      <c r="CW279" s="107">
        <v>695.02200000000005</v>
      </c>
      <c r="CX279" s="112">
        <v>184002.38800000001</v>
      </c>
      <c r="CY279" s="107">
        <v>12.221</v>
      </c>
      <c r="CZ279" s="107">
        <v>630.94399999999996</v>
      </c>
      <c r="DA279" s="112">
        <v>122635.423</v>
      </c>
      <c r="DB279" s="107">
        <v>8.1449999999999996</v>
      </c>
      <c r="DC279" s="107">
        <v>550.53099999999995</v>
      </c>
      <c r="DD279" s="112">
        <v>61306.084999999999</v>
      </c>
      <c r="DE279" s="107">
        <v>4.0720000000000001</v>
      </c>
      <c r="DF279" s="107">
        <v>451.82799999999997</v>
      </c>
      <c r="DG279" s="107">
        <v>375023.91800000001</v>
      </c>
      <c r="DH279" s="112">
        <v>375062.76500000001</v>
      </c>
      <c r="DI279" s="107">
        <v>17.957000000000001</v>
      </c>
      <c r="DJ279" s="107">
        <v>720.61699999999996</v>
      </c>
      <c r="DK279" s="112">
        <v>281453.50599999999</v>
      </c>
      <c r="DL279" s="107">
        <v>13.475</v>
      </c>
      <c r="DM279" s="107">
        <v>677.47500000000002</v>
      </c>
      <c r="DN279" s="112">
        <v>187536.489</v>
      </c>
      <c r="DO279" s="107">
        <v>8.9789999999999992</v>
      </c>
      <c r="DP279" s="107">
        <v>578.07799999999997</v>
      </c>
      <c r="DQ279" s="112">
        <v>93890.379000000001</v>
      </c>
      <c r="DR279" s="107">
        <v>4.4950000000000001</v>
      </c>
      <c r="DS279" s="107">
        <v>458.87799999999999</v>
      </c>
      <c r="DT279" s="107">
        <v>27553.141</v>
      </c>
      <c r="DU279" s="112">
        <v>27581.920999999998</v>
      </c>
      <c r="DV279" s="107">
        <v>28.236000000000001</v>
      </c>
      <c r="DW279" s="107">
        <v>717.428</v>
      </c>
      <c r="DX279" s="112">
        <v>20685.969000000001</v>
      </c>
      <c r="DY279" s="107">
        <v>21.175999999999998</v>
      </c>
      <c r="DZ279" s="107">
        <v>658.19200000000001</v>
      </c>
      <c r="EA279" s="112">
        <v>13794.093000000001</v>
      </c>
      <c r="EB279" s="107">
        <v>14.121</v>
      </c>
      <c r="EC279" s="107">
        <v>570.00300000000004</v>
      </c>
      <c r="ED279" s="112">
        <v>6900.259</v>
      </c>
      <c r="EE279" s="107">
        <v>7.0640000000000001</v>
      </c>
      <c r="EF279" s="107">
        <v>462.70600000000002</v>
      </c>
      <c r="EG279" s="107">
        <v>7805540.8370000003</v>
      </c>
      <c r="EH279" s="111">
        <v>7809268.4699999997</v>
      </c>
      <c r="EI279" s="107">
        <v>22.053000000000001</v>
      </c>
      <c r="EJ279" s="107">
        <v>767.20299999999997</v>
      </c>
      <c r="EK279" s="112">
        <v>6837388.5269999998</v>
      </c>
      <c r="EL279" s="107">
        <v>19.309000000000001</v>
      </c>
      <c r="EM279" s="107">
        <v>754.63699999999994</v>
      </c>
      <c r="EN279" s="112">
        <v>5853537.9000000004</v>
      </c>
      <c r="EO279" s="107">
        <v>16.53</v>
      </c>
      <c r="EP279" s="107">
        <v>710.22699999999998</v>
      </c>
      <c r="EQ279" s="112">
        <v>4876031.84</v>
      </c>
      <c r="ER279" s="107">
        <v>13.77</v>
      </c>
      <c r="ES279" s="107">
        <v>658.00099999999998</v>
      </c>
      <c r="ET279" s="112">
        <v>3900154.6140000001</v>
      </c>
      <c r="EU279" s="107">
        <v>11.013999999999999</v>
      </c>
      <c r="EV279" s="107">
        <v>609.5</v>
      </c>
      <c r="EW279" s="112">
        <v>2932337.8909999998</v>
      </c>
      <c r="EX279" s="107">
        <v>8.2810000000000006</v>
      </c>
      <c r="EY279" s="107">
        <v>551.23500000000001</v>
      </c>
      <c r="EZ279" s="112">
        <v>1957133.132</v>
      </c>
      <c r="FA279" s="107">
        <v>5.5270000000000001</v>
      </c>
      <c r="FB279" s="107">
        <v>486.19400000000002</v>
      </c>
      <c r="FC279" s="112">
        <v>974322.19900000002</v>
      </c>
      <c r="FD279" s="107">
        <v>2.7509999999999999</v>
      </c>
      <c r="FE279" s="107">
        <v>414.25799999999998</v>
      </c>
      <c r="FF279" s="107">
        <v>978.80700000000002</v>
      </c>
      <c r="FG279" s="112">
        <v>980.36500000000001</v>
      </c>
      <c r="FH279" s="107">
        <v>2.8969999999999998</v>
      </c>
      <c r="FI279" s="107">
        <v>233.47800000000001</v>
      </c>
      <c r="FJ279" s="112">
        <v>487.06</v>
      </c>
      <c r="FK279" s="107">
        <v>1.4390000000000001</v>
      </c>
      <c r="FL279" s="107">
        <v>188.571</v>
      </c>
      <c r="FM279" s="107">
        <v>869.29</v>
      </c>
      <c r="FN279" s="112">
        <v>871.90200000000004</v>
      </c>
      <c r="FO279" s="107">
        <v>6.383</v>
      </c>
      <c r="FP279" s="107">
        <v>220.316</v>
      </c>
      <c r="FQ279" s="112">
        <v>439.017</v>
      </c>
      <c r="FR279" s="107">
        <v>3.214</v>
      </c>
      <c r="FS279" s="107">
        <v>195.65799999999999</v>
      </c>
      <c r="FT279" s="107">
        <v>248.53399999999999</v>
      </c>
      <c r="FU279" s="107">
        <v>21.574000000000002</v>
      </c>
      <c r="FV279" s="107">
        <v>753.36500000000001</v>
      </c>
      <c r="FW279" s="107">
        <v>231.75899999999999</v>
      </c>
      <c r="FX279" s="107">
        <v>20.117999999999999</v>
      </c>
      <c r="FY279" s="107">
        <v>743.68299999999999</v>
      </c>
      <c r="FZ279" s="107">
        <v>5219691.2640000004</v>
      </c>
      <c r="GA279" s="107">
        <v>35.246000000000002</v>
      </c>
      <c r="GB279" s="107">
        <v>744.50800000000004</v>
      </c>
      <c r="GC279" s="107">
        <v>35859607.229999997</v>
      </c>
      <c r="GD279" s="107">
        <v>242.13900000000001</v>
      </c>
      <c r="GE279" s="113">
        <v>747.72799999999995</v>
      </c>
      <c r="GF279" s="110">
        <v>165.3</v>
      </c>
      <c r="GG279" s="110"/>
      <c r="GH279" s="110"/>
      <c r="GI279" s="110"/>
      <c r="GJ279" s="110"/>
      <c r="GK279" s="110"/>
      <c r="GL279" s="107"/>
      <c r="GM279" s="107">
        <v>2</v>
      </c>
      <c r="GN279" s="107"/>
      <c r="GO279" s="133"/>
      <c r="GP279" s="133"/>
      <c r="GQ279" s="133"/>
      <c r="GR279" s="133"/>
      <c r="GS279" s="72"/>
      <c r="GT279" s="72"/>
      <c r="GU279" s="72"/>
      <c r="GV279" s="72"/>
      <c r="GW279" s="72"/>
      <c r="GX279" s="72"/>
      <c r="GY279" s="72"/>
      <c r="GZ279" s="72"/>
      <c r="HA279" s="133"/>
      <c r="HB279" s="133"/>
      <c r="HC279" s="53" t="str">
        <f t="shared" si="29"/>
        <v>0</v>
      </c>
      <c r="HD279" s="56">
        <f t="shared" si="30"/>
        <v>2019</v>
      </c>
      <c r="HF279" s="56" t="e">
        <f>MATCH(ROUND(#REF!,1),#REF!,0)</f>
        <v>#REF!</v>
      </c>
      <c r="HG279" s="56" t="e">
        <f>MATCH(ROUND(#REF!,1),#REF!,0)</f>
        <v>#REF!</v>
      </c>
      <c r="HH279" s="56" t="e">
        <f>MATCH(ROUND(#REF!,1),#REF!,0)</f>
        <v>#REF!</v>
      </c>
      <c r="HI279" s="56" t="e">
        <f>MATCH(ROUND(#REF!,1),#REF!,0)</f>
        <v>#REF!</v>
      </c>
      <c r="HK279" s="115">
        <f t="shared" si="31"/>
        <v>4</v>
      </c>
      <c r="HL279" s="115" t="str" cm="1">
        <f t="array" ref="HL279">IFERROR(INDEX(#REF!,'5. Data Set'!HH279),"")</f>
        <v/>
      </c>
      <c r="HN279" s="116" t="str" cm="1">
        <f t="array" ref="HN279">IF(IFERROR(INDEX($E$5:$E$900,SMALL(IF(ROUND($EH$5:$EH$900,1)=ROUND($EH279,1),ROW($EH$5:$EH$900)-4,""),1)),"")=$E279,"",IFERROR(INDEX($E$5:$E$900,SMALL(IF(ROUND($EH$5:$EH$900,1)=ROUND($EH279,1),ROW($EH$5:$EH$900)-4,""),1)),""))</f>
        <v/>
      </c>
      <c r="HO279" s="116" t="str" cm="1">
        <f t="array" ref="HO279">IF(IFERROR(INDEX($E$5:$E$900,SMALL(IF(ROUND($EH$5:$EH$900,1)=ROUND($EH279,1),ROW($EH$5:$EH$900)-4,""),2)),"")=$E279,"",IFERROR(INDEX($E$5:$E$900,SMALL(IF(ROUND($EH$5:$EH$900,1)=ROUND($EH279,1),ROW($EH$5:$EH$900)-4,""),2)),""))</f>
        <v/>
      </c>
      <c r="HP279" s="116" t="str" cm="1">
        <f t="array" ref="HP279">IF(IFERROR(INDEX($E$5:$E$900,SMALL(IF(ROUND($EH$5:$EH$900,1)=ROUND($EH279,1),ROW($EH$5:$EH$900)-4,""),3)),"")=$E279,"",IFERROR(INDEX($E$5:$E$900,SMALL(IF(ROUND($EH$5:$EH$900,1)=ROUND($EH279,1),ROW($EH$5:$EH$900)-4,""),3)),""))</f>
        <v/>
      </c>
      <c r="HQ279" s="117" t="str" cm="1">
        <f t="array" ref="HQ279">IF(IFERROR(INDEX($E$5:$E$900,SMALL(IF(ROUND($EH$5:$EH$900,1)=ROUND($EH279,1),ROW($EH$5:$EH$900)-4,""),4)),"")=$E279,"",IFERROR(INDEX($E$5:$E$900,SMALL(IF(ROUND($EH$5:$EH$900,1)=ROUND($EH279,1),ROW($EH$5:$EH$900)-4,""),4)),""))</f>
        <v/>
      </c>
      <c r="HR279" s="118"/>
      <c r="HS279" s="105" t="str">
        <f t="shared" si="32"/>
        <v>FCL</v>
      </c>
      <c r="HT279" s="119" t="str">
        <f t="shared" si="33"/>
        <v/>
      </c>
      <c r="HU279" s="119" t="str">
        <f t="shared" si="33"/>
        <v/>
      </c>
      <c r="HV279" s="119" t="str">
        <f t="shared" si="33"/>
        <v/>
      </c>
      <c r="HW279" s="119" t="str">
        <f t="shared" si="33"/>
        <v/>
      </c>
    </row>
    <row r="280" spans="1:231" ht="12.75" customHeight="1" x14ac:dyDescent="0.25">
      <c r="A280" s="107" t="s">
        <v>292</v>
      </c>
      <c r="B280" s="107" t="s">
        <v>999</v>
      </c>
      <c r="C280" s="107"/>
      <c r="D280" s="107">
        <v>2019</v>
      </c>
      <c r="E280" s="109" t="s">
        <v>1000</v>
      </c>
      <c r="F280" s="107" t="s">
        <v>300</v>
      </c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 t="s">
        <v>305</v>
      </c>
      <c r="X280" s="105"/>
      <c r="Y280" s="107" t="s">
        <v>296</v>
      </c>
      <c r="Z280" s="107">
        <v>6</v>
      </c>
      <c r="AA280" s="107" t="s">
        <v>803</v>
      </c>
      <c r="AB280" s="180">
        <v>2</v>
      </c>
      <c r="AC280" s="180">
        <v>2</v>
      </c>
      <c r="AD280" s="178">
        <v>2700</v>
      </c>
      <c r="AE280" s="179">
        <v>28</v>
      </c>
      <c r="AF280" s="107">
        <v>2</v>
      </c>
      <c r="AG280" s="107">
        <v>767650</v>
      </c>
      <c r="AH280" s="107">
        <v>12</v>
      </c>
      <c r="AI280" s="107" t="s">
        <v>1001</v>
      </c>
      <c r="AJ280" s="110">
        <v>2</v>
      </c>
      <c r="AK280" s="110" t="s">
        <v>562</v>
      </c>
      <c r="AL280" s="107" t="s">
        <v>327</v>
      </c>
      <c r="AM280" s="107">
        <v>3</v>
      </c>
      <c r="AN280" s="110" t="s">
        <v>493</v>
      </c>
      <c r="AO280" s="110">
        <v>3400</v>
      </c>
      <c r="AP280" s="107"/>
      <c r="AQ280" s="107"/>
      <c r="AR280" s="107"/>
      <c r="AS280" s="107"/>
      <c r="AT280" s="107"/>
      <c r="AU280" s="107">
        <v>16.38</v>
      </c>
      <c r="AV280" s="107">
        <v>19.382000000000001</v>
      </c>
      <c r="AW280" s="107">
        <v>24.048999999999999</v>
      </c>
      <c r="AX280" s="107">
        <v>14.393000000000001</v>
      </c>
      <c r="AY280" s="107">
        <v>15.414</v>
      </c>
      <c r="AZ280" s="107">
        <v>23.111999999999998</v>
      </c>
      <c r="BA280" s="107"/>
      <c r="BB280" s="107">
        <v>21.966000000000001</v>
      </c>
      <c r="BC280" s="107">
        <v>315.06299999999999</v>
      </c>
      <c r="BD280" s="107">
        <v>12.423</v>
      </c>
      <c r="BE280" s="107">
        <v>18.422999999999998</v>
      </c>
      <c r="BF280" s="107">
        <v>378.27800000000002</v>
      </c>
      <c r="BG280" s="107">
        <v>122074.81666666667</v>
      </c>
      <c r="BH280" s="112">
        <v>122176.86749999999</v>
      </c>
      <c r="BI280" s="111">
        <v>17.644333333333332</v>
      </c>
      <c r="BJ280" s="112">
        <v>758.2833333333333</v>
      </c>
      <c r="BK280" s="112">
        <v>91560.554833333343</v>
      </c>
      <c r="BL280" s="111">
        <v>13.222833333333334</v>
      </c>
      <c r="BM280" s="112">
        <v>730.83333333333337</v>
      </c>
      <c r="BN280" s="112">
        <v>61041.332833333327</v>
      </c>
      <c r="BO280" s="111">
        <v>8.8153333333333332</v>
      </c>
      <c r="BP280" s="112">
        <v>572.08333333333337</v>
      </c>
      <c r="BQ280" s="112">
        <v>30514.476999999999</v>
      </c>
      <c r="BR280" s="111">
        <v>4.4068333333333332</v>
      </c>
      <c r="BS280" s="107">
        <v>397.09999999999997</v>
      </c>
      <c r="BT280" s="107">
        <v>1155662.5094999999</v>
      </c>
      <c r="BU280" s="112">
        <v>1155596.3244999999</v>
      </c>
      <c r="BV280" s="107">
        <v>19.583666666666666</v>
      </c>
      <c r="BW280" s="107">
        <v>777.66666666666663</v>
      </c>
      <c r="BX280" s="107">
        <v>866694.53466666664</v>
      </c>
      <c r="BY280" s="107">
        <v>14.687666666666667</v>
      </c>
      <c r="BZ280" s="107">
        <v>696.25</v>
      </c>
      <c r="CA280" s="107">
        <v>577815.83066666673</v>
      </c>
      <c r="CB280" s="107">
        <v>9.7921666666666667</v>
      </c>
      <c r="CC280" s="107">
        <v>520.23333333333335</v>
      </c>
      <c r="CD280" s="107">
        <v>288987.97433333332</v>
      </c>
      <c r="CE280" s="107">
        <v>4.8975</v>
      </c>
      <c r="CF280" s="107">
        <v>346.98333333333335</v>
      </c>
      <c r="CG280" s="107">
        <v>385117.43849999999</v>
      </c>
      <c r="CH280" s="112">
        <v>378946.03900000005</v>
      </c>
      <c r="CI280" s="107">
        <v>23.763499999999997</v>
      </c>
      <c r="CJ280" s="107">
        <v>694.83333333333337</v>
      </c>
      <c r="CK280" s="107">
        <v>288867.44416666665</v>
      </c>
      <c r="CL280" s="107">
        <v>18.114833333333333</v>
      </c>
      <c r="CM280" s="107">
        <v>669.56666666666672</v>
      </c>
      <c r="CN280" s="107">
        <v>192594.59550000002</v>
      </c>
      <c r="CO280" s="107">
        <v>12.077500000000001</v>
      </c>
      <c r="CP280" s="107">
        <v>547.43333333333328</v>
      </c>
      <c r="CQ280" s="107">
        <v>96277.960666666666</v>
      </c>
      <c r="CR280" s="107">
        <v>6.0375000000000005</v>
      </c>
      <c r="CS280" s="107">
        <v>368.45</v>
      </c>
      <c r="CT280" s="107">
        <v>202813.579</v>
      </c>
      <c r="CU280" s="107">
        <v>202867.57816666667</v>
      </c>
      <c r="CV280" s="107">
        <v>13.473666666666666</v>
      </c>
      <c r="CW280" s="107">
        <v>683.98333333333323</v>
      </c>
      <c r="CX280" s="112">
        <v>152148.76550000001</v>
      </c>
      <c r="CY280" s="107">
        <v>10.105166666666667</v>
      </c>
      <c r="CZ280" s="107">
        <v>594.63333333333333</v>
      </c>
      <c r="DA280" s="112">
        <v>101431.22783333332</v>
      </c>
      <c r="DB280" s="107">
        <v>6.7366666666666672</v>
      </c>
      <c r="DC280" s="107">
        <v>492.43333333333334</v>
      </c>
      <c r="DD280" s="112">
        <v>50694.789333333327</v>
      </c>
      <c r="DE280" s="107">
        <v>3.3670000000000004</v>
      </c>
      <c r="DF280" s="107">
        <v>359.33333333333331</v>
      </c>
      <c r="DG280" s="107">
        <v>320159.30516666669</v>
      </c>
      <c r="DH280" s="112">
        <v>320275.28666666668</v>
      </c>
      <c r="DI280" s="107">
        <v>15.333666666666666</v>
      </c>
      <c r="DJ280" s="107">
        <v>709.7833333333333</v>
      </c>
      <c r="DK280" s="112">
        <v>240187.99250000002</v>
      </c>
      <c r="DL280" s="107">
        <v>11.499333333333333</v>
      </c>
      <c r="DM280" s="107">
        <v>659.83333333333337</v>
      </c>
      <c r="DN280" s="112">
        <v>160127.6545</v>
      </c>
      <c r="DO280" s="107">
        <v>7.6663333333333332</v>
      </c>
      <c r="DP280" s="107">
        <v>527.43333333333328</v>
      </c>
      <c r="DQ280" s="112">
        <v>80038.927500000005</v>
      </c>
      <c r="DR280" s="107">
        <v>3.8320000000000003</v>
      </c>
      <c r="DS280" s="107">
        <v>371.48333333333335</v>
      </c>
      <c r="DT280" s="107">
        <v>22471.836666666666</v>
      </c>
      <c r="DU280" s="112">
        <v>22441.739000000001</v>
      </c>
      <c r="DV280" s="107">
        <v>22.973500000000001</v>
      </c>
      <c r="DW280" s="107">
        <v>712.7166666666667</v>
      </c>
      <c r="DX280" s="112">
        <v>16851.2755</v>
      </c>
      <c r="DY280" s="107">
        <v>17.250666666666667</v>
      </c>
      <c r="DZ280" s="107">
        <v>637.19999999999993</v>
      </c>
      <c r="EA280" s="112">
        <v>11234.032333333334</v>
      </c>
      <c r="EB280" s="107">
        <v>11.500333333333332</v>
      </c>
      <c r="EC280" s="107">
        <v>522.69999999999993</v>
      </c>
      <c r="ED280" s="112">
        <v>5618.9639999999999</v>
      </c>
      <c r="EE280" s="107">
        <v>5.7521666666666667</v>
      </c>
      <c r="EF280" s="107">
        <v>387.01666666666665</v>
      </c>
      <c r="EG280" s="107">
        <v>5082258.5304999994</v>
      </c>
      <c r="EH280" s="111">
        <v>5083287.4308333332</v>
      </c>
      <c r="EI280" s="107">
        <v>14.354999999999999</v>
      </c>
      <c r="EJ280" s="107">
        <v>765.16666666666663</v>
      </c>
      <c r="EK280" s="112">
        <v>4446720.0826666662</v>
      </c>
      <c r="EL280" s="107">
        <v>12.557333333333332</v>
      </c>
      <c r="EM280" s="107">
        <v>724.5</v>
      </c>
      <c r="EN280" s="112">
        <v>3808465.1905</v>
      </c>
      <c r="EO280" s="107">
        <v>10.755000000000001</v>
      </c>
      <c r="EP280" s="107">
        <v>657.56666666666672</v>
      </c>
      <c r="EQ280" s="112">
        <v>3176889.7744999998</v>
      </c>
      <c r="ER280" s="107">
        <v>8.9715000000000007</v>
      </c>
      <c r="ES280" s="107">
        <v>603.2833333333333</v>
      </c>
      <c r="ET280" s="112">
        <v>2541925.8656666665</v>
      </c>
      <c r="EU280" s="107">
        <v>7.1783333333333337</v>
      </c>
      <c r="EV280" s="107">
        <v>537.86666666666667</v>
      </c>
      <c r="EW280" s="112">
        <v>1904784.4238333332</v>
      </c>
      <c r="EX280" s="107">
        <v>5.3790000000000004</v>
      </c>
      <c r="EY280" s="107">
        <v>468.08333333333331</v>
      </c>
      <c r="EZ280" s="112">
        <v>1268264.8946666666</v>
      </c>
      <c r="FA280" s="107">
        <v>3.5815000000000001</v>
      </c>
      <c r="FB280" s="107">
        <v>402.08333333333331</v>
      </c>
      <c r="FC280" s="112">
        <v>635137.91666666663</v>
      </c>
      <c r="FD280" s="107">
        <v>1.7936666666666667</v>
      </c>
      <c r="FE280" s="107">
        <v>341.48333333333335</v>
      </c>
      <c r="FF280" s="107">
        <v>2370.2296666666666</v>
      </c>
      <c r="FG280" s="112">
        <v>2447.4586666666669</v>
      </c>
      <c r="FH280" s="107">
        <v>7.2311666666666667</v>
      </c>
      <c r="FI280" s="107">
        <v>234.31666666666669</v>
      </c>
      <c r="FJ280" s="112">
        <v>1184.2888333333333</v>
      </c>
      <c r="FK280" s="107">
        <v>3.4990000000000001</v>
      </c>
      <c r="FL280" s="107">
        <v>223.78333333333333</v>
      </c>
      <c r="FM280" s="107">
        <v>14438.378333333334</v>
      </c>
      <c r="FN280" s="112">
        <v>14433.944666666668</v>
      </c>
      <c r="FO280" s="107">
        <v>105.6735</v>
      </c>
      <c r="FP280" s="107">
        <v>239.51666666666665</v>
      </c>
      <c r="FQ280" s="112">
        <v>7220.9321666666665</v>
      </c>
      <c r="FR280" s="107">
        <v>52.865666666666669</v>
      </c>
      <c r="FS280" s="107">
        <v>234.95000000000002</v>
      </c>
      <c r="FT280" s="107">
        <v>153.45099999999999</v>
      </c>
      <c r="FU280" s="107">
        <v>13.320333333333332</v>
      </c>
      <c r="FV280" s="107">
        <v>711.32849999999996</v>
      </c>
      <c r="FW280" s="107">
        <v>148.363</v>
      </c>
      <c r="FX280" s="107">
        <v>12.878666666666668</v>
      </c>
      <c r="FY280" s="107">
        <v>710.55349999999999</v>
      </c>
      <c r="FZ280" s="107">
        <v>4352273.8015000001</v>
      </c>
      <c r="GA280" s="107">
        <v>29.388333333333335</v>
      </c>
      <c r="GB280" s="107">
        <v>753.29766666666671</v>
      </c>
      <c r="GC280" s="107">
        <v>42007390.771333329</v>
      </c>
      <c r="GD280" s="107">
        <v>283.6513333333333</v>
      </c>
      <c r="GE280" s="113">
        <v>749.84866666666665</v>
      </c>
      <c r="GF280" s="113">
        <v>198.65</v>
      </c>
      <c r="GG280" s="113"/>
      <c r="GH280" s="113"/>
      <c r="GI280" s="113"/>
      <c r="GJ280" s="113"/>
      <c r="GK280" s="113"/>
      <c r="GL280" s="107"/>
      <c r="GM280" s="107"/>
      <c r="GN280" s="107">
        <v>16</v>
      </c>
      <c r="GO280" s="133"/>
      <c r="GP280" s="133"/>
      <c r="GQ280" s="133"/>
      <c r="GR280" s="133"/>
      <c r="GS280" s="72"/>
      <c r="GT280" s="72"/>
      <c r="GU280" s="72"/>
      <c r="GV280" s="72"/>
      <c r="GW280" s="72"/>
      <c r="GX280" s="72"/>
      <c r="GY280" s="72"/>
      <c r="GZ280" s="72"/>
      <c r="HA280" s="133"/>
      <c r="HB280" s="133"/>
      <c r="HC280" s="53" t="str">
        <f t="shared" si="29"/>
        <v>0</v>
      </c>
      <c r="HD280" s="56">
        <f t="shared" si="30"/>
        <v>2019</v>
      </c>
      <c r="HF280" s="56" t="e">
        <f>MATCH(ROUND(#REF!,1),#REF!,0)</f>
        <v>#REF!</v>
      </c>
      <c r="HG280" s="56" t="e">
        <f>MATCH(ROUND(#REF!,1),#REF!,0)</f>
        <v>#REF!</v>
      </c>
      <c r="HH280" s="56" t="e">
        <f>MATCH(ROUND(#REF!,1),#REF!,0)</f>
        <v>#REF!</v>
      </c>
      <c r="HI280" s="56" t="e">
        <f>MATCH(ROUND(#REF!,1),#REF!,0)</f>
        <v>#REF!</v>
      </c>
      <c r="HK280" s="115">
        <f t="shared" si="31"/>
        <v>2</v>
      </c>
      <c r="HL280" s="115" t="str" cm="1">
        <f t="array" ref="HL280">IFERROR(INDEX(#REF!,'5. Data Set'!HH280),"")</f>
        <v/>
      </c>
      <c r="HN280" s="116" t="str" cm="1">
        <f t="array" ref="HN280">IF(IFERROR(INDEX($E$5:$E$900,SMALL(IF(ROUND($EH$5:$EH$900,1)=ROUND($EH280,1),ROW($EH$5:$EH$900)-4,""),1)),"")=$E280,"",IFERROR(INDEX($E$5:$E$900,SMALL(IF(ROUND($EH$5:$EH$900,1)=ROUND($EH280,1),ROW($EH$5:$EH$900)-4,""),1)),""))</f>
        <v/>
      </c>
      <c r="HO280" s="116" t="str" cm="1">
        <f t="array" ref="HO280">IF(IFERROR(INDEX($E$5:$E$900,SMALL(IF(ROUND($EH$5:$EH$900,1)=ROUND($EH280,1),ROW($EH$5:$EH$900)-4,""),2)),"")=$E280,"",IFERROR(INDEX($E$5:$E$900,SMALL(IF(ROUND($EH$5:$EH$900,1)=ROUND($EH280,1),ROW($EH$5:$EH$900)-4,""),2)),""))</f>
        <v/>
      </c>
      <c r="HP280" s="116" t="str" cm="1">
        <f t="array" ref="HP280">IF(IFERROR(INDEX($E$5:$E$900,SMALL(IF(ROUND($EH$5:$EH$900,1)=ROUND($EH280,1),ROW($EH$5:$EH$900)-4,""),3)),"")=$E280,"",IFERROR(INDEX($E$5:$E$900,SMALL(IF(ROUND($EH$5:$EH$900,1)=ROUND($EH280,1),ROW($EH$5:$EH$900)-4,""),3)),""))</f>
        <v/>
      </c>
      <c r="HQ280" s="117" t="str" cm="1">
        <f t="array" ref="HQ280">IF(IFERROR(INDEX($E$5:$E$900,SMALL(IF(ROUND($EH$5:$EH$900,1)=ROUND($EH280,1),ROW($EH$5:$EH$900)-4,""),4)),"")=$E280,"",IFERROR(INDEX($E$5:$E$900,SMALL(IF(ROUND($EH$5:$EH$900,1)=ROUND($EH280,1),ROW($EH$5:$EH$900)-4,""),4)),""))</f>
        <v/>
      </c>
      <c r="HR280" s="118"/>
      <c r="HS280" s="105" t="str">
        <f t="shared" si="32"/>
        <v>KRT</v>
      </c>
      <c r="HT280" s="119" t="str">
        <f t="shared" si="33"/>
        <v/>
      </c>
      <c r="HU280" s="119" t="str">
        <f t="shared" si="33"/>
        <v/>
      </c>
      <c r="HV280" s="119" t="str">
        <f t="shared" si="33"/>
        <v/>
      </c>
      <c r="HW280" s="119" t="str">
        <f t="shared" si="33"/>
        <v/>
      </c>
    </row>
    <row r="281" spans="1:231" ht="12.75" customHeight="1" x14ac:dyDescent="0.25">
      <c r="A281" s="107" t="s">
        <v>292</v>
      </c>
      <c r="B281" s="107" t="s">
        <v>999</v>
      </c>
      <c r="C281" s="107"/>
      <c r="D281" s="107">
        <v>2019</v>
      </c>
      <c r="E281" s="109" t="s">
        <v>1002</v>
      </c>
      <c r="F281" s="107" t="s">
        <v>309</v>
      </c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 t="s">
        <v>305</v>
      </c>
      <c r="X281" s="105"/>
      <c r="Y281" s="107" t="s">
        <v>296</v>
      </c>
      <c r="Z281" s="107">
        <v>6</v>
      </c>
      <c r="AA281" s="107" t="s">
        <v>538</v>
      </c>
      <c r="AB281" s="180">
        <v>2</v>
      </c>
      <c r="AC281" s="180">
        <v>2</v>
      </c>
      <c r="AD281" s="178">
        <v>2100</v>
      </c>
      <c r="AE281" s="179">
        <v>8</v>
      </c>
      <c r="AF281" s="107">
        <v>2</v>
      </c>
      <c r="AG281" s="107">
        <v>127650</v>
      </c>
      <c r="AH281" s="107">
        <v>8</v>
      </c>
      <c r="AI281" s="107" t="s">
        <v>1003</v>
      </c>
      <c r="AJ281" s="110">
        <v>1</v>
      </c>
      <c r="AK281" s="110" t="s">
        <v>562</v>
      </c>
      <c r="AL281" s="107" t="s">
        <v>327</v>
      </c>
      <c r="AM281" s="107">
        <v>3</v>
      </c>
      <c r="AN281" s="110" t="s">
        <v>493</v>
      </c>
      <c r="AO281" s="110">
        <v>2650</v>
      </c>
      <c r="AP281" s="107" t="s">
        <v>817</v>
      </c>
      <c r="AQ281" s="107" t="s">
        <v>424</v>
      </c>
      <c r="AR281" s="107" t="s">
        <v>319</v>
      </c>
      <c r="AS281" s="107" t="s">
        <v>481</v>
      </c>
      <c r="AT281" s="107"/>
      <c r="AU281" s="107">
        <v>11.218</v>
      </c>
      <c r="AV281" s="107">
        <v>16.181000000000001</v>
      </c>
      <c r="AW281" s="107">
        <v>15.31</v>
      </c>
      <c r="AX281" s="107">
        <v>7.9610000000000003</v>
      </c>
      <c r="AY281" s="107">
        <v>9.2040000000000006</v>
      </c>
      <c r="AZ281" s="107">
        <v>13.741</v>
      </c>
      <c r="BA281" s="107"/>
      <c r="BB281" s="107">
        <v>21.305</v>
      </c>
      <c r="BC281" s="107">
        <v>53.531999999999996</v>
      </c>
      <c r="BD281" s="107">
        <v>8.9109999999999996</v>
      </c>
      <c r="BE281" s="107">
        <v>21.856999999999999</v>
      </c>
      <c r="BF281" s="107">
        <v>112.265</v>
      </c>
      <c r="BG281" s="107">
        <v>29742.841166666665</v>
      </c>
      <c r="BH281" s="112">
        <v>29798.157166666668</v>
      </c>
      <c r="BI281" s="111">
        <v>4.3033333333333337</v>
      </c>
      <c r="BJ281" s="112">
        <v>248.28333333333333</v>
      </c>
      <c r="BK281" s="112">
        <v>22309.342999999997</v>
      </c>
      <c r="BL281" s="111">
        <v>3.2218333333333331</v>
      </c>
      <c r="BM281" s="112">
        <v>228.88333333333333</v>
      </c>
      <c r="BN281" s="112">
        <v>14871.050833333333</v>
      </c>
      <c r="BO281" s="111">
        <v>2.1476666666666664</v>
      </c>
      <c r="BP281" s="112">
        <v>204.93333333333331</v>
      </c>
      <c r="BQ281" s="112">
        <v>7435.1148333333331</v>
      </c>
      <c r="BR281" s="111">
        <v>1.0738333333333332</v>
      </c>
      <c r="BS281" s="107">
        <v>173.35</v>
      </c>
      <c r="BT281" s="107">
        <v>376743.22066666669</v>
      </c>
      <c r="BU281" s="112">
        <v>376890.06416666665</v>
      </c>
      <c r="BV281" s="107">
        <v>6.3871666666666664</v>
      </c>
      <c r="BW281" s="107">
        <v>263.01666666666665</v>
      </c>
      <c r="BX281" s="107">
        <v>282609.66233333334</v>
      </c>
      <c r="BY281" s="107">
        <v>4.7893333333333334</v>
      </c>
      <c r="BZ281" s="107">
        <v>242.41666666666666</v>
      </c>
      <c r="CA281" s="107">
        <v>188429.97016666667</v>
      </c>
      <c r="CB281" s="107">
        <v>3.1933333333333334</v>
      </c>
      <c r="CC281" s="107">
        <v>214.68333333333331</v>
      </c>
      <c r="CD281" s="107">
        <v>94177.516166666654</v>
      </c>
      <c r="CE281" s="107">
        <v>1.5960000000000001</v>
      </c>
      <c r="CF281" s="107">
        <v>166.13249999999999</v>
      </c>
      <c r="CG281" s="107">
        <v>89577.900666666668</v>
      </c>
      <c r="CH281" s="112">
        <v>90656.401499999993</v>
      </c>
      <c r="CI281" s="107">
        <v>5.6849999999999996</v>
      </c>
      <c r="CJ281" s="107">
        <v>241.96666666666667</v>
      </c>
      <c r="CK281" s="107">
        <v>67192.041333333342</v>
      </c>
      <c r="CL281" s="107">
        <v>4.2136666666666667</v>
      </c>
      <c r="CM281" s="107">
        <v>222.41666666666666</v>
      </c>
      <c r="CN281" s="107">
        <v>44820.349833333334</v>
      </c>
      <c r="CO281" s="107">
        <v>2.8106666666666666</v>
      </c>
      <c r="CP281" s="107">
        <v>202</v>
      </c>
      <c r="CQ281" s="107">
        <v>22380.844666666668</v>
      </c>
      <c r="CR281" s="107">
        <v>1.4035</v>
      </c>
      <c r="CS281" s="107">
        <v>158.19533333333334</v>
      </c>
      <c r="CT281" s="107">
        <v>41493.927666666663</v>
      </c>
      <c r="CU281" s="107">
        <v>41498.785833333335</v>
      </c>
      <c r="CV281" s="107">
        <v>2.7561666666666667</v>
      </c>
      <c r="CW281" s="107">
        <v>212.66666666666666</v>
      </c>
      <c r="CX281" s="112">
        <v>31131.975666666665</v>
      </c>
      <c r="CY281" s="107">
        <v>2.0676666666666668</v>
      </c>
      <c r="CZ281" s="107">
        <v>203.08333333333334</v>
      </c>
      <c r="DA281" s="112">
        <v>20728.546333333335</v>
      </c>
      <c r="DB281" s="107">
        <v>1.3766666666666667</v>
      </c>
      <c r="DC281" s="107">
        <v>189.76666666666665</v>
      </c>
      <c r="DD281" s="112">
        <v>10367.550000000001</v>
      </c>
      <c r="DE281" s="107">
        <v>0.6885</v>
      </c>
      <c r="DF281" s="107">
        <v>164.08</v>
      </c>
      <c r="DG281" s="107">
        <v>68420.842499999999</v>
      </c>
      <c r="DH281" s="112">
        <v>68407.175166666668</v>
      </c>
      <c r="DI281" s="107">
        <v>3.2751666666666668</v>
      </c>
      <c r="DJ281" s="107">
        <v>221.93333333333331</v>
      </c>
      <c r="DK281" s="112">
        <v>51319.946166666668</v>
      </c>
      <c r="DL281" s="107">
        <v>2.4570000000000003</v>
      </c>
      <c r="DM281" s="107">
        <v>210.5</v>
      </c>
      <c r="DN281" s="112">
        <v>34226.241833333333</v>
      </c>
      <c r="DO281" s="107">
        <v>1.6386666666666667</v>
      </c>
      <c r="DP281" s="107">
        <v>195.1</v>
      </c>
      <c r="DQ281" s="112">
        <v>17107.879833333332</v>
      </c>
      <c r="DR281" s="107">
        <v>0.81899999999999995</v>
      </c>
      <c r="DS281" s="107">
        <v>165.07266666666666</v>
      </c>
      <c r="DT281" s="107">
        <v>4797.2784999999994</v>
      </c>
      <c r="DU281" s="112">
        <v>4798.6411666666672</v>
      </c>
      <c r="DV281" s="107">
        <v>4.9123333333333337</v>
      </c>
      <c r="DW281" s="107">
        <v>222.91666666666666</v>
      </c>
      <c r="DX281" s="112">
        <v>3605.0400000000004</v>
      </c>
      <c r="DY281" s="107">
        <v>3.6905000000000001</v>
      </c>
      <c r="DZ281" s="107">
        <v>208.86666666666667</v>
      </c>
      <c r="EA281" s="112">
        <v>2392.9564999999998</v>
      </c>
      <c r="EB281" s="107">
        <v>2.4496666666666669</v>
      </c>
      <c r="EC281" s="107">
        <v>191.71666666666667</v>
      </c>
      <c r="ED281" s="112">
        <v>1199.1133333333335</v>
      </c>
      <c r="EE281" s="107">
        <v>1.2275</v>
      </c>
      <c r="EF281" s="107">
        <v>171.25</v>
      </c>
      <c r="EG281" s="107">
        <v>1366471.7336666666</v>
      </c>
      <c r="EH281" s="111">
        <v>1366778.1171666665</v>
      </c>
      <c r="EI281" s="107">
        <v>3.859666666666667</v>
      </c>
      <c r="EJ281" s="107">
        <v>246.18333333333331</v>
      </c>
      <c r="EK281" s="112">
        <v>1198497.591</v>
      </c>
      <c r="EL281" s="107">
        <v>3.3844999999999996</v>
      </c>
      <c r="EM281" s="107">
        <v>233.79999999999998</v>
      </c>
      <c r="EN281" s="112">
        <v>1024110.6565</v>
      </c>
      <c r="EO281" s="107">
        <v>2.8919999999999999</v>
      </c>
      <c r="EP281" s="107">
        <v>221.91666666666666</v>
      </c>
      <c r="EQ281" s="112">
        <v>854629.55333333334</v>
      </c>
      <c r="ER281" s="107">
        <v>2.4135</v>
      </c>
      <c r="ES281" s="107">
        <v>211.31666666666669</v>
      </c>
      <c r="ET281" s="112">
        <v>684743.0741666666</v>
      </c>
      <c r="EU281" s="107">
        <v>1.9336666666666666</v>
      </c>
      <c r="EV281" s="107">
        <v>200.66666666666666</v>
      </c>
      <c r="EW281" s="112">
        <v>512284.98516666662</v>
      </c>
      <c r="EX281" s="107">
        <v>1.4466666666666665</v>
      </c>
      <c r="EY281" s="107">
        <v>190.13333333333333</v>
      </c>
      <c r="EZ281" s="112">
        <v>342258.7828333333</v>
      </c>
      <c r="FA281" s="107">
        <v>0.96650000000000003</v>
      </c>
      <c r="FB281" s="107">
        <v>178.56666666666669</v>
      </c>
      <c r="FC281" s="112">
        <v>171077.69633333333</v>
      </c>
      <c r="FD281" s="107">
        <v>0.48316666666666669</v>
      </c>
      <c r="FE281" s="107">
        <v>162.87133333333333</v>
      </c>
      <c r="FF281" s="107">
        <v>1340.2701666666667</v>
      </c>
      <c r="FG281" s="112">
        <v>1370.8235000000002</v>
      </c>
      <c r="FH281" s="107">
        <v>4.0501666666666667</v>
      </c>
      <c r="FI281" s="107">
        <v>135.28833333333333</v>
      </c>
      <c r="FJ281" s="112">
        <v>667.35383333333334</v>
      </c>
      <c r="FK281" s="107">
        <v>1.9716666666666667</v>
      </c>
      <c r="FL281" s="107">
        <v>130.04766666666666</v>
      </c>
      <c r="FM281" s="107">
        <v>1334.9361666666666</v>
      </c>
      <c r="FN281" s="112">
        <v>1329.2570000000001</v>
      </c>
      <c r="FO281" s="107">
        <v>9.7316666666666674</v>
      </c>
      <c r="FP281" s="107">
        <v>130.36566666666667</v>
      </c>
      <c r="FQ281" s="112">
        <v>666.05816666666669</v>
      </c>
      <c r="FR281" s="107">
        <v>4.8763333333333332</v>
      </c>
      <c r="FS281" s="107">
        <v>127.02583333333332</v>
      </c>
      <c r="FT281" s="107">
        <v>63.360500000000002</v>
      </c>
      <c r="FU281" s="107">
        <v>5.5</v>
      </c>
      <c r="FV281" s="107">
        <v>252.15</v>
      </c>
      <c r="FW281" s="107">
        <v>63.901499999999999</v>
      </c>
      <c r="FX281" s="107">
        <v>5.5469999999999997</v>
      </c>
      <c r="FY281" s="107">
        <v>253.26666666666665</v>
      </c>
      <c r="FZ281" s="107">
        <v>1080142.6746666667</v>
      </c>
      <c r="GA281" s="107">
        <v>7.2935000000000008</v>
      </c>
      <c r="GB281" s="107">
        <v>257.95783333333333</v>
      </c>
      <c r="GC281" s="107">
        <v>4429023.7726666667</v>
      </c>
      <c r="GD281" s="107">
        <v>28.893666666666665</v>
      </c>
      <c r="GE281" s="113">
        <v>257.37183333333331</v>
      </c>
      <c r="GF281" s="113">
        <v>121.60000000000001</v>
      </c>
      <c r="GG281" s="113"/>
      <c r="GH281" s="113"/>
      <c r="GI281" s="113"/>
      <c r="GJ281" s="113"/>
      <c r="GK281" s="113"/>
      <c r="GL281" s="107"/>
      <c r="GM281" s="107"/>
      <c r="GN281" s="107">
        <v>16</v>
      </c>
      <c r="GO281" s="133"/>
      <c r="GP281" s="133"/>
      <c r="GQ281" s="133"/>
      <c r="GR281" s="133"/>
      <c r="GS281" s="72"/>
      <c r="GT281" s="72"/>
      <c r="GU281" s="72"/>
      <c r="GV281" s="72"/>
      <c r="GW281" s="72"/>
      <c r="GX281" s="72"/>
      <c r="GY281" s="72"/>
      <c r="GZ281" s="72"/>
      <c r="HA281" s="133"/>
      <c r="HB281" s="133"/>
      <c r="HC281" s="53" t="str">
        <f t="shared" si="29"/>
        <v>0</v>
      </c>
      <c r="HD281" s="56">
        <f t="shared" si="30"/>
        <v>2019</v>
      </c>
      <c r="HF281" s="56" t="e">
        <f>MATCH(ROUND(#REF!,1),#REF!,0)</f>
        <v>#REF!</v>
      </c>
      <c r="HG281" s="56" t="e">
        <f>MATCH(ROUND(#REF!,1),#REF!,0)</f>
        <v>#REF!</v>
      </c>
      <c r="HH281" s="56" t="e">
        <f>MATCH(ROUND(#REF!,1),#REF!,0)</f>
        <v>#REF!</v>
      </c>
      <c r="HI281" s="56" t="e">
        <f>MATCH(ROUND(#REF!,1),#REF!,0)</f>
        <v>#REF!</v>
      </c>
      <c r="HK281" s="115">
        <f t="shared" si="31"/>
        <v>2</v>
      </c>
      <c r="HL281" s="115" t="str" cm="1">
        <f t="array" ref="HL281">IFERROR(INDEX(#REF!,'5. Data Set'!HH281),"")</f>
        <v/>
      </c>
      <c r="HN281" s="116" t="str" cm="1">
        <f t="array" ref="HN281">IF(IFERROR(INDEX($E$5:$E$900,SMALL(IF(ROUND($EH$5:$EH$900,1)=ROUND($EH281,1),ROW($EH$5:$EH$900)-4,""),1)),"")=$E281,"",IFERROR(INDEX($E$5:$E$900,SMALL(IF(ROUND($EH$5:$EH$900,1)=ROUND($EH281,1),ROW($EH$5:$EH$900)-4,""),1)),""))</f>
        <v/>
      </c>
      <c r="HO281" s="116" t="str" cm="1">
        <f t="array" ref="HO281">IF(IFERROR(INDEX($E$5:$E$900,SMALL(IF(ROUND($EH$5:$EH$900,1)=ROUND($EH281,1),ROW($EH$5:$EH$900)-4,""),2)),"")=$E281,"",IFERROR(INDEX($E$5:$E$900,SMALL(IF(ROUND($EH$5:$EH$900,1)=ROUND($EH281,1),ROW($EH$5:$EH$900)-4,""),2)),""))</f>
        <v/>
      </c>
      <c r="HP281" s="116" t="str" cm="1">
        <f t="array" ref="HP281">IF(IFERROR(INDEX($E$5:$E$900,SMALL(IF(ROUND($EH$5:$EH$900,1)=ROUND($EH281,1),ROW($EH$5:$EH$900)-4,""),3)),"")=$E281,"",IFERROR(INDEX($E$5:$E$900,SMALL(IF(ROUND($EH$5:$EH$900,1)=ROUND($EH281,1),ROW($EH$5:$EH$900)-4,""),3)),""))</f>
        <v/>
      </c>
      <c r="HQ281" s="117" t="str" cm="1">
        <f t="array" ref="HQ281">IF(IFERROR(INDEX($E$5:$E$900,SMALL(IF(ROUND($EH$5:$EH$900,1)=ROUND($EH281,1),ROW($EH$5:$EH$900)-4,""),4)),"")=$E281,"",IFERROR(INDEX($E$5:$E$900,SMALL(IF(ROUND($EH$5:$EH$900,1)=ROUND($EH281,1),ROW($EH$5:$EH$900)-4,""),4)),""))</f>
        <v/>
      </c>
      <c r="HR281" s="118"/>
      <c r="HS281" s="105" t="str">
        <f t="shared" si="32"/>
        <v>KRT</v>
      </c>
      <c r="HT281" s="119" t="str">
        <f t="shared" si="33"/>
        <v/>
      </c>
      <c r="HU281" s="119" t="str">
        <f t="shared" si="33"/>
        <v/>
      </c>
      <c r="HV281" s="119" t="str">
        <f t="shared" si="33"/>
        <v/>
      </c>
      <c r="HW281" s="119" t="str">
        <f t="shared" si="33"/>
        <v/>
      </c>
    </row>
    <row r="282" spans="1:231" ht="12.75" customHeight="1" x14ac:dyDescent="0.25">
      <c r="A282" s="107" t="s">
        <v>292</v>
      </c>
      <c r="B282" s="107" t="s">
        <v>999</v>
      </c>
      <c r="C282" s="107"/>
      <c r="D282" s="107">
        <v>2019</v>
      </c>
      <c r="E282" s="109" t="s">
        <v>1004</v>
      </c>
      <c r="F282" s="107" t="s">
        <v>49</v>
      </c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 t="s">
        <v>305</v>
      </c>
      <c r="X282" s="105"/>
      <c r="Y282" s="107" t="s">
        <v>296</v>
      </c>
      <c r="Z282" s="107">
        <v>6</v>
      </c>
      <c r="AA282" s="107" t="s">
        <v>483</v>
      </c>
      <c r="AB282" s="180">
        <v>2</v>
      </c>
      <c r="AC282" s="180">
        <v>2</v>
      </c>
      <c r="AD282" s="178">
        <v>2400</v>
      </c>
      <c r="AE282" s="179">
        <v>20</v>
      </c>
      <c r="AF282" s="107">
        <v>2</v>
      </c>
      <c r="AG282" s="107">
        <v>191650</v>
      </c>
      <c r="AH282" s="107">
        <v>12</v>
      </c>
      <c r="AI282" s="107" t="s">
        <v>1005</v>
      </c>
      <c r="AJ282" s="110">
        <v>1</v>
      </c>
      <c r="AK282" s="110" t="s">
        <v>562</v>
      </c>
      <c r="AL282" s="107" t="s">
        <v>327</v>
      </c>
      <c r="AM282" s="107">
        <v>3</v>
      </c>
      <c r="AN282" s="110" t="s">
        <v>493</v>
      </c>
      <c r="AO282" s="110">
        <v>2650</v>
      </c>
      <c r="AP282" s="107" t="s">
        <v>817</v>
      </c>
      <c r="AQ282" s="107" t="s">
        <v>424</v>
      </c>
      <c r="AR282" s="107" t="s">
        <v>319</v>
      </c>
      <c r="AS282" s="107" t="s">
        <v>481</v>
      </c>
      <c r="AT282" s="107"/>
      <c r="AU282" s="107">
        <v>15.91</v>
      </c>
      <c r="AV282" s="107">
        <v>19.184999999999999</v>
      </c>
      <c r="AW282" s="107">
        <v>23.210999999999999</v>
      </c>
      <c r="AX282" s="107">
        <v>13.361000000000001</v>
      </c>
      <c r="AY282" s="107">
        <v>14.613</v>
      </c>
      <c r="AZ282" s="107">
        <v>21.744</v>
      </c>
      <c r="BA282" s="107"/>
      <c r="BB282" s="107">
        <v>17.724</v>
      </c>
      <c r="BC282" s="107">
        <v>42.183999999999997</v>
      </c>
      <c r="BD282" s="107">
        <v>12.192</v>
      </c>
      <c r="BE282" s="107">
        <v>19.215</v>
      </c>
      <c r="BF282" s="107">
        <v>189.91200000000001</v>
      </c>
      <c r="BG282" s="107">
        <v>81791.752500000002</v>
      </c>
      <c r="BH282" s="112">
        <v>81881.239333333331</v>
      </c>
      <c r="BI282" s="111">
        <v>11.825000000000001</v>
      </c>
      <c r="BJ282" s="112">
        <v>503.75</v>
      </c>
      <c r="BK282" s="112">
        <v>61358.795000000006</v>
      </c>
      <c r="BL282" s="111">
        <v>8.8611666666666675</v>
      </c>
      <c r="BM282" s="112">
        <v>494.25</v>
      </c>
      <c r="BN282" s="112">
        <v>40893.517833333332</v>
      </c>
      <c r="BO282" s="111">
        <v>5.905666666666666</v>
      </c>
      <c r="BP282" s="112">
        <v>397.86666666666662</v>
      </c>
      <c r="BQ282" s="112">
        <v>20451.899333333331</v>
      </c>
      <c r="BR282" s="111">
        <v>2.9536666666666669</v>
      </c>
      <c r="BS282" s="107">
        <v>287.95</v>
      </c>
      <c r="BT282" s="107">
        <v>790281.28283333324</v>
      </c>
      <c r="BU282" s="112">
        <v>792272.33149999997</v>
      </c>
      <c r="BV282" s="107">
        <v>13.426499999999999</v>
      </c>
      <c r="BW282" s="107">
        <v>515.43333333333328</v>
      </c>
      <c r="BX282" s="107">
        <v>592752.27333333332</v>
      </c>
      <c r="BY282" s="107">
        <v>10.045333333333334</v>
      </c>
      <c r="BZ282" s="107">
        <v>478.75</v>
      </c>
      <c r="CA282" s="107">
        <v>395245.24333333335</v>
      </c>
      <c r="CB282" s="107">
        <v>6.6981666666666664</v>
      </c>
      <c r="CC282" s="107">
        <v>368.0333333333333</v>
      </c>
      <c r="CD282" s="107">
        <v>197557.59533333333</v>
      </c>
      <c r="CE282" s="107">
        <v>3.3480000000000003</v>
      </c>
      <c r="CF282" s="107">
        <v>245.79999999999998</v>
      </c>
      <c r="CG282" s="107">
        <v>262915.15366666665</v>
      </c>
      <c r="CH282" s="112">
        <v>263280.86133333336</v>
      </c>
      <c r="CI282" s="107">
        <v>16.510166666666667</v>
      </c>
      <c r="CJ282" s="107">
        <v>473.88333333333338</v>
      </c>
      <c r="CK282" s="107">
        <v>197130.88100000002</v>
      </c>
      <c r="CL282" s="107">
        <v>12.362</v>
      </c>
      <c r="CM282" s="107">
        <v>469.2166666666667</v>
      </c>
      <c r="CN282" s="107">
        <v>131460.071</v>
      </c>
      <c r="CO282" s="107">
        <v>8.2438333333333329</v>
      </c>
      <c r="CP282" s="107">
        <v>393.83333333333331</v>
      </c>
      <c r="CQ282" s="107">
        <v>65710.704333333342</v>
      </c>
      <c r="CR282" s="107">
        <v>4.1206666666666667</v>
      </c>
      <c r="CS282" s="107">
        <v>272.73333333333335</v>
      </c>
      <c r="CT282" s="107">
        <v>135645.68033333335</v>
      </c>
      <c r="CU282" s="107">
        <v>135668.43533333333</v>
      </c>
      <c r="CV282" s="107">
        <v>9.0106666666666673</v>
      </c>
      <c r="CW282" s="107">
        <v>469.5333333333333</v>
      </c>
      <c r="CX282" s="112">
        <v>101739.74400000001</v>
      </c>
      <c r="CY282" s="107">
        <v>6.7571666666666665</v>
      </c>
      <c r="CZ282" s="107">
        <v>422.91666666666669</v>
      </c>
      <c r="DA282" s="112">
        <v>67796.043333333335</v>
      </c>
      <c r="DB282" s="107">
        <v>4.5028333333333332</v>
      </c>
      <c r="DC282" s="107">
        <v>357.55</v>
      </c>
      <c r="DD282" s="112">
        <v>33909.307666666668</v>
      </c>
      <c r="DE282" s="107">
        <v>2.2521666666666667</v>
      </c>
      <c r="DF282" s="107">
        <v>272.83333333333331</v>
      </c>
      <c r="DG282" s="107">
        <v>215630.71683333334</v>
      </c>
      <c r="DH282" s="112">
        <v>215617.76816666665</v>
      </c>
      <c r="DI282" s="107">
        <v>10.323</v>
      </c>
      <c r="DJ282" s="107">
        <v>477.59999999999997</v>
      </c>
      <c r="DK282" s="112">
        <v>161691.8725</v>
      </c>
      <c r="DL282" s="107">
        <v>7.7411666666666674</v>
      </c>
      <c r="DM282" s="107">
        <v>463.61666666666662</v>
      </c>
      <c r="DN282" s="112">
        <v>107848.3685</v>
      </c>
      <c r="DO282" s="107">
        <v>5.1633333333333331</v>
      </c>
      <c r="DP282" s="107">
        <v>380.9666666666667</v>
      </c>
      <c r="DQ282" s="112">
        <v>53929.070999999996</v>
      </c>
      <c r="DR282" s="107">
        <v>2.5820000000000003</v>
      </c>
      <c r="DS282" s="107">
        <v>276.98333333333335</v>
      </c>
      <c r="DT282" s="107">
        <v>14996.080499999998</v>
      </c>
      <c r="DU282" s="112">
        <v>14980.458000000001</v>
      </c>
      <c r="DV282" s="107">
        <v>15.335500000000001</v>
      </c>
      <c r="DW282" s="107">
        <v>479</v>
      </c>
      <c r="DX282" s="112">
        <v>11255.135666666667</v>
      </c>
      <c r="DY282" s="107">
        <v>11.521833333333333</v>
      </c>
      <c r="DZ282" s="107">
        <v>449.7833333333333</v>
      </c>
      <c r="EA282" s="112">
        <v>7496.451</v>
      </c>
      <c r="EB282" s="107">
        <v>7.6741666666666672</v>
      </c>
      <c r="EC282" s="107">
        <v>375.41666666666669</v>
      </c>
      <c r="ED282" s="112">
        <v>3751.0226666666663</v>
      </c>
      <c r="EE282" s="107">
        <v>3.84</v>
      </c>
      <c r="EF282" s="107">
        <v>287.93333333333334</v>
      </c>
      <c r="EG282" s="107">
        <v>3443451.1311666667</v>
      </c>
      <c r="EH282" s="111">
        <v>3441936.3481666669</v>
      </c>
      <c r="EI282" s="107">
        <v>9.7198333333333338</v>
      </c>
      <c r="EJ282" s="107">
        <v>497.7833333333333</v>
      </c>
      <c r="EK282" s="112">
        <v>3016223.2613333333</v>
      </c>
      <c r="EL282" s="107">
        <v>8.5176666666666669</v>
      </c>
      <c r="EM282" s="107">
        <v>481.51666666666665</v>
      </c>
      <c r="EN282" s="112">
        <v>2583345.4411666668</v>
      </c>
      <c r="EO282" s="107">
        <v>7.2953333333333328</v>
      </c>
      <c r="EP282" s="107">
        <v>443.18333333333334</v>
      </c>
      <c r="EQ282" s="112">
        <v>2150571.6788333333</v>
      </c>
      <c r="ER282" s="107">
        <v>6.0731666666666664</v>
      </c>
      <c r="ES282" s="107">
        <v>408.88333333333338</v>
      </c>
      <c r="ET282" s="112">
        <v>1720300.8759999999</v>
      </c>
      <c r="EU282" s="107">
        <v>4.8579999999999997</v>
      </c>
      <c r="EV282" s="107">
        <v>370.56666666666666</v>
      </c>
      <c r="EW282" s="112">
        <v>1292566.0796666667</v>
      </c>
      <c r="EX282" s="107">
        <v>3.6501666666666668</v>
      </c>
      <c r="EY282" s="107">
        <v>331</v>
      </c>
      <c r="EZ282" s="112">
        <v>860744.67850000004</v>
      </c>
      <c r="FA282" s="107">
        <v>2.4306666666666668</v>
      </c>
      <c r="FB282" s="107">
        <v>291.53333333333336</v>
      </c>
      <c r="FC282" s="112">
        <v>430159.29099999997</v>
      </c>
      <c r="FD282" s="107">
        <v>1.2148333333333332</v>
      </c>
      <c r="FE282" s="107">
        <v>253.28333333333333</v>
      </c>
      <c r="FF282" s="107">
        <v>1452.1451666666665</v>
      </c>
      <c r="FG282" s="112">
        <v>1454.2815000000001</v>
      </c>
      <c r="FH282" s="107">
        <v>4.2968333333333328</v>
      </c>
      <c r="FI282" s="107">
        <v>174.88333333333333</v>
      </c>
      <c r="FJ282" s="112">
        <v>726.8126666666667</v>
      </c>
      <c r="FK282" s="107">
        <v>2.1473333333333335</v>
      </c>
      <c r="FL282" s="107">
        <v>167.91666666666666</v>
      </c>
      <c r="FM282" s="107">
        <v>1359.0151666666668</v>
      </c>
      <c r="FN282" s="112">
        <v>1351.5721666666666</v>
      </c>
      <c r="FO282" s="107">
        <v>9.8951666666666664</v>
      </c>
      <c r="FP282" s="107">
        <v>168.66666666666666</v>
      </c>
      <c r="FQ282" s="112">
        <v>679.74166666666667</v>
      </c>
      <c r="FR282" s="107">
        <v>4.9765000000000006</v>
      </c>
      <c r="FS282" s="107">
        <v>164.06133333333335</v>
      </c>
      <c r="FT282" s="107">
        <v>108.41416666666667</v>
      </c>
      <c r="FU282" s="107">
        <v>9.4109999999999996</v>
      </c>
      <c r="FV282" s="107">
        <v>491.41666666666669</v>
      </c>
      <c r="FW282" s="107">
        <v>108.69166666666666</v>
      </c>
      <c r="FX282" s="107">
        <v>9.4350000000000005</v>
      </c>
      <c r="FY282" s="107">
        <v>489.34999999999997</v>
      </c>
      <c r="FZ282" s="107">
        <v>2920784.2456666664</v>
      </c>
      <c r="GA282" s="107">
        <v>19.722333333333335</v>
      </c>
      <c r="GB282" s="107">
        <v>501.36750000000001</v>
      </c>
      <c r="GC282" s="107">
        <v>14250646.733000001</v>
      </c>
      <c r="GD282" s="107">
        <v>96.226333333333329</v>
      </c>
      <c r="GE282" s="113">
        <v>506.68966666666665</v>
      </c>
      <c r="GF282" s="113">
        <v>156.46666666666667</v>
      </c>
      <c r="GG282" s="113"/>
      <c r="GH282" s="113"/>
      <c r="GI282" s="113"/>
      <c r="GJ282" s="113"/>
      <c r="GK282" s="113"/>
      <c r="GL282" s="107"/>
      <c r="GM282" s="107"/>
      <c r="GN282" s="107">
        <v>16</v>
      </c>
      <c r="GO282" s="133"/>
      <c r="GP282" s="133"/>
      <c r="GQ282" s="133"/>
      <c r="GR282" s="133"/>
      <c r="GS282" s="72"/>
      <c r="GT282" s="72"/>
      <c r="GU282" s="72"/>
      <c r="GV282" s="72"/>
      <c r="GW282" s="72"/>
      <c r="GX282" s="72"/>
      <c r="GY282" s="72"/>
      <c r="GZ282" s="72"/>
      <c r="HA282" s="133"/>
      <c r="HB282" s="133"/>
      <c r="HC282" s="53" t="str">
        <f t="shared" si="29"/>
        <v>0</v>
      </c>
      <c r="HD282" s="56">
        <f t="shared" si="30"/>
        <v>2019</v>
      </c>
      <c r="HF282" s="56" t="e">
        <f>MATCH(ROUND(#REF!,1),#REF!,0)</f>
        <v>#REF!</v>
      </c>
      <c r="HG282" s="56" t="e">
        <f>MATCH(ROUND(#REF!,1),#REF!,0)</f>
        <v>#REF!</v>
      </c>
      <c r="HH282" s="56" t="e">
        <f>MATCH(ROUND(#REF!,1),#REF!,0)</f>
        <v>#REF!</v>
      </c>
      <c r="HI282" s="56" t="e">
        <f>MATCH(ROUND(#REF!,1),#REF!,0)</f>
        <v>#REF!</v>
      </c>
      <c r="HK282" s="115">
        <f t="shared" si="31"/>
        <v>2</v>
      </c>
      <c r="HL282" s="115" t="str" cm="1">
        <f t="array" ref="HL282">IFERROR(INDEX(#REF!,'5. Data Set'!HH282),"")</f>
        <v/>
      </c>
      <c r="HN282" s="116" t="str" cm="1">
        <f t="array" ref="HN282">IF(IFERROR(INDEX($E$5:$E$900,SMALL(IF(ROUND($EH$5:$EH$900,1)=ROUND($EH282,1),ROW($EH$5:$EH$900)-4,""),1)),"")=$E282,"",IFERROR(INDEX($E$5:$E$900,SMALL(IF(ROUND($EH$5:$EH$900,1)=ROUND($EH282,1),ROW($EH$5:$EH$900)-4,""),1)),""))</f>
        <v/>
      </c>
      <c r="HO282" s="116" t="str" cm="1">
        <f t="array" ref="HO282">IF(IFERROR(INDEX($E$5:$E$900,SMALL(IF(ROUND($EH$5:$EH$900,1)=ROUND($EH282,1),ROW($EH$5:$EH$900)-4,""),2)),"")=$E282,"",IFERROR(INDEX($E$5:$E$900,SMALL(IF(ROUND($EH$5:$EH$900,1)=ROUND($EH282,1),ROW($EH$5:$EH$900)-4,""),2)),""))</f>
        <v/>
      </c>
      <c r="HP282" s="116" t="str" cm="1">
        <f t="array" ref="HP282">IF(IFERROR(INDEX($E$5:$E$900,SMALL(IF(ROUND($EH$5:$EH$900,1)=ROUND($EH282,1),ROW($EH$5:$EH$900)-4,""),3)),"")=$E282,"",IFERROR(INDEX($E$5:$E$900,SMALL(IF(ROUND($EH$5:$EH$900,1)=ROUND($EH282,1),ROW($EH$5:$EH$900)-4,""),3)),""))</f>
        <v/>
      </c>
      <c r="HQ282" s="117" t="str" cm="1">
        <f t="array" ref="HQ282">IF(IFERROR(INDEX($E$5:$E$900,SMALL(IF(ROUND($EH$5:$EH$900,1)=ROUND($EH282,1),ROW($EH$5:$EH$900)-4,""),4)),"")=$E282,"",IFERROR(INDEX($E$5:$E$900,SMALL(IF(ROUND($EH$5:$EH$900,1)=ROUND($EH282,1),ROW($EH$5:$EH$900)-4,""),4)),""))</f>
        <v/>
      </c>
      <c r="HR282" s="118"/>
      <c r="HS282" s="105" t="str">
        <f t="shared" si="32"/>
        <v>KRT</v>
      </c>
      <c r="HT282" s="119" t="str">
        <f t="shared" si="33"/>
        <v/>
      </c>
      <c r="HU282" s="119" t="str">
        <f t="shared" si="33"/>
        <v/>
      </c>
      <c r="HV282" s="119" t="str">
        <f t="shared" si="33"/>
        <v/>
      </c>
      <c r="HW282" s="119" t="str">
        <f t="shared" si="33"/>
        <v/>
      </c>
    </row>
    <row r="283" spans="1:231" ht="12.75" customHeight="1" x14ac:dyDescent="0.25">
      <c r="A283" s="110" t="s">
        <v>292</v>
      </c>
      <c r="B283" s="110" t="s">
        <v>1006</v>
      </c>
      <c r="C283" s="107"/>
      <c r="D283" s="110">
        <v>2019</v>
      </c>
      <c r="E283" s="109" t="s">
        <v>1007</v>
      </c>
      <c r="F283" s="107" t="s">
        <v>300</v>
      </c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 t="s">
        <v>18</v>
      </c>
      <c r="X283" s="105"/>
      <c r="Y283" s="107" t="s">
        <v>296</v>
      </c>
      <c r="Z283" s="107">
        <v>1</v>
      </c>
      <c r="AA283" s="107" t="s">
        <v>1008</v>
      </c>
      <c r="AB283" s="181">
        <v>1</v>
      </c>
      <c r="AC283" s="181">
        <v>1</v>
      </c>
      <c r="AD283" s="178">
        <v>2000</v>
      </c>
      <c r="AE283" s="178">
        <v>64</v>
      </c>
      <c r="AF283" s="107">
        <v>2</v>
      </c>
      <c r="AG283" s="107">
        <v>383800</v>
      </c>
      <c r="AH283" s="107">
        <v>6</v>
      </c>
      <c r="AI283" s="107" t="s">
        <v>1009</v>
      </c>
      <c r="AJ283" s="110" t="s">
        <v>919</v>
      </c>
      <c r="AK283" s="110" t="s">
        <v>562</v>
      </c>
      <c r="AL283" s="107" t="s">
        <v>316</v>
      </c>
      <c r="AM283" s="107">
        <v>2</v>
      </c>
      <c r="AN283" s="110" t="s">
        <v>831</v>
      </c>
      <c r="AO283" s="110">
        <v>1600</v>
      </c>
      <c r="AP283" s="107" t="s">
        <v>817</v>
      </c>
      <c r="AQ283" s="107" t="s">
        <v>424</v>
      </c>
      <c r="AR283" s="107" t="s">
        <v>319</v>
      </c>
      <c r="AS283" s="107" t="s">
        <v>481</v>
      </c>
      <c r="AT283" s="107"/>
      <c r="AU283" s="107">
        <v>19.989999999999998</v>
      </c>
      <c r="AV283" s="107">
        <v>20.088999999999999</v>
      </c>
      <c r="AW283" s="107">
        <v>35.390999999999998</v>
      </c>
      <c r="AX283" s="107">
        <v>28.186</v>
      </c>
      <c r="AY283" s="107">
        <v>28.381</v>
      </c>
      <c r="AZ283" s="107">
        <v>45.615000000000002</v>
      </c>
      <c r="BA283" s="107"/>
      <c r="BB283" s="107">
        <v>24.949000000000002</v>
      </c>
      <c r="BC283" s="107">
        <v>38.265999999999998</v>
      </c>
      <c r="BD283" s="107">
        <v>21.879000000000001</v>
      </c>
      <c r="BE283" s="107">
        <v>20.725999999999999</v>
      </c>
      <c r="BF283" s="107">
        <v>407.11399999999998</v>
      </c>
      <c r="BG283" s="107">
        <v>69790.225000000006</v>
      </c>
      <c r="BH283" s="112">
        <v>69751.827000000005</v>
      </c>
      <c r="BI283" s="111">
        <v>10.073</v>
      </c>
      <c r="BJ283" s="112">
        <v>332.92200000000003</v>
      </c>
      <c r="BK283" s="112">
        <v>52344.074999999997</v>
      </c>
      <c r="BL283" s="111">
        <v>7.5590000000000002</v>
      </c>
      <c r="BM283" s="112">
        <v>295.09100000000001</v>
      </c>
      <c r="BN283" s="112">
        <v>34951.466999999997</v>
      </c>
      <c r="BO283" s="111">
        <v>5.048</v>
      </c>
      <c r="BP283" s="112">
        <v>268.08199999999999</v>
      </c>
      <c r="BQ283" s="112">
        <v>17439.412</v>
      </c>
      <c r="BR283" s="111">
        <v>2.5190000000000001</v>
      </c>
      <c r="BS283" s="107">
        <v>230.18199999999999</v>
      </c>
      <c r="BT283" s="107">
        <v>573968.99100000004</v>
      </c>
      <c r="BU283" s="112">
        <v>573519.76399999997</v>
      </c>
      <c r="BV283" s="107">
        <v>9.7189999999999994</v>
      </c>
      <c r="BW283" s="107">
        <v>316.24299999999999</v>
      </c>
      <c r="BX283" s="107">
        <v>430592.07400000002</v>
      </c>
      <c r="BY283" s="107">
        <v>7.2969999999999997</v>
      </c>
      <c r="BZ283" s="107">
        <v>282.22300000000001</v>
      </c>
      <c r="CA283" s="107">
        <v>287217.09100000001</v>
      </c>
      <c r="CB283" s="107">
        <v>4.867</v>
      </c>
      <c r="CC283" s="107">
        <v>254.55</v>
      </c>
      <c r="CD283" s="107">
        <v>143500.13699999999</v>
      </c>
      <c r="CE283" s="107">
        <v>2.4319999999999999</v>
      </c>
      <c r="CF283" s="107">
        <v>226.87899999999999</v>
      </c>
      <c r="CG283" s="107">
        <v>268756.83500000002</v>
      </c>
      <c r="CH283" s="112">
        <v>269553.55599999998</v>
      </c>
      <c r="CI283" s="107">
        <v>16.904</v>
      </c>
      <c r="CJ283" s="107">
        <v>325.65300000000002</v>
      </c>
      <c r="CK283" s="107">
        <v>201590.93900000001</v>
      </c>
      <c r="CL283" s="107">
        <v>12.641999999999999</v>
      </c>
      <c r="CM283" s="107">
        <v>283.79500000000002</v>
      </c>
      <c r="CN283" s="107">
        <v>134396.394</v>
      </c>
      <c r="CO283" s="107">
        <v>8.4280000000000008</v>
      </c>
      <c r="CP283" s="107">
        <v>245.06100000000001</v>
      </c>
      <c r="CQ283" s="107">
        <v>67112.823999999993</v>
      </c>
      <c r="CR283" s="107">
        <v>4.2089999999999996</v>
      </c>
      <c r="CS283" s="107">
        <v>213.32400000000001</v>
      </c>
      <c r="CT283" s="107">
        <v>170038.106</v>
      </c>
      <c r="CU283" s="107">
        <v>170028.15100000001</v>
      </c>
      <c r="CV283" s="107">
        <v>11.292999999999999</v>
      </c>
      <c r="CW283" s="107">
        <v>245.25299999999999</v>
      </c>
      <c r="CX283" s="112">
        <v>127538.51700000001</v>
      </c>
      <c r="CY283" s="107">
        <v>8.4710000000000001</v>
      </c>
      <c r="CZ283" s="107">
        <v>229.90100000000001</v>
      </c>
      <c r="DA283" s="112">
        <v>85067.945999999996</v>
      </c>
      <c r="DB283" s="107">
        <v>5.65</v>
      </c>
      <c r="DC283" s="107">
        <v>213.68199999999999</v>
      </c>
      <c r="DD283" s="112">
        <v>42519.226999999999</v>
      </c>
      <c r="DE283" s="107">
        <v>2.8239999999999998</v>
      </c>
      <c r="DF283" s="107">
        <v>200.71600000000001</v>
      </c>
      <c r="DG283" s="107">
        <v>255035.80600000001</v>
      </c>
      <c r="DH283" s="112">
        <v>255289.59</v>
      </c>
      <c r="DI283" s="107">
        <v>12.222</v>
      </c>
      <c r="DJ283" s="107">
        <v>271.74400000000003</v>
      </c>
      <c r="DK283" s="112">
        <v>191333.67600000001</v>
      </c>
      <c r="DL283" s="107">
        <v>9.16</v>
      </c>
      <c r="DM283" s="107">
        <v>250.88300000000001</v>
      </c>
      <c r="DN283" s="112">
        <v>127591.102</v>
      </c>
      <c r="DO283" s="107">
        <v>6.109</v>
      </c>
      <c r="DP283" s="107">
        <v>228.114</v>
      </c>
      <c r="DQ283" s="112">
        <v>63742.214999999997</v>
      </c>
      <c r="DR283" s="107">
        <v>3.052</v>
      </c>
      <c r="DS283" s="107">
        <v>206.85599999999999</v>
      </c>
      <c r="DT283" s="107">
        <v>18799.544999999998</v>
      </c>
      <c r="DU283" s="112">
        <v>18800.999</v>
      </c>
      <c r="DV283" s="107">
        <v>19.247</v>
      </c>
      <c r="DW283" s="107">
        <v>268.91399999999999</v>
      </c>
      <c r="DX283" s="112">
        <v>14096.848</v>
      </c>
      <c r="DY283" s="107">
        <v>14.430999999999999</v>
      </c>
      <c r="DZ283" s="107">
        <v>250.21199999999999</v>
      </c>
      <c r="EA283" s="112">
        <v>9408.0120000000006</v>
      </c>
      <c r="EB283" s="107">
        <v>9.6310000000000002</v>
      </c>
      <c r="EC283" s="107">
        <v>219.28100000000001</v>
      </c>
      <c r="ED283" s="112">
        <v>4703.415</v>
      </c>
      <c r="EE283" s="107">
        <v>4.8150000000000004</v>
      </c>
      <c r="EF283" s="107">
        <v>201.62100000000001</v>
      </c>
      <c r="EG283" s="107">
        <v>4525424.1129999999</v>
      </c>
      <c r="EH283" s="111">
        <v>4543525.3619999997</v>
      </c>
      <c r="EI283" s="107">
        <v>12.831</v>
      </c>
      <c r="EJ283" s="107">
        <v>335.03199999999998</v>
      </c>
      <c r="EK283" s="112">
        <v>3959883.0630000001</v>
      </c>
      <c r="EL283" s="107">
        <v>11.183</v>
      </c>
      <c r="EM283" s="107">
        <v>314.21499999999997</v>
      </c>
      <c r="EN283" s="112">
        <v>3392648.247</v>
      </c>
      <c r="EO283" s="107">
        <v>9.5809999999999995</v>
      </c>
      <c r="EP283" s="107">
        <v>300.96699999999998</v>
      </c>
      <c r="EQ283" s="112">
        <v>2833030.5079999999</v>
      </c>
      <c r="ER283" s="107">
        <v>8</v>
      </c>
      <c r="ES283" s="107">
        <v>288.19600000000003</v>
      </c>
      <c r="ET283" s="112">
        <v>2256280.69</v>
      </c>
      <c r="EU283" s="107">
        <v>6.3719999999999999</v>
      </c>
      <c r="EV283" s="107">
        <v>275.50799999999998</v>
      </c>
      <c r="EW283" s="112">
        <v>1699837.9469999999</v>
      </c>
      <c r="EX283" s="107">
        <v>4.8</v>
      </c>
      <c r="EY283" s="107">
        <v>261.79899999999998</v>
      </c>
      <c r="EZ283" s="112">
        <v>1132901.2</v>
      </c>
      <c r="FA283" s="107">
        <v>3.1989999999999998</v>
      </c>
      <c r="FB283" s="107">
        <v>235.02500000000001</v>
      </c>
      <c r="FC283" s="112">
        <v>563392.01399999997</v>
      </c>
      <c r="FD283" s="107">
        <v>1.591</v>
      </c>
      <c r="FE283" s="107">
        <v>210.696</v>
      </c>
      <c r="FF283" s="107">
        <v>2011.277</v>
      </c>
      <c r="FG283" s="112">
        <v>2004.174</v>
      </c>
      <c r="FH283" s="107">
        <v>5.9210000000000003</v>
      </c>
      <c r="FI283" s="107">
        <v>177.97800000000001</v>
      </c>
      <c r="FJ283" s="112">
        <v>1005.734</v>
      </c>
      <c r="FK283" s="107">
        <v>2.972</v>
      </c>
      <c r="FL283" s="107">
        <v>158.82499999999999</v>
      </c>
      <c r="FM283" s="107">
        <v>1112.511</v>
      </c>
      <c r="FN283" s="112">
        <v>1119.106</v>
      </c>
      <c r="FO283" s="107">
        <v>8.1929999999999996</v>
      </c>
      <c r="FP283" s="107">
        <v>152.93199999999999</v>
      </c>
      <c r="FQ283" s="112">
        <v>557.9</v>
      </c>
      <c r="FR283" s="107">
        <v>4.0839999999999996</v>
      </c>
      <c r="FS283" s="107">
        <v>149.44200000000001</v>
      </c>
      <c r="FT283" s="107">
        <v>71.266999999999996</v>
      </c>
      <c r="FU283" s="107">
        <v>6.1859999999999999</v>
      </c>
      <c r="FV283" s="107">
        <v>296.75299999999999</v>
      </c>
      <c r="FW283" s="107">
        <v>71.001999999999995</v>
      </c>
      <c r="FX283" s="107">
        <v>6.1630000000000003</v>
      </c>
      <c r="FY283" s="107">
        <v>299.10700000000003</v>
      </c>
      <c r="FZ283" s="107">
        <v>3069669.8309999998</v>
      </c>
      <c r="GA283" s="107">
        <v>20.728000000000002</v>
      </c>
      <c r="GB283" s="107">
        <v>353.26900000000001</v>
      </c>
      <c r="GC283" s="107">
        <v>21162800.458000001</v>
      </c>
      <c r="GD283" s="107">
        <v>142.9</v>
      </c>
      <c r="GE283" s="113">
        <v>351.00700000000001</v>
      </c>
      <c r="GF283" s="110">
        <v>141.1</v>
      </c>
      <c r="GG283" s="110"/>
      <c r="GH283" s="110"/>
      <c r="GI283" s="110"/>
      <c r="GJ283" s="110"/>
      <c r="GK283" s="110"/>
      <c r="GL283" s="107">
        <v>2</v>
      </c>
      <c r="GM283" s="107"/>
      <c r="GN283" s="107"/>
      <c r="GO283" s="133"/>
      <c r="GP283" s="133"/>
      <c r="GQ283" s="133"/>
      <c r="GR283" s="133"/>
      <c r="GS283" s="72"/>
      <c r="GT283" s="72"/>
      <c r="GU283" s="72"/>
      <c r="GV283" s="72"/>
      <c r="GW283" s="72"/>
      <c r="GX283" s="72"/>
      <c r="GY283" s="72"/>
      <c r="GZ283" s="72"/>
      <c r="HA283" s="133"/>
      <c r="HB283" s="133"/>
      <c r="HC283" s="53" t="str">
        <f t="shared" si="29"/>
        <v>0</v>
      </c>
      <c r="HD283" s="56">
        <f t="shared" si="30"/>
        <v>2019</v>
      </c>
      <c r="HF283" s="56" t="e">
        <f>MATCH(ROUND(#REF!,1),#REF!,0)</f>
        <v>#REF!</v>
      </c>
      <c r="HG283" s="56" t="e">
        <f>MATCH(ROUND(#REF!,1),#REF!,0)</f>
        <v>#REF!</v>
      </c>
      <c r="HH283" s="56" t="e">
        <f>MATCH(ROUND(#REF!,1),#REF!,0)</f>
        <v>#REF!</v>
      </c>
      <c r="HI283" s="56" t="e">
        <f>MATCH(ROUND(#REF!,1),#REF!,0)</f>
        <v>#REF!</v>
      </c>
      <c r="HK283" s="115">
        <f t="shared" si="31"/>
        <v>1</v>
      </c>
      <c r="HL283" s="115" t="str" cm="1">
        <f t="array" ref="HL283">IFERROR(INDEX(#REF!,'5. Data Set'!HH283),"")</f>
        <v/>
      </c>
      <c r="HN283" s="116" t="str" cm="1">
        <f t="array" ref="HN283">IF(IFERROR(INDEX($E$5:$E$900,SMALL(IF(ROUND($EH$5:$EH$900,1)=ROUND($EH283,1),ROW($EH$5:$EH$900)-4,""),1)),"")=$E283,"",IFERROR(INDEX($E$5:$E$900,SMALL(IF(ROUND($EH$5:$EH$900,1)=ROUND($EH283,1),ROW($EH$5:$EH$900)-4,""),1)),""))</f>
        <v/>
      </c>
      <c r="HO283" s="116" t="str" cm="1">
        <f t="array" ref="HO283">IF(IFERROR(INDEX($E$5:$E$900,SMALL(IF(ROUND($EH$5:$EH$900,1)=ROUND($EH283,1),ROW($EH$5:$EH$900)-4,""),2)),"")=$E283,"",IFERROR(INDEX($E$5:$E$900,SMALL(IF(ROUND($EH$5:$EH$900,1)=ROUND($EH283,1),ROW($EH$5:$EH$900)-4,""),2)),""))</f>
        <v/>
      </c>
      <c r="HP283" s="116" t="str" cm="1">
        <f t="array" ref="HP283">IF(IFERROR(INDEX($E$5:$E$900,SMALL(IF(ROUND($EH$5:$EH$900,1)=ROUND($EH283,1),ROW($EH$5:$EH$900)-4,""),3)),"")=$E283,"",IFERROR(INDEX($E$5:$E$900,SMALL(IF(ROUND($EH$5:$EH$900,1)=ROUND($EH283,1),ROW($EH$5:$EH$900)-4,""),3)),""))</f>
        <v/>
      </c>
      <c r="HQ283" s="117" t="str" cm="1">
        <f t="array" ref="HQ283">IF(IFERROR(INDEX($E$5:$E$900,SMALL(IF(ROUND($EH$5:$EH$900,1)=ROUND($EH283,1),ROW($EH$5:$EH$900)-4,""),4)),"")=$E283,"",IFERROR(INDEX($E$5:$E$900,SMALL(IF(ROUND($EH$5:$EH$900,1)=ROUND($EH283,1),ROW($EH$5:$EH$900)-4,""),4)),""))</f>
        <v/>
      </c>
      <c r="HR283" s="118"/>
      <c r="HS283" s="105" t="str">
        <f t="shared" si="32"/>
        <v>BMX</v>
      </c>
      <c r="HT283" s="119" t="str">
        <f t="shared" si="33"/>
        <v/>
      </c>
      <c r="HU283" s="119" t="str">
        <f t="shared" si="33"/>
        <v/>
      </c>
      <c r="HV283" s="119" t="str">
        <f t="shared" si="33"/>
        <v/>
      </c>
      <c r="HW283" s="119" t="str">
        <f t="shared" si="33"/>
        <v/>
      </c>
    </row>
    <row r="284" spans="1:231" ht="12.75" customHeight="1" x14ac:dyDescent="0.25">
      <c r="A284" s="110" t="s">
        <v>292</v>
      </c>
      <c r="B284" s="110" t="s">
        <v>1006</v>
      </c>
      <c r="C284" s="107"/>
      <c r="D284" s="110">
        <v>2019</v>
      </c>
      <c r="E284" s="109" t="s">
        <v>1010</v>
      </c>
      <c r="F284" s="107" t="s">
        <v>309</v>
      </c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 t="s">
        <v>18</v>
      </c>
      <c r="X284" s="105"/>
      <c r="Y284" s="107" t="s">
        <v>296</v>
      </c>
      <c r="Z284" s="107">
        <v>1</v>
      </c>
      <c r="AA284" s="107" t="s">
        <v>604</v>
      </c>
      <c r="AB284" s="181">
        <v>1</v>
      </c>
      <c r="AC284" s="181">
        <v>1</v>
      </c>
      <c r="AD284" s="178">
        <v>2100</v>
      </c>
      <c r="AE284" s="178">
        <v>8</v>
      </c>
      <c r="AF284" s="107">
        <v>2</v>
      </c>
      <c r="AG284" s="107">
        <v>63800</v>
      </c>
      <c r="AH284" s="107">
        <v>8</v>
      </c>
      <c r="AI284" s="107" t="s">
        <v>1011</v>
      </c>
      <c r="AJ284" s="110" t="s">
        <v>919</v>
      </c>
      <c r="AK284" s="110" t="s">
        <v>562</v>
      </c>
      <c r="AL284" s="107" t="s">
        <v>327</v>
      </c>
      <c r="AM284" s="107">
        <v>1</v>
      </c>
      <c r="AN284" s="110" t="s">
        <v>831</v>
      </c>
      <c r="AO284" s="110">
        <v>500</v>
      </c>
      <c r="AP284" s="107" t="s">
        <v>817</v>
      </c>
      <c r="AQ284" s="107" t="s">
        <v>424</v>
      </c>
      <c r="AR284" s="107" t="s">
        <v>319</v>
      </c>
      <c r="AS284" s="107" t="s">
        <v>481</v>
      </c>
      <c r="AT284" s="107"/>
      <c r="AU284" s="107">
        <v>6.9</v>
      </c>
      <c r="AV284" s="107">
        <v>11.513999999999999</v>
      </c>
      <c r="AW284" s="107">
        <v>8.3970000000000002</v>
      </c>
      <c r="AX284" s="107">
        <v>5.6589999999999998</v>
      </c>
      <c r="AY284" s="107">
        <v>6.6319999999999997</v>
      </c>
      <c r="AZ284" s="107">
        <v>10.164</v>
      </c>
      <c r="BA284" s="107"/>
      <c r="BB284" s="107">
        <v>10.545999999999999</v>
      </c>
      <c r="BC284" s="107">
        <v>21.457000000000001</v>
      </c>
      <c r="BD284" s="107">
        <v>6.1920000000000002</v>
      </c>
      <c r="BE284" s="107">
        <v>41.951999999999998</v>
      </c>
      <c r="BF284" s="107">
        <v>49.09</v>
      </c>
      <c r="BG284" s="107">
        <v>11726.905000000001</v>
      </c>
      <c r="BH284" s="112">
        <v>11717.109</v>
      </c>
      <c r="BI284" s="111">
        <v>1.6919999999999999</v>
      </c>
      <c r="BJ284" s="112">
        <v>149.136</v>
      </c>
      <c r="BK284" s="112">
        <v>8787.893</v>
      </c>
      <c r="BL284" s="111">
        <v>1.2689999999999999</v>
      </c>
      <c r="BM284" s="112">
        <v>141.53800000000001</v>
      </c>
      <c r="BN284" s="112">
        <v>5858.7250000000004</v>
      </c>
      <c r="BO284" s="111">
        <v>0.84599999999999997</v>
      </c>
      <c r="BP284" s="112">
        <v>132.839</v>
      </c>
      <c r="BQ284" s="112">
        <v>2922.7150000000001</v>
      </c>
      <c r="BR284" s="111">
        <v>0.42199999999999999</v>
      </c>
      <c r="BS284" s="107">
        <v>120.68899999999999</v>
      </c>
      <c r="BT284" s="107">
        <v>173254.639</v>
      </c>
      <c r="BU284" s="112">
        <v>173254.071</v>
      </c>
      <c r="BV284" s="107">
        <v>2.9359999999999999</v>
      </c>
      <c r="BW284" s="107">
        <v>159.095</v>
      </c>
      <c r="BX284" s="107">
        <v>129924.58500000001</v>
      </c>
      <c r="BY284" s="107">
        <v>2.202</v>
      </c>
      <c r="BZ284" s="107">
        <v>150.072</v>
      </c>
      <c r="CA284" s="107">
        <v>86654.111000000004</v>
      </c>
      <c r="CB284" s="107">
        <v>1.4690000000000001</v>
      </c>
      <c r="CC284" s="107">
        <v>138.69300000000001</v>
      </c>
      <c r="CD284" s="107">
        <v>43320.131999999998</v>
      </c>
      <c r="CE284" s="107">
        <v>0.73399999999999999</v>
      </c>
      <c r="CF284" s="107">
        <v>119.752</v>
      </c>
      <c r="CG284" s="107">
        <v>32209.645</v>
      </c>
      <c r="CH284" s="112">
        <v>31135.451000000001</v>
      </c>
      <c r="CI284" s="107">
        <v>1.952</v>
      </c>
      <c r="CJ284" s="107">
        <v>146.11199999999999</v>
      </c>
      <c r="CK284" s="107">
        <v>24163.067999999999</v>
      </c>
      <c r="CL284" s="107">
        <v>1.5149999999999999</v>
      </c>
      <c r="CM284" s="107">
        <v>138.03899999999999</v>
      </c>
      <c r="CN284" s="107">
        <v>16117.025</v>
      </c>
      <c r="CO284" s="107">
        <v>1.0109999999999999</v>
      </c>
      <c r="CP284" s="107">
        <v>128.613</v>
      </c>
      <c r="CQ284" s="107">
        <v>8070.326</v>
      </c>
      <c r="CR284" s="107">
        <v>0.50600000000000001</v>
      </c>
      <c r="CS284" s="107">
        <v>117.351</v>
      </c>
      <c r="CT284" s="107">
        <v>19399.417000000001</v>
      </c>
      <c r="CU284" s="107">
        <v>19397.323</v>
      </c>
      <c r="CV284" s="107">
        <v>1.288</v>
      </c>
      <c r="CW284" s="107">
        <v>132.93799999999999</v>
      </c>
      <c r="CX284" s="112">
        <v>14554.793</v>
      </c>
      <c r="CY284" s="107">
        <v>0.96699999999999997</v>
      </c>
      <c r="CZ284" s="107">
        <v>129.38200000000001</v>
      </c>
      <c r="DA284" s="112">
        <v>9697.8950000000004</v>
      </c>
      <c r="DB284" s="107">
        <v>0.64400000000000002</v>
      </c>
      <c r="DC284" s="107">
        <v>124.42</v>
      </c>
      <c r="DD284" s="112">
        <v>4863.0039999999999</v>
      </c>
      <c r="DE284" s="107">
        <v>0.32300000000000001</v>
      </c>
      <c r="DF284" s="107">
        <v>118.07299999999999</v>
      </c>
      <c r="DG284" s="107">
        <v>32157.605</v>
      </c>
      <c r="DH284" s="112">
        <v>32151.483</v>
      </c>
      <c r="DI284" s="107">
        <v>1.5389999999999999</v>
      </c>
      <c r="DJ284" s="107">
        <v>136.602</v>
      </c>
      <c r="DK284" s="112">
        <v>24109.651000000002</v>
      </c>
      <c r="DL284" s="107">
        <v>1.1539999999999999</v>
      </c>
      <c r="DM284" s="107">
        <v>132.34899999999999</v>
      </c>
      <c r="DN284" s="112">
        <v>16067.817999999999</v>
      </c>
      <c r="DO284" s="107">
        <v>0.76900000000000002</v>
      </c>
      <c r="DP284" s="107">
        <v>126.79300000000001</v>
      </c>
      <c r="DQ284" s="112">
        <v>8040.6559999999999</v>
      </c>
      <c r="DR284" s="107">
        <v>0.38500000000000001</v>
      </c>
      <c r="DS284" s="107">
        <v>118.649</v>
      </c>
      <c r="DT284" s="107">
        <v>2297.2130000000002</v>
      </c>
      <c r="DU284" s="112">
        <v>2297.0430000000001</v>
      </c>
      <c r="DV284" s="107">
        <v>2.351</v>
      </c>
      <c r="DW284" s="107">
        <v>136.61500000000001</v>
      </c>
      <c r="DX284" s="112">
        <v>1742.973</v>
      </c>
      <c r="DY284" s="107">
        <v>1.784</v>
      </c>
      <c r="DZ284" s="107">
        <v>131.733</v>
      </c>
      <c r="EA284" s="112">
        <v>1152.8620000000001</v>
      </c>
      <c r="EB284" s="107">
        <v>1.18</v>
      </c>
      <c r="EC284" s="107">
        <v>126.292</v>
      </c>
      <c r="ED284" s="112">
        <v>573.44200000000001</v>
      </c>
      <c r="EE284" s="107">
        <v>0.58699999999999997</v>
      </c>
      <c r="EF284" s="107">
        <v>119.815</v>
      </c>
      <c r="EG284" s="107">
        <v>650486.28200000001</v>
      </c>
      <c r="EH284" s="111">
        <v>653110.43000000005</v>
      </c>
      <c r="EI284" s="107">
        <v>1.8440000000000001</v>
      </c>
      <c r="EJ284" s="107">
        <v>159.12299999999999</v>
      </c>
      <c r="EK284" s="112">
        <v>571839.44400000002</v>
      </c>
      <c r="EL284" s="107">
        <v>1.615</v>
      </c>
      <c r="EM284" s="107">
        <v>153.52600000000001</v>
      </c>
      <c r="EN284" s="112">
        <v>487467.36900000001</v>
      </c>
      <c r="EO284" s="107">
        <v>1.377</v>
      </c>
      <c r="EP284" s="107">
        <v>148.40799999999999</v>
      </c>
      <c r="EQ284" s="112">
        <v>408289.10600000003</v>
      </c>
      <c r="ER284" s="107">
        <v>1.153</v>
      </c>
      <c r="ES284" s="107">
        <v>144.018</v>
      </c>
      <c r="ET284" s="112">
        <v>324812.36300000001</v>
      </c>
      <c r="EU284" s="107">
        <v>0.91700000000000004</v>
      </c>
      <c r="EV284" s="107">
        <v>138.79</v>
      </c>
      <c r="EW284" s="112">
        <v>242710.378</v>
      </c>
      <c r="EX284" s="107">
        <v>0.68500000000000005</v>
      </c>
      <c r="EY284" s="107">
        <v>133.303</v>
      </c>
      <c r="EZ284" s="112">
        <v>164010.77799999999</v>
      </c>
      <c r="FA284" s="107">
        <v>0.46300000000000002</v>
      </c>
      <c r="FB284" s="107">
        <v>126.99299999999999</v>
      </c>
      <c r="FC284" s="112">
        <v>79993.668999999994</v>
      </c>
      <c r="FD284" s="107">
        <v>0.22600000000000001</v>
      </c>
      <c r="FE284" s="107">
        <v>117.277</v>
      </c>
      <c r="FF284" s="107">
        <v>470.899</v>
      </c>
      <c r="FG284" s="112">
        <v>473.59300000000002</v>
      </c>
      <c r="FH284" s="107">
        <v>1.399</v>
      </c>
      <c r="FI284" s="107">
        <v>97.097999999999999</v>
      </c>
      <c r="FJ284" s="112">
        <v>235.39099999999999</v>
      </c>
      <c r="FK284" s="107">
        <v>0.69499999999999995</v>
      </c>
      <c r="FL284" s="107">
        <v>90.106999999999999</v>
      </c>
      <c r="FM284" s="107">
        <v>376.745</v>
      </c>
      <c r="FN284" s="112">
        <v>378.05099999999999</v>
      </c>
      <c r="FO284" s="107">
        <v>2.7679999999999998</v>
      </c>
      <c r="FP284" s="107">
        <v>93.037999999999997</v>
      </c>
      <c r="FQ284" s="112">
        <v>187.19</v>
      </c>
      <c r="FR284" s="107">
        <v>1.37</v>
      </c>
      <c r="FS284" s="107">
        <v>88.548000000000002</v>
      </c>
      <c r="FT284" s="107">
        <v>86.494</v>
      </c>
      <c r="FU284" s="107">
        <v>7.508</v>
      </c>
      <c r="FV284" s="107">
        <v>178.66800000000001</v>
      </c>
      <c r="FW284" s="107">
        <v>86.334000000000003</v>
      </c>
      <c r="FX284" s="107">
        <v>7.4939999999999998</v>
      </c>
      <c r="FY284" s="107">
        <v>178.93700000000001</v>
      </c>
      <c r="FZ284" s="107">
        <v>379825.37699999998</v>
      </c>
      <c r="GA284" s="107">
        <v>2.5649999999999999</v>
      </c>
      <c r="GB284" s="107">
        <v>146.036</v>
      </c>
      <c r="GC284" s="107">
        <v>1083605.3529999999</v>
      </c>
      <c r="GD284" s="107">
        <v>7.3170000000000002</v>
      </c>
      <c r="GE284" s="113">
        <v>149.05099999999999</v>
      </c>
      <c r="GF284" s="110">
        <v>83.7</v>
      </c>
      <c r="GG284" s="110"/>
      <c r="GH284" s="110"/>
      <c r="GI284" s="110"/>
      <c r="GJ284" s="110"/>
      <c r="GK284" s="110"/>
      <c r="GL284" s="107">
        <v>2</v>
      </c>
      <c r="GM284" s="107"/>
      <c r="GN284" s="107"/>
      <c r="GO284" s="133"/>
      <c r="GP284" s="133"/>
      <c r="GQ284" s="133"/>
      <c r="GR284" s="133"/>
      <c r="GS284" s="72"/>
      <c r="GT284" s="72"/>
      <c r="GU284" s="72"/>
      <c r="GV284" s="72"/>
      <c r="GW284" s="72"/>
      <c r="GX284" s="72"/>
      <c r="GY284" s="72"/>
      <c r="GZ284" s="72"/>
      <c r="HA284" s="133"/>
      <c r="HB284" s="133"/>
      <c r="HC284" s="53" t="str">
        <f t="shared" si="29"/>
        <v>0</v>
      </c>
      <c r="HD284" s="56">
        <f t="shared" si="30"/>
        <v>2019</v>
      </c>
      <c r="HF284" s="56" t="e">
        <f>MATCH(ROUND(#REF!,1),#REF!,0)</f>
        <v>#REF!</v>
      </c>
      <c r="HG284" s="56" t="e">
        <f>MATCH(ROUND(#REF!,1),#REF!,0)</f>
        <v>#REF!</v>
      </c>
      <c r="HH284" s="56" t="e">
        <f>MATCH(ROUND(#REF!,1),#REF!,0)</f>
        <v>#REF!</v>
      </c>
      <c r="HI284" s="56" t="e">
        <f>MATCH(ROUND(#REF!,1),#REF!,0)</f>
        <v>#REF!</v>
      </c>
      <c r="HK284" s="115">
        <f t="shared" si="31"/>
        <v>1</v>
      </c>
      <c r="HL284" s="115" t="str" cm="1">
        <f t="array" ref="HL284">IFERROR(INDEX(#REF!,'5. Data Set'!HH284),"")</f>
        <v/>
      </c>
      <c r="HN284" s="116" t="str" cm="1">
        <f t="array" ref="HN284">IF(IFERROR(INDEX($E$5:$E$900,SMALL(IF(ROUND($EH$5:$EH$900,1)=ROUND($EH284,1),ROW($EH$5:$EH$900)-4,""),1)),"")=$E284,"",IFERROR(INDEX($E$5:$E$900,SMALL(IF(ROUND($EH$5:$EH$900,1)=ROUND($EH284,1),ROW($EH$5:$EH$900)-4,""),1)),""))</f>
        <v/>
      </c>
      <c r="HO284" s="116" t="str" cm="1">
        <f t="array" ref="HO284">IF(IFERROR(INDEX($E$5:$E$900,SMALL(IF(ROUND($EH$5:$EH$900,1)=ROUND($EH284,1),ROW($EH$5:$EH$900)-4,""),2)),"")=$E284,"",IFERROR(INDEX($E$5:$E$900,SMALL(IF(ROUND($EH$5:$EH$900,1)=ROUND($EH284,1),ROW($EH$5:$EH$900)-4,""),2)),""))</f>
        <v/>
      </c>
      <c r="HP284" s="116" t="str" cm="1">
        <f t="array" ref="HP284">IF(IFERROR(INDEX($E$5:$E$900,SMALL(IF(ROUND($EH$5:$EH$900,1)=ROUND($EH284,1),ROW($EH$5:$EH$900)-4,""),3)),"")=$E284,"",IFERROR(INDEX($E$5:$E$900,SMALL(IF(ROUND($EH$5:$EH$900,1)=ROUND($EH284,1),ROW($EH$5:$EH$900)-4,""),3)),""))</f>
        <v/>
      </c>
      <c r="HQ284" s="117" t="str" cm="1">
        <f t="array" ref="HQ284">IF(IFERROR(INDEX($E$5:$E$900,SMALL(IF(ROUND($EH$5:$EH$900,1)=ROUND($EH284,1),ROW($EH$5:$EH$900)-4,""),4)),"")=$E284,"",IFERROR(INDEX($E$5:$E$900,SMALL(IF(ROUND($EH$5:$EH$900,1)=ROUND($EH284,1),ROW($EH$5:$EH$900)-4,""),4)),""))</f>
        <v/>
      </c>
      <c r="HR284" s="118"/>
      <c r="HS284" s="105" t="str">
        <f t="shared" si="32"/>
        <v>BMX</v>
      </c>
      <c r="HT284" s="119" t="str">
        <f t="shared" si="33"/>
        <v/>
      </c>
      <c r="HU284" s="119" t="str">
        <f t="shared" si="33"/>
        <v/>
      </c>
      <c r="HV284" s="119" t="str">
        <f t="shared" si="33"/>
        <v/>
      </c>
      <c r="HW284" s="119" t="str">
        <f t="shared" si="33"/>
        <v/>
      </c>
    </row>
    <row r="285" spans="1:231" ht="12.75" customHeight="1" x14ac:dyDescent="0.25">
      <c r="A285" s="110" t="s">
        <v>292</v>
      </c>
      <c r="B285" s="110" t="s">
        <v>1006</v>
      </c>
      <c r="C285" s="107"/>
      <c r="D285" s="110">
        <v>2019</v>
      </c>
      <c r="E285" s="109" t="s">
        <v>1012</v>
      </c>
      <c r="F285" s="107" t="s">
        <v>49</v>
      </c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 t="s">
        <v>18</v>
      </c>
      <c r="X285" s="105"/>
      <c r="Y285" s="107" t="s">
        <v>296</v>
      </c>
      <c r="Z285" s="107">
        <v>1</v>
      </c>
      <c r="AA285" s="107" t="s">
        <v>606</v>
      </c>
      <c r="AB285" s="110">
        <v>1</v>
      </c>
      <c r="AC285" s="110">
        <v>1</v>
      </c>
      <c r="AD285" s="107">
        <v>2000</v>
      </c>
      <c r="AE285" s="107">
        <v>24</v>
      </c>
      <c r="AF285" s="107">
        <v>2</v>
      </c>
      <c r="AG285" s="107">
        <v>95800</v>
      </c>
      <c r="AH285" s="107">
        <v>6</v>
      </c>
      <c r="AI285" s="107" t="s">
        <v>1013</v>
      </c>
      <c r="AJ285" s="110" t="s">
        <v>919</v>
      </c>
      <c r="AK285" s="110" t="s">
        <v>562</v>
      </c>
      <c r="AL285" s="107" t="s">
        <v>327</v>
      </c>
      <c r="AM285" s="107">
        <v>2</v>
      </c>
      <c r="AN285" s="110" t="s">
        <v>831</v>
      </c>
      <c r="AO285" s="110">
        <v>800</v>
      </c>
      <c r="AP285" s="107" t="s">
        <v>817</v>
      </c>
      <c r="AQ285" s="107" t="s">
        <v>424</v>
      </c>
      <c r="AR285" s="107" t="s">
        <v>319</v>
      </c>
      <c r="AS285" s="107" t="s">
        <v>481</v>
      </c>
      <c r="AT285" s="107"/>
      <c r="AU285" s="107">
        <v>15</v>
      </c>
      <c r="AV285" s="107">
        <v>20.369</v>
      </c>
      <c r="AW285" s="107">
        <v>19.498000000000001</v>
      </c>
      <c r="AX285" s="107">
        <v>14.099</v>
      </c>
      <c r="AY285" s="107">
        <v>16.146000000000001</v>
      </c>
      <c r="AZ285" s="107">
        <v>25.100999999999999</v>
      </c>
      <c r="BA285" s="107"/>
      <c r="BB285" s="107">
        <v>31.545999999999999</v>
      </c>
      <c r="BC285" s="107">
        <v>54.767000000000003</v>
      </c>
      <c r="BD285" s="107">
        <v>11.975</v>
      </c>
      <c r="BE285" s="107">
        <v>28.113</v>
      </c>
      <c r="BF285" s="107">
        <v>126.905</v>
      </c>
      <c r="BG285" s="107">
        <v>31846.145</v>
      </c>
      <c r="BH285" s="112">
        <v>31848.998</v>
      </c>
      <c r="BI285" s="111">
        <v>4.5999999999999996</v>
      </c>
      <c r="BJ285" s="112">
        <v>201.36799999999999</v>
      </c>
      <c r="BK285" s="112">
        <v>23936.544000000002</v>
      </c>
      <c r="BL285" s="111">
        <v>3.4569999999999999</v>
      </c>
      <c r="BM285" s="112">
        <v>182.27600000000001</v>
      </c>
      <c r="BN285" s="112">
        <v>15929.196</v>
      </c>
      <c r="BO285" s="111">
        <v>2.2999999999999998</v>
      </c>
      <c r="BP285" s="112">
        <v>160.74199999999999</v>
      </c>
      <c r="BQ285" s="112">
        <v>7947.3580000000002</v>
      </c>
      <c r="BR285" s="111">
        <v>1.1479999999999999</v>
      </c>
      <c r="BS285" s="107">
        <v>140.548</v>
      </c>
      <c r="BT285" s="107">
        <v>373418.00699999998</v>
      </c>
      <c r="BU285" s="112">
        <v>373570.64299999998</v>
      </c>
      <c r="BV285" s="107">
        <v>6.3310000000000004</v>
      </c>
      <c r="BW285" s="107">
        <v>208.012</v>
      </c>
      <c r="BX285" s="107">
        <v>280084.31400000001</v>
      </c>
      <c r="BY285" s="107">
        <v>4.7469999999999999</v>
      </c>
      <c r="BZ285" s="107">
        <v>188.39099999999999</v>
      </c>
      <c r="CA285" s="107">
        <v>186682.59099999999</v>
      </c>
      <c r="CB285" s="107">
        <v>3.1640000000000001</v>
      </c>
      <c r="CC285" s="107">
        <v>164.82900000000001</v>
      </c>
      <c r="CD285" s="107">
        <v>93362.150999999998</v>
      </c>
      <c r="CE285" s="107">
        <v>1.5820000000000001</v>
      </c>
      <c r="CF285" s="107">
        <v>135.28800000000001</v>
      </c>
      <c r="CG285" s="107">
        <v>91879.978000000003</v>
      </c>
      <c r="CH285" s="112">
        <v>89516.782000000007</v>
      </c>
      <c r="CI285" s="107">
        <v>5.6139999999999999</v>
      </c>
      <c r="CJ285" s="107">
        <v>194.303</v>
      </c>
      <c r="CK285" s="107">
        <v>68943.164000000004</v>
      </c>
      <c r="CL285" s="107">
        <v>4.3230000000000004</v>
      </c>
      <c r="CM285" s="107">
        <v>175.11199999999999</v>
      </c>
      <c r="CN285" s="107">
        <v>45930.464999999997</v>
      </c>
      <c r="CO285" s="107">
        <v>2.88</v>
      </c>
      <c r="CP285" s="107">
        <v>152.91499999999999</v>
      </c>
      <c r="CQ285" s="107">
        <v>23001.107</v>
      </c>
      <c r="CR285" s="107">
        <v>1.4419999999999999</v>
      </c>
      <c r="CS285" s="107">
        <v>134.095</v>
      </c>
      <c r="CT285" s="107">
        <v>55489.571000000004</v>
      </c>
      <c r="CU285" s="107">
        <v>55493.34</v>
      </c>
      <c r="CV285" s="107">
        <v>3.6859999999999999</v>
      </c>
      <c r="CW285" s="107">
        <v>159.715</v>
      </c>
      <c r="CX285" s="112">
        <v>41599.129999999997</v>
      </c>
      <c r="CY285" s="107">
        <v>2.7629999999999999</v>
      </c>
      <c r="CZ285" s="107">
        <v>151.09</v>
      </c>
      <c r="DA285" s="112">
        <v>27788.407999999999</v>
      </c>
      <c r="DB285" s="107">
        <v>1.8460000000000001</v>
      </c>
      <c r="DC285" s="107">
        <v>140.608</v>
      </c>
      <c r="DD285" s="112">
        <v>13890.367</v>
      </c>
      <c r="DE285" s="107">
        <v>0.92300000000000004</v>
      </c>
      <c r="DF285" s="107">
        <v>129.321</v>
      </c>
      <c r="DG285" s="107">
        <v>92151.028999999995</v>
      </c>
      <c r="DH285" s="112">
        <v>92140.187999999995</v>
      </c>
      <c r="DI285" s="107">
        <v>4.4109999999999996</v>
      </c>
      <c r="DJ285" s="107">
        <v>169.79499999999999</v>
      </c>
      <c r="DK285" s="112">
        <v>69130.758000000002</v>
      </c>
      <c r="DL285" s="107">
        <v>3.31</v>
      </c>
      <c r="DM285" s="107">
        <v>160.13800000000001</v>
      </c>
      <c r="DN285" s="112">
        <v>46079.957000000002</v>
      </c>
      <c r="DO285" s="107">
        <v>2.206</v>
      </c>
      <c r="DP285" s="107">
        <v>145.958</v>
      </c>
      <c r="DQ285" s="112">
        <v>23068.764999999999</v>
      </c>
      <c r="DR285" s="107">
        <v>1.1040000000000001</v>
      </c>
      <c r="DS285" s="107">
        <v>131.893</v>
      </c>
      <c r="DT285" s="107">
        <v>6596.768</v>
      </c>
      <c r="DU285" s="112">
        <v>6596.5559999999996</v>
      </c>
      <c r="DV285" s="107">
        <v>6.7530000000000001</v>
      </c>
      <c r="DW285" s="107">
        <v>167.06</v>
      </c>
      <c r="DX285" s="112">
        <v>4951.9970000000003</v>
      </c>
      <c r="DY285" s="107">
        <v>5.069</v>
      </c>
      <c r="DZ285" s="107">
        <v>157.262</v>
      </c>
      <c r="EA285" s="112">
        <v>3295.48</v>
      </c>
      <c r="EB285" s="107">
        <v>3.3740000000000001</v>
      </c>
      <c r="EC285" s="107">
        <v>143.673</v>
      </c>
      <c r="ED285" s="112">
        <v>1654.38</v>
      </c>
      <c r="EE285" s="107">
        <v>1.694</v>
      </c>
      <c r="EF285" s="107">
        <v>130.53</v>
      </c>
      <c r="EG285" s="107">
        <v>1491352.7930000001</v>
      </c>
      <c r="EH285" s="111">
        <v>1506958.4040000001</v>
      </c>
      <c r="EI285" s="107">
        <v>4.2560000000000002</v>
      </c>
      <c r="EJ285" s="107">
        <v>203.75299999999999</v>
      </c>
      <c r="EK285" s="112">
        <v>1309432.3149999999</v>
      </c>
      <c r="EL285" s="107">
        <v>3.698</v>
      </c>
      <c r="EM285" s="107">
        <v>192.583</v>
      </c>
      <c r="EN285" s="112">
        <v>1119193.264</v>
      </c>
      <c r="EO285" s="107">
        <v>3.161</v>
      </c>
      <c r="EP285" s="107">
        <v>184.274</v>
      </c>
      <c r="EQ285" s="112">
        <v>934375.08700000006</v>
      </c>
      <c r="ER285" s="107">
        <v>2.6389999999999998</v>
      </c>
      <c r="ES285" s="107">
        <v>174.328</v>
      </c>
      <c r="ET285" s="112">
        <v>743593.82499999995</v>
      </c>
      <c r="EU285" s="107">
        <v>2.1</v>
      </c>
      <c r="EV285" s="107">
        <v>162.87200000000001</v>
      </c>
      <c r="EW285" s="112">
        <v>558210.272</v>
      </c>
      <c r="EX285" s="107">
        <v>1.5760000000000001</v>
      </c>
      <c r="EY285" s="107">
        <v>151.845</v>
      </c>
      <c r="EZ285" s="112">
        <v>372057.47</v>
      </c>
      <c r="FA285" s="107">
        <v>1.0509999999999999</v>
      </c>
      <c r="FB285" s="107">
        <v>140.316</v>
      </c>
      <c r="FC285" s="112">
        <v>186486.37299999999</v>
      </c>
      <c r="FD285" s="107">
        <v>0.52700000000000002</v>
      </c>
      <c r="FE285" s="107">
        <v>129.92500000000001</v>
      </c>
      <c r="FF285" s="107">
        <v>1571.9749999999999</v>
      </c>
      <c r="FG285" s="112">
        <v>1564.067</v>
      </c>
      <c r="FH285" s="107">
        <v>4.6210000000000004</v>
      </c>
      <c r="FI285" s="107">
        <v>111.755</v>
      </c>
      <c r="FJ285" s="112">
        <v>787.68</v>
      </c>
      <c r="FK285" s="107">
        <v>2.327</v>
      </c>
      <c r="FL285" s="107">
        <v>96.703000000000003</v>
      </c>
      <c r="FM285" s="107">
        <v>1096.8219999999999</v>
      </c>
      <c r="FN285" s="112">
        <v>1099.818</v>
      </c>
      <c r="FO285" s="107">
        <v>8.0519999999999996</v>
      </c>
      <c r="FP285" s="107">
        <v>107.62</v>
      </c>
      <c r="FQ285" s="112">
        <v>546.15499999999997</v>
      </c>
      <c r="FR285" s="107">
        <v>3.9990000000000001</v>
      </c>
      <c r="FS285" s="107">
        <v>99.741</v>
      </c>
      <c r="FT285" s="107">
        <v>65.13</v>
      </c>
      <c r="FU285" s="107">
        <v>5.6539999999999999</v>
      </c>
      <c r="FV285" s="107">
        <v>194.143</v>
      </c>
      <c r="FW285" s="107">
        <v>60.774000000000001</v>
      </c>
      <c r="FX285" s="107">
        <v>5.2759999999999998</v>
      </c>
      <c r="FY285" s="107">
        <v>194.38499999999999</v>
      </c>
      <c r="FZ285" s="107">
        <v>1079189.358</v>
      </c>
      <c r="GA285" s="107">
        <v>7.2869999999999999</v>
      </c>
      <c r="GB285" s="107">
        <v>197.864</v>
      </c>
      <c r="GC285" s="107">
        <v>3747206.3829999999</v>
      </c>
      <c r="GD285" s="107">
        <v>25.303000000000001</v>
      </c>
      <c r="GE285" s="113">
        <v>199.38300000000001</v>
      </c>
      <c r="GF285" s="110">
        <v>84.8</v>
      </c>
      <c r="GG285" s="110"/>
      <c r="GH285" s="110"/>
      <c r="GI285" s="110"/>
      <c r="GJ285" s="110"/>
      <c r="GK285" s="110"/>
      <c r="GL285" s="107">
        <v>2</v>
      </c>
      <c r="GM285" s="107"/>
      <c r="GN285" s="107"/>
      <c r="GO285" s="133"/>
      <c r="GP285" s="133"/>
      <c r="GQ285" s="133"/>
      <c r="GR285" s="133"/>
      <c r="GS285" s="72"/>
      <c r="GT285" s="72"/>
      <c r="GU285" s="72"/>
      <c r="GV285" s="72"/>
      <c r="GW285" s="72"/>
      <c r="GX285" s="72"/>
      <c r="GY285" s="72"/>
      <c r="GZ285" s="72"/>
      <c r="HA285" s="133"/>
      <c r="HB285" s="133"/>
      <c r="HC285" s="53" t="str">
        <f t="shared" si="29"/>
        <v>0</v>
      </c>
      <c r="HD285" s="56">
        <f t="shared" si="30"/>
        <v>2019</v>
      </c>
      <c r="HF285" s="56" t="e">
        <f>MATCH(ROUND(#REF!,1),#REF!,0)</f>
        <v>#REF!</v>
      </c>
      <c r="HG285" s="56" t="e">
        <f>MATCH(ROUND(#REF!,1),#REF!,0)</f>
        <v>#REF!</v>
      </c>
      <c r="HH285" s="56" t="e">
        <f>MATCH(ROUND(#REF!,1),#REF!,0)</f>
        <v>#REF!</v>
      </c>
      <c r="HI285" s="56" t="e">
        <f>MATCH(ROUND(#REF!,1),#REF!,0)</f>
        <v>#REF!</v>
      </c>
      <c r="HK285" s="115">
        <f t="shared" si="31"/>
        <v>1</v>
      </c>
      <c r="HL285" s="115" t="str" cm="1">
        <f t="array" ref="HL285">IFERROR(INDEX(#REF!,'5. Data Set'!HH285),"")</f>
        <v/>
      </c>
      <c r="HN285" s="116" t="str" cm="1">
        <f t="array" ref="HN285">IF(IFERROR(INDEX($E$5:$E$900,SMALL(IF(ROUND($EH$5:$EH$900,1)=ROUND($EH285,1),ROW($EH$5:$EH$900)-4,""),1)),"")=$E285,"",IFERROR(INDEX($E$5:$E$900,SMALL(IF(ROUND($EH$5:$EH$900,1)=ROUND($EH285,1),ROW($EH$5:$EH$900)-4,""),1)),""))</f>
        <v/>
      </c>
      <c r="HO285" s="116" t="str" cm="1">
        <f t="array" ref="HO285">IF(IFERROR(INDEX($E$5:$E$900,SMALL(IF(ROUND($EH$5:$EH$900,1)=ROUND($EH285,1),ROW($EH$5:$EH$900)-4,""),2)),"")=$E285,"",IFERROR(INDEX($E$5:$E$900,SMALL(IF(ROUND($EH$5:$EH$900,1)=ROUND($EH285,1),ROW($EH$5:$EH$900)-4,""),2)),""))</f>
        <v/>
      </c>
      <c r="HP285" s="116" t="str" cm="1">
        <f t="array" ref="HP285">IF(IFERROR(INDEX($E$5:$E$900,SMALL(IF(ROUND($EH$5:$EH$900,1)=ROUND($EH285,1),ROW($EH$5:$EH$900)-4,""),3)),"")=$E285,"",IFERROR(INDEX($E$5:$E$900,SMALL(IF(ROUND($EH$5:$EH$900,1)=ROUND($EH285,1),ROW($EH$5:$EH$900)-4,""),3)),""))</f>
        <v/>
      </c>
      <c r="HQ285" s="117" t="str" cm="1">
        <f t="array" ref="HQ285">IF(IFERROR(INDEX($E$5:$E$900,SMALL(IF(ROUND($EH$5:$EH$900,1)=ROUND($EH285,1),ROW($EH$5:$EH$900)-4,""),4)),"")=$E285,"",IFERROR(INDEX($E$5:$E$900,SMALL(IF(ROUND($EH$5:$EH$900,1)=ROUND($EH285,1),ROW($EH$5:$EH$900)-4,""),4)),""))</f>
        <v/>
      </c>
      <c r="HR285" s="118"/>
      <c r="HS285" s="105" t="str">
        <f t="shared" si="32"/>
        <v>BMX</v>
      </c>
      <c r="HT285" s="119" t="str">
        <f t="shared" si="33"/>
        <v/>
      </c>
      <c r="HU285" s="119" t="str">
        <f t="shared" si="33"/>
        <v/>
      </c>
      <c r="HV285" s="119" t="str">
        <f t="shared" si="33"/>
        <v/>
      </c>
      <c r="HW285" s="119" t="str">
        <f t="shared" si="33"/>
        <v/>
      </c>
    </row>
    <row r="286" spans="1:231" ht="12.75" customHeight="1" x14ac:dyDescent="0.25">
      <c r="A286" s="107" t="s">
        <v>292</v>
      </c>
      <c r="B286" s="107" t="s">
        <v>1014</v>
      </c>
      <c r="C286" s="107"/>
      <c r="D286" s="107">
        <v>2019</v>
      </c>
      <c r="E286" s="109" t="s">
        <v>1015</v>
      </c>
      <c r="F286" s="107" t="s">
        <v>309</v>
      </c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 t="s">
        <v>305</v>
      </c>
      <c r="X286" s="105"/>
      <c r="Y286" s="107" t="s">
        <v>296</v>
      </c>
      <c r="Z286" s="107">
        <v>3</v>
      </c>
      <c r="AA286" s="107" t="s">
        <v>480</v>
      </c>
      <c r="AB286" s="110">
        <v>4</v>
      </c>
      <c r="AC286" s="110">
        <v>4</v>
      </c>
      <c r="AD286" s="107">
        <v>2400</v>
      </c>
      <c r="AE286" s="107">
        <v>10</v>
      </c>
      <c r="AF286" s="107">
        <v>2</v>
      </c>
      <c r="AG286" s="107">
        <v>191667</v>
      </c>
      <c r="AH286" s="107">
        <v>12</v>
      </c>
      <c r="AI286" s="107" t="s">
        <v>1005</v>
      </c>
      <c r="AJ286" s="110">
        <v>1</v>
      </c>
      <c r="AK286" s="110" t="s">
        <v>562</v>
      </c>
      <c r="AL286" s="107" t="s">
        <v>327</v>
      </c>
      <c r="AM286" s="107">
        <v>3</v>
      </c>
      <c r="AN286" s="110" t="s">
        <v>493</v>
      </c>
      <c r="AO286" s="110">
        <v>2650</v>
      </c>
      <c r="AP286" s="107" t="s">
        <v>817</v>
      </c>
      <c r="AQ286" s="107" t="s">
        <v>424</v>
      </c>
      <c r="AR286" s="107" t="s">
        <v>319</v>
      </c>
      <c r="AS286" s="107" t="s">
        <v>481</v>
      </c>
      <c r="AT286" s="107"/>
      <c r="AU286" s="107">
        <v>13.805</v>
      </c>
      <c r="AV286" s="107">
        <v>17.105</v>
      </c>
      <c r="AW286" s="107">
        <v>20.048999999999999</v>
      </c>
      <c r="AX286" s="107">
        <v>11.111000000000001</v>
      </c>
      <c r="AY286" s="107">
        <v>12.295999999999999</v>
      </c>
      <c r="AZ286" s="107">
        <v>18.45</v>
      </c>
      <c r="BA286" s="107"/>
      <c r="BB286" s="107">
        <v>11.657</v>
      </c>
      <c r="BC286" s="107">
        <v>30.498000000000001</v>
      </c>
      <c r="BD286" s="107">
        <v>11.919</v>
      </c>
      <c r="BE286" s="107">
        <v>18.765000000000001</v>
      </c>
      <c r="BF286" s="107">
        <v>173.30699999999999</v>
      </c>
      <c r="BG286" s="107">
        <v>80109.925000000003</v>
      </c>
      <c r="BH286" s="112">
        <v>80146.911666666667</v>
      </c>
      <c r="BI286" s="111">
        <v>11.574666666666666</v>
      </c>
      <c r="BJ286" s="112">
        <v>578.6</v>
      </c>
      <c r="BK286" s="112">
        <v>60132.774333333335</v>
      </c>
      <c r="BL286" s="111">
        <v>8.684333333333333</v>
      </c>
      <c r="BM286" s="112">
        <v>526.4</v>
      </c>
      <c r="BN286" s="112">
        <v>40086.826333333338</v>
      </c>
      <c r="BO286" s="111">
        <v>5.7893333333333326</v>
      </c>
      <c r="BP286" s="112">
        <v>443.59999999999997</v>
      </c>
      <c r="BQ286" s="112">
        <v>20030.350333333332</v>
      </c>
      <c r="BR286" s="111">
        <v>2.8926666666666669</v>
      </c>
      <c r="BS286" s="107">
        <v>343</v>
      </c>
      <c r="BT286" s="107">
        <v>804402.94</v>
      </c>
      <c r="BU286" s="112">
        <v>804185.61033333326</v>
      </c>
      <c r="BV286" s="107">
        <v>13.628333333333332</v>
      </c>
      <c r="BW286" s="107">
        <v>581.23333333333335</v>
      </c>
      <c r="BX286" s="107">
        <v>603513.83733333333</v>
      </c>
      <c r="BY286" s="107">
        <v>10.227666666666666</v>
      </c>
      <c r="BZ286" s="107">
        <v>512.86666666666667</v>
      </c>
      <c r="CA286" s="107">
        <v>402289.011</v>
      </c>
      <c r="CB286" s="107">
        <v>6.8176666666666668</v>
      </c>
      <c r="CC286" s="107">
        <v>414.3</v>
      </c>
      <c r="CD286" s="107">
        <v>201081.25866666666</v>
      </c>
      <c r="CE286" s="107">
        <v>3.4076666666666671</v>
      </c>
      <c r="CF286" s="107">
        <v>306.25166666666667</v>
      </c>
      <c r="CG286" s="107">
        <v>254492.69033333333</v>
      </c>
      <c r="CH286" s="112">
        <v>254661.47533333334</v>
      </c>
      <c r="CI286" s="107">
        <v>15.969666666666667</v>
      </c>
      <c r="CJ286" s="107">
        <v>553.9</v>
      </c>
      <c r="CK286" s="107">
        <v>190802.71799999999</v>
      </c>
      <c r="CL286" s="107">
        <v>11.965333333333334</v>
      </c>
      <c r="CM286" s="107">
        <v>518.76666666666665</v>
      </c>
      <c r="CN286" s="107">
        <v>127161.30833333333</v>
      </c>
      <c r="CO286" s="107">
        <v>7.9743333333333331</v>
      </c>
      <c r="CP286" s="107">
        <v>437.40000000000003</v>
      </c>
      <c r="CQ286" s="107">
        <v>63609.845999999998</v>
      </c>
      <c r="CR286" s="107">
        <v>3.9890000000000003</v>
      </c>
      <c r="CS286" s="107">
        <v>299.27799999999996</v>
      </c>
      <c r="CT286" s="107">
        <v>122778.909</v>
      </c>
      <c r="CU286" s="107">
        <v>122815.15833333333</v>
      </c>
      <c r="CV286" s="107">
        <v>8.157</v>
      </c>
      <c r="CW286" s="107">
        <v>483.63333333333338</v>
      </c>
      <c r="CX286" s="112">
        <v>92100.55</v>
      </c>
      <c r="CY286" s="107">
        <v>6.117</v>
      </c>
      <c r="CZ286" s="107">
        <v>443.86666666666662</v>
      </c>
      <c r="DA286" s="112">
        <v>61343.622333333333</v>
      </c>
      <c r="DB286" s="107">
        <v>4.0743333333333336</v>
      </c>
      <c r="DC286" s="107">
        <v>395.93333333333334</v>
      </c>
      <c r="DD286" s="112">
        <v>30676.754000000001</v>
      </c>
      <c r="DE286" s="107">
        <v>2.0373333333333332</v>
      </c>
      <c r="DF286" s="107">
        <v>319.64733333333334</v>
      </c>
      <c r="DG286" s="107">
        <v>199441.89266666665</v>
      </c>
      <c r="DH286" s="112">
        <v>199412.08366666667</v>
      </c>
      <c r="DI286" s="107">
        <v>9.5469999999999988</v>
      </c>
      <c r="DJ286" s="107">
        <v>514.63333333333333</v>
      </c>
      <c r="DK286" s="112">
        <v>149565.54799999998</v>
      </c>
      <c r="DL286" s="107">
        <v>7.1606666666666667</v>
      </c>
      <c r="DM286" s="107">
        <v>482</v>
      </c>
      <c r="DN286" s="112">
        <v>99759.168999999994</v>
      </c>
      <c r="DO286" s="107">
        <v>4.7759999999999998</v>
      </c>
      <c r="DP286" s="107">
        <v>416.90000000000003</v>
      </c>
      <c r="DQ286" s="112">
        <v>49876.877999999997</v>
      </c>
      <c r="DR286" s="107">
        <v>2.3879999999999999</v>
      </c>
      <c r="DS286" s="107">
        <v>329.79399999999998</v>
      </c>
      <c r="DT286" s="107">
        <v>13975.806666666665</v>
      </c>
      <c r="DU286" s="112">
        <v>13973.331</v>
      </c>
      <c r="DV286" s="107">
        <v>14.304333333333332</v>
      </c>
      <c r="DW286" s="107">
        <v>527.86666666666667</v>
      </c>
      <c r="DX286" s="112">
        <v>10490.044666666667</v>
      </c>
      <c r="DY286" s="107">
        <v>10.738666666666667</v>
      </c>
      <c r="DZ286" s="107">
        <v>471.26666666666665</v>
      </c>
      <c r="EA286" s="112">
        <v>6973.3916666666664</v>
      </c>
      <c r="EB286" s="107">
        <v>7.1386666666666665</v>
      </c>
      <c r="EC286" s="107">
        <v>408.26666666666665</v>
      </c>
      <c r="ED286" s="112">
        <v>3510.692333333333</v>
      </c>
      <c r="EE286" s="107">
        <v>3.5939999999999999</v>
      </c>
      <c r="EF286" s="107">
        <v>334.8</v>
      </c>
      <c r="EG286" s="107">
        <v>3786352.3983333334</v>
      </c>
      <c r="EH286" s="111">
        <v>3784516.6163333333</v>
      </c>
      <c r="EI286" s="107">
        <v>10.687333333333333</v>
      </c>
      <c r="EJ286" s="107">
        <v>553.36666666666667</v>
      </c>
      <c r="EK286" s="112">
        <v>3318029.6116666668</v>
      </c>
      <c r="EL286" s="107">
        <v>9.3699999999999992</v>
      </c>
      <c r="EM286" s="107">
        <v>515.43333333333328</v>
      </c>
      <c r="EN286" s="112">
        <v>2836491.8616666668</v>
      </c>
      <c r="EO286" s="107">
        <v>8.01</v>
      </c>
      <c r="EP286" s="107">
        <v>477.33333333333331</v>
      </c>
      <c r="EQ286" s="112">
        <v>2368292.5656666667</v>
      </c>
      <c r="ER286" s="107">
        <v>6.6879999999999997</v>
      </c>
      <c r="ES286" s="107">
        <v>445.86666666666662</v>
      </c>
      <c r="ET286" s="112">
        <v>1891916.0426666664</v>
      </c>
      <c r="EU286" s="107">
        <v>5.3426666666666662</v>
      </c>
      <c r="EV286" s="107">
        <v>412.59999999999997</v>
      </c>
      <c r="EW286" s="112">
        <v>1417487.8096666664</v>
      </c>
      <c r="EX286" s="107">
        <v>4.0030000000000001</v>
      </c>
      <c r="EY286" s="107">
        <v>379.33333333333331</v>
      </c>
      <c r="EZ286" s="112">
        <v>948280.67766666657</v>
      </c>
      <c r="FA286" s="107">
        <v>2.6780000000000004</v>
      </c>
      <c r="FB286" s="107">
        <v>345.33333333333331</v>
      </c>
      <c r="FC286" s="112">
        <v>474169.47033333336</v>
      </c>
      <c r="FD286" s="107">
        <v>1.3390000000000002</v>
      </c>
      <c r="FE286" s="107">
        <v>307.71999999999997</v>
      </c>
      <c r="FF286" s="107">
        <v>1157.7533333333333</v>
      </c>
      <c r="FG286" s="112">
        <v>1179.4746666666667</v>
      </c>
      <c r="FH286" s="107">
        <v>3.484666666666667</v>
      </c>
      <c r="FI286" s="107">
        <v>213.73766666666666</v>
      </c>
      <c r="FJ286" s="112">
        <v>580.10933333333332</v>
      </c>
      <c r="FK286" s="107">
        <v>1.7140000000000002</v>
      </c>
      <c r="FL286" s="107">
        <v>205.649</v>
      </c>
      <c r="FM286" s="107" t="e">
        <v>#N/A</v>
      </c>
      <c r="FN286" s="112">
        <v>1171.1610000000001</v>
      </c>
      <c r="FO286" s="107">
        <v>8.5743333333333336</v>
      </c>
      <c r="FP286" s="107">
        <v>202.26966666666667</v>
      </c>
      <c r="FQ286" s="112">
        <v>591.05633333333333</v>
      </c>
      <c r="FR286" s="107">
        <v>4.3273333333333328</v>
      </c>
      <c r="FS286" s="107">
        <v>197.21533333333332</v>
      </c>
      <c r="FT286" s="107">
        <v>110.91199999999999</v>
      </c>
      <c r="FU286" s="107">
        <v>9.6276666666666664</v>
      </c>
      <c r="FV286" s="107">
        <v>509.5986666666667</v>
      </c>
      <c r="FW286" s="107">
        <v>110.80566666666665</v>
      </c>
      <c r="FX286" s="107">
        <v>9.6186666666666678</v>
      </c>
      <c r="FY286" s="107">
        <v>516.05166666666662</v>
      </c>
      <c r="FZ286" s="107">
        <v>3021014.7369999997</v>
      </c>
      <c r="GA286" s="107">
        <v>20.399000000000001</v>
      </c>
      <c r="GB286" s="107">
        <v>585.09266666666667</v>
      </c>
      <c r="GC286" s="107">
        <v>14691716.471666666</v>
      </c>
      <c r="GD286" s="107">
        <v>99.204666666666654</v>
      </c>
      <c r="GE286" s="113">
        <v>572.42233333333331</v>
      </c>
      <c r="GF286" s="113">
        <v>188.4</v>
      </c>
      <c r="GG286" s="113"/>
      <c r="GH286" s="113"/>
      <c r="GI286" s="113"/>
      <c r="GJ286" s="113"/>
      <c r="GK286" s="113"/>
      <c r="GL286" s="107"/>
      <c r="GM286" s="107"/>
      <c r="GN286" s="107">
        <v>16</v>
      </c>
      <c r="GO286" s="133"/>
      <c r="GP286" s="133"/>
      <c r="GQ286" s="133"/>
      <c r="GR286" s="133"/>
      <c r="GS286" s="72"/>
      <c r="GT286" s="72"/>
      <c r="GU286" s="72"/>
      <c r="GV286" s="72"/>
      <c r="GW286" s="72"/>
      <c r="GX286" s="72"/>
      <c r="GY286" s="72"/>
      <c r="GZ286" s="72"/>
      <c r="HA286" s="133"/>
      <c r="HB286" s="133"/>
      <c r="HC286" s="53" t="str">
        <f t="shared" si="29"/>
        <v>0</v>
      </c>
      <c r="HD286" s="56">
        <f t="shared" si="30"/>
        <v>2019</v>
      </c>
      <c r="HF286" s="56" t="e">
        <f>MATCH(ROUND(#REF!,1),#REF!,0)</f>
        <v>#REF!</v>
      </c>
      <c r="HG286" s="56" t="e">
        <f>MATCH(ROUND(#REF!,1),#REF!,0)</f>
        <v>#REF!</v>
      </c>
      <c r="HH286" s="56" t="e">
        <f>MATCH(ROUND(#REF!,1),#REF!,0)</f>
        <v>#REF!</v>
      </c>
      <c r="HI286" s="56" t="e">
        <f>MATCH(ROUND(#REF!,1),#REF!,0)</f>
        <v>#REF!</v>
      </c>
      <c r="HK286" s="115">
        <f t="shared" si="31"/>
        <v>4</v>
      </c>
      <c r="HL286" s="115" t="str" cm="1">
        <f t="array" ref="HL286">IFERROR(INDEX(#REF!,'5. Data Set'!HH286),"")</f>
        <v/>
      </c>
      <c r="HN286" s="116" t="str" cm="1">
        <f t="array" ref="HN286">IF(IFERROR(INDEX($E$5:$E$900,SMALL(IF(ROUND($EH$5:$EH$900,1)=ROUND($EH286,1),ROW($EH$5:$EH$900)-4,""),1)),"")=$E286,"",IFERROR(INDEX($E$5:$E$900,SMALL(IF(ROUND($EH$5:$EH$900,1)=ROUND($EH286,1),ROW($EH$5:$EH$900)-4,""),1)),""))</f>
        <v/>
      </c>
      <c r="HO286" s="116" t="str" cm="1">
        <f t="array" ref="HO286">IF(IFERROR(INDEX($E$5:$E$900,SMALL(IF(ROUND($EH$5:$EH$900,1)=ROUND($EH286,1),ROW($EH$5:$EH$900)-4,""),2)),"")=$E286,"",IFERROR(INDEX($E$5:$E$900,SMALL(IF(ROUND($EH$5:$EH$900,1)=ROUND($EH286,1),ROW($EH$5:$EH$900)-4,""),2)),""))</f>
        <v/>
      </c>
      <c r="HP286" s="116" t="str" cm="1">
        <f t="array" ref="HP286">IF(IFERROR(INDEX($E$5:$E$900,SMALL(IF(ROUND($EH$5:$EH$900,1)=ROUND($EH286,1),ROW($EH$5:$EH$900)-4,""),3)),"")=$E286,"",IFERROR(INDEX($E$5:$E$900,SMALL(IF(ROUND($EH$5:$EH$900,1)=ROUND($EH286,1),ROW($EH$5:$EH$900)-4,""),3)),""))</f>
        <v/>
      </c>
      <c r="HQ286" s="117" t="str" cm="1">
        <f t="array" ref="HQ286">IF(IFERROR(INDEX($E$5:$E$900,SMALL(IF(ROUND($EH$5:$EH$900,1)=ROUND($EH286,1),ROW($EH$5:$EH$900)-4,""),4)),"")=$E286,"",IFERROR(INDEX($E$5:$E$900,SMALL(IF(ROUND($EH$5:$EH$900,1)=ROUND($EH286,1),ROW($EH$5:$EH$900)-4,""),4)),""))</f>
        <v/>
      </c>
      <c r="HR286" s="118"/>
      <c r="HS286" s="105" t="str">
        <f t="shared" si="32"/>
        <v>CVR</v>
      </c>
      <c r="HT286" s="119" t="str">
        <f t="shared" si="33"/>
        <v/>
      </c>
      <c r="HU286" s="119" t="str">
        <f t="shared" si="33"/>
        <v/>
      </c>
      <c r="HV286" s="119" t="str">
        <f t="shared" si="33"/>
        <v/>
      </c>
      <c r="HW286" s="119" t="str">
        <f t="shared" si="33"/>
        <v/>
      </c>
    </row>
    <row r="287" spans="1:231" ht="12.75" customHeight="1" x14ac:dyDescent="0.25">
      <c r="A287" s="107" t="s">
        <v>292</v>
      </c>
      <c r="B287" s="107" t="s">
        <v>1014</v>
      </c>
      <c r="C287" s="107"/>
      <c r="D287" s="107">
        <v>2019</v>
      </c>
      <c r="E287" s="109" t="s">
        <v>1016</v>
      </c>
      <c r="F287" s="107" t="s">
        <v>300</v>
      </c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 t="s">
        <v>305</v>
      </c>
      <c r="X287" s="105"/>
      <c r="Y287" s="107" t="s">
        <v>296</v>
      </c>
      <c r="Z287" s="107">
        <v>3</v>
      </c>
      <c r="AA287" s="107" t="s">
        <v>803</v>
      </c>
      <c r="AB287" s="110">
        <v>4</v>
      </c>
      <c r="AC287" s="110">
        <v>4</v>
      </c>
      <c r="AD287" s="107">
        <v>2700</v>
      </c>
      <c r="AE287" s="107">
        <v>28</v>
      </c>
      <c r="AF287" s="107">
        <v>2</v>
      </c>
      <c r="AG287" s="107">
        <v>1535667</v>
      </c>
      <c r="AH287" s="107">
        <v>24</v>
      </c>
      <c r="AI287" s="107" t="s">
        <v>1017</v>
      </c>
      <c r="AJ287" s="110">
        <v>4</v>
      </c>
      <c r="AK287" s="110" t="s">
        <v>326</v>
      </c>
      <c r="AL287" s="107" t="s">
        <v>316</v>
      </c>
      <c r="AM287" s="107">
        <v>3</v>
      </c>
      <c r="AN287" s="110" t="s">
        <v>493</v>
      </c>
      <c r="AO287" s="110">
        <v>3400</v>
      </c>
      <c r="AP287" s="107" t="s">
        <v>817</v>
      </c>
      <c r="AQ287" s="107" t="s">
        <v>424</v>
      </c>
      <c r="AR287" s="107" t="s">
        <v>319</v>
      </c>
      <c r="AS287" s="107" t="s">
        <v>481</v>
      </c>
      <c r="AT287" s="107"/>
      <c r="AU287" s="107">
        <v>16.927</v>
      </c>
      <c r="AV287" s="107">
        <v>20.850999999999999</v>
      </c>
      <c r="AW287" s="107">
        <v>25.201000000000001</v>
      </c>
      <c r="AX287" s="107">
        <v>15.342000000000001</v>
      </c>
      <c r="AY287" s="107">
        <v>16.149999999999999</v>
      </c>
      <c r="AZ287" s="107">
        <v>24.141999999999999</v>
      </c>
      <c r="BA287" s="107"/>
      <c r="BB287" s="107">
        <v>20.175000000000001</v>
      </c>
      <c r="BC287" s="107">
        <v>164.89099999999999</v>
      </c>
      <c r="BD287" s="107">
        <v>13.667</v>
      </c>
      <c r="BE287" s="107">
        <v>19.777000000000001</v>
      </c>
      <c r="BF287" s="107">
        <v>529.18399999999997</v>
      </c>
      <c r="BG287" s="107">
        <v>238609.33033333335</v>
      </c>
      <c r="BH287" s="112">
        <v>238744.04866666664</v>
      </c>
      <c r="BI287" s="111">
        <v>34.478666666666669</v>
      </c>
      <c r="BJ287" s="112">
        <v>1532.5666666666666</v>
      </c>
      <c r="BK287" s="112">
        <v>178960.34199999998</v>
      </c>
      <c r="BL287" s="111">
        <v>25.844999999999999</v>
      </c>
      <c r="BM287" s="112">
        <v>1490.8333333333333</v>
      </c>
      <c r="BN287" s="112">
        <v>119313.21999999999</v>
      </c>
      <c r="BO287" s="111">
        <v>17.230999999999998</v>
      </c>
      <c r="BP287" s="112">
        <v>1047.0333333333333</v>
      </c>
      <c r="BQ287" s="112">
        <v>59630.94933333333</v>
      </c>
      <c r="BR287" s="111">
        <v>8.6116666666666664</v>
      </c>
      <c r="BS287" s="107">
        <v>673.26666666666665</v>
      </c>
      <c r="BT287" s="107">
        <v>2298905.5956666665</v>
      </c>
      <c r="BU287" s="112">
        <v>2299473.1690000002</v>
      </c>
      <c r="BV287" s="107">
        <v>38.968666666666671</v>
      </c>
      <c r="BW287" s="107">
        <v>1567.1333333333332</v>
      </c>
      <c r="BX287" s="107">
        <v>1724265.2869999998</v>
      </c>
      <c r="BY287" s="107">
        <v>29.22066666666667</v>
      </c>
      <c r="BZ287" s="107">
        <v>1343.7</v>
      </c>
      <c r="CA287" s="107">
        <v>1149643.0353333333</v>
      </c>
      <c r="CB287" s="107">
        <v>19.482666666666667</v>
      </c>
      <c r="CC287" s="107">
        <v>924.26666666666677</v>
      </c>
      <c r="CD287" s="107">
        <v>574709.83499999996</v>
      </c>
      <c r="CE287" s="107">
        <v>9.7396666666666665</v>
      </c>
      <c r="CF287" s="107">
        <v>587.26666666666665</v>
      </c>
      <c r="CG287" s="107">
        <v>752971.51266666676</v>
      </c>
      <c r="CH287" s="112">
        <v>758264.57066666661</v>
      </c>
      <c r="CI287" s="107">
        <v>47.550666666666665</v>
      </c>
      <c r="CJ287" s="107">
        <v>1414.4666666666665</v>
      </c>
      <c r="CK287" s="107">
        <v>564713.05266666668</v>
      </c>
      <c r="CL287" s="107">
        <v>35.413000000000004</v>
      </c>
      <c r="CM287" s="107">
        <v>1351.0333333333333</v>
      </c>
      <c r="CN287" s="107">
        <v>376496.86000000004</v>
      </c>
      <c r="CO287" s="107">
        <v>23.61</v>
      </c>
      <c r="CP287" s="107">
        <v>1002.8333333333334</v>
      </c>
      <c r="CQ287" s="107">
        <v>188215.19833333333</v>
      </c>
      <c r="CR287" s="107">
        <v>11.802999999999999</v>
      </c>
      <c r="CS287" s="107">
        <v>607</v>
      </c>
      <c r="CT287" s="107">
        <v>403358.1773333333</v>
      </c>
      <c r="CU287" s="107">
        <v>403422.01233333332</v>
      </c>
      <c r="CV287" s="107">
        <v>26.793666666666667</v>
      </c>
      <c r="CW287" s="107">
        <v>1401.7333333333333</v>
      </c>
      <c r="CX287" s="112">
        <v>302519.255</v>
      </c>
      <c r="CY287" s="107">
        <v>20.092333333333332</v>
      </c>
      <c r="CZ287" s="107">
        <v>1183.6666666666667</v>
      </c>
      <c r="DA287" s="112">
        <v>201741.60900000003</v>
      </c>
      <c r="DB287" s="107">
        <v>13.399000000000001</v>
      </c>
      <c r="DC287" s="107">
        <v>881.1</v>
      </c>
      <c r="DD287" s="112">
        <v>100893.431</v>
      </c>
      <c r="DE287" s="107">
        <v>6.7010000000000005</v>
      </c>
      <c r="DF287" s="107">
        <v>596.80000000000007</v>
      </c>
      <c r="DG287" s="107">
        <v>635779.18366666662</v>
      </c>
      <c r="DH287" s="112">
        <v>635793.66533333331</v>
      </c>
      <c r="DI287" s="107">
        <v>30.439666666666668</v>
      </c>
      <c r="DJ287" s="107">
        <v>1438.6666666666667</v>
      </c>
      <c r="DK287" s="112">
        <v>476988.99566666665</v>
      </c>
      <c r="DL287" s="107">
        <v>22.83666666666667</v>
      </c>
      <c r="DM287" s="107">
        <v>1369.6666666666667</v>
      </c>
      <c r="DN287" s="112">
        <v>317928.33899999998</v>
      </c>
      <c r="DO287" s="107">
        <v>15.221333333333334</v>
      </c>
      <c r="DP287" s="107">
        <v>964.66666666666663</v>
      </c>
      <c r="DQ287" s="112">
        <v>158935.33333333334</v>
      </c>
      <c r="DR287" s="107">
        <v>7.6093333333333328</v>
      </c>
      <c r="DS287" s="107">
        <v>622.6</v>
      </c>
      <c r="DT287" s="107">
        <v>44639.21333333334</v>
      </c>
      <c r="DU287" s="112">
        <v>44563.528333333328</v>
      </c>
      <c r="DV287" s="107">
        <v>45.619666666666667</v>
      </c>
      <c r="DW287" s="107">
        <v>1431.5333333333335</v>
      </c>
      <c r="DX287" s="112">
        <v>33468.215000000004</v>
      </c>
      <c r="DY287" s="107">
        <v>34.261333333333333</v>
      </c>
      <c r="DZ287" s="107">
        <v>1319.0333333333333</v>
      </c>
      <c r="EA287" s="112">
        <v>22344.457999999999</v>
      </c>
      <c r="EB287" s="107">
        <v>22.873999999999999</v>
      </c>
      <c r="EC287" s="107">
        <v>970.80000000000007</v>
      </c>
      <c r="ED287" s="112">
        <v>11155.328666666666</v>
      </c>
      <c r="EE287" s="107">
        <v>11.419666666666666</v>
      </c>
      <c r="EF287" s="107">
        <v>655.6</v>
      </c>
      <c r="EG287" s="107">
        <v>10069788.358000001</v>
      </c>
      <c r="EH287" s="111">
        <v>10063184.650666667</v>
      </c>
      <c r="EI287" s="107">
        <v>28.418000000000003</v>
      </c>
      <c r="EJ287" s="107">
        <v>1432.4333333333334</v>
      </c>
      <c r="EK287" s="112">
        <v>8799779.7039999999</v>
      </c>
      <c r="EL287" s="107">
        <v>24.850333333333335</v>
      </c>
      <c r="EM287" s="107">
        <v>1382.6333333333332</v>
      </c>
      <c r="EN287" s="112">
        <v>7553609.8360000001</v>
      </c>
      <c r="EO287" s="107">
        <v>21.331</v>
      </c>
      <c r="EP287" s="107">
        <v>1252.3</v>
      </c>
      <c r="EQ287" s="112">
        <v>6290127.7410000004</v>
      </c>
      <c r="ER287" s="107">
        <v>17.763000000000002</v>
      </c>
      <c r="ES287" s="107">
        <v>1127</v>
      </c>
      <c r="ET287" s="112">
        <v>5034869.7013333337</v>
      </c>
      <c r="EU287" s="107">
        <v>14.218333333333334</v>
      </c>
      <c r="EV287" s="107">
        <v>971.19999999999993</v>
      </c>
      <c r="EW287" s="112">
        <v>3774407.7593333335</v>
      </c>
      <c r="EX287" s="107">
        <v>10.658666666666667</v>
      </c>
      <c r="EY287" s="107">
        <v>817.5333333333333</v>
      </c>
      <c r="EZ287" s="112">
        <v>2515523.4306666669</v>
      </c>
      <c r="FA287" s="107">
        <v>7.1036666666666664</v>
      </c>
      <c r="FB287" s="107">
        <v>682.26666666666665</v>
      </c>
      <c r="FC287" s="112">
        <v>1257542.8773333335</v>
      </c>
      <c r="FD287" s="107">
        <v>3.5513333333333335</v>
      </c>
      <c r="FE287" s="107">
        <v>554.83333333333337</v>
      </c>
      <c r="FF287" s="107">
        <v>2839.8066666666668</v>
      </c>
      <c r="FG287" s="112">
        <v>2973.6116666666662</v>
      </c>
      <c r="FH287" s="107">
        <v>8.7856666666666658</v>
      </c>
      <c r="FI287" s="107">
        <v>321.24566666666664</v>
      </c>
      <c r="FJ287" s="112">
        <v>1415.8266666666666</v>
      </c>
      <c r="FK287" s="107">
        <v>4.1829999999999998</v>
      </c>
      <c r="FL287" s="107">
        <v>281.06299999999999</v>
      </c>
      <c r="FM287" s="107">
        <v>10258.207666666667</v>
      </c>
      <c r="FN287" s="112">
        <v>9951.5673333333343</v>
      </c>
      <c r="FO287" s="107">
        <v>72.85733333333333</v>
      </c>
      <c r="FP287" s="107">
        <v>322.13566666666668</v>
      </c>
      <c r="FQ287" s="112">
        <v>5114.4896666666664</v>
      </c>
      <c r="FR287" s="107">
        <v>37.443999999999996</v>
      </c>
      <c r="FS287" s="107">
        <v>311.47566666666665</v>
      </c>
      <c r="FT287" s="107">
        <v>305.2763333333333</v>
      </c>
      <c r="FU287" s="107">
        <v>26.499666666666666</v>
      </c>
      <c r="FV287" s="107">
        <v>1321.7906666666665</v>
      </c>
      <c r="FW287" s="107">
        <v>298.14233333333334</v>
      </c>
      <c r="FX287" s="107">
        <v>25.880333333333336</v>
      </c>
      <c r="FY287" s="107">
        <v>1326.5296666666666</v>
      </c>
      <c r="FZ287" s="107">
        <v>8166726.6156666661</v>
      </c>
      <c r="GA287" s="107">
        <v>55.145000000000003</v>
      </c>
      <c r="GB287" s="107">
        <v>1503.8276666666668</v>
      </c>
      <c r="GC287" s="107">
        <v>115287367.81999999</v>
      </c>
      <c r="GD287" s="107">
        <v>778.46799999999996</v>
      </c>
      <c r="GE287" s="113">
        <v>1471.0726666666667</v>
      </c>
      <c r="GF287" s="113">
        <v>254.6</v>
      </c>
      <c r="GG287" s="113"/>
      <c r="GH287" s="113"/>
      <c r="GI287" s="113"/>
      <c r="GJ287" s="113"/>
      <c r="GK287" s="113"/>
      <c r="GL287" s="107"/>
      <c r="GM287" s="107"/>
      <c r="GN287" s="107">
        <v>16</v>
      </c>
      <c r="GO287" s="133"/>
      <c r="GP287" s="133"/>
      <c r="GQ287" s="133"/>
      <c r="GR287" s="133"/>
      <c r="GS287" s="72"/>
      <c r="GT287" s="72"/>
      <c r="GU287" s="72"/>
      <c r="GV287" s="72"/>
      <c r="GW287" s="72"/>
      <c r="GX287" s="72"/>
      <c r="GY287" s="72"/>
      <c r="GZ287" s="72"/>
      <c r="HA287" s="133"/>
      <c r="HB287" s="133"/>
      <c r="HC287" s="53" t="str">
        <f t="shared" si="29"/>
        <v>0</v>
      </c>
      <c r="HD287" s="56">
        <f t="shared" si="30"/>
        <v>2019</v>
      </c>
      <c r="HF287" s="56" t="e">
        <f>MATCH(ROUND(#REF!,1),#REF!,0)</f>
        <v>#REF!</v>
      </c>
      <c r="HG287" s="56" t="e">
        <f>MATCH(ROUND(#REF!,1),#REF!,0)</f>
        <v>#REF!</v>
      </c>
      <c r="HH287" s="56" t="e">
        <f>MATCH(ROUND(#REF!,1),#REF!,0)</f>
        <v>#REF!</v>
      </c>
      <c r="HI287" s="56" t="e">
        <f>MATCH(ROUND(#REF!,1),#REF!,0)</f>
        <v>#REF!</v>
      </c>
      <c r="HK287" s="115">
        <f t="shared" si="31"/>
        <v>4</v>
      </c>
      <c r="HL287" s="115" t="str" cm="1">
        <f t="array" ref="HL287">IFERROR(INDEX(#REF!,'5. Data Set'!HH287),"")</f>
        <v/>
      </c>
      <c r="HN287" s="116" t="str" cm="1">
        <f t="array" ref="HN287">IF(IFERROR(INDEX($E$5:$E$900,SMALL(IF(ROUND($EH$5:$EH$900,1)=ROUND($EH287,1),ROW($EH$5:$EH$900)-4,""),1)),"")=$E287,"",IFERROR(INDEX($E$5:$E$900,SMALL(IF(ROUND($EH$5:$EH$900,1)=ROUND($EH287,1),ROW($EH$5:$EH$900)-4,""),1)),""))</f>
        <v/>
      </c>
      <c r="HO287" s="116" t="str" cm="1">
        <f t="array" ref="HO287">IF(IFERROR(INDEX($E$5:$E$900,SMALL(IF(ROUND($EH$5:$EH$900,1)=ROUND($EH287,1),ROW($EH$5:$EH$900)-4,""),2)),"")=$E287,"",IFERROR(INDEX($E$5:$E$900,SMALL(IF(ROUND($EH$5:$EH$900,1)=ROUND($EH287,1),ROW($EH$5:$EH$900)-4,""),2)),""))</f>
        <v/>
      </c>
      <c r="HP287" s="116" t="str" cm="1">
        <f t="array" ref="HP287">IF(IFERROR(INDEX($E$5:$E$900,SMALL(IF(ROUND($EH$5:$EH$900,1)=ROUND($EH287,1),ROW($EH$5:$EH$900)-4,""),3)),"")=$E287,"",IFERROR(INDEX($E$5:$E$900,SMALL(IF(ROUND($EH$5:$EH$900,1)=ROUND($EH287,1),ROW($EH$5:$EH$900)-4,""),3)),""))</f>
        <v/>
      </c>
      <c r="HQ287" s="117" t="str" cm="1">
        <f t="array" ref="HQ287">IF(IFERROR(INDEX($E$5:$E$900,SMALL(IF(ROUND($EH$5:$EH$900,1)=ROUND($EH287,1),ROW($EH$5:$EH$900)-4,""),4)),"")=$E287,"",IFERROR(INDEX($E$5:$E$900,SMALL(IF(ROUND($EH$5:$EH$900,1)=ROUND($EH287,1),ROW($EH$5:$EH$900)-4,""),4)),""))</f>
        <v/>
      </c>
      <c r="HR287" s="118"/>
      <c r="HS287" s="105" t="str">
        <f t="shared" si="32"/>
        <v>CVR</v>
      </c>
      <c r="HT287" s="119" t="str">
        <f t="shared" si="33"/>
        <v/>
      </c>
      <c r="HU287" s="119" t="str">
        <f t="shared" si="33"/>
        <v/>
      </c>
      <c r="HV287" s="119" t="str">
        <f t="shared" si="33"/>
        <v/>
      </c>
      <c r="HW287" s="119" t="str">
        <f t="shared" si="33"/>
        <v/>
      </c>
    </row>
    <row r="288" spans="1:231" ht="12.75" customHeight="1" x14ac:dyDescent="0.25">
      <c r="A288" s="107" t="s">
        <v>292</v>
      </c>
      <c r="B288" s="107" t="s">
        <v>1014</v>
      </c>
      <c r="C288" s="107"/>
      <c r="D288" s="107">
        <v>2019</v>
      </c>
      <c r="E288" s="109" t="s">
        <v>1018</v>
      </c>
      <c r="F288" s="107" t="s">
        <v>49</v>
      </c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 t="s">
        <v>305</v>
      </c>
      <c r="X288" s="105"/>
      <c r="Y288" s="107" t="s">
        <v>296</v>
      </c>
      <c r="Z288" s="107">
        <v>3</v>
      </c>
      <c r="AA288" s="107" t="s">
        <v>483</v>
      </c>
      <c r="AB288" s="110">
        <v>4</v>
      </c>
      <c r="AC288" s="110">
        <v>4</v>
      </c>
      <c r="AD288" s="107">
        <v>2400</v>
      </c>
      <c r="AE288" s="107">
        <v>20</v>
      </c>
      <c r="AF288" s="107">
        <v>2</v>
      </c>
      <c r="AG288" s="107">
        <v>319667</v>
      </c>
      <c r="AH288" s="107">
        <v>20</v>
      </c>
      <c r="AI288" s="107" t="s">
        <v>1019</v>
      </c>
      <c r="AJ288" s="110">
        <v>1</v>
      </c>
      <c r="AK288" s="110" t="s">
        <v>562</v>
      </c>
      <c r="AL288" s="107" t="s">
        <v>327</v>
      </c>
      <c r="AM288" s="107">
        <v>3</v>
      </c>
      <c r="AN288" s="110" t="s">
        <v>493</v>
      </c>
      <c r="AO288" s="110">
        <v>2650</v>
      </c>
      <c r="AP288" s="107" t="s">
        <v>817</v>
      </c>
      <c r="AQ288" s="107" t="s">
        <v>424</v>
      </c>
      <c r="AR288" s="107" t="s">
        <v>319</v>
      </c>
      <c r="AS288" s="107" t="s">
        <v>481</v>
      </c>
      <c r="AT288" s="107"/>
      <c r="AU288" s="107">
        <v>16.129000000000001</v>
      </c>
      <c r="AV288" s="107">
        <v>17.591000000000001</v>
      </c>
      <c r="AW288" s="107">
        <v>23.937000000000001</v>
      </c>
      <c r="AX288" s="107">
        <v>14.244</v>
      </c>
      <c r="AY288" s="107">
        <v>15.260999999999999</v>
      </c>
      <c r="AZ288" s="107">
        <v>22.654</v>
      </c>
      <c r="BA288" s="107"/>
      <c r="BB288" s="107">
        <v>10.286</v>
      </c>
      <c r="BC288" s="107">
        <v>26.326000000000001</v>
      </c>
      <c r="BD288" s="107">
        <v>13.996</v>
      </c>
      <c r="BE288" s="107">
        <v>17.478000000000002</v>
      </c>
      <c r="BF288" s="107">
        <v>258.68400000000003</v>
      </c>
      <c r="BG288" s="107">
        <v>155834.26733333335</v>
      </c>
      <c r="BH288" s="112">
        <v>155757.36966666667</v>
      </c>
      <c r="BI288" s="111">
        <v>22.494</v>
      </c>
      <c r="BJ288" s="112">
        <v>1016.5666666666666</v>
      </c>
      <c r="BK288" s="112">
        <v>116903.22166666666</v>
      </c>
      <c r="BL288" s="111">
        <v>16.882666666666669</v>
      </c>
      <c r="BM288" s="112">
        <v>937.83333333333337</v>
      </c>
      <c r="BN288" s="112">
        <v>77936.876333333334</v>
      </c>
      <c r="BO288" s="111">
        <v>11.255333333333333</v>
      </c>
      <c r="BP288" s="112">
        <v>739.26666666666677</v>
      </c>
      <c r="BQ288" s="112">
        <v>38971.413999999997</v>
      </c>
      <c r="BR288" s="111">
        <v>5.6280000000000001</v>
      </c>
      <c r="BS288" s="107">
        <v>504.26666666666665</v>
      </c>
      <c r="BT288" s="107">
        <v>1234887.79</v>
      </c>
      <c r="BU288" s="112">
        <v>1234470.24</v>
      </c>
      <c r="BV288" s="107">
        <v>20.920333333333335</v>
      </c>
      <c r="BW288" s="107">
        <v>969.83333333333337</v>
      </c>
      <c r="BX288" s="107">
        <v>926243.37433333334</v>
      </c>
      <c r="BY288" s="107">
        <v>15.697000000000001</v>
      </c>
      <c r="BZ288" s="107">
        <v>833.5333333333333</v>
      </c>
      <c r="CA288" s="107">
        <v>617425.60100000002</v>
      </c>
      <c r="CB288" s="107">
        <v>10.463333333333333</v>
      </c>
      <c r="CC288" s="107">
        <v>617.63333333333333</v>
      </c>
      <c r="CD288" s="107">
        <v>308718.19866666669</v>
      </c>
      <c r="CE288" s="107">
        <v>5.2316666666666665</v>
      </c>
      <c r="CF288" s="107">
        <v>375.9666666666667</v>
      </c>
      <c r="CG288" s="107">
        <v>503842.12433333328</v>
      </c>
      <c r="CH288" s="112">
        <v>497754.47866666666</v>
      </c>
      <c r="CI288" s="107">
        <v>31.213999999999999</v>
      </c>
      <c r="CJ288" s="107">
        <v>930.26666666666677</v>
      </c>
      <c r="CK288" s="107">
        <v>377856.93100000004</v>
      </c>
      <c r="CL288" s="107">
        <v>23.695333333333334</v>
      </c>
      <c r="CM288" s="107">
        <v>887.66666666666663</v>
      </c>
      <c r="CN288" s="107">
        <v>251961.05500000002</v>
      </c>
      <c r="CO288" s="107">
        <v>15.800333333333334</v>
      </c>
      <c r="CP288" s="107">
        <v>726.5333333333333</v>
      </c>
      <c r="CQ288" s="107">
        <v>125906.55</v>
      </c>
      <c r="CR288" s="107">
        <v>7.8956666666666671</v>
      </c>
      <c r="CS288" s="107">
        <v>468.40000000000003</v>
      </c>
      <c r="CT288" s="107">
        <v>269456.62333333335</v>
      </c>
      <c r="CU288" s="107">
        <v>269244.20500000002</v>
      </c>
      <c r="CV288" s="107">
        <v>17.882333333333332</v>
      </c>
      <c r="CW288" s="107">
        <v>913</v>
      </c>
      <c r="CX288" s="112">
        <v>202088.28399999999</v>
      </c>
      <c r="CY288" s="107">
        <v>13.421999999999999</v>
      </c>
      <c r="CZ288" s="107">
        <v>816.30000000000007</v>
      </c>
      <c r="DA288" s="112">
        <v>134720.07733333335</v>
      </c>
      <c r="DB288" s="107">
        <v>8.9476666666666667</v>
      </c>
      <c r="DC288" s="107">
        <v>662.6</v>
      </c>
      <c r="DD288" s="112">
        <v>67410.023000000001</v>
      </c>
      <c r="DE288" s="107">
        <v>4.4769999999999994</v>
      </c>
      <c r="DF288" s="107">
        <v>472.90000000000003</v>
      </c>
      <c r="DG288" s="107">
        <v>422983.54533333331</v>
      </c>
      <c r="DH288" s="112">
        <v>423055.13199999998</v>
      </c>
      <c r="DI288" s="107">
        <v>20.254333333333332</v>
      </c>
      <c r="DJ288" s="107">
        <v>928.69999999999993</v>
      </c>
      <c r="DK288" s="112">
        <v>317222.8116666667</v>
      </c>
      <c r="DL288" s="107">
        <v>15.187666666666667</v>
      </c>
      <c r="DM288" s="107">
        <v>887.1</v>
      </c>
      <c r="DN288" s="112">
        <v>211500.01433333333</v>
      </c>
      <c r="DO288" s="107">
        <v>10.125999999999999</v>
      </c>
      <c r="DP288" s="107">
        <v>712.16666666666663</v>
      </c>
      <c r="DQ288" s="112">
        <v>105725.72266666667</v>
      </c>
      <c r="DR288" s="107">
        <v>5.0616666666666665</v>
      </c>
      <c r="DS288" s="107">
        <v>495.43333333333334</v>
      </c>
      <c r="DT288" s="107">
        <v>29527.349666666665</v>
      </c>
      <c r="DU288" s="112">
        <v>29484.420333333332</v>
      </c>
      <c r="DV288" s="107">
        <v>30.183000000000003</v>
      </c>
      <c r="DW288" s="107">
        <v>933.06666666666661</v>
      </c>
      <c r="DX288" s="112">
        <v>22121.457333333336</v>
      </c>
      <c r="DY288" s="107">
        <v>22.645666666666667</v>
      </c>
      <c r="DZ288" s="107">
        <v>874.5333333333333</v>
      </c>
      <c r="EA288" s="112">
        <v>14781.108666666667</v>
      </c>
      <c r="EB288" s="107">
        <v>15.131333333333332</v>
      </c>
      <c r="EC288" s="107">
        <v>706.5</v>
      </c>
      <c r="ED288" s="112">
        <v>7391.1169999999993</v>
      </c>
      <c r="EE288" s="107">
        <v>7.5663333333333336</v>
      </c>
      <c r="EF288" s="107">
        <v>515.30000000000007</v>
      </c>
      <c r="EG288" s="107">
        <v>7069308.8280000007</v>
      </c>
      <c r="EH288" s="111">
        <v>7057961.8223333331</v>
      </c>
      <c r="EI288" s="107">
        <v>19.931333333333331</v>
      </c>
      <c r="EJ288" s="107">
        <v>918.73333333333323</v>
      </c>
      <c r="EK288" s="112">
        <v>6186565.9763333341</v>
      </c>
      <c r="EL288" s="107">
        <v>17.470666666666666</v>
      </c>
      <c r="EM288" s="107">
        <v>887.5</v>
      </c>
      <c r="EN288" s="112">
        <v>5299551.7036666665</v>
      </c>
      <c r="EO288" s="107">
        <v>14.965666666666666</v>
      </c>
      <c r="EP288" s="107">
        <v>820.63333333333333</v>
      </c>
      <c r="EQ288" s="112">
        <v>4419550.7586666672</v>
      </c>
      <c r="ER288" s="107">
        <v>12.480666666666666</v>
      </c>
      <c r="ES288" s="107">
        <v>744.93333333333339</v>
      </c>
      <c r="ET288" s="112">
        <v>3534103.5260000001</v>
      </c>
      <c r="EU288" s="107">
        <v>9.9803333333333324</v>
      </c>
      <c r="EV288" s="107">
        <v>665.16666666666663</v>
      </c>
      <c r="EW288" s="112">
        <v>2644665.7093333332</v>
      </c>
      <c r="EX288" s="107">
        <v>7.4683333333333337</v>
      </c>
      <c r="EY288" s="107">
        <v>581.93333333333328</v>
      </c>
      <c r="EZ288" s="112">
        <v>1769117.3846666666</v>
      </c>
      <c r="FA288" s="107">
        <v>4.9959999999999996</v>
      </c>
      <c r="FB288" s="107">
        <v>501.86666666666662</v>
      </c>
      <c r="FC288" s="112">
        <v>881771.7583333333</v>
      </c>
      <c r="FD288" s="107">
        <v>2.4899999999999998</v>
      </c>
      <c r="FE288" s="107">
        <v>422.8</v>
      </c>
      <c r="FF288" s="107">
        <v>1159.777</v>
      </c>
      <c r="FG288" s="112">
        <v>1187.5696666666665</v>
      </c>
      <c r="FH288" s="107">
        <v>3.5086666666666666</v>
      </c>
      <c r="FI288" s="107">
        <v>243.49966666666668</v>
      </c>
      <c r="FJ288" s="112">
        <v>580.40966666666668</v>
      </c>
      <c r="FK288" s="107">
        <v>1.7149999999999999</v>
      </c>
      <c r="FL288" s="107">
        <v>233.55166666666665</v>
      </c>
      <c r="FM288" s="107" t="e">
        <v>#N/A</v>
      </c>
      <c r="FN288" s="112">
        <v>1172.327</v>
      </c>
      <c r="FO288" s="107">
        <v>8.5915999999999997</v>
      </c>
      <c r="FP288" s="107">
        <v>229.79966666666667</v>
      </c>
      <c r="FQ288" s="112">
        <v>578.95533333333333</v>
      </c>
      <c r="FR288" s="107">
        <v>4.2386666666666661</v>
      </c>
      <c r="FS288" s="107">
        <v>228.41533333333334</v>
      </c>
      <c r="FT288" s="107">
        <v>182.08900000000003</v>
      </c>
      <c r="FU288" s="107">
        <v>15.806333333333333</v>
      </c>
      <c r="FV288" s="107">
        <v>870.48566666666659</v>
      </c>
      <c r="FW288" s="107">
        <v>171.85966666666664</v>
      </c>
      <c r="FX288" s="107">
        <v>14.917999999999999</v>
      </c>
      <c r="FY288" s="107">
        <v>886.721</v>
      </c>
      <c r="FZ288" s="107">
        <v>5753851.7096666666</v>
      </c>
      <c r="GA288" s="107">
        <v>38.852333333333334</v>
      </c>
      <c r="GB288" s="107">
        <v>989.17533333333324</v>
      </c>
      <c r="GC288" s="107">
        <v>36426454.184666671</v>
      </c>
      <c r="GD288" s="107">
        <v>245.96633333333332</v>
      </c>
      <c r="GE288" s="113">
        <v>950.83866666666665</v>
      </c>
      <c r="GF288" s="113">
        <v>207.33333333333334</v>
      </c>
      <c r="GG288" s="113"/>
      <c r="GH288" s="113"/>
      <c r="GI288" s="113"/>
      <c r="GJ288" s="113"/>
      <c r="GK288" s="113"/>
      <c r="GL288" s="107"/>
      <c r="GM288" s="107"/>
      <c r="GN288" s="107">
        <v>16</v>
      </c>
      <c r="GO288" s="133"/>
      <c r="GP288" s="133"/>
      <c r="GQ288" s="133"/>
      <c r="GR288" s="133"/>
      <c r="GS288" s="72"/>
      <c r="GT288" s="72"/>
      <c r="GU288" s="72"/>
      <c r="GV288" s="72"/>
      <c r="GW288" s="72"/>
      <c r="GX288" s="72"/>
      <c r="GY288" s="72"/>
      <c r="GZ288" s="72"/>
      <c r="HA288" s="133"/>
      <c r="HB288" s="133"/>
      <c r="HC288" s="53" t="str">
        <f t="shared" si="29"/>
        <v>0</v>
      </c>
      <c r="HD288" s="56">
        <f t="shared" si="30"/>
        <v>2019</v>
      </c>
      <c r="HF288" s="56" t="e">
        <f>MATCH(ROUND(#REF!,1),#REF!,0)</f>
        <v>#REF!</v>
      </c>
      <c r="HG288" s="56" t="e">
        <f>MATCH(ROUND(#REF!,1),#REF!,0)</f>
        <v>#REF!</v>
      </c>
      <c r="HH288" s="56" t="e">
        <f>MATCH(ROUND(#REF!,1),#REF!,0)</f>
        <v>#REF!</v>
      </c>
      <c r="HI288" s="56" t="e">
        <f>MATCH(ROUND(#REF!,1),#REF!,0)</f>
        <v>#REF!</v>
      </c>
      <c r="HK288" s="115">
        <f t="shared" si="31"/>
        <v>4</v>
      </c>
      <c r="HL288" s="115" t="str" cm="1">
        <f t="array" ref="HL288">IFERROR(INDEX(#REF!,'5. Data Set'!HH288),"")</f>
        <v/>
      </c>
      <c r="HN288" s="116" t="str" cm="1">
        <f t="array" ref="HN288">IF(IFERROR(INDEX($E$5:$E$900,SMALL(IF(ROUND($EH$5:$EH$900,1)=ROUND($EH288,1),ROW($EH$5:$EH$900)-4,""),1)),"")=$E288,"",IFERROR(INDEX($E$5:$E$900,SMALL(IF(ROUND($EH$5:$EH$900,1)=ROUND($EH288,1),ROW($EH$5:$EH$900)-4,""),1)),""))</f>
        <v/>
      </c>
      <c r="HO288" s="116" t="str" cm="1">
        <f t="array" ref="HO288">IF(IFERROR(INDEX($E$5:$E$900,SMALL(IF(ROUND($EH$5:$EH$900,1)=ROUND($EH288,1),ROW($EH$5:$EH$900)-4,""),2)),"")=$E288,"",IFERROR(INDEX($E$5:$E$900,SMALL(IF(ROUND($EH$5:$EH$900,1)=ROUND($EH288,1),ROW($EH$5:$EH$900)-4,""),2)),""))</f>
        <v/>
      </c>
      <c r="HP288" s="116" t="str" cm="1">
        <f t="array" ref="HP288">IF(IFERROR(INDEX($E$5:$E$900,SMALL(IF(ROUND($EH$5:$EH$900,1)=ROUND($EH288,1),ROW($EH$5:$EH$900)-4,""),3)),"")=$E288,"",IFERROR(INDEX($E$5:$E$900,SMALL(IF(ROUND($EH$5:$EH$900,1)=ROUND($EH288,1),ROW($EH$5:$EH$900)-4,""),3)),""))</f>
        <v/>
      </c>
      <c r="HQ288" s="117" t="str" cm="1">
        <f t="array" ref="HQ288">IF(IFERROR(INDEX($E$5:$E$900,SMALL(IF(ROUND($EH$5:$EH$900,1)=ROUND($EH288,1),ROW($EH$5:$EH$900)-4,""),4)),"")=$E288,"",IFERROR(INDEX($E$5:$E$900,SMALL(IF(ROUND($EH$5:$EH$900,1)=ROUND($EH288,1),ROW($EH$5:$EH$900)-4,""),4)),""))</f>
        <v/>
      </c>
      <c r="HR288" s="118"/>
      <c r="HS288" s="105" t="str">
        <f t="shared" si="32"/>
        <v>CVR</v>
      </c>
      <c r="HT288" s="119" t="str">
        <f t="shared" si="33"/>
        <v/>
      </c>
      <c r="HU288" s="119" t="str">
        <f t="shared" si="33"/>
        <v/>
      </c>
      <c r="HV288" s="119" t="str">
        <f t="shared" si="33"/>
        <v/>
      </c>
      <c r="HW288" s="119" t="str">
        <f t="shared" si="33"/>
        <v/>
      </c>
    </row>
    <row r="289" spans="1:231" ht="12.75" customHeight="1" x14ac:dyDescent="0.25">
      <c r="A289" s="107" t="s">
        <v>292</v>
      </c>
      <c r="B289" s="107" t="s">
        <v>1020</v>
      </c>
      <c r="C289" s="107"/>
      <c r="D289" s="107">
        <v>2019</v>
      </c>
      <c r="E289" s="109" t="s">
        <v>1021</v>
      </c>
      <c r="F289" s="107" t="s">
        <v>309</v>
      </c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 t="s">
        <v>305</v>
      </c>
      <c r="X289" s="105"/>
      <c r="Y289" s="107" t="s">
        <v>296</v>
      </c>
      <c r="Z289" s="107">
        <v>4</v>
      </c>
      <c r="AA289" s="107" t="s">
        <v>973</v>
      </c>
      <c r="AB289" s="110">
        <v>2</v>
      </c>
      <c r="AC289" s="110">
        <v>2</v>
      </c>
      <c r="AD289" s="107">
        <v>2100</v>
      </c>
      <c r="AE289" s="107">
        <v>8</v>
      </c>
      <c r="AF289" s="107">
        <v>2</v>
      </c>
      <c r="AG289" s="107">
        <v>95650</v>
      </c>
      <c r="AH289" s="107">
        <v>12</v>
      </c>
      <c r="AI289" s="107" t="s">
        <v>1022</v>
      </c>
      <c r="AJ289" s="110">
        <v>1</v>
      </c>
      <c r="AK289" s="110" t="s">
        <v>562</v>
      </c>
      <c r="AL289" s="107" t="s">
        <v>316</v>
      </c>
      <c r="AM289" s="107">
        <v>2</v>
      </c>
      <c r="AN289" s="110" t="s">
        <v>530</v>
      </c>
      <c r="AO289" s="110">
        <v>800</v>
      </c>
      <c r="AP289" s="107" t="s">
        <v>817</v>
      </c>
      <c r="AQ289" s="107" t="s">
        <v>441</v>
      </c>
      <c r="AR289" s="107" t="s">
        <v>319</v>
      </c>
      <c r="AS289" s="107" t="s">
        <v>674</v>
      </c>
      <c r="AT289" s="107"/>
      <c r="AU289" s="111">
        <v>13.94</v>
      </c>
      <c r="AV289" s="111">
        <v>22.593</v>
      </c>
      <c r="AW289" s="111">
        <v>17.29</v>
      </c>
      <c r="AX289" s="111">
        <v>10.247999999999999</v>
      </c>
      <c r="AY289" s="111">
        <v>11.148999999999999</v>
      </c>
      <c r="AZ289" s="111">
        <v>17.657</v>
      </c>
      <c r="BA289" s="111"/>
      <c r="BB289" s="111">
        <v>6.7240000000000002</v>
      </c>
      <c r="BC289" s="111">
        <v>10.159000000000001</v>
      </c>
      <c r="BD289" s="111">
        <v>11.032</v>
      </c>
      <c r="BE289" s="111">
        <v>32.878999999999998</v>
      </c>
      <c r="BF289" s="111">
        <v>116.21899999999999</v>
      </c>
      <c r="BG289" s="107">
        <v>30491.785749999999</v>
      </c>
      <c r="BH289" s="112">
        <v>30560.048999999999</v>
      </c>
      <c r="BI289" s="111">
        <v>4.4135</v>
      </c>
      <c r="BJ289" s="112">
        <v>205.87700000000001</v>
      </c>
      <c r="BK289" s="112">
        <v>22869.329000000002</v>
      </c>
      <c r="BL289" s="111">
        <v>3.3027500000000001</v>
      </c>
      <c r="BM289" s="112">
        <v>184.73325</v>
      </c>
      <c r="BN289" s="112">
        <v>15247.623250000001</v>
      </c>
      <c r="BO289" s="111">
        <v>2.202</v>
      </c>
      <c r="BP289" s="112">
        <v>166.11799999999999</v>
      </c>
      <c r="BQ289" s="112">
        <v>7625.5249999999996</v>
      </c>
      <c r="BR289" s="111">
        <v>1.1012500000000001</v>
      </c>
      <c r="BS289" s="107">
        <v>148.15774999999999</v>
      </c>
      <c r="BT289" s="107">
        <v>444899.34350000002</v>
      </c>
      <c r="BU289" s="112">
        <v>445178.70874999999</v>
      </c>
      <c r="BV289" s="107">
        <v>7.5442499999999999</v>
      </c>
      <c r="BW289" s="107">
        <v>219.27025</v>
      </c>
      <c r="BX289" s="107">
        <v>333731.92225</v>
      </c>
      <c r="BY289" s="107">
        <v>5.6557500000000003</v>
      </c>
      <c r="BZ289" s="107">
        <v>198.78200000000001</v>
      </c>
      <c r="CA289" s="107">
        <v>222454.69875000001</v>
      </c>
      <c r="CB289" s="107">
        <v>3.77</v>
      </c>
      <c r="CC289" s="107">
        <v>175.077</v>
      </c>
      <c r="CD289" s="107">
        <v>111226.07124999999</v>
      </c>
      <c r="CE289" s="107">
        <v>1.885</v>
      </c>
      <c r="CF289" s="107">
        <v>152.49574999999999</v>
      </c>
      <c r="CG289" s="107">
        <v>82403.636499999993</v>
      </c>
      <c r="CH289" s="112">
        <v>82630.691500000001</v>
      </c>
      <c r="CI289" s="107">
        <v>5.1817500000000001</v>
      </c>
      <c r="CJ289" s="107">
        <v>189.62299999999999</v>
      </c>
      <c r="CK289" s="107">
        <v>61815.438750000001</v>
      </c>
      <c r="CL289" s="107">
        <v>3.8765000000000001</v>
      </c>
      <c r="CM289" s="107">
        <v>172.11949999999999</v>
      </c>
      <c r="CN289" s="107">
        <v>41246.277249999999</v>
      </c>
      <c r="CO289" s="107">
        <v>2.5865</v>
      </c>
      <c r="CP289" s="107">
        <v>158.816</v>
      </c>
      <c r="CQ289" s="107">
        <v>20605.80675</v>
      </c>
      <c r="CR289" s="107">
        <v>1.2922499999999999</v>
      </c>
      <c r="CS289" s="107">
        <v>144.93674999999999</v>
      </c>
      <c r="CT289" s="107">
        <v>43253.832000000002</v>
      </c>
      <c r="CU289" s="107">
        <v>43264.74725</v>
      </c>
      <c r="CV289" s="107">
        <v>2.8734999999999999</v>
      </c>
      <c r="CW289" s="107">
        <v>170.69649999999999</v>
      </c>
      <c r="CX289" s="112">
        <v>32428.0785</v>
      </c>
      <c r="CY289" s="107">
        <v>2.1537500000000001</v>
      </c>
      <c r="CZ289" s="107">
        <v>160.83750000000001</v>
      </c>
      <c r="DA289" s="112">
        <v>21633.439750000001</v>
      </c>
      <c r="DB289" s="107">
        <v>1.43675</v>
      </c>
      <c r="DC289" s="107">
        <v>150.24725000000001</v>
      </c>
      <c r="DD289" s="112">
        <v>10815.92325</v>
      </c>
      <c r="DE289" s="107">
        <v>0.71825000000000006</v>
      </c>
      <c r="DF289" s="107">
        <v>140.42025000000001</v>
      </c>
      <c r="DG289" s="107">
        <v>68027.648000000001</v>
      </c>
      <c r="DH289" s="112">
        <v>68095.565000000002</v>
      </c>
      <c r="DI289" s="107">
        <v>3.2602500000000001</v>
      </c>
      <c r="DJ289" s="107">
        <v>180.37225000000001</v>
      </c>
      <c r="DK289" s="112">
        <v>51017.021000000001</v>
      </c>
      <c r="DL289" s="107">
        <v>2.4424999999999999</v>
      </c>
      <c r="DM289" s="107">
        <v>168.89375000000001</v>
      </c>
      <c r="DN289" s="112">
        <v>33995.491000000002</v>
      </c>
      <c r="DO289" s="107">
        <v>1.6274999999999999</v>
      </c>
      <c r="DP289" s="107">
        <v>156.52424999999999</v>
      </c>
      <c r="DQ289" s="112">
        <v>17004.538250000001</v>
      </c>
      <c r="DR289" s="107">
        <v>0.81399999999999995</v>
      </c>
      <c r="DS289" s="107">
        <v>143.24449999999999</v>
      </c>
      <c r="DT289" s="107">
        <v>4995.0417500000003</v>
      </c>
      <c r="DU289" s="112">
        <v>4995.8922499999999</v>
      </c>
      <c r="DV289" s="107">
        <v>5.1142500000000002</v>
      </c>
      <c r="DW289" s="107">
        <v>180.59925000000001</v>
      </c>
      <c r="DX289" s="112">
        <v>3735.27925</v>
      </c>
      <c r="DY289" s="107">
        <v>3.82375</v>
      </c>
      <c r="DZ289" s="107">
        <v>166.4485</v>
      </c>
      <c r="EA289" s="112">
        <v>2484.2442500000002</v>
      </c>
      <c r="EB289" s="107">
        <v>2.5430000000000001</v>
      </c>
      <c r="EC289" s="107">
        <v>153.72575000000001</v>
      </c>
      <c r="ED289" s="112">
        <v>1245.5777499999999</v>
      </c>
      <c r="EE289" s="107">
        <v>1.2749999999999999</v>
      </c>
      <c r="EF289" s="107">
        <v>141.18600000000001</v>
      </c>
      <c r="EG289" s="107">
        <v>1374570.5177500001</v>
      </c>
      <c r="EH289" s="111">
        <v>1371851.8204999999</v>
      </c>
      <c r="EI289" s="107">
        <v>3.8740000000000001</v>
      </c>
      <c r="EJ289" s="107">
        <v>199.97649999999999</v>
      </c>
      <c r="EK289" s="112">
        <v>1201500.9882499999</v>
      </c>
      <c r="EL289" s="107">
        <v>3.3929999999999998</v>
      </c>
      <c r="EM289" s="107">
        <v>188.489</v>
      </c>
      <c r="EN289" s="112">
        <v>1031558.9655</v>
      </c>
      <c r="EO289" s="107">
        <v>2.9129999999999998</v>
      </c>
      <c r="EP289" s="107">
        <v>178.79124999999999</v>
      </c>
      <c r="EQ289" s="112">
        <v>857468.99950000003</v>
      </c>
      <c r="ER289" s="107">
        <v>2.4215</v>
      </c>
      <c r="ES289" s="107">
        <v>169.84975</v>
      </c>
      <c r="ET289" s="112">
        <v>686900.34424999997</v>
      </c>
      <c r="EU289" s="107">
        <v>1.9397500000000001</v>
      </c>
      <c r="EV289" s="107">
        <v>161.48075</v>
      </c>
      <c r="EW289" s="112">
        <v>515376.52649999998</v>
      </c>
      <c r="EX289" s="107">
        <v>1.4555</v>
      </c>
      <c r="EY289" s="107">
        <v>153.40575000000001</v>
      </c>
      <c r="EZ289" s="112">
        <v>345314.15574999998</v>
      </c>
      <c r="FA289" s="107">
        <v>0.97524999999999995</v>
      </c>
      <c r="FB289" s="107">
        <v>145.30799999999999</v>
      </c>
      <c r="FC289" s="112">
        <v>171631.23925000001</v>
      </c>
      <c r="FD289" s="107">
        <v>0.48475000000000001</v>
      </c>
      <c r="FE289" s="107">
        <v>136.89850000000001</v>
      </c>
      <c r="FF289" s="107">
        <v>417.60525000000001</v>
      </c>
      <c r="FG289" s="112">
        <v>416.14075000000003</v>
      </c>
      <c r="FH289" s="107">
        <v>1.2295</v>
      </c>
      <c r="FI289" s="107">
        <v>129.81375</v>
      </c>
      <c r="FJ289" s="112">
        <v>208.42175</v>
      </c>
      <c r="FK289" s="107">
        <v>0.61575000000000002</v>
      </c>
      <c r="FL289" s="107">
        <v>129.0095</v>
      </c>
      <c r="FM289" s="107">
        <v>251.97274999999999</v>
      </c>
      <c r="FN289" s="112">
        <v>251.29400000000001</v>
      </c>
      <c r="FO289" s="107">
        <v>1.83975</v>
      </c>
      <c r="FP289" s="107">
        <v>129.05725000000001</v>
      </c>
      <c r="FQ289" s="112">
        <v>127.60525</v>
      </c>
      <c r="FR289" s="107">
        <v>0.93425000000000002</v>
      </c>
      <c r="FS289" s="107">
        <v>129.04349999999999</v>
      </c>
      <c r="FT289" s="107">
        <v>80.431250000000006</v>
      </c>
      <c r="FU289" s="107">
        <v>6.9820000000000002</v>
      </c>
      <c r="FV289" s="107">
        <v>210.32599999999999</v>
      </c>
      <c r="FW289" s="107">
        <v>79.088499999999996</v>
      </c>
      <c r="FX289" s="107">
        <v>6.8652499999999996</v>
      </c>
      <c r="FY289" s="107">
        <v>210.82024999999999</v>
      </c>
      <c r="FZ289" s="107">
        <v>1079926.8940000001</v>
      </c>
      <c r="GA289" s="107">
        <v>7.2919999999999998</v>
      </c>
      <c r="GB289" s="107">
        <v>217.518</v>
      </c>
      <c r="GC289" s="107">
        <v>3720203.4840000002</v>
      </c>
      <c r="GD289" s="107">
        <v>25.120249999999999</v>
      </c>
      <c r="GE289" s="113">
        <v>216.14725000000001</v>
      </c>
      <c r="GF289" s="113">
        <v>128.67500000000001</v>
      </c>
      <c r="GG289" s="113"/>
      <c r="GH289" s="113"/>
      <c r="GI289" s="113"/>
      <c r="GJ289" s="113"/>
      <c r="GK289" s="113"/>
      <c r="GL289" s="107"/>
      <c r="GM289" s="107">
        <v>2</v>
      </c>
      <c r="GN289" s="107"/>
      <c r="GO289" s="133"/>
      <c r="GP289" s="133"/>
      <c r="GQ289" s="133"/>
      <c r="GR289" s="133"/>
      <c r="GS289" s="72"/>
      <c r="GT289" s="72"/>
      <c r="GU289" s="72"/>
      <c r="GV289" s="72"/>
      <c r="GW289" s="72"/>
      <c r="GX289" s="72"/>
      <c r="GY289" s="72"/>
      <c r="GZ289" s="72"/>
      <c r="HA289" s="133"/>
      <c r="HB289" s="133"/>
      <c r="HC289" s="53" t="str">
        <f t="shared" si="29"/>
        <v>0</v>
      </c>
      <c r="HD289" s="56">
        <f t="shared" si="30"/>
        <v>2019</v>
      </c>
      <c r="HF289" s="56" t="e">
        <f>MATCH(ROUND(#REF!,1),#REF!,0)</f>
        <v>#REF!</v>
      </c>
      <c r="HG289" s="56" t="e">
        <f>MATCH(ROUND(#REF!,1),#REF!,0)</f>
        <v>#REF!</v>
      </c>
      <c r="HH289" s="56" t="e">
        <f>MATCH(ROUND(#REF!,1),#REF!,0)</f>
        <v>#REF!</v>
      </c>
      <c r="HI289" s="56" t="e">
        <f>MATCH(ROUND(#REF!,1),#REF!,0)</f>
        <v>#REF!</v>
      </c>
      <c r="HK289" s="115">
        <f t="shared" si="31"/>
        <v>2</v>
      </c>
      <c r="HL289" s="115" t="str" cm="1">
        <f t="array" ref="HL289">IFERROR(INDEX(#REF!,'5. Data Set'!HH289),"")</f>
        <v/>
      </c>
      <c r="HN289" s="116" t="str" cm="1">
        <f t="array" ref="HN289">IF(IFERROR(INDEX($E$5:$E$900,SMALL(IF(ROUND($EH$5:$EH$900,1)=ROUND($EH289,1),ROW($EH$5:$EH$900)-4,""),1)),"")=$E289,"",IFERROR(INDEX($E$5:$E$900,SMALL(IF(ROUND($EH$5:$EH$900,1)=ROUND($EH289,1),ROW($EH$5:$EH$900)-4,""),1)),""))</f>
        <v/>
      </c>
      <c r="HO289" s="116" t="str" cm="1">
        <f t="array" ref="HO289">IF(IFERROR(INDEX($E$5:$E$900,SMALL(IF(ROUND($EH$5:$EH$900,1)=ROUND($EH289,1),ROW($EH$5:$EH$900)-4,""),2)),"")=$E289,"",IFERROR(INDEX($E$5:$E$900,SMALL(IF(ROUND($EH$5:$EH$900,1)=ROUND($EH289,1),ROW($EH$5:$EH$900)-4,""),2)),""))</f>
        <v/>
      </c>
      <c r="HP289" s="116" t="str" cm="1">
        <f t="array" ref="HP289">IF(IFERROR(INDEX($E$5:$E$900,SMALL(IF(ROUND($EH$5:$EH$900,1)=ROUND($EH289,1),ROW($EH$5:$EH$900)-4,""),3)),"")=$E289,"",IFERROR(INDEX($E$5:$E$900,SMALL(IF(ROUND($EH$5:$EH$900,1)=ROUND($EH289,1),ROW($EH$5:$EH$900)-4,""),3)),""))</f>
        <v/>
      </c>
      <c r="HQ289" s="117" t="str" cm="1">
        <f t="array" ref="HQ289">IF(IFERROR(INDEX($E$5:$E$900,SMALL(IF(ROUND($EH$5:$EH$900,1)=ROUND($EH289,1),ROW($EH$5:$EH$900)-4,""),4)),"")=$E289,"",IFERROR(INDEX($E$5:$E$900,SMALL(IF(ROUND($EH$5:$EH$900,1)=ROUND($EH289,1),ROW($EH$5:$EH$900)-4,""),4)),""))</f>
        <v/>
      </c>
      <c r="HR289" s="118"/>
      <c r="HS289" s="105" t="str">
        <f t="shared" si="32"/>
        <v>QRB</v>
      </c>
      <c r="HT289" s="119" t="str">
        <f t="shared" si="33"/>
        <v/>
      </c>
      <c r="HU289" s="119" t="str">
        <f t="shared" si="33"/>
        <v/>
      </c>
      <c r="HV289" s="119" t="str">
        <f t="shared" si="33"/>
        <v/>
      </c>
      <c r="HW289" s="119" t="str">
        <f t="shared" si="33"/>
        <v/>
      </c>
    </row>
    <row r="290" spans="1:231" ht="12.75" customHeight="1" x14ac:dyDescent="0.25">
      <c r="A290" s="107" t="s">
        <v>292</v>
      </c>
      <c r="B290" s="107" t="s">
        <v>1020</v>
      </c>
      <c r="C290" s="107"/>
      <c r="D290" s="107">
        <v>2019</v>
      </c>
      <c r="E290" s="109" t="s">
        <v>1023</v>
      </c>
      <c r="F290" s="107" t="s">
        <v>300</v>
      </c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 t="s">
        <v>305</v>
      </c>
      <c r="X290" s="105"/>
      <c r="Y290" s="107" t="s">
        <v>296</v>
      </c>
      <c r="Z290" s="107">
        <v>4</v>
      </c>
      <c r="AA290" s="107" t="s">
        <v>1024</v>
      </c>
      <c r="AB290" s="110">
        <v>2</v>
      </c>
      <c r="AC290" s="110">
        <v>2</v>
      </c>
      <c r="AD290" s="107">
        <v>2594</v>
      </c>
      <c r="AE290" s="107">
        <v>18</v>
      </c>
      <c r="AF290" s="107">
        <v>2</v>
      </c>
      <c r="AG290" s="107">
        <v>511650</v>
      </c>
      <c r="AH290" s="107">
        <v>16</v>
      </c>
      <c r="AI290" s="107" t="s">
        <v>1025</v>
      </c>
      <c r="AJ290" s="110">
        <v>3</v>
      </c>
      <c r="AK290" s="110" t="s">
        <v>562</v>
      </c>
      <c r="AL290" s="107" t="s">
        <v>316</v>
      </c>
      <c r="AM290" s="107">
        <v>2</v>
      </c>
      <c r="AN290" s="110" t="s">
        <v>530</v>
      </c>
      <c r="AO290" s="110">
        <v>2200</v>
      </c>
      <c r="AP290" s="107" t="s">
        <v>817</v>
      </c>
      <c r="AQ290" s="107" t="s">
        <v>441</v>
      </c>
      <c r="AR290" s="107" t="s">
        <v>319</v>
      </c>
      <c r="AS290" s="107" t="s">
        <v>674</v>
      </c>
      <c r="AT290" s="107"/>
      <c r="AU290" s="107">
        <v>11.581</v>
      </c>
      <c r="AV290" s="107">
        <v>15.722</v>
      </c>
      <c r="AW290" s="107">
        <v>17.321999999999999</v>
      </c>
      <c r="AX290" s="107">
        <v>10.364000000000001</v>
      </c>
      <c r="AY290" s="107">
        <v>10.494999999999999</v>
      </c>
      <c r="AZ290" s="107">
        <v>16.91</v>
      </c>
      <c r="BA290" s="107"/>
      <c r="BB290" s="107">
        <v>4.3760000000000003</v>
      </c>
      <c r="BC290" s="107">
        <v>7.0579999999999998</v>
      </c>
      <c r="BD290" s="107">
        <v>8.8879999999999999</v>
      </c>
      <c r="BE290" s="107">
        <v>17.445</v>
      </c>
      <c r="BF290" s="107">
        <v>305.01600000000002</v>
      </c>
      <c r="BG290" s="107">
        <v>74579.762749999994</v>
      </c>
      <c r="BH290" s="112">
        <v>74916.922500000001</v>
      </c>
      <c r="BI290" s="111">
        <v>10.81925</v>
      </c>
      <c r="BJ290" s="112">
        <v>573.27499999999998</v>
      </c>
      <c r="BK290" s="112">
        <v>55930.592750000003</v>
      </c>
      <c r="BL290" s="111">
        <v>8.0772499999999994</v>
      </c>
      <c r="BM290" s="112">
        <v>568.375</v>
      </c>
      <c r="BN290" s="112">
        <v>37270.782249999997</v>
      </c>
      <c r="BO290" s="111">
        <v>5.3825000000000003</v>
      </c>
      <c r="BP290" s="112">
        <v>507.32499999999999</v>
      </c>
      <c r="BQ290" s="112">
        <v>18645.863499999999</v>
      </c>
      <c r="BR290" s="111">
        <v>2.6927500000000002</v>
      </c>
      <c r="BS290" s="107">
        <v>425.9</v>
      </c>
      <c r="BT290" s="107">
        <v>923724.47400000005</v>
      </c>
      <c r="BU290" s="112">
        <v>923028.36725000001</v>
      </c>
      <c r="BV290" s="107">
        <v>15.6425</v>
      </c>
      <c r="BW290" s="107">
        <v>630.57500000000005</v>
      </c>
      <c r="BX290" s="107">
        <v>692858.42749999999</v>
      </c>
      <c r="BY290" s="107">
        <v>11.74175</v>
      </c>
      <c r="BZ290" s="107">
        <v>622.02499999999998</v>
      </c>
      <c r="CA290" s="107">
        <v>461872.78375</v>
      </c>
      <c r="CB290" s="107">
        <v>7.8272500000000003</v>
      </c>
      <c r="CC290" s="107">
        <v>537.07500000000005</v>
      </c>
      <c r="CD290" s="107">
        <v>230953.27525000001</v>
      </c>
      <c r="CE290" s="107">
        <v>3.9140000000000001</v>
      </c>
      <c r="CF290" s="107">
        <v>437.1</v>
      </c>
      <c r="CG290" s="107">
        <v>233413.1225</v>
      </c>
      <c r="CH290" s="112">
        <v>235537.18325</v>
      </c>
      <c r="CI290" s="107">
        <v>14.7705</v>
      </c>
      <c r="CJ290" s="107">
        <v>516.42499999999995</v>
      </c>
      <c r="CK290" s="107">
        <v>175091.15125</v>
      </c>
      <c r="CL290" s="107">
        <v>10.98</v>
      </c>
      <c r="CM290" s="107">
        <v>516.47500000000002</v>
      </c>
      <c r="CN290" s="107">
        <v>116778.23475</v>
      </c>
      <c r="CO290" s="107">
        <v>7.3230000000000004</v>
      </c>
      <c r="CP290" s="107">
        <v>455.92500000000001</v>
      </c>
      <c r="CQ290" s="107">
        <v>58345.938000000002</v>
      </c>
      <c r="CR290" s="107">
        <v>3.6587499999999999</v>
      </c>
      <c r="CS290" s="107">
        <v>396.85</v>
      </c>
      <c r="CT290" s="107">
        <v>127385.64975</v>
      </c>
      <c r="CU290" s="107">
        <v>127351.44749999999</v>
      </c>
      <c r="CV290" s="107">
        <v>8.4582499999999996</v>
      </c>
      <c r="CW290" s="107">
        <v>514.20000000000005</v>
      </c>
      <c r="CX290" s="112">
        <v>95537.386499999993</v>
      </c>
      <c r="CY290" s="107">
        <v>6.3452500000000001</v>
      </c>
      <c r="CZ290" s="107">
        <v>488.65</v>
      </c>
      <c r="DA290" s="112">
        <v>63712.502</v>
      </c>
      <c r="DB290" s="107">
        <v>4.2314999999999996</v>
      </c>
      <c r="DC290" s="107">
        <v>434.67500000000001</v>
      </c>
      <c r="DD290" s="112">
        <v>31854.468250000002</v>
      </c>
      <c r="DE290" s="107">
        <v>2.1157499999999998</v>
      </c>
      <c r="DF290" s="107">
        <v>381.3</v>
      </c>
      <c r="DG290" s="107">
        <v>187942.73475</v>
      </c>
      <c r="DH290" s="112">
        <v>188023.978</v>
      </c>
      <c r="DI290" s="107">
        <v>9.0020000000000007</v>
      </c>
      <c r="DJ290" s="107">
        <v>524.32500000000005</v>
      </c>
      <c r="DK290" s="112">
        <v>140946.427</v>
      </c>
      <c r="DL290" s="107">
        <v>6.7480000000000002</v>
      </c>
      <c r="DM290" s="107">
        <v>523.57500000000005</v>
      </c>
      <c r="DN290" s="112">
        <v>93928.652000000002</v>
      </c>
      <c r="DO290" s="107">
        <v>4.4969999999999999</v>
      </c>
      <c r="DP290" s="107">
        <v>464.57499999999999</v>
      </c>
      <c r="DQ290" s="112">
        <v>46935.358749999999</v>
      </c>
      <c r="DR290" s="107">
        <v>2.2469999999999999</v>
      </c>
      <c r="DS290" s="107">
        <v>396.72500000000002</v>
      </c>
      <c r="DT290" s="107">
        <v>13879.15475</v>
      </c>
      <c r="DU290" s="112">
        <v>13850.84525</v>
      </c>
      <c r="DV290" s="107">
        <v>14.179</v>
      </c>
      <c r="DW290" s="107">
        <v>516.32500000000005</v>
      </c>
      <c r="DX290" s="112">
        <v>10397.426750000001</v>
      </c>
      <c r="DY290" s="107">
        <v>10.643750000000001</v>
      </c>
      <c r="DZ290" s="107">
        <v>512.77499999999998</v>
      </c>
      <c r="EA290" s="112">
        <v>6940.3244999999997</v>
      </c>
      <c r="EB290" s="107">
        <v>7.1047500000000001</v>
      </c>
      <c r="EC290" s="107">
        <v>451.7</v>
      </c>
      <c r="ED290" s="112">
        <v>3459.2469999999998</v>
      </c>
      <c r="EE290" s="107">
        <v>3.5412499999999998</v>
      </c>
      <c r="EF290" s="107">
        <v>388.3</v>
      </c>
      <c r="EG290" s="107">
        <v>3237960.1887500002</v>
      </c>
      <c r="EH290" s="111">
        <v>3241801.1972500002</v>
      </c>
      <c r="EI290" s="107">
        <v>9.1547499999999999</v>
      </c>
      <c r="EJ290" s="107">
        <v>600.82500000000005</v>
      </c>
      <c r="EK290" s="112">
        <v>2835477.2285000002</v>
      </c>
      <c r="EL290" s="107">
        <v>8.0072500000000009</v>
      </c>
      <c r="EM290" s="107">
        <v>586.5</v>
      </c>
      <c r="EN290" s="112">
        <v>2427194.5665000002</v>
      </c>
      <c r="EO290" s="107">
        <v>6.8542500000000004</v>
      </c>
      <c r="EP290" s="107">
        <v>565.32500000000005</v>
      </c>
      <c r="EQ290" s="112">
        <v>2021970.6402499999</v>
      </c>
      <c r="ER290" s="107">
        <v>5.71</v>
      </c>
      <c r="ES290" s="107">
        <v>521.02499999999998</v>
      </c>
      <c r="ET290" s="112">
        <v>1620835.4210000001</v>
      </c>
      <c r="EU290" s="107">
        <v>4.5772500000000003</v>
      </c>
      <c r="EV290" s="107">
        <v>475.3</v>
      </c>
      <c r="EW290" s="112">
        <v>1213088.4175</v>
      </c>
      <c r="EX290" s="107">
        <v>3.4257499999999999</v>
      </c>
      <c r="EY290" s="107">
        <v>435.6</v>
      </c>
      <c r="EZ290" s="112">
        <v>807959.69224999996</v>
      </c>
      <c r="FA290" s="107">
        <v>2.2817500000000002</v>
      </c>
      <c r="FB290" s="107">
        <v>394.72500000000002</v>
      </c>
      <c r="FC290" s="112">
        <v>403754.91275000002</v>
      </c>
      <c r="FD290" s="107">
        <v>1.14025</v>
      </c>
      <c r="FE290" s="107">
        <v>354.32499999999999</v>
      </c>
      <c r="FF290" s="107">
        <v>652.71600000000001</v>
      </c>
      <c r="FG290" s="112">
        <v>659.03499999999997</v>
      </c>
      <c r="FH290" s="107">
        <v>1.9472499999999999</v>
      </c>
      <c r="FI290" s="107">
        <v>312.72500000000002</v>
      </c>
      <c r="FJ290" s="112">
        <v>324.66924999999998</v>
      </c>
      <c r="FK290" s="107">
        <v>0.95925000000000005</v>
      </c>
      <c r="FL290" s="107">
        <v>311.85000000000002</v>
      </c>
      <c r="FM290" s="107">
        <v>424.8965</v>
      </c>
      <c r="FN290" s="112">
        <v>425.50524999999999</v>
      </c>
      <c r="FO290" s="107">
        <v>3.1152500000000001</v>
      </c>
      <c r="FP290" s="107">
        <v>312.25</v>
      </c>
      <c r="FQ290" s="112">
        <v>212.77275</v>
      </c>
      <c r="FR290" s="107">
        <v>1.55775</v>
      </c>
      <c r="FS290" s="107">
        <v>311.89999999999998</v>
      </c>
      <c r="FT290" s="107">
        <v>125.80549999999999</v>
      </c>
      <c r="FU290" s="107">
        <v>10.920500000000001</v>
      </c>
      <c r="FV290" s="107">
        <v>619.75</v>
      </c>
      <c r="FW290" s="107">
        <v>123.6605</v>
      </c>
      <c r="FX290" s="107">
        <v>10.734500000000001</v>
      </c>
      <c r="FY290" s="107">
        <v>621.47500000000002</v>
      </c>
      <c r="FZ290" s="107">
        <v>2598144.61925</v>
      </c>
      <c r="GA290" s="107">
        <v>17.543749999999999</v>
      </c>
      <c r="GB290" s="107">
        <v>570.29999999999995</v>
      </c>
      <c r="GC290" s="107">
        <v>26912448.811250001</v>
      </c>
      <c r="GD290" s="107">
        <v>181.72399999999999</v>
      </c>
      <c r="GE290" s="113">
        <v>595.77499999999998</v>
      </c>
      <c r="GF290" s="113">
        <v>316</v>
      </c>
      <c r="GG290" s="113"/>
      <c r="GH290" s="113"/>
      <c r="GI290" s="113"/>
      <c r="GJ290" s="113"/>
      <c r="GK290" s="113"/>
      <c r="GL290" s="107"/>
      <c r="GM290" s="107">
        <v>2</v>
      </c>
      <c r="GN290" s="107"/>
      <c r="GO290" s="133"/>
      <c r="GP290" s="133"/>
      <c r="GQ290" s="133"/>
      <c r="GR290" s="133"/>
      <c r="GS290" s="72"/>
      <c r="GT290" s="72"/>
      <c r="GU290" s="72"/>
      <c r="GV290" s="72"/>
      <c r="GW290" s="72"/>
      <c r="GX290" s="72"/>
      <c r="GY290" s="72"/>
      <c r="GZ290" s="72"/>
      <c r="HA290" s="133"/>
      <c r="HB290" s="133"/>
      <c r="HC290" s="53" t="str">
        <f t="shared" si="29"/>
        <v>0</v>
      </c>
      <c r="HD290" s="56">
        <f t="shared" si="30"/>
        <v>2019</v>
      </c>
      <c r="HF290" s="56" t="e">
        <f>MATCH(ROUND(#REF!,1),#REF!,0)</f>
        <v>#REF!</v>
      </c>
      <c r="HG290" s="56" t="e">
        <f>MATCH(ROUND(#REF!,1),#REF!,0)</f>
        <v>#REF!</v>
      </c>
      <c r="HH290" s="56" t="e">
        <f>MATCH(ROUND(#REF!,1),#REF!,0)</f>
        <v>#REF!</v>
      </c>
      <c r="HI290" s="56" t="e">
        <f>MATCH(ROUND(#REF!,1),#REF!,0)</f>
        <v>#REF!</v>
      </c>
      <c r="HK290" s="115">
        <f t="shared" si="31"/>
        <v>2</v>
      </c>
      <c r="HL290" s="115" t="str" cm="1">
        <f t="array" ref="HL290">IFERROR(INDEX(#REF!,'5. Data Set'!HH290),"")</f>
        <v/>
      </c>
      <c r="HN290" s="116" t="str" cm="1">
        <f t="array" ref="HN290">IF(IFERROR(INDEX($E$5:$E$900,SMALL(IF(ROUND($EH$5:$EH$900,1)=ROUND($EH290,1),ROW($EH$5:$EH$900)-4,""),1)),"")=$E290,"",IFERROR(INDEX($E$5:$E$900,SMALL(IF(ROUND($EH$5:$EH$900,1)=ROUND($EH290,1),ROW($EH$5:$EH$900)-4,""),1)),""))</f>
        <v/>
      </c>
      <c r="HO290" s="116" t="str" cm="1">
        <f t="array" ref="HO290">IF(IFERROR(INDEX($E$5:$E$900,SMALL(IF(ROUND($EH$5:$EH$900,1)=ROUND($EH290,1),ROW($EH$5:$EH$900)-4,""),2)),"")=$E290,"",IFERROR(INDEX($E$5:$E$900,SMALL(IF(ROUND($EH$5:$EH$900,1)=ROUND($EH290,1),ROW($EH$5:$EH$900)-4,""),2)),""))</f>
        <v/>
      </c>
      <c r="HP290" s="116" t="str" cm="1">
        <f t="array" ref="HP290">IF(IFERROR(INDEX($E$5:$E$900,SMALL(IF(ROUND($EH$5:$EH$900,1)=ROUND($EH290,1),ROW($EH$5:$EH$900)-4,""),3)),"")=$E290,"",IFERROR(INDEX($E$5:$E$900,SMALL(IF(ROUND($EH$5:$EH$900,1)=ROUND($EH290,1),ROW($EH$5:$EH$900)-4,""),3)),""))</f>
        <v/>
      </c>
      <c r="HQ290" s="117" t="str" cm="1">
        <f t="array" ref="HQ290">IF(IFERROR(INDEX($E$5:$E$900,SMALL(IF(ROUND($EH$5:$EH$900,1)=ROUND($EH290,1),ROW($EH$5:$EH$900)-4,""),4)),"")=$E290,"",IFERROR(INDEX($E$5:$E$900,SMALL(IF(ROUND($EH$5:$EH$900,1)=ROUND($EH290,1),ROW($EH$5:$EH$900)-4,""),4)),""))</f>
        <v/>
      </c>
      <c r="HR290" s="118"/>
      <c r="HS290" s="105" t="str">
        <f t="shared" si="32"/>
        <v>QRB</v>
      </c>
      <c r="HT290" s="119" t="str">
        <f t="shared" si="33"/>
        <v/>
      </c>
      <c r="HU290" s="119" t="str">
        <f t="shared" si="33"/>
        <v/>
      </c>
      <c r="HV290" s="119" t="str">
        <f t="shared" si="33"/>
        <v/>
      </c>
      <c r="HW290" s="119" t="str">
        <f t="shared" si="33"/>
        <v/>
      </c>
    </row>
    <row r="291" spans="1:231" ht="12.75" customHeight="1" x14ac:dyDescent="0.25">
      <c r="A291" s="107" t="s">
        <v>292</v>
      </c>
      <c r="B291" s="107" t="s">
        <v>1020</v>
      </c>
      <c r="C291" s="107"/>
      <c r="D291" s="107">
        <v>2019</v>
      </c>
      <c r="E291" s="109" t="s">
        <v>1026</v>
      </c>
      <c r="F291" s="107" t="s">
        <v>49</v>
      </c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 t="s">
        <v>305</v>
      </c>
      <c r="X291" s="105"/>
      <c r="Y291" s="107" t="s">
        <v>296</v>
      </c>
      <c r="Z291" s="107">
        <v>4</v>
      </c>
      <c r="AA291" s="107" t="s">
        <v>1027</v>
      </c>
      <c r="AB291" s="110">
        <v>2</v>
      </c>
      <c r="AC291" s="110">
        <v>2</v>
      </c>
      <c r="AD291" s="107">
        <v>2200</v>
      </c>
      <c r="AE291" s="107">
        <v>18</v>
      </c>
      <c r="AF291" s="107">
        <v>2</v>
      </c>
      <c r="AG291" s="107">
        <v>1023650</v>
      </c>
      <c r="AH291" s="107">
        <v>8</v>
      </c>
      <c r="AI291" s="107" t="s">
        <v>1025</v>
      </c>
      <c r="AJ291" s="110">
        <v>2</v>
      </c>
      <c r="AK291" s="110" t="s">
        <v>562</v>
      </c>
      <c r="AL291" s="107" t="s">
        <v>316</v>
      </c>
      <c r="AM291" s="107">
        <v>2</v>
      </c>
      <c r="AN291" s="110" t="s">
        <v>530</v>
      </c>
      <c r="AO291" s="110">
        <v>1600</v>
      </c>
      <c r="AP291" s="107" t="s">
        <v>817</v>
      </c>
      <c r="AQ291" s="107" t="s">
        <v>441</v>
      </c>
      <c r="AR291" s="107" t="s">
        <v>319</v>
      </c>
      <c r="AS291" s="107" t="s">
        <v>674</v>
      </c>
      <c r="AT291" s="107"/>
      <c r="AU291" s="111">
        <v>16.079999999999998</v>
      </c>
      <c r="AV291" s="111">
        <v>19.963999999999999</v>
      </c>
      <c r="AW291" s="111">
        <v>22.914000000000001</v>
      </c>
      <c r="AX291" s="111">
        <v>13.819000000000001</v>
      </c>
      <c r="AY291" s="111">
        <v>14.387</v>
      </c>
      <c r="AZ291" s="111">
        <v>23.161999999999999</v>
      </c>
      <c r="BA291" s="111"/>
      <c r="BB291" s="111">
        <v>4.2080000000000002</v>
      </c>
      <c r="BC291" s="111">
        <v>6.1020000000000003</v>
      </c>
      <c r="BD291" s="111">
        <v>12.78</v>
      </c>
      <c r="BE291" s="107">
        <v>20.34</v>
      </c>
      <c r="BF291" s="107">
        <v>294.90100000000001</v>
      </c>
      <c r="BG291" s="107">
        <v>71122.707250000007</v>
      </c>
      <c r="BH291" s="112">
        <v>71159.432750000007</v>
      </c>
      <c r="BI291" s="111">
        <v>10.2765</v>
      </c>
      <c r="BJ291" s="112">
        <v>449.67500000000001</v>
      </c>
      <c r="BK291" s="112">
        <v>53385.675499999998</v>
      </c>
      <c r="BL291" s="111">
        <v>7.7097499999999997</v>
      </c>
      <c r="BM291" s="112">
        <v>389.32499999999999</v>
      </c>
      <c r="BN291" s="112">
        <v>35566.971250000002</v>
      </c>
      <c r="BO291" s="111">
        <v>5.1364999999999998</v>
      </c>
      <c r="BP291" s="112">
        <v>329.27499999999998</v>
      </c>
      <c r="BQ291" s="112">
        <v>17776.54825</v>
      </c>
      <c r="BR291" s="111">
        <v>2.56725</v>
      </c>
      <c r="BS291" s="107">
        <v>271.05</v>
      </c>
      <c r="BT291" s="107">
        <v>749823.49124999996</v>
      </c>
      <c r="BU291" s="112">
        <v>749734.49699999997</v>
      </c>
      <c r="BV291" s="107">
        <v>12.705500000000001</v>
      </c>
      <c r="BW291" s="107">
        <v>448.55</v>
      </c>
      <c r="BX291" s="107">
        <v>562266.6335</v>
      </c>
      <c r="BY291" s="107">
        <v>9.5287500000000005</v>
      </c>
      <c r="BZ291" s="107">
        <v>388.92500000000001</v>
      </c>
      <c r="CA291" s="107">
        <v>374934.15025000001</v>
      </c>
      <c r="CB291" s="107">
        <v>6.3540000000000001</v>
      </c>
      <c r="CC291" s="107">
        <v>328.82499999999999</v>
      </c>
      <c r="CD291" s="107">
        <v>187442.94224999999</v>
      </c>
      <c r="CE291" s="107">
        <v>3.1764999999999999</v>
      </c>
      <c r="CF291" s="107">
        <v>268.14999999999998</v>
      </c>
      <c r="CG291" s="107">
        <v>216349.75125</v>
      </c>
      <c r="CH291" s="112">
        <v>217320.28450000001</v>
      </c>
      <c r="CI291" s="107">
        <v>13.628</v>
      </c>
      <c r="CJ291" s="107">
        <v>392.1</v>
      </c>
      <c r="CK291" s="107">
        <v>162269.89275</v>
      </c>
      <c r="CL291" s="107">
        <v>10.176</v>
      </c>
      <c r="CM291" s="107">
        <v>373.22500000000002</v>
      </c>
      <c r="CN291" s="107">
        <v>108186.167</v>
      </c>
      <c r="CO291" s="107">
        <v>6.7842500000000001</v>
      </c>
      <c r="CP291" s="107">
        <v>308.3</v>
      </c>
      <c r="CQ291" s="107">
        <v>54045.794750000001</v>
      </c>
      <c r="CR291" s="107">
        <v>3.3892500000000001</v>
      </c>
      <c r="CS291" s="107">
        <v>256.3</v>
      </c>
      <c r="CT291" s="107">
        <v>105878.84325000001</v>
      </c>
      <c r="CU291" s="107">
        <v>105900.867</v>
      </c>
      <c r="CV291" s="107">
        <v>7.0335000000000001</v>
      </c>
      <c r="CW291" s="107">
        <v>330.92500000000001</v>
      </c>
      <c r="CX291" s="112">
        <v>79422.000750000007</v>
      </c>
      <c r="CY291" s="107">
        <v>5.2750000000000004</v>
      </c>
      <c r="CZ291" s="107">
        <v>300.07499999999999</v>
      </c>
      <c r="DA291" s="112">
        <v>52950.074999999997</v>
      </c>
      <c r="DB291" s="107">
        <v>3.51675</v>
      </c>
      <c r="DC291" s="107">
        <v>266.875</v>
      </c>
      <c r="DD291" s="112">
        <v>26475.31</v>
      </c>
      <c r="DE291" s="107">
        <v>1.7585</v>
      </c>
      <c r="DF291" s="107">
        <v>237.34649999999999</v>
      </c>
      <c r="DG291" s="107">
        <v>164978.04800000001</v>
      </c>
      <c r="DH291" s="112">
        <v>164971.01874999999</v>
      </c>
      <c r="DI291" s="107">
        <v>7.89825</v>
      </c>
      <c r="DJ291" s="107">
        <v>365.77499999999998</v>
      </c>
      <c r="DK291" s="112">
        <v>123727.946</v>
      </c>
      <c r="DL291" s="107">
        <v>5.9237500000000001</v>
      </c>
      <c r="DM291" s="107">
        <v>330.4</v>
      </c>
      <c r="DN291" s="112">
        <v>82491.497749999995</v>
      </c>
      <c r="DO291" s="107">
        <v>3.9495</v>
      </c>
      <c r="DP291" s="107">
        <v>286.32499999999999</v>
      </c>
      <c r="DQ291" s="112">
        <v>41267.269249999998</v>
      </c>
      <c r="DR291" s="107">
        <v>1.9757499999999999</v>
      </c>
      <c r="DS291" s="107">
        <v>246.2055</v>
      </c>
      <c r="DT291" s="107">
        <v>12142.924499999999</v>
      </c>
      <c r="DU291" s="112">
        <v>12142.208000000001</v>
      </c>
      <c r="DV291" s="107">
        <v>12.43</v>
      </c>
      <c r="DW291" s="107">
        <v>361.67500000000001</v>
      </c>
      <c r="DX291" s="112">
        <v>9106.9179999999997</v>
      </c>
      <c r="DY291" s="107">
        <v>9.3227499999999992</v>
      </c>
      <c r="DZ291" s="107">
        <v>318.10000000000002</v>
      </c>
      <c r="EA291" s="112">
        <v>6077.8522499999999</v>
      </c>
      <c r="EB291" s="107">
        <v>6.2220000000000004</v>
      </c>
      <c r="EC291" s="107">
        <v>279.32499999999999</v>
      </c>
      <c r="ED291" s="112">
        <v>3033.1507499999998</v>
      </c>
      <c r="EE291" s="107">
        <v>3.105</v>
      </c>
      <c r="EF291" s="107">
        <v>242.01675</v>
      </c>
      <c r="EG291" s="107">
        <v>3120674.24175</v>
      </c>
      <c r="EH291" s="111">
        <v>3117655.0242499998</v>
      </c>
      <c r="EI291" s="107">
        <v>8.8042499999999997</v>
      </c>
      <c r="EJ291" s="107">
        <v>451.35</v>
      </c>
      <c r="EK291" s="112">
        <v>2729718.6924999999</v>
      </c>
      <c r="EL291" s="107">
        <v>7.7084999999999999</v>
      </c>
      <c r="EM291" s="107">
        <v>401.1</v>
      </c>
      <c r="EN291" s="112">
        <v>2340347.52</v>
      </c>
      <c r="EO291" s="107">
        <v>6.609</v>
      </c>
      <c r="EP291" s="107">
        <v>369.375</v>
      </c>
      <c r="EQ291" s="112">
        <v>1946454.0502500001</v>
      </c>
      <c r="ER291" s="107">
        <v>5.4967499999999996</v>
      </c>
      <c r="ES291" s="107">
        <v>339.57499999999999</v>
      </c>
      <c r="ET291" s="112">
        <v>1560045.1555000001</v>
      </c>
      <c r="EU291" s="107">
        <v>4.4055</v>
      </c>
      <c r="EV291" s="107">
        <v>312.3</v>
      </c>
      <c r="EW291" s="112">
        <v>1172351.5732499999</v>
      </c>
      <c r="EX291" s="107">
        <v>3.3107500000000001</v>
      </c>
      <c r="EY291" s="107">
        <v>284.8</v>
      </c>
      <c r="EZ291" s="112">
        <v>780006.80550000002</v>
      </c>
      <c r="FA291" s="107">
        <v>2.20275</v>
      </c>
      <c r="FB291" s="107">
        <v>259.2</v>
      </c>
      <c r="FC291" s="112">
        <v>389321.74225000001</v>
      </c>
      <c r="FD291" s="107">
        <v>1.0994999999999999</v>
      </c>
      <c r="FE291" s="107">
        <v>233.76650000000001</v>
      </c>
      <c r="FF291" s="107">
        <v>426.75749999999999</v>
      </c>
      <c r="FG291" s="112">
        <v>408.92574999999999</v>
      </c>
      <c r="FH291" s="107">
        <v>1.20825</v>
      </c>
      <c r="FI291" s="107">
        <v>207.67075</v>
      </c>
      <c r="FJ291" s="112">
        <v>213.17250000000001</v>
      </c>
      <c r="FK291" s="107">
        <v>0.62975000000000003</v>
      </c>
      <c r="FL291" s="107">
        <v>206.9425</v>
      </c>
      <c r="FM291" s="107">
        <v>244.6925</v>
      </c>
      <c r="FN291" s="112">
        <v>244.94149999999999</v>
      </c>
      <c r="FO291" s="107">
        <v>1.79325</v>
      </c>
      <c r="FP291" s="107">
        <v>206.87799999999999</v>
      </c>
      <c r="FQ291" s="112">
        <v>121.60325</v>
      </c>
      <c r="FR291" s="107">
        <v>0.89024999999999999</v>
      </c>
      <c r="FS291" s="107">
        <v>207.25749999999999</v>
      </c>
      <c r="FT291" s="107">
        <v>95.820250000000001</v>
      </c>
      <c r="FU291" s="107">
        <v>8.3177500000000002</v>
      </c>
      <c r="FV291" s="107">
        <v>404.67500000000001</v>
      </c>
      <c r="FW291" s="107">
        <v>94.460999999999999</v>
      </c>
      <c r="FX291" s="107">
        <v>8.1997499999999999</v>
      </c>
      <c r="FY291" s="107">
        <v>407.35</v>
      </c>
      <c r="FZ291" s="107">
        <v>2438646.5890000002</v>
      </c>
      <c r="GA291" s="107">
        <v>16.466750000000001</v>
      </c>
      <c r="GB291" s="107">
        <v>452.05</v>
      </c>
      <c r="GC291" s="107">
        <v>19446067.951499999</v>
      </c>
      <c r="GD291" s="107">
        <v>131.30799999999999</v>
      </c>
      <c r="GE291" s="113">
        <v>445.25</v>
      </c>
      <c r="GF291" s="113">
        <v>207.55</v>
      </c>
      <c r="GG291" s="113"/>
      <c r="GH291" s="113"/>
      <c r="GI291" s="113"/>
      <c r="GJ291" s="113"/>
      <c r="GK291" s="113"/>
      <c r="GL291" s="107"/>
      <c r="GM291" s="107">
        <v>2</v>
      </c>
      <c r="GN291" s="107"/>
      <c r="GO291" s="133"/>
      <c r="GP291" s="133"/>
      <c r="GQ291" s="133"/>
      <c r="GR291" s="133"/>
      <c r="GS291" s="72"/>
      <c r="GT291" s="72"/>
      <c r="GU291" s="72"/>
      <c r="GV291" s="72"/>
      <c r="GW291" s="72"/>
      <c r="GX291" s="72"/>
      <c r="GY291" s="72"/>
      <c r="GZ291" s="72"/>
      <c r="HA291" s="133"/>
      <c r="HB291" s="133"/>
      <c r="HC291" s="53" t="str">
        <f t="shared" si="29"/>
        <v>0</v>
      </c>
      <c r="HD291" s="56">
        <f t="shared" si="30"/>
        <v>2019</v>
      </c>
      <c r="HF291" s="56" t="e">
        <f>MATCH(ROUND(#REF!,1),#REF!,0)</f>
        <v>#REF!</v>
      </c>
      <c r="HG291" s="56" t="e">
        <f>MATCH(ROUND(#REF!,1),#REF!,0)</f>
        <v>#REF!</v>
      </c>
      <c r="HH291" s="56" t="e">
        <f>MATCH(ROUND(#REF!,1),#REF!,0)</f>
        <v>#REF!</v>
      </c>
      <c r="HI291" s="56" t="e">
        <f>MATCH(ROUND(#REF!,1),#REF!,0)</f>
        <v>#REF!</v>
      </c>
      <c r="HK291" s="115">
        <f t="shared" si="31"/>
        <v>2</v>
      </c>
      <c r="HL291" s="115" t="str" cm="1">
        <f t="array" ref="HL291">IFERROR(INDEX(#REF!,'5. Data Set'!HH291),"")</f>
        <v/>
      </c>
      <c r="HN291" s="116" t="str" cm="1">
        <f t="array" ref="HN291">IF(IFERROR(INDEX($E$5:$E$900,SMALL(IF(ROUND($EH$5:$EH$900,1)=ROUND($EH291,1),ROW($EH$5:$EH$900)-4,""),1)),"")=$E291,"",IFERROR(INDEX($E$5:$E$900,SMALL(IF(ROUND($EH$5:$EH$900,1)=ROUND($EH291,1),ROW($EH$5:$EH$900)-4,""),1)),""))</f>
        <v/>
      </c>
      <c r="HO291" s="116" t="str" cm="1">
        <f t="array" ref="HO291">IF(IFERROR(INDEX($E$5:$E$900,SMALL(IF(ROUND($EH$5:$EH$900,1)=ROUND($EH291,1),ROW($EH$5:$EH$900)-4,""),2)),"")=$E291,"",IFERROR(INDEX($E$5:$E$900,SMALL(IF(ROUND($EH$5:$EH$900,1)=ROUND($EH291,1),ROW($EH$5:$EH$900)-4,""),2)),""))</f>
        <v/>
      </c>
      <c r="HP291" s="116" t="str" cm="1">
        <f t="array" ref="HP291">IF(IFERROR(INDEX($E$5:$E$900,SMALL(IF(ROUND($EH$5:$EH$900,1)=ROUND($EH291,1),ROW($EH$5:$EH$900)-4,""),3)),"")=$E291,"",IFERROR(INDEX($E$5:$E$900,SMALL(IF(ROUND($EH$5:$EH$900,1)=ROUND($EH291,1),ROW($EH$5:$EH$900)-4,""),3)),""))</f>
        <v/>
      </c>
      <c r="HQ291" s="117" t="str" cm="1">
        <f t="array" ref="HQ291">IF(IFERROR(INDEX($E$5:$E$900,SMALL(IF(ROUND($EH$5:$EH$900,1)=ROUND($EH291,1),ROW($EH$5:$EH$900)-4,""),4)),"")=$E291,"",IFERROR(INDEX($E$5:$E$900,SMALL(IF(ROUND($EH$5:$EH$900,1)=ROUND($EH291,1),ROW($EH$5:$EH$900)-4,""),4)),""))</f>
        <v/>
      </c>
      <c r="HR291" s="118"/>
      <c r="HS291" s="105" t="str">
        <f t="shared" si="32"/>
        <v>QRB</v>
      </c>
      <c r="HT291" s="119" t="str">
        <f t="shared" si="33"/>
        <v/>
      </c>
      <c r="HU291" s="119" t="str">
        <f t="shared" si="33"/>
        <v/>
      </c>
      <c r="HV291" s="119" t="str">
        <f t="shared" si="33"/>
        <v/>
      </c>
      <c r="HW291" s="119" t="str">
        <f t="shared" si="33"/>
        <v/>
      </c>
    </row>
    <row r="292" spans="1:231" ht="12.75" customHeight="1" x14ac:dyDescent="0.25">
      <c r="A292" s="107" t="s">
        <v>292</v>
      </c>
      <c r="B292" s="107" t="s">
        <v>1028</v>
      </c>
      <c r="C292" s="107"/>
      <c r="D292" s="107">
        <v>2019</v>
      </c>
      <c r="E292" s="109" t="s">
        <v>1029</v>
      </c>
      <c r="F292" s="107" t="s">
        <v>300</v>
      </c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 t="s">
        <v>305</v>
      </c>
      <c r="X292" s="105"/>
      <c r="Y292" s="107" t="s">
        <v>296</v>
      </c>
      <c r="Z292" s="107">
        <v>2</v>
      </c>
      <c r="AA292" s="107" t="s">
        <v>1024</v>
      </c>
      <c r="AB292" s="110">
        <v>2</v>
      </c>
      <c r="AC292" s="110">
        <v>2</v>
      </c>
      <c r="AD292" s="107">
        <v>2600</v>
      </c>
      <c r="AE292" s="107">
        <v>18</v>
      </c>
      <c r="AF292" s="107">
        <v>2</v>
      </c>
      <c r="AG292" s="107">
        <v>1023650</v>
      </c>
      <c r="AH292" s="107">
        <v>16</v>
      </c>
      <c r="AI292" s="107" t="s">
        <v>1025</v>
      </c>
      <c r="AJ292" s="110">
        <v>6</v>
      </c>
      <c r="AK292" s="110" t="s">
        <v>562</v>
      </c>
      <c r="AL292" s="107" t="s">
        <v>316</v>
      </c>
      <c r="AM292" s="107">
        <v>2</v>
      </c>
      <c r="AN292" s="110" t="s">
        <v>530</v>
      </c>
      <c r="AO292" s="110">
        <v>800</v>
      </c>
      <c r="AP292" s="107" t="s">
        <v>817</v>
      </c>
      <c r="AQ292" s="107" t="s">
        <v>441</v>
      </c>
      <c r="AR292" s="107" t="s">
        <v>319</v>
      </c>
      <c r="AS292" s="107" t="s">
        <v>674</v>
      </c>
      <c r="AT292" s="107"/>
      <c r="AU292" s="111">
        <v>9.36</v>
      </c>
      <c r="AV292" s="111">
        <v>11.039</v>
      </c>
      <c r="AW292" s="111">
        <v>14.983000000000001</v>
      </c>
      <c r="AX292" s="111">
        <v>9.5280000000000005</v>
      </c>
      <c r="AY292" s="111">
        <v>9.6869999999999994</v>
      </c>
      <c r="AZ292" s="111">
        <v>15.717000000000001</v>
      </c>
      <c r="BA292" s="111"/>
      <c r="BB292" s="111">
        <v>12.359</v>
      </c>
      <c r="BC292" s="111">
        <v>20.350000000000001</v>
      </c>
      <c r="BD292" s="111">
        <v>7.484</v>
      </c>
      <c r="BE292" s="107">
        <v>15.634</v>
      </c>
      <c r="BF292" s="107">
        <v>303.91899999999998</v>
      </c>
      <c r="BG292" s="107">
        <v>59959.843999999997</v>
      </c>
      <c r="BH292" s="112">
        <v>62158.969499999999</v>
      </c>
      <c r="BI292" s="111">
        <v>8.9770000000000003</v>
      </c>
      <c r="BJ292" s="112">
        <v>611.45000000000005</v>
      </c>
      <c r="BK292" s="112">
        <v>44950.8505</v>
      </c>
      <c r="BL292" s="111">
        <v>6.4915000000000003</v>
      </c>
      <c r="BM292" s="112">
        <v>576.25</v>
      </c>
      <c r="BN292" s="112">
        <v>30006.215499999998</v>
      </c>
      <c r="BO292" s="111">
        <v>4.3334999999999999</v>
      </c>
      <c r="BP292" s="112">
        <v>497.60399999999998</v>
      </c>
      <c r="BQ292" s="112">
        <v>14954.296</v>
      </c>
      <c r="BR292" s="111">
        <v>2.1595</v>
      </c>
      <c r="BS292" s="107">
        <v>405.214</v>
      </c>
      <c r="BT292" s="107">
        <v>626850.43000000005</v>
      </c>
      <c r="BU292" s="112">
        <v>631928.15650000004</v>
      </c>
      <c r="BV292" s="107">
        <v>10.709</v>
      </c>
      <c r="BW292" s="107">
        <v>649.54999999999995</v>
      </c>
      <c r="BX292" s="107">
        <v>470101.36849999998</v>
      </c>
      <c r="BY292" s="107">
        <v>7.9664999999999999</v>
      </c>
      <c r="BZ292" s="107">
        <v>586.9</v>
      </c>
      <c r="CA292" s="107">
        <v>313395.272</v>
      </c>
      <c r="CB292" s="107">
        <v>5.3109999999999999</v>
      </c>
      <c r="CC292" s="107">
        <v>501.15</v>
      </c>
      <c r="CD292" s="107">
        <v>156714.40700000001</v>
      </c>
      <c r="CE292" s="107">
        <v>2.6560000000000001</v>
      </c>
      <c r="CF292" s="107">
        <v>424.161</v>
      </c>
      <c r="CG292" s="107">
        <v>216444.10750000001</v>
      </c>
      <c r="CH292" s="112">
        <v>224427.052</v>
      </c>
      <c r="CI292" s="107">
        <v>14.073499999999999</v>
      </c>
      <c r="CJ292" s="107">
        <v>566.65</v>
      </c>
      <c r="CK292" s="107">
        <v>162330.23550000001</v>
      </c>
      <c r="CL292" s="107">
        <v>10.179500000000001</v>
      </c>
      <c r="CM292" s="107">
        <v>595</v>
      </c>
      <c r="CN292" s="107">
        <v>108145.23450000001</v>
      </c>
      <c r="CO292" s="107">
        <v>6.7815000000000003</v>
      </c>
      <c r="CP292" s="107">
        <v>467.95699999999999</v>
      </c>
      <c r="CQ292" s="107">
        <v>54079.368000000002</v>
      </c>
      <c r="CR292" s="107">
        <v>3.3915000000000002</v>
      </c>
      <c r="CS292" s="107">
        <v>414.35149999999999</v>
      </c>
      <c r="CT292" s="107">
        <v>125401.02499999999</v>
      </c>
      <c r="CU292" s="107">
        <v>126800.1145</v>
      </c>
      <c r="CV292" s="107">
        <v>8.4215</v>
      </c>
      <c r="CW292" s="107">
        <v>595.6</v>
      </c>
      <c r="CX292" s="112">
        <v>94095.693499999994</v>
      </c>
      <c r="CY292" s="107">
        <v>6.2495000000000003</v>
      </c>
      <c r="CZ292" s="107">
        <v>524.9</v>
      </c>
      <c r="DA292" s="112">
        <v>62722.247499999998</v>
      </c>
      <c r="DB292" s="107">
        <v>4.1660000000000004</v>
      </c>
      <c r="DC292" s="107">
        <v>441.3845</v>
      </c>
      <c r="DD292" s="112">
        <v>31402.245999999999</v>
      </c>
      <c r="DE292" s="107">
        <v>2.0855000000000001</v>
      </c>
      <c r="DF292" s="107">
        <v>402.14299999999997</v>
      </c>
      <c r="DG292" s="107">
        <v>187728.201</v>
      </c>
      <c r="DH292" s="112">
        <v>185414.46549999999</v>
      </c>
      <c r="DI292" s="107">
        <v>8.8770000000000007</v>
      </c>
      <c r="DJ292" s="107">
        <v>593.1</v>
      </c>
      <c r="DK292" s="112">
        <v>140864.13250000001</v>
      </c>
      <c r="DL292" s="107">
        <v>6.7439999999999998</v>
      </c>
      <c r="DM292" s="107">
        <v>541.79999999999995</v>
      </c>
      <c r="DN292" s="112">
        <v>93866.223499999993</v>
      </c>
      <c r="DO292" s="107">
        <v>4.4939999999999998</v>
      </c>
      <c r="DP292" s="107">
        <v>509.2</v>
      </c>
      <c r="DQ292" s="112">
        <v>46935.360500000003</v>
      </c>
      <c r="DR292" s="107">
        <v>2.2469999999999999</v>
      </c>
      <c r="DS292" s="107">
        <v>419.471</v>
      </c>
      <c r="DT292" s="107">
        <v>13716.079</v>
      </c>
      <c r="DU292" s="112">
        <v>13921.067499999999</v>
      </c>
      <c r="DV292" s="107">
        <v>14.250999999999999</v>
      </c>
      <c r="DW292" s="107">
        <v>577.45000000000005</v>
      </c>
      <c r="DX292" s="112">
        <v>10295.683000000001</v>
      </c>
      <c r="DY292" s="107">
        <v>10.5395</v>
      </c>
      <c r="DZ292" s="107">
        <v>562.70000000000005</v>
      </c>
      <c r="EA292" s="112">
        <v>6857.0214999999998</v>
      </c>
      <c r="EB292" s="107">
        <v>7.0194999999999999</v>
      </c>
      <c r="EC292" s="107">
        <v>462.85399999999998</v>
      </c>
      <c r="ED292" s="112">
        <v>3430.0360000000001</v>
      </c>
      <c r="EE292" s="107">
        <v>3.5114999999999998</v>
      </c>
      <c r="EF292" s="107">
        <v>403.3655</v>
      </c>
      <c r="EG292" s="107">
        <v>2819084.4874999998</v>
      </c>
      <c r="EH292" s="111">
        <v>2846980.233</v>
      </c>
      <c r="EI292" s="107">
        <v>8.0399999999999991</v>
      </c>
      <c r="EJ292" s="107">
        <v>646.1</v>
      </c>
      <c r="EK292" s="112">
        <v>2465264.9265000001</v>
      </c>
      <c r="EL292" s="107">
        <v>6.9619999999999997</v>
      </c>
      <c r="EM292" s="107">
        <v>629.85</v>
      </c>
      <c r="EN292" s="112">
        <v>2114100.3450000002</v>
      </c>
      <c r="EO292" s="107">
        <v>5.97</v>
      </c>
      <c r="EP292" s="107">
        <v>575.70000000000005</v>
      </c>
      <c r="EQ292" s="112">
        <v>1761635.3740000001</v>
      </c>
      <c r="ER292" s="107">
        <v>4.9749999999999996</v>
      </c>
      <c r="ES292" s="107">
        <v>516.70000000000005</v>
      </c>
      <c r="ET292" s="112">
        <v>1401661.0325</v>
      </c>
      <c r="EU292" s="107">
        <v>3.9580000000000002</v>
      </c>
      <c r="EV292" s="107">
        <v>482.58550000000002</v>
      </c>
      <c r="EW292" s="112">
        <v>1059227.8905</v>
      </c>
      <c r="EX292" s="107">
        <v>2.9910000000000001</v>
      </c>
      <c r="EY292" s="107">
        <v>448.03750000000002</v>
      </c>
      <c r="EZ292" s="112">
        <v>705559.41</v>
      </c>
      <c r="FA292" s="107">
        <v>1.9924999999999999</v>
      </c>
      <c r="FB292" s="107">
        <v>407.75099999999998</v>
      </c>
      <c r="FC292" s="112">
        <v>353086.3345</v>
      </c>
      <c r="FD292" s="107">
        <v>0.997</v>
      </c>
      <c r="FE292" s="107">
        <v>372.08</v>
      </c>
      <c r="FF292" s="107">
        <v>2072.3274999999999</v>
      </c>
      <c r="FG292" s="112">
        <v>2033.829</v>
      </c>
      <c r="FH292" s="107">
        <v>6.0090000000000003</v>
      </c>
      <c r="FI292" s="107">
        <v>349.66</v>
      </c>
      <c r="FJ292" s="112">
        <v>1035.5645</v>
      </c>
      <c r="FK292" s="107">
        <v>3.0594999999999999</v>
      </c>
      <c r="FL292" s="107">
        <v>344.2165</v>
      </c>
      <c r="FM292" s="107">
        <v>1335.0495000000001</v>
      </c>
      <c r="FN292" s="112">
        <v>1360.5564999999999</v>
      </c>
      <c r="FO292" s="107">
        <v>9.9610000000000003</v>
      </c>
      <c r="FP292" s="107">
        <v>342.14100000000002</v>
      </c>
      <c r="FQ292" s="112">
        <v>666.13699999999994</v>
      </c>
      <c r="FR292" s="107">
        <v>4.8769999999999998</v>
      </c>
      <c r="FS292" s="107">
        <v>342.86799999999999</v>
      </c>
      <c r="FT292" s="107">
        <v>104.197</v>
      </c>
      <c r="FU292" s="107">
        <v>9.0449999999999999</v>
      </c>
      <c r="FV292" s="107">
        <v>614.65</v>
      </c>
      <c r="FW292" s="107">
        <v>124.636</v>
      </c>
      <c r="FX292" s="107">
        <v>10.819000000000001</v>
      </c>
      <c r="FY292" s="107">
        <v>651.25</v>
      </c>
      <c r="FZ292" s="107">
        <v>2572309.5575000001</v>
      </c>
      <c r="GA292" s="107">
        <v>17.369499999999999</v>
      </c>
      <c r="GB292" s="107">
        <v>666.15</v>
      </c>
      <c r="GC292" s="107">
        <v>28251142.087499999</v>
      </c>
      <c r="GD292" s="107">
        <v>190.76349999999999</v>
      </c>
      <c r="GE292" s="113">
        <v>627.65</v>
      </c>
      <c r="GF292" s="113">
        <v>341.7</v>
      </c>
      <c r="GG292" s="113"/>
      <c r="GH292" s="113"/>
      <c r="GI292" s="113"/>
      <c r="GJ292" s="113"/>
      <c r="GK292" s="113"/>
      <c r="GL292" s="107"/>
      <c r="GM292" s="107">
        <v>2</v>
      </c>
      <c r="GN292" s="107"/>
      <c r="GO292" s="133"/>
      <c r="GP292" s="133"/>
      <c r="GQ292" s="133"/>
      <c r="GR292" s="133"/>
      <c r="GS292" s="72"/>
      <c r="GT292" s="72"/>
      <c r="GU292" s="72"/>
      <c r="GV292" s="72"/>
      <c r="GW292" s="72"/>
      <c r="GX292" s="72"/>
      <c r="GY292" s="72"/>
      <c r="GZ292" s="72"/>
      <c r="HA292" s="133"/>
      <c r="HB292" s="133"/>
      <c r="HC292" s="53" t="str">
        <f t="shared" si="29"/>
        <v>0</v>
      </c>
      <c r="HD292" s="56">
        <f t="shared" si="30"/>
        <v>2019</v>
      </c>
      <c r="HF292" s="56" t="e">
        <f>MATCH(ROUND(#REF!,1),#REF!,0)</f>
        <v>#REF!</v>
      </c>
      <c r="HG292" s="56" t="e">
        <f>MATCH(ROUND(#REF!,1),#REF!,0)</f>
        <v>#REF!</v>
      </c>
      <c r="HH292" s="56" t="e">
        <f>MATCH(ROUND(#REF!,1),#REF!,0)</f>
        <v>#REF!</v>
      </c>
      <c r="HI292" s="56" t="e">
        <f>MATCH(ROUND(#REF!,1),#REF!,0)</f>
        <v>#REF!</v>
      </c>
      <c r="HK292" s="115">
        <f t="shared" si="31"/>
        <v>2</v>
      </c>
      <c r="HL292" s="115" t="str" cm="1">
        <f t="array" ref="HL292">IFERROR(INDEX(#REF!,'5. Data Set'!HH292),"")</f>
        <v/>
      </c>
      <c r="HN292" s="116" t="str" cm="1">
        <f t="array" ref="HN292">IF(IFERROR(INDEX($E$5:$E$900,SMALL(IF(ROUND($EH$5:$EH$900,1)=ROUND($EH292,1),ROW($EH$5:$EH$900)-4,""),1)),"")=$E292,"",IFERROR(INDEX($E$5:$E$900,SMALL(IF(ROUND($EH$5:$EH$900,1)=ROUND($EH292,1),ROW($EH$5:$EH$900)-4,""),1)),""))</f>
        <v/>
      </c>
      <c r="HO292" s="116" t="str" cm="1">
        <f t="array" ref="HO292">IF(IFERROR(INDEX($E$5:$E$900,SMALL(IF(ROUND($EH$5:$EH$900,1)=ROUND($EH292,1),ROW($EH$5:$EH$900)-4,""),2)),"")=$E292,"",IFERROR(INDEX($E$5:$E$900,SMALL(IF(ROUND($EH$5:$EH$900,1)=ROUND($EH292,1),ROW($EH$5:$EH$900)-4,""),2)),""))</f>
        <v/>
      </c>
      <c r="HP292" s="116" t="str" cm="1">
        <f t="array" ref="HP292">IF(IFERROR(INDEX($E$5:$E$900,SMALL(IF(ROUND($EH$5:$EH$900,1)=ROUND($EH292,1),ROW($EH$5:$EH$900)-4,""),3)),"")=$E292,"",IFERROR(INDEX($E$5:$E$900,SMALL(IF(ROUND($EH$5:$EH$900,1)=ROUND($EH292,1),ROW($EH$5:$EH$900)-4,""),3)),""))</f>
        <v/>
      </c>
      <c r="HQ292" s="117" t="str" cm="1">
        <f t="array" ref="HQ292">IF(IFERROR(INDEX($E$5:$E$900,SMALL(IF(ROUND($EH$5:$EH$900,1)=ROUND($EH292,1),ROW($EH$5:$EH$900)-4,""),4)),"")=$E292,"",IFERROR(INDEX($E$5:$E$900,SMALL(IF(ROUND($EH$5:$EH$900,1)=ROUND($EH292,1),ROW($EH$5:$EH$900)-4,""),4)),""))</f>
        <v/>
      </c>
      <c r="HR292" s="118"/>
      <c r="HS292" s="105" t="str">
        <f t="shared" si="32"/>
        <v>GRT</v>
      </c>
      <c r="HT292" s="119" t="str">
        <f t="shared" si="33"/>
        <v/>
      </c>
      <c r="HU292" s="119" t="str">
        <f t="shared" si="33"/>
        <v/>
      </c>
      <c r="HV292" s="119" t="str">
        <f t="shared" si="33"/>
        <v/>
      </c>
      <c r="HW292" s="119" t="str">
        <f t="shared" si="33"/>
        <v/>
      </c>
    </row>
    <row r="293" spans="1:231" ht="12.75" customHeight="1" x14ac:dyDescent="0.25">
      <c r="A293" s="107" t="s">
        <v>292</v>
      </c>
      <c r="B293" s="107" t="s">
        <v>1028</v>
      </c>
      <c r="C293" s="107"/>
      <c r="D293" s="107">
        <v>2019</v>
      </c>
      <c r="E293" s="109" t="s">
        <v>1030</v>
      </c>
      <c r="F293" s="107" t="s">
        <v>309</v>
      </c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 t="s">
        <v>305</v>
      </c>
      <c r="X293" s="105"/>
      <c r="Y293" s="107" t="s">
        <v>296</v>
      </c>
      <c r="Z293" s="107">
        <v>2</v>
      </c>
      <c r="AA293" s="107" t="s">
        <v>973</v>
      </c>
      <c r="AB293" s="110">
        <v>2</v>
      </c>
      <c r="AC293" s="110">
        <v>2</v>
      </c>
      <c r="AD293" s="107">
        <v>2100</v>
      </c>
      <c r="AE293" s="107">
        <v>8</v>
      </c>
      <c r="AF293" s="107">
        <v>2</v>
      </c>
      <c r="AG293" s="107">
        <v>95650</v>
      </c>
      <c r="AH293" s="107">
        <v>12</v>
      </c>
      <c r="AI293" s="107" t="s">
        <v>1022</v>
      </c>
      <c r="AJ293" s="110">
        <v>1</v>
      </c>
      <c r="AK293" s="110" t="s">
        <v>562</v>
      </c>
      <c r="AL293" s="107" t="s">
        <v>316</v>
      </c>
      <c r="AM293" s="107">
        <v>2</v>
      </c>
      <c r="AN293" s="110" t="s">
        <v>530</v>
      </c>
      <c r="AO293" s="110">
        <v>800</v>
      </c>
      <c r="AP293" s="107" t="s">
        <v>817</v>
      </c>
      <c r="AQ293" s="107" t="s">
        <v>424</v>
      </c>
      <c r="AR293" s="107" t="s">
        <v>319</v>
      </c>
      <c r="AS293" s="107" t="s">
        <v>674</v>
      </c>
      <c r="AT293" s="107"/>
      <c r="AU293" s="107">
        <v>13.691000000000001</v>
      </c>
      <c r="AV293" s="107">
        <v>21.972000000000001</v>
      </c>
      <c r="AW293" s="107">
        <v>16.899000000000001</v>
      </c>
      <c r="AX293" s="107">
        <v>9.8620000000000001</v>
      </c>
      <c r="AY293" s="107">
        <v>10.673</v>
      </c>
      <c r="AZ293" s="107">
        <v>16.904</v>
      </c>
      <c r="BA293" s="107"/>
      <c r="BB293" s="107">
        <v>5.3150000000000004</v>
      </c>
      <c r="BC293" s="107">
        <v>10.3</v>
      </c>
      <c r="BD293" s="107">
        <v>11.348000000000001</v>
      </c>
      <c r="BE293" s="107">
        <v>31.635000000000002</v>
      </c>
      <c r="BF293" s="107">
        <v>117.084</v>
      </c>
      <c r="BG293" s="107">
        <v>31161.842499999999</v>
      </c>
      <c r="BH293" s="112">
        <v>31191.737000000001</v>
      </c>
      <c r="BI293" s="111">
        <v>4.5045000000000002</v>
      </c>
      <c r="BJ293" s="112">
        <v>208.833</v>
      </c>
      <c r="BK293" s="112">
        <v>23356.968000000001</v>
      </c>
      <c r="BL293" s="111">
        <v>3.3730000000000002</v>
      </c>
      <c r="BM293" s="112">
        <v>190.76849999999999</v>
      </c>
      <c r="BN293" s="112">
        <v>15534.894</v>
      </c>
      <c r="BO293" s="111">
        <v>2.2435</v>
      </c>
      <c r="BP293" s="112">
        <v>174.435</v>
      </c>
      <c r="BQ293" s="112">
        <v>7793.2280000000001</v>
      </c>
      <c r="BR293" s="111">
        <v>1.1254999999999999</v>
      </c>
      <c r="BS293" s="107">
        <v>157.12049999999999</v>
      </c>
      <c r="BT293" s="107">
        <v>448262.49449999997</v>
      </c>
      <c r="BU293" s="112">
        <v>448315.005</v>
      </c>
      <c r="BV293" s="107">
        <v>7.5975000000000001</v>
      </c>
      <c r="BW293" s="107">
        <v>221.28649999999999</v>
      </c>
      <c r="BX293" s="107">
        <v>336280.864</v>
      </c>
      <c r="BY293" s="107">
        <v>5.6989999999999998</v>
      </c>
      <c r="BZ293" s="107">
        <v>203.65350000000001</v>
      </c>
      <c r="CA293" s="107">
        <v>224099.97949999999</v>
      </c>
      <c r="CB293" s="107">
        <v>3.798</v>
      </c>
      <c r="CC293" s="107">
        <v>183.446</v>
      </c>
      <c r="CD293" s="107">
        <v>112162.96550000001</v>
      </c>
      <c r="CE293" s="107">
        <v>1.901</v>
      </c>
      <c r="CF293" s="107">
        <v>162.20849999999999</v>
      </c>
      <c r="CG293" s="107">
        <v>84247.414000000004</v>
      </c>
      <c r="CH293" s="112">
        <v>84644.319000000003</v>
      </c>
      <c r="CI293" s="107">
        <v>5.3079999999999998</v>
      </c>
      <c r="CJ293" s="107">
        <v>194.76050000000001</v>
      </c>
      <c r="CK293" s="107">
        <v>63219.178</v>
      </c>
      <c r="CL293" s="107">
        <v>3.9645000000000001</v>
      </c>
      <c r="CM293" s="107">
        <v>180.23849999999999</v>
      </c>
      <c r="CN293" s="107">
        <v>42085.272499999999</v>
      </c>
      <c r="CO293" s="107">
        <v>2.6389999999999998</v>
      </c>
      <c r="CP293" s="107">
        <v>166.518</v>
      </c>
      <c r="CQ293" s="107">
        <v>21046.591499999999</v>
      </c>
      <c r="CR293" s="107">
        <v>1.32</v>
      </c>
      <c r="CS293" s="107">
        <v>153.77250000000001</v>
      </c>
      <c r="CT293" s="107">
        <v>43756.556499999999</v>
      </c>
      <c r="CU293" s="107">
        <v>43777.050499999998</v>
      </c>
      <c r="CV293" s="107">
        <v>2.9075000000000002</v>
      </c>
      <c r="CW293" s="107">
        <v>177.99299999999999</v>
      </c>
      <c r="CX293" s="112">
        <v>32798.665000000001</v>
      </c>
      <c r="CY293" s="107">
        <v>2.1785000000000001</v>
      </c>
      <c r="CZ293" s="107">
        <v>168.59350000000001</v>
      </c>
      <c r="DA293" s="112">
        <v>21861.282500000001</v>
      </c>
      <c r="DB293" s="107">
        <v>1.452</v>
      </c>
      <c r="DC293" s="107">
        <v>158.55549999999999</v>
      </c>
      <c r="DD293" s="112">
        <v>10926.839</v>
      </c>
      <c r="DE293" s="107">
        <v>0.72550000000000003</v>
      </c>
      <c r="DF293" s="107">
        <v>148.28450000000001</v>
      </c>
      <c r="DG293" s="107">
        <v>67936.673999999999</v>
      </c>
      <c r="DH293" s="112">
        <v>68004.891499999998</v>
      </c>
      <c r="DI293" s="107">
        <v>3.2559999999999998</v>
      </c>
      <c r="DJ293" s="107">
        <v>186.047</v>
      </c>
      <c r="DK293" s="112">
        <v>50939.962500000001</v>
      </c>
      <c r="DL293" s="107">
        <v>2.4390000000000001</v>
      </c>
      <c r="DM293" s="107">
        <v>176.34350000000001</v>
      </c>
      <c r="DN293" s="112">
        <v>33961.917999999998</v>
      </c>
      <c r="DO293" s="107">
        <v>1.6259999999999999</v>
      </c>
      <c r="DP293" s="107">
        <v>163.489</v>
      </c>
      <c r="DQ293" s="112">
        <v>16992.950499999999</v>
      </c>
      <c r="DR293" s="107">
        <v>0.8135</v>
      </c>
      <c r="DS293" s="107">
        <v>150.91550000000001</v>
      </c>
      <c r="DT293" s="107">
        <v>4995.4570000000003</v>
      </c>
      <c r="DU293" s="112">
        <v>4997.1194999999998</v>
      </c>
      <c r="DV293" s="107">
        <v>5.1154999999999999</v>
      </c>
      <c r="DW293" s="107">
        <v>186.215</v>
      </c>
      <c r="DX293" s="112">
        <v>3752.5735</v>
      </c>
      <c r="DY293" s="107">
        <v>3.8414999999999999</v>
      </c>
      <c r="DZ293" s="107">
        <v>174.26150000000001</v>
      </c>
      <c r="EA293" s="112">
        <v>2500.8905</v>
      </c>
      <c r="EB293" s="107">
        <v>2.56</v>
      </c>
      <c r="EC293" s="107">
        <v>162.0205</v>
      </c>
      <c r="ED293" s="112">
        <v>1250.2719999999999</v>
      </c>
      <c r="EE293" s="107">
        <v>1.28</v>
      </c>
      <c r="EF293" s="107">
        <v>150.0155</v>
      </c>
      <c r="EG293" s="107">
        <v>1492789.5425</v>
      </c>
      <c r="EH293" s="111">
        <v>1494792.6535</v>
      </c>
      <c r="EI293" s="107">
        <v>4.2210000000000001</v>
      </c>
      <c r="EJ293" s="107">
        <v>208.15100000000001</v>
      </c>
      <c r="EK293" s="112">
        <v>1303055.7324999999</v>
      </c>
      <c r="EL293" s="107">
        <v>3.68</v>
      </c>
      <c r="EM293" s="107">
        <v>197.03800000000001</v>
      </c>
      <c r="EN293" s="112">
        <v>1118111.6710000001</v>
      </c>
      <c r="EO293" s="107">
        <v>3.1575000000000002</v>
      </c>
      <c r="EP293" s="107">
        <v>187.6</v>
      </c>
      <c r="EQ293" s="112">
        <v>932256.91650000005</v>
      </c>
      <c r="ER293" s="107">
        <v>2.6324999999999998</v>
      </c>
      <c r="ES293" s="107">
        <v>179.01599999999999</v>
      </c>
      <c r="ET293" s="112">
        <v>742807.97649999999</v>
      </c>
      <c r="EU293" s="107">
        <v>2.0975000000000001</v>
      </c>
      <c r="EV293" s="107">
        <v>170.54499999999999</v>
      </c>
      <c r="EW293" s="112">
        <v>561798.21299999999</v>
      </c>
      <c r="EX293" s="107">
        <v>1.5865</v>
      </c>
      <c r="EY293" s="107">
        <v>162.595</v>
      </c>
      <c r="EZ293" s="112">
        <v>372030.228</v>
      </c>
      <c r="FA293" s="107">
        <v>1.0505</v>
      </c>
      <c r="FB293" s="107">
        <v>154.3305</v>
      </c>
      <c r="FC293" s="112">
        <v>185764.11600000001</v>
      </c>
      <c r="FD293" s="107">
        <v>0.52449999999999997</v>
      </c>
      <c r="FE293" s="107">
        <v>146.101</v>
      </c>
      <c r="FF293" s="107">
        <v>354.56900000000002</v>
      </c>
      <c r="FG293" s="112">
        <v>346.52600000000001</v>
      </c>
      <c r="FH293" s="107">
        <v>1.024</v>
      </c>
      <c r="FI293" s="107">
        <v>138.5265</v>
      </c>
      <c r="FJ293" s="112">
        <v>178.64099999999999</v>
      </c>
      <c r="FK293" s="107">
        <v>0.52800000000000002</v>
      </c>
      <c r="FL293" s="107">
        <v>138.08850000000001</v>
      </c>
      <c r="FM293" s="107">
        <v>274.87049999999999</v>
      </c>
      <c r="FN293" s="112">
        <v>273.5625</v>
      </c>
      <c r="FO293" s="107">
        <v>2.0030000000000001</v>
      </c>
      <c r="FP293" s="107">
        <v>138.10300000000001</v>
      </c>
      <c r="FQ293" s="112">
        <v>137.947</v>
      </c>
      <c r="FR293" s="107">
        <v>1.01</v>
      </c>
      <c r="FS293" s="107">
        <v>138.053</v>
      </c>
      <c r="FT293" s="107">
        <v>78.453000000000003</v>
      </c>
      <c r="FU293" s="107">
        <v>6.81</v>
      </c>
      <c r="FV293" s="107">
        <v>215.62</v>
      </c>
      <c r="FW293" s="107">
        <v>78.787999999999997</v>
      </c>
      <c r="FX293" s="107">
        <v>6.8390000000000004</v>
      </c>
      <c r="FY293" s="107">
        <v>215.8475</v>
      </c>
      <c r="FZ293" s="107">
        <v>1096306.8049999999</v>
      </c>
      <c r="GA293" s="107">
        <v>7.4024999999999999</v>
      </c>
      <c r="GB293" s="107">
        <v>217.66</v>
      </c>
      <c r="GC293" s="107">
        <v>3765565.5164999999</v>
      </c>
      <c r="GD293" s="107">
        <v>25.426500000000001</v>
      </c>
      <c r="GE293" s="113">
        <v>217.16499999999999</v>
      </c>
      <c r="GF293" s="113">
        <v>137.65</v>
      </c>
      <c r="GG293" s="113"/>
      <c r="GH293" s="113"/>
      <c r="GI293" s="113"/>
      <c r="GJ293" s="113"/>
      <c r="GK293" s="113"/>
      <c r="GL293" s="107"/>
      <c r="GM293" s="107">
        <v>2</v>
      </c>
      <c r="GN293" s="107"/>
      <c r="GO293" s="133"/>
      <c r="GP293" s="133"/>
      <c r="GQ293" s="133"/>
      <c r="GR293" s="133"/>
      <c r="GS293" s="72"/>
      <c r="GT293" s="72"/>
      <c r="GU293" s="72"/>
      <c r="GV293" s="72"/>
      <c r="GW293" s="72"/>
      <c r="GX293" s="72"/>
      <c r="GY293" s="72"/>
      <c r="GZ293" s="72"/>
      <c r="HA293" s="133"/>
      <c r="HB293" s="133"/>
      <c r="HC293" s="53" t="str">
        <f t="shared" si="29"/>
        <v>0</v>
      </c>
      <c r="HD293" s="56">
        <f t="shared" si="30"/>
        <v>2019</v>
      </c>
      <c r="HF293" s="56" t="e">
        <f>MATCH(ROUND(#REF!,1),#REF!,0)</f>
        <v>#REF!</v>
      </c>
      <c r="HG293" s="56" t="e">
        <f>MATCH(ROUND(#REF!,1),#REF!,0)</f>
        <v>#REF!</v>
      </c>
      <c r="HH293" s="56" t="e">
        <f>MATCH(ROUND(#REF!,1),#REF!,0)</f>
        <v>#REF!</v>
      </c>
      <c r="HI293" s="56" t="e">
        <f>MATCH(ROUND(#REF!,1),#REF!,0)</f>
        <v>#REF!</v>
      </c>
      <c r="HK293" s="115">
        <f t="shared" si="31"/>
        <v>2</v>
      </c>
      <c r="HL293" s="115" t="str" cm="1">
        <f t="array" ref="HL293">IFERROR(INDEX(#REF!,'5. Data Set'!HH293),"")</f>
        <v/>
      </c>
      <c r="HN293" s="116" t="str" cm="1">
        <f t="array" ref="HN293">IF(IFERROR(INDEX($E$5:$E$900,SMALL(IF(ROUND($EH$5:$EH$900,1)=ROUND($EH293,1),ROW($EH$5:$EH$900)-4,""),1)),"")=$E293,"",IFERROR(INDEX($E$5:$E$900,SMALL(IF(ROUND($EH$5:$EH$900,1)=ROUND($EH293,1),ROW($EH$5:$EH$900)-4,""),1)),""))</f>
        <v/>
      </c>
      <c r="HO293" s="116" t="str" cm="1">
        <f t="array" ref="HO293">IF(IFERROR(INDEX($E$5:$E$900,SMALL(IF(ROUND($EH$5:$EH$900,1)=ROUND($EH293,1),ROW($EH$5:$EH$900)-4,""),2)),"")=$E293,"",IFERROR(INDEX($E$5:$E$900,SMALL(IF(ROUND($EH$5:$EH$900,1)=ROUND($EH293,1),ROW($EH$5:$EH$900)-4,""),2)),""))</f>
        <v/>
      </c>
      <c r="HP293" s="116" t="str" cm="1">
        <f t="array" ref="HP293">IF(IFERROR(INDEX($E$5:$E$900,SMALL(IF(ROUND($EH$5:$EH$900,1)=ROUND($EH293,1),ROW($EH$5:$EH$900)-4,""),3)),"")=$E293,"",IFERROR(INDEX($E$5:$E$900,SMALL(IF(ROUND($EH$5:$EH$900,1)=ROUND($EH293,1),ROW($EH$5:$EH$900)-4,""),3)),""))</f>
        <v/>
      </c>
      <c r="HQ293" s="117" t="str" cm="1">
        <f t="array" ref="HQ293">IF(IFERROR(INDEX($E$5:$E$900,SMALL(IF(ROUND($EH$5:$EH$900,1)=ROUND($EH293,1),ROW($EH$5:$EH$900)-4,""),4)),"")=$E293,"",IFERROR(INDEX($E$5:$E$900,SMALL(IF(ROUND($EH$5:$EH$900,1)=ROUND($EH293,1),ROW($EH$5:$EH$900)-4,""),4)),""))</f>
        <v/>
      </c>
      <c r="HR293" s="118"/>
      <c r="HS293" s="105" t="str">
        <f t="shared" si="32"/>
        <v>GRT</v>
      </c>
      <c r="HT293" s="119" t="str">
        <f t="shared" si="33"/>
        <v/>
      </c>
      <c r="HU293" s="119" t="str">
        <f t="shared" si="33"/>
        <v/>
      </c>
      <c r="HV293" s="119" t="str">
        <f t="shared" si="33"/>
        <v/>
      </c>
      <c r="HW293" s="119" t="str">
        <f t="shared" si="33"/>
        <v/>
      </c>
    </row>
    <row r="294" spans="1:231" ht="12.75" customHeight="1" x14ac:dyDescent="0.25">
      <c r="A294" s="107" t="s">
        <v>292</v>
      </c>
      <c r="B294" s="107" t="s">
        <v>1028</v>
      </c>
      <c r="C294" s="107"/>
      <c r="D294" s="107">
        <v>2019</v>
      </c>
      <c r="E294" s="109" t="s">
        <v>1031</v>
      </c>
      <c r="F294" s="107" t="s">
        <v>49</v>
      </c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 t="s">
        <v>305</v>
      </c>
      <c r="X294" s="105"/>
      <c r="Y294" s="107" t="s">
        <v>296</v>
      </c>
      <c r="Z294" s="107">
        <v>2</v>
      </c>
      <c r="AA294" s="107" t="s">
        <v>1027</v>
      </c>
      <c r="AB294" s="110">
        <v>2</v>
      </c>
      <c r="AC294" s="110">
        <v>2</v>
      </c>
      <c r="AD294" s="107">
        <v>2200</v>
      </c>
      <c r="AE294" s="107">
        <v>18</v>
      </c>
      <c r="AF294" s="107">
        <v>2</v>
      </c>
      <c r="AG294" s="107">
        <v>1023650</v>
      </c>
      <c r="AH294" s="107">
        <v>16</v>
      </c>
      <c r="AI294" s="107" t="s">
        <v>1025</v>
      </c>
      <c r="AJ294" s="110">
        <v>4</v>
      </c>
      <c r="AK294" s="110" t="s">
        <v>562</v>
      </c>
      <c r="AL294" s="107" t="s">
        <v>316</v>
      </c>
      <c r="AM294" s="107">
        <v>2</v>
      </c>
      <c r="AN294" s="110" t="s">
        <v>530</v>
      </c>
      <c r="AO294" s="110">
        <v>800</v>
      </c>
      <c r="AP294" s="107" t="s">
        <v>817</v>
      </c>
      <c r="AQ294" s="107" t="s">
        <v>424</v>
      </c>
      <c r="AR294" s="107" t="s">
        <v>319</v>
      </c>
      <c r="AS294" s="107" t="s">
        <v>674</v>
      </c>
      <c r="AT294" s="107"/>
      <c r="AU294" s="111">
        <v>13.052</v>
      </c>
      <c r="AV294" s="111">
        <v>17.123000000000001</v>
      </c>
      <c r="AW294" s="111">
        <v>18.474</v>
      </c>
      <c r="AX294" s="111">
        <v>10.776</v>
      </c>
      <c r="AY294" s="111">
        <v>11.398999999999999</v>
      </c>
      <c r="AZ294" s="111">
        <v>18.414000000000001</v>
      </c>
      <c r="BA294" s="111"/>
      <c r="BB294" s="111">
        <v>8.6950000000000003</v>
      </c>
      <c r="BC294" s="111">
        <v>15.257999999999999</v>
      </c>
      <c r="BD294" s="111">
        <v>10.65</v>
      </c>
      <c r="BE294" s="107">
        <v>17.042000000000002</v>
      </c>
      <c r="BF294" s="107">
        <v>339.92399999999998</v>
      </c>
      <c r="BG294" s="107">
        <v>71691.097999999998</v>
      </c>
      <c r="BH294" s="112">
        <v>71584.045499999993</v>
      </c>
      <c r="BI294" s="111">
        <v>10.337999999999999</v>
      </c>
      <c r="BJ294" s="112">
        <v>511.5</v>
      </c>
      <c r="BK294" s="112">
        <v>53792.07</v>
      </c>
      <c r="BL294" s="111">
        <v>7.7685000000000004</v>
      </c>
      <c r="BM294" s="112">
        <v>462.52249999999998</v>
      </c>
      <c r="BN294" s="112">
        <v>35824.597000000002</v>
      </c>
      <c r="BO294" s="111">
        <v>5.1734999999999998</v>
      </c>
      <c r="BP294" s="112">
        <v>451.56150000000002</v>
      </c>
      <c r="BQ294" s="112">
        <v>17964.488499999999</v>
      </c>
      <c r="BR294" s="111">
        <v>2.5945</v>
      </c>
      <c r="BS294" s="107">
        <v>347.7</v>
      </c>
      <c r="BT294" s="107">
        <v>842297.23</v>
      </c>
      <c r="BU294" s="112">
        <v>841896.97450000001</v>
      </c>
      <c r="BV294" s="107">
        <v>14.2675</v>
      </c>
      <c r="BW294" s="107">
        <v>546.20000000000005</v>
      </c>
      <c r="BX294" s="107">
        <v>631726.02</v>
      </c>
      <c r="BY294" s="107">
        <v>10.705500000000001</v>
      </c>
      <c r="BZ294" s="107">
        <v>536.4</v>
      </c>
      <c r="CA294" s="107">
        <v>421143.84649999999</v>
      </c>
      <c r="CB294" s="107">
        <v>7.1369999999999996</v>
      </c>
      <c r="CC294" s="107">
        <v>428.54349999999999</v>
      </c>
      <c r="CD294" s="107">
        <v>210575.40599999999</v>
      </c>
      <c r="CE294" s="107">
        <v>3.5684999999999998</v>
      </c>
      <c r="CF294" s="107">
        <v>360.38400000000001</v>
      </c>
      <c r="CG294" s="107">
        <v>217089.603</v>
      </c>
      <c r="CH294" s="112">
        <v>216738.348</v>
      </c>
      <c r="CI294" s="107">
        <v>13.5915</v>
      </c>
      <c r="CJ294" s="107">
        <v>457.25</v>
      </c>
      <c r="CK294" s="107">
        <v>162817.30650000001</v>
      </c>
      <c r="CL294" s="107">
        <v>10.210000000000001</v>
      </c>
      <c r="CM294" s="107">
        <v>472.3725</v>
      </c>
      <c r="CN294" s="107">
        <v>108620.9385</v>
      </c>
      <c r="CO294" s="107">
        <v>6.8114999999999997</v>
      </c>
      <c r="CP294" s="107">
        <v>382.52749999999997</v>
      </c>
      <c r="CQ294" s="107">
        <v>54215.832999999999</v>
      </c>
      <c r="CR294" s="107">
        <v>3.4</v>
      </c>
      <c r="CS294" s="107">
        <v>333.93700000000001</v>
      </c>
      <c r="CT294" s="107">
        <v>106187.1645</v>
      </c>
      <c r="CU294" s="107">
        <v>106308.289</v>
      </c>
      <c r="CV294" s="107">
        <v>7.0605000000000002</v>
      </c>
      <c r="CW294" s="107">
        <v>425.03050000000002</v>
      </c>
      <c r="CX294" s="112">
        <v>79723.382500000007</v>
      </c>
      <c r="CY294" s="107">
        <v>5.2949999999999999</v>
      </c>
      <c r="CZ294" s="107">
        <v>370.13850000000002</v>
      </c>
      <c r="DA294" s="112">
        <v>53037.494500000001</v>
      </c>
      <c r="DB294" s="107">
        <v>3.5225</v>
      </c>
      <c r="DC294" s="107">
        <v>352.56599999999997</v>
      </c>
      <c r="DD294" s="112">
        <v>26563.768499999998</v>
      </c>
      <c r="DE294" s="107">
        <v>1.7645</v>
      </c>
      <c r="DF294" s="107">
        <v>310.67399999999998</v>
      </c>
      <c r="DG294" s="107">
        <v>164852.79500000001</v>
      </c>
      <c r="DH294" s="112">
        <v>164728.666</v>
      </c>
      <c r="DI294" s="107">
        <v>7.8864999999999998</v>
      </c>
      <c r="DJ294" s="107">
        <v>456.61750000000001</v>
      </c>
      <c r="DK294" s="112">
        <v>123688.5395</v>
      </c>
      <c r="DL294" s="107">
        <v>5.9219999999999997</v>
      </c>
      <c r="DM294" s="107">
        <v>399.98700000000002</v>
      </c>
      <c r="DN294" s="112">
        <v>82488.146500000003</v>
      </c>
      <c r="DO294" s="107">
        <v>3.9489999999999998</v>
      </c>
      <c r="DP294" s="107">
        <v>365.87599999999998</v>
      </c>
      <c r="DQ294" s="112">
        <v>41239.252500000002</v>
      </c>
      <c r="DR294" s="107">
        <v>1.9744999999999999</v>
      </c>
      <c r="DS294" s="107">
        <v>322.81950000000001</v>
      </c>
      <c r="DT294" s="107">
        <v>12133.362499999999</v>
      </c>
      <c r="DU294" s="112">
        <v>12107.974</v>
      </c>
      <c r="DV294" s="107">
        <v>12.395</v>
      </c>
      <c r="DW294" s="107">
        <v>440.63400000000001</v>
      </c>
      <c r="DX294" s="112">
        <v>9075.9689999999991</v>
      </c>
      <c r="DY294" s="107">
        <v>9.2910000000000004</v>
      </c>
      <c r="DZ294" s="107">
        <v>392.78699999999998</v>
      </c>
      <c r="EA294" s="112">
        <v>6075.9984999999997</v>
      </c>
      <c r="EB294" s="107">
        <v>6.22</v>
      </c>
      <c r="EC294" s="107">
        <v>355.476</v>
      </c>
      <c r="ED294" s="112">
        <v>3039.636</v>
      </c>
      <c r="EE294" s="107">
        <v>3.1114999999999999</v>
      </c>
      <c r="EF294" s="107">
        <v>315.084</v>
      </c>
      <c r="EG294" s="107">
        <v>3313480.4624999999</v>
      </c>
      <c r="EH294" s="111">
        <v>3290011.4750000001</v>
      </c>
      <c r="EI294" s="107">
        <v>9.2910000000000004</v>
      </c>
      <c r="EJ294" s="107">
        <v>539.15</v>
      </c>
      <c r="EK294" s="112">
        <v>2899133.2059999998</v>
      </c>
      <c r="EL294" s="107">
        <v>8.1869999999999994</v>
      </c>
      <c r="EM294" s="107">
        <v>512.9</v>
      </c>
      <c r="EN294" s="112">
        <v>2487314.5350000001</v>
      </c>
      <c r="EO294" s="107">
        <v>7.024</v>
      </c>
      <c r="EP294" s="107">
        <v>484.649</v>
      </c>
      <c r="EQ294" s="112">
        <v>2069433.5290000001</v>
      </c>
      <c r="ER294" s="107">
        <v>5.8440000000000003</v>
      </c>
      <c r="ES294" s="107">
        <v>432.79700000000003</v>
      </c>
      <c r="ET294" s="112">
        <v>1655869.774</v>
      </c>
      <c r="EU294" s="107">
        <v>4.6760000000000002</v>
      </c>
      <c r="EV294" s="107">
        <v>393.76850000000002</v>
      </c>
      <c r="EW294" s="112">
        <v>1242366.5434999999</v>
      </c>
      <c r="EX294" s="107">
        <v>3.5085000000000002</v>
      </c>
      <c r="EY294" s="107">
        <v>363.83249999999998</v>
      </c>
      <c r="EZ294" s="112">
        <v>829954.16899999999</v>
      </c>
      <c r="FA294" s="107">
        <v>2.3439999999999999</v>
      </c>
      <c r="FB294" s="107">
        <v>334.27</v>
      </c>
      <c r="FC294" s="112">
        <v>414164.01750000002</v>
      </c>
      <c r="FD294" s="107">
        <v>1.1695</v>
      </c>
      <c r="FE294" s="107">
        <v>305.48450000000003</v>
      </c>
      <c r="FF294" s="107">
        <v>1162.412</v>
      </c>
      <c r="FG294" s="112">
        <v>1145.3630000000001</v>
      </c>
      <c r="FH294" s="107">
        <v>3.3839999999999999</v>
      </c>
      <c r="FI294" s="107">
        <v>277.57049999999998</v>
      </c>
      <c r="FJ294" s="112">
        <v>579.74149999999997</v>
      </c>
      <c r="FK294" s="107">
        <v>1.7130000000000001</v>
      </c>
      <c r="FL294" s="107">
        <v>276.23500000000001</v>
      </c>
      <c r="FM294" s="107">
        <v>812.82299999999998</v>
      </c>
      <c r="FN294" s="112">
        <v>818.36800000000005</v>
      </c>
      <c r="FO294" s="107">
        <v>5.9915000000000003</v>
      </c>
      <c r="FP294" s="107">
        <v>276.0625</v>
      </c>
      <c r="FQ294" s="112">
        <v>406.04050000000001</v>
      </c>
      <c r="FR294" s="107">
        <v>2.9725000000000001</v>
      </c>
      <c r="FS294" s="107">
        <v>277.13749999999999</v>
      </c>
      <c r="FT294" s="107">
        <v>109.982</v>
      </c>
      <c r="FU294" s="107">
        <v>9.5470000000000006</v>
      </c>
      <c r="FV294" s="107">
        <v>514.75</v>
      </c>
      <c r="FW294" s="107">
        <v>89.128</v>
      </c>
      <c r="FX294" s="107">
        <v>7.7370000000000001</v>
      </c>
      <c r="FY294" s="107">
        <v>494.01400000000001</v>
      </c>
      <c r="FZ294" s="107">
        <v>2410410.1664999998</v>
      </c>
      <c r="GA294" s="107">
        <v>16.276</v>
      </c>
      <c r="GB294" s="107">
        <v>514.54999999999995</v>
      </c>
      <c r="GC294" s="107">
        <v>25846435.155499998</v>
      </c>
      <c r="GD294" s="107">
        <v>174.52600000000001</v>
      </c>
      <c r="GE294" s="113">
        <v>513.4</v>
      </c>
      <c r="GF294" s="113">
        <v>274.64999999999998</v>
      </c>
      <c r="GG294" s="113"/>
      <c r="GH294" s="113"/>
      <c r="GI294" s="113"/>
      <c r="GJ294" s="113"/>
      <c r="GK294" s="113"/>
      <c r="GL294" s="107"/>
      <c r="GM294" s="107">
        <v>2</v>
      </c>
      <c r="GN294" s="107"/>
      <c r="GO294" s="133"/>
      <c r="GP294" s="133"/>
      <c r="GQ294" s="133"/>
      <c r="GR294" s="133"/>
      <c r="GS294" s="72"/>
      <c r="GT294" s="72"/>
      <c r="GU294" s="72"/>
      <c r="GV294" s="72"/>
      <c r="GW294" s="72"/>
      <c r="GX294" s="72"/>
      <c r="GY294" s="72"/>
      <c r="GZ294" s="72"/>
      <c r="HA294" s="133"/>
      <c r="HB294" s="133"/>
      <c r="HC294" s="53" t="str">
        <f t="shared" si="29"/>
        <v>0</v>
      </c>
      <c r="HD294" s="56">
        <f t="shared" si="30"/>
        <v>2019</v>
      </c>
      <c r="HF294" s="56" t="e">
        <f>MATCH(ROUND(#REF!,1),#REF!,0)</f>
        <v>#REF!</v>
      </c>
      <c r="HG294" s="56" t="e">
        <f>MATCH(ROUND(#REF!,1),#REF!,0)</f>
        <v>#REF!</v>
      </c>
      <c r="HH294" s="56" t="e">
        <f>MATCH(ROUND(#REF!,1),#REF!,0)</f>
        <v>#REF!</v>
      </c>
      <c r="HI294" s="56" t="e">
        <f>MATCH(ROUND(#REF!,1),#REF!,0)</f>
        <v>#REF!</v>
      </c>
      <c r="HK294" s="115">
        <f t="shared" si="31"/>
        <v>2</v>
      </c>
      <c r="HL294" s="115" t="str" cm="1">
        <f t="array" ref="HL294">IFERROR(INDEX(#REF!,'5. Data Set'!HH294),"")</f>
        <v/>
      </c>
      <c r="HN294" s="116" t="str" cm="1">
        <f t="array" ref="HN294">IF(IFERROR(INDEX($E$5:$E$900,SMALL(IF(ROUND($EH$5:$EH$900,1)=ROUND($EH294,1),ROW($EH$5:$EH$900)-4,""),1)),"")=$E294,"",IFERROR(INDEX($E$5:$E$900,SMALL(IF(ROUND($EH$5:$EH$900,1)=ROUND($EH294,1),ROW($EH$5:$EH$900)-4,""),1)),""))</f>
        <v/>
      </c>
      <c r="HO294" s="116" t="str" cm="1">
        <f t="array" ref="HO294">IF(IFERROR(INDEX($E$5:$E$900,SMALL(IF(ROUND($EH$5:$EH$900,1)=ROUND($EH294,1),ROW($EH$5:$EH$900)-4,""),2)),"")=$E294,"",IFERROR(INDEX($E$5:$E$900,SMALL(IF(ROUND($EH$5:$EH$900,1)=ROUND($EH294,1),ROW($EH$5:$EH$900)-4,""),2)),""))</f>
        <v/>
      </c>
      <c r="HP294" s="116" t="str" cm="1">
        <f t="array" ref="HP294">IF(IFERROR(INDEX($E$5:$E$900,SMALL(IF(ROUND($EH$5:$EH$900,1)=ROUND($EH294,1),ROW($EH$5:$EH$900)-4,""),3)),"")=$E294,"",IFERROR(INDEX($E$5:$E$900,SMALL(IF(ROUND($EH$5:$EH$900,1)=ROUND($EH294,1),ROW($EH$5:$EH$900)-4,""),3)),""))</f>
        <v/>
      </c>
      <c r="HQ294" s="117" t="str" cm="1">
        <f t="array" ref="HQ294">IF(IFERROR(INDEX($E$5:$E$900,SMALL(IF(ROUND($EH$5:$EH$900,1)=ROUND($EH294,1),ROW($EH$5:$EH$900)-4,""),4)),"")=$E294,"",IFERROR(INDEX($E$5:$E$900,SMALL(IF(ROUND($EH$5:$EH$900,1)=ROUND($EH294,1),ROW($EH$5:$EH$900)-4,""),4)),""))</f>
        <v/>
      </c>
      <c r="HR294" s="118"/>
      <c r="HS294" s="105" t="str">
        <f t="shared" si="32"/>
        <v>GRT</v>
      </c>
      <c r="HT294" s="119" t="str">
        <f t="shared" si="33"/>
        <v/>
      </c>
      <c r="HU294" s="119" t="str">
        <f t="shared" si="33"/>
        <v/>
      </c>
      <c r="HV294" s="119" t="str">
        <f t="shared" si="33"/>
        <v/>
      </c>
      <c r="HW294" s="119" t="str">
        <f t="shared" si="33"/>
        <v/>
      </c>
    </row>
    <row r="295" spans="1:231" ht="12.75" customHeight="1" x14ac:dyDescent="0.25">
      <c r="A295" s="107" t="s">
        <v>292</v>
      </c>
      <c r="B295" s="107" t="s">
        <v>1032</v>
      </c>
      <c r="C295" s="107"/>
      <c r="D295" s="107">
        <v>2019</v>
      </c>
      <c r="E295" s="109" t="s">
        <v>1033</v>
      </c>
      <c r="F295" s="107" t="s">
        <v>309</v>
      </c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 t="s">
        <v>305</v>
      </c>
      <c r="X295" s="105"/>
      <c r="Y295" s="107" t="s">
        <v>296</v>
      </c>
      <c r="Z295" s="107">
        <v>2</v>
      </c>
      <c r="AA295" s="107" t="s">
        <v>536</v>
      </c>
      <c r="AB295" s="110">
        <v>2</v>
      </c>
      <c r="AC295" s="110">
        <v>2</v>
      </c>
      <c r="AD295" s="107">
        <v>1800</v>
      </c>
      <c r="AE295" s="107">
        <v>8</v>
      </c>
      <c r="AF295" s="107">
        <v>2</v>
      </c>
      <c r="AG295" s="107">
        <v>94500</v>
      </c>
      <c r="AH295" s="107">
        <v>12</v>
      </c>
      <c r="AI295" s="107" t="s">
        <v>1034</v>
      </c>
      <c r="AJ295" s="110">
        <v>2</v>
      </c>
      <c r="AK295" s="110" t="s">
        <v>562</v>
      </c>
      <c r="AL295" s="107" t="s">
        <v>316</v>
      </c>
      <c r="AM295" s="107">
        <v>2</v>
      </c>
      <c r="AN295" s="110" t="s">
        <v>493</v>
      </c>
      <c r="AO295" s="110">
        <v>1600</v>
      </c>
      <c r="AP295" s="107" t="s">
        <v>817</v>
      </c>
      <c r="AQ295" s="107" t="s">
        <v>441</v>
      </c>
      <c r="AR295" s="107" t="s">
        <v>319</v>
      </c>
      <c r="AS295" s="107" t="s">
        <v>674</v>
      </c>
      <c r="AT295" s="107"/>
      <c r="AU295" s="111">
        <v>10.026</v>
      </c>
      <c r="AV295" s="111">
        <v>16.972000000000001</v>
      </c>
      <c r="AW295" s="111">
        <v>13.304</v>
      </c>
      <c r="AX295" s="111">
        <v>7.0419999999999998</v>
      </c>
      <c r="AY295" s="111">
        <v>7.694</v>
      </c>
      <c r="AZ295" s="111">
        <v>11.978</v>
      </c>
      <c r="BA295" s="111"/>
      <c r="BB295" s="111">
        <v>5.8620000000000001</v>
      </c>
      <c r="BC295" s="111">
        <v>11.805999999999999</v>
      </c>
      <c r="BD295" s="111">
        <v>7.9470000000000001</v>
      </c>
      <c r="BE295" s="133">
        <v>28.454999999999998</v>
      </c>
      <c r="BF295" s="133">
        <v>87.057000000000002</v>
      </c>
      <c r="BG295" s="133">
        <v>26248.075499999999</v>
      </c>
      <c r="BH295" s="112">
        <v>26222.795999999998</v>
      </c>
      <c r="BI295" s="111">
        <v>3.7869999999999999</v>
      </c>
      <c r="BJ295" s="112">
        <v>237.2655</v>
      </c>
      <c r="BK295" s="112">
        <v>19668.853500000001</v>
      </c>
      <c r="BL295" s="111">
        <v>2.8405</v>
      </c>
      <c r="BM295" s="112">
        <v>222.65549999999999</v>
      </c>
      <c r="BN295" s="112">
        <v>13134.2055</v>
      </c>
      <c r="BO295" s="111">
        <v>1.897</v>
      </c>
      <c r="BP295" s="112">
        <v>205.63749999999999</v>
      </c>
      <c r="BQ295" s="112">
        <v>6562.3334999999997</v>
      </c>
      <c r="BR295" s="111">
        <v>0.94750000000000001</v>
      </c>
      <c r="BS295" s="133">
        <v>176.14150000000001</v>
      </c>
      <c r="BT295" s="133">
        <v>389333.80499999999</v>
      </c>
      <c r="BU295" s="112">
        <v>389573.43900000001</v>
      </c>
      <c r="BV295" s="107">
        <v>6.6020000000000003</v>
      </c>
      <c r="BW295" s="107">
        <v>252.87899999999999</v>
      </c>
      <c r="BX295" s="107">
        <v>292093.57900000003</v>
      </c>
      <c r="BY295" s="107">
        <v>4.95</v>
      </c>
      <c r="BZ295" s="107">
        <v>237.22499999999999</v>
      </c>
      <c r="CA295" s="107">
        <v>194620.99849999999</v>
      </c>
      <c r="CB295" s="107">
        <v>3.298</v>
      </c>
      <c r="CC295" s="107">
        <v>215.172</v>
      </c>
      <c r="CD295" s="107">
        <v>97365.653999999995</v>
      </c>
      <c r="CE295" s="107">
        <v>1.65</v>
      </c>
      <c r="CF295" s="133">
        <v>166.06100000000001</v>
      </c>
      <c r="CG295" s="133">
        <v>76843.509000000005</v>
      </c>
      <c r="CH295" s="112">
        <v>76732.243000000002</v>
      </c>
      <c r="CI295" s="107">
        <v>4.8120000000000003</v>
      </c>
      <c r="CJ295" s="107">
        <v>230.59049999999999</v>
      </c>
      <c r="CK295" s="107">
        <v>57669.474499999997</v>
      </c>
      <c r="CL295" s="107">
        <v>3.6164999999999998</v>
      </c>
      <c r="CM295" s="107">
        <v>216.55950000000001</v>
      </c>
      <c r="CN295" s="107">
        <v>38431.801500000001</v>
      </c>
      <c r="CO295" s="107">
        <v>2.41</v>
      </c>
      <c r="CP295" s="107">
        <v>201.75</v>
      </c>
      <c r="CQ295" s="107">
        <v>19214.987499999999</v>
      </c>
      <c r="CR295" s="107">
        <v>1.2050000000000001</v>
      </c>
      <c r="CS295" s="107">
        <v>160.1345</v>
      </c>
      <c r="CT295" s="107">
        <v>36784.550999999999</v>
      </c>
      <c r="CU295" s="107">
        <v>36769.01</v>
      </c>
      <c r="CV295" s="107">
        <v>2.4420000000000002</v>
      </c>
      <c r="CW295" s="107">
        <v>209.50299999999999</v>
      </c>
      <c r="CX295" s="112">
        <v>27606.995500000001</v>
      </c>
      <c r="CY295" s="107">
        <v>1.8334999999999999</v>
      </c>
      <c r="CZ295" s="107">
        <v>201.9015</v>
      </c>
      <c r="DA295" s="112">
        <v>18364.105</v>
      </c>
      <c r="DB295" s="107">
        <v>1.2195</v>
      </c>
      <c r="DC295" s="107">
        <v>191.69300000000001</v>
      </c>
      <c r="DD295" s="112">
        <v>9191.5679999999993</v>
      </c>
      <c r="DE295" s="107">
        <v>0.61050000000000004</v>
      </c>
      <c r="DF295" s="107">
        <v>167.20699999999999</v>
      </c>
      <c r="DG295" s="133">
        <v>57330.8</v>
      </c>
      <c r="DH295" s="112">
        <v>57374.551500000001</v>
      </c>
      <c r="DI295" s="107">
        <v>2.7469999999999999</v>
      </c>
      <c r="DJ295" s="107">
        <v>217.30950000000001</v>
      </c>
      <c r="DK295" s="112">
        <v>43018.661</v>
      </c>
      <c r="DL295" s="107">
        <v>2.0594999999999999</v>
      </c>
      <c r="DM295" s="107">
        <v>209.6875</v>
      </c>
      <c r="DN295" s="112">
        <v>28705.481500000002</v>
      </c>
      <c r="DO295" s="107">
        <v>1.3745000000000001</v>
      </c>
      <c r="DP295" s="133">
        <v>197.54150000000001</v>
      </c>
      <c r="DQ295" s="112">
        <v>14368.764499999999</v>
      </c>
      <c r="DR295" s="107">
        <v>0.68799999999999994</v>
      </c>
      <c r="DS295" s="133">
        <v>169.51949999999999</v>
      </c>
      <c r="DT295" s="133">
        <v>4198.2439999999997</v>
      </c>
      <c r="DU295" s="112">
        <v>4199.7539999999999</v>
      </c>
      <c r="DV295" s="107">
        <v>4.2995000000000001</v>
      </c>
      <c r="DW295" s="107">
        <v>215.9485</v>
      </c>
      <c r="DX295" s="112">
        <v>3144.7539999999999</v>
      </c>
      <c r="DY295" s="107">
        <v>3.2195</v>
      </c>
      <c r="DZ295" s="133">
        <v>206.93899999999999</v>
      </c>
      <c r="EA295" s="112">
        <v>2102.2660000000001</v>
      </c>
      <c r="EB295" s="107">
        <v>2.1520000000000001</v>
      </c>
      <c r="EC295" s="133">
        <v>194.68450000000001</v>
      </c>
      <c r="ED295" s="112">
        <v>1042.2925</v>
      </c>
      <c r="EE295" s="107">
        <v>1.0669999999999999</v>
      </c>
      <c r="EF295" s="133">
        <v>177.45949999999999</v>
      </c>
      <c r="EG295" s="133">
        <v>1227363.6135</v>
      </c>
      <c r="EH295" s="111">
        <v>1225642.2945000001</v>
      </c>
      <c r="EI295" s="107">
        <v>3.4609999999999999</v>
      </c>
      <c r="EJ295" s="107">
        <v>241.77250000000001</v>
      </c>
      <c r="EK295" s="112">
        <v>1072890.2485</v>
      </c>
      <c r="EL295" s="107">
        <v>3.03</v>
      </c>
      <c r="EM295" s="133">
        <v>231.49549999999999</v>
      </c>
      <c r="EN295" s="112">
        <v>918180.78300000005</v>
      </c>
      <c r="EO295" s="107">
        <v>2.593</v>
      </c>
      <c r="EP295" s="133">
        <v>221.4025</v>
      </c>
      <c r="EQ295" s="112">
        <v>766345.68599999999</v>
      </c>
      <c r="ER295" s="107">
        <v>2.1640000000000001</v>
      </c>
      <c r="ES295" s="133">
        <v>211.7105</v>
      </c>
      <c r="ET295" s="112">
        <v>616550.03249999997</v>
      </c>
      <c r="EU295" s="107">
        <v>1.7410000000000001</v>
      </c>
      <c r="EV295" s="133">
        <v>202.27950000000001</v>
      </c>
      <c r="EW295" s="112">
        <v>457938.75550000003</v>
      </c>
      <c r="EX295" s="107">
        <v>1.2929999999999999</v>
      </c>
      <c r="EY295" s="133">
        <v>193.86699999999999</v>
      </c>
      <c r="EZ295" s="112">
        <v>309197.3885</v>
      </c>
      <c r="FA295" s="107">
        <v>0.873</v>
      </c>
      <c r="FB295" s="133">
        <v>184.1225</v>
      </c>
      <c r="FC295" s="112">
        <v>154778.73300000001</v>
      </c>
      <c r="FD295" s="107">
        <v>0.437</v>
      </c>
      <c r="FE295" s="133">
        <v>167.77</v>
      </c>
      <c r="FF295" s="133">
        <v>344.548</v>
      </c>
      <c r="FG295" s="112">
        <v>349.01299999999998</v>
      </c>
      <c r="FH295" s="107">
        <v>1.0309999999999999</v>
      </c>
      <c r="FI295" s="107">
        <v>127.006</v>
      </c>
      <c r="FJ295" s="112">
        <v>172.06549999999999</v>
      </c>
      <c r="FK295" s="107">
        <v>0.50849999999999995</v>
      </c>
      <c r="FL295" s="133">
        <v>120.10599999999999</v>
      </c>
      <c r="FM295" s="133">
        <v>273.4545</v>
      </c>
      <c r="FN295" s="112">
        <v>273.48200000000003</v>
      </c>
      <c r="FO295" s="107">
        <v>2.0019999999999998</v>
      </c>
      <c r="FP295" s="107">
        <v>121.1255</v>
      </c>
      <c r="FQ295" s="112">
        <v>137.054</v>
      </c>
      <c r="FR295" s="107">
        <v>1.0035000000000001</v>
      </c>
      <c r="FS295" s="133">
        <v>118.9915</v>
      </c>
      <c r="FT295" s="107">
        <v>82.741500000000002</v>
      </c>
      <c r="FU295" s="107">
        <v>7.1825000000000001</v>
      </c>
      <c r="FV295" s="107">
        <v>249.07300000000001</v>
      </c>
      <c r="FW295" s="107">
        <v>81.272999999999996</v>
      </c>
      <c r="FX295" s="107">
        <v>7.0549999999999997</v>
      </c>
      <c r="FY295" s="107">
        <v>251.25299999999999</v>
      </c>
      <c r="FZ295" s="107">
        <v>918571.64300000004</v>
      </c>
      <c r="GA295" s="107">
        <v>6.2024999999999997</v>
      </c>
      <c r="GB295" s="133">
        <v>242.38050000000001</v>
      </c>
      <c r="GC295" s="107">
        <v>3145630.324</v>
      </c>
      <c r="GD295" s="107">
        <v>21.240500000000001</v>
      </c>
      <c r="GE295" s="132">
        <v>243.9845</v>
      </c>
      <c r="GF295" s="132">
        <v>116.35</v>
      </c>
      <c r="GG295" s="132"/>
      <c r="GH295" s="132"/>
      <c r="GI295" s="132"/>
      <c r="GJ295" s="132"/>
      <c r="GK295" s="132"/>
      <c r="GL295" s="133">
        <v>2</v>
      </c>
      <c r="GM295" s="133"/>
      <c r="GN295" s="133"/>
      <c r="GO295" s="133"/>
      <c r="GP295" s="133"/>
      <c r="GQ295" s="133"/>
      <c r="GR295" s="133"/>
      <c r="GS295" s="72"/>
      <c r="GT295" s="72"/>
      <c r="GU295" s="72"/>
      <c r="GV295" s="72"/>
      <c r="GW295" s="72"/>
      <c r="GX295" s="72"/>
      <c r="GY295" s="72"/>
      <c r="GZ295" s="72"/>
      <c r="HA295" s="133"/>
      <c r="HB295" s="133"/>
      <c r="HC295" s="53" t="str">
        <f t="shared" si="29"/>
        <v>0</v>
      </c>
      <c r="HD295" s="56">
        <f t="shared" si="30"/>
        <v>2019</v>
      </c>
      <c r="HF295" s="56" t="e">
        <f>MATCH(ROUND(#REF!,1),#REF!,0)</f>
        <v>#REF!</v>
      </c>
      <c r="HG295" s="56" t="e">
        <f>MATCH(ROUND(#REF!,1),#REF!,0)</f>
        <v>#REF!</v>
      </c>
      <c r="HH295" s="56" t="e">
        <f>MATCH(ROUND(#REF!,1),#REF!,0)</f>
        <v>#REF!</v>
      </c>
      <c r="HI295" s="56" t="e">
        <f>MATCH(ROUND(#REF!,1),#REF!,0)</f>
        <v>#REF!</v>
      </c>
      <c r="HK295" s="115">
        <f t="shared" si="31"/>
        <v>2</v>
      </c>
      <c r="HL295" s="115" t="str" cm="1">
        <f t="array" ref="HL295">IFERROR(INDEX(#REF!,'5. Data Set'!HH295),"")</f>
        <v/>
      </c>
      <c r="HN295" s="116" t="str" cm="1">
        <f t="array" ref="HN295">IF(IFERROR(INDEX($E$5:$E$900,SMALL(IF(ROUND($EH$5:$EH$900,1)=ROUND($EH295,1),ROW($EH$5:$EH$900)-4,""),1)),"")=$E295,"",IFERROR(INDEX($E$5:$E$900,SMALL(IF(ROUND($EH$5:$EH$900,1)=ROUND($EH295,1),ROW($EH$5:$EH$900)-4,""),1)),""))</f>
        <v/>
      </c>
      <c r="HO295" s="116" t="str" cm="1">
        <f t="array" ref="HO295">IF(IFERROR(INDEX($E$5:$E$900,SMALL(IF(ROUND($EH$5:$EH$900,1)=ROUND($EH295,1),ROW($EH$5:$EH$900)-4,""),2)),"")=$E295,"",IFERROR(INDEX($E$5:$E$900,SMALL(IF(ROUND($EH$5:$EH$900,1)=ROUND($EH295,1),ROW($EH$5:$EH$900)-4,""),2)),""))</f>
        <v/>
      </c>
      <c r="HP295" s="116" t="str" cm="1">
        <f t="array" ref="HP295">IF(IFERROR(INDEX($E$5:$E$900,SMALL(IF(ROUND($EH$5:$EH$900,1)=ROUND($EH295,1),ROW($EH$5:$EH$900)-4,""),3)),"")=$E295,"",IFERROR(INDEX($E$5:$E$900,SMALL(IF(ROUND($EH$5:$EH$900,1)=ROUND($EH295,1),ROW($EH$5:$EH$900)-4,""),3)),""))</f>
        <v/>
      </c>
      <c r="HQ295" s="117" t="str" cm="1">
        <f t="array" ref="HQ295">IF(IFERROR(INDEX($E$5:$E$900,SMALL(IF(ROUND($EH$5:$EH$900,1)=ROUND($EH295,1),ROW($EH$5:$EH$900)-4,""),4)),"")=$E295,"",IFERROR(INDEX($E$5:$E$900,SMALL(IF(ROUND($EH$5:$EH$900,1)=ROUND($EH295,1),ROW($EH$5:$EH$900)-4,""),4)),""))</f>
        <v/>
      </c>
      <c r="HR295" s="118"/>
      <c r="HS295" s="105" t="str">
        <f t="shared" si="32"/>
        <v>BHM</v>
      </c>
      <c r="HT295" s="119" t="str">
        <f t="shared" si="33"/>
        <v/>
      </c>
      <c r="HU295" s="119" t="str">
        <f t="shared" si="33"/>
        <v/>
      </c>
      <c r="HV295" s="119" t="str">
        <f t="shared" si="33"/>
        <v/>
      </c>
      <c r="HW295" s="119" t="str">
        <f t="shared" si="33"/>
        <v/>
      </c>
    </row>
    <row r="296" spans="1:231" ht="12.75" customHeight="1" x14ac:dyDescent="0.25">
      <c r="A296" s="107" t="s">
        <v>292</v>
      </c>
      <c r="B296" s="107" t="s">
        <v>1032</v>
      </c>
      <c r="C296" s="107"/>
      <c r="D296" s="107">
        <v>2019</v>
      </c>
      <c r="E296" s="109" t="s">
        <v>1035</v>
      </c>
      <c r="F296" s="107" t="s">
        <v>300</v>
      </c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 t="s">
        <v>305</v>
      </c>
      <c r="X296" s="105"/>
      <c r="Y296" s="107" t="s">
        <v>296</v>
      </c>
      <c r="Z296" s="107">
        <v>2</v>
      </c>
      <c r="AA296" s="107" t="s">
        <v>422</v>
      </c>
      <c r="AB296" s="110">
        <v>2</v>
      </c>
      <c r="AC296" s="110">
        <v>2</v>
      </c>
      <c r="AD296" s="107">
        <v>2500</v>
      </c>
      <c r="AE296" s="107">
        <v>28</v>
      </c>
      <c r="AF296" s="107">
        <v>2</v>
      </c>
      <c r="AG296" s="107">
        <v>382500</v>
      </c>
      <c r="AH296" s="107">
        <v>12</v>
      </c>
      <c r="AI296" s="107" t="s">
        <v>1034</v>
      </c>
      <c r="AJ296" s="110">
        <v>2</v>
      </c>
      <c r="AK296" s="110" t="s">
        <v>562</v>
      </c>
      <c r="AL296" s="107" t="s">
        <v>316</v>
      </c>
      <c r="AM296" s="107">
        <v>2</v>
      </c>
      <c r="AN296" s="110" t="s">
        <v>493</v>
      </c>
      <c r="AO296" s="110">
        <v>1600</v>
      </c>
      <c r="AP296" s="107" t="s">
        <v>817</v>
      </c>
      <c r="AQ296" s="107" t="s">
        <v>441</v>
      </c>
      <c r="AR296" s="107" t="s">
        <v>319</v>
      </c>
      <c r="AS296" s="107" t="s">
        <v>674</v>
      </c>
      <c r="AT296" s="107"/>
      <c r="AU296" s="111">
        <v>13.448</v>
      </c>
      <c r="AV296" s="111">
        <v>16.707000000000001</v>
      </c>
      <c r="AW296" s="111">
        <v>19.672000000000001</v>
      </c>
      <c r="AX296" s="111">
        <v>11.231999999999999</v>
      </c>
      <c r="AY296" s="111">
        <v>11.823</v>
      </c>
      <c r="AZ296" s="111">
        <v>18.484999999999999</v>
      </c>
      <c r="BA296" s="111"/>
      <c r="BB296" s="111">
        <v>5.0739999999999998</v>
      </c>
      <c r="BC296" s="111">
        <v>10.336</v>
      </c>
      <c r="BD296" s="111">
        <v>10</v>
      </c>
      <c r="BE296" s="133">
        <v>14.846</v>
      </c>
      <c r="BF296" s="133">
        <v>226.833</v>
      </c>
      <c r="BG296" s="133">
        <v>109594.162</v>
      </c>
      <c r="BH296" s="112">
        <v>108480.69349999999</v>
      </c>
      <c r="BI296" s="111">
        <v>15.666499999999999</v>
      </c>
      <c r="BJ296" s="112">
        <v>765.8</v>
      </c>
      <c r="BK296" s="112">
        <v>82198.297000000006</v>
      </c>
      <c r="BL296" s="111">
        <v>11.871</v>
      </c>
      <c r="BM296" s="112">
        <v>748.4</v>
      </c>
      <c r="BN296" s="112">
        <v>54753.665999999997</v>
      </c>
      <c r="BO296" s="111">
        <v>7.9074999999999998</v>
      </c>
      <c r="BP296" s="112">
        <v>645.54999999999995</v>
      </c>
      <c r="BQ296" s="112">
        <v>27385.991999999998</v>
      </c>
      <c r="BR296" s="111">
        <v>3.9550000000000001</v>
      </c>
      <c r="BS296" s="133">
        <v>480.62200000000001</v>
      </c>
      <c r="BT296" s="133">
        <v>1096860.9005</v>
      </c>
      <c r="BU296" s="112">
        <v>1097078.6189999999</v>
      </c>
      <c r="BV296" s="107">
        <v>18.591999999999999</v>
      </c>
      <c r="BW296" s="107">
        <v>801.9</v>
      </c>
      <c r="BX296" s="107">
        <v>822784.49349999998</v>
      </c>
      <c r="BY296" s="107">
        <v>13.9435</v>
      </c>
      <c r="BZ296" s="107">
        <v>759.9</v>
      </c>
      <c r="CA296" s="107">
        <v>548468.9</v>
      </c>
      <c r="CB296" s="107">
        <v>9.2949999999999999</v>
      </c>
      <c r="CC296" s="107">
        <v>586.15</v>
      </c>
      <c r="CD296" s="107">
        <v>274190.84100000001</v>
      </c>
      <c r="CE296" s="107">
        <v>4.6464999999999996</v>
      </c>
      <c r="CF296" s="133">
        <v>402.32499999999999</v>
      </c>
      <c r="CG296" s="133">
        <v>344206.52799999999</v>
      </c>
      <c r="CH296" s="112">
        <v>336940.49300000002</v>
      </c>
      <c r="CI296" s="107">
        <v>21.1295</v>
      </c>
      <c r="CJ296" s="107">
        <v>720.4</v>
      </c>
      <c r="CK296" s="107">
        <v>258206.96</v>
      </c>
      <c r="CL296" s="107">
        <v>16.192</v>
      </c>
      <c r="CM296" s="107">
        <v>691.15</v>
      </c>
      <c r="CN296" s="107">
        <v>172078.75700000001</v>
      </c>
      <c r="CO296" s="107">
        <v>10.791</v>
      </c>
      <c r="CP296" s="107">
        <v>631.75</v>
      </c>
      <c r="CQ296" s="107">
        <v>86007.804000000004</v>
      </c>
      <c r="CR296" s="107">
        <v>5.3935000000000004</v>
      </c>
      <c r="CS296" s="107">
        <v>422.63900000000001</v>
      </c>
      <c r="CT296" s="107">
        <v>183659.85449999999</v>
      </c>
      <c r="CU296" s="107">
        <v>182360.929</v>
      </c>
      <c r="CV296" s="107">
        <v>12.112</v>
      </c>
      <c r="CW296" s="107">
        <v>696.7</v>
      </c>
      <c r="CX296" s="112">
        <v>137832.00649999999</v>
      </c>
      <c r="CY296" s="107">
        <v>9.1545000000000005</v>
      </c>
      <c r="CZ296" s="107">
        <v>697.4</v>
      </c>
      <c r="DA296" s="112">
        <v>91943.160999999993</v>
      </c>
      <c r="DB296" s="107">
        <v>6.1064999999999996</v>
      </c>
      <c r="DC296" s="107">
        <v>588.4</v>
      </c>
      <c r="DD296" s="112">
        <v>45983.544000000002</v>
      </c>
      <c r="DE296" s="107">
        <v>3.0539999999999998</v>
      </c>
      <c r="DF296" s="107">
        <v>454.471</v>
      </c>
      <c r="DG296" s="133">
        <v>271986.45750000002</v>
      </c>
      <c r="DH296" s="112">
        <v>270316.49550000002</v>
      </c>
      <c r="DI296" s="107">
        <v>12.942</v>
      </c>
      <c r="DJ296" s="107">
        <v>703.55</v>
      </c>
      <c r="DK296" s="112">
        <v>204055.38500000001</v>
      </c>
      <c r="DL296" s="107">
        <v>9.7695000000000007</v>
      </c>
      <c r="DM296" s="107">
        <v>698.9</v>
      </c>
      <c r="DN296" s="112">
        <v>135939.09049999999</v>
      </c>
      <c r="DO296" s="107">
        <v>6.5084999999999997</v>
      </c>
      <c r="DP296" s="133">
        <v>607.6</v>
      </c>
      <c r="DQ296" s="112">
        <v>67944.481499999994</v>
      </c>
      <c r="DR296" s="107">
        <v>3.2530000000000001</v>
      </c>
      <c r="DS296" s="133">
        <v>458.46100000000001</v>
      </c>
      <c r="DT296" s="133">
        <v>19901.610499999999</v>
      </c>
      <c r="DU296" s="112">
        <v>19735.422999999999</v>
      </c>
      <c r="DV296" s="107">
        <v>20.202999999999999</v>
      </c>
      <c r="DW296" s="107">
        <v>692.05</v>
      </c>
      <c r="DX296" s="112">
        <v>14910.661</v>
      </c>
      <c r="DY296" s="107">
        <v>15.263999999999999</v>
      </c>
      <c r="DZ296" s="133">
        <v>686.4</v>
      </c>
      <c r="EA296" s="112">
        <v>9964.1270000000004</v>
      </c>
      <c r="EB296" s="107">
        <v>10.2005</v>
      </c>
      <c r="EC296" s="133">
        <v>607.70000000000005</v>
      </c>
      <c r="ED296" s="112">
        <v>4974.2280000000001</v>
      </c>
      <c r="EE296" s="107">
        <v>5.0919999999999996</v>
      </c>
      <c r="EF296" s="133">
        <v>475.20150000000001</v>
      </c>
      <c r="EG296" s="133">
        <v>4533991.9890000001</v>
      </c>
      <c r="EH296" s="111">
        <v>4502666.8494999995</v>
      </c>
      <c r="EI296" s="107">
        <v>12.7155</v>
      </c>
      <c r="EJ296" s="107">
        <v>745.6</v>
      </c>
      <c r="EK296" s="112">
        <v>3960778.1680000001</v>
      </c>
      <c r="EL296" s="107">
        <v>11.185</v>
      </c>
      <c r="EM296" s="133">
        <v>727.65</v>
      </c>
      <c r="EN296" s="112">
        <v>3396953.2735000001</v>
      </c>
      <c r="EO296" s="107">
        <v>9.593</v>
      </c>
      <c r="EP296" s="133">
        <v>716.6</v>
      </c>
      <c r="EQ296" s="112">
        <v>2841013.84</v>
      </c>
      <c r="ER296" s="107">
        <v>8.0229999999999997</v>
      </c>
      <c r="ES296" s="133">
        <v>686.4</v>
      </c>
      <c r="ET296" s="112">
        <v>2267595.4345</v>
      </c>
      <c r="EU296" s="107">
        <v>6.4035000000000002</v>
      </c>
      <c r="EV296" s="133">
        <v>616.15</v>
      </c>
      <c r="EW296" s="112">
        <v>1698864.3859999999</v>
      </c>
      <c r="EX296" s="107">
        <v>4.7975000000000003</v>
      </c>
      <c r="EY296" s="133">
        <v>545.75</v>
      </c>
      <c r="EZ296" s="112">
        <v>1136646.868</v>
      </c>
      <c r="FA296" s="107">
        <v>3.21</v>
      </c>
      <c r="FB296" s="133">
        <v>485.05549999999999</v>
      </c>
      <c r="FC296" s="112">
        <v>565817.18500000006</v>
      </c>
      <c r="FD296" s="107">
        <v>1.5980000000000001</v>
      </c>
      <c r="FE296" s="133">
        <v>396.07549999999998</v>
      </c>
      <c r="FF296" s="133">
        <v>344.54450000000003</v>
      </c>
      <c r="FG296" s="112">
        <v>344.01749999999998</v>
      </c>
      <c r="FH296" s="107">
        <v>1.0165</v>
      </c>
      <c r="FI296" s="107">
        <v>148.24950000000001</v>
      </c>
      <c r="FJ296" s="112">
        <v>173.05350000000001</v>
      </c>
      <c r="FK296" s="107">
        <v>0.51149999999999995</v>
      </c>
      <c r="FL296" s="133">
        <v>136.15799999999999</v>
      </c>
      <c r="FM296" s="133">
        <v>271.79199999999997</v>
      </c>
      <c r="FN296" s="112">
        <v>272.54700000000003</v>
      </c>
      <c r="FO296" s="107">
        <v>1.9955000000000001</v>
      </c>
      <c r="FP296" s="107">
        <v>139.13849999999999</v>
      </c>
      <c r="FQ296" s="112">
        <v>137.00049999999999</v>
      </c>
      <c r="FR296" s="107">
        <v>1.0029999999999999</v>
      </c>
      <c r="FS296" s="133">
        <v>134.6465</v>
      </c>
      <c r="FT296" s="107">
        <v>137.78800000000001</v>
      </c>
      <c r="FU296" s="107">
        <v>11.961</v>
      </c>
      <c r="FV296" s="107">
        <v>798.85</v>
      </c>
      <c r="FW296" s="107">
        <v>135.33750000000001</v>
      </c>
      <c r="FX296" s="107">
        <v>11.747999999999999</v>
      </c>
      <c r="FY296" s="107">
        <v>797.95</v>
      </c>
      <c r="FZ296" s="107">
        <v>3786667.9185000001</v>
      </c>
      <c r="GA296" s="107">
        <v>25.568999999999999</v>
      </c>
      <c r="GB296" s="133">
        <v>767.6</v>
      </c>
      <c r="GC296" s="107">
        <v>24901503.412999999</v>
      </c>
      <c r="GD296" s="107">
        <v>168.14500000000001</v>
      </c>
      <c r="GE296" s="132">
        <v>741.25</v>
      </c>
      <c r="GF296" s="132">
        <v>127.9</v>
      </c>
      <c r="GG296" s="132"/>
      <c r="GH296" s="132"/>
      <c r="GI296" s="132"/>
      <c r="GJ296" s="132"/>
      <c r="GK296" s="132"/>
      <c r="GL296" s="133">
        <v>6</v>
      </c>
      <c r="GM296" s="133">
        <v>2</v>
      </c>
      <c r="GN296" s="133"/>
      <c r="GO296" s="133"/>
      <c r="GP296" s="133"/>
      <c r="GQ296" s="133"/>
      <c r="GR296" s="133"/>
      <c r="GS296" s="72"/>
      <c r="GT296" s="72"/>
      <c r="GU296" s="72"/>
      <c r="GV296" s="72"/>
      <c r="GW296" s="72"/>
      <c r="GX296" s="72"/>
      <c r="GY296" s="72"/>
      <c r="GZ296" s="72"/>
      <c r="HA296" s="133"/>
      <c r="HB296" s="133"/>
      <c r="HC296" s="53" t="str">
        <f t="shared" si="29"/>
        <v>0</v>
      </c>
      <c r="HD296" s="56">
        <f t="shared" si="30"/>
        <v>2019</v>
      </c>
      <c r="HF296" s="56" t="e">
        <f>MATCH(ROUND(#REF!,1),#REF!,0)</f>
        <v>#REF!</v>
      </c>
      <c r="HG296" s="56" t="e">
        <f>MATCH(ROUND(#REF!,1),#REF!,0)</f>
        <v>#REF!</v>
      </c>
      <c r="HH296" s="56" t="e">
        <f>MATCH(ROUND(#REF!,1),#REF!,0)</f>
        <v>#REF!</v>
      </c>
      <c r="HI296" s="56" t="e">
        <f>MATCH(ROUND(#REF!,1),#REF!,0)</f>
        <v>#REF!</v>
      </c>
      <c r="HK296" s="115">
        <f t="shared" si="31"/>
        <v>2</v>
      </c>
      <c r="HL296" s="115" t="str" cm="1">
        <f t="array" ref="HL296">IFERROR(INDEX(#REF!,'5. Data Set'!HH296),"")</f>
        <v/>
      </c>
      <c r="HN296" s="116" t="str" cm="1">
        <f t="array" ref="HN296">IF(IFERROR(INDEX($E$5:$E$900,SMALL(IF(ROUND($EH$5:$EH$900,1)=ROUND($EH296,1),ROW($EH$5:$EH$900)-4,""),1)),"")=$E296,"",IFERROR(INDEX($E$5:$E$900,SMALL(IF(ROUND($EH$5:$EH$900,1)=ROUND($EH296,1),ROW($EH$5:$EH$900)-4,""),1)),""))</f>
        <v/>
      </c>
      <c r="HO296" s="116" t="str" cm="1">
        <f t="array" ref="HO296">IF(IFERROR(INDEX($E$5:$E$900,SMALL(IF(ROUND($EH$5:$EH$900,1)=ROUND($EH296,1),ROW($EH$5:$EH$900)-4,""),2)),"")=$E296,"",IFERROR(INDEX($E$5:$E$900,SMALL(IF(ROUND($EH$5:$EH$900,1)=ROUND($EH296,1),ROW($EH$5:$EH$900)-4,""),2)),""))</f>
        <v/>
      </c>
      <c r="HP296" s="116" t="str" cm="1">
        <f t="array" ref="HP296">IF(IFERROR(INDEX($E$5:$E$900,SMALL(IF(ROUND($EH$5:$EH$900,1)=ROUND($EH296,1),ROW($EH$5:$EH$900)-4,""),3)),"")=$E296,"",IFERROR(INDEX($E$5:$E$900,SMALL(IF(ROUND($EH$5:$EH$900,1)=ROUND($EH296,1),ROW($EH$5:$EH$900)-4,""),3)),""))</f>
        <v/>
      </c>
      <c r="HQ296" s="117" t="str" cm="1">
        <f t="array" ref="HQ296">IF(IFERROR(INDEX($E$5:$E$900,SMALL(IF(ROUND($EH$5:$EH$900,1)=ROUND($EH296,1),ROW($EH$5:$EH$900)-4,""),4)),"")=$E296,"",IFERROR(INDEX($E$5:$E$900,SMALL(IF(ROUND($EH$5:$EH$900,1)=ROUND($EH296,1),ROW($EH$5:$EH$900)-4,""),4)),""))</f>
        <v/>
      </c>
      <c r="HR296" s="118"/>
      <c r="HS296" s="105" t="str">
        <f t="shared" si="32"/>
        <v>BHM</v>
      </c>
      <c r="HT296" s="119" t="str">
        <f t="shared" si="33"/>
        <v/>
      </c>
      <c r="HU296" s="119" t="str">
        <f t="shared" si="33"/>
        <v/>
      </c>
      <c r="HV296" s="119" t="str">
        <f t="shared" si="33"/>
        <v/>
      </c>
      <c r="HW296" s="119" t="str">
        <f t="shared" si="33"/>
        <v/>
      </c>
    </row>
    <row r="297" spans="1:231" ht="12.75" customHeight="1" x14ac:dyDescent="0.25">
      <c r="A297" s="107" t="s">
        <v>292</v>
      </c>
      <c r="B297" s="107" t="s">
        <v>1032</v>
      </c>
      <c r="C297" s="107"/>
      <c r="D297" s="107">
        <v>2019</v>
      </c>
      <c r="E297" s="109" t="s">
        <v>1036</v>
      </c>
      <c r="F297" s="107" t="s">
        <v>49</v>
      </c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 t="s">
        <v>305</v>
      </c>
      <c r="X297" s="105"/>
      <c r="Y297" s="107" t="s">
        <v>296</v>
      </c>
      <c r="Z297" s="107">
        <v>2</v>
      </c>
      <c r="AA297" s="107" t="s">
        <v>805</v>
      </c>
      <c r="AB297" s="110">
        <v>2</v>
      </c>
      <c r="AC297" s="110">
        <v>2</v>
      </c>
      <c r="AD297" s="107">
        <v>2100</v>
      </c>
      <c r="AE297" s="107">
        <v>20</v>
      </c>
      <c r="AF297" s="107">
        <v>2</v>
      </c>
      <c r="AG297" s="107">
        <v>190500</v>
      </c>
      <c r="AH297" s="107">
        <v>12</v>
      </c>
      <c r="AI297" s="107" t="s">
        <v>1034</v>
      </c>
      <c r="AJ297" s="110">
        <v>2</v>
      </c>
      <c r="AK297" s="110" t="s">
        <v>562</v>
      </c>
      <c r="AL297" s="107" t="s">
        <v>316</v>
      </c>
      <c r="AM297" s="107">
        <v>2</v>
      </c>
      <c r="AN297" s="110" t="s">
        <v>493</v>
      </c>
      <c r="AO297" s="110">
        <v>1600</v>
      </c>
      <c r="AP297" s="107" t="s">
        <v>817</v>
      </c>
      <c r="AQ297" s="107" t="s">
        <v>441</v>
      </c>
      <c r="AR297" s="107" t="s">
        <v>319</v>
      </c>
      <c r="AS297" s="107" t="s">
        <v>674</v>
      </c>
      <c r="AT297" s="107"/>
      <c r="AU297" s="111">
        <v>14.702999999999999</v>
      </c>
      <c r="AV297" s="111">
        <v>24.161999999999999</v>
      </c>
      <c r="AW297" s="111">
        <v>20.934999999999999</v>
      </c>
      <c r="AX297" s="111">
        <v>12.381</v>
      </c>
      <c r="AY297" s="111">
        <v>13.013999999999999</v>
      </c>
      <c r="AZ297" s="111">
        <v>20.288</v>
      </c>
      <c r="BA297" s="111"/>
      <c r="BB297" s="111">
        <v>5.298</v>
      </c>
      <c r="BC297" s="111">
        <v>10.65</v>
      </c>
      <c r="BD297" s="111">
        <v>11.228</v>
      </c>
      <c r="BE297" s="111">
        <v>26.405999999999999</v>
      </c>
      <c r="BF297" s="111">
        <v>162.74199999999999</v>
      </c>
      <c r="BG297" s="133">
        <v>72115.1495</v>
      </c>
      <c r="BH297" s="112">
        <v>72375.9375</v>
      </c>
      <c r="BI297" s="111">
        <v>10.452500000000001</v>
      </c>
      <c r="BJ297" s="112">
        <v>465.62400000000002</v>
      </c>
      <c r="BK297" s="112">
        <v>54061.655500000001</v>
      </c>
      <c r="BL297" s="111">
        <v>7.8075000000000001</v>
      </c>
      <c r="BM297" s="112">
        <v>454.72750000000002</v>
      </c>
      <c r="BN297" s="112">
        <v>36109.868999999999</v>
      </c>
      <c r="BO297" s="111">
        <v>5.2149999999999999</v>
      </c>
      <c r="BP297" s="112">
        <v>396.43849999999998</v>
      </c>
      <c r="BQ297" s="112">
        <v>18027.691999999999</v>
      </c>
      <c r="BR297" s="111">
        <v>2.6034999999999999</v>
      </c>
      <c r="BS297" s="133">
        <v>282.47399999999999</v>
      </c>
      <c r="BT297" s="133">
        <v>986967.46299999999</v>
      </c>
      <c r="BU297" s="112">
        <v>985783.94350000005</v>
      </c>
      <c r="BV297" s="107">
        <v>16.706</v>
      </c>
      <c r="BW297" s="107">
        <v>468.65649999999999</v>
      </c>
      <c r="BX297" s="107">
        <v>740393.26650000003</v>
      </c>
      <c r="BY297" s="107">
        <v>12.547499999999999</v>
      </c>
      <c r="BZ297" s="107">
        <v>469.70150000000001</v>
      </c>
      <c r="CA297" s="107">
        <v>493715.31849999999</v>
      </c>
      <c r="CB297" s="107">
        <v>8.3670000000000009</v>
      </c>
      <c r="CC297" s="107">
        <v>404.13049999999998</v>
      </c>
      <c r="CD297" s="107">
        <v>246733.50049999999</v>
      </c>
      <c r="CE297" s="107">
        <v>4.1814999999999998</v>
      </c>
      <c r="CF297" s="133">
        <v>241.86150000000001</v>
      </c>
      <c r="CG297" s="133">
        <v>231315.30300000001</v>
      </c>
      <c r="CH297" s="112">
        <v>232467.27249999999</v>
      </c>
      <c r="CI297" s="107">
        <v>14.577999999999999</v>
      </c>
      <c r="CJ297" s="107">
        <v>459.5095</v>
      </c>
      <c r="CK297" s="107">
        <v>173670.00599999999</v>
      </c>
      <c r="CL297" s="107">
        <v>10.891</v>
      </c>
      <c r="CM297" s="107">
        <v>455.11599999999999</v>
      </c>
      <c r="CN297" s="107">
        <v>115664.4985</v>
      </c>
      <c r="CO297" s="107">
        <v>7.2534999999999998</v>
      </c>
      <c r="CP297" s="107">
        <v>389.61149999999998</v>
      </c>
      <c r="CQ297" s="107">
        <v>57795.381000000001</v>
      </c>
      <c r="CR297" s="107">
        <v>3.6244999999999998</v>
      </c>
      <c r="CS297" s="107">
        <v>266.64699999999999</v>
      </c>
      <c r="CT297" s="107">
        <v>122163.3855</v>
      </c>
      <c r="CU297" s="107">
        <v>122174.7555</v>
      </c>
      <c r="CV297" s="107">
        <v>8.1144999999999996</v>
      </c>
      <c r="CW297" s="107">
        <v>451.86599999999999</v>
      </c>
      <c r="CX297" s="112">
        <v>91667.288</v>
      </c>
      <c r="CY297" s="107">
        <v>6.0880000000000001</v>
      </c>
      <c r="CZ297" s="107">
        <v>423.92399999999998</v>
      </c>
      <c r="DA297" s="112">
        <v>61081.872000000003</v>
      </c>
      <c r="DB297" s="107">
        <v>4.0570000000000004</v>
      </c>
      <c r="DC297" s="107">
        <v>345.39350000000002</v>
      </c>
      <c r="DD297" s="112">
        <v>30588.523000000001</v>
      </c>
      <c r="DE297" s="107">
        <v>2.0314999999999999</v>
      </c>
      <c r="DF297" s="107">
        <v>261.88850000000002</v>
      </c>
      <c r="DG297" s="133">
        <v>187000.6925</v>
      </c>
      <c r="DH297" s="112">
        <v>186877.3855</v>
      </c>
      <c r="DI297" s="107">
        <v>8.9469999999999992</v>
      </c>
      <c r="DJ297" s="107">
        <v>458.7</v>
      </c>
      <c r="DK297" s="112">
        <v>140216.50099999999</v>
      </c>
      <c r="DL297" s="107">
        <v>6.7130000000000001</v>
      </c>
      <c r="DM297" s="107">
        <v>450.78399999999999</v>
      </c>
      <c r="DN297" s="112">
        <v>93489.188500000004</v>
      </c>
      <c r="DO297" s="107">
        <v>4.476</v>
      </c>
      <c r="DP297" s="133">
        <v>378.83699999999999</v>
      </c>
      <c r="DQ297" s="112">
        <v>46713.279499999997</v>
      </c>
      <c r="DR297" s="107">
        <v>2.2364999999999999</v>
      </c>
      <c r="DS297" s="133">
        <v>267.60149999999999</v>
      </c>
      <c r="DT297" s="133">
        <v>13673.2875</v>
      </c>
      <c r="DU297" s="112">
        <v>13643.7125</v>
      </c>
      <c r="DV297" s="107">
        <v>13.967000000000001</v>
      </c>
      <c r="DW297" s="107">
        <v>446.18849999999998</v>
      </c>
      <c r="DX297" s="112">
        <v>10281.637000000001</v>
      </c>
      <c r="DY297" s="107">
        <v>10.525499999999999</v>
      </c>
      <c r="DZ297" s="133">
        <v>437.78550000000001</v>
      </c>
      <c r="EA297" s="112">
        <v>6820.0680000000002</v>
      </c>
      <c r="EB297" s="107">
        <v>6.9814999999999996</v>
      </c>
      <c r="EC297" s="133">
        <v>375.68549999999999</v>
      </c>
      <c r="ED297" s="112">
        <v>3424.1680000000001</v>
      </c>
      <c r="EE297" s="107">
        <v>3.5055000000000001</v>
      </c>
      <c r="EF297" s="133">
        <v>289.38850000000002</v>
      </c>
      <c r="EG297" s="133">
        <v>3261831.861</v>
      </c>
      <c r="EH297" s="111">
        <v>3260476.9959999998</v>
      </c>
      <c r="EI297" s="107">
        <v>9.2074999999999996</v>
      </c>
      <c r="EJ297" s="107">
        <v>494.20249999999999</v>
      </c>
      <c r="EK297" s="112">
        <v>2860162.929</v>
      </c>
      <c r="EL297" s="107">
        <v>8.077</v>
      </c>
      <c r="EM297" s="133">
        <v>498.67149999999998</v>
      </c>
      <c r="EN297" s="112">
        <v>2450550.1880000001</v>
      </c>
      <c r="EO297" s="107">
        <v>6.9204999999999997</v>
      </c>
      <c r="EP297" s="133">
        <v>475.7475</v>
      </c>
      <c r="EQ297" s="112">
        <v>2039793.2065000001</v>
      </c>
      <c r="ER297" s="107">
        <v>5.7605000000000004</v>
      </c>
      <c r="ES297" s="133">
        <v>427.47750000000002</v>
      </c>
      <c r="ET297" s="112">
        <v>1629835.22</v>
      </c>
      <c r="EU297" s="107">
        <v>4.6025</v>
      </c>
      <c r="EV297" s="133">
        <v>387.30450000000002</v>
      </c>
      <c r="EW297" s="112">
        <v>1221425.156</v>
      </c>
      <c r="EX297" s="107">
        <v>3.4495</v>
      </c>
      <c r="EY297" s="133">
        <v>342.48950000000002</v>
      </c>
      <c r="EZ297" s="112">
        <v>816194.93350000004</v>
      </c>
      <c r="FA297" s="107">
        <v>2.3050000000000002</v>
      </c>
      <c r="FB297" s="133">
        <v>293.81950000000001</v>
      </c>
      <c r="FC297" s="112">
        <v>407836.36800000002</v>
      </c>
      <c r="FD297" s="107">
        <v>1.1515</v>
      </c>
      <c r="FE297" s="133">
        <v>253.22200000000001</v>
      </c>
      <c r="FF297" s="133">
        <v>341.726</v>
      </c>
      <c r="FG297" s="112">
        <v>344.17349999999999</v>
      </c>
      <c r="FH297" s="107">
        <v>1.0169999999999999</v>
      </c>
      <c r="FI297" s="107">
        <v>140.22450000000001</v>
      </c>
      <c r="FJ297" s="112">
        <v>171.46850000000001</v>
      </c>
      <c r="FK297" s="107">
        <v>0.50649999999999995</v>
      </c>
      <c r="FL297" s="133">
        <v>130.898</v>
      </c>
      <c r="FM297" s="133">
        <v>271.65050000000002</v>
      </c>
      <c r="FN297" s="112">
        <v>272.42149999999998</v>
      </c>
      <c r="FO297" s="107">
        <v>1.9944999999999999</v>
      </c>
      <c r="FP297" s="107">
        <v>134.27099999999999</v>
      </c>
      <c r="FQ297" s="112">
        <v>135.74700000000001</v>
      </c>
      <c r="FR297" s="107">
        <v>0.99399999999999999</v>
      </c>
      <c r="FS297" s="133">
        <v>130.149</v>
      </c>
      <c r="FT297" s="107">
        <v>139.4265</v>
      </c>
      <c r="FU297" s="107">
        <v>12.103</v>
      </c>
      <c r="FV297" s="107">
        <v>454.96800000000002</v>
      </c>
      <c r="FW297" s="107">
        <v>137.7105</v>
      </c>
      <c r="FX297" s="107">
        <v>11.954000000000001</v>
      </c>
      <c r="FY297" s="107">
        <v>456.04450000000003</v>
      </c>
      <c r="FZ297" s="107">
        <v>2600451.3594999998</v>
      </c>
      <c r="GA297" s="107">
        <v>17.5595</v>
      </c>
      <c r="GB297" s="133">
        <v>491.67599999999999</v>
      </c>
      <c r="GC297" s="107">
        <v>12324585.7575</v>
      </c>
      <c r="GD297" s="107">
        <v>83.220500000000001</v>
      </c>
      <c r="GE297" s="132">
        <v>511.35</v>
      </c>
      <c r="GF297" s="132">
        <v>124.95</v>
      </c>
      <c r="GG297" s="132"/>
      <c r="GH297" s="132"/>
      <c r="GI297" s="132"/>
      <c r="GJ297" s="132"/>
      <c r="GK297" s="132"/>
      <c r="GL297" s="133">
        <v>6</v>
      </c>
      <c r="GM297" s="133"/>
      <c r="GN297" s="133"/>
      <c r="GO297" s="133"/>
      <c r="GP297" s="133"/>
      <c r="GQ297" s="133"/>
      <c r="GR297" s="133"/>
      <c r="GS297" s="72"/>
      <c r="GT297" s="72"/>
      <c r="GU297" s="72"/>
      <c r="GV297" s="72"/>
      <c r="GW297" s="72"/>
      <c r="GX297" s="72"/>
      <c r="GY297" s="72"/>
      <c r="GZ297" s="72"/>
      <c r="HA297" s="133"/>
      <c r="HB297" s="133"/>
      <c r="HC297" s="53" t="str">
        <f t="shared" si="29"/>
        <v>0</v>
      </c>
      <c r="HD297" s="56">
        <f t="shared" si="30"/>
        <v>2019</v>
      </c>
      <c r="HF297" s="56" t="e">
        <f>MATCH(ROUND(#REF!,1),#REF!,0)</f>
        <v>#REF!</v>
      </c>
      <c r="HG297" s="56" t="e">
        <f>MATCH(ROUND(#REF!,1),#REF!,0)</f>
        <v>#REF!</v>
      </c>
      <c r="HH297" s="56" t="e">
        <f>MATCH(ROUND(#REF!,1),#REF!,0)</f>
        <v>#REF!</v>
      </c>
      <c r="HI297" s="56" t="e">
        <f>MATCH(ROUND(#REF!,1),#REF!,0)</f>
        <v>#REF!</v>
      </c>
      <c r="HK297" s="115">
        <f t="shared" si="31"/>
        <v>2</v>
      </c>
      <c r="HL297" s="115" t="str" cm="1">
        <f t="array" ref="HL297">IFERROR(INDEX(#REF!,'5. Data Set'!HH297),"")</f>
        <v/>
      </c>
      <c r="HN297" s="116" t="str" cm="1">
        <f t="array" ref="HN297">IF(IFERROR(INDEX($E$5:$E$900,SMALL(IF(ROUND($EH$5:$EH$900,1)=ROUND($EH297,1),ROW($EH$5:$EH$900)-4,""),1)),"")=$E297,"",IFERROR(INDEX($E$5:$E$900,SMALL(IF(ROUND($EH$5:$EH$900,1)=ROUND($EH297,1),ROW($EH$5:$EH$900)-4,""),1)),""))</f>
        <v/>
      </c>
      <c r="HO297" s="116" t="str" cm="1">
        <f t="array" ref="HO297">IF(IFERROR(INDEX($E$5:$E$900,SMALL(IF(ROUND($EH$5:$EH$900,1)=ROUND($EH297,1),ROW($EH$5:$EH$900)-4,""),2)),"")=$E297,"",IFERROR(INDEX($E$5:$E$900,SMALL(IF(ROUND($EH$5:$EH$900,1)=ROUND($EH297,1),ROW($EH$5:$EH$900)-4,""),2)),""))</f>
        <v/>
      </c>
      <c r="HP297" s="116" t="str" cm="1">
        <f t="array" ref="HP297">IF(IFERROR(INDEX($E$5:$E$900,SMALL(IF(ROUND($EH$5:$EH$900,1)=ROUND($EH297,1),ROW($EH$5:$EH$900)-4,""),3)),"")=$E297,"",IFERROR(INDEX($E$5:$E$900,SMALL(IF(ROUND($EH$5:$EH$900,1)=ROUND($EH297,1),ROW($EH$5:$EH$900)-4,""),3)),""))</f>
        <v/>
      </c>
      <c r="HQ297" s="117" t="str" cm="1">
        <f t="array" ref="HQ297">IF(IFERROR(INDEX($E$5:$E$900,SMALL(IF(ROUND($EH$5:$EH$900,1)=ROUND($EH297,1),ROW($EH$5:$EH$900)-4,""),4)),"")=$E297,"",IFERROR(INDEX($E$5:$E$900,SMALL(IF(ROUND($EH$5:$EH$900,1)=ROUND($EH297,1),ROW($EH$5:$EH$900)-4,""),4)),""))</f>
        <v/>
      </c>
      <c r="HR297" s="118"/>
      <c r="HS297" s="105" t="str">
        <f t="shared" si="32"/>
        <v>BHM</v>
      </c>
      <c r="HT297" s="119" t="str">
        <f t="shared" si="33"/>
        <v/>
      </c>
      <c r="HU297" s="119" t="str">
        <f t="shared" si="33"/>
        <v/>
      </c>
      <c r="HV297" s="119" t="str">
        <f t="shared" si="33"/>
        <v/>
      </c>
      <c r="HW297" s="119" t="str">
        <f t="shared" si="33"/>
        <v/>
      </c>
    </row>
    <row r="298" spans="1:231" ht="12.75" customHeight="1" x14ac:dyDescent="0.25">
      <c r="A298" s="107" t="s">
        <v>292</v>
      </c>
      <c r="B298" s="107" t="s">
        <v>1037</v>
      </c>
      <c r="C298" s="107"/>
      <c r="D298" s="107">
        <v>2019</v>
      </c>
      <c r="E298" s="109" t="s">
        <v>1038</v>
      </c>
      <c r="F298" s="107" t="s">
        <v>300</v>
      </c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 t="s">
        <v>305</v>
      </c>
      <c r="X298" s="105"/>
      <c r="Y298" s="107" t="s">
        <v>296</v>
      </c>
      <c r="Z298" s="107">
        <v>8</v>
      </c>
      <c r="AA298" s="107" t="s">
        <v>422</v>
      </c>
      <c r="AB298" s="110">
        <v>2</v>
      </c>
      <c r="AC298" s="110">
        <v>2</v>
      </c>
      <c r="AD298" s="107">
        <v>2500</v>
      </c>
      <c r="AE298" s="107">
        <v>28</v>
      </c>
      <c r="AF298" s="107">
        <v>2</v>
      </c>
      <c r="AG298" s="107">
        <v>382488</v>
      </c>
      <c r="AH298" s="107">
        <v>12</v>
      </c>
      <c r="AI298" s="107" t="s">
        <v>1039</v>
      </c>
      <c r="AJ298" s="110">
        <v>8</v>
      </c>
      <c r="AK298" s="110" t="s">
        <v>562</v>
      </c>
      <c r="AL298" s="107" t="s">
        <v>316</v>
      </c>
      <c r="AM298" s="107">
        <v>3</v>
      </c>
      <c r="AN298" s="110" t="s">
        <v>493</v>
      </c>
      <c r="AO298" s="110">
        <v>2700</v>
      </c>
      <c r="AP298" s="107" t="s">
        <v>817</v>
      </c>
      <c r="AQ298" s="107" t="s">
        <v>1040</v>
      </c>
      <c r="AR298" s="107" t="e">
        <v>#N/A</v>
      </c>
      <c r="AS298" s="107" t="s">
        <v>674</v>
      </c>
      <c r="AT298" s="107"/>
      <c r="AU298" s="111">
        <v>16.302</v>
      </c>
      <c r="AV298" s="111">
        <v>18.574000000000002</v>
      </c>
      <c r="AW298" s="111">
        <v>25.262</v>
      </c>
      <c r="AX298" s="111">
        <v>14.571</v>
      </c>
      <c r="AY298" s="111">
        <v>15.13</v>
      </c>
      <c r="AZ298" s="111">
        <v>22.861999999999998</v>
      </c>
      <c r="BA298" s="111"/>
      <c r="BB298" s="111">
        <v>7.4210000000000003</v>
      </c>
      <c r="BC298" s="111">
        <v>14.569000000000001</v>
      </c>
      <c r="BD298" s="111">
        <v>12.223000000000001</v>
      </c>
      <c r="BE298" s="133">
        <v>17.568999999999999</v>
      </c>
      <c r="BF298" s="133">
        <v>269.82600000000002</v>
      </c>
      <c r="BG298" s="133">
        <v>105399.89825</v>
      </c>
      <c r="BH298" s="112">
        <v>104780.709875</v>
      </c>
      <c r="BI298" s="111">
        <v>15.132125</v>
      </c>
      <c r="BJ298" s="112">
        <v>622.16250000000002</v>
      </c>
      <c r="BK298" s="112">
        <v>79092.533374999999</v>
      </c>
      <c r="BL298" s="111">
        <v>11.42225</v>
      </c>
      <c r="BM298" s="112">
        <v>612.91250000000002</v>
      </c>
      <c r="BN298" s="112">
        <v>52701.913374999996</v>
      </c>
      <c r="BO298" s="111">
        <v>7.6109999999999998</v>
      </c>
      <c r="BP298" s="112">
        <v>534.41250000000002</v>
      </c>
      <c r="BQ298" s="112">
        <v>26373.937000000002</v>
      </c>
      <c r="BR298" s="111">
        <v>3.808875</v>
      </c>
      <c r="BS298" s="133">
        <v>348.16250000000002</v>
      </c>
      <c r="BT298" s="133">
        <v>947563.61562499998</v>
      </c>
      <c r="BU298" s="112">
        <v>947439.86924999999</v>
      </c>
      <c r="BV298" s="107">
        <v>16.056125000000002</v>
      </c>
      <c r="BW298" s="107">
        <v>640.72500000000002</v>
      </c>
      <c r="BX298" s="107">
        <v>710722.86287499999</v>
      </c>
      <c r="BY298" s="107">
        <v>12.044499999999999</v>
      </c>
      <c r="BZ298" s="107">
        <v>600.4375</v>
      </c>
      <c r="CA298" s="107">
        <v>473788.61725000001</v>
      </c>
      <c r="CB298" s="107">
        <v>8.0292499999999993</v>
      </c>
      <c r="CC298" s="107">
        <v>459.72500000000002</v>
      </c>
      <c r="CD298" s="107">
        <v>236960.95762500001</v>
      </c>
      <c r="CE298" s="107">
        <v>4.0157499999999997</v>
      </c>
      <c r="CF298" s="133">
        <v>296.1875</v>
      </c>
      <c r="CG298" s="133">
        <v>346746.80225000001</v>
      </c>
      <c r="CH298" s="112">
        <v>342350.67875000002</v>
      </c>
      <c r="CI298" s="107">
        <v>21.46875</v>
      </c>
      <c r="CJ298" s="107">
        <v>590.11249999999995</v>
      </c>
      <c r="CK298" s="107">
        <v>260100.037125</v>
      </c>
      <c r="CL298" s="107">
        <v>16.310749999999999</v>
      </c>
      <c r="CM298" s="107">
        <v>585.16250000000002</v>
      </c>
      <c r="CN298" s="107">
        <v>173375.994875</v>
      </c>
      <c r="CO298" s="107">
        <v>10.872375</v>
      </c>
      <c r="CP298" s="107">
        <v>480.875</v>
      </c>
      <c r="CQ298" s="107">
        <v>86668.104374999995</v>
      </c>
      <c r="CR298" s="107">
        <v>5.4348749999999999</v>
      </c>
      <c r="CS298" s="107">
        <v>305.9375</v>
      </c>
      <c r="CT298" s="107">
        <v>184795.15737500001</v>
      </c>
      <c r="CU298" s="107">
        <v>184335.230125</v>
      </c>
      <c r="CV298" s="107">
        <v>12.242875</v>
      </c>
      <c r="CW298" s="107">
        <v>580.28750000000002</v>
      </c>
      <c r="CX298" s="112">
        <v>138628.97837500001</v>
      </c>
      <c r="CY298" s="107">
        <v>9.2072500000000002</v>
      </c>
      <c r="CZ298" s="107">
        <v>566.375</v>
      </c>
      <c r="DA298" s="112">
        <v>92431.777375000005</v>
      </c>
      <c r="DB298" s="107">
        <v>6.1390000000000002</v>
      </c>
      <c r="DC298" s="107">
        <v>464.72500000000002</v>
      </c>
      <c r="DD298" s="112">
        <v>46215.630749999997</v>
      </c>
      <c r="DE298" s="107">
        <v>3.0695000000000001</v>
      </c>
      <c r="DF298" s="107">
        <v>308.48750000000001</v>
      </c>
      <c r="DG298" s="133">
        <v>274676.87612500001</v>
      </c>
      <c r="DH298" s="112">
        <v>273748.21574999997</v>
      </c>
      <c r="DI298" s="107">
        <v>13.106125</v>
      </c>
      <c r="DJ298" s="107">
        <v>584.86249999999995</v>
      </c>
      <c r="DK298" s="112">
        <v>206072.7825</v>
      </c>
      <c r="DL298" s="107">
        <v>9.8659999999999997</v>
      </c>
      <c r="DM298" s="107">
        <v>583.33749999999998</v>
      </c>
      <c r="DN298" s="112">
        <v>137350.92924999999</v>
      </c>
      <c r="DO298" s="107">
        <v>6.5758749999999999</v>
      </c>
      <c r="DP298" s="133">
        <v>493.03750000000002</v>
      </c>
      <c r="DQ298" s="112">
        <v>68656.773625000002</v>
      </c>
      <c r="DR298" s="107">
        <v>3.2869999999999999</v>
      </c>
      <c r="DS298" s="133">
        <v>317.0625</v>
      </c>
      <c r="DT298" s="133">
        <v>20077.679625000001</v>
      </c>
      <c r="DU298" s="112">
        <v>20016.255249999998</v>
      </c>
      <c r="DV298" s="107">
        <v>20.490625000000001</v>
      </c>
      <c r="DW298" s="107">
        <v>578.5</v>
      </c>
      <c r="DX298" s="112">
        <v>15081.199000000001</v>
      </c>
      <c r="DY298" s="107">
        <v>15.438625</v>
      </c>
      <c r="DZ298" s="133">
        <v>574</v>
      </c>
      <c r="EA298" s="112">
        <v>10036.784</v>
      </c>
      <c r="EB298" s="107">
        <v>10.274625</v>
      </c>
      <c r="EC298" s="133">
        <v>500.17500000000001</v>
      </c>
      <c r="ED298" s="112">
        <v>5015.7169999999996</v>
      </c>
      <c r="EE298" s="107">
        <v>5.1346249999999998</v>
      </c>
      <c r="EF298" s="133">
        <v>367.8125</v>
      </c>
      <c r="EG298" s="133">
        <v>4479022.3825000003</v>
      </c>
      <c r="EH298" s="111">
        <v>4429352.5587499999</v>
      </c>
      <c r="EI298" s="107">
        <v>12.508374999999999</v>
      </c>
      <c r="EJ298" s="107">
        <v>618.52499999999998</v>
      </c>
      <c r="EK298" s="112">
        <v>3917122.4066249998</v>
      </c>
      <c r="EL298" s="107">
        <v>11.06175</v>
      </c>
      <c r="EM298" s="133">
        <v>599.47500000000002</v>
      </c>
      <c r="EN298" s="112">
        <v>3360963.5102499998</v>
      </c>
      <c r="EO298" s="107">
        <v>9.4912500000000009</v>
      </c>
      <c r="EP298" s="133">
        <v>585.6</v>
      </c>
      <c r="EQ298" s="112">
        <v>2799529.248875</v>
      </c>
      <c r="ER298" s="107">
        <v>7.9057500000000003</v>
      </c>
      <c r="ES298" s="133">
        <v>564.36249999999995</v>
      </c>
      <c r="ET298" s="112">
        <v>2242022.0178749999</v>
      </c>
      <c r="EU298" s="107">
        <v>6.3313750000000004</v>
      </c>
      <c r="EV298" s="133">
        <v>508.4</v>
      </c>
      <c r="EW298" s="112">
        <v>1679600.8956249999</v>
      </c>
      <c r="EX298" s="107">
        <v>4.743125</v>
      </c>
      <c r="EY298" s="133">
        <v>436.86250000000001</v>
      </c>
      <c r="EZ298" s="112">
        <v>1119826.004125</v>
      </c>
      <c r="FA298" s="107">
        <v>3.1623749999999999</v>
      </c>
      <c r="FB298" s="133">
        <v>371.625</v>
      </c>
      <c r="FC298" s="112">
        <v>560344.40237499995</v>
      </c>
      <c r="FD298" s="107">
        <v>1.5823750000000001</v>
      </c>
      <c r="FE298" s="133">
        <v>309.48750000000001</v>
      </c>
      <c r="FF298" s="133">
        <v>380.23862500000001</v>
      </c>
      <c r="FG298" s="112">
        <v>375.17574999999999</v>
      </c>
      <c r="FH298" s="107">
        <v>1.1085</v>
      </c>
      <c r="FI298" s="107">
        <v>125.72499999999999</v>
      </c>
      <c r="FJ298" s="112">
        <v>190.53037499999999</v>
      </c>
      <c r="FK298" s="107">
        <v>0.56287500000000001</v>
      </c>
      <c r="FL298" s="133">
        <v>90.121250000000003</v>
      </c>
      <c r="FM298" s="133">
        <v>0</v>
      </c>
      <c r="FN298" s="112">
        <v>281.53212500000001</v>
      </c>
      <c r="FO298" s="107">
        <v>2.0611250000000001</v>
      </c>
      <c r="FP298" s="107">
        <v>111.7885</v>
      </c>
      <c r="FQ298" s="112">
        <v>141.45762500000001</v>
      </c>
      <c r="FR298" s="107">
        <v>1.035625</v>
      </c>
      <c r="FS298" s="133">
        <v>89.956249999999997</v>
      </c>
      <c r="FT298" s="107">
        <v>127.16262500000001</v>
      </c>
      <c r="FU298" s="107">
        <v>11.038375</v>
      </c>
      <c r="FV298" s="107">
        <v>636.67787499999997</v>
      </c>
      <c r="FW298" s="107">
        <v>129.281375</v>
      </c>
      <c r="FX298" s="107">
        <v>11.222375</v>
      </c>
      <c r="FY298" s="107">
        <v>630.36374999999998</v>
      </c>
      <c r="FZ298" s="107">
        <v>3663981.6179999998</v>
      </c>
      <c r="GA298" s="107">
        <v>24.740749999999998</v>
      </c>
      <c r="GB298" s="133">
        <v>618.73162500000001</v>
      </c>
      <c r="GC298" s="107">
        <v>24263609.074000001</v>
      </c>
      <c r="GD298" s="107">
        <v>163.837875</v>
      </c>
      <c r="GE298" s="132">
        <v>607.19837500000006</v>
      </c>
      <c r="GF298" s="132">
        <v>81.25</v>
      </c>
      <c r="GG298" s="132"/>
      <c r="GH298" s="132"/>
      <c r="GI298" s="132"/>
      <c r="GJ298" s="132"/>
      <c r="GK298" s="132"/>
      <c r="GL298" s="133">
        <v>6</v>
      </c>
      <c r="GM298" s="133">
        <v>2</v>
      </c>
      <c r="GN298" s="133"/>
      <c r="GO298" s="133"/>
      <c r="GP298" s="133"/>
      <c r="GQ298" s="133"/>
      <c r="GR298" s="133"/>
      <c r="GS298" s="72"/>
      <c r="GT298" s="72"/>
      <c r="GU298" s="72"/>
      <c r="GV298" s="72"/>
      <c r="GW298" s="72"/>
      <c r="GX298" s="72"/>
      <c r="GY298" s="72"/>
      <c r="GZ298" s="72"/>
      <c r="HA298" s="133"/>
      <c r="HB298" s="133"/>
      <c r="HC298" s="53" t="str">
        <f t="shared" si="29"/>
        <v>0</v>
      </c>
      <c r="HD298" s="56">
        <f t="shared" si="30"/>
        <v>2019</v>
      </c>
      <c r="HF298" s="56" t="e">
        <f>MATCH(ROUND(#REF!,1),#REF!,0)</f>
        <v>#REF!</v>
      </c>
      <c r="HG298" s="56" t="e">
        <f>MATCH(ROUND(#REF!,1),#REF!,0)</f>
        <v>#REF!</v>
      </c>
      <c r="HH298" s="56" t="e">
        <f>MATCH(ROUND(#REF!,1),#REF!,0)</f>
        <v>#REF!</v>
      </c>
      <c r="HI298" s="56" t="e">
        <f>MATCH(ROUND(#REF!,1),#REF!,0)</f>
        <v>#REF!</v>
      </c>
      <c r="HK298" s="115">
        <f t="shared" si="31"/>
        <v>2</v>
      </c>
      <c r="HL298" s="115" t="str" cm="1">
        <f t="array" ref="HL298">IFERROR(INDEX(#REF!,'5. Data Set'!HH298),"")</f>
        <v/>
      </c>
      <c r="HN298" s="116" t="str" cm="1">
        <f t="array" ref="HN298">IF(IFERROR(INDEX($E$5:$E$900,SMALL(IF(ROUND($EH$5:$EH$900,1)=ROUND($EH298,1),ROW($EH$5:$EH$900)-4,""),1)),"")=$E298,"",IFERROR(INDEX($E$5:$E$900,SMALL(IF(ROUND($EH$5:$EH$900,1)=ROUND($EH298,1),ROW($EH$5:$EH$900)-4,""),1)),""))</f>
        <v/>
      </c>
      <c r="HO298" s="116" t="str" cm="1">
        <f t="array" ref="HO298">IF(IFERROR(INDEX($E$5:$E$900,SMALL(IF(ROUND($EH$5:$EH$900,1)=ROUND($EH298,1),ROW($EH$5:$EH$900)-4,""),2)),"")=$E298,"",IFERROR(INDEX($E$5:$E$900,SMALL(IF(ROUND($EH$5:$EH$900,1)=ROUND($EH298,1),ROW($EH$5:$EH$900)-4,""),2)),""))</f>
        <v/>
      </c>
      <c r="HP298" s="116" t="str" cm="1">
        <f t="array" ref="HP298">IF(IFERROR(INDEX($E$5:$E$900,SMALL(IF(ROUND($EH$5:$EH$900,1)=ROUND($EH298,1),ROW($EH$5:$EH$900)-4,""),3)),"")=$E298,"",IFERROR(INDEX($E$5:$E$900,SMALL(IF(ROUND($EH$5:$EH$900,1)=ROUND($EH298,1),ROW($EH$5:$EH$900)-4,""),3)),""))</f>
        <v/>
      </c>
      <c r="HQ298" s="117" t="str" cm="1">
        <f t="array" ref="HQ298">IF(IFERROR(INDEX($E$5:$E$900,SMALL(IF(ROUND($EH$5:$EH$900,1)=ROUND($EH298,1),ROW($EH$5:$EH$900)-4,""),4)),"")=$E298,"",IFERROR(INDEX($E$5:$E$900,SMALL(IF(ROUND($EH$5:$EH$900,1)=ROUND($EH298,1),ROW($EH$5:$EH$900)-4,""),4)),""))</f>
        <v/>
      </c>
      <c r="HR298" s="118"/>
      <c r="HS298" s="105" t="str">
        <f t="shared" si="32"/>
        <v>DGX</v>
      </c>
      <c r="HT298" s="119" t="str">
        <f t="shared" si="33"/>
        <v/>
      </c>
      <c r="HU298" s="119" t="str">
        <f t="shared" si="33"/>
        <v/>
      </c>
      <c r="HV298" s="119" t="str">
        <f t="shared" si="33"/>
        <v/>
      </c>
      <c r="HW298" s="119" t="str">
        <f t="shared" si="33"/>
        <v/>
      </c>
    </row>
    <row r="299" spans="1:231" ht="15" customHeight="1" x14ac:dyDescent="0.25">
      <c r="A299" s="107" t="s">
        <v>292</v>
      </c>
      <c r="B299" s="107" t="s">
        <v>1037</v>
      </c>
      <c r="C299" s="107"/>
      <c r="D299" s="107">
        <v>2019</v>
      </c>
      <c r="E299" s="109" t="s">
        <v>1041</v>
      </c>
      <c r="F299" s="107" t="s">
        <v>309</v>
      </c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 t="s">
        <v>305</v>
      </c>
      <c r="X299" s="105"/>
      <c r="Y299" s="107" t="s">
        <v>296</v>
      </c>
      <c r="Z299" s="107">
        <v>8</v>
      </c>
      <c r="AA299" s="107" t="s">
        <v>536</v>
      </c>
      <c r="AB299" s="110">
        <v>2</v>
      </c>
      <c r="AC299" s="110">
        <v>2</v>
      </c>
      <c r="AD299" s="107">
        <v>1800</v>
      </c>
      <c r="AE299" s="107">
        <v>8</v>
      </c>
      <c r="AF299" s="107">
        <v>2</v>
      </c>
      <c r="AG299" s="107">
        <v>94488</v>
      </c>
      <c r="AH299" s="107">
        <v>12</v>
      </c>
      <c r="AI299" s="107" t="s">
        <v>1039</v>
      </c>
      <c r="AJ299" s="110">
        <v>2</v>
      </c>
      <c r="AK299" s="110" t="s">
        <v>562</v>
      </c>
      <c r="AL299" s="107" t="s">
        <v>316</v>
      </c>
      <c r="AM299" s="107">
        <v>3</v>
      </c>
      <c r="AN299" s="110" t="s">
        <v>493</v>
      </c>
      <c r="AO299" s="110">
        <v>2700</v>
      </c>
      <c r="AP299" s="107" t="s">
        <v>817</v>
      </c>
      <c r="AQ299" s="107" t="s">
        <v>441</v>
      </c>
      <c r="AR299" s="107"/>
      <c r="AS299" s="107" t="s">
        <v>674</v>
      </c>
      <c r="AT299" s="107"/>
      <c r="AU299" s="111">
        <v>13.228</v>
      </c>
      <c r="AV299" s="111">
        <v>22.088999999999999</v>
      </c>
      <c r="AW299" s="111">
        <v>17.989000000000001</v>
      </c>
      <c r="AX299" s="111">
        <v>9.7309999999999999</v>
      </c>
      <c r="AY299" s="111">
        <v>10.634</v>
      </c>
      <c r="AZ299" s="111">
        <v>16.053999999999998</v>
      </c>
      <c r="BA299" s="111"/>
      <c r="BB299" s="111">
        <v>10.09</v>
      </c>
      <c r="BC299" s="111">
        <v>19.954999999999998</v>
      </c>
      <c r="BD299" s="111">
        <v>10.491</v>
      </c>
      <c r="BE299" s="133">
        <v>33.753</v>
      </c>
      <c r="BF299" s="133">
        <v>108.705</v>
      </c>
      <c r="BG299" s="133">
        <v>26169.659374999999</v>
      </c>
      <c r="BH299" s="112">
        <v>26190.723624999999</v>
      </c>
      <c r="BI299" s="111">
        <v>3.782375</v>
      </c>
      <c r="BJ299" s="112">
        <v>191.11250000000001</v>
      </c>
      <c r="BK299" s="112">
        <v>19631.96975</v>
      </c>
      <c r="BL299" s="111">
        <v>2.8351250000000001</v>
      </c>
      <c r="BM299" s="112">
        <v>176.6875</v>
      </c>
      <c r="BN299" s="112">
        <v>13087.821125</v>
      </c>
      <c r="BO299" s="111">
        <v>1.8901250000000001</v>
      </c>
      <c r="BP299" s="112">
        <v>157.83750000000001</v>
      </c>
      <c r="BQ299" s="112">
        <v>6537.5649999999996</v>
      </c>
      <c r="BR299" s="111">
        <v>0.94412499999999999</v>
      </c>
      <c r="BS299" s="133">
        <v>117.26887499999999</v>
      </c>
      <c r="BT299" s="133">
        <v>388521.6</v>
      </c>
      <c r="BU299" s="112">
        <v>388559.03100000002</v>
      </c>
      <c r="BV299" s="107">
        <v>6.5848750000000003</v>
      </c>
      <c r="BW299" s="107">
        <v>207.23750000000001</v>
      </c>
      <c r="BX299" s="107">
        <v>291436.08325000003</v>
      </c>
      <c r="BY299" s="107">
        <v>4.9388750000000003</v>
      </c>
      <c r="BZ299" s="107">
        <v>191</v>
      </c>
      <c r="CA299" s="107">
        <v>194275.938375</v>
      </c>
      <c r="CB299" s="107">
        <v>3.2923749999999998</v>
      </c>
      <c r="CC299" s="107">
        <v>165.9375</v>
      </c>
      <c r="CD299" s="107">
        <v>97148.735874999998</v>
      </c>
      <c r="CE299" s="107">
        <v>1.6463749999999999</v>
      </c>
      <c r="CF299" s="133">
        <v>112.711125</v>
      </c>
      <c r="CG299" s="133">
        <v>76833.975250000003</v>
      </c>
      <c r="CH299" s="112">
        <v>76890.544875000007</v>
      </c>
      <c r="CI299" s="107">
        <v>4.8217499999999998</v>
      </c>
      <c r="CJ299" s="107">
        <v>180.83750000000001</v>
      </c>
      <c r="CK299" s="107">
        <v>57622.93275</v>
      </c>
      <c r="CL299" s="107">
        <v>3.6135000000000002</v>
      </c>
      <c r="CM299" s="107">
        <v>170.9375</v>
      </c>
      <c r="CN299" s="107">
        <v>38423.231124999998</v>
      </c>
      <c r="CO299" s="107">
        <v>2.4095</v>
      </c>
      <c r="CP299" s="107">
        <v>148.32499999999999</v>
      </c>
      <c r="CQ299" s="107">
        <v>19201.631874999999</v>
      </c>
      <c r="CR299" s="107">
        <v>1.2041249999999999</v>
      </c>
      <c r="CS299" s="107">
        <v>105.282</v>
      </c>
      <c r="CT299" s="107">
        <v>36634.732499999998</v>
      </c>
      <c r="CU299" s="107">
        <v>36653.845125</v>
      </c>
      <c r="CV299" s="107">
        <v>2.4343750000000002</v>
      </c>
      <c r="CW299" s="107">
        <v>160.69999999999999</v>
      </c>
      <c r="CX299" s="112">
        <v>27503.229500000001</v>
      </c>
      <c r="CY299" s="107">
        <v>1.8266249999999999</v>
      </c>
      <c r="CZ299" s="107">
        <v>153.03749999999999</v>
      </c>
      <c r="DA299" s="112">
        <v>18326.632000000001</v>
      </c>
      <c r="DB299" s="107">
        <v>1.2172499999999999</v>
      </c>
      <c r="DC299" s="107">
        <v>140.51249999999999</v>
      </c>
      <c r="DD299" s="112">
        <v>9166.6751249999998</v>
      </c>
      <c r="DE299" s="107">
        <v>0.60887500000000006</v>
      </c>
      <c r="DF299" s="107">
        <v>106.347375</v>
      </c>
      <c r="DG299" s="133">
        <v>57227.413374999996</v>
      </c>
      <c r="DH299" s="112">
        <v>57238.588499999998</v>
      </c>
      <c r="DI299" s="107">
        <v>2.7403749999999998</v>
      </c>
      <c r="DJ299" s="107">
        <v>167.16249999999999</v>
      </c>
      <c r="DK299" s="112">
        <v>42923.264875000001</v>
      </c>
      <c r="DL299" s="107">
        <v>2.0550000000000002</v>
      </c>
      <c r="DM299" s="107">
        <v>160.11250000000001</v>
      </c>
      <c r="DN299" s="112">
        <v>28607.008000000002</v>
      </c>
      <c r="DO299" s="107">
        <v>1.3696250000000001</v>
      </c>
      <c r="DP299" s="133">
        <v>144.88749999999999</v>
      </c>
      <c r="DQ299" s="112">
        <v>14305.281125</v>
      </c>
      <c r="DR299" s="107">
        <v>0.68487500000000001</v>
      </c>
      <c r="DS299" s="133">
        <v>106.5185</v>
      </c>
      <c r="DT299" s="133">
        <v>4189.8428750000003</v>
      </c>
      <c r="DU299" s="112">
        <v>4189.1845000000003</v>
      </c>
      <c r="DV299" s="107">
        <v>4.2885</v>
      </c>
      <c r="DW299" s="107">
        <v>167.32499999999999</v>
      </c>
      <c r="DX299" s="112">
        <v>3143.4580000000001</v>
      </c>
      <c r="DY299" s="107">
        <v>3.218</v>
      </c>
      <c r="DZ299" s="133">
        <v>157.86250000000001</v>
      </c>
      <c r="EA299" s="112">
        <v>2091.9638749999999</v>
      </c>
      <c r="EB299" s="107">
        <v>2.1415000000000002</v>
      </c>
      <c r="EC299" s="133">
        <v>145.38749999999999</v>
      </c>
      <c r="ED299" s="112">
        <v>1045.7693750000001</v>
      </c>
      <c r="EE299" s="107">
        <v>1.0705</v>
      </c>
      <c r="EF299" s="133">
        <v>124.01925</v>
      </c>
      <c r="EG299" s="133">
        <v>1228565.06375</v>
      </c>
      <c r="EH299" s="111">
        <v>1226308.3513750001</v>
      </c>
      <c r="EI299" s="107">
        <v>3.4630000000000001</v>
      </c>
      <c r="EJ299" s="107">
        <v>192.42500000000001</v>
      </c>
      <c r="EK299" s="112">
        <v>1076364.96325</v>
      </c>
      <c r="EL299" s="107">
        <v>3.039625</v>
      </c>
      <c r="EM299" s="133">
        <v>182.1875</v>
      </c>
      <c r="EN299" s="112">
        <v>920169.15549999999</v>
      </c>
      <c r="EO299" s="107">
        <v>2.5985</v>
      </c>
      <c r="EP299" s="133">
        <v>171.2</v>
      </c>
      <c r="EQ299" s="112">
        <v>767401.21600000001</v>
      </c>
      <c r="ER299" s="107">
        <v>2.167125</v>
      </c>
      <c r="ES299" s="133">
        <v>162.55000000000001</v>
      </c>
      <c r="ET299" s="112">
        <v>613673.28449999995</v>
      </c>
      <c r="EU299" s="107">
        <v>1.7330000000000001</v>
      </c>
      <c r="EV299" s="133">
        <v>154.21250000000001</v>
      </c>
      <c r="EW299" s="112">
        <v>459976.50112500001</v>
      </c>
      <c r="EX299" s="107">
        <v>1.2989999999999999</v>
      </c>
      <c r="EY299" s="133">
        <v>146.125</v>
      </c>
      <c r="EZ299" s="112">
        <v>307821.45400000003</v>
      </c>
      <c r="FA299" s="107">
        <v>0.86924999999999997</v>
      </c>
      <c r="FB299" s="133">
        <v>134.77500000000001</v>
      </c>
      <c r="FC299" s="112">
        <v>153843.154625</v>
      </c>
      <c r="FD299" s="107">
        <v>0.4345</v>
      </c>
      <c r="FE299" s="133">
        <v>115.8605</v>
      </c>
      <c r="FF299" s="133">
        <v>382.31012500000003</v>
      </c>
      <c r="FG299" s="112">
        <v>376.77137499999998</v>
      </c>
      <c r="FH299" s="107">
        <v>1.1132500000000001</v>
      </c>
      <c r="FI299" s="107">
        <v>85.389375000000001</v>
      </c>
      <c r="FJ299" s="112">
        <v>191.074625</v>
      </c>
      <c r="FK299" s="107">
        <v>0.5645</v>
      </c>
      <c r="FL299" s="133">
        <v>72.284999999999997</v>
      </c>
      <c r="FM299" s="133">
        <v>0</v>
      </c>
      <c r="FN299" s="112">
        <v>281.63787500000001</v>
      </c>
      <c r="FO299" s="107">
        <v>2.0618750000000001</v>
      </c>
      <c r="FP299" s="107">
        <v>75.782749999999993</v>
      </c>
      <c r="FQ299" s="112">
        <v>141.27350000000001</v>
      </c>
      <c r="FR299" s="107">
        <v>1.0342499999999999</v>
      </c>
      <c r="FS299" s="133">
        <v>70.669375000000002</v>
      </c>
      <c r="FT299" s="107">
        <v>78.276250000000005</v>
      </c>
      <c r="FU299" s="107">
        <v>6.7947499999999996</v>
      </c>
      <c r="FV299" s="107">
        <v>201.595125</v>
      </c>
      <c r="FW299" s="107">
        <v>79.017250000000004</v>
      </c>
      <c r="FX299" s="107">
        <v>6.8591249999999997</v>
      </c>
      <c r="FY299" s="107">
        <v>202.93062499999999</v>
      </c>
      <c r="FZ299" s="107">
        <v>918953.31425000005</v>
      </c>
      <c r="GA299" s="107">
        <v>6.2051249999999998</v>
      </c>
      <c r="GB299" s="133">
        <v>193.064875</v>
      </c>
      <c r="GC299" s="107">
        <v>3143241.0115</v>
      </c>
      <c r="GD299" s="107">
        <v>21.224499999999999</v>
      </c>
      <c r="GE299" s="132">
        <v>195.24875</v>
      </c>
      <c r="GF299" s="132">
        <v>63.174999999999997</v>
      </c>
      <c r="GG299" s="132"/>
      <c r="GH299" s="132"/>
      <c r="GI299" s="132"/>
      <c r="GJ299" s="132"/>
      <c r="GK299" s="132"/>
      <c r="GL299" s="133">
        <v>2</v>
      </c>
      <c r="GM299" s="133"/>
      <c r="GN299" s="133"/>
      <c r="GO299" s="133"/>
      <c r="GP299" s="133"/>
      <c r="GQ299" s="133"/>
      <c r="GR299" s="133"/>
      <c r="GS299" s="72"/>
      <c r="GT299" s="72"/>
      <c r="GU299" s="72"/>
      <c r="GV299" s="72"/>
      <c r="GW299" s="72"/>
      <c r="GX299" s="72"/>
      <c r="GY299" s="72"/>
      <c r="GZ299" s="72"/>
      <c r="HA299" s="133"/>
      <c r="HB299" s="133"/>
      <c r="HC299" s="53" t="str">
        <f t="shared" si="29"/>
        <v>0</v>
      </c>
      <c r="HD299" s="56">
        <f t="shared" si="30"/>
        <v>2019</v>
      </c>
      <c r="HF299" s="56" t="e">
        <f>MATCH(ROUND(#REF!,1),#REF!,0)</f>
        <v>#REF!</v>
      </c>
      <c r="HG299" s="56" t="e">
        <f>MATCH(ROUND(#REF!,1),#REF!,0)</f>
        <v>#REF!</v>
      </c>
      <c r="HH299" s="56" t="e">
        <f>MATCH(ROUND(#REF!,1),#REF!,0)</f>
        <v>#REF!</v>
      </c>
      <c r="HI299" s="56" t="e">
        <f>MATCH(ROUND(#REF!,1),#REF!,0)</f>
        <v>#REF!</v>
      </c>
      <c r="HK299" s="115">
        <f t="shared" si="31"/>
        <v>2</v>
      </c>
      <c r="HL299" s="115" t="str" cm="1">
        <f t="array" ref="HL299">IFERROR(INDEX(#REF!,'5. Data Set'!HH299),"")</f>
        <v/>
      </c>
      <c r="HN299" s="116" t="str" cm="1">
        <f t="array" ref="HN299">IF(IFERROR(INDEX($E$5:$E$900,SMALL(IF(ROUND($EH$5:$EH$900,1)=ROUND($EH299,1),ROW($EH$5:$EH$900)-4,""),1)),"")=$E299,"",IFERROR(INDEX($E$5:$E$900,SMALL(IF(ROUND($EH$5:$EH$900,1)=ROUND($EH299,1),ROW($EH$5:$EH$900)-4,""),1)),""))</f>
        <v/>
      </c>
      <c r="HO299" s="116" t="str" cm="1">
        <f t="array" ref="HO299">IF(IFERROR(INDEX($E$5:$E$900,SMALL(IF(ROUND($EH$5:$EH$900,1)=ROUND($EH299,1),ROW($EH$5:$EH$900)-4,""),2)),"")=$E299,"",IFERROR(INDEX($E$5:$E$900,SMALL(IF(ROUND($EH$5:$EH$900,1)=ROUND($EH299,1),ROW($EH$5:$EH$900)-4,""),2)),""))</f>
        <v/>
      </c>
      <c r="HP299" s="116" t="str" cm="1">
        <f t="array" ref="HP299">IF(IFERROR(INDEX($E$5:$E$900,SMALL(IF(ROUND($EH$5:$EH$900,1)=ROUND($EH299,1),ROW($EH$5:$EH$900)-4,""),3)),"")=$E299,"",IFERROR(INDEX($E$5:$E$900,SMALL(IF(ROUND($EH$5:$EH$900,1)=ROUND($EH299,1),ROW($EH$5:$EH$900)-4,""),3)),""))</f>
        <v/>
      </c>
      <c r="HQ299" s="117" t="str" cm="1">
        <f t="array" ref="HQ299">IF(IFERROR(INDEX($E$5:$E$900,SMALL(IF(ROUND($EH$5:$EH$900,1)=ROUND($EH299,1),ROW($EH$5:$EH$900)-4,""),4)),"")=$E299,"",IFERROR(INDEX($E$5:$E$900,SMALL(IF(ROUND($EH$5:$EH$900,1)=ROUND($EH299,1),ROW($EH$5:$EH$900)-4,""),4)),""))</f>
        <v/>
      </c>
      <c r="HR299" s="118"/>
      <c r="HS299" s="105" t="str">
        <f t="shared" si="32"/>
        <v>DGX</v>
      </c>
      <c r="HT299" s="119" t="str">
        <f t="shared" si="33"/>
        <v/>
      </c>
      <c r="HU299" s="119" t="str">
        <f t="shared" si="33"/>
        <v/>
      </c>
      <c r="HV299" s="119" t="str">
        <f t="shared" si="33"/>
        <v/>
      </c>
      <c r="HW299" s="119" t="str">
        <f t="shared" si="33"/>
        <v/>
      </c>
    </row>
    <row r="300" spans="1:231" ht="15" customHeight="1" x14ac:dyDescent="0.25">
      <c r="A300" s="107" t="s">
        <v>292</v>
      </c>
      <c r="B300" s="107" t="s">
        <v>1037</v>
      </c>
      <c r="C300" s="107"/>
      <c r="D300" s="107">
        <v>2019</v>
      </c>
      <c r="E300" s="109" t="s">
        <v>1042</v>
      </c>
      <c r="F300" s="107" t="s">
        <v>49</v>
      </c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 t="s">
        <v>305</v>
      </c>
      <c r="X300" s="105"/>
      <c r="Y300" s="107" t="s">
        <v>296</v>
      </c>
      <c r="Z300" s="107">
        <v>8</v>
      </c>
      <c r="AA300" s="107" t="s">
        <v>805</v>
      </c>
      <c r="AB300" s="110">
        <v>2</v>
      </c>
      <c r="AC300" s="110">
        <v>2</v>
      </c>
      <c r="AD300" s="107">
        <v>2100</v>
      </c>
      <c r="AE300" s="107">
        <v>20</v>
      </c>
      <c r="AF300" s="107">
        <v>2</v>
      </c>
      <c r="AG300" s="107">
        <v>190487</v>
      </c>
      <c r="AH300" s="107" t="s">
        <v>298</v>
      </c>
      <c r="AI300" s="107" t="s">
        <v>1043</v>
      </c>
      <c r="AJ300" s="110">
        <v>2</v>
      </c>
      <c r="AK300" s="110" t="s">
        <v>562</v>
      </c>
      <c r="AL300" s="107" t="s">
        <v>316</v>
      </c>
      <c r="AM300" s="107">
        <v>3</v>
      </c>
      <c r="AN300" s="110" t="s">
        <v>493</v>
      </c>
      <c r="AO300" s="110">
        <v>2700</v>
      </c>
      <c r="AP300" s="107" t="s">
        <v>817</v>
      </c>
      <c r="AQ300" s="107" t="s">
        <v>441</v>
      </c>
      <c r="AR300" s="107"/>
      <c r="AS300" s="107" t="s">
        <v>674</v>
      </c>
      <c r="AT300" s="107"/>
      <c r="AU300" s="111">
        <v>18.460999999999999</v>
      </c>
      <c r="AV300" s="111">
        <v>29.11</v>
      </c>
      <c r="AW300" s="111">
        <v>26.622</v>
      </c>
      <c r="AX300" s="111">
        <v>15.829000000000001</v>
      </c>
      <c r="AY300" s="111">
        <v>16.513000000000002</v>
      </c>
      <c r="AZ300" s="111">
        <v>24.087</v>
      </c>
      <c r="BA300" s="111"/>
      <c r="BB300" s="111">
        <v>8.1999999999999993</v>
      </c>
      <c r="BC300" s="111">
        <v>15.989000000000001</v>
      </c>
      <c r="BD300" s="111">
        <v>13.39</v>
      </c>
      <c r="BE300" s="107">
        <v>28.631</v>
      </c>
      <c r="BF300" s="107">
        <v>198.75800000000001</v>
      </c>
      <c r="BG300" s="107">
        <v>74784.667000000001</v>
      </c>
      <c r="BH300" s="112">
        <v>75006.563624999995</v>
      </c>
      <c r="BI300" s="111">
        <v>10.83225</v>
      </c>
      <c r="BJ300" s="112">
        <v>402.48750000000001</v>
      </c>
      <c r="BK300" s="112">
        <v>56091.736125000003</v>
      </c>
      <c r="BL300" s="111">
        <v>8.1006250000000009</v>
      </c>
      <c r="BM300" s="112">
        <v>392.8</v>
      </c>
      <c r="BN300" s="112">
        <v>37403.714249999997</v>
      </c>
      <c r="BO300" s="111">
        <v>5.4017499999999998</v>
      </c>
      <c r="BP300" s="112">
        <v>333.07499999999999</v>
      </c>
      <c r="BQ300" s="112">
        <v>18688.8145</v>
      </c>
      <c r="BR300" s="111">
        <v>2.6989999999999998</v>
      </c>
      <c r="BS300" s="107">
        <v>209.13749999999999</v>
      </c>
      <c r="BT300" s="107">
        <v>974543.67224999995</v>
      </c>
      <c r="BU300" s="112">
        <v>974681.38049999997</v>
      </c>
      <c r="BV300" s="107">
        <v>16.517749999999999</v>
      </c>
      <c r="BW300" s="107">
        <v>409.91250000000002</v>
      </c>
      <c r="BX300" s="107">
        <v>731019.71712499997</v>
      </c>
      <c r="BY300" s="107">
        <v>12.388500000000001</v>
      </c>
      <c r="BZ300" s="107">
        <v>409.21249999999998</v>
      </c>
      <c r="CA300" s="107">
        <v>487330.4755</v>
      </c>
      <c r="CB300" s="107">
        <v>8.2587499999999991</v>
      </c>
      <c r="CC300" s="107">
        <v>311.77499999999998</v>
      </c>
      <c r="CD300" s="107">
        <v>243624.133375</v>
      </c>
      <c r="CE300" s="107">
        <v>4.1286250000000004</v>
      </c>
      <c r="CF300" s="107">
        <v>185.77500000000001</v>
      </c>
      <c r="CG300" s="107">
        <v>237811.24862500001</v>
      </c>
      <c r="CH300" s="112">
        <v>237816.53625</v>
      </c>
      <c r="CI300" s="107">
        <v>14.913375</v>
      </c>
      <c r="CJ300" s="107">
        <v>383.58749999999998</v>
      </c>
      <c r="CK300" s="107">
        <v>178408.62112500001</v>
      </c>
      <c r="CL300" s="107">
        <v>11.188000000000001</v>
      </c>
      <c r="CM300" s="107">
        <v>383.97500000000002</v>
      </c>
      <c r="CN300" s="107">
        <v>118872.105</v>
      </c>
      <c r="CO300" s="107">
        <v>7.4543749999999998</v>
      </c>
      <c r="CP300" s="107">
        <v>323.64999999999998</v>
      </c>
      <c r="CQ300" s="107">
        <v>59465.282124999998</v>
      </c>
      <c r="CR300" s="107">
        <v>3.7290000000000001</v>
      </c>
      <c r="CS300" s="107">
        <v>193.6875</v>
      </c>
      <c r="CT300" s="107">
        <v>122394.62762499999</v>
      </c>
      <c r="CU300" s="107">
        <v>122374.897375</v>
      </c>
      <c r="CV300" s="107">
        <v>8.1277500000000007</v>
      </c>
      <c r="CW300" s="107">
        <v>377.61250000000001</v>
      </c>
      <c r="CX300" s="112">
        <v>91815.551124999998</v>
      </c>
      <c r="CY300" s="107">
        <v>6.0979999999999999</v>
      </c>
      <c r="CZ300" s="107">
        <v>336.23750000000001</v>
      </c>
      <c r="DA300" s="112">
        <v>61216.511874999997</v>
      </c>
      <c r="DB300" s="107">
        <v>4.0657500000000004</v>
      </c>
      <c r="DC300" s="107">
        <v>280.375</v>
      </c>
      <c r="DD300" s="112">
        <v>30631.0425</v>
      </c>
      <c r="DE300" s="107">
        <v>2.0343749999999998</v>
      </c>
      <c r="DF300" s="107">
        <v>183.41249999999999</v>
      </c>
      <c r="DG300" s="107">
        <v>187259.15812499999</v>
      </c>
      <c r="DH300" s="112">
        <v>187251.31774999999</v>
      </c>
      <c r="DI300" s="107">
        <v>8.9649999999999999</v>
      </c>
      <c r="DJ300" s="107">
        <v>385.57499999999999</v>
      </c>
      <c r="DK300" s="112">
        <v>140460.12212499999</v>
      </c>
      <c r="DL300" s="107">
        <v>6.7247500000000002</v>
      </c>
      <c r="DM300" s="107">
        <v>373.22500000000002</v>
      </c>
      <c r="DN300" s="112">
        <v>93614.925000000003</v>
      </c>
      <c r="DO300" s="107">
        <v>4.4820000000000002</v>
      </c>
      <c r="DP300" s="107">
        <v>302.38749999999999</v>
      </c>
      <c r="DQ300" s="112">
        <v>46826.327875000003</v>
      </c>
      <c r="DR300" s="107">
        <v>2.2418749999999998</v>
      </c>
      <c r="DS300" s="107">
        <v>187.21250000000001</v>
      </c>
      <c r="DT300" s="107">
        <v>13712.6425</v>
      </c>
      <c r="DU300" s="112">
        <v>13730.575375</v>
      </c>
      <c r="DV300" s="107">
        <v>14.055999999999999</v>
      </c>
      <c r="DW300" s="107">
        <v>396.15</v>
      </c>
      <c r="DX300" s="112">
        <v>10298.47925</v>
      </c>
      <c r="DY300" s="107">
        <v>10.5425</v>
      </c>
      <c r="DZ300" s="107">
        <v>367.95</v>
      </c>
      <c r="EA300" s="112">
        <v>6855.0214999999998</v>
      </c>
      <c r="EB300" s="107">
        <v>7.0175000000000001</v>
      </c>
      <c r="EC300" s="107">
        <v>312.45</v>
      </c>
      <c r="ED300" s="112">
        <v>3426.4347499999999</v>
      </c>
      <c r="EE300" s="107">
        <v>3.507625</v>
      </c>
      <c r="EF300" s="107">
        <v>237.9</v>
      </c>
      <c r="EG300" s="107">
        <v>3373940.517</v>
      </c>
      <c r="EH300" s="111">
        <v>3366287.5812499998</v>
      </c>
      <c r="EI300" s="107">
        <v>9.5062499999999996</v>
      </c>
      <c r="EJ300" s="107">
        <v>417.45</v>
      </c>
      <c r="EK300" s="112">
        <v>2953377.07975</v>
      </c>
      <c r="EL300" s="107">
        <v>8.3402499999999993</v>
      </c>
      <c r="EM300" s="107">
        <v>423.875</v>
      </c>
      <c r="EN300" s="112">
        <v>2530886.899125</v>
      </c>
      <c r="EO300" s="107">
        <v>7.147125</v>
      </c>
      <c r="EP300" s="107">
        <v>409.58749999999998</v>
      </c>
      <c r="EQ300" s="112">
        <v>2108008.8666249998</v>
      </c>
      <c r="ER300" s="107">
        <v>5.9530000000000003</v>
      </c>
      <c r="ES300" s="107">
        <v>382.66250000000002</v>
      </c>
      <c r="ET300" s="112">
        <v>1685904.084</v>
      </c>
      <c r="EU300" s="107">
        <v>4.7608750000000004</v>
      </c>
      <c r="EV300" s="107">
        <v>344.9375</v>
      </c>
      <c r="EW300" s="112">
        <v>1265367.06125</v>
      </c>
      <c r="EX300" s="107">
        <v>3.573375</v>
      </c>
      <c r="EY300" s="107">
        <v>309.33749999999998</v>
      </c>
      <c r="EZ300" s="112">
        <v>843100.43874999997</v>
      </c>
      <c r="FA300" s="107">
        <v>2.3808750000000001</v>
      </c>
      <c r="FB300" s="107">
        <v>258.73750000000001</v>
      </c>
      <c r="FC300" s="112">
        <v>422129.45012499997</v>
      </c>
      <c r="FD300" s="107">
        <v>1.1921250000000001</v>
      </c>
      <c r="FE300" s="107">
        <v>205.8125</v>
      </c>
      <c r="FF300" s="107">
        <v>381.00962500000003</v>
      </c>
      <c r="FG300" s="112">
        <v>376.118875</v>
      </c>
      <c r="FH300" s="107">
        <v>1.1112500000000001</v>
      </c>
      <c r="FI300" s="107">
        <v>112.7535</v>
      </c>
      <c r="FJ300" s="112">
        <v>191.67387500000001</v>
      </c>
      <c r="FK300" s="107">
        <v>0.56625000000000003</v>
      </c>
      <c r="FL300" s="107">
        <v>82.998374999999996</v>
      </c>
      <c r="FM300" s="107">
        <v>0</v>
      </c>
      <c r="FN300" s="112">
        <v>282.54725000000002</v>
      </c>
      <c r="FO300" s="107">
        <v>2.0686249999999999</v>
      </c>
      <c r="FP300" s="107">
        <v>101.98</v>
      </c>
      <c r="FQ300" s="112">
        <v>141.80112500000001</v>
      </c>
      <c r="FR300" s="107">
        <v>1.038125</v>
      </c>
      <c r="FS300" s="107">
        <v>82.370500000000007</v>
      </c>
      <c r="FT300" s="107">
        <v>135.28662499999999</v>
      </c>
      <c r="FU300" s="107">
        <v>11.743625</v>
      </c>
      <c r="FV300" s="107">
        <v>400.51249999999999</v>
      </c>
      <c r="FW300" s="107">
        <v>133.79374999999999</v>
      </c>
      <c r="FX300" s="107">
        <v>11.614000000000001</v>
      </c>
      <c r="FY300" s="107">
        <v>415.40949999999998</v>
      </c>
      <c r="FZ300" s="107">
        <v>2668366.7349999999</v>
      </c>
      <c r="GA300" s="107">
        <v>18.017875</v>
      </c>
      <c r="GB300" s="107">
        <v>402.56324999999998</v>
      </c>
      <c r="GC300" s="107">
        <v>12794392.989250001</v>
      </c>
      <c r="GD300" s="107">
        <v>86.393000000000001</v>
      </c>
      <c r="GE300" s="113">
        <v>434.66374999999999</v>
      </c>
      <c r="GF300" s="113">
        <v>72.1875</v>
      </c>
      <c r="GG300" s="113"/>
      <c r="GH300" s="113"/>
      <c r="GI300" s="113"/>
      <c r="GJ300" s="113"/>
      <c r="GK300" s="113"/>
      <c r="GL300" s="107">
        <v>6</v>
      </c>
      <c r="GM300" s="107"/>
      <c r="GN300" s="107"/>
      <c r="GO300" s="133"/>
      <c r="GP300" s="133"/>
      <c r="GQ300" s="133"/>
      <c r="GR300" s="133"/>
      <c r="GS300" s="72"/>
      <c r="GT300" s="72"/>
      <c r="GU300" s="72"/>
      <c r="GV300" s="72"/>
      <c r="GW300" s="72"/>
      <c r="GX300" s="72"/>
      <c r="GY300" s="72"/>
      <c r="GZ300" s="72"/>
      <c r="HA300" s="133"/>
      <c r="HB300" s="133"/>
      <c r="HC300" s="53" t="str">
        <f t="shared" si="29"/>
        <v>0</v>
      </c>
      <c r="HD300" s="56">
        <f t="shared" si="30"/>
        <v>2019</v>
      </c>
      <c r="HF300" s="56" t="e">
        <f>MATCH(ROUND(#REF!,1),#REF!,0)</f>
        <v>#REF!</v>
      </c>
      <c r="HG300" s="56" t="e">
        <f>MATCH(ROUND(#REF!,1),#REF!,0)</f>
        <v>#REF!</v>
      </c>
      <c r="HH300" s="56" t="e">
        <f>MATCH(ROUND(#REF!,1),#REF!,0)</f>
        <v>#REF!</v>
      </c>
      <c r="HI300" s="56" t="e">
        <f>MATCH(ROUND(#REF!,1),#REF!,0)</f>
        <v>#REF!</v>
      </c>
      <c r="HK300" s="115">
        <f t="shared" si="31"/>
        <v>2</v>
      </c>
      <c r="HL300" s="115" t="str" cm="1">
        <f t="array" ref="HL300">IFERROR(INDEX(#REF!,'5. Data Set'!HH300),"")</f>
        <v/>
      </c>
      <c r="HN300" s="116" t="str" cm="1">
        <f t="array" ref="HN300">IF(IFERROR(INDEX($E$5:$E$900,SMALL(IF(ROUND($EH$5:$EH$900,1)=ROUND($EH300,1),ROW($EH$5:$EH$900)-4,""),1)),"")=$E300,"",IFERROR(INDEX($E$5:$E$900,SMALL(IF(ROUND($EH$5:$EH$900,1)=ROUND($EH300,1),ROW($EH$5:$EH$900)-4,""),1)),""))</f>
        <v/>
      </c>
      <c r="HO300" s="116" t="str" cm="1">
        <f t="array" ref="HO300">IF(IFERROR(INDEX($E$5:$E$900,SMALL(IF(ROUND($EH$5:$EH$900,1)=ROUND($EH300,1),ROW($EH$5:$EH$900)-4,""),2)),"")=$E300,"",IFERROR(INDEX($E$5:$E$900,SMALL(IF(ROUND($EH$5:$EH$900,1)=ROUND($EH300,1),ROW($EH$5:$EH$900)-4,""),2)),""))</f>
        <v/>
      </c>
      <c r="HP300" s="116" t="str" cm="1">
        <f t="array" ref="HP300">IF(IFERROR(INDEX($E$5:$E$900,SMALL(IF(ROUND($EH$5:$EH$900,1)=ROUND($EH300,1),ROW($EH$5:$EH$900)-4,""),3)),"")=$E300,"",IFERROR(INDEX($E$5:$E$900,SMALL(IF(ROUND($EH$5:$EH$900,1)=ROUND($EH300,1),ROW($EH$5:$EH$900)-4,""),3)),""))</f>
        <v/>
      </c>
      <c r="HQ300" s="117" t="str" cm="1">
        <f t="array" ref="HQ300">IF(IFERROR(INDEX($E$5:$E$900,SMALL(IF(ROUND($EH$5:$EH$900,1)=ROUND($EH300,1),ROW($EH$5:$EH$900)-4,""),4)),"")=$E300,"",IFERROR(INDEX($E$5:$E$900,SMALL(IF(ROUND($EH$5:$EH$900,1)=ROUND($EH300,1),ROW($EH$5:$EH$900)-4,""),4)),""))</f>
        <v/>
      </c>
      <c r="HR300" s="118"/>
      <c r="HS300" s="105" t="str">
        <f t="shared" si="32"/>
        <v>DGX</v>
      </c>
      <c r="HT300" s="119" t="str">
        <f t="shared" si="33"/>
        <v/>
      </c>
      <c r="HU300" s="119" t="str">
        <f t="shared" si="33"/>
        <v/>
      </c>
      <c r="HV300" s="119" t="str">
        <f t="shared" si="33"/>
        <v/>
      </c>
      <c r="HW300" s="119" t="str">
        <f t="shared" si="33"/>
        <v/>
      </c>
    </row>
    <row r="301" spans="1:231" ht="12.75" customHeight="1" x14ac:dyDescent="0.25">
      <c r="A301" s="107" t="s">
        <v>292</v>
      </c>
      <c r="B301" s="107" t="s">
        <v>1044</v>
      </c>
      <c r="C301" s="107"/>
      <c r="D301" s="107">
        <v>2019</v>
      </c>
      <c r="E301" s="109" t="s">
        <v>1045</v>
      </c>
      <c r="F301" s="107" t="s">
        <v>300</v>
      </c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 t="s">
        <v>305</v>
      </c>
      <c r="X301" s="105"/>
      <c r="Y301" s="107" t="s">
        <v>296</v>
      </c>
      <c r="Z301" s="107">
        <v>2</v>
      </c>
      <c r="AA301" s="107" t="s">
        <v>803</v>
      </c>
      <c r="AB301" s="110">
        <v>2</v>
      </c>
      <c r="AC301" s="110">
        <v>2</v>
      </c>
      <c r="AD301" s="107">
        <v>2500</v>
      </c>
      <c r="AE301" s="107">
        <v>28</v>
      </c>
      <c r="AF301" s="107">
        <v>2</v>
      </c>
      <c r="AG301" s="107">
        <v>382500</v>
      </c>
      <c r="AH301" s="107">
        <v>12</v>
      </c>
      <c r="AI301" s="107" t="s">
        <v>1039</v>
      </c>
      <c r="AJ301" s="110">
        <v>2</v>
      </c>
      <c r="AK301" s="110" t="s">
        <v>562</v>
      </c>
      <c r="AL301" s="107" t="s">
        <v>316</v>
      </c>
      <c r="AM301" s="107">
        <v>2</v>
      </c>
      <c r="AN301" s="110" t="s">
        <v>493</v>
      </c>
      <c r="AO301" s="110">
        <v>1600</v>
      </c>
      <c r="AP301" s="107" t="s">
        <v>817</v>
      </c>
      <c r="AQ301" s="107" t="s">
        <v>441</v>
      </c>
      <c r="AR301" s="107" t="s">
        <v>319</v>
      </c>
      <c r="AS301" s="107" t="s">
        <v>674</v>
      </c>
      <c r="AT301" s="107"/>
      <c r="AU301" s="111">
        <v>13.925000000000001</v>
      </c>
      <c r="AV301" s="111">
        <v>14.491</v>
      </c>
      <c r="AW301" s="111">
        <v>20.904</v>
      </c>
      <c r="AX301" s="111">
        <v>12.087</v>
      </c>
      <c r="AY301" s="111">
        <v>12.657</v>
      </c>
      <c r="AZ301" s="111">
        <v>19.405000000000001</v>
      </c>
      <c r="BA301" s="111"/>
      <c r="BB301" s="111">
        <v>4.9630000000000001</v>
      </c>
      <c r="BC301" s="111">
        <v>9.7810000000000006</v>
      </c>
      <c r="BD301" s="111">
        <v>10.391999999999999</v>
      </c>
      <c r="BE301" s="107">
        <v>15.13</v>
      </c>
      <c r="BF301" s="107">
        <v>240.571</v>
      </c>
      <c r="BG301" s="107">
        <v>114445.9305</v>
      </c>
      <c r="BH301" s="112">
        <v>113987.0085</v>
      </c>
      <c r="BI301" s="111">
        <v>16.461500000000001</v>
      </c>
      <c r="BJ301" s="112">
        <v>781.75</v>
      </c>
      <c r="BK301" s="112">
        <v>85882.652499999997</v>
      </c>
      <c r="BL301" s="111">
        <v>12.403</v>
      </c>
      <c r="BM301" s="112">
        <v>769.95</v>
      </c>
      <c r="BN301" s="112">
        <v>57238.54</v>
      </c>
      <c r="BO301" s="111">
        <v>8.266</v>
      </c>
      <c r="BP301" s="112">
        <v>655.5</v>
      </c>
      <c r="BQ301" s="112">
        <v>28625.629499999999</v>
      </c>
      <c r="BR301" s="111">
        <v>4.1340000000000003</v>
      </c>
      <c r="BS301" s="107">
        <v>470.21300000000002</v>
      </c>
      <c r="BT301" s="107">
        <v>928887.60199999996</v>
      </c>
      <c r="BU301" s="112">
        <v>927562.33600000001</v>
      </c>
      <c r="BV301" s="107">
        <v>15.718999999999999</v>
      </c>
      <c r="BW301" s="107">
        <v>798.35</v>
      </c>
      <c r="BX301" s="107">
        <v>696693.0355</v>
      </c>
      <c r="BY301" s="107">
        <v>11.8065</v>
      </c>
      <c r="BZ301" s="107">
        <v>717.45</v>
      </c>
      <c r="CA301" s="107">
        <v>464547.79800000001</v>
      </c>
      <c r="CB301" s="107">
        <v>7.8724999999999996</v>
      </c>
      <c r="CC301" s="107">
        <v>556.20000000000005</v>
      </c>
      <c r="CD301" s="107">
        <v>232242.99299999999</v>
      </c>
      <c r="CE301" s="107">
        <v>3.9359999999999999</v>
      </c>
      <c r="CF301" s="107">
        <v>409.25799999999998</v>
      </c>
      <c r="CG301" s="107">
        <v>374943.76049999997</v>
      </c>
      <c r="CH301" s="112">
        <v>376871.07049999997</v>
      </c>
      <c r="CI301" s="107">
        <v>23.633500000000002</v>
      </c>
      <c r="CJ301" s="107">
        <v>741.6</v>
      </c>
      <c r="CK301" s="107">
        <v>281325.70850000001</v>
      </c>
      <c r="CL301" s="107">
        <v>17.641999999999999</v>
      </c>
      <c r="CM301" s="107">
        <v>737.75</v>
      </c>
      <c r="CN301" s="107">
        <v>187428.98850000001</v>
      </c>
      <c r="CO301" s="107">
        <v>11.753500000000001</v>
      </c>
      <c r="CP301" s="107">
        <v>638.54999999999995</v>
      </c>
      <c r="CQ301" s="107">
        <v>93773.580499999996</v>
      </c>
      <c r="CR301" s="107">
        <v>5.8804999999999996</v>
      </c>
      <c r="CS301" s="107">
        <v>431.89049999999997</v>
      </c>
      <c r="CT301" s="107">
        <v>193661.5975</v>
      </c>
      <c r="CU301" s="107">
        <v>193190.5295</v>
      </c>
      <c r="CV301" s="107">
        <v>12.831</v>
      </c>
      <c r="CW301" s="107">
        <v>733.65</v>
      </c>
      <c r="CX301" s="112">
        <v>145341.81299999999</v>
      </c>
      <c r="CY301" s="107">
        <v>9.6530000000000005</v>
      </c>
      <c r="CZ301" s="107">
        <v>674.45</v>
      </c>
      <c r="DA301" s="112">
        <v>96756.217499999999</v>
      </c>
      <c r="DB301" s="107">
        <v>6.4260000000000002</v>
      </c>
      <c r="DC301" s="107">
        <v>571.85</v>
      </c>
      <c r="DD301" s="112">
        <v>48419.964</v>
      </c>
      <c r="DE301" s="107">
        <v>3.2160000000000002</v>
      </c>
      <c r="DF301" s="107">
        <v>423.84500000000003</v>
      </c>
      <c r="DG301" s="107">
        <v>292947.68300000002</v>
      </c>
      <c r="DH301" s="112">
        <v>292046.33750000002</v>
      </c>
      <c r="DI301" s="107">
        <v>13.981999999999999</v>
      </c>
      <c r="DJ301" s="107">
        <v>742.85</v>
      </c>
      <c r="DK301" s="112">
        <v>219836.12700000001</v>
      </c>
      <c r="DL301" s="107">
        <v>10.525</v>
      </c>
      <c r="DM301" s="107">
        <v>725.4</v>
      </c>
      <c r="DN301" s="112">
        <v>146547.47399999999</v>
      </c>
      <c r="DO301" s="107">
        <v>7.016</v>
      </c>
      <c r="DP301" s="107">
        <v>605</v>
      </c>
      <c r="DQ301" s="112">
        <v>73206.191000000006</v>
      </c>
      <c r="DR301" s="107">
        <v>3.5049999999999999</v>
      </c>
      <c r="DS301" s="107">
        <v>432.50299999999999</v>
      </c>
      <c r="DT301" s="107">
        <v>21448.06</v>
      </c>
      <c r="DU301" s="112">
        <v>21355.997500000001</v>
      </c>
      <c r="DV301" s="107">
        <v>21.861999999999998</v>
      </c>
      <c r="DW301" s="107">
        <v>734.95</v>
      </c>
      <c r="DX301" s="112">
        <v>16084.880499999999</v>
      </c>
      <c r="DY301" s="107">
        <v>16.466000000000001</v>
      </c>
      <c r="DZ301" s="107">
        <v>708.95</v>
      </c>
      <c r="EA301" s="112">
        <v>10732.977999999999</v>
      </c>
      <c r="EB301" s="107">
        <v>10.987500000000001</v>
      </c>
      <c r="EC301" s="107">
        <v>609.35</v>
      </c>
      <c r="ED301" s="112">
        <v>5368.2905000000001</v>
      </c>
      <c r="EE301" s="107">
        <v>5.4954999999999998</v>
      </c>
      <c r="EF301" s="107">
        <v>482.82100000000003</v>
      </c>
      <c r="EG301" s="107">
        <v>4690708.5279999999</v>
      </c>
      <c r="EH301" s="111">
        <v>4661457.4945</v>
      </c>
      <c r="EI301" s="107">
        <v>13.164</v>
      </c>
      <c r="EJ301" s="107">
        <v>766.3</v>
      </c>
      <c r="EK301" s="112">
        <v>4099908.7625000002</v>
      </c>
      <c r="EL301" s="107">
        <v>11.577999999999999</v>
      </c>
      <c r="EM301" s="107">
        <v>748.4</v>
      </c>
      <c r="EN301" s="112">
        <v>3514072.3314999999</v>
      </c>
      <c r="EO301" s="107">
        <v>9.9235000000000007</v>
      </c>
      <c r="EP301" s="107">
        <v>720.05</v>
      </c>
      <c r="EQ301" s="112">
        <v>2933449.2935000001</v>
      </c>
      <c r="ER301" s="107">
        <v>8.2840000000000007</v>
      </c>
      <c r="ES301" s="107">
        <v>674.55</v>
      </c>
      <c r="ET301" s="112">
        <v>2347660.1230000001</v>
      </c>
      <c r="EU301" s="107">
        <v>6.6295000000000002</v>
      </c>
      <c r="EV301" s="107">
        <v>610.85</v>
      </c>
      <c r="EW301" s="112">
        <v>1760146.0845000001</v>
      </c>
      <c r="EX301" s="107">
        <v>4.9705000000000004</v>
      </c>
      <c r="EY301" s="107">
        <v>544.95000000000005</v>
      </c>
      <c r="EZ301" s="112">
        <v>1172437.2520000001</v>
      </c>
      <c r="FA301" s="107">
        <v>3.3109999999999999</v>
      </c>
      <c r="FB301" s="107">
        <v>482.94549999999998</v>
      </c>
      <c r="FC301" s="112">
        <v>586034.39249999996</v>
      </c>
      <c r="FD301" s="107">
        <v>1.655</v>
      </c>
      <c r="FE301" s="107">
        <v>371.339</v>
      </c>
      <c r="FF301" s="107">
        <v>371.47</v>
      </c>
      <c r="FG301" s="112">
        <v>374.89299999999997</v>
      </c>
      <c r="FH301" s="107">
        <v>1.1074999999999999</v>
      </c>
      <c r="FI301" s="107">
        <v>176.02950000000001</v>
      </c>
      <c r="FJ301" s="112">
        <v>183.35499999999999</v>
      </c>
      <c r="FK301" s="107">
        <v>0.54149999999999998</v>
      </c>
      <c r="FL301" s="107">
        <v>138.3965</v>
      </c>
      <c r="FM301" s="107">
        <v>287.65600000000001</v>
      </c>
      <c r="FN301" s="112">
        <v>285.95949999999999</v>
      </c>
      <c r="FO301" s="107">
        <v>2.0935000000000001</v>
      </c>
      <c r="FP301" s="107">
        <v>165.488</v>
      </c>
      <c r="FQ301" s="112">
        <v>143.90100000000001</v>
      </c>
      <c r="FR301" s="107">
        <v>1.0535000000000001</v>
      </c>
      <c r="FS301" s="107">
        <v>139.31</v>
      </c>
      <c r="FT301" s="107">
        <v>128.65950000000001</v>
      </c>
      <c r="FU301" s="107">
        <v>11.1685</v>
      </c>
      <c r="FV301" s="107">
        <v>732.85</v>
      </c>
      <c r="FW301" s="107">
        <v>127.0185</v>
      </c>
      <c r="FX301" s="107">
        <v>11.026</v>
      </c>
      <c r="FY301" s="107">
        <v>733.95</v>
      </c>
      <c r="FZ301" s="107">
        <v>4010408.753</v>
      </c>
      <c r="GA301" s="107">
        <v>27.08</v>
      </c>
      <c r="GB301" s="107">
        <v>772.4</v>
      </c>
      <c r="GC301" s="107">
        <v>26678208.1395</v>
      </c>
      <c r="GD301" s="107">
        <v>180.14250000000001</v>
      </c>
      <c r="GE301" s="113">
        <v>748.8</v>
      </c>
      <c r="GF301" s="113">
        <v>127.35</v>
      </c>
      <c r="GG301" s="113"/>
      <c r="GH301" s="113"/>
      <c r="GI301" s="113"/>
      <c r="GJ301" s="113"/>
      <c r="GK301" s="113"/>
      <c r="GL301" s="107">
        <v>6</v>
      </c>
      <c r="GM301" s="107">
        <v>2</v>
      </c>
      <c r="GN301" s="107"/>
      <c r="GO301" s="133"/>
      <c r="GP301" s="133"/>
      <c r="GQ301" s="133"/>
      <c r="GR301" s="133"/>
      <c r="GS301" s="72"/>
      <c r="GT301" s="72"/>
      <c r="GU301" s="72"/>
      <c r="GV301" s="72"/>
      <c r="GW301" s="72"/>
      <c r="GX301" s="72"/>
      <c r="GY301" s="72"/>
      <c r="GZ301" s="72"/>
      <c r="HA301" s="133"/>
      <c r="HB301" s="133"/>
      <c r="HC301" s="53" t="str">
        <f t="shared" si="29"/>
        <v>0</v>
      </c>
      <c r="HD301" s="56">
        <f t="shared" si="30"/>
        <v>2019</v>
      </c>
      <c r="HF301" s="56" t="e">
        <f>MATCH(ROUND(#REF!,1),#REF!,0)</f>
        <v>#REF!</v>
      </c>
      <c r="HG301" s="56" t="e">
        <f>MATCH(ROUND(#REF!,1),#REF!,0)</f>
        <v>#REF!</v>
      </c>
      <c r="HH301" s="56" t="e">
        <f>MATCH(ROUND(#REF!,1),#REF!,0)</f>
        <v>#REF!</v>
      </c>
      <c r="HI301" s="56" t="e">
        <f>MATCH(ROUND(#REF!,1),#REF!,0)</f>
        <v>#REF!</v>
      </c>
      <c r="HK301" s="115">
        <f t="shared" si="31"/>
        <v>2</v>
      </c>
      <c r="HL301" s="115" t="str" cm="1">
        <f t="array" ref="HL301">IFERROR(INDEX(#REF!,'5. Data Set'!HH301),"")</f>
        <v/>
      </c>
      <c r="HN301" s="116" t="str" cm="1">
        <f t="array" ref="HN301">IF(IFERROR(INDEX($E$5:$E$900,SMALL(IF(ROUND($EH$5:$EH$900,1)=ROUND($EH301,1),ROW($EH$5:$EH$900)-4,""),1)),"")=$E301,"",IFERROR(INDEX($E$5:$E$900,SMALL(IF(ROUND($EH$5:$EH$900,1)=ROUND($EH301,1),ROW($EH$5:$EH$900)-4,""),1)),""))</f>
        <v/>
      </c>
      <c r="HO301" s="116" t="str" cm="1">
        <f t="array" ref="HO301">IF(IFERROR(INDEX($E$5:$E$900,SMALL(IF(ROUND($EH$5:$EH$900,1)=ROUND($EH301,1),ROW($EH$5:$EH$900)-4,""),2)),"")=$E301,"",IFERROR(INDEX($E$5:$E$900,SMALL(IF(ROUND($EH$5:$EH$900,1)=ROUND($EH301,1),ROW($EH$5:$EH$900)-4,""),2)),""))</f>
        <v/>
      </c>
      <c r="HP301" s="116" t="str" cm="1">
        <f t="array" ref="HP301">IF(IFERROR(INDEX($E$5:$E$900,SMALL(IF(ROUND($EH$5:$EH$900,1)=ROUND($EH301,1),ROW($EH$5:$EH$900)-4,""),3)),"")=$E301,"",IFERROR(INDEX($E$5:$E$900,SMALL(IF(ROUND($EH$5:$EH$900,1)=ROUND($EH301,1),ROW($EH$5:$EH$900)-4,""),3)),""))</f>
        <v/>
      </c>
      <c r="HQ301" s="117" t="str" cm="1">
        <f t="array" ref="HQ301">IF(IFERROR(INDEX($E$5:$E$900,SMALL(IF(ROUND($EH$5:$EH$900,1)=ROUND($EH301,1),ROW($EH$5:$EH$900)-4,""),4)),"")=$E301,"",IFERROR(INDEX($E$5:$E$900,SMALL(IF(ROUND($EH$5:$EH$900,1)=ROUND($EH301,1),ROW($EH$5:$EH$900)-4,""),4)),""))</f>
        <v/>
      </c>
      <c r="HR301" s="118"/>
      <c r="HS301" s="105" t="str">
        <f t="shared" si="32"/>
        <v>ARP</v>
      </c>
      <c r="HT301" s="119" t="str">
        <f t="shared" si="33"/>
        <v/>
      </c>
      <c r="HU301" s="119" t="str">
        <f t="shared" si="33"/>
        <v/>
      </c>
      <c r="HV301" s="119" t="str">
        <f t="shared" si="33"/>
        <v/>
      </c>
      <c r="HW301" s="119" t="str">
        <f t="shared" si="33"/>
        <v/>
      </c>
    </row>
    <row r="302" spans="1:231" ht="12.75" customHeight="1" x14ac:dyDescent="0.25">
      <c r="A302" s="107" t="s">
        <v>292</v>
      </c>
      <c r="B302" s="107" t="s">
        <v>1044</v>
      </c>
      <c r="C302" s="107"/>
      <c r="D302" s="107">
        <v>2019</v>
      </c>
      <c r="E302" s="109" t="s">
        <v>1046</v>
      </c>
      <c r="F302" s="107" t="s">
        <v>309</v>
      </c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 t="s">
        <v>305</v>
      </c>
      <c r="X302" s="105"/>
      <c r="Y302" s="107" t="s">
        <v>296</v>
      </c>
      <c r="Z302" s="107">
        <v>2</v>
      </c>
      <c r="AA302" s="107" t="s">
        <v>536</v>
      </c>
      <c r="AB302" s="110">
        <v>2</v>
      </c>
      <c r="AC302" s="110">
        <v>2</v>
      </c>
      <c r="AD302" s="107">
        <v>1800</v>
      </c>
      <c r="AE302" s="107">
        <v>8</v>
      </c>
      <c r="AF302" s="107">
        <v>2</v>
      </c>
      <c r="AG302" s="107">
        <v>94500</v>
      </c>
      <c r="AH302" s="107">
        <v>12</v>
      </c>
      <c r="AI302" s="107" t="s">
        <v>1039</v>
      </c>
      <c r="AJ302" s="110">
        <v>2</v>
      </c>
      <c r="AK302" s="110" t="s">
        <v>562</v>
      </c>
      <c r="AL302" s="107" t="s">
        <v>316</v>
      </c>
      <c r="AM302" s="107">
        <v>2</v>
      </c>
      <c r="AN302" s="110" t="s">
        <v>493</v>
      </c>
      <c r="AO302" s="110">
        <v>1600</v>
      </c>
      <c r="AP302" s="107" t="s">
        <v>817</v>
      </c>
      <c r="AQ302" s="107" t="s">
        <v>441</v>
      </c>
      <c r="AR302" s="107" t="s">
        <v>319</v>
      </c>
      <c r="AS302" s="107" t="s">
        <v>674</v>
      </c>
      <c r="AT302" s="107"/>
      <c r="AU302" s="111">
        <v>9.48</v>
      </c>
      <c r="AV302" s="111">
        <v>15.983000000000001</v>
      </c>
      <c r="AW302" s="111">
        <v>12.555</v>
      </c>
      <c r="AX302" s="111">
        <v>6.63</v>
      </c>
      <c r="AY302" s="111">
        <v>7.2889999999999997</v>
      </c>
      <c r="AZ302" s="111">
        <v>11.244</v>
      </c>
      <c r="BA302" s="111"/>
      <c r="BB302" s="111">
        <v>5.468</v>
      </c>
      <c r="BC302" s="111">
        <v>10.677</v>
      </c>
      <c r="BD302" s="111">
        <v>7.4729999999999999</v>
      </c>
      <c r="BE302" s="107">
        <v>26.818999999999999</v>
      </c>
      <c r="BF302" s="107">
        <v>82.662000000000006</v>
      </c>
      <c r="BG302" s="107">
        <v>26175.841</v>
      </c>
      <c r="BH302" s="112">
        <v>26176.951499999999</v>
      </c>
      <c r="BI302" s="111">
        <v>3.7805</v>
      </c>
      <c r="BJ302" s="112">
        <v>250.5515</v>
      </c>
      <c r="BK302" s="112">
        <v>19631.366000000002</v>
      </c>
      <c r="BL302" s="111">
        <v>2.835</v>
      </c>
      <c r="BM302" s="112">
        <v>235.64699999999999</v>
      </c>
      <c r="BN302" s="112">
        <v>13072.2745</v>
      </c>
      <c r="BO302" s="111">
        <v>1.8879999999999999</v>
      </c>
      <c r="BP302" s="112">
        <v>217.74449999999999</v>
      </c>
      <c r="BQ302" s="112">
        <v>6554.7359999999999</v>
      </c>
      <c r="BR302" s="111">
        <v>0.94650000000000001</v>
      </c>
      <c r="BS302" s="107">
        <v>184.45099999999999</v>
      </c>
      <c r="BT302" s="107">
        <v>387901.14799999999</v>
      </c>
      <c r="BU302" s="112">
        <v>387661.77850000001</v>
      </c>
      <c r="BV302" s="107">
        <v>6.5694999999999997</v>
      </c>
      <c r="BW302" s="107">
        <v>265.17899999999997</v>
      </c>
      <c r="BX302" s="107">
        <v>290866.41800000001</v>
      </c>
      <c r="BY302" s="107">
        <v>4.9295</v>
      </c>
      <c r="BZ302" s="107">
        <v>249.76750000000001</v>
      </c>
      <c r="CA302" s="107">
        <v>193977.43599999999</v>
      </c>
      <c r="CB302" s="107">
        <v>3.2875000000000001</v>
      </c>
      <c r="CC302" s="107">
        <v>226.899</v>
      </c>
      <c r="CD302" s="107">
        <v>96899.2405</v>
      </c>
      <c r="CE302" s="107">
        <v>1.6419999999999999</v>
      </c>
      <c r="CF302" s="107">
        <v>178.26499999999999</v>
      </c>
      <c r="CG302" s="107">
        <v>76663.718500000003</v>
      </c>
      <c r="CH302" s="112">
        <v>76709.850000000006</v>
      </c>
      <c r="CI302" s="107">
        <v>4.8105000000000002</v>
      </c>
      <c r="CJ302" s="107">
        <v>242.48249999999999</v>
      </c>
      <c r="CK302" s="107">
        <v>57520.625999999997</v>
      </c>
      <c r="CL302" s="107">
        <v>3.6070000000000002</v>
      </c>
      <c r="CM302" s="107">
        <v>228.48050000000001</v>
      </c>
      <c r="CN302" s="107">
        <v>38311.307999999997</v>
      </c>
      <c r="CO302" s="107">
        <v>2.4024999999999999</v>
      </c>
      <c r="CP302" s="107">
        <v>211.9605</v>
      </c>
      <c r="CQ302" s="107">
        <v>19146.889500000001</v>
      </c>
      <c r="CR302" s="107">
        <v>1.2004999999999999</v>
      </c>
      <c r="CS302" s="107">
        <v>171.5335</v>
      </c>
      <c r="CT302" s="107">
        <v>36653.682999999997</v>
      </c>
      <c r="CU302" s="107">
        <v>36625.173000000003</v>
      </c>
      <c r="CV302" s="107">
        <v>2.4325000000000001</v>
      </c>
      <c r="CW302" s="107">
        <v>222.29349999999999</v>
      </c>
      <c r="CX302" s="112">
        <v>27487.5985</v>
      </c>
      <c r="CY302" s="107">
        <v>1.8254999999999999</v>
      </c>
      <c r="CZ302" s="107">
        <v>215.00299999999999</v>
      </c>
      <c r="DA302" s="112">
        <v>18340.734</v>
      </c>
      <c r="DB302" s="107">
        <v>1.218</v>
      </c>
      <c r="DC302" s="107">
        <v>203.14750000000001</v>
      </c>
      <c r="DD302" s="112">
        <v>9177.4865000000009</v>
      </c>
      <c r="DE302" s="107">
        <v>0.60950000000000004</v>
      </c>
      <c r="DF302" s="107">
        <v>175.79650000000001</v>
      </c>
      <c r="DG302" s="107">
        <v>57176.877500000002</v>
      </c>
      <c r="DH302" s="112">
        <v>57150.571499999998</v>
      </c>
      <c r="DI302" s="107">
        <v>2.7360000000000002</v>
      </c>
      <c r="DJ302" s="107">
        <v>228.99850000000001</v>
      </c>
      <c r="DK302" s="112">
        <v>42907.5625</v>
      </c>
      <c r="DL302" s="107">
        <v>2.0545</v>
      </c>
      <c r="DM302" s="107">
        <v>221.7175</v>
      </c>
      <c r="DN302" s="112">
        <v>28616.103500000001</v>
      </c>
      <c r="DO302" s="107">
        <v>1.37</v>
      </c>
      <c r="DP302" s="107">
        <v>207.803</v>
      </c>
      <c r="DQ302" s="112">
        <v>14262.89</v>
      </c>
      <c r="DR302" s="107">
        <v>0.68300000000000005</v>
      </c>
      <c r="DS302" s="107">
        <v>176.559</v>
      </c>
      <c r="DT302" s="107">
        <v>4184.8855000000003</v>
      </c>
      <c r="DU302" s="112">
        <v>4187.0704999999998</v>
      </c>
      <c r="DV302" s="107">
        <v>4.2865000000000002</v>
      </c>
      <c r="DW302" s="107">
        <v>229.00800000000001</v>
      </c>
      <c r="DX302" s="112">
        <v>3140.3049999999998</v>
      </c>
      <c r="DY302" s="107">
        <v>3.2145000000000001</v>
      </c>
      <c r="DZ302" s="107">
        <v>219.4675</v>
      </c>
      <c r="EA302" s="112">
        <v>2087.3045000000002</v>
      </c>
      <c r="EB302" s="107">
        <v>2.137</v>
      </c>
      <c r="EC302" s="107">
        <v>206.9605</v>
      </c>
      <c r="ED302" s="112">
        <v>1041.3140000000001</v>
      </c>
      <c r="EE302" s="107">
        <v>1.0660000000000001</v>
      </c>
      <c r="EF302" s="107">
        <v>188.8015</v>
      </c>
      <c r="EG302" s="107">
        <v>1225945.2934999999</v>
      </c>
      <c r="EH302" s="111">
        <v>1224588.4214999999</v>
      </c>
      <c r="EI302" s="107">
        <v>3.4580000000000002</v>
      </c>
      <c r="EJ302" s="107">
        <v>252.52199999999999</v>
      </c>
      <c r="EK302" s="112">
        <v>1068941.2925</v>
      </c>
      <c r="EL302" s="107">
        <v>3.0185</v>
      </c>
      <c r="EM302" s="107">
        <v>242.875</v>
      </c>
      <c r="EN302" s="112">
        <v>919768.679</v>
      </c>
      <c r="EO302" s="107">
        <v>2.5975000000000001</v>
      </c>
      <c r="EP302" s="107">
        <v>233.20349999999999</v>
      </c>
      <c r="EQ302" s="112">
        <v>766215.41749999998</v>
      </c>
      <c r="ER302" s="107">
        <v>2.1640000000000001</v>
      </c>
      <c r="ES302" s="107">
        <v>224.4085</v>
      </c>
      <c r="ET302" s="112">
        <v>614956.03449999995</v>
      </c>
      <c r="EU302" s="107">
        <v>1.7364999999999999</v>
      </c>
      <c r="EV302" s="107">
        <v>215.66499999999999</v>
      </c>
      <c r="EW302" s="112">
        <v>461189.86499999999</v>
      </c>
      <c r="EX302" s="107">
        <v>1.3025</v>
      </c>
      <c r="EY302" s="107">
        <v>207.38</v>
      </c>
      <c r="EZ302" s="112">
        <v>306398.58250000002</v>
      </c>
      <c r="FA302" s="107">
        <v>0.86550000000000005</v>
      </c>
      <c r="FB302" s="107">
        <v>196.65950000000001</v>
      </c>
      <c r="FC302" s="112">
        <v>153651.003</v>
      </c>
      <c r="FD302" s="107">
        <v>0.434</v>
      </c>
      <c r="FE302" s="107">
        <v>181.4915</v>
      </c>
      <c r="FF302" s="107">
        <v>375.88249999999999</v>
      </c>
      <c r="FG302" s="112">
        <v>361.31650000000002</v>
      </c>
      <c r="FH302" s="107">
        <v>1.0674999999999999</v>
      </c>
      <c r="FI302" s="107">
        <v>146.40950000000001</v>
      </c>
      <c r="FJ302" s="112">
        <v>186.0685</v>
      </c>
      <c r="FK302" s="107">
        <v>0.55000000000000004</v>
      </c>
      <c r="FL302" s="107">
        <v>134.0635</v>
      </c>
      <c r="FM302" s="107">
        <v>281.74900000000002</v>
      </c>
      <c r="FN302" s="112">
        <v>281.48700000000002</v>
      </c>
      <c r="FO302" s="107">
        <v>2.0609999999999999</v>
      </c>
      <c r="FP302" s="107">
        <v>139.917</v>
      </c>
      <c r="FQ302" s="112">
        <v>141.33250000000001</v>
      </c>
      <c r="FR302" s="107">
        <v>1.0345</v>
      </c>
      <c r="FS302" s="107">
        <v>133.69450000000001</v>
      </c>
      <c r="FT302" s="107">
        <v>81.643500000000003</v>
      </c>
      <c r="FU302" s="107">
        <v>7.0869999999999997</v>
      </c>
      <c r="FV302" s="107">
        <v>259.76600000000002</v>
      </c>
      <c r="FW302" s="107">
        <v>79.570499999999996</v>
      </c>
      <c r="FX302" s="107">
        <v>6.907</v>
      </c>
      <c r="FY302" s="107">
        <v>262</v>
      </c>
      <c r="FZ302" s="107">
        <v>916860.29299999995</v>
      </c>
      <c r="GA302" s="107">
        <v>6.1909999999999998</v>
      </c>
      <c r="GB302" s="107">
        <v>254.2</v>
      </c>
      <c r="GC302" s="107">
        <v>3134674.6949999998</v>
      </c>
      <c r="GD302" s="107">
        <v>21.166499999999999</v>
      </c>
      <c r="GE302" s="113">
        <v>256.06299999999999</v>
      </c>
      <c r="GF302" s="113">
        <v>129.15</v>
      </c>
      <c r="GG302" s="113"/>
      <c r="GH302" s="113"/>
      <c r="GI302" s="113"/>
      <c r="GJ302" s="113"/>
      <c r="GK302" s="113"/>
      <c r="GL302" s="107">
        <v>2</v>
      </c>
      <c r="GM302" s="107"/>
      <c r="GN302" s="107"/>
      <c r="GO302" s="133"/>
      <c r="GP302" s="133"/>
      <c r="GQ302" s="133"/>
      <c r="GR302" s="133"/>
      <c r="GS302" s="72"/>
      <c r="GT302" s="72"/>
      <c r="GU302" s="72"/>
      <c r="GV302" s="72"/>
      <c r="GW302" s="72"/>
      <c r="GX302" s="72"/>
      <c r="GY302" s="72"/>
      <c r="GZ302" s="72"/>
      <c r="HA302" s="133"/>
      <c r="HB302" s="133"/>
      <c r="HC302" s="53" t="str">
        <f t="shared" ref="HC302:HC335" si="34">IF(IFERROR(FIND("TGG",E302),"0")&lt;&gt;"0",SUBSTITUTE(E302,"TGG",""),"0")</f>
        <v>0</v>
      </c>
      <c r="HD302" s="56">
        <f t="shared" ref="HD302:HD335" si="35">IF(OR(VALUE(D302)=0,VALUE(D302)=""),"",VALUE(D302))</f>
        <v>2019</v>
      </c>
      <c r="HF302" s="56" t="e">
        <f>MATCH(ROUND(#REF!,1),#REF!,0)</f>
        <v>#REF!</v>
      </c>
      <c r="HG302" s="56" t="e">
        <f>MATCH(ROUND(#REF!,1),#REF!,0)</f>
        <v>#REF!</v>
      </c>
      <c r="HH302" s="56" t="e">
        <f>MATCH(ROUND(#REF!,1),#REF!,0)</f>
        <v>#REF!</v>
      </c>
      <c r="HI302" s="56" t="e">
        <f>MATCH(ROUND(#REF!,1),#REF!,0)</f>
        <v>#REF!</v>
      </c>
      <c r="HK302" s="115">
        <f t="shared" si="31"/>
        <v>2</v>
      </c>
      <c r="HL302" s="115" t="str" cm="1">
        <f t="array" ref="HL302">IFERROR(INDEX(#REF!,'5. Data Set'!HH302),"")</f>
        <v/>
      </c>
      <c r="HN302" s="116" t="str" cm="1">
        <f t="array" ref="HN302">IF(IFERROR(INDEX($E$5:$E$900,SMALL(IF(ROUND($EH$5:$EH$900,1)=ROUND($EH302,1),ROW($EH$5:$EH$900)-4,""),1)),"")=$E302,"",IFERROR(INDEX($E$5:$E$900,SMALL(IF(ROUND($EH$5:$EH$900,1)=ROUND($EH302,1),ROW($EH$5:$EH$900)-4,""),1)),""))</f>
        <v/>
      </c>
      <c r="HO302" s="116" t="str" cm="1">
        <f t="array" ref="HO302">IF(IFERROR(INDEX($E$5:$E$900,SMALL(IF(ROUND($EH$5:$EH$900,1)=ROUND($EH302,1),ROW($EH$5:$EH$900)-4,""),2)),"")=$E302,"",IFERROR(INDEX($E$5:$E$900,SMALL(IF(ROUND($EH$5:$EH$900,1)=ROUND($EH302,1),ROW($EH$5:$EH$900)-4,""),2)),""))</f>
        <v/>
      </c>
      <c r="HP302" s="116" t="str" cm="1">
        <f t="array" ref="HP302">IF(IFERROR(INDEX($E$5:$E$900,SMALL(IF(ROUND($EH$5:$EH$900,1)=ROUND($EH302,1),ROW($EH$5:$EH$900)-4,""),3)),"")=$E302,"",IFERROR(INDEX($E$5:$E$900,SMALL(IF(ROUND($EH$5:$EH$900,1)=ROUND($EH302,1),ROW($EH$5:$EH$900)-4,""),3)),""))</f>
        <v/>
      </c>
      <c r="HQ302" s="117" t="str" cm="1">
        <f t="array" ref="HQ302">IF(IFERROR(INDEX($E$5:$E$900,SMALL(IF(ROUND($EH$5:$EH$900,1)=ROUND($EH302,1),ROW($EH$5:$EH$900)-4,""),4)),"")=$E302,"",IFERROR(INDEX($E$5:$E$900,SMALL(IF(ROUND($EH$5:$EH$900,1)=ROUND($EH302,1),ROW($EH$5:$EH$900)-4,""),4)),""))</f>
        <v/>
      </c>
      <c r="HR302" s="118"/>
      <c r="HS302" s="105" t="str">
        <f t="shared" si="32"/>
        <v>ARP</v>
      </c>
      <c r="HT302" s="119" t="str">
        <f t="shared" si="33"/>
        <v/>
      </c>
      <c r="HU302" s="119" t="str">
        <f t="shared" si="33"/>
        <v/>
      </c>
      <c r="HV302" s="119" t="str">
        <f t="shared" si="33"/>
        <v/>
      </c>
      <c r="HW302" s="119" t="str">
        <f t="shared" si="33"/>
        <v/>
      </c>
    </row>
    <row r="303" spans="1:231" ht="12.75" customHeight="1" x14ac:dyDescent="0.25">
      <c r="A303" s="107" t="s">
        <v>292</v>
      </c>
      <c r="B303" s="107" t="s">
        <v>1044</v>
      </c>
      <c r="C303" s="107"/>
      <c r="D303" s="107">
        <v>2019</v>
      </c>
      <c r="E303" s="109" t="s">
        <v>1047</v>
      </c>
      <c r="F303" s="107" t="s">
        <v>49</v>
      </c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 t="s">
        <v>305</v>
      </c>
      <c r="X303" s="105"/>
      <c r="Y303" s="107" t="s">
        <v>296</v>
      </c>
      <c r="Z303" s="107">
        <v>2</v>
      </c>
      <c r="AA303" s="107" t="s">
        <v>805</v>
      </c>
      <c r="AB303" s="110">
        <v>2</v>
      </c>
      <c r="AC303" s="110">
        <v>2</v>
      </c>
      <c r="AD303" s="107">
        <v>2100</v>
      </c>
      <c r="AE303" s="107">
        <v>20</v>
      </c>
      <c r="AF303" s="107">
        <v>2</v>
      </c>
      <c r="AG303" s="107">
        <v>191250</v>
      </c>
      <c r="AH303" s="107">
        <v>12</v>
      </c>
      <c r="AI303" s="107" t="s">
        <v>1043</v>
      </c>
      <c r="AJ303" s="110">
        <v>2</v>
      </c>
      <c r="AK303" s="110" t="s">
        <v>562</v>
      </c>
      <c r="AL303" s="107" t="s">
        <v>316</v>
      </c>
      <c r="AM303" s="107">
        <v>2</v>
      </c>
      <c r="AN303" s="110" t="s">
        <v>493</v>
      </c>
      <c r="AO303" s="110">
        <v>1600</v>
      </c>
      <c r="AP303" s="107" t="s">
        <v>817</v>
      </c>
      <c r="AQ303" s="107" t="s">
        <v>441</v>
      </c>
      <c r="AR303" s="107" t="s">
        <v>319</v>
      </c>
      <c r="AS303" s="107" t="s">
        <v>674</v>
      </c>
      <c r="AT303" s="107"/>
      <c r="AU303" s="111">
        <v>15.57</v>
      </c>
      <c r="AV303" s="111">
        <v>24.378</v>
      </c>
      <c r="AW303" s="111">
        <v>22.058</v>
      </c>
      <c r="AX303" s="111">
        <v>12.946</v>
      </c>
      <c r="AY303" s="111">
        <v>13.628</v>
      </c>
      <c r="AZ303" s="111">
        <v>21.003</v>
      </c>
      <c r="BA303" s="111"/>
      <c r="BB303" s="111">
        <v>4.9429999999999996</v>
      </c>
      <c r="BC303" s="111">
        <v>9.6189999999999998</v>
      </c>
      <c r="BD303" s="111">
        <v>11.852</v>
      </c>
      <c r="BE303" s="107">
        <v>26.097000000000001</v>
      </c>
      <c r="BF303" s="107">
        <v>169.179</v>
      </c>
      <c r="BG303" s="107">
        <v>77022.950500000006</v>
      </c>
      <c r="BH303" s="112">
        <v>77251.409499999994</v>
      </c>
      <c r="BI303" s="111">
        <v>11.156499999999999</v>
      </c>
      <c r="BJ303" s="112">
        <v>479.2</v>
      </c>
      <c r="BK303" s="112">
        <v>57761.739000000001</v>
      </c>
      <c r="BL303" s="111">
        <v>8.3420000000000005</v>
      </c>
      <c r="BM303" s="112">
        <v>471.68450000000001</v>
      </c>
      <c r="BN303" s="112">
        <v>38486.637999999999</v>
      </c>
      <c r="BO303" s="111">
        <v>5.5579999999999998</v>
      </c>
      <c r="BP303" s="112">
        <v>393.20400000000001</v>
      </c>
      <c r="BQ303" s="112">
        <v>19249.594000000001</v>
      </c>
      <c r="BR303" s="111">
        <v>2.78</v>
      </c>
      <c r="BS303" s="107">
        <v>275.33199999999999</v>
      </c>
      <c r="BT303" s="107">
        <v>991842.66749999998</v>
      </c>
      <c r="BU303" s="112">
        <v>992019.74100000004</v>
      </c>
      <c r="BV303" s="107">
        <v>16.811499999999999</v>
      </c>
      <c r="BW303" s="107">
        <v>480.58199999999999</v>
      </c>
      <c r="BX303" s="107">
        <v>744004.06449999998</v>
      </c>
      <c r="BY303" s="107">
        <v>12.608499999999999</v>
      </c>
      <c r="BZ303" s="107">
        <v>481.66550000000001</v>
      </c>
      <c r="CA303" s="107">
        <v>495876.10499999998</v>
      </c>
      <c r="CB303" s="107">
        <v>8.4034999999999993</v>
      </c>
      <c r="CC303" s="107">
        <v>370.93599999999998</v>
      </c>
      <c r="CD303" s="107">
        <v>247947.0655</v>
      </c>
      <c r="CE303" s="107">
        <v>4.202</v>
      </c>
      <c r="CF303" s="107">
        <v>246.80549999999999</v>
      </c>
      <c r="CG303" s="107">
        <v>242011.3665</v>
      </c>
      <c r="CH303" s="112">
        <v>242163.894</v>
      </c>
      <c r="CI303" s="107">
        <v>15.186</v>
      </c>
      <c r="CJ303" s="107">
        <v>458.57350000000002</v>
      </c>
      <c r="CK303" s="107">
        <v>181590.935</v>
      </c>
      <c r="CL303" s="107">
        <v>11.387499999999999</v>
      </c>
      <c r="CM303" s="107">
        <v>457.61649999999997</v>
      </c>
      <c r="CN303" s="107">
        <v>121012.648</v>
      </c>
      <c r="CO303" s="107">
        <v>7.5884999999999998</v>
      </c>
      <c r="CP303" s="107">
        <v>380.89600000000002</v>
      </c>
      <c r="CQ303" s="107">
        <v>60501.945</v>
      </c>
      <c r="CR303" s="107">
        <v>3.794</v>
      </c>
      <c r="CS303" s="107">
        <v>263.11099999999999</v>
      </c>
      <c r="CT303" s="107">
        <v>122198.4875</v>
      </c>
      <c r="CU303" s="107">
        <v>122361.446</v>
      </c>
      <c r="CV303" s="107">
        <v>8.1270000000000007</v>
      </c>
      <c r="CW303" s="107">
        <v>429.20699999999999</v>
      </c>
      <c r="CX303" s="112">
        <v>91640.933999999994</v>
      </c>
      <c r="CY303" s="107">
        <v>6.0865</v>
      </c>
      <c r="CZ303" s="107">
        <v>386.9665</v>
      </c>
      <c r="DA303" s="112">
        <v>61157.941500000001</v>
      </c>
      <c r="DB303" s="107">
        <v>4.0620000000000003</v>
      </c>
      <c r="DC303" s="107">
        <v>337.86799999999999</v>
      </c>
      <c r="DD303" s="112">
        <v>30565.495999999999</v>
      </c>
      <c r="DE303" s="107">
        <v>2.0299999999999998</v>
      </c>
      <c r="DF303" s="107">
        <v>258.78449999999998</v>
      </c>
      <c r="DG303" s="107">
        <v>189902.299</v>
      </c>
      <c r="DH303" s="112">
        <v>189947.342</v>
      </c>
      <c r="DI303" s="107">
        <v>9.0939999999999994</v>
      </c>
      <c r="DJ303" s="107">
        <v>467.72500000000002</v>
      </c>
      <c r="DK303" s="112">
        <v>142438.514</v>
      </c>
      <c r="DL303" s="107">
        <v>6.8194999999999997</v>
      </c>
      <c r="DM303" s="107">
        <v>424.31099999999998</v>
      </c>
      <c r="DN303" s="112">
        <v>94978.316500000001</v>
      </c>
      <c r="DO303" s="107">
        <v>4.5469999999999997</v>
      </c>
      <c r="DP303" s="107">
        <v>357.24299999999999</v>
      </c>
      <c r="DQ303" s="112">
        <v>47497.224000000002</v>
      </c>
      <c r="DR303" s="107">
        <v>2.274</v>
      </c>
      <c r="DS303" s="107">
        <v>262.24849999999998</v>
      </c>
      <c r="DT303" s="107">
        <v>13969.053</v>
      </c>
      <c r="DU303" s="112">
        <v>13940.467500000001</v>
      </c>
      <c r="DV303" s="107">
        <v>14.271000000000001</v>
      </c>
      <c r="DW303" s="107">
        <v>467.64850000000001</v>
      </c>
      <c r="DX303" s="112">
        <v>10492.76</v>
      </c>
      <c r="DY303" s="107">
        <v>10.7415</v>
      </c>
      <c r="DZ303" s="107">
        <v>412.42500000000001</v>
      </c>
      <c r="EA303" s="112">
        <v>6991.13</v>
      </c>
      <c r="EB303" s="107">
        <v>7.157</v>
      </c>
      <c r="EC303" s="107">
        <v>361.39049999999997</v>
      </c>
      <c r="ED303" s="112">
        <v>3490.3054999999999</v>
      </c>
      <c r="EE303" s="107">
        <v>3.573</v>
      </c>
      <c r="EF303" s="107">
        <v>289.00400000000002</v>
      </c>
      <c r="EG303" s="107">
        <v>3445503.1775000002</v>
      </c>
      <c r="EH303" s="111">
        <v>3442086.2009999999</v>
      </c>
      <c r="EI303" s="107">
        <v>9.7204999999999995</v>
      </c>
      <c r="EJ303" s="107">
        <v>495.12400000000002</v>
      </c>
      <c r="EK303" s="112">
        <v>3019294.1719999998</v>
      </c>
      <c r="EL303" s="107">
        <v>8.5265000000000004</v>
      </c>
      <c r="EM303" s="107">
        <v>486.81</v>
      </c>
      <c r="EN303" s="112">
        <v>2588087.2845000001</v>
      </c>
      <c r="EO303" s="107">
        <v>7.3085000000000004</v>
      </c>
      <c r="EP303" s="107">
        <v>449.52350000000001</v>
      </c>
      <c r="EQ303" s="112">
        <v>2154968.9879999999</v>
      </c>
      <c r="ER303" s="107">
        <v>6.0854999999999997</v>
      </c>
      <c r="ES303" s="107">
        <v>413.85899999999998</v>
      </c>
      <c r="ET303" s="112">
        <v>1724336.7084999999</v>
      </c>
      <c r="EU303" s="107">
        <v>4.8695000000000004</v>
      </c>
      <c r="EV303" s="107">
        <v>384.44349999999997</v>
      </c>
      <c r="EW303" s="112">
        <v>1291245.6000000001</v>
      </c>
      <c r="EX303" s="107">
        <v>3.6465000000000001</v>
      </c>
      <c r="EY303" s="107">
        <v>350.16849999999999</v>
      </c>
      <c r="EZ303" s="112">
        <v>863243.32900000003</v>
      </c>
      <c r="FA303" s="107">
        <v>2.4380000000000002</v>
      </c>
      <c r="FB303" s="107">
        <v>310.29700000000003</v>
      </c>
      <c r="FC303" s="112">
        <v>430094.38050000003</v>
      </c>
      <c r="FD303" s="107">
        <v>1.2144999999999999</v>
      </c>
      <c r="FE303" s="107">
        <v>265.66250000000002</v>
      </c>
      <c r="FF303" s="107">
        <v>373.80399999999997</v>
      </c>
      <c r="FG303" s="112">
        <v>368.92149999999998</v>
      </c>
      <c r="FH303" s="107">
        <v>1.0900000000000001</v>
      </c>
      <c r="FI303" s="107">
        <v>170.84950000000001</v>
      </c>
      <c r="FJ303" s="112">
        <v>186.42150000000001</v>
      </c>
      <c r="FK303" s="107">
        <v>0.55100000000000005</v>
      </c>
      <c r="FL303" s="107">
        <v>143.84700000000001</v>
      </c>
      <c r="FM303" s="107">
        <v>280.12400000000002</v>
      </c>
      <c r="FN303" s="112">
        <v>279.05250000000001</v>
      </c>
      <c r="FO303" s="107">
        <v>2.0430000000000001</v>
      </c>
      <c r="FP303" s="107">
        <v>158.57499999999999</v>
      </c>
      <c r="FQ303" s="112">
        <v>140.8245</v>
      </c>
      <c r="FR303" s="107">
        <v>1.0309999999999999</v>
      </c>
      <c r="FS303" s="107">
        <v>143.55199999999999</v>
      </c>
      <c r="FT303" s="107">
        <v>136.7415</v>
      </c>
      <c r="FU303" s="107">
        <v>11.87</v>
      </c>
      <c r="FV303" s="107">
        <v>451.38749999999999</v>
      </c>
      <c r="FW303" s="107">
        <v>136.36500000000001</v>
      </c>
      <c r="FX303" s="107">
        <v>11.837</v>
      </c>
      <c r="FY303" s="107">
        <v>457.06450000000001</v>
      </c>
      <c r="FZ303" s="107">
        <v>2722465.3969999999</v>
      </c>
      <c r="GA303" s="107">
        <v>18.382999999999999</v>
      </c>
      <c r="GB303" s="107">
        <v>463.94600000000003</v>
      </c>
      <c r="GC303" s="107">
        <v>12935654.6625</v>
      </c>
      <c r="GD303" s="107">
        <v>87.346999999999994</v>
      </c>
      <c r="GE303" s="113">
        <v>516.25</v>
      </c>
      <c r="GF303" s="113">
        <v>135.6</v>
      </c>
      <c r="GG303" s="113"/>
      <c r="GH303" s="113"/>
      <c r="GI303" s="113"/>
      <c r="GJ303" s="113"/>
      <c r="GK303" s="113"/>
      <c r="GL303" s="107">
        <v>6</v>
      </c>
      <c r="GM303" s="107"/>
      <c r="GN303" s="107"/>
      <c r="GO303" s="133"/>
      <c r="GP303" s="133"/>
      <c r="GQ303" s="133"/>
      <c r="GR303" s="133"/>
      <c r="GS303" s="72"/>
      <c r="GT303" s="72"/>
      <c r="GU303" s="72"/>
      <c r="GV303" s="72"/>
      <c r="GW303" s="72"/>
      <c r="GX303" s="72"/>
      <c r="GY303" s="72"/>
      <c r="GZ303" s="72"/>
      <c r="HA303" s="133"/>
      <c r="HB303" s="133"/>
      <c r="HC303" s="53" t="str">
        <f t="shared" si="34"/>
        <v>0</v>
      </c>
      <c r="HD303" s="56">
        <f t="shared" si="35"/>
        <v>2019</v>
      </c>
      <c r="HF303" s="56" t="e">
        <f>MATCH(ROUND(#REF!,1),#REF!,0)</f>
        <v>#REF!</v>
      </c>
      <c r="HG303" s="56" t="e">
        <f>MATCH(ROUND(#REF!,1),#REF!,0)</f>
        <v>#REF!</v>
      </c>
      <c r="HH303" s="56" t="e">
        <f>MATCH(ROUND(#REF!,1),#REF!,0)</f>
        <v>#REF!</v>
      </c>
      <c r="HI303" s="56" t="e">
        <f>MATCH(ROUND(#REF!,1),#REF!,0)</f>
        <v>#REF!</v>
      </c>
      <c r="HK303" s="115">
        <f t="shared" si="31"/>
        <v>2</v>
      </c>
      <c r="HL303" s="115" t="str" cm="1">
        <f t="array" ref="HL303">IFERROR(INDEX(#REF!,'5. Data Set'!HH303),"")</f>
        <v/>
      </c>
      <c r="HN303" s="116" t="str" cm="1">
        <f t="array" ref="HN303">IF(IFERROR(INDEX($E$5:$E$900,SMALL(IF(ROUND($EH$5:$EH$900,1)=ROUND($EH303,1),ROW($EH$5:$EH$900)-4,""),1)),"")=$E303,"",IFERROR(INDEX($E$5:$E$900,SMALL(IF(ROUND($EH$5:$EH$900,1)=ROUND($EH303,1),ROW($EH$5:$EH$900)-4,""),1)),""))</f>
        <v/>
      </c>
      <c r="HO303" s="116" t="str" cm="1">
        <f t="array" ref="HO303">IF(IFERROR(INDEX($E$5:$E$900,SMALL(IF(ROUND($EH$5:$EH$900,1)=ROUND($EH303,1),ROW($EH$5:$EH$900)-4,""),2)),"")=$E303,"",IFERROR(INDEX($E$5:$E$900,SMALL(IF(ROUND($EH$5:$EH$900,1)=ROUND($EH303,1),ROW($EH$5:$EH$900)-4,""),2)),""))</f>
        <v/>
      </c>
      <c r="HP303" s="116" t="str" cm="1">
        <f t="array" ref="HP303">IF(IFERROR(INDEX($E$5:$E$900,SMALL(IF(ROUND($EH$5:$EH$900,1)=ROUND($EH303,1),ROW($EH$5:$EH$900)-4,""),3)),"")=$E303,"",IFERROR(INDEX($E$5:$E$900,SMALL(IF(ROUND($EH$5:$EH$900,1)=ROUND($EH303,1),ROW($EH$5:$EH$900)-4,""),3)),""))</f>
        <v/>
      </c>
      <c r="HQ303" s="117" t="str" cm="1">
        <f t="array" ref="HQ303">IF(IFERROR(INDEX($E$5:$E$900,SMALL(IF(ROUND($EH$5:$EH$900,1)=ROUND($EH303,1),ROW($EH$5:$EH$900)-4,""),4)),"")=$E303,"",IFERROR(INDEX($E$5:$E$900,SMALL(IF(ROUND($EH$5:$EH$900,1)=ROUND($EH303,1),ROW($EH$5:$EH$900)-4,""),4)),""))</f>
        <v/>
      </c>
      <c r="HR303" s="118"/>
      <c r="HS303" s="105" t="str">
        <f t="shared" si="32"/>
        <v>ARP</v>
      </c>
      <c r="HT303" s="119" t="str">
        <f t="shared" si="33"/>
        <v/>
      </c>
      <c r="HU303" s="119" t="str">
        <f t="shared" si="33"/>
        <v/>
      </c>
      <c r="HV303" s="119" t="str">
        <f t="shared" si="33"/>
        <v/>
      </c>
      <c r="HW303" s="119" t="str">
        <f t="shared" si="33"/>
        <v/>
      </c>
    </row>
    <row r="304" spans="1:231" ht="12.75" customHeight="1" x14ac:dyDescent="0.25">
      <c r="A304" s="110" t="s">
        <v>292</v>
      </c>
      <c r="B304" s="110" t="s">
        <v>1048</v>
      </c>
      <c r="C304" s="107"/>
      <c r="D304" s="182">
        <v>2018</v>
      </c>
      <c r="E304" s="109" t="s">
        <v>1049</v>
      </c>
      <c r="F304" s="107" t="s">
        <v>49</v>
      </c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 t="s">
        <v>18</v>
      </c>
      <c r="X304" s="105"/>
      <c r="Y304" s="107" t="s">
        <v>296</v>
      </c>
      <c r="Z304" s="107">
        <v>1</v>
      </c>
      <c r="AA304" s="107" t="s">
        <v>1050</v>
      </c>
      <c r="AB304" s="110">
        <v>2</v>
      </c>
      <c r="AC304" s="110">
        <v>2</v>
      </c>
      <c r="AD304" s="107">
        <v>2200</v>
      </c>
      <c r="AE304" s="107">
        <v>28</v>
      </c>
      <c r="AF304" s="107">
        <v>2</v>
      </c>
      <c r="AG304" s="107">
        <v>766700</v>
      </c>
      <c r="AH304" s="107">
        <v>24</v>
      </c>
      <c r="AI304" s="107"/>
      <c r="AJ304" s="110">
        <v>37</v>
      </c>
      <c r="AK304" s="110" t="s">
        <v>1051</v>
      </c>
      <c r="AL304" s="107" t="s">
        <v>316</v>
      </c>
      <c r="AM304" s="107">
        <v>2</v>
      </c>
      <c r="AN304" s="110" t="s">
        <v>493</v>
      </c>
      <c r="AO304" s="110">
        <v>1300</v>
      </c>
      <c r="AP304" s="107"/>
      <c r="AQ304" s="107"/>
      <c r="AR304" s="107"/>
      <c r="AS304" s="107"/>
      <c r="AT304" s="107"/>
      <c r="AU304" s="111">
        <v>10.97</v>
      </c>
      <c r="AV304" s="111">
        <v>14.194000000000001</v>
      </c>
      <c r="AW304" s="111">
        <v>15.849</v>
      </c>
      <c r="AX304" s="111">
        <v>9.1219999999999999</v>
      </c>
      <c r="AY304" s="111">
        <v>9.5410000000000004</v>
      </c>
      <c r="AZ304" s="111">
        <v>14.146000000000001</v>
      </c>
      <c r="BA304" s="111"/>
      <c r="BB304" s="111">
        <v>79.41</v>
      </c>
      <c r="BC304" s="111">
        <v>244.06700000000001</v>
      </c>
      <c r="BD304" s="111">
        <v>9.4830000000000005</v>
      </c>
      <c r="BE304" s="107">
        <v>13.787000000000001</v>
      </c>
      <c r="BF304" s="107">
        <v>245.89</v>
      </c>
      <c r="BG304" s="107"/>
      <c r="BH304" s="112">
        <v>106150.44899999999</v>
      </c>
      <c r="BI304" s="111">
        <v>15.33</v>
      </c>
      <c r="BJ304" s="112">
        <v>918.01599999999996</v>
      </c>
      <c r="BK304" s="112">
        <v>79987.142000000007</v>
      </c>
      <c r="BL304" s="111">
        <v>11.551</v>
      </c>
      <c r="BM304" s="112">
        <v>859.10599999999999</v>
      </c>
      <c r="BN304" s="112">
        <v>53160.262000000002</v>
      </c>
      <c r="BO304" s="111">
        <v>7.6769999999999996</v>
      </c>
      <c r="BP304" s="112">
        <v>706.303</v>
      </c>
      <c r="BQ304" s="112">
        <v>26269.68</v>
      </c>
      <c r="BR304" s="111">
        <v>3.8460000000000001</v>
      </c>
      <c r="BS304" s="107">
        <v>648.17399999999998</v>
      </c>
      <c r="BT304" s="107"/>
      <c r="BU304" s="112">
        <v>1158383.6839999999</v>
      </c>
      <c r="BV304" s="107">
        <v>19.631</v>
      </c>
      <c r="BW304" s="107">
        <v>948.17100000000005</v>
      </c>
      <c r="BX304" s="107">
        <v>869405.57299999997</v>
      </c>
      <c r="BY304" s="107">
        <v>14.743</v>
      </c>
      <c r="BZ304" s="107">
        <v>802.35199999999998</v>
      </c>
      <c r="CA304" s="107">
        <v>579542.00100000005</v>
      </c>
      <c r="CB304" s="107">
        <v>9.8209999999999997</v>
      </c>
      <c r="CC304" s="107">
        <v>702.16099999999994</v>
      </c>
      <c r="CD304" s="107">
        <v>289531.46899999998</v>
      </c>
      <c r="CE304" s="107">
        <v>4.907</v>
      </c>
      <c r="CF304" s="107">
        <v>642.87699999999995</v>
      </c>
      <c r="CG304" s="107"/>
      <c r="CH304" s="112">
        <v>331861.07699999999</v>
      </c>
      <c r="CI304" s="107">
        <v>20.811</v>
      </c>
      <c r="CJ304" s="107">
        <v>869.45500000000004</v>
      </c>
      <c r="CK304" s="107">
        <v>250252.66800000001</v>
      </c>
      <c r="CL304" s="107">
        <v>15.693</v>
      </c>
      <c r="CM304" s="107">
        <v>777.83900000000006</v>
      </c>
      <c r="CN304" s="107">
        <v>166824.08499999999</v>
      </c>
      <c r="CO304" s="107">
        <v>10.461</v>
      </c>
      <c r="CP304" s="107">
        <v>674.24199999999996</v>
      </c>
      <c r="CQ304" s="107">
        <v>83459.047000000006</v>
      </c>
      <c r="CR304" s="107">
        <v>5.234</v>
      </c>
      <c r="CS304" s="107">
        <v>621.53899999999999</v>
      </c>
      <c r="CT304" s="107"/>
      <c r="CU304" s="107">
        <v>180858.25899999999</v>
      </c>
      <c r="CV304" s="107">
        <v>12.012</v>
      </c>
      <c r="CW304" s="107">
        <v>871.14499999999998</v>
      </c>
      <c r="CX304" s="112">
        <v>135400.68</v>
      </c>
      <c r="CY304" s="107">
        <v>8.9930000000000003</v>
      </c>
      <c r="CZ304" s="107">
        <v>839.94500000000005</v>
      </c>
      <c r="DA304" s="112">
        <v>90430.876999999993</v>
      </c>
      <c r="DB304" s="107">
        <v>6.0060000000000002</v>
      </c>
      <c r="DC304" s="107">
        <v>646.73900000000003</v>
      </c>
      <c r="DD304" s="112">
        <v>45184.834000000003</v>
      </c>
      <c r="DE304" s="107">
        <v>3.0009999999999999</v>
      </c>
      <c r="DF304" s="107">
        <v>594.17100000000005</v>
      </c>
      <c r="DG304" s="107"/>
      <c r="DH304" s="112">
        <v>272301.25400000002</v>
      </c>
      <c r="DI304" s="107">
        <v>13.037000000000001</v>
      </c>
      <c r="DJ304" s="107">
        <v>906.23500000000001</v>
      </c>
      <c r="DK304" s="112">
        <v>201503.902</v>
      </c>
      <c r="DL304" s="107">
        <v>9.6470000000000002</v>
      </c>
      <c r="DM304" s="107">
        <v>864.577</v>
      </c>
      <c r="DN304" s="112">
        <v>134156.06599999999</v>
      </c>
      <c r="DO304" s="107">
        <v>6.423</v>
      </c>
      <c r="DP304" s="107">
        <v>659.28399999999999</v>
      </c>
      <c r="DQ304" s="112">
        <v>67121.489000000001</v>
      </c>
      <c r="DR304" s="107">
        <v>3.214</v>
      </c>
      <c r="DS304" s="107">
        <v>606.44200000000001</v>
      </c>
      <c r="DT304" s="107"/>
      <c r="DU304" s="112">
        <v>19824.387999999999</v>
      </c>
      <c r="DV304" s="107">
        <v>20.294</v>
      </c>
      <c r="DW304" s="107">
        <v>868.18399999999997</v>
      </c>
      <c r="DX304" s="112">
        <v>14721.972</v>
      </c>
      <c r="DY304" s="107">
        <v>15.071</v>
      </c>
      <c r="DZ304" s="107">
        <v>834.51900000000001</v>
      </c>
      <c r="EA304" s="112">
        <v>9817.268</v>
      </c>
      <c r="EB304" s="107">
        <v>10.050000000000001</v>
      </c>
      <c r="EC304" s="107">
        <v>674.95799999999997</v>
      </c>
      <c r="ED304" s="112">
        <v>4897.5749999999998</v>
      </c>
      <c r="EE304" s="107">
        <v>5.0140000000000002</v>
      </c>
      <c r="EF304" s="107">
        <v>598.80600000000004</v>
      </c>
      <c r="EG304" s="107"/>
      <c r="EH304" s="111">
        <v>5271601.034</v>
      </c>
      <c r="EI304" s="107">
        <v>14.887</v>
      </c>
      <c r="EJ304" s="107">
        <v>948.67499999999995</v>
      </c>
      <c r="EK304" s="112">
        <v>4630451.79</v>
      </c>
      <c r="EL304" s="107">
        <v>13.076000000000001</v>
      </c>
      <c r="EM304" s="107">
        <v>932.43200000000002</v>
      </c>
      <c r="EN304" s="112">
        <v>3955711.2489999998</v>
      </c>
      <c r="EO304" s="107">
        <v>11.170999999999999</v>
      </c>
      <c r="EP304" s="107">
        <v>824.27099999999996</v>
      </c>
      <c r="EQ304" s="112">
        <v>3292607.9950000001</v>
      </c>
      <c r="ER304" s="107">
        <v>9.298</v>
      </c>
      <c r="ES304" s="107">
        <v>760.88599999999997</v>
      </c>
      <c r="ET304" s="112">
        <v>2637402.19</v>
      </c>
      <c r="EU304" s="107">
        <v>7.4480000000000004</v>
      </c>
      <c r="EV304" s="107">
        <v>695.65700000000004</v>
      </c>
      <c r="EW304" s="112">
        <v>1975371.726</v>
      </c>
      <c r="EX304" s="107">
        <v>5.5780000000000003</v>
      </c>
      <c r="EY304" s="107">
        <v>644.86300000000006</v>
      </c>
      <c r="EZ304" s="112">
        <v>1320644.912</v>
      </c>
      <c r="FA304" s="107">
        <v>3.7290000000000001</v>
      </c>
      <c r="FB304" s="107">
        <v>613.94399999999996</v>
      </c>
      <c r="FC304" s="112">
        <v>659959.02599999995</v>
      </c>
      <c r="FD304" s="107">
        <v>1.8640000000000001</v>
      </c>
      <c r="FE304" s="107">
        <v>584.21199999999999</v>
      </c>
      <c r="FF304" s="107"/>
      <c r="FG304" s="112">
        <v>24176.343000000001</v>
      </c>
      <c r="FH304" s="107">
        <v>71.430000000000007</v>
      </c>
      <c r="FI304" s="107">
        <v>647.63300000000004</v>
      </c>
      <c r="FJ304" s="112">
        <v>12066.875</v>
      </c>
      <c r="FK304" s="107">
        <v>35.652000000000001</v>
      </c>
      <c r="FL304" s="107">
        <v>623.58399999999995</v>
      </c>
      <c r="FM304" s="107"/>
      <c r="FN304" s="112">
        <v>28061.605</v>
      </c>
      <c r="FO304" s="107">
        <v>205.44399999999999</v>
      </c>
      <c r="FP304" s="107">
        <v>593.73900000000003</v>
      </c>
      <c r="FQ304" s="112">
        <v>14079.138999999999</v>
      </c>
      <c r="FR304" s="107">
        <v>103.07599999999999</v>
      </c>
      <c r="FS304" s="107">
        <v>598.73599999999999</v>
      </c>
      <c r="FT304" s="107">
        <v>147.733</v>
      </c>
      <c r="FU304" s="107">
        <v>12.824</v>
      </c>
      <c r="FV304" s="107">
        <v>939.56700000000001</v>
      </c>
      <c r="FW304" s="107">
        <v>148.76599999999999</v>
      </c>
      <c r="FX304" s="107">
        <v>12.914</v>
      </c>
      <c r="FY304" s="107">
        <v>927.24199999999996</v>
      </c>
      <c r="FZ304" s="107">
        <v>3669502.0980000002</v>
      </c>
      <c r="GA304" s="107">
        <v>24.777999999999999</v>
      </c>
      <c r="GB304" s="107">
        <v>903.32899999999995</v>
      </c>
      <c r="GC304" s="107">
        <v>36111242.619000003</v>
      </c>
      <c r="GD304" s="107">
        <v>243.83799999999999</v>
      </c>
      <c r="GE304" s="113">
        <v>991.65499999999997</v>
      </c>
      <c r="GF304" s="113">
        <v>556.20000000000005</v>
      </c>
      <c r="GG304" s="113"/>
      <c r="GH304" s="113"/>
      <c r="GI304" s="113"/>
      <c r="GJ304" s="113"/>
      <c r="GK304" s="113"/>
      <c r="GL304" s="133">
        <v>2</v>
      </c>
      <c r="GM304" s="133">
        <v>2</v>
      </c>
      <c r="GN304" s="133"/>
      <c r="GO304" s="72"/>
      <c r="GP304" s="72"/>
      <c r="GQ304" s="72"/>
      <c r="GR304" s="72"/>
      <c r="GS304" s="72"/>
      <c r="GT304" s="72"/>
      <c r="GU304" s="72"/>
      <c r="GV304" s="72"/>
      <c r="GW304" s="72"/>
      <c r="GX304" s="72"/>
      <c r="GY304" s="72"/>
      <c r="GZ304" s="72"/>
      <c r="HA304" s="133"/>
      <c r="HB304" s="72"/>
      <c r="HC304" s="53" t="str">
        <f t="shared" si="34"/>
        <v>0</v>
      </c>
      <c r="HD304" s="56">
        <f t="shared" si="35"/>
        <v>2018</v>
      </c>
      <c r="HF304" s="56" t="e">
        <f>MATCH(ROUND(#REF!,1),#REF!,0)</f>
        <v>#REF!</v>
      </c>
      <c r="HG304" s="56" t="e">
        <f>MATCH(ROUND(#REF!,1),#REF!,0)</f>
        <v>#REF!</v>
      </c>
      <c r="HH304" s="56" t="e">
        <f>MATCH(ROUND(#REF!,1),#REF!,0)</f>
        <v>#REF!</v>
      </c>
      <c r="HI304" s="56" t="e">
        <f>MATCH(ROUND(#REF!,1),#REF!,0)</f>
        <v>#REF!</v>
      </c>
      <c r="HK304" s="115">
        <f t="shared" si="31"/>
        <v>2</v>
      </c>
      <c r="HL304" s="115" t="str" cm="1">
        <f t="array" ref="HL304">IFERROR(INDEX(#REF!,'5. Data Set'!HH304),"")</f>
        <v/>
      </c>
      <c r="HN304" s="116" t="str" cm="1">
        <f t="array" ref="HN304">IF(IFERROR(INDEX($E$5:$E$900,SMALL(IF(ROUND($EH$5:$EH$900,1)=ROUND($EH304,1),ROW($EH$5:$EH$900)-4,""),1)),"")=$E304,"",IFERROR(INDEX($E$5:$E$900,SMALL(IF(ROUND($EH$5:$EH$900,1)=ROUND($EH304,1),ROW($EH$5:$EH$900)-4,""),1)),""))</f>
        <v/>
      </c>
      <c r="HO304" s="116" t="str" cm="1">
        <f t="array" ref="HO304">IF(IFERROR(INDEX($E$5:$E$900,SMALL(IF(ROUND($EH$5:$EH$900,1)=ROUND($EH304,1),ROW($EH$5:$EH$900)-4,""),2)),"")=$E304,"",IFERROR(INDEX($E$5:$E$900,SMALL(IF(ROUND($EH$5:$EH$900,1)=ROUND($EH304,1),ROW($EH$5:$EH$900)-4,""),2)),""))</f>
        <v/>
      </c>
      <c r="HP304" s="116" t="str" cm="1">
        <f t="array" ref="HP304">IF(IFERROR(INDEX($E$5:$E$900,SMALL(IF(ROUND($EH$5:$EH$900,1)=ROUND($EH304,1),ROW($EH$5:$EH$900)-4,""),3)),"")=$E304,"",IFERROR(INDEX($E$5:$E$900,SMALL(IF(ROUND($EH$5:$EH$900,1)=ROUND($EH304,1),ROW($EH$5:$EH$900)-4,""),3)),""))</f>
        <v/>
      </c>
      <c r="HQ304" s="117" t="str" cm="1">
        <f t="array" ref="HQ304">IF(IFERROR(INDEX($E$5:$E$900,SMALL(IF(ROUND($EH$5:$EH$900,1)=ROUND($EH304,1),ROW($EH$5:$EH$900)-4,""),4)),"")=$E304,"",IFERROR(INDEX($E$5:$E$900,SMALL(IF(ROUND($EH$5:$EH$900,1)=ROUND($EH304,1),ROW($EH$5:$EH$900)-4,""),4)),""))</f>
        <v/>
      </c>
      <c r="HR304" s="118"/>
      <c r="HS304" s="105" t="str">
        <f t="shared" si="32"/>
        <v>JRC</v>
      </c>
      <c r="HT304" s="119" t="str">
        <f t="shared" si="33"/>
        <v/>
      </c>
      <c r="HU304" s="119" t="str">
        <f t="shared" si="33"/>
        <v/>
      </c>
      <c r="HV304" s="119" t="str">
        <f t="shared" si="33"/>
        <v/>
      </c>
      <c r="HW304" s="119" t="str">
        <f t="shared" si="33"/>
        <v/>
      </c>
    </row>
    <row r="305" spans="1:231" ht="12.75" customHeight="1" x14ac:dyDescent="0.25">
      <c r="A305" s="110" t="s">
        <v>292</v>
      </c>
      <c r="B305" s="110" t="s">
        <v>1052</v>
      </c>
      <c r="C305" s="107"/>
      <c r="D305" s="107">
        <v>2019</v>
      </c>
      <c r="E305" s="109" t="s">
        <v>1053</v>
      </c>
      <c r="F305" s="107" t="s">
        <v>49</v>
      </c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 t="s">
        <v>18</v>
      </c>
      <c r="X305" s="105"/>
      <c r="Y305" s="107" t="s">
        <v>296</v>
      </c>
      <c r="Z305" s="107">
        <v>1</v>
      </c>
      <c r="AA305" s="107" t="s">
        <v>975</v>
      </c>
      <c r="AB305" s="110">
        <v>2</v>
      </c>
      <c r="AC305" s="110">
        <v>1</v>
      </c>
      <c r="AD305" s="107">
        <v>2200</v>
      </c>
      <c r="AE305" s="107">
        <v>10</v>
      </c>
      <c r="AF305" s="107">
        <v>2</v>
      </c>
      <c r="AG305" s="107">
        <v>96000</v>
      </c>
      <c r="AH305" s="107">
        <v>6</v>
      </c>
      <c r="AI305" s="107" t="s">
        <v>801</v>
      </c>
      <c r="AJ305" s="110">
        <v>4</v>
      </c>
      <c r="AK305" s="110" t="s">
        <v>562</v>
      </c>
      <c r="AL305" s="107" t="s">
        <v>316</v>
      </c>
      <c r="AM305" s="107">
        <v>1</v>
      </c>
      <c r="AN305" s="110" t="s">
        <v>367</v>
      </c>
      <c r="AO305" s="110">
        <v>450</v>
      </c>
      <c r="AP305" s="107"/>
      <c r="AQ305" s="107"/>
      <c r="AR305" s="107"/>
      <c r="AS305" s="107"/>
      <c r="AT305" s="107"/>
      <c r="AU305" s="111">
        <v>15.893000000000001</v>
      </c>
      <c r="AV305" s="111">
        <v>20.850999999999999</v>
      </c>
      <c r="AW305" s="111">
        <v>20.193999999999999</v>
      </c>
      <c r="AX305" s="111">
        <v>11.67</v>
      </c>
      <c r="AY305" s="111">
        <v>12.635</v>
      </c>
      <c r="AZ305" s="111">
        <v>19.495999999999999</v>
      </c>
      <c r="BA305" s="111"/>
      <c r="BB305" s="111">
        <v>43.64</v>
      </c>
      <c r="BC305" s="111">
        <v>65.518000000000001</v>
      </c>
      <c r="BD305" s="111">
        <v>11.936999999999999</v>
      </c>
      <c r="BE305" s="107">
        <v>31.113</v>
      </c>
      <c r="BF305" s="107">
        <v>121.97</v>
      </c>
      <c r="BG305" s="107"/>
      <c r="BH305" s="112">
        <v>21251.598999999998</v>
      </c>
      <c r="BI305" s="111">
        <v>3.069</v>
      </c>
      <c r="BJ305" s="112">
        <v>134.67599999999999</v>
      </c>
      <c r="BK305" s="112">
        <v>15902.005999999999</v>
      </c>
      <c r="BL305" s="111">
        <v>2.2970000000000002</v>
      </c>
      <c r="BM305" s="112">
        <v>119.131</v>
      </c>
      <c r="BN305" s="112">
        <v>10600.287</v>
      </c>
      <c r="BO305" s="111">
        <v>1.5309999999999999</v>
      </c>
      <c r="BP305" s="112">
        <v>101.49</v>
      </c>
      <c r="BQ305" s="112">
        <v>5301.3239999999996</v>
      </c>
      <c r="BR305" s="111">
        <v>0.76600000000000001</v>
      </c>
      <c r="BS305" s="107">
        <v>79.506</v>
      </c>
      <c r="BT305" s="107"/>
      <c r="BU305" s="112">
        <v>224327.967</v>
      </c>
      <c r="BV305" s="111">
        <v>3.802</v>
      </c>
      <c r="BW305" s="112">
        <v>132.00800000000001</v>
      </c>
      <c r="BX305" s="112">
        <v>168254</v>
      </c>
      <c r="BY305" s="111">
        <v>2.851</v>
      </c>
      <c r="BZ305" s="112">
        <v>113.57599999999999</v>
      </c>
      <c r="CA305" s="112">
        <v>112133.663</v>
      </c>
      <c r="CB305" s="111">
        <v>1.9</v>
      </c>
      <c r="CC305" s="112">
        <v>91.81</v>
      </c>
      <c r="CD305" s="112">
        <v>56049.4</v>
      </c>
      <c r="CE305" s="111">
        <v>0.95</v>
      </c>
      <c r="CF305" s="107">
        <v>75.200999999999993</v>
      </c>
      <c r="CG305" s="107"/>
      <c r="CH305" s="112">
        <v>58969.642</v>
      </c>
      <c r="CI305" s="107">
        <v>3.698</v>
      </c>
      <c r="CJ305" s="107">
        <v>127.773</v>
      </c>
      <c r="CK305" s="107">
        <v>44354.953000000001</v>
      </c>
      <c r="CL305" s="107">
        <v>2.7810000000000001</v>
      </c>
      <c r="CM305" s="107">
        <v>113.771</v>
      </c>
      <c r="CN305" s="107">
        <v>29590.941999999999</v>
      </c>
      <c r="CO305" s="107">
        <v>1.8560000000000001</v>
      </c>
      <c r="CP305" s="107">
        <v>97.492999999999995</v>
      </c>
      <c r="CQ305" s="107">
        <v>14798.093999999999</v>
      </c>
      <c r="CR305" s="107">
        <v>0.92800000000000005</v>
      </c>
      <c r="CS305" s="107">
        <v>75.158000000000001</v>
      </c>
      <c r="CT305" s="107"/>
      <c r="CU305" s="107">
        <v>29488.591</v>
      </c>
      <c r="CV305" s="107">
        <v>1.9590000000000001</v>
      </c>
      <c r="CW305" s="107">
        <v>112.098</v>
      </c>
      <c r="CX305" s="112">
        <v>22107.55</v>
      </c>
      <c r="CY305" s="107">
        <v>1.468</v>
      </c>
      <c r="CZ305" s="107">
        <v>101.714</v>
      </c>
      <c r="DA305" s="112">
        <v>14730.214</v>
      </c>
      <c r="DB305" s="107">
        <v>0.97799999999999998</v>
      </c>
      <c r="DC305" s="107">
        <v>89.945999999999998</v>
      </c>
      <c r="DD305" s="112">
        <v>7384.4369999999999</v>
      </c>
      <c r="DE305" s="107">
        <v>0.49</v>
      </c>
      <c r="DF305" s="107">
        <v>72.546999999999997</v>
      </c>
      <c r="DG305" s="107"/>
      <c r="DH305" s="112">
        <v>45921.970999999998</v>
      </c>
      <c r="DI305" s="107">
        <v>2.1989999999999998</v>
      </c>
      <c r="DJ305" s="107">
        <v>117.251</v>
      </c>
      <c r="DK305" s="112">
        <v>34404.341999999997</v>
      </c>
      <c r="DL305" s="107">
        <v>1.647</v>
      </c>
      <c r="DM305" s="107">
        <v>107.193</v>
      </c>
      <c r="DN305" s="112">
        <v>22941.973000000002</v>
      </c>
      <c r="DO305" s="107">
        <v>1.0980000000000001</v>
      </c>
      <c r="DP305" s="107">
        <v>92.96</v>
      </c>
      <c r="DQ305" s="112">
        <v>11453.31</v>
      </c>
      <c r="DR305" s="107">
        <v>0.54800000000000004</v>
      </c>
      <c r="DS305" s="107">
        <v>73.254999999999995</v>
      </c>
      <c r="DT305" s="107"/>
      <c r="DU305" s="112">
        <v>3372.5140000000001</v>
      </c>
      <c r="DV305" s="107">
        <v>3.452</v>
      </c>
      <c r="DW305" s="107">
        <v>117.066</v>
      </c>
      <c r="DX305" s="112">
        <v>2508.645</v>
      </c>
      <c r="DY305" s="107">
        <v>2.5680000000000001</v>
      </c>
      <c r="DZ305" s="107">
        <v>106.126</v>
      </c>
      <c r="EA305" s="112">
        <v>1696.777</v>
      </c>
      <c r="EB305" s="107">
        <v>1.7370000000000001</v>
      </c>
      <c r="EC305" s="107">
        <v>93.244</v>
      </c>
      <c r="ED305" s="112">
        <v>843.85500000000002</v>
      </c>
      <c r="EE305" s="107">
        <v>0.86399999999999999</v>
      </c>
      <c r="EF305" s="107">
        <v>79.497</v>
      </c>
      <c r="EG305" s="107"/>
      <c r="EH305" s="111">
        <v>888523.73699999996</v>
      </c>
      <c r="EI305" s="107">
        <v>2.5089999999999999</v>
      </c>
      <c r="EJ305" s="107">
        <v>128.55500000000001</v>
      </c>
      <c r="EK305" s="112">
        <v>779949.51699999999</v>
      </c>
      <c r="EL305" s="107">
        <v>2.2029999999999998</v>
      </c>
      <c r="EM305" s="107">
        <v>119.31399999999999</v>
      </c>
      <c r="EN305" s="112">
        <v>662621.85600000003</v>
      </c>
      <c r="EO305" s="107">
        <v>1.871</v>
      </c>
      <c r="EP305" s="107">
        <v>110.998</v>
      </c>
      <c r="EQ305" s="112">
        <v>555019.94999999995</v>
      </c>
      <c r="ER305" s="107">
        <v>1.5669999999999999</v>
      </c>
      <c r="ES305" s="107">
        <v>103.52</v>
      </c>
      <c r="ET305" s="112">
        <v>446211.37</v>
      </c>
      <c r="EU305" s="107">
        <v>1.26</v>
      </c>
      <c r="EV305" s="107">
        <v>96.825000000000003</v>
      </c>
      <c r="EW305" s="112">
        <v>332832.38500000001</v>
      </c>
      <c r="EX305" s="107">
        <v>0.94</v>
      </c>
      <c r="EY305" s="107">
        <v>89.682000000000002</v>
      </c>
      <c r="EZ305" s="112">
        <v>218953.42800000001</v>
      </c>
      <c r="FA305" s="107">
        <v>0.61799999999999999</v>
      </c>
      <c r="FB305" s="107">
        <v>82.488</v>
      </c>
      <c r="FC305" s="112">
        <v>111817.78200000001</v>
      </c>
      <c r="FD305" s="107">
        <v>0.316</v>
      </c>
      <c r="FE305" s="107">
        <v>72</v>
      </c>
      <c r="FF305" s="107"/>
      <c r="FG305" s="112">
        <v>1410.2940000000001</v>
      </c>
      <c r="FH305" s="107">
        <v>4.1669999999999998</v>
      </c>
      <c r="FI305" s="107">
        <v>70.186999999999998</v>
      </c>
      <c r="FJ305" s="112">
        <v>710.447</v>
      </c>
      <c r="FK305" s="107">
        <v>2.0990000000000002</v>
      </c>
      <c r="FL305" s="107">
        <v>65.433000000000007</v>
      </c>
      <c r="FM305" s="107"/>
      <c r="FN305" s="112">
        <v>810.91399999999999</v>
      </c>
      <c r="FO305" s="107">
        <v>5.9370000000000003</v>
      </c>
      <c r="FP305" s="107">
        <v>64.909000000000006</v>
      </c>
      <c r="FQ305" s="112">
        <v>400.18900000000002</v>
      </c>
      <c r="FR305" s="107">
        <v>2.93</v>
      </c>
      <c r="FS305" s="107">
        <v>62.427</v>
      </c>
      <c r="FT305" s="107">
        <v>52.454999999999998</v>
      </c>
      <c r="FU305" s="107">
        <v>4.5529999999999999</v>
      </c>
      <c r="FV305" s="107">
        <v>131.71</v>
      </c>
      <c r="FW305" s="107">
        <v>39.621000000000002</v>
      </c>
      <c r="FX305" s="107">
        <v>3.4390000000000001</v>
      </c>
      <c r="FY305" s="107">
        <v>122.828</v>
      </c>
      <c r="FZ305" s="107">
        <v>730992.65700000001</v>
      </c>
      <c r="GA305" s="107">
        <v>4.9359999999999999</v>
      </c>
      <c r="GB305" s="107">
        <v>139.47900000000001</v>
      </c>
      <c r="GC305" s="107">
        <v>2532294.2259999998</v>
      </c>
      <c r="GD305" s="107">
        <v>17.099</v>
      </c>
      <c r="GE305" s="113">
        <v>140.191</v>
      </c>
      <c r="GF305" s="113">
        <v>55.6</v>
      </c>
      <c r="GG305" s="113"/>
      <c r="GH305" s="113"/>
      <c r="GI305" s="113"/>
      <c r="GJ305" s="113"/>
      <c r="GK305" s="113"/>
      <c r="GL305" s="133">
        <v>2</v>
      </c>
      <c r="GM305" s="133"/>
      <c r="GN305" s="133"/>
      <c r="GO305" s="133"/>
      <c r="GP305" s="133"/>
      <c r="GQ305" s="133"/>
      <c r="GR305" s="133"/>
      <c r="GS305" s="72"/>
      <c r="GT305" s="72"/>
      <c r="GU305" s="72"/>
      <c r="GV305" s="72"/>
      <c r="GW305" s="72"/>
      <c r="GX305" s="72"/>
      <c r="GY305" s="72"/>
      <c r="GZ305" s="72"/>
      <c r="HA305" s="133"/>
      <c r="HB305" s="133"/>
      <c r="HC305" s="53" t="str">
        <f t="shared" si="34"/>
        <v>0</v>
      </c>
      <c r="HD305" s="56">
        <f t="shared" si="35"/>
        <v>2019</v>
      </c>
      <c r="HF305" s="56" t="e">
        <f>MATCH(ROUND(#REF!,1),#REF!,0)</f>
        <v>#REF!</v>
      </c>
      <c r="HG305" s="56" t="e">
        <f>MATCH(ROUND(#REF!,1),#REF!,0)</f>
        <v>#REF!</v>
      </c>
      <c r="HH305" s="56" t="e">
        <f>MATCH(ROUND(#REF!,1),#REF!,0)</f>
        <v>#REF!</v>
      </c>
      <c r="HI305" s="56" t="e">
        <f>MATCH(ROUND(#REF!,1),#REF!,0)</f>
        <v>#REF!</v>
      </c>
      <c r="HK305" s="115">
        <f t="shared" si="31"/>
        <v>1</v>
      </c>
      <c r="HL305" s="115" t="str" cm="1">
        <f t="array" ref="HL305">IFERROR(INDEX(#REF!,'5. Data Set'!HH305),"")</f>
        <v/>
      </c>
      <c r="HN305" s="116" t="str" cm="1">
        <f t="array" ref="HN305">IF(IFERROR(INDEX($E$5:$E$900,SMALL(IF(ROUND($EH$5:$EH$900,1)=ROUND($EH305,1),ROW($EH$5:$EH$900)-4,""),1)),"")=$E305,"",IFERROR(INDEX($E$5:$E$900,SMALL(IF(ROUND($EH$5:$EH$900,1)=ROUND($EH305,1),ROW($EH$5:$EH$900)-4,""),1)),""))</f>
        <v/>
      </c>
      <c r="HO305" s="116" t="str" cm="1">
        <f t="array" ref="HO305">IF(IFERROR(INDEX($E$5:$E$900,SMALL(IF(ROUND($EH$5:$EH$900,1)=ROUND($EH305,1),ROW($EH$5:$EH$900)-4,""),2)),"")=$E305,"",IFERROR(INDEX($E$5:$E$900,SMALL(IF(ROUND($EH$5:$EH$900,1)=ROUND($EH305,1),ROW($EH$5:$EH$900)-4,""),2)),""))</f>
        <v/>
      </c>
      <c r="HP305" s="116" t="str" cm="1">
        <f t="array" ref="HP305">IF(IFERROR(INDEX($E$5:$E$900,SMALL(IF(ROUND($EH$5:$EH$900,1)=ROUND($EH305,1),ROW($EH$5:$EH$900)-4,""),3)),"")=$E305,"",IFERROR(INDEX($E$5:$E$900,SMALL(IF(ROUND($EH$5:$EH$900,1)=ROUND($EH305,1),ROW($EH$5:$EH$900)-4,""),3)),""))</f>
        <v/>
      </c>
      <c r="HQ305" s="117" t="str" cm="1">
        <f t="array" ref="HQ305">IF(IFERROR(INDEX($E$5:$E$900,SMALL(IF(ROUND($EH$5:$EH$900,1)=ROUND($EH305,1),ROW($EH$5:$EH$900)-4,""),4)),"")=$E305,"",IFERROR(INDEX($E$5:$E$900,SMALL(IF(ROUND($EH$5:$EH$900,1)=ROUND($EH305,1),ROW($EH$5:$EH$900)-4,""),4)),""))</f>
        <v/>
      </c>
      <c r="HR305" s="118"/>
      <c r="HS305" s="105" t="str">
        <f t="shared" si="32"/>
        <v>ERW1</v>
      </c>
      <c r="HT305" s="119" t="str">
        <f t="shared" si="33"/>
        <v/>
      </c>
      <c r="HU305" s="119" t="str">
        <f t="shared" si="33"/>
        <v/>
      </c>
      <c r="HV305" s="119" t="str">
        <f t="shared" si="33"/>
        <v/>
      </c>
      <c r="HW305" s="119" t="str">
        <f t="shared" si="33"/>
        <v/>
      </c>
    </row>
    <row r="306" spans="1:231" ht="12.75" customHeight="1" x14ac:dyDescent="0.25">
      <c r="A306" s="110" t="s">
        <v>292</v>
      </c>
      <c r="B306" s="110" t="s">
        <v>1054</v>
      </c>
      <c r="C306" s="107"/>
      <c r="D306" s="107">
        <v>2020</v>
      </c>
      <c r="E306" s="109" t="s">
        <v>1055</v>
      </c>
      <c r="F306" s="107" t="s">
        <v>300</v>
      </c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 t="s">
        <v>18</v>
      </c>
      <c r="X306" s="105"/>
      <c r="Y306" s="107" t="s">
        <v>296</v>
      </c>
      <c r="Z306" s="107">
        <v>1</v>
      </c>
      <c r="AA306" s="107" t="s">
        <v>843</v>
      </c>
      <c r="AB306" s="110">
        <v>2</v>
      </c>
      <c r="AC306" s="110">
        <v>2</v>
      </c>
      <c r="AD306" s="107">
        <v>2295</v>
      </c>
      <c r="AE306" s="107">
        <v>20</v>
      </c>
      <c r="AF306" s="107">
        <v>2</v>
      </c>
      <c r="AG306" s="107">
        <v>383700</v>
      </c>
      <c r="AH306" s="107">
        <v>12</v>
      </c>
      <c r="AI306" s="107" t="s">
        <v>844</v>
      </c>
      <c r="AJ306" s="110">
        <v>8</v>
      </c>
      <c r="AK306" s="110" t="s">
        <v>562</v>
      </c>
      <c r="AL306" s="107" t="s">
        <v>327</v>
      </c>
      <c r="AM306" s="107">
        <v>2</v>
      </c>
      <c r="AN306" s="110" t="s">
        <v>367</v>
      </c>
      <c r="AO306" s="110">
        <v>750</v>
      </c>
      <c r="AP306" s="107" t="s">
        <v>817</v>
      </c>
      <c r="AQ306" s="107" t="s">
        <v>441</v>
      </c>
      <c r="AR306" s="107" t="s">
        <v>319</v>
      </c>
      <c r="AS306" s="107" t="s">
        <v>845</v>
      </c>
      <c r="AT306" s="107"/>
      <c r="AU306" s="107">
        <v>17.231000000000002</v>
      </c>
      <c r="AV306" s="107">
        <v>16.382999999999999</v>
      </c>
      <c r="AW306" s="107">
        <v>23.913</v>
      </c>
      <c r="AX306" s="107">
        <v>13.206</v>
      </c>
      <c r="AY306" s="107">
        <v>14.724</v>
      </c>
      <c r="AZ306" s="107">
        <v>9.7729999999999997</v>
      </c>
      <c r="BA306" s="107"/>
      <c r="BB306" s="107">
        <v>57.728999999999999</v>
      </c>
      <c r="BC306" s="107">
        <v>87.825000000000003</v>
      </c>
      <c r="BD306" s="107">
        <v>14.737</v>
      </c>
      <c r="BE306" s="107">
        <v>25.596</v>
      </c>
      <c r="BF306" s="107">
        <v>251.56399999999999</v>
      </c>
      <c r="BG306" s="107">
        <v>81299.176999999996</v>
      </c>
      <c r="BH306" s="112">
        <v>81390.320999999996</v>
      </c>
      <c r="BI306" s="111">
        <v>11.754</v>
      </c>
      <c r="BJ306" s="112">
        <v>439.25599999999997</v>
      </c>
      <c r="BK306" s="112">
        <v>60956.966</v>
      </c>
      <c r="BL306" s="111">
        <v>8.8030000000000008</v>
      </c>
      <c r="BM306" s="112">
        <v>434.20100000000002</v>
      </c>
      <c r="BN306" s="112">
        <v>40661.205000000002</v>
      </c>
      <c r="BO306" s="111">
        <v>5.8719999999999999</v>
      </c>
      <c r="BP306" s="112">
        <v>372.51499999999999</v>
      </c>
      <c r="BQ306" s="112">
        <v>20317.940999999999</v>
      </c>
      <c r="BR306" s="111">
        <v>2.9340000000000002</v>
      </c>
      <c r="BS306" s="107">
        <v>284.67700000000002</v>
      </c>
      <c r="BT306" s="107">
        <v>639701.299</v>
      </c>
      <c r="BU306" s="112">
        <v>638962.21</v>
      </c>
      <c r="BV306" s="107">
        <v>10.827999999999999</v>
      </c>
      <c r="BW306" s="107">
        <v>458.83300000000003</v>
      </c>
      <c r="BX306" s="107">
        <v>479662.95799999998</v>
      </c>
      <c r="BY306" s="107">
        <v>8.1289999999999996</v>
      </c>
      <c r="BZ306" s="107">
        <v>447.42200000000003</v>
      </c>
      <c r="CA306" s="107">
        <v>319827.55900000001</v>
      </c>
      <c r="CB306" s="107">
        <v>5.42</v>
      </c>
      <c r="CC306" s="107">
        <v>364.97199999999998</v>
      </c>
      <c r="CD306" s="107">
        <v>159957.09</v>
      </c>
      <c r="CE306" s="107">
        <v>2.7109999999999999</v>
      </c>
      <c r="CF306" s="107">
        <v>239.566</v>
      </c>
      <c r="CG306" s="107">
        <v>237783.75899999999</v>
      </c>
      <c r="CH306" s="112">
        <v>239073.70300000001</v>
      </c>
      <c r="CI306" s="107">
        <v>14.992000000000001</v>
      </c>
      <c r="CJ306" s="107">
        <v>400.964</v>
      </c>
      <c r="CK306" s="107">
        <v>178270.155</v>
      </c>
      <c r="CL306" s="107">
        <v>11.179</v>
      </c>
      <c r="CM306" s="107">
        <v>399.34199999999998</v>
      </c>
      <c r="CN306" s="107">
        <v>118908.68</v>
      </c>
      <c r="CO306" s="107">
        <v>7.4569999999999999</v>
      </c>
      <c r="CP306" s="107">
        <v>348.483</v>
      </c>
      <c r="CQ306" s="107">
        <v>59469.540999999997</v>
      </c>
      <c r="CR306" s="107">
        <v>3.7290000000000001</v>
      </c>
      <c r="CS306" s="107">
        <v>255.46</v>
      </c>
      <c r="CT306" s="107">
        <v>120668.473</v>
      </c>
      <c r="CU306" s="107">
        <v>120682.13499999999</v>
      </c>
      <c r="CV306" s="107">
        <v>8.0150000000000006</v>
      </c>
      <c r="CW306" s="107">
        <v>397.27199999999999</v>
      </c>
      <c r="CX306" s="112">
        <v>90461.675000000003</v>
      </c>
      <c r="CY306" s="107">
        <v>6.008</v>
      </c>
      <c r="CZ306" s="107">
        <v>374.065</v>
      </c>
      <c r="DA306" s="112">
        <v>60398.955999999998</v>
      </c>
      <c r="DB306" s="107">
        <v>4.0110000000000001</v>
      </c>
      <c r="DC306" s="107">
        <v>327.57900000000001</v>
      </c>
      <c r="DD306" s="112">
        <v>30176.880000000001</v>
      </c>
      <c r="DE306" s="107">
        <v>2.004</v>
      </c>
      <c r="DF306" s="107">
        <v>261.524</v>
      </c>
      <c r="DG306" s="107">
        <v>191250.36199999999</v>
      </c>
      <c r="DH306" s="112">
        <v>191250.87899999999</v>
      </c>
      <c r="DI306" s="107">
        <v>9.1560000000000006</v>
      </c>
      <c r="DJ306" s="107">
        <v>403.18900000000002</v>
      </c>
      <c r="DK306" s="112">
        <v>143355.39199999999</v>
      </c>
      <c r="DL306" s="107">
        <v>6.8630000000000004</v>
      </c>
      <c r="DM306" s="107">
        <v>393.51499999999999</v>
      </c>
      <c r="DN306" s="112">
        <v>95566.225999999995</v>
      </c>
      <c r="DO306" s="107">
        <v>4.5750000000000002</v>
      </c>
      <c r="DP306" s="107">
        <v>338.202</v>
      </c>
      <c r="DQ306" s="112">
        <v>47845.542000000001</v>
      </c>
      <c r="DR306" s="107">
        <v>2.2909999999999999</v>
      </c>
      <c r="DS306" s="107">
        <v>261.16800000000001</v>
      </c>
      <c r="DT306" s="107">
        <v>5873.7719999999999</v>
      </c>
      <c r="DU306" s="112">
        <v>5917.0659999999998</v>
      </c>
      <c r="DV306" s="107">
        <v>6.0570000000000004</v>
      </c>
      <c r="DW306" s="107">
        <v>394.9</v>
      </c>
      <c r="DX306" s="112">
        <v>4421.0559999999996</v>
      </c>
      <c r="DY306" s="107">
        <v>4.5259999999999998</v>
      </c>
      <c r="DZ306" s="107">
        <v>379.452</v>
      </c>
      <c r="EA306" s="112">
        <v>2914.3380000000002</v>
      </c>
      <c r="EB306" s="107">
        <v>2.9830000000000001</v>
      </c>
      <c r="EC306" s="107">
        <v>333.036</v>
      </c>
      <c r="ED306" s="112">
        <v>1479.8979999999999</v>
      </c>
      <c r="EE306" s="107">
        <v>1.5149999999999999</v>
      </c>
      <c r="EF306" s="107">
        <v>272.14600000000002</v>
      </c>
      <c r="EG306" s="107">
        <v>3869604.9649999999</v>
      </c>
      <c r="EH306" s="111">
        <v>3862086.2450000001</v>
      </c>
      <c r="EI306" s="107">
        <v>10.906000000000001</v>
      </c>
      <c r="EJ306" s="107">
        <v>432.363</v>
      </c>
      <c r="EK306" s="112">
        <v>3388059.7080000001</v>
      </c>
      <c r="EL306" s="107">
        <v>9.5679999999999996</v>
      </c>
      <c r="EM306" s="107">
        <v>424.95</v>
      </c>
      <c r="EN306" s="112">
        <v>2901778.591</v>
      </c>
      <c r="EO306" s="107">
        <v>8.1950000000000003</v>
      </c>
      <c r="EP306" s="107">
        <v>410.71100000000001</v>
      </c>
      <c r="EQ306" s="112">
        <v>2423775.7340000002</v>
      </c>
      <c r="ER306" s="107">
        <v>6.8449999999999998</v>
      </c>
      <c r="ES306" s="107">
        <v>381.09</v>
      </c>
      <c r="ET306" s="112">
        <v>1930541.301</v>
      </c>
      <c r="EU306" s="107">
        <v>5.452</v>
      </c>
      <c r="EV306" s="107">
        <v>351.53699999999998</v>
      </c>
      <c r="EW306" s="112">
        <v>1452306.6470000001</v>
      </c>
      <c r="EX306" s="107">
        <v>4.101</v>
      </c>
      <c r="EY306" s="107">
        <v>318.50900000000001</v>
      </c>
      <c r="EZ306" s="112">
        <v>963119.70299999998</v>
      </c>
      <c r="FA306" s="107">
        <v>2.72</v>
      </c>
      <c r="FB306" s="107">
        <v>280.76799999999997</v>
      </c>
      <c r="FC306" s="112">
        <v>479410.30300000001</v>
      </c>
      <c r="FD306" s="107">
        <v>1.3540000000000001</v>
      </c>
      <c r="FE306" s="107">
        <v>239.56299999999999</v>
      </c>
      <c r="FF306" s="107">
        <v>4534.92</v>
      </c>
      <c r="FG306" s="112">
        <v>4504.357</v>
      </c>
      <c r="FH306" s="107">
        <v>13.308</v>
      </c>
      <c r="FI306" s="107">
        <v>173.19</v>
      </c>
      <c r="FJ306" s="112">
        <v>2262.0700000000002</v>
      </c>
      <c r="FK306" s="107">
        <v>6.6829999999999998</v>
      </c>
      <c r="FL306" s="107">
        <v>154.10400000000001</v>
      </c>
      <c r="FM306" s="107">
        <v>2755.1970000000001</v>
      </c>
      <c r="FN306" s="112">
        <v>2751.1170000000002</v>
      </c>
      <c r="FO306" s="107">
        <v>20.140999999999998</v>
      </c>
      <c r="FP306" s="107">
        <v>165.81700000000001</v>
      </c>
      <c r="FQ306" s="112">
        <v>1377.318</v>
      </c>
      <c r="FR306" s="107">
        <v>10.084</v>
      </c>
      <c r="FS306" s="107">
        <v>158.798</v>
      </c>
      <c r="FT306" s="107">
        <v>133.83500000000001</v>
      </c>
      <c r="FU306" s="107">
        <v>11.618</v>
      </c>
      <c r="FV306" s="107">
        <v>453.69299999999998</v>
      </c>
      <c r="FW306" s="107">
        <v>133.083</v>
      </c>
      <c r="FX306" s="107">
        <v>11.552</v>
      </c>
      <c r="FY306" s="107">
        <v>451.51400000000001</v>
      </c>
      <c r="FZ306" s="107">
        <v>2289031.2790000001</v>
      </c>
      <c r="GA306" s="107">
        <v>15.456</v>
      </c>
      <c r="GB306" s="107">
        <v>429.81900000000002</v>
      </c>
      <c r="GC306" s="107">
        <v>15668375.096000001</v>
      </c>
      <c r="GD306" s="107">
        <v>105.79900000000001</v>
      </c>
      <c r="GE306" s="113">
        <v>420.56700000000001</v>
      </c>
      <c r="GF306" s="110">
        <v>116</v>
      </c>
      <c r="GG306" s="110"/>
      <c r="GH306" s="110"/>
      <c r="GI306" s="110"/>
      <c r="GJ306" s="110"/>
      <c r="GK306" s="110"/>
      <c r="GL306" s="133">
        <v>2</v>
      </c>
      <c r="GM306" s="133">
        <v>2</v>
      </c>
      <c r="GN306" s="133"/>
      <c r="GO306" s="133"/>
      <c r="GP306" s="133"/>
      <c r="GQ306" s="133"/>
      <c r="GR306" s="133"/>
      <c r="GS306" s="72"/>
      <c r="GT306" s="72"/>
      <c r="GU306" s="72"/>
      <c r="GV306" s="72"/>
      <c r="GW306" s="72"/>
      <c r="GX306" s="72"/>
      <c r="GY306" s="72"/>
      <c r="GZ306" s="72"/>
      <c r="HA306" s="133"/>
      <c r="HB306" s="133"/>
      <c r="HC306" s="53" t="str">
        <f t="shared" si="34"/>
        <v>0</v>
      </c>
      <c r="HD306" s="56">
        <f t="shared" si="35"/>
        <v>2020</v>
      </c>
      <c r="HF306" s="56" t="e">
        <f>MATCH(ROUND(#REF!,1),#REF!,0)</f>
        <v>#REF!</v>
      </c>
      <c r="HG306" s="56" t="e">
        <f>MATCH(ROUND(#REF!,1),#REF!,0)</f>
        <v>#REF!</v>
      </c>
      <c r="HH306" s="56" t="e">
        <f>MATCH(ROUND(#REF!,1),#REF!,0)</f>
        <v>#REF!</v>
      </c>
      <c r="HI306" s="56" t="e">
        <f>MATCH(ROUND(#REF!,1),#REF!,0)</f>
        <v>#REF!</v>
      </c>
      <c r="HK306" s="115">
        <f t="shared" si="31"/>
        <v>2</v>
      </c>
      <c r="HL306" s="115" t="str" cm="1">
        <f t="array" ref="HL306">IFERROR(INDEX(#REF!,'5. Data Set'!HH306),"")</f>
        <v/>
      </c>
      <c r="HN306" s="116" t="str" cm="1">
        <f t="array" ref="HN306">IF(IFERROR(INDEX($E$5:$E$900,SMALL(IF(ROUND($EH$5:$EH$900,1)=ROUND($EH306,1),ROW($EH$5:$EH$900)-4,""),1)),"")=$E306,"",IFERROR(INDEX($E$5:$E$900,SMALL(IF(ROUND($EH$5:$EH$900,1)=ROUND($EH306,1),ROW($EH$5:$EH$900)-4,""),1)),""))</f>
        <v/>
      </c>
      <c r="HO306" s="116" t="str" cm="1">
        <f t="array" ref="HO306">IF(IFERROR(INDEX($E$5:$E$900,SMALL(IF(ROUND($EH$5:$EH$900,1)=ROUND($EH306,1),ROW($EH$5:$EH$900)-4,""),2)),"")=$E306,"",IFERROR(INDEX($E$5:$E$900,SMALL(IF(ROUND($EH$5:$EH$900,1)=ROUND($EH306,1),ROW($EH$5:$EH$900)-4,""),2)),""))</f>
        <v/>
      </c>
      <c r="HP306" s="116" t="str" cm="1">
        <f t="array" ref="HP306">IF(IFERROR(INDEX($E$5:$E$900,SMALL(IF(ROUND($EH$5:$EH$900,1)=ROUND($EH306,1),ROW($EH$5:$EH$900)-4,""),3)),"")=$E306,"",IFERROR(INDEX($E$5:$E$900,SMALL(IF(ROUND($EH$5:$EH$900,1)=ROUND($EH306,1),ROW($EH$5:$EH$900)-4,""),3)),""))</f>
        <v/>
      </c>
      <c r="HQ306" s="117" t="str" cm="1">
        <f t="array" ref="HQ306">IF(IFERROR(INDEX($E$5:$E$900,SMALL(IF(ROUND($EH$5:$EH$900,1)=ROUND($EH306,1),ROW($EH$5:$EH$900)-4,""),4)),"")=$E306,"",IFERROR(INDEX($E$5:$E$900,SMALL(IF(ROUND($EH$5:$EH$900,1)=ROUND($EH306,1),ROW($EH$5:$EH$900)-4,""),4)),""))</f>
        <v/>
      </c>
      <c r="HR306" s="118"/>
      <c r="HS306" s="105" t="str">
        <f t="shared" si="32"/>
        <v>KBP</v>
      </c>
      <c r="HT306" s="119" t="str">
        <f t="shared" si="33"/>
        <v/>
      </c>
      <c r="HU306" s="119" t="str">
        <f t="shared" si="33"/>
        <v/>
      </c>
      <c r="HV306" s="119" t="str">
        <f t="shared" si="33"/>
        <v/>
      </c>
      <c r="HW306" s="119" t="str">
        <f t="shared" si="33"/>
        <v/>
      </c>
    </row>
    <row r="307" spans="1:231" ht="12.75" customHeight="1" x14ac:dyDescent="0.25">
      <c r="A307" s="110" t="s">
        <v>292</v>
      </c>
      <c r="B307" s="110" t="s">
        <v>1054</v>
      </c>
      <c r="C307" s="107"/>
      <c r="D307" s="107">
        <v>2020</v>
      </c>
      <c r="E307" s="109" t="s">
        <v>1056</v>
      </c>
      <c r="F307" s="107" t="s">
        <v>309</v>
      </c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 t="s">
        <v>18</v>
      </c>
      <c r="X307" s="105"/>
      <c r="Y307" s="107" t="s">
        <v>296</v>
      </c>
      <c r="Z307" s="107">
        <v>1</v>
      </c>
      <c r="AA307" s="107" t="s">
        <v>523</v>
      </c>
      <c r="AB307" s="110">
        <v>2</v>
      </c>
      <c r="AC307" s="110">
        <v>2</v>
      </c>
      <c r="AD307" s="107">
        <v>1696</v>
      </c>
      <c r="AE307" s="107">
        <v>8</v>
      </c>
      <c r="AF307" s="107">
        <v>2</v>
      </c>
      <c r="AG307" s="107">
        <v>47500</v>
      </c>
      <c r="AH307" s="107">
        <v>6</v>
      </c>
      <c r="AI307" s="107" t="s">
        <v>847</v>
      </c>
      <c r="AJ307" s="110">
        <v>2</v>
      </c>
      <c r="AK307" s="110" t="s">
        <v>562</v>
      </c>
      <c r="AL307" s="107" t="s">
        <v>327</v>
      </c>
      <c r="AM307" s="107">
        <v>2</v>
      </c>
      <c r="AN307" s="110" t="s">
        <v>493</v>
      </c>
      <c r="AO307" s="110">
        <v>550</v>
      </c>
      <c r="AP307" s="107" t="s">
        <v>817</v>
      </c>
      <c r="AQ307" s="107" t="s">
        <v>441</v>
      </c>
      <c r="AR307" s="107" t="s">
        <v>319</v>
      </c>
      <c r="AS307" s="107" t="s">
        <v>845</v>
      </c>
      <c r="AT307" s="107"/>
      <c r="AU307" s="107">
        <v>10.986000000000001</v>
      </c>
      <c r="AV307" s="107">
        <v>9.4269999999999996</v>
      </c>
      <c r="AW307" s="107">
        <v>13.491</v>
      </c>
      <c r="AX307" s="107">
        <v>6.2519999999999998</v>
      </c>
      <c r="AY307" s="107">
        <v>6.9379999999999997</v>
      </c>
      <c r="AZ307" s="107">
        <v>5.9050000000000002</v>
      </c>
      <c r="BA307" s="107"/>
      <c r="BB307" s="107">
        <v>23.847000000000001</v>
      </c>
      <c r="BC307" s="107">
        <v>32.997999999999998</v>
      </c>
      <c r="BD307" s="107">
        <v>10.156000000000001</v>
      </c>
      <c r="BE307" s="107">
        <v>22.728000000000002</v>
      </c>
      <c r="BF307" s="107">
        <v>51.947000000000003</v>
      </c>
      <c r="BG307" s="107">
        <v>18537.403999999999</v>
      </c>
      <c r="BH307" s="112">
        <v>18554.727999999999</v>
      </c>
      <c r="BI307" s="111">
        <v>2.68</v>
      </c>
      <c r="BJ307" s="112">
        <v>151.684</v>
      </c>
      <c r="BK307" s="112">
        <v>13905.433000000001</v>
      </c>
      <c r="BL307" s="111">
        <v>2.008</v>
      </c>
      <c r="BM307" s="112">
        <v>143.376</v>
      </c>
      <c r="BN307" s="112">
        <v>9284.1409999999996</v>
      </c>
      <c r="BO307" s="111">
        <v>1.341</v>
      </c>
      <c r="BP307" s="112">
        <v>134.92599999999999</v>
      </c>
      <c r="BQ307" s="112">
        <v>4635.5069999999996</v>
      </c>
      <c r="BR307" s="111">
        <v>0.66900000000000004</v>
      </c>
      <c r="BS307" s="107">
        <v>113.006</v>
      </c>
      <c r="BT307" s="107">
        <v>132590.29199999999</v>
      </c>
      <c r="BU307" s="112">
        <v>132158.033</v>
      </c>
      <c r="BV307" s="107">
        <v>2.2400000000000002</v>
      </c>
      <c r="BW307" s="107">
        <v>150.54300000000001</v>
      </c>
      <c r="BX307" s="107">
        <v>99560.28</v>
      </c>
      <c r="BY307" s="107">
        <v>1.6870000000000001</v>
      </c>
      <c r="BZ307" s="107">
        <v>142.488</v>
      </c>
      <c r="CA307" s="107">
        <v>66239.34</v>
      </c>
      <c r="CB307" s="107">
        <v>1.123</v>
      </c>
      <c r="CC307" s="107">
        <v>133.489</v>
      </c>
      <c r="CD307" s="107">
        <v>33156.052000000003</v>
      </c>
      <c r="CE307" s="107">
        <v>0.56200000000000006</v>
      </c>
      <c r="CF307" s="107">
        <v>105.41200000000001</v>
      </c>
      <c r="CG307" s="107">
        <v>50981.226000000002</v>
      </c>
      <c r="CH307" s="112">
        <v>50872.874000000003</v>
      </c>
      <c r="CI307" s="107">
        <v>3.19</v>
      </c>
      <c r="CJ307" s="107">
        <v>147.803</v>
      </c>
      <c r="CK307" s="107">
        <v>38180.286</v>
      </c>
      <c r="CL307" s="107">
        <v>2.3940000000000001</v>
      </c>
      <c r="CM307" s="107">
        <v>140.876</v>
      </c>
      <c r="CN307" s="107">
        <v>25521.598000000002</v>
      </c>
      <c r="CO307" s="107">
        <v>1.6</v>
      </c>
      <c r="CP307" s="107">
        <v>133.73599999999999</v>
      </c>
      <c r="CQ307" s="107">
        <v>12752.031000000001</v>
      </c>
      <c r="CR307" s="107">
        <v>0.8</v>
      </c>
      <c r="CS307" s="107">
        <v>105.99</v>
      </c>
      <c r="CT307" s="107">
        <v>21310.758000000002</v>
      </c>
      <c r="CU307" s="107">
        <v>21303.18</v>
      </c>
      <c r="CV307" s="107">
        <v>1.415</v>
      </c>
      <c r="CW307" s="107">
        <v>135.89099999999999</v>
      </c>
      <c r="CX307" s="112">
        <v>15971.172</v>
      </c>
      <c r="CY307" s="107">
        <v>1.0609999999999999</v>
      </c>
      <c r="CZ307" s="107">
        <v>131.518</v>
      </c>
      <c r="DA307" s="112">
        <v>10657.745999999999</v>
      </c>
      <c r="DB307" s="107">
        <v>0.70799999999999996</v>
      </c>
      <c r="DC307" s="107">
        <v>126.696</v>
      </c>
      <c r="DD307" s="112">
        <v>5320.1059999999998</v>
      </c>
      <c r="DE307" s="107">
        <v>0.35299999999999998</v>
      </c>
      <c r="DF307" s="107">
        <v>108.48699999999999</v>
      </c>
      <c r="DG307" s="107">
        <v>33528.826999999997</v>
      </c>
      <c r="DH307" s="112">
        <v>33539.387999999999</v>
      </c>
      <c r="DI307" s="107">
        <v>1.6060000000000001</v>
      </c>
      <c r="DJ307" s="107">
        <v>141.06399999999999</v>
      </c>
      <c r="DK307" s="112">
        <v>25148.056</v>
      </c>
      <c r="DL307" s="107">
        <v>1.204</v>
      </c>
      <c r="DM307" s="107">
        <v>136.036</v>
      </c>
      <c r="DN307" s="112">
        <v>16778.004000000001</v>
      </c>
      <c r="DO307" s="107">
        <v>0.80300000000000005</v>
      </c>
      <c r="DP307" s="107">
        <v>129.417</v>
      </c>
      <c r="DQ307" s="112">
        <v>8399.5550000000003</v>
      </c>
      <c r="DR307" s="107">
        <v>0.40200000000000002</v>
      </c>
      <c r="DS307" s="107">
        <v>108.511</v>
      </c>
      <c r="DT307" s="107">
        <v>1374.5630000000001</v>
      </c>
      <c r="DU307" s="112">
        <v>1372.2670000000001</v>
      </c>
      <c r="DV307" s="107">
        <v>1.405</v>
      </c>
      <c r="DW307" s="107">
        <v>143.00399999999999</v>
      </c>
      <c r="DX307" s="112">
        <v>1018.824</v>
      </c>
      <c r="DY307" s="107">
        <v>1.0429999999999999</v>
      </c>
      <c r="DZ307" s="107">
        <v>136.036</v>
      </c>
      <c r="EA307" s="112">
        <v>688.96199999999999</v>
      </c>
      <c r="EB307" s="107">
        <v>0.70499999999999996</v>
      </c>
      <c r="EC307" s="107">
        <v>128.75299999999999</v>
      </c>
      <c r="ED307" s="112">
        <v>340.71600000000001</v>
      </c>
      <c r="EE307" s="107">
        <v>0.34899999999999998</v>
      </c>
      <c r="EF307" s="107">
        <v>118.38</v>
      </c>
      <c r="EG307" s="107">
        <v>1022478.518</v>
      </c>
      <c r="EH307" s="111">
        <v>1021941.5110000001</v>
      </c>
      <c r="EI307" s="107">
        <v>2.8860000000000001</v>
      </c>
      <c r="EJ307" s="107">
        <v>153.33600000000001</v>
      </c>
      <c r="EK307" s="112">
        <v>891850.59199999995</v>
      </c>
      <c r="EL307" s="107">
        <v>2.5190000000000001</v>
      </c>
      <c r="EM307" s="107">
        <v>148.274</v>
      </c>
      <c r="EN307" s="112">
        <v>767073.41</v>
      </c>
      <c r="EO307" s="107">
        <v>2.1659999999999999</v>
      </c>
      <c r="EP307" s="107">
        <v>143.381</v>
      </c>
      <c r="EQ307" s="112">
        <v>643283.90599999996</v>
      </c>
      <c r="ER307" s="107">
        <v>1.8169999999999999</v>
      </c>
      <c r="ES307" s="107">
        <v>138.66499999999999</v>
      </c>
      <c r="ET307" s="112">
        <v>511847.261</v>
      </c>
      <c r="EU307" s="107">
        <v>1.4450000000000001</v>
      </c>
      <c r="EV307" s="107">
        <v>133.489</v>
      </c>
      <c r="EW307" s="112">
        <v>385186.35700000002</v>
      </c>
      <c r="EX307" s="107">
        <v>1.0880000000000001</v>
      </c>
      <c r="EY307" s="107">
        <v>127.482</v>
      </c>
      <c r="EZ307" s="112">
        <v>259168.59599999999</v>
      </c>
      <c r="FA307" s="107">
        <v>0.73199999999999998</v>
      </c>
      <c r="FB307" s="107">
        <v>120.795</v>
      </c>
      <c r="FC307" s="112">
        <v>126664.035</v>
      </c>
      <c r="FD307" s="107">
        <v>0.35799999999999998</v>
      </c>
      <c r="FE307" s="107">
        <v>111.913</v>
      </c>
      <c r="FF307" s="107">
        <v>1027.2950000000001</v>
      </c>
      <c r="FG307" s="112">
        <v>1033.645</v>
      </c>
      <c r="FH307" s="107">
        <v>3.0539999999999998</v>
      </c>
      <c r="FI307" s="107">
        <v>95.710999999999999</v>
      </c>
      <c r="FJ307" s="112">
        <v>519.57000000000005</v>
      </c>
      <c r="FK307" s="107">
        <v>1.5349999999999999</v>
      </c>
      <c r="FL307" s="107">
        <v>86.135999999999996</v>
      </c>
      <c r="FM307" s="107">
        <v>547.16</v>
      </c>
      <c r="FN307" s="112">
        <v>553.16099999999994</v>
      </c>
      <c r="FO307" s="107">
        <v>4.05</v>
      </c>
      <c r="FP307" s="107">
        <v>88.13</v>
      </c>
      <c r="FQ307" s="112">
        <v>271.93299999999999</v>
      </c>
      <c r="FR307" s="107">
        <v>1.9910000000000001</v>
      </c>
      <c r="FS307" s="107">
        <v>84.018000000000001</v>
      </c>
      <c r="FT307" s="107">
        <v>41.226999999999997</v>
      </c>
      <c r="FU307" s="107">
        <v>3.5790000000000002</v>
      </c>
      <c r="FV307" s="107">
        <v>156.345</v>
      </c>
      <c r="FW307" s="107">
        <v>40.029000000000003</v>
      </c>
      <c r="FX307" s="107">
        <v>3.4750000000000001</v>
      </c>
      <c r="FY307" s="107">
        <v>153.96700000000001</v>
      </c>
      <c r="FZ307" s="107">
        <v>478389.799</v>
      </c>
      <c r="GA307" s="107">
        <v>3.23</v>
      </c>
      <c r="GB307" s="107">
        <v>151.21199999999999</v>
      </c>
      <c r="GC307" s="107">
        <v>1164726.996</v>
      </c>
      <c r="GD307" s="107">
        <v>7.8650000000000002</v>
      </c>
      <c r="GE307" s="113">
        <v>151.398</v>
      </c>
      <c r="GF307" s="110">
        <v>77.099999999999994</v>
      </c>
      <c r="GG307" s="110"/>
      <c r="GH307" s="110"/>
      <c r="GI307" s="110"/>
      <c r="GJ307" s="110"/>
      <c r="GK307" s="110"/>
      <c r="GL307" s="133">
        <v>2</v>
      </c>
      <c r="GM307" s="133"/>
      <c r="GN307" s="133"/>
      <c r="GO307" s="133"/>
      <c r="GP307" s="133"/>
      <c r="GQ307" s="133"/>
      <c r="GR307" s="133"/>
      <c r="GS307" s="72"/>
      <c r="GT307" s="72"/>
      <c r="GU307" s="72"/>
      <c r="GV307" s="72"/>
      <c r="GW307" s="72"/>
      <c r="GX307" s="72"/>
      <c r="GY307" s="72"/>
      <c r="GZ307" s="72"/>
      <c r="HA307" s="133"/>
      <c r="HB307" s="133"/>
      <c r="HC307" s="53" t="str">
        <f t="shared" si="34"/>
        <v>0</v>
      </c>
      <c r="HD307" s="56">
        <f t="shared" si="35"/>
        <v>2020</v>
      </c>
      <c r="HF307" s="56" t="e">
        <f>MATCH(ROUND(#REF!,1),#REF!,0)</f>
        <v>#REF!</v>
      </c>
      <c r="HG307" s="56" t="e">
        <f>MATCH(ROUND(#REF!,1),#REF!,0)</f>
        <v>#REF!</v>
      </c>
      <c r="HH307" s="56" t="e">
        <f>MATCH(ROUND(#REF!,1),#REF!,0)</f>
        <v>#REF!</v>
      </c>
      <c r="HI307" s="56" t="e">
        <f>MATCH(ROUND(#REF!,1),#REF!,0)</f>
        <v>#REF!</v>
      </c>
      <c r="HK307" s="115">
        <f t="shared" si="31"/>
        <v>2</v>
      </c>
      <c r="HL307" s="115" t="str" cm="1">
        <f t="array" ref="HL307">IFERROR(INDEX(#REF!,'5. Data Set'!HH307),"")</f>
        <v/>
      </c>
      <c r="HN307" s="116" t="str" cm="1">
        <f t="array" ref="HN307">IF(IFERROR(INDEX($E$5:$E$900,SMALL(IF(ROUND($EH$5:$EH$900,1)=ROUND($EH307,1),ROW($EH$5:$EH$900)-4,""),1)),"")=$E307,"",IFERROR(INDEX($E$5:$E$900,SMALL(IF(ROUND($EH$5:$EH$900,1)=ROUND($EH307,1),ROW($EH$5:$EH$900)-4,""),1)),""))</f>
        <v/>
      </c>
      <c r="HO307" s="116" t="str" cm="1">
        <f t="array" ref="HO307">IF(IFERROR(INDEX($E$5:$E$900,SMALL(IF(ROUND($EH$5:$EH$900,1)=ROUND($EH307,1),ROW($EH$5:$EH$900)-4,""),2)),"")=$E307,"",IFERROR(INDEX($E$5:$E$900,SMALL(IF(ROUND($EH$5:$EH$900,1)=ROUND($EH307,1),ROW($EH$5:$EH$900)-4,""),2)),""))</f>
        <v/>
      </c>
      <c r="HP307" s="116" t="str" cm="1">
        <f t="array" ref="HP307">IF(IFERROR(INDEX($E$5:$E$900,SMALL(IF(ROUND($EH$5:$EH$900,1)=ROUND($EH307,1),ROW($EH$5:$EH$900)-4,""),3)),"")=$E307,"",IFERROR(INDEX($E$5:$E$900,SMALL(IF(ROUND($EH$5:$EH$900,1)=ROUND($EH307,1),ROW($EH$5:$EH$900)-4,""),3)),""))</f>
        <v/>
      </c>
      <c r="HQ307" s="117" t="str" cm="1">
        <f t="array" ref="HQ307">IF(IFERROR(INDEX($E$5:$E$900,SMALL(IF(ROUND($EH$5:$EH$900,1)=ROUND($EH307,1),ROW($EH$5:$EH$900)-4,""),4)),"")=$E307,"",IFERROR(INDEX($E$5:$E$900,SMALL(IF(ROUND($EH$5:$EH$900,1)=ROUND($EH307,1),ROW($EH$5:$EH$900)-4,""),4)),""))</f>
        <v/>
      </c>
      <c r="HR307" s="118"/>
      <c r="HS307" s="105" t="str">
        <f t="shared" si="32"/>
        <v>KBP</v>
      </c>
      <c r="HT307" s="119" t="str">
        <f t="shared" si="33"/>
        <v/>
      </c>
      <c r="HU307" s="119" t="str">
        <f t="shared" si="33"/>
        <v/>
      </c>
      <c r="HV307" s="119" t="str">
        <f t="shared" si="33"/>
        <v/>
      </c>
      <c r="HW307" s="119" t="str">
        <f t="shared" si="33"/>
        <v/>
      </c>
    </row>
    <row r="308" spans="1:231" ht="15" customHeight="1" x14ac:dyDescent="0.25">
      <c r="A308" s="110" t="s">
        <v>292</v>
      </c>
      <c r="B308" s="110" t="s">
        <v>1054</v>
      </c>
      <c r="C308" s="107"/>
      <c r="D308" s="107">
        <v>2020</v>
      </c>
      <c r="E308" s="109" t="s">
        <v>1057</v>
      </c>
      <c r="F308" s="107" t="s">
        <v>49</v>
      </c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 t="s">
        <v>18</v>
      </c>
      <c r="X308" s="105"/>
      <c r="Y308" s="107" t="s">
        <v>296</v>
      </c>
      <c r="Z308" s="107">
        <v>1</v>
      </c>
      <c r="AA308" s="107" t="s">
        <v>849</v>
      </c>
      <c r="AB308" s="110">
        <v>2</v>
      </c>
      <c r="AC308" s="110">
        <v>2</v>
      </c>
      <c r="AD308" s="107">
        <v>2295</v>
      </c>
      <c r="AE308" s="107">
        <v>16</v>
      </c>
      <c r="AF308" s="107">
        <v>2</v>
      </c>
      <c r="AG308" s="107">
        <v>127500</v>
      </c>
      <c r="AH308" s="107">
        <v>8</v>
      </c>
      <c r="AI308" s="107" t="s">
        <v>850</v>
      </c>
      <c r="AJ308" s="110">
        <v>4</v>
      </c>
      <c r="AK308" s="110" t="s">
        <v>562</v>
      </c>
      <c r="AL308" s="107" t="s">
        <v>327</v>
      </c>
      <c r="AM308" s="107">
        <v>2</v>
      </c>
      <c r="AN308" s="110" t="s">
        <v>493</v>
      </c>
      <c r="AO308" s="110">
        <v>750</v>
      </c>
      <c r="AP308" s="107" t="s">
        <v>817</v>
      </c>
      <c r="AQ308" s="107" t="s">
        <v>441</v>
      </c>
      <c r="AR308" s="107" t="s">
        <v>319</v>
      </c>
      <c r="AS308" s="107" t="s">
        <v>845</v>
      </c>
      <c r="AT308" s="107"/>
      <c r="AU308" s="107">
        <v>17.420000000000002</v>
      </c>
      <c r="AV308" s="107">
        <v>14.089</v>
      </c>
      <c r="AW308" s="107">
        <v>23.946000000000002</v>
      </c>
      <c r="AX308" s="107">
        <v>13.398</v>
      </c>
      <c r="AY308" s="107">
        <v>14.975</v>
      </c>
      <c r="AZ308" s="107">
        <v>9.6219999999999999</v>
      </c>
      <c r="BA308" s="107"/>
      <c r="BB308" s="107">
        <v>11.208</v>
      </c>
      <c r="BC308" s="107">
        <v>17.318000000000001</v>
      </c>
      <c r="BD308" s="107">
        <v>13.382</v>
      </c>
      <c r="BE308" s="133">
        <v>21.512</v>
      </c>
      <c r="BF308" s="133">
        <v>143.911</v>
      </c>
      <c r="BG308" s="131">
        <v>66156.038</v>
      </c>
      <c r="BH308" s="112">
        <v>66505.100000000006</v>
      </c>
      <c r="BI308" s="111">
        <v>9.6039999999999992</v>
      </c>
      <c r="BJ308" s="112">
        <v>380.03899999999999</v>
      </c>
      <c r="BK308" s="112">
        <v>49616.659</v>
      </c>
      <c r="BL308" s="111">
        <v>7.165</v>
      </c>
      <c r="BM308" s="112">
        <v>344.34899999999999</v>
      </c>
      <c r="BN308" s="112">
        <v>33061.279999999999</v>
      </c>
      <c r="BO308" s="111">
        <v>4.7750000000000004</v>
      </c>
      <c r="BP308" s="112">
        <v>290.387</v>
      </c>
      <c r="BQ308" s="112">
        <v>16543.52</v>
      </c>
      <c r="BR308" s="111">
        <v>2.3889999999999998</v>
      </c>
      <c r="BS308" s="131">
        <v>224.327</v>
      </c>
      <c r="BT308" s="131">
        <v>393848.99200000003</v>
      </c>
      <c r="BU308" s="112">
        <v>393511.59899999999</v>
      </c>
      <c r="BV308" s="107">
        <v>6.6689999999999996</v>
      </c>
      <c r="BW308" s="107">
        <v>381.608</v>
      </c>
      <c r="BX308" s="107">
        <v>295280.76299999998</v>
      </c>
      <c r="BY308" s="107">
        <v>5.0039999999999996</v>
      </c>
      <c r="BZ308" s="107">
        <v>317.07499999999999</v>
      </c>
      <c r="CA308" s="107">
        <v>196846.47899999999</v>
      </c>
      <c r="CB308" s="107">
        <v>3.3359999999999999</v>
      </c>
      <c r="CC308" s="107">
        <v>261.404</v>
      </c>
      <c r="CD308" s="107">
        <v>98450.096999999994</v>
      </c>
      <c r="CE308" s="107">
        <v>1.6679999999999999</v>
      </c>
      <c r="CF308" s="131">
        <v>149.05199999999999</v>
      </c>
      <c r="CG308" s="131">
        <v>196408.193</v>
      </c>
      <c r="CH308" s="112">
        <v>197983.81299999999</v>
      </c>
      <c r="CI308" s="107">
        <v>12.414999999999999</v>
      </c>
      <c r="CJ308" s="107">
        <v>353.673</v>
      </c>
      <c r="CK308" s="107">
        <v>147268.76500000001</v>
      </c>
      <c r="CL308" s="107">
        <v>9.2349999999999994</v>
      </c>
      <c r="CM308" s="107">
        <v>321.86799999999999</v>
      </c>
      <c r="CN308" s="107">
        <v>98299.422999999995</v>
      </c>
      <c r="CO308" s="107">
        <v>6.1639999999999997</v>
      </c>
      <c r="CP308" s="107">
        <v>276.87400000000002</v>
      </c>
      <c r="CQ308" s="107">
        <v>49185.107000000004</v>
      </c>
      <c r="CR308" s="107">
        <v>3.0840000000000001</v>
      </c>
      <c r="CS308" s="107">
        <v>210.346</v>
      </c>
      <c r="CT308" s="107">
        <v>96784.72</v>
      </c>
      <c r="CU308" s="107">
        <v>96740.422999999995</v>
      </c>
      <c r="CV308" s="107">
        <v>6.4249999999999998</v>
      </c>
      <c r="CW308" s="107">
        <v>320.23</v>
      </c>
      <c r="CX308" s="112">
        <v>72490.069000000003</v>
      </c>
      <c r="CY308" s="107">
        <v>4.8150000000000004</v>
      </c>
      <c r="CZ308" s="107">
        <v>289.726</v>
      </c>
      <c r="DA308" s="112">
        <v>48386.148999999998</v>
      </c>
      <c r="DB308" s="107">
        <v>3.214</v>
      </c>
      <c r="DC308" s="107">
        <v>260.14299999999997</v>
      </c>
      <c r="DD308" s="112">
        <v>24191.241999999998</v>
      </c>
      <c r="DE308" s="107">
        <v>1.607</v>
      </c>
      <c r="DF308" s="107">
        <v>205.36099999999999</v>
      </c>
      <c r="DG308" s="131">
        <v>157726.12299999999</v>
      </c>
      <c r="DH308" s="112">
        <v>157788.10500000001</v>
      </c>
      <c r="DI308" s="107">
        <v>7.5540000000000003</v>
      </c>
      <c r="DJ308" s="107">
        <v>341.11</v>
      </c>
      <c r="DK308" s="112">
        <v>118295.74400000001</v>
      </c>
      <c r="DL308" s="107">
        <v>5.6639999999999997</v>
      </c>
      <c r="DM308" s="107">
        <v>313.30900000000003</v>
      </c>
      <c r="DN308" s="112">
        <v>78856.975000000006</v>
      </c>
      <c r="DO308" s="107">
        <v>3.7749999999999999</v>
      </c>
      <c r="DP308" s="131">
        <v>271.47899999999998</v>
      </c>
      <c r="DQ308" s="112">
        <v>39424.667000000001</v>
      </c>
      <c r="DR308" s="107">
        <v>1.8879999999999999</v>
      </c>
      <c r="DS308" s="131">
        <v>208.946</v>
      </c>
      <c r="DT308" s="131">
        <v>4805.5519999999997</v>
      </c>
      <c r="DU308" s="112">
        <v>4858.0950000000003</v>
      </c>
      <c r="DV308" s="107">
        <v>4.9729999999999999</v>
      </c>
      <c r="DW308" s="107">
        <v>350.875</v>
      </c>
      <c r="DX308" s="112">
        <v>3607.5709999999999</v>
      </c>
      <c r="DY308" s="107">
        <v>3.6930000000000001</v>
      </c>
      <c r="DZ308" s="131">
        <v>307.30399999999997</v>
      </c>
      <c r="EA308" s="112">
        <v>2407.5419999999999</v>
      </c>
      <c r="EB308" s="107">
        <v>2.4649999999999999</v>
      </c>
      <c r="EC308" s="131">
        <v>268.17399999999998</v>
      </c>
      <c r="ED308" s="112">
        <v>1199.327</v>
      </c>
      <c r="EE308" s="107">
        <v>1.228</v>
      </c>
      <c r="EF308" s="131">
        <v>224.245</v>
      </c>
      <c r="EG308" s="131">
        <v>2798438.7969999998</v>
      </c>
      <c r="EH308" s="111">
        <v>2797203.0660000001</v>
      </c>
      <c r="EI308" s="107">
        <v>7.899</v>
      </c>
      <c r="EJ308" s="107">
        <v>376.80599999999998</v>
      </c>
      <c r="EK308" s="112">
        <v>2448221.7110000001</v>
      </c>
      <c r="EL308" s="107">
        <v>6.9139999999999997</v>
      </c>
      <c r="EM308" s="131">
        <v>343.20600000000002</v>
      </c>
      <c r="EN308" s="112">
        <v>2099729.81</v>
      </c>
      <c r="EO308" s="107">
        <v>5.93</v>
      </c>
      <c r="EP308" s="131">
        <v>316.40899999999999</v>
      </c>
      <c r="EQ308" s="112">
        <v>1745913.709</v>
      </c>
      <c r="ER308" s="107">
        <v>4.93</v>
      </c>
      <c r="ES308" s="131">
        <v>295.38499999999999</v>
      </c>
      <c r="ET308" s="112">
        <v>1395847.7139999999</v>
      </c>
      <c r="EU308" s="107">
        <v>3.9420000000000002</v>
      </c>
      <c r="EV308" s="131">
        <v>274.30399999999997</v>
      </c>
      <c r="EW308" s="112">
        <v>1053370.5830000001</v>
      </c>
      <c r="EX308" s="107">
        <v>2.9750000000000001</v>
      </c>
      <c r="EY308" s="131">
        <v>250.678</v>
      </c>
      <c r="EZ308" s="112">
        <v>703864.13500000001</v>
      </c>
      <c r="FA308" s="107">
        <v>1.988</v>
      </c>
      <c r="FB308" s="131">
        <v>222.79599999999999</v>
      </c>
      <c r="FC308" s="112">
        <v>349172.20199999999</v>
      </c>
      <c r="FD308" s="107">
        <v>0.98599999999999999</v>
      </c>
      <c r="FE308" s="131">
        <v>192.714</v>
      </c>
      <c r="FF308" s="131">
        <v>543.23699999999997</v>
      </c>
      <c r="FG308" s="112">
        <v>538.16</v>
      </c>
      <c r="FH308" s="107">
        <v>1.59</v>
      </c>
      <c r="FI308" s="107">
        <v>102.944</v>
      </c>
      <c r="FJ308" s="112">
        <v>269.08999999999997</v>
      </c>
      <c r="FK308" s="107">
        <v>0.79500000000000004</v>
      </c>
      <c r="FL308" s="171">
        <v>97.76</v>
      </c>
      <c r="FM308" s="131">
        <v>334.69099999999997</v>
      </c>
      <c r="FN308" s="112">
        <v>336.23099999999999</v>
      </c>
      <c r="FO308" s="107">
        <v>2.4620000000000002</v>
      </c>
      <c r="FP308" s="107">
        <v>101.89700000000001</v>
      </c>
      <c r="FQ308" s="112">
        <v>165.91399999999999</v>
      </c>
      <c r="FR308" s="107">
        <v>1.2150000000000001</v>
      </c>
      <c r="FS308" s="131">
        <v>97.843000000000004</v>
      </c>
      <c r="FT308" s="107">
        <v>81.879000000000005</v>
      </c>
      <c r="FU308" s="107">
        <v>7.1079999999999997</v>
      </c>
      <c r="FV308" s="107">
        <v>331.959</v>
      </c>
      <c r="FW308" s="107">
        <v>83.185000000000002</v>
      </c>
      <c r="FX308" s="107">
        <v>7.2210000000000001</v>
      </c>
      <c r="FY308" s="107">
        <v>334.09199999999998</v>
      </c>
      <c r="FZ308" s="107">
        <v>1951968.817</v>
      </c>
      <c r="GA308" s="107">
        <v>13.18</v>
      </c>
      <c r="GB308" s="131">
        <v>375.66899999999998</v>
      </c>
      <c r="GC308" s="107">
        <v>7944104.5010000002</v>
      </c>
      <c r="GD308" s="107">
        <v>53.642000000000003</v>
      </c>
      <c r="GE308" s="132">
        <v>372.74299999999999</v>
      </c>
      <c r="GF308" s="105">
        <v>91.4</v>
      </c>
      <c r="GG308" s="105"/>
      <c r="GH308" s="105"/>
      <c r="GI308" s="105"/>
      <c r="GJ308" s="105"/>
      <c r="GK308" s="105"/>
      <c r="GL308" s="133">
        <v>2</v>
      </c>
      <c r="GM308" s="133">
        <v>2</v>
      </c>
      <c r="GN308" s="133"/>
      <c r="GO308" s="133"/>
      <c r="GP308" s="133"/>
      <c r="GQ308" s="133"/>
      <c r="GR308" s="133"/>
      <c r="GS308" s="72"/>
      <c r="GT308" s="72"/>
      <c r="GU308" s="72"/>
      <c r="GV308" s="72"/>
      <c r="GW308" s="72"/>
      <c r="GX308" s="72"/>
      <c r="GY308" s="72"/>
      <c r="GZ308" s="72"/>
      <c r="HA308" s="133"/>
      <c r="HB308" s="133"/>
      <c r="HC308" s="53" t="str">
        <f t="shared" si="34"/>
        <v>0</v>
      </c>
      <c r="HD308" s="56">
        <f t="shared" si="35"/>
        <v>2020</v>
      </c>
      <c r="HF308" s="56" t="e">
        <f>MATCH(ROUND(#REF!,1),#REF!,0)</f>
        <v>#REF!</v>
      </c>
      <c r="HG308" s="56" t="e">
        <f>MATCH(ROUND(#REF!,1),#REF!,0)</f>
        <v>#REF!</v>
      </c>
      <c r="HH308" s="56" t="e">
        <f>MATCH(ROUND(#REF!,1),#REF!,0)</f>
        <v>#REF!</v>
      </c>
      <c r="HI308" s="56" t="e">
        <f>MATCH(ROUND(#REF!,1),#REF!,0)</f>
        <v>#REF!</v>
      </c>
      <c r="HK308" s="115">
        <f t="shared" si="31"/>
        <v>2</v>
      </c>
      <c r="HL308" s="115" t="str" cm="1">
        <f t="array" ref="HL308">IFERROR(INDEX(#REF!,'5. Data Set'!HH308),"")</f>
        <v/>
      </c>
      <c r="HN308" s="116" t="str" cm="1">
        <f t="array" ref="HN308">IF(IFERROR(INDEX($E$5:$E$900,SMALL(IF(ROUND($EH$5:$EH$900,1)=ROUND($EH308,1),ROW($EH$5:$EH$900)-4,""),1)),"")=$E308,"",IFERROR(INDEX($E$5:$E$900,SMALL(IF(ROUND($EH$5:$EH$900,1)=ROUND($EH308,1),ROW($EH$5:$EH$900)-4,""),1)),""))</f>
        <v/>
      </c>
      <c r="HO308" s="116" t="str" cm="1">
        <f t="array" ref="HO308">IF(IFERROR(INDEX($E$5:$E$900,SMALL(IF(ROUND($EH$5:$EH$900,1)=ROUND($EH308,1),ROW($EH$5:$EH$900)-4,""),2)),"")=$E308,"",IFERROR(INDEX($E$5:$E$900,SMALL(IF(ROUND($EH$5:$EH$900,1)=ROUND($EH308,1),ROW($EH$5:$EH$900)-4,""),2)),""))</f>
        <v/>
      </c>
      <c r="HP308" s="116" t="str" cm="1">
        <f t="array" ref="HP308">IF(IFERROR(INDEX($E$5:$E$900,SMALL(IF(ROUND($EH$5:$EH$900,1)=ROUND($EH308,1),ROW($EH$5:$EH$900)-4,""),3)),"")=$E308,"",IFERROR(INDEX($E$5:$E$900,SMALL(IF(ROUND($EH$5:$EH$900,1)=ROUND($EH308,1),ROW($EH$5:$EH$900)-4,""),3)),""))</f>
        <v/>
      </c>
      <c r="HQ308" s="117" t="str" cm="1">
        <f t="array" ref="HQ308">IF(IFERROR(INDEX($E$5:$E$900,SMALL(IF(ROUND($EH$5:$EH$900,1)=ROUND($EH308,1),ROW($EH$5:$EH$900)-4,""),4)),"")=$E308,"",IFERROR(INDEX($E$5:$E$900,SMALL(IF(ROUND($EH$5:$EH$900,1)=ROUND($EH308,1),ROW($EH$5:$EH$900)-4,""),4)),""))</f>
        <v/>
      </c>
      <c r="HR308" s="118"/>
      <c r="HS308" s="105" t="str">
        <f t="shared" si="32"/>
        <v>KBP</v>
      </c>
      <c r="HT308" s="119" t="str">
        <f t="shared" si="33"/>
        <v/>
      </c>
      <c r="HU308" s="119" t="str">
        <f t="shared" si="33"/>
        <v/>
      </c>
      <c r="HV308" s="119" t="str">
        <f t="shared" si="33"/>
        <v/>
      </c>
      <c r="HW308" s="119" t="str">
        <f t="shared" si="33"/>
        <v/>
      </c>
    </row>
    <row r="309" spans="1:231" ht="12.75" customHeight="1" x14ac:dyDescent="0.25">
      <c r="A309" s="110" t="s">
        <v>292</v>
      </c>
      <c r="B309" s="110" t="s">
        <v>1058</v>
      </c>
      <c r="C309" s="107"/>
      <c r="D309" s="110">
        <v>2018</v>
      </c>
      <c r="E309" s="109" t="s">
        <v>1059</v>
      </c>
      <c r="F309" s="107" t="s">
        <v>49</v>
      </c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 t="s">
        <v>18</v>
      </c>
      <c r="X309" s="105"/>
      <c r="Y309" s="107" t="s">
        <v>296</v>
      </c>
      <c r="Z309" s="107">
        <v>1</v>
      </c>
      <c r="AA309" s="107" t="s">
        <v>1060</v>
      </c>
      <c r="AB309" s="110">
        <v>1</v>
      </c>
      <c r="AC309" s="110">
        <v>1</v>
      </c>
      <c r="AD309" s="107">
        <v>3300</v>
      </c>
      <c r="AE309" s="107">
        <v>6</v>
      </c>
      <c r="AF309" s="107">
        <v>2</v>
      </c>
      <c r="AG309" s="107">
        <v>32000</v>
      </c>
      <c r="AH309" s="107">
        <v>2</v>
      </c>
      <c r="AI309" s="107" t="s">
        <v>1061</v>
      </c>
      <c r="AJ309" s="110">
        <v>2</v>
      </c>
      <c r="AK309" s="110" t="s">
        <v>562</v>
      </c>
      <c r="AL309" s="107" t="s">
        <v>316</v>
      </c>
      <c r="AM309" s="107">
        <v>2</v>
      </c>
      <c r="AN309" s="110" t="s">
        <v>530</v>
      </c>
      <c r="AO309" s="110">
        <v>550</v>
      </c>
      <c r="AP309" s="107" t="s">
        <v>817</v>
      </c>
      <c r="AQ309" s="107" t="s">
        <v>441</v>
      </c>
      <c r="AR309" s="107" t="s">
        <v>319</v>
      </c>
      <c r="AS309" s="107" t="s">
        <v>674</v>
      </c>
      <c r="AT309" s="107"/>
      <c r="AU309" s="107">
        <v>15.233000000000001</v>
      </c>
      <c r="AV309" s="107">
        <v>23.541</v>
      </c>
      <c r="AW309" s="107">
        <v>20.521000000000001</v>
      </c>
      <c r="AX309" s="107">
        <v>11.787000000000001</v>
      </c>
      <c r="AY309" s="107">
        <v>12.433</v>
      </c>
      <c r="AZ309" s="107">
        <v>19.356000000000002</v>
      </c>
      <c r="BA309" s="107"/>
      <c r="BB309" s="107">
        <v>35.89</v>
      </c>
      <c r="BC309" s="107">
        <v>64.475999999999999</v>
      </c>
      <c r="BD309" s="107">
        <v>8.9130000000000003</v>
      </c>
      <c r="BE309" s="133">
        <v>23.491</v>
      </c>
      <c r="BF309" s="133">
        <v>58.878</v>
      </c>
      <c r="BG309" s="131">
        <v>14436.121999999999</v>
      </c>
      <c r="BH309" s="112">
        <v>14411.422</v>
      </c>
      <c r="BI309" s="111">
        <v>2.081</v>
      </c>
      <c r="BJ309" s="112">
        <v>103.499</v>
      </c>
      <c r="BK309" s="112">
        <v>10830.599</v>
      </c>
      <c r="BL309" s="111">
        <v>1.5640000000000001</v>
      </c>
      <c r="BM309" s="112">
        <v>88.68</v>
      </c>
      <c r="BN309" s="112">
        <v>7223.93</v>
      </c>
      <c r="BO309" s="111">
        <v>1.0429999999999999</v>
      </c>
      <c r="BP309" s="112">
        <v>68.756</v>
      </c>
      <c r="BQ309" s="112">
        <v>3607.9920000000002</v>
      </c>
      <c r="BR309" s="111">
        <v>0.52100000000000002</v>
      </c>
      <c r="BS309" s="131">
        <v>52.081000000000003</v>
      </c>
      <c r="BT309" s="131">
        <v>187554.79399999999</v>
      </c>
      <c r="BU309" s="112">
        <v>187505.63800000001</v>
      </c>
      <c r="BV309" s="107">
        <v>3.1779999999999999</v>
      </c>
      <c r="BW309" s="107">
        <v>103.575</v>
      </c>
      <c r="BX309" s="107">
        <v>140786.951</v>
      </c>
      <c r="BY309" s="107">
        <v>2.3860000000000001</v>
      </c>
      <c r="BZ309" s="107">
        <v>89.814999999999998</v>
      </c>
      <c r="CA309" s="107">
        <v>93782.483999999997</v>
      </c>
      <c r="CB309" s="107">
        <v>1.589</v>
      </c>
      <c r="CC309" s="107">
        <v>63.973999999999997</v>
      </c>
      <c r="CD309" s="107">
        <v>46867.775999999998</v>
      </c>
      <c r="CE309" s="107">
        <v>0.79400000000000004</v>
      </c>
      <c r="CF309" s="131">
        <v>52.366</v>
      </c>
      <c r="CG309" s="131">
        <v>51280.663</v>
      </c>
      <c r="CH309" s="112">
        <v>51904.987000000001</v>
      </c>
      <c r="CI309" s="107">
        <v>3.2549999999999999</v>
      </c>
      <c r="CJ309" s="107">
        <v>124.518</v>
      </c>
      <c r="CK309" s="107">
        <v>38443.972999999904</v>
      </c>
      <c r="CL309" s="107">
        <v>2.411</v>
      </c>
      <c r="CM309" s="107">
        <v>108.07</v>
      </c>
      <c r="CN309" s="107">
        <v>25643.954000000002</v>
      </c>
      <c r="CO309" s="107">
        <v>1.6080000000000001</v>
      </c>
      <c r="CP309" s="107">
        <v>78.643000000000001</v>
      </c>
      <c r="CQ309" s="107">
        <v>12796.788</v>
      </c>
      <c r="CR309" s="107">
        <v>0.80200000000000005</v>
      </c>
      <c r="CS309" s="107">
        <v>53.954999999999998</v>
      </c>
      <c r="CT309" s="107">
        <v>21665.913</v>
      </c>
      <c r="CU309" s="107">
        <v>21715.108</v>
      </c>
      <c r="CV309" s="107">
        <v>1.4419999999999999</v>
      </c>
      <c r="CW309" s="107">
        <v>85.781999999999996</v>
      </c>
      <c r="CX309" s="112">
        <v>16230.91</v>
      </c>
      <c r="CY309" s="107">
        <v>1.0780000000000001</v>
      </c>
      <c r="CZ309" s="107">
        <v>78.183000000000007</v>
      </c>
      <c r="DA309" s="112">
        <v>10839.888000000001</v>
      </c>
      <c r="DB309" s="107">
        <v>0.72</v>
      </c>
      <c r="DC309" s="107">
        <v>62.869</v>
      </c>
      <c r="DD309" s="112">
        <v>5407.8019999999997</v>
      </c>
      <c r="DE309" s="107">
        <v>0.35899999999999999</v>
      </c>
      <c r="DF309" s="107">
        <v>49.393000000000001</v>
      </c>
      <c r="DG309" s="131">
        <v>33635.997000000003</v>
      </c>
      <c r="DH309" s="112">
        <v>33700.245999999999</v>
      </c>
      <c r="DI309" s="107">
        <v>1.613</v>
      </c>
      <c r="DJ309" s="107">
        <v>93.447999999999993</v>
      </c>
      <c r="DK309" s="112">
        <v>25252.307000000001</v>
      </c>
      <c r="DL309" s="107">
        <v>1.2090000000000001</v>
      </c>
      <c r="DM309" s="107">
        <v>84.947999999999993</v>
      </c>
      <c r="DN309" s="112">
        <v>16765.146000000001</v>
      </c>
      <c r="DO309" s="107">
        <v>0.80300000000000005</v>
      </c>
      <c r="DP309" s="131">
        <v>65.677999999999997</v>
      </c>
      <c r="DQ309" s="112">
        <v>8405.1689999999999</v>
      </c>
      <c r="DR309" s="107">
        <v>0.40200000000000002</v>
      </c>
      <c r="DS309" s="131">
        <v>50.579000000000001</v>
      </c>
      <c r="DT309" s="131">
        <v>2473.3319999999999</v>
      </c>
      <c r="DU309" s="112">
        <v>2476.7779999999998</v>
      </c>
      <c r="DV309" s="107">
        <v>2.5350000000000001</v>
      </c>
      <c r="DW309" s="107">
        <v>92.828999999999994</v>
      </c>
      <c r="DX309" s="112">
        <v>1840.001</v>
      </c>
      <c r="DY309" s="107">
        <v>1.8839999999999999</v>
      </c>
      <c r="DZ309" s="131">
        <v>82.376000000000005</v>
      </c>
      <c r="EA309" s="112">
        <v>1238.8920000000001</v>
      </c>
      <c r="EB309" s="107">
        <v>1.268</v>
      </c>
      <c r="EC309" s="131">
        <v>67.623000000000005</v>
      </c>
      <c r="ED309" s="112">
        <v>622.11800000000005</v>
      </c>
      <c r="EE309" s="107">
        <v>0.63700000000000001</v>
      </c>
      <c r="EF309" s="131">
        <v>53.15</v>
      </c>
      <c r="EG309" s="131">
        <v>449050.59100000001</v>
      </c>
      <c r="EH309" s="111">
        <v>449492.35200000001</v>
      </c>
      <c r="EI309" s="107">
        <v>1.2689999999999999</v>
      </c>
      <c r="EJ309" s="107">
        <v>84.474000000000004</v>
      </c>
      <c r="EK309" s="112">
        <v>395608.61599999998</v>
      </c>
      <c r="EL309" s="107">
        <v>1.117</v>
      </c>
      <c r="EM309" s="131">
        <v>84.156000000000006</v>
      </c>
      <c r="EN309" s="112">
        <v>334733.614</v>
      </c>
      <c r="EO309" s="107">
        <v>0.94499999999999995</v>
      </c>
      <c r="EP309" s="131">
        <v>77.225999999999999</v>
      </c>
      <c r="EQ309" s="112">
        <v>279976.47700000001</v>
      </c>
      <c r="ER309" s="107">
        <v>0.79100000000000004</v>
      </c>
      <c r="ES309" s="131">
        <v>71.129000000000005</v>
      </c>
      <c r="ET309" s="112">
        <v>224110.06299999999</v>
      </c>
      <c r="EU309" s="107">
        <v>0.63300000000000001</v>
      </c>
      <c r="EV309" s="131">
        <v>64.997</v>
      </c>
      <c r="EW309" s="112">
        <v>166218.05300000001</v>
      </c>
      <c r="EX309" s="107">
        <v>0.46899999999999997</v>
      </c>
      <c r="EY309" s="131">
        <v>59.116999999999997</v>
      </c>
      <c r="EZ309" s="112">
        <v>112229.13</v>
      </c>
      <c r="FA309" s="107">
        <v>0.317</v>
      </c>
      <c r="FB309" s="131">
        <v>53.834000000000003</v>
      </c>
      <c r="FC309" s="112">
        <v>55375.474000000002</v>
      </c>
      <c r="FD309" s="107">
        <v>0.156</v>
      </c>
      <c r="FE309" s="131">
        <v>48.506</v>
      </c>
      <c r="FF309" s="131">
        <v>817.68799999999999</v>
      </c>
      <c r="FG309" s="112">
        <v>813.16800000000001</v>
      </c>
      <c r="FH309" s="107">
        <v>2.403</v>
      </c>
      <c r="FI309" s="107">
        <v>47.834000000000003</v>
      </c>
      <c r="FJ309" s="112">
        <v>407.21300000000002</v>
      </c>
      <c r="FK309" s="107">
        <v>1.2030000000000001</v>
      </c>
      <c r="FL309" s="171">
        <v>46.914000000000001</v>
      </c>
      <c r="FM309" s="131">
        <v>575.24800000000005</v>
      </c>
      <c r="FN309" s="112">
        <v>573.15800000000002</v>
      </c>
      <c r="FO309" s="107">
        <v>4.1959999999999997</v>
      </c>
      <c r="FP309" s="107">
        <v>46.42</v>
      </c>
      <c r="FQ309" s="112">
        <v>289.80200000000002</v>
      </c>
      <c r="FR309" s="107">
        <v>2.1219999999999999</v>
      </c>
      <c r="FS309" s="131">
        <v>46.134999999999998</v>
      </c>
      <c r="FT309" s="107">
        <v>17.416</v>
      </c>
      <c r="FU309" s="107">
        <v>1.512</v>
      </c>
      <c r="FV309" s="107">
        <v>63.771000000000001</v>
      </c>
      <c r="FW309" s="107">
        <v>17.094999999999999</v>
      </c>
      <c r="FX309" s="107">
        <v>1.484</v>
      </c>
      <c r="FY309" s="107">
        <v>63.75</v>
      </c>
      <c r="FZ309" s="107">
        <v>475141.80699999997</v>
      </c>
      <c r="GA309" s="107">
        <v>3.2080000000000002</v>
      </c>
      <c r="GB309" s="131">
        <v>107.175</v>
      </c>
      <c r="GC309" s="107">
        <v>937629.88699999999</v>
      </c>
      <c r="GD309" s="107">
        <v>6.3310000000000004</v>
      </c>
      <c r="GE309" s="132">
        <v>107.532</v>
      </c>
      <c r="GF309" s="105">
        <v>43.5</v>
      </c>
      <c r="GG309" s="105"/>
      <c r="GH309" s="105"/>
      <c r="GI309" s="105"/>
      <c r="GJ309" s="105"/>
      <c r="GK309" s="105"/>
      <c r="GL309" s="133">
        <v>2</v>
      </c>
      <c r="GM309" s="133"/>
      <c r="GN309" s="133"/>
      <c r="GO309" s="72"/>
      <c r="GP309" s="72"/>
      <c r="GQ309" s="72"/>
      <c r="GR309" s="72"/>
      <c r="GS309" s="72"/>
      <c r="GT309" s="72"/>
      <c r="GU309" s="72"/>
      <c r="GV309" s="72"/>
      <c r="GW309" s="72"/>
      <c r="GX309" s="72"/>
      <c r="GY309" s="72"/>
      <c r="GZ309" s="72"/>
      <c r="HA309" s="133"/>
      <c r="HB309" s="72"/>
      <c r="HC309" s="53" t="str">
        <f t="shared" si="34"/>
        <v>0</v>
      </c>
      <c r="HD309" s="56">
        <f t="shared" si="35"/>
        <v>2018</v>
      </c>
      <c r="HF309" s="56" t="e">
        <f>MATCH(ROUND(#REF!,1),#REF!,0)</f>
        <v>#REF!</v>
      </c>
      <c r="HG309" s="56" t="e">
        <f>MATCH(ROUND(#REF!,1),#REF!,0)</f>
        <v>#REF!</v>
      </c>
      <c r="HH309" s="56" t="e">
        <f>MATCH(ROUND(#REF!,1),#REF!,0)</f>
        <v>#REF!</v>
      </c>
      <c r="HI309" s="56" t="e">
        <f>MATCH(ROUND(#REF!,1),#REF!,0)</f>
        <v>#REF!</v>
      </c>
      <c r="HK309" s="115">
        <f t="shared" si="31"/>
        <v>1</v>
      </c>
      <c r="HL309" s="115" t="str" cm="1">
        <f t="array" ref="HL309">IFERROR(INDEX(#REF!,'5. Data Set'!HH309),"")</f>
        <v/>
      </c>
      <c r="HN309" s="116" t="str" cm="1">
        <f t="array" ref="HN309">IF(IFERROR(INDEX($E$5:$E$900,SMALL(IF(ROUND($EH$5:$EH$900,1)=ROUND($EH309,1),ROW($EH$5:$EH$900)-4,""),1)),"")=$E309,"",IFERROR(INDEX($E$5:$E$900,SMALL(IF(ROUND($EH$5:$EH$900,1)=ROUND($EH309,1),ROW($EH$5:$EH$900)-4,""),1)),""))</f>
        <v/>
      </c>
      <c r="HO309" s="116" t="str" cm="1">
        <f t="array" ref="HO309">IF(IFERROR(INDEX($E$5:$E$900,SMALL(IF(ROUND($EH$5:$EH$900,1)=ROUND($EH309,1),ROW($EH$5:$EH$900)-4,""),2)),"")=$E309,"",IFERROR(INDEX($E$5:$E$900,SMALL(IF(ROUND($EH$5:$EH$900,1)=ROUND($EH309,1),ROW($EH$5:$EH$900)-4,""),2)),""))</f>
        <v/>
      </c>
      <c r="HP309" s="116" t="str" cm="1">
        <f t="array" ref="HP309">IF(IFERROR(INDEX($E$5:$E$900,SMALL(IF(ROUND($EH$5:$EH$900,1)=ROUND($EH309,1),ROW($EH$5:$EH$900)-4,""),3)),"")=$E309,"",IFERROR(INDEX($E$5:$E$900,SMALL(IF(ROUND($EH$5:$EH$900,1)=ROUND($EH309,1),ROW($EH$5:$EH$900)-4,""),3)),""))</f>
        <v/>
      </c>
      <c r="HQ309" s="117" t="str" cm="1">
        <f t="array" ref="HQ309">IF(IFERROR(INDEX($E$5:$E$900,SMALL(IF(ROUND($EH$5:$EH$900,1)=ROUND($EH309,1),ROW($EH$5:$EH$900)-4,""),4)),"")=$E309,"",IFERROR(INDEX($E$5:$E$900,SMALL(IF(ROUND($EH$5:$EH$900,1)=ROUND($EH309,1),ROW($EH$5:$EH$900)-4,""),4)),""))</f>
        <v/>
      </c>
      <c r="HR309" s="118"/>
      <c r="HS309" s="105" t="str">
        <f t="shared" si="32"/>
        <v>LSG</v>
      </c>
      <c r="HT309" s="119" t="str">
        <f t="shared" si="33"/>
        <v/>
      </c>
      <c r="HU309" s="119" t="str">
        <f t="shared" si="33"/>
        <v/>
      </c>
      <c r="HV309" s="119" t="str">
        <f t="shared" si="33"/>
        <v/>
      </c>
      <c r="HW309" s="119" t="str">
        <f t="shared" si="33"/>
        <v/>
      </c>
    </row>
    <row r="310" spans="1:231" ht="12.75" customHeight="1" x14ac:dyDescent="0.25">
      <c r="A310" s="107" t="s">
        <v>292</v>
      </c>
      <c r="B310" s="107" t="s">
        <v>1062</v>
      </c>
      <c r="C310" s="107"/>
      <c r="D310" s="107">
        <v>2019</v>
      </c>
      <c r="E310" s="109" t="s">
        <v>1063</v>
      </c>
      <c r="F310" s="107" t="s">
        <v>300</v>
      </c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 t="s">
        <v>305</v>
      </c>
      <c r="X310" s="105"/>
      <c r="Y310" s="107" t="s">
        <v>296</v>
      </c>
      <c r="Z310" s="107">
        <v>2</v>
      </c>
      <c r="AA310" s="107" t="s">
        <v>803</v>
      </c>
      <c r="AB310" s="110">
        <v>2</v>
      </c>
      <c r="AC310" s="110">
        <v>2</v>
      </c>
      <c r="AD310" s="107">
        <v>2700</v>
      </c>
      <c r="AE310" s="107">
        <v>28</v>
      </c>
      <c r="AF310" s="107">
        <v>2</v>
      </c>
      <c r="AG310" s="107">
        <v>3000000</v>
      </c>
      <c r="AH310" s="107">
        <v>48</v>
      </c>
      <c r="AI310" s="107" t="s">
        <v>1064</v>
      </c>
      <c r="AJ310" s="110">
        <v>2</v>
      </c>
      <c r="AK310" s="110" t="s">
        <v>326</v>
      </c>
      <c r="AL310" s="107" t="s">
        <v>316</v>
      </c>
      <c r="AM310" s="107">
        <v>2</v>
      </c>
      <c r="AN310" s="110" t="s">
        <v>907</v>
      </c>
      <c r="AO310" s="110">
        <v>2500</v>
      </c>
      <c r="AP310" s="107" t="s">
        <v>817</v>
      </c>
      <c r="AQ310" s="107" t="s">
        <v>908</v>
      </c>
      <c r="AR310" s="107" t="s">
        <v>319</v>
      </c>
      <c r="AS310" s="107" t="s">
        <v>909</v>
      </c>
      <c r="AT310" s="107"/>
      <c r="AU310" s="107">
        <v>14.699</v>
      </c>
      <c r="AV310" s="107">
        <v>18.361000000000001</v>
      </c>
      <c r="AW310" s="107">
        <v>22.059000000000001</v>
      </c>
      <c r="AX310" s="107">
        <v>13.031000000000001</v>
      </c>
      <c r="AY310" s="107">
        <v>13.561</v>
      </c>
      <c r="AZ310" s="107">
        <v>22.117000000000001</v>
      </c>
      <c r="BA310" s="107"/>
      <c r="BB310" s="107">
        <v>13.971</v>
      </c>
      <c r="BC310" s="107">
        <v>142.20599999999999</v>
      </c>
      <c r="BD310" s="107">
        <v>12.548</v>
      </c>
      <c r="BE310" s="133">
        <v>20.669</v>
      </c>
      <c r="BF310" s="133">
        <v>641.78599999999994</v>
      </c>
      <c r="BG310" s="133">
        <v>207765.78349999999</v>
      </c>
      <c r="BH310" s="112">
        <v>208024.88949999999</v>
      </c>
      <c r="BI310" s="111">
        <v>30.0425</v>
      </c>
      <c r="BJ310" s="112">
        <v>1181.1500000000001</v>
      </c>
      <c r="BK310" s="112">
        <v>155884.39050000001</v>
      </c>
      <c r="BL310" s="111">
        <v>22.512499999999999</v>
      </c>
      <c r="BM310" s="112">
        <v>1184</v>
      </c>
      <c r="BN310" s="112">
        <v>103924.033</v>
      </c>
      <c r="BO310" s="111">
        <v>15.0085</v>
      </c>
      <c r="BP310" s="112">
        <v>1179.7</v>
      </c>
      <c r="BQ310" s="112">
        <v>51945.977500000001</v>
      </c>
      <c r="BR310" s="111">
        <v>7.5019999999999998</v>
      </c>
      <c r="BS310" s="133">
        <v>988.6</v>
      </c>
      <c r="BT310" s="133">
        <v>2199464.1515000002</v>
      </c>
      <c r="BU310" s="112">
        <v>2197872.9525000001</v>
      </c>
      <c r="BV310" s="107">
        <v>37.247</v>
      </c>
      <c r="BW310" s="107">
        <v>1181.2</v>
      </c>
      <c r="BX310" s="107">
        <v>1649547.1884999999</v>
      </c>
      <c r="BY310" s="107">
        <v>27.954499999999999</v>
      </c>
      <c r="BZ310" s="107">
        <v>1181.55</v>
      </c>
      <c r="CA310" s="107">
        <v>1099764.4709999999</v>
      </c>
      <c r="CB310" s="107">
        <v>18.637499999999999</v>
      </c>
      <c r="CC310" s="107">
        <v>1124.3499999999999</v>
      </c>
      <c r="CD310" s="107">
        <v>549903.93850000005</v>
      </c>
      <c r="CE310" s="107">
        <v>9.3190000000000008</v>
      </c>
      <c r="CF310" s="133">
        <v>1013.9</v>
      </c>
      <c r="CG310" s="133">
        <v>733250.81850000005</v>
      </c>
      <c r="CH310" s="112">
        <v>735014.13</v>
      </c>
      <c r="CI310" s="107">
        <v>46.092500000000001</v>
      </c>
      <c r="CJ310" s="107">
        <v>1230.05</v>
      </c>
      <c r="CK310" s="107">
        <v>549996.31649999996</v>
      </c>
      <c r="CL310" s="107">
        <v>34.49</v>
      </c>
      <c r="CM310" s="107">
        <v>1230.0999999999999</v>
      </c>
      <c r="CN310" s="107">
        <v>366749.67050000001</v>
      </c>
      <c r="CO310" s="107">
        <v>22.9985</v>
      </c>
      <c r="CP310" s="107">
        <v>1170.3499999999999</v>
      </c>
      <c r="CQ310" s="107">
        <v>183422.38399999999</v>
      </c>
      <c r="CR310" s="107">
        <v>11.5025</v>
      </c>
      <c r="CS310" s="107">
        <v>1002.95</v>
      </c>
      <c r="CT310" s="107">
        <v>395381.0955</v>
      </c>
      <c r="CU310" s="107">
        <v>395586.60450000002</v>
      </c>
      <c r="CV310" s="107">
        <v>26.273499999999999</v>
      </c>
      <c r="CW310" s="107">
        <v>1229.45</v>
      </c>
      <c r="CX310" s="112">
        <v>296536.66700000002</v>
      </c>
      <c r="CY310" s="107">
        <v>19.695</v>
      </c>
      <c r="CZ310" s="107">
        <v>1201.75</v>
      </c>
      <c r="DA310" s="112">
        <v>197713.02600000001</v>
      </c>
      <c r="DB310" s="107">
        <v>13.131500000000001</v>
      </c>
      <c r="DC310" s="107">
        <v>1086.9000000000001</v>
      </c>
      <c r="DD310" s="112">
        <v>98855.366500000004</v>
      </c>
      <c r="DE310" s="107">
        <v>6.5655000000000001</v>
      </c>
      <c r="DF310" s="107">
        <v>963.45</v>
      </c>
      <c r="DG310" s="133">
        <v>582097.40399999998</v>
      </c>
      <c r="DH310" s="112">
        <v>582348.91299999994</v>
      </c>
      <c r="DI310" s="107">
        <v>27.881</v>
      </c>
      <c r="DJ310" s="107">
        <v>1229.5999999999999</v>
      </c>
      <c r="DK310" s="112">
        <v>436547.57400000002</v>
      </c>
      <c r="DL310" s="107">
        <v>20.900500000000001</v>
      </c>
      <c r="DM310" s="107">
        <v>1228.95</v>
      </c>
      <c r="DN310" s="112">
        <v>291111.31949999998</v>
      </c>
      <c r="DO310" s="107">
        <v>13.9375</v>
      </c>
      <c r="DP310" s="162">
        <v>1134.8</v>
      </c>
      <c r="DQ310" s="112">
        <v>145597.72899999999</v>
      </c>
      <c r="DR310" s="107">
        <v>6.9705000000000004</v>
      </c>
      <c r="DS310" s="133">
        <v>976.1</v>
      </c>
      <c r="DT310" s="133">
        <v>43286.991000000002</v>
      </c>
      <c r="DU310" s="112">
        <v>43303.3675</v>
      </c>
      <c r="DV310" s="107">
        <v>44.329500000000003</v>
      </c>
      <c r="DW310" s="107">
        <v>1229.7</v>
      </c>
      <c r="DX310" s="112">
        <v>32456.818500000001</v>
      </c>
      <c r="DY310" s="107">
        <v>33.225999999999999</v>
      </c>
      <c r="DZ310" s="162">
        <v>1223.9000000000001</v>
      </c>
      <c r="EA310" s="112">
        <v>21647.632000000001</v>
      </c>
      <c r="EB310" s="107">
        <v>22.160499999999999</v>
      </c>
      <c r="EC310" s="162">
        <v>1095.5</v>
      </c>
      <c r="ED310" s="112">
        <v>10803.637500000001</v>
      </c>
      <c r="EE310" s="107">
        <v>11.0595</v>
      </c>
      <c r="EF310" s="133">
        <v>915</v>
      </c>
      <c r="EG310" s="133">
        <v>8765424.5449999999</v>
      </c>
      <c r="EH310" s="111">
        <v>8805627.7414999995</v>
      </c>
      <c r="EI310" s="107">
        <v>24.867000000000001</v>
      </c>
      <c r="EJ310" s="107">
        <v>1213.45</v>
      </c>
      <c r="EK310" s="112">
        <v>7671793.6940000001</v>
      </c>
      <c r="EL310" s="107">
        <v>21.664999999999999</v>
      </c>
      <c r="EM310" s="162">
        <v>1204.0999999999999</v>
      </c>
      <c r="EN310" s="112">
        <v>6573437.0264999997</v>
      </c>
      <c r="EO310" s="107">
        <v>18.562999999999999</v>
      </c>
      <c r="EP310" s="162">
        <v>1140.95</v>
      </c>
      <c r="EQ310" s="112">
        <v>5481802.9524999997</v>
      </c>
      <c r="ER310" s="107">
        <v>15.480499999999999</v>
      </c>
      <c r="ES310" s="162">
        <v>1065.2</v>
      </c>
      <c r="ET310" s="112">
        <v>4381593.9754999997</v>
      </c>
      <c r="EU310" s="107">
        <v>12.3735</v>
      </c>
      <c r="EV310" s="162">
        <v>893.1</v>
      </c>
      <c r="EW310" s="112">
        <v>3292181.949</v>
      </c>
      <c r="EX310" s="107">
        <v>9.2970000000000006</v>
      </c>
      <c r="EY310" s="162">
        <v>795</v>
      </c>
      <c r="EZ310" s="112">
        <v>2193561.8265</v>
      </c>
      <c r="FA310" s="107">
        <v>6.1944999999999997</v>
      </c>
      <c r="FB310" s="162">
        <v>706</v>
      </c>
      <c r="FC310" s="112">
        <v>1095643.3529999999</v>
      </c>
      <c r="FD310" s="107">
        <v>3.0939999999999999</v>
      </c>
      <c r="FE310" s="133">
        <v>623.75</v>
      </c>
      <c r="FF310" s="133">
        <v>3219.877</v>
      </c>
      <c r="FG310" s="112">
        <v>3195.9884999999999</v>
      </c>
      <c r="FH310" s="107">
        <v>9.4425000000000008</v>
      </c>
      <c r="FI310" s="107">
        <v>481.43799999999999</v>
      </c>
      <c r="FJ310" s="112">
        <v>1615.095</v>
      </c>
      <c r="FK310" s="107">
        <v>4.7720000000000002</v>
      </c>
      <c r="FL310" s="163">
        <v>479.5145</v>
      </c>
      <c r="FM310" s="133">
        <v>13260.539000000001</v>
      </c>
      <c r="FN310" s="112">
        <v>13093.262500000001</v>
      </c>
      <c r="FO310" s="107">
        <v>95.858000000000004</v>
      </c>
      <c r="FP310" s="107">
        <v>480.4425</v>
      </c>
      <c r="FQ310" s="112">
        <v>6627.5744999999997</v>
      </c>
      <c r="FR310" s="107">
        <v>48.521500000000003</v>
      </c>
      <c r="FS310" s="163">
        <v>478.72899999999998</v>
      </c>
      <c r="FT310" s="107">
        <v>281.47899999999998</v>
      </c>
      <c r="FU310" s="107">
        <v>24.434000000000001</v>
      </c>
      <c r="FV310" s="107">
        <v>1180.8499999999999</v>
      </c>
      <c r="FW310" s="107">
        <v>281.16699999999997</v>
      </c>
      <c r="FX310" s="107">
        <v>24.407</v>
      </c>
      <c r="FY310" s="107">
        <v>1182.0999999999999</v>
      </c>
      <c r="FZ310" s="107">
        <v>6861982.7999999998</v>
      </c>
      <c r="GA310" s="107">
        <v>46.335000000000001</v>
      </c>
      <c r="GB310" s="133">
        <v>1180.75</v>
      </c>
      <c r="GC310" s="107">
        <v>116871633.0695</v>
      </c>
      <c r="GD310" s="107">
        <v>789.16549999999995</v>
      </c>
      <c r="GE310" s="132">
        <v>1229.5999999999999</v>
      </c>
      <c r="GF310" s="132">
        <v>704.65</v>
      </c>
      <c r="GG310" s="132"/>
      <c r="GH310" s="132"/>
      <c r="GI310" s="132"/>
      <c r="GJ310" s="132"/>
      <c r="GK310" s="132"/>
      <c r="GL310" s="133"/>
      <c r="GM310" s="133"/>
      <c r="GN310" s="133">
        <v>2</v>
      </c>
      <c r="GO310" s="133"/>
      <c r="GP310" s="133"/>
      <c r="GQ310" s="133"/>
      <c r="GR310" s="133"/>
      <c r="GS310" s="72"/>
      <c r="GT310" s="72"/>
      <c r="GU310" s="72"/>
      <c r="GV310" s="72"/>
      <c r="GW310" s="72"/>
      <c r="GX310" s="72"/>
      <c r="GY310" s="72"/>
      <c r="GZ310" s="72"/>
      <c r="HA310" s="133"/>
      <c r="HB310" s="133"/>
      <c r="HC310" s="53" t="str">
        <f t="shared" si="34"/>
        <v>0</v>
      </c>
      <c r="HD310" s="56">
        <f t="shared" si="35"/>
        <v>2019</v>
      </c>
      <c r="HF310" s="56" t="e">
        <f>MATCH(ROUND(#REF!,1),#REF!,0)</f>
        <v>#REF!</v>
      </c>
      <c r="HG310" s="56" t="e">
        <f>MATCH(ROUND(#REF!,1),#REF!,0)</f>
        <v>#REF!</v>
      </c>
      <c r="HH310" s="56" t="e">
        <f>MATCH(ROUND(#REF!,1),#REF!,0)</f>
        <v>#REF!</v>
      </c>
      <c r="HI310" s="56" t="e">
        <f>MATCH(ROUND(#REF!,1),#REF!,0)</f>
        <v>#REF!</v>
      </c>
      <c r="HK310" s="115">
        <f t="shared" si="31"/>
        <v>2</v>
      </c>
      <c r="HL310" s="115" t="str" cm="1">
        <f t="array" ref="HL310">IFERROR(INDEX(#REF!,'5. Data Set'!HH310),"")</f>
        <v/>
      </c>
      <c r="HN310" s="116" t="str" cm="1">
        <f t="array" ref="HN310">IF(IFERROR(INDEX($E$5:$E$900,SMALL(IF(ROUND($EH$5:$EH$900,1)=ROUND($EH310,1),ROW($EH$5:$EH$900)-4,""),1)),"")=$E310,"",IFERROR(INDEX($E$5:$E$900,SMALL(IF(ROUND($EH$5:$EH$900,1)=ROUND($EH310,1),ROW($EH$5:$EH$900)-4,""),1)),""))</f>
        <v/>
      </c>
      <c r="HO310" s="116" t="str" cm="1">
        <f t="array" ref="HO310">IF(IFERROR(INDEX($E$5:$E$900,SMALL(IF(ROUND($EH$5:$EH$900,1)=ROUND($EH310,1),ROW($EH$5:$EH$900)-4,""),2)),"")=$E310,"",IFERROR(INDEX($E$5:$E$900,SMALL(IF(ROUND($EH$5:$EH$900,1)=ROUND($EH310,1),ROW($EH$5:$EH$900)-4,""),2)),""))</f>
        <v/>
      </c>
      <c r="HP310" s="116" t="str" cm="1">
        <f t="array" ref="HP310">IF(IFERROR(INDEX($E$5:$E$900,SMALL(IF(ROUND($EH$5:$EH$900,1)=ROUND($EH310,1),ROW($EH$5:$EH$900)-4,""),3)),"")=$E310,"",IFERROR(INDEX($E$5:$E$900,SMALL(IF(ROUND($EH$5:$EH$900,1)=ROUND($EH310,1),ROW($EH$5:$EH$900)-4,""),3)),""))</f>
        <v/>
      </c>
      <c r="HQ310" s="117" t="str" cm="1">
        <f t="array" ref="HQ310">IF(IFERROR(INDEX($E$5:$E$900,SMALL(IF(ROUND($EH$5:$EH$900,1)=ROUND($EH310,1),ROW($EH$5:$EH$900)-4,""),4)),"")=$E310,"",IFERROR(INDEX($E$5:$E$900,SMALL(IF(ROUND($EH$5:$EH$900,1)=ROUND($EH310,1),ROW($EH$5:$EH$900)-4,""),4)),""))</f>
        <v/>
      </c>
      <c r="HR310" s="118"/>
      <c r="HS310" s="105" t="str">
        <f t="shared" si="32"/>
        <v>NRZ</v>
      </c>
      <c r="HT310" s="119" t="str">
        <f t="shared" si="33"/>
        <v/>
      </c>
      <c r="HU310" s="119" t="str">
        <f t="shared" si="33"/>
        <v/>
      </c>
      <c r="HV310" s="119" t="str">
        <f t="shared" si="33"/>
        <v/>
      </c>
      <c r="HW310" s="119" t="str">
        <f t="shared" si="33"/>
        <v/>
      </c>
    </row>
    <row r="311" spans="1:231" ht="12.75" customHeight="1" x14ac:dyDescent="0.25">
      <c r="A311" s="107" t="s">
        <v>292</v>
      </c>
      <c r="B311" s="107" t="s">
        <v>1062</v>
      </c>
      <c r="C311" s="107"/>
      <c r="D311" s="107">
        <v>2019</v>
      </c>
      <c r="E311" s="109" t="s">
        <v>1065</v>
      </c>
      <c r="F311" s="107" t="s">
        <v>309</v>
      </c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 t="s">
        <v>305</v>
      </c>
      <c r="X311" s="105"/>
      <c r="Y311" s="107" t="s">
        <v>296</v>
      </c>
      <c r="Z311" s="107">
        <v>2</v>
      </c>
      <c r="AA311" s="107" t="s">
        <v>480</v>
      </c>
      <c r="AB311" s="110">
        <v>4</v>
      </c>
      <c r="AC311" s="110">
        <v>4</v>
      </c>
      <c r="AD311" s="107">
        <v>2400</v>
      </c>
      <c r="AE311" s="107">
        <v>10</v>
      </c>
      <c r="AF311" s="107">
        <v>2</v>
      </c>
      <c r="AG311" s="107">
        <v>375000</v>
      </c>
      <c r="AH311" s="107">
        <v>24</v>
      </c>
      <c r="AI311" s="107" t="s">
        <v>1064</v>
      </c>
      <c r="AJ311" s="110">
        <v>2</v>
      </c>
      <c r="AK311" s="110" t="s">
        <v>326</v>
      </c>
      <c r="AL311" s="107" t="s">
        <v>316</v>
      </c>
      <c r="AM311" s="107">
        <v>2</v>
      </c>
      <c r="AN311" s="110" t="s">
        <v>907</v>
      </c>
      <c r="AO311" s="110">
        <v>2500</v>
      </c>
      <c r="AP311" s="107" t="s">
        <v>817</v>
      </c>
      <c r="AQ311" s="107" t="s">
        <v>908</v>
      </c>
      <c r="AR311" s="107" t="s">
        <v>319</v>
      </c>
      <c r="AS311" s="107" t="s">
        <v>909</v>
      </c>
      <c r="AT311" s="107"/>
      <c r="AU311" s="107">
        <v>14.699</v>
      </c>
      <c r="AV311" s="107">
        <v>18.361000000000001</v>
      </c>
      <c r="AW311" s="107">
        <v>22.059000000000001</v>
      </c>
      <c r="AX311" s="107">
        <v>13.031000000000001</v>
      </c>
      <c r="AY311" s="107">
        <v>13.561</v>
      </c>
      <c r="AZ311" s="107">
        <v>22.117000000000001</v>
      </c>
      <c r="BA311" s="107"/>
      <c r="BB311" s="107">
        <v>13.971</v>
      </c>
      <c r="BC311" s="107">
        <v>142.20599999999999</v>
      </c>
      <c r="BD311" s="107">
        <v>12.548</v>
      </c>
      <c r="BE311" s="133">
        <v>20.669</v>
      </c>
      <c r="BF311" s="133">
        <v>641.78599999999994</v>
      </c>
      <c r="BG311" s="133">
        <v>66097.45</v>
      </c>
      <c r="BH311" s="112">
        <v>66222.962</v>
      </c>
      <c r="BI311" s="111">
        <v>9.5634999999999994</v>
      </c>
      <c r="BJ311" s="112">
        <v>544.9</v>
      </c>
      <c r="BK311" s="112">
        <v>49559.565000000002</v>
      </c>
      <c r="BL311" s="111">
        <v>7.157</v>
      </c>
      <c r="BM311" s="112">
        <v>509.6</v>
      </c>
      <c r="BN311" s="112">
        <v>33030.970999999998</v>
      </c>
      <c r="BO311" s="111">
        <v>4.7699999999999996</v>
      </c>
      <c r="BP311" s="112">
        <v>445.26549999999997</v>
      </c>
      <c r="BQ311" s="112">
        <v>16527.927500000002</v>
      </c>
      <c r="BR311" s="111">
        <v>2.387</v>
      </c>
      <c r="BS311" s="133">
        <v>369.90699999999998</v>
      </c>
      <c r="BT311" s="133">
        <v>942849.9645</v>
      </c>
      <c r="BU311" s="112">
        <v>946611.07350000006</v>
      </c>
      <c r="BV311" s="107">
        <v>16.042000000000002</v>
      </c>
      <c r="BW311" s="107">
        <v>579.04999999999995</v>
      </c>
      <c r="BX311" s="107">
        <v>706958.17799999996</v>
      </c>
      <c r="BY311" s="107">
        <v>11.980499999999999</v>
      </c>
      <c r="BZ311" s="107">
        <v>544.4</v>
      </c>
      <c r="CA311" s="107">
        <v>471488.6335</v>
      </c>
      <c r="CB311" s="107">
        <v>7.99</v>
      </c>
      <c r="CC311" s="107">
        <v>463.35849999999999</v>
      </c>
      <c r="CD311" s="107">
        <v>235683.15150000001</v>
      </c>
      <c r="CE311" s="107">
        <v>3.9940000000000002</v>
      </c>
      <c r="CF311" s="133">
        <v>354.76650000000001</v>
      </c>
      <c r="CG311" s="133">
        <v>194073.01699999999</v>
      </c>
      <c r="CH311" s="112">
        <v>194250.046</v>
      </c>
      <c r="CI311" s="107">
        <v>12.1815</v>
      </c>
      <c r="CJ311" s="107">
        <v>508.55</v>
      </c>
      <c r="CK311" s="107">
        <v>145578.35999999999</v>
      </c>
      <c r="CL311" s="107">
        <v>9.1289999999999996</v>
      </c>
      <c r="CM311" s="107">
        <v>487.803</v>
      </c>
      <c r="CN311" s="107">
        <v>97068.373500000002</v>
      </c>
      <c r="CO311" s="107">
        <v>6.0869999999999997</v>
      </c>
      <c r="CP311" s="107">
        <v>428.84050000000002</v>
      </c>
      <c r="CQ311" s="107">
        <v>48555.408000000003</v>
      </c>
      <c r="CR311" s="107">
        <v>3.0449999999999999</v>
      </c>
      <c r="CS311" s="107">
        <v>340.94150000000002</v>
      </c>
      <c r="CT311" s="107">
        <v>122583.57</v>
      </c>
      <c r="CU311" s="107">
        <v>122625.724</v>
      </c>
      <c r="CV311" s="107">
        <v>8.1445000000000007</v>
      </c>
      <c r="CW311" s="107">
        <v>520.75</v>
      </c>
      <c r="CX311" s="112">
        <v>91924.13</v>
      </c>
      <c r="CY311" s="107">
        <v>6.1055000000000001</v>
      </c>
      <c r="CZ311" s="107">
        <v>479.69150000000002</v>
      </c>
      <c r="DA311" s="112">
        <v>61282.317499999997</v>
      </c>
      <c r="DB311" s="107">
        <v>4.07</v>
      </c>
      <c r="DC311" s="107">
        <v>431.70150000000001</v>
      </c>
      <c r="DD311" s="112">
        <v>30622.035500000002</v>
      </c>
      <c r="DE311" s="107">
        <v>2.0339999999999998</v>
      </c>
      <c r="DF311" s="107">
        <v>373.39150000000001</v>
      </c>
      <c r="DG311" s="133">
        <v>183241.0245</v>
      </c>
      <c r="DH311" s="112">
        <v>183288.9</v>
      </c>
      <c r="DI311" s="107">
        <v>8.7750000000000004</v>
      </c>
      <c r="DJ311" s="107">
        <v>536.45000000000005</v>
      </c>
      <c r="DK311" s="112">
        <v>137364.766</v>
      </c>
      <c r="DL311" s="107">
        <v>6.5765000000000002</v>
      </c>
      <c r="DM311" s="107">
        <v>499.92899999999997</v>
      </c>
      <c r="DN311" s="112">
        <v>91633.394499999995</v>
      </c>
      <c r="DO311" s="107">
        <v>4.3869999999999996</v>
      </c>
      <c r="DP311" s="162">
        <v>443.41250000000002</v>
      </c>
      <c r="DQ311" s="112">
        <v>45799.121500000001</v>
      </c>
      <c r="DR311" s="107">
        <v>2.1924999999999999</v>
      </c>
      <c r="DS311" s="133">
        <v>351.9</v>
      </c>
      <c r="DT311" s="133">
        <v>13600.2225</v>
      </c>
      <c r="DU311" s="112">
        <v>13632.800999999999</v>
      </c>
      <c r="DV311" s="107">
        <v>13.956</v>
      </c>
      <c r="DW311" s="107">
        <v>538.79999999999995</v>
      </c>
      <c r="DX311" s="112">
        <v>10211.018</v>
      </c>
      <c r="DY311" s="107">
        <v>10.452999999999999</v>
      </c>
      <c r="DZ311" s="162">
        <v>493.58449999999999</v>
      </c>
      <c r="EA311" s="112">
        <v>6793.5155000000004</v>
      </c>
      <c r="EB311" s="107">
        <v>6.9545000000000003</v>
      </c>
      <c r="EC311" s="162">
        <v>439.4905</v>
      </c>
      <c r="ED311" s="112">
        <v>3414.6570000000002</v>
      </c>
      <c r="EE311" s="107">
        <v>3.4954999999999998</v>
      </c>
      <c r="EF311" s="133">
        <v>387.76799999999997</v>
      </c>
      <c r="EG311" s="133">
        <v>3279822.5355000002</v>
      </c>
      <c r="EH311" s="111">
        <v>3282326.5449999999</v>
      </c>
      <c r="EI311" s="107">
        <v>9.2690000000000001</v>
      </c>
      <c r="EJ311" s="107">
        <v>567.6</v>
      </c>
      <c r="EK311" s="112">
        <v>2870022.8429999999</v>
      </c>
      <c r="EL311" s="107">
        <v>8.1050000000000004</v>
      </c>
      <c r="EM311" s="162">
        <v>544.15</v>
      </c>
      <c r="EN311" s="112">
        <v>2459893.1494999998</v>
      </c>
      <c r="EO311" s="107">
        <v>6.9465000000000003</v>
      </c>
      <c r="EP311" s="162">
        <v>511.2</v>
      </c>
      <c r="EQ311" s="112">
        <v>2052064.8740000001</v>
      </c>
      <c r="ER311" s="107">
        <v>5.7949999999999999</v>
      </c>
      <c r="ES311" s="162">
        <v>480.73250000000002</v>
      </c>
      <c r="ET311" s="112">
        <v>1637489.162</v>
      </c>
      <c r="EU311" s="107">
        <v>4.6239999999999997</v>
      </c>
      <c r="EV311" s="162">
        <v>451.22149999999999</v>
      </c>
      <c r="EW311" s="112">
        <v>1226294.629</v>
      </c>
      <c r="EX311" s="107">
        <v>3.4630000000000001</v>
      </c>
      <c r="EY311" s="162">
        <v>422.9375</v>
      </c>
      <c r="EZ311" s="112">
        <v>820704.47750000004</v>
      </c>
      <c r="FA311" s="107">
        <v>2.3174999999999999</v>
      </c>
      <c r="FB311" s="162">
        <v>395.9785</v>
      </c>
      <c r="FC311" s="112">
        <v>410448.09100000001</v>
      </c>
      <c r="FD311" s="107">
        <v>1.159</v>
      </c>
      <c r="FE311" s="133">
        <v>371.03750000000002</v>
      </c>
      <c r="FF311" s="133">
        <v>2950.654</v>
      </c>
      <c r="FG311" s="112">
        <v>3097.2984999999999</v>
      </c>
      <c r="FH311" s="107">
        <v>9.1509999999999998</v>
      </c>
      <c r="FI311" s="107">
        <v>307.87799999999999</v>
      </c>
      <c r="FJ311" s="112">
        <v>1474.4594999999999</v>
      </c>
      <c r="FK311" s="107">
        <v>4.3564999999999996</v>
      </c>
      <c r="FL311" s="163">
        <v>306.37099999999998</v>
      </c>
      <c r="FM311" s="133">
        <v>13245.519</v>
      </c>
      <c r="FN311" s="112">
        <v>13410.647000000001</v>
      </c>
      <c r="FO311" s="107">
        <v>98.182000000000002</v>
      </c>
      <c r="FP311" s="107">
        <v>309.23700000000002</v>
      </c>
      <c r="FQ311" s="112">
        <v>6628.6054999999997</v>
      </c>
      <c r="FR311" s="107">
        <v>48.529000000000003</v>
      </c>
      <c r="FS311" s="163">
        <v>307.18950000000001</v>
      </c>
      <c r="FT311" s="107">
        <v>175.6695</v>
      </c>
      <c r="FU311" s="107">
        <v>15.249000000000001</v>
      </c>
      <c r="FV311" s="107">
        <v>611.65</v>
      </c>
      <c r="FW311" s="107">
        <v>172.2885</v>
      </c>
      <c r="FX311" s="107">
        <v>14.955500000000001</v>
      </c>
      <c r="FY311" s="107">
        <v>615.1</v>
      </c>
      <c r="FZ311" s="107">
        <v>2049451.2960000001</v>
      </c>
      <c r="GA311" s="107">
        <v>13.8385</v>
      </c>
      <c r="GB311" s="133">
        <v>517.65</v>
      </c>
      <c r="GC311" s="107">
        <v>14688985.1545</v>
      </c>
      <c r="GD311" s="107">
        <v>99.186000000000007</v>
      </c>
      <c r="GE311" s="132">
        <v>523.45000000000005</v>
      </c>
      <c r="GF311" s="132">
        <v>305.8</v>
      </c>
      <c r="GG311" s="132"/>
      <c r="GH311" s="132"/>
      <c r="GI311" s="132"/>
      <c r="GJ311" s="132"/>
      <c r="GK311" s="132"/>
      <c r="GL311" s="133"/>
      <c r="GM311" s="133"/>
      <c r="GN311" s="133">
        <v>4</v>
      </c>
      <c r="GO311" s="133"/>
      <c r="GP311" s="133"/>
      <c r="GQ311" s="133"/>
      <c r="GR311" s="133"/>
      <c r="GS311" s="72"/>
      <c r="GT311" s="72"/>
      <c r="GU311" s="72"/>
      <c r="GV311" s="72"/>
      <c r="GW311" s="72"/>
      <c r="GX311" s="72"/>
      <c r="GY311" s="72"/>
      <c r="GZ311" s="72"/>
      <c r="HA311" s="133"/>
      <c r="HB311" s="133"/>
      <c r="HC311" s="53" t="str">
        <f t="shared" si="34"/>
        <v>0</v>
      </c>
      <c r="HD311" s="56">
        <f t="shared" si="35"/>
        <v>2019</v>
      </c>
      <c r="HF311" s="56" t="e">
        <f>MATCH(ROUND(#REF!,1),#REF!,0)</f>
        <v>#REF!</v>
      </c>
      <c r="HG311" s="56" t="e">
        <f>MATCH(ROUND(#REF!,1),#REF!,0)</f>
        <v>#REF!</v>
      </c>
      <c r="HH311" s="56" t="e">
        <f>MATCH(ROUND(#REF!,1),#REF!,0)</f>
        <v>#REF!</v>
      </c>
      <c r="HI311" s="56" t="e">
        <f>MATCH(ROUND(#REF!,1),#REF!,0)</f>
        <v>#REF!</v>
      </c>
      <c r="HK311" s="115">
        <f t="shared" si="31"/>
        <v>4</v>
      </c>
      <c r="HL311" s="115" t="str" cm="1">
        <f t="array" ref="HL311">IFERROR(INDEX(#REF!,'5. Data Set'!HH311),"")</f>
        <v/>
      </c>
      <c r="HN311" s="116" t="str" cm="1">
        <f t="array" ref="HN311">IF(IFERROR(INDEX($E$5:$E$900,SMALL(IF(ROUND($EH$5:$EH$900,1)=ROUND($EH311,1),ROW($EH$5:$EH$900)-4,""),1)),"")=$E311,"",IFERROR(INDEX($E$5:$E$900,SMALL(IF(ROUND($EH$5:$EH$900,1)=ROUND($EH311,1),ROW($EH$5:$EH$900)-4,""),1)),""))</f>
        <v/>
      </c>
      <c r="HO311" s="116" t="str" cm="1">
        <f t="array" ref="HO311">IF(IFERROR(INDEX($E$5:$E$900,SMALL(IF(ROUND($EH$5:$EH$900,1)=ROUND($EH311,1),ROW($EH$5:$EH$900)-4,""),2)),"")=$E311,"",IFERROR(INDEX($E$5:$E$900,SMALL(IF(ROUND($EH$5:$EH$900,1)=ROUND($EH311,1),ROW($EH$5:$EH$900)-4,""),2)),""))</f>
        <v/>
      </c>
      <c r="HP311" s="116" t="str" cm="1">
        <f t="array" ref="HP311">IF(IFERROR(INDEX($E$5:$E$900,SMALL(IF(ROUND($EH$5:$EH$900,1)=ROUND($EH311,1),ROW($EH$5:$EH$900)-4,""),3)),"")=$E311,"",IFERROR(INDEX($E$5:$E$900,SMALL(IF(ROUND($EH$5:$EH$900,1)=ROUND($EH311,1),ROW($EH$5:$EH$900)-4,""),3)),""))</f>
        <v/>
      </c>
      <c r="HQ311" s="117" t="str" cm="1">
        <f t="array" ref="HQ311">IF(IFERROR(INDEX($E$5:$E$900,SMALL(IF(ROUND($EH$5:$EH$900,1)=ROUND($EH311,1),ROW($EH$5:$EH$900)-4,""),4)),"")=$E311,"",IFERROR(INDEX($E$5:$E$900,SMALL(IF(ROUND($EH$5:$EH$900,1)=ROUND($EH311,1),ROW($EH$5:$EH$900)-4,""),4)),""))</f>
        <v/>
      </c>
      <c r="HR311" s="118"/>
      <c r="HS311" s="105" t="str">
        <f t="shared" si="32"/>
        <v>NRZ</v>
      </c>
      <c r="HT311" s="119" t="str">
        <f t="shared" si="33"/>
        <v/>
      </c>
      <c r="HU311" s="119" t="str">
        <f t="shared" si="33"/>
        <v/>
      </c>
      <c r="HV311" s="119" t="str">
        <f t="shared" si="33"/>
        <v/>
      </c>
      <c r="HW311" s="119" t="str">
        <f t="shared" si="33"/>
        <v/>
      </c>
    </row>
    <row r="312" spans="1:231" ht="12.75" customHeight="1" x14ac:dyDescent="0.3">
      <c r="A312" s="107" t="s">
        <v>292</v>
      </c>
      <c r="B312" s="107" t="s">
        <v>1062</v>
      </c>
      <c r="C312" s="107"/>
      <c r="D312" s="107">
        <v>2019</v>
      </c>
      <c r="E312" s="130" t="s">
        <v>1066</v>
      </c>
      <c r="F312" s="107" t="s">
        <v>49</v>
      </c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 t="s">
        <v>305</v>
      </c>
      <c r="X312" s="105"/>
      <c r="Y312" s="107" t="s">
        <v>296</v>
      </c>
      <c r="Z312" s="107">
        <v>2</v>
      </c>
      <c r="AA312" s="107" t="s">
        <v>913</v>
      </c>
      <c r="AB312" s="110">
        <v>2</v>
      </c>
      <c r="AC312" s="110">
        <v>2</v>
      </c>
      <c r="AD312" s="107">
        <v>2500</v>
      </c>
      <c r="AE312" s="107">
        <v>20</v>
      </c>
      <c r="AF312" s="107">
        <v>2</v>
      </c>
      <c r="AG312" s="107">
        <v>1500000</v>
      </c>
      <c r="AH312" s="107">
        <v>48</v>
      </c>
      <c r="AI312" s="107" t="s">
        <v>1064</v>
      </c>
      <c r="AJ312" s="110">
        <v>2</v>
      </c>
      <c r="AK312" s="110" t="s">
        <v>326</v>
      </c>
      <c r="AL312" s="107" t="s">
        <v>316</v>
      </c>
      <c r="AM312" s="107">
        <v>2</v>
      </c>
      <c r="AN312" s="110" t="s">
        <v>907</v>
      </c>
      <c r="AO312" s="110">
        <v>2500</v>
      </c>
      <c r="AP312" s="107" t="s">
        <v>817</v>
      </c>
      <c r="AQ312" s="107" t="s">
        <v>908</v>
      </c>
      <c r="AR312" s="107" t="s">
        <v>319</v>
      </c>
      <c r="AS312" s="107" t="s">
        <v>909</v>
      </c>
      <c r="AT312" s="107"/>
      <c r="AU312" s="107">
        <v>14.699</v>
      </c>
      <c r="AV312" s="107">
        <v>18.361000000000001</v>
      </c>
      <c r="AW312" s="107">
        <v>22.059000000000001</v>
      </c>
      <c r="AX312" s="107">
        <v>13.031000000000001</v>
      </c>
      <c r="AY312" s="107">
        <v>13.561</v>
      </c>
      <c r="AZ312" s="107">
        <v>22.117000000000001</v>
      </c>
      <c r="BA312" s="107"/>
      <c r="BB312" s="107">
        <v>13.971</v>
      </c>
      <c r="BC312" s="107">
        <v>142.20599999999999</v>
      </c>
      <c r="BD312" s="107">
        <v>12.548</v>
      </c>
      <c r="BE312" s="133">
        <v>20.669</v>
      </c>
      <c r="BF312" s="133">
        <v>641.78599999999994</v>
      </c>
      <c r="BG312" s="183">
        <v>174011.85649999999</v>
      </c>
      <c r="BH312" s="129">
        <v>130494.1465</v>
      </c>
      <c r="BI312" s="184">
        <v>18.845500000000001</v>
      </c>
      <c r="BJ312" s="155">
        <f>BM312+BM312-BP312</f>
        <v>1184.6500000000001</v>
      </c>
      <c r="BK312" s="155">
        <f>0.75*BH312</f>
        <v>97870.609874999995</v>
      </c>
      <c r="BL312" s="155">
        <f>0.75*BI312</f>
        <v>14.134125000000001</v>
      </c>
      <c r="BM312" s="129">
        <v>989.75</v>
      </c>
      <c r="BN312" s="129">
        <v>87020.294999999998</v>
      </c>
      <c r="BO312" s="184">
        <v>12.567</v>
      </c>
      <c r="BP312" s="129">
        <v>794.85</v>
      </c>
      <c r="BQ312" s="129">
        <v>43550.760999999999</v>
      </c>
      <c r="BR312" s="111">
        <v>6.2895000000000003</v>
      </c>
      <c r="BS312" s="131">
        <v>605.45000000000005</v>
      </c>
      <c r="BT312" s="131">
        <v>2214782.2999999998</v>
      </c>
      <c r="BU312" s="112">
        <v>2215263.1375000002</v>
      </c>
      <c r="BV312" s="107">
        <v>37.541499999999999</v>
      </c>
      <c r="BW312" s="107">
        <v>1128.75</v>
      </c>
      <c r="BX312" s="107">
        <v>1661349.8204999999</v>
      </c>
      <c r="BY312" s="107">
        <v>28.154499999999999</v>
      </c>
      <c r="BZ312" s="107">
        <v>1035.1500000000001</v>
      </c>
      <c r="CA312" s="107">
        <v>1107462.3049999999</v>
      </c>
      <c r="CB312" s="107">
        <v>18.768000000000001</v>
      </c>
      <c r="CC312" s="107">
        <v>807.15</v>
      </c>
      <c r="CD312" s="107">
        <v>553802.45900000003</v>
      </c>
      <c r="CE312" s="107">
        <v>9.3849999999999998</v>
      </c>
      <c r="CF312" s="131">
        <v>545.35</v>
      </c>
      <c r="CG312" s="131">
        <v>565387.26049999997</v>
      </c>
      <c r="CH312" s="112">
        <v>572956.65249999997</v>
      </c>
      <c r="CI312" s="107">
        <v>35.93</v>
      </c>
      <c r="CJ312" s="107">
        <v>1008.95</v>
      </c>
      <c r="CK312" s="107">
        <v>424008.10749999998</v>
      </c>
      <c r="CL312" s="107">
        <v>26.589500000000001</v>
      </c>
      <c r="CM312" s="107">
        <v>979.6</v>
      </c>
      <c r="CN312" s="107">
        <v>282810.61349999998</v>
      </c>
      <c r="CO312" s="107">
        <v>17.734999999999999</v>
      </c>
      <c r="CP312" s="107">
        <v>797.8</v>
      </c>
      <c r="CQ312" s="107">
        <v>141290.46799999999</v>
      </c>
      <c r="CR312" s="107">
        <v>8.8605</v>
      </c>
      <c r="CS312" s="107">
        <v>529.29999999999995</v>
      </c>
      <c r="CT312" s="107">
        <v>280806.03999999998</v>
      </c>
      <c r="CU312" s="107">
        <v>280829.01049999997</v>
      </c>
      <c r="CV312" s="107">
        <v>18.651499999999999</v>
      </c>
      <c r="CW312" s="107">
        <v>961.1</v>
      </c>
      <c r="CX312" s="112">
        <v>210642.76800000001</v>
      </c>
      <c r="CY312" s="107">
        <v>13.99</v>
      </c>
      <c r="CZ312" s="107">
        <v>844.15</v>
      </c>
      <c r="DA312" s="112">
        <v>140452.57550000001</v>
      </c>
      <c r="DB312" s="107">
        <v>9.3285</v>
      </c>
      <c r="DC312" s="107">
        <v>712.1</v>
      </c>
      <c r="DD312" s="112">
        <v>70220.821500000005</v>
      </c>
      <c r="DE312" s="107">
        <v>4.6639999999999997</v>
      </c>
      <c r="DF312" s="107">
        <v>577.1</v>
      </c>
      <c r="DG312" s="131">
        <v>432316.86550000001</v>
      </c>
      <c r="DH312" s="112">
        <v>431712.57150000002</v>
      </c>
      <c r="DI312" s="107">
        <v>20.669</v>
      </c>
      <c r="DJ312" s="107">
        <v>1014.4</v>
      </c>
      <c r="DK312" s="112">
        <v>324204.50900000002</v>
      </c>
      <c r="DL312" s="107">
        <v>15.522</v>
      </c>
      <c r="DM312" s="107">
        <v>915.55</v>
      </c>
      <c r="DN312" s="112">
        <v>216177.66699999999</v>
      </c>
      <c r="DO312" s="107">
        <v>10.35</v>
      </c>
      <c r="DP312" s="131">
        <v>751.25</v>
      </c>
      <c r="DQ312" s="112">
        <v>108097.68700000001</v>
      </c>
      <c r="DR312" s="107">
        <v>5.1755000000000004</v>
      </c>
      <c r="DS312" s="131">
        <v>588.29999999999995</v>
      </c>
      <c r="DT312" s="131">
        <v>31907.325000000001</v>
      </c>
      <c r="DU312" s="112">
        <v>31830.593000000001</v>
      </c>
      <c r="DV312" s="107">
        <v>32.585000000000001</v>
      </c>
      <c r="DW312" s="107">
        <v>1007.4</v>
      </c>
      <c r="DX312" s="112">
        <v>23894.3685</v>
      </c>
      <c r="DY312" s="107">
        <v>24.4605</v>
      </c>
      <c r="DZ312" s="131">
        <v>888.8</v>
      </c>
      <c r="EA312" s="112">
        <v>15952.261</v>
      </c>
      <c r="EB312" s="107">
        <v>16.330500000000001</v>
      </c>
      <c r="EC312" s="131">
        <v>740.35</v>
      </c>
      <c r="ED312" s="112">
        <v>7992.3615</v>
      </c>
      <c r="EE312" s="107">
        <v>8.1820000000000004</v>
      </c>
      <c r="EF312" s="131">
        <v>601.65</v>
      </c>
      <c r="EG312" s="131">
        <v>7609656.5609999998</v>
      </c>
      <c r="EH312" s="111">
        <v>7599096.2185000004</v>
      </c>
      <c r="EI312" s="107">
        <v>21.459499999999998</v>
      </c>
      <c r="EJ312" s="107">
        <v>1094.5</v>
      </c>
      <c r="EK312" s="112">
        <v>6662072.1560000004</v>
      </c>
      <c r="EL312" s="107">
        <v>18.813500000000001</v>
      </c>
      <c r="EM312" s="131">
        <v>1036.45</v>
      </c>
      <c r="EN312" s="112">
        <v>5711886.1514999997</v>
      </c>
      <c r="EO312" s="107">
        <v>16.13</v>
      </c>
      <c r="EP312" s="131">
        <v>938.6</v>
      </c>
      <c r="EQ312" s="112">
        <v>4753274.8789999997</v>
      </c>
      <c r="ER312" s="107">
        <v>13.423</v>
      </c>
      <c r="ES312" s="131">
        <v>850.3</v>
      </c>
      <c r="ET312" s="112">
        <v>3807908.0410000002</v>
      </c>
      <c r="EU312" s="107">
        <v>10.753500000000001</v>
      </c>
      <c r="EV312" s="131">
        <v>770.2</v>
      </c>
      <c r="EW312" s="112">
        <v>2856599.2765000002</v>
      </c>
      <c r="EX312" s="107">
        <v>8.0670000000000002</v>
      </c>
      <c r="EY312" s="131">
        <v>693.6</v>
      </c>
      <c r="EZ312" s="112">
        <v>1900903.3195</v>
      </c>
      <c r="FA312" s="107">
        <v>5.3680000000000003</v>
      </c>
      <c r="FB312" s="131">
        <v>622.75</v>
      </c>
      <c r="FC312" s="112">
        <v>948539.43900000001</v>
      </c>
      <c r="FD312" s="107">
        <v>2.6785000000000001</v>
      </c>
      <c r="FE312" s="131">
        <v>556.6</v>
      </c>
      <c r="FF312" s="131">
        <v>2955.2114999999999</v>
      </c>
      <c r="FG312" s="112">
        <v>3080.43</v>
      </c>
      <c r="FH312" s="107">
        <v>9.1014999999999997</v>
      </c>
      <c r="FI312" s="107">
        <v>428.07249999999999</v>
      </c>
      <c r="FJ312" s="112">
        <v>1473.6385</v>
      </c>
      <c r="FK312" s="107">
        <v>4.3540000000000001</v>
      </c>
      <c r="FL312" s="171">
        <v>444.94</v>
      </c>
      <c r="FM312" s="131">
        <v>13000.344999999999</v>
      </c>
      <c r="FN312" s="112">
        <v>12895.3495</v>
      </c>
      <c r="FO312" s="107">
        <v>94.409000000000006</v>
      </c>
      <c r="FP312" s="107">
        <v>428.32499999999999</v>
      </c>
      <c r="FQ312" s="112">
        <v>6512.4865</v>
      </c>
      <c r="FR312" s="107">
        <v>47.679000000000002</v>
      </c>
      <c r="FS312" s="131">
        <v>426.77050000000003</v>
      </c>
      <c r="FT312" s="107">
        <v>295.435</v>
      </c>
      <c r="FU312" s="107">
        <v>25.645499999999998</v>
      </c>
      <c r="FV312" s="107">
        <v>1049.4000000000001</v>
      </c>
      <c r="FW312" s="107">
        <v>288.9135</v>
      </c>
      <c r="FX312" s="107">
        <v>25.079499999999999</v>
      </c>
      <c r="FY312" s="107">
        <v>1054.45</v>
      </c>
      <c r="FZ312" s="107">
        <v>5421517.0039999997</v>
      </c>
      <c r="GA312" s="107">
        <v>36.608499999999999</v>
      </c>
      <c r="GB312" s="131">
        <v>1068.05</v>
      </c>
      <c r="GC312" s="107">
        <v>85669369.224000007</v>
      </c>
      <c r="GD312" s="107">
        <v>578.47500000000002</v>
      </c>
      <c r="GE312" s="132">
        <v>1078.3</v>
      </c>
      <c r="GF312" s="132">
        <v>557.65</v>
      </c>
      <c r="GG312" s="132"/>
      <c r="GH312" s="132"/>
      <c r="GI312" s="132"/>
      <c r="GJ312" s="132"/>
      <c r="GK312" s="132"/>
      <c r="GL312" s="133"/>
      <c r="GM312" s="133"/>
      <c r="GN312" s="133">
        <v>2</v>
      </c>
      <c r="GO312" s="133"/>
      <c r="GP312" s="133"/>
      <c r="GQ312" s="133"/>
      <c r="GR312" s="133"/>
      <c r="GS312" s="72"/>
      <c r="GT312" s="72"/>
      <c r="GU312" s="72"/>
      <c r="GV312" s="72"/>
      <c r="GW312" s="72"/>
      <c r="GX312" s="72"/>
      <c r="GY312" s="72"/>
      <c r="GZ312" s="72"/>
      <c r="HA312" s="133"/>
      <c r="HB312" s="133"/>
      <c r="HC312" s="53" t="str">
        <f t="shared" si="34"/>
        <v>0</v>
      </c>
      <c r="HD312" s="56">
        <f t="shared" si="35"/>
        <v>2019</v>
      </c>
      <c r="HF312" s="56" t="e">
        <f>MATCH(ROUND(#REF!,1),#REF!,0)</f>
        <v>#REF!</v>
      </c>
      <c r="HG312" s="56" t="e">
        <f>MATCH(ROUND(#REF!,1),#REF!,0)</f>
        <v>#REF!</v>
      </c>
      <c r="HH312" s="56" t="e">
        <f>MATCH(ROUND(#REF!,1),#REF!,0)</f>
        <v>#REF!</v>
      </c>
      <c r="HI312" s="56" t="e">
        <f>MATCH(ROUND(#REF!,1),#REF!,0)</f>
        <v>#REF!</v>
      </c>
      <c r="HK312" s="115">
        <f t="shared" si="31"/>
        <v>2</v>
      </c>
      <c r="HL312" s="115" t="str" cm="1">
        <f t="array" ref="HL312">IFERROR(INDEX(#REF!,'5. Data Set'!HH312),"")</f>
        <v/>
      </c>
      <c r="HN312" s="116" t="str" cm="1">
        <f t="array" ref="HN312">IF(IFERROR(INDEX($E$5:$E$900,SMALL(IF(ROUND($EH$5:$EH$900,1)=ROUND($EH312,1),ROW($EH$5:$EH$900)-4,""),1)),"")=$E312,"",IFERROR(INDEX($E$5:$E$900,SMALL(IF(ROUND($EH$5:$EH$900,1)=ROUND($EH312,1),ROW($EH$5:$EH$900)-4,""),1)),""))</f>
        <v/>
      </c>
      <c r="HO312" s="116" t="str" cm="1">
        <f t="array" ref="HO312">IF(IFERROR(INDEX($E$5:$E$900,SMALL(IF(ROUND($EH$5:$EH$900,1)=ROUND($EH312,1),ROW($EH$5:$EH$900)-4,""),2)),"")=$E312,"",IFERROR(INDEX($E$5:$E$900,SMALL(IF(ROUND($EH$5:$EH$900,1)=ROUND($EH312,1),ROW($EH$5:$EH$900)-4,""),2)),""))</f>
        <v/>
      </c>
      <c r="HP312" s="116" t="str" cm="1">
        <f t="array" ref="HP312">IF(IFERROR(INDEX($E$5:$E$900,SMALL(IF(ROUND($EH$5:$EH$900,1)=ROUND($EH312,1),ROW($EH$5:$EH$900)-4,""),3)),"")=$E312,"",IFERROR(INDEX($E$5:$E$900,SMALL(IF(ROUND($EH$5:$EH$900,1)=ROUND($EH312,1),ROW($EH$5:$EH$900)-4,""),3)),""))</f>
        <v/>
      </c>
      <c r="HQ312" s="117" t="str" cm="1">
        <f t="array" ref="HQ312">IF(IFERROR(INDEX($E$5:$E$900,SMALL(IF(ROUND($EH$5:$EH$900,1)=ROUND($EH312,1),ROW($EH$5:$EH$900)-4,""),4)),"")=$E312,"",IFERROR(INDEX($E$5:$E$900,SMALL(IF(ROUND($EH$5:$EH$900,1)=ROUND($EH312,1),ROW($EH$5:$EH$900)-4,""),4)),""))</f>
        <v/>
      </c>
      <c r="HR312" s="118"/>
      <c r="HS312" s="105" t="str">
        <f t="shared" si="32"/>
        <v>NRZ</v>
      </c>
      <c r="HT312" s="119" t="str">
        <f t="shared" si="33"/>
        <v/>
      </c>
      <c r="HU312" s="119" t="str">
        <f t="shared" si="33"/>
        <v/>
      </c>
      <c r="HV312" s="119" t="str">
        <f t="shared" si="33"/>
        <v/>
      </c>
      <c r="HW312" s="119" t="str">
        <f t="shared" si="33"/>
        <v/>
      </c>
    </row>
    <row r="313" spans="1:231" ht="12.75" customHeight="1" x14ac:dyDescent="0.25">
      <c r="A313" s="107" t="s">
        <v>292</v>
      </c>
      <c r="B313" s="107" t="s">
        <v>1067</v>
      </c>
      <c r="C313" s="107"/>
      <c r="D313" s="107">
        <v>2019</v>
      </c>
      <c r="E313" s="109" t="s">
        <v>1068</v>
      </c>
      <c r="F313" s="107" t="s">
        <v>300</v>
      </c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 t="s">
        <v>18</v>
      </c>
      <c r="X313" s="105"/>
      <c r="Y313" s="107" t="s">
        <v>296</v>
      </c>
      <c r="Z313" s="107">
        <v>1</v>
      </c>
      <c r="AA313" s="107" t="s">
        <v>803</v>
      </c>
      <c r="AB313" s="110">
        <v>4</v>
      </c>
      <c r="AC313" s="110">
        <v>4</v>
      </c>
      <c r="AD313" s="107">
        <v>2700</v>
      </c>
      <c r="AE313" s="107">
        <v>28</v>
      </c>
      <c r="AF313" s="107">
        <v>2</v>
      </c>
      <c r="AG313" s="107">
        <v>3070600</v>
      </c>
      <c r="AH313" s="107">
        <v>48</v>
      </c>
      <c r="AI313" s="107" t="s">
        <v>1064</v>
      </c>
      <c r="AJ313" s="110">
        <v>2</v>
      </c>
      <c r="AK313" s="110" t="s">
        <v>326</v>
      </c>
      <c r="AL313" s="107" t="s">
        <v>316</v>
      </c>
      <c r="AM313" s="107">
        <v>4</v>
      </c>
      <c r="AN313" s="110" t="s">
        <v>493</v>
      </c>
      <c r="AO313" s="110">
        <v>1600</v>
      </c>
      <c r="AP313" s="107" t="s">
        <v>817</v>
      </c>
      <c r="AQ313" s="107" t="s">
        <v>441</v>
      </c>
      <c r="AR313" s="107" t="s">
        <v>319</v>
      </c>
      <c r="AS313" s="107" t="s">
        <v>909</v>
      </c>
      <c r="AT313" s="107"/>
      <c r="AU313" s="107">
        <v>16.95</v>
      </c>
      <c r="AV313" s="107">
        <v>20.417000000000002</v>
      </c>
      <c r="AW313" s="107">
        <v>24.846</v>
      </c>
      <c r="AX313" s="107">
        <v>14.26</v>
      </c>
      <c r="AY313" s="107">
        <v>15.163</v>
      </c>
      <c r="AZ313" s="107">
        <v>23.238</v>
      </c>
      <c r="BA313" s="107"/>
      <c r="BB313" s="107">
        <v>12.500999999999999</v>
      </c>
      <c r="BC313" s="107">
        <v>124.21899999999999</v>
      </c>
      <c r="BD313" s="107">
        <v>13.999000000000001</v>
      </c>
      <c r="BE313" s="133">
        <v>19.100000000000001</v>
      </c>
      <c r="BF313" s="133">
        <v>730.93100000000004</v>
      </c>
      <c r="BG313" s="131">
        <v>247063.185</v>
      </c>
      <c r="BH313" s="112">
        <v>246676.14499999999</v>
      </c>
      <c r="BI313" s="111">
        <v>35.624000000000002</v>
      </c>
      <c r="BJ313" s="112">
        <v>1510</v>
      </c>
      <c r="BK313" s="112">
        <v>185239.91399999999</v>
      </c>
      <c r="BL313" s="111">
        <v>26.751999999999999</v>
      </c>
      <c r="BM313" s="112">
        <v>1384.7</v>
      </c>
      <c r="BN313" s="112">
        <v>123488.47</v>
      </c>
      <c r="BO313" s="111">
        <v>17.834</v>
      </c>
      <c r="BP313" s="112">
        <v>1048.4000000000001</v>
      </c>
      <c r="BQ313" s="112">
        <v>61747.16</v>
      </c>
      <c r="BR313" s="111">
        <v>8.9169999999999998</v>
      </c>
      <c r="BS313" s="131">
        <v>837.38099999999997</v>
      </c>
      <c r="BT313" s="131">
        <v>2351454.0809999998</v>
      </c>
      <c r="BU313" s="112">
        <v>2353025.7280000001</v>
      </c>
      <c r="BV313" s="107">
        <v>39.875999999999998</v>
      </c>
      <c r="BW313" s="107">
        <v>1545.1</v>
      </c>
      <c r="BX313" s="107">
        <v>1763896.4539999999</v>
      </c>
      <c r="BY313" s="107">
        <v>29.891999999999999</v>
      </c>
      <c r="BZ313" s="107">
        <v>1217.4000000000001</v>
      </c>
      <c r="CA313" s="107">
        <v>1175956.757</v>
      </c>
      <c r="CB313" s="107">
        <v>19.928999999999998</v>
      </c>
      <c r="CC313" s="107">
        <v>951.84400000000005</v>
      </c>
      <c r="CD313" s="107">
        <v>587945.77800000005</v>
      </c>
      <c r="CE313" s="107">
        <v>9.9640000000000004</v>
      </c>
      <c r="CF313" s="131">
        <v>760.77200000000005</v>
      </c>
      <c r="CG313" s="131">
        <v>799053.92700000003</v>
      </c>
      <c r="CH313" s="112">
        <v>800278.67299999995</v>
      </c>
      <c r="CI313" s="107">
        <v>50.185000000000002</v>
      </c>
      <c r="CJ313" s="107">
        <v>1418.4</v>
      </c>
      <c r="CK313" s="107">
        <v>599273.46699999995</v>
      </c>
      <c r="CL313" s="107">
        <v>37.58</v>
      </c>
      <c r="CM313" s="107">
        <v>1368.9</v>
      </c>
      <c r="CN313" s="107">
        <v>399434.14899999998</v>
      </c>
      <c r="CO313" s="107">
        <v>25.047999999999998</v>
      </c>
      <c r="CP313" s="107">
        <v>1050.2</v>
      </c>
      <c r="CQ313" s="107">
        <v>199729.745</v>
      </c>
      <c r="CR313" s="107">
        <v>12.525</v>
      </c>
      <c r="CS313" s="107">
        <v>761.28599999999994</v>
      </c>
      <c r="CT313" s="107">
        <v>405098.93699999998</v>
      </c>
      <c r="CU313" s="107">
        <v>405119.95799999998</v>
      </c>
      <c r="CV313" s="107">
        <v>26.907</v>
      </c>
      <c r="CW313" s="107">
        <v>1385.5</v>
      </c>
      <c r="CX313" s="112">
        <v>303771.158</v>
      </c>
      <c r="CY313" s="107">
        <v>20.175000000000001</v>
      </c>
      <c r="CZ313" s="107">
        <v>1204.0999999999999</v>
      </c>
      <c r="DA313" s="112">
        <v>202495.272</v>
      </c>
      <c r="DB313" s="107">
        <v>13.449</v>
      </c>
      <c r="DC313" s="107">
        <v>980.47199999999998</v>
      </c>
      <c r="DD313" s="112">
        <v>101310.447</v>
      </c>
      <c r="DE313" s="107">
        <v>6.7290000000000001</v>
      </c>
      <c r="DF313" s="107">
        <v>726.32500000000005</v>
      </c>
      <c r="DG313" s="131">
        <v>616277.71499999997</v>
      </c>
      <c r="DH313" s="112">
        <v>615740.25800000003</v>
      </c>
      <c r="DI313" s="107">
        <v>29.478999999999999</v>
      </c>
      <c r="DJ313" s="107">
        <v>1425.4</v>
      </c>
      <c r="DK313" s="112">
        <v>462415.62099999998</v>
      </c>
      <c r="DL313" s="107">
        <v>22.138999999999999</v>
      </c>
      <c r="DM313" s="107">
        <v>1293.5</v>
      </c>
      <c r="DN313" s="112">
        <v>308108.78999999998</v>
      </c>
      <c r="DO313" s="107">
        <v>14.750999999999999</v>
      </c>
      <c r="DP313" s="131">
        <v>994.28599999999994</v>
      </c>
      <c r="DQ313" s="112">
        <v>154058.72099999999</v>
      </c>
      <c r="DR313" s="107">
        <v>7.3760000000000003</v>
      </c>
      <c r="DS313" s="131">
        <v>732.678</v>
      </c>
      <c r="DT313" s="131">
        <v>45199.555999999997</v>
      </c>
      <c r="DU313" s="112">
        <v>45115.707000000002</v>
      </c>
      <c r="DV313" s="107">
        <v>46.185000000000002</v>
      </c>
      <c r="DW313" s="107">
        <v>1419.5</v>
      </c>
      <c r="DX313" s="112">
        <v>33855.726000000002</v>
      </c>
      <c r="DY313" s="107">
        <v>34.658000000000001</v>
      </c>
      <c r="DZ313" s="131">
        <v>1268.0999999999999</v>
      </c>
      <c r="EA313" s="112">
        <v>22625.716</v>
      </c>
      <c r="EB313" s="107">
        <v>23.161999999999999</v>
      </c>
      <c r="EC313" s="131">
        <v>998.52200000000005</v>
      </c>
      <c r="ED313" s="112">
        <v>11282.105</v>
      </c>
      <c r="EE313" s="107">
        <v>11.548999999999999</v>
      </c>
      <c r="EF313" s="131">
        <v>816.875</v>
      </c>
      <c r="EG313" s="131">
        <v>11295145.192</v>
      </c>
      <c r="EH313" s="111">
        <v>11298624.419</v>
      </c>
      <c r="EI313" s="107">
        <v>31.907</v>
      </c>
      <c r="EJ313" s="107">
        <v>1501.8</v>
      </c>
      <c r="EK313" s="112">
        <v>9870510.716</v>
      </c>
      <c r="EL313" s="107">
        <v>27.873999999999999</v>
      </c>
      <c r="EM313" s="131">
        <v>1436.2</v>
      </c>
      <c r="EN313" s="112">
        <v>8474082.1239999998</v>
      </c>
      <c r="EO313" s="107">
        <v>23.93</v>
      </c>
      <c r="EP313" s="131">
        <v>1300.7</v>
      </c>
      <c r="EQ313" s="112">
        <v>7068563.8039999995</v>
      </c>
      <c r="ER313" s="107">
        <v>19.960999999999999</v>
      </c>
      <c r="ES313" s="131">
        <v>1170.2</v>
      </c>
      <c r="ET313" s="112">
        <v>5646461.7750000004</v>
      </c>
      <c r="EU313" s="107">
        <v>15.945</v>
      </c>
      <c r="EV313" s="131">
        <v>1034.7</v>
      </c>
      <c r="EW313" s="112">
        <v>4247371.8839999996</v>
      </c>
      <c r="EX313" s="107">
        <v>11.994</v>
      </c>
      <c r="EY313" s="131">
        <v>918.95600000000002</v>
      </c>
      <c r="EZ313" s="112">
        <v>2826370.0750000002</v>
      </c>
      <c r="FA313" s="107">
        <v>7.9820000000000002</v>
      </c>
      <c r="FB313" s="131">
        <v>810.67499999999995</v>
      </c>
      <c r="FC313" s="112">
        <v>1413238.311</v>
      </c>
      <c r="FD313" s="107">
        <v>3.9910000000000001</v>
      </c>
      <c r="FE313" s="131">
        <v>693.13300000000004</v>
      </c>
      <c r="FF313" s="131">
        <v>2770.7420000000002</v>
      </c>
      <c r="FG313" s="112">
        <v>2833.0070000000001</v>
      </c>
      <c r="FH313" s="107">
        <v>8.3699999999999992</v>
      </c>
      <c r="FI313" s="107">
        <v>477.05500000000001</v>
      </c>
      <c r="FJ313" s="112">
        <v>1391.5840000000001</v>
      </c>
      <c r="FK313" s="107">
        <v>4.1120000000000001</v>
      </c>
      <c r="FL313" s="171">
        <v>461.60899999999998</v>
      </c>
      <c r="FM313" s="131">
        <v>11323.181</v>
      </c>
      <c r="FN313" s="112">
        <v>11674.227000000001</v>
      </c>
      <c r="FO313" s="107">
        <v>85.468999999999994</v>
      </c>
      <c r="FP313" s="107">
        <v>483.27699999999999</v>
      </c>
      <c r="FQ313" s="112">
        <v>5662.6090000000004</v>
      </c>
      <c r="FR313" s="107">
        <v>41.457000000000001</v>
      </c>
      <c r="FS313" s="131">
        <v>475.15199999999999</v>
      </c>
      <c r="FT313" s="107">
        <v>295.99299999999999</v>
      </c>
      <c r="FU313" s="107">
        <v>25.693999999999999</v>
      </c>
      <c r="FV313" s="107">
        <v>1365.2</v>
      </c>
      <c r="FW313" s="107">
        <v>296.73599999999999</v>
      </c>
      <c r="FX313" s="107">
        <v>25.757999999999999</v>
      </c>
      <c r="FY313" s="107">
        <v>1328.9</v>
      </c>
      <c r="FZ313" s="107">
        <v>8784438.2630000003</v>
      </c>
      <c r="GA313" s="107">
        <v>59.316000000000003</v>
      </c>
      <c r="GB313" s="131">
        <v>1501.3</v>
      </c>
      <c r="GC313" s="107">
        <v>165852121.33399999</v>
      </c>
      <c r="GD313" s="107">
        <v>1119.902</v>
      </c>
      <c r="GE313" s="132">
        <v>1532.1</v>
      </c>
      <c r="GF313" s="105">
        <v>349.3</v>
      </c>
      <c r="GG313" s="105"/>
      <c r="GH313" s="105"/>
      <c r="GI313" s="105"/>
      <c r="GJ313" s="105"/>
      <c r="GK313" s="105"/>
      <c r="GL313" s="133"/>
      <c r="GM313" s="133">
        <v>2</v>
      </c>
      <c r="GN313" s="133">
        <v>6</v>
      </c>
      <c r="GO313" s="133"/>
      <c r="GP313" s="133"/>
      <c r="GQ313" s="133"/>
      <c r="GR313" s="133"/>
      <c r="GS313" s="72"/>
      <c r="GT313" s="72"/>
      <c r="GU313" s="72"/>
      <c r="GV313" s="72"/>
      <c r="GW313" s="72"/>
      <c r="GX313" s="72"/>
      <c r="GY313" s="72"/>
      <c r="GZ313" s="72"/>
      <c r="HA313" s="133"/>
      <c r="HB313" s="133"/>
      <c r="HC313" s="53" t="str">
        <f t="shared" si="34"/>
        <v>0</v>
      </c>
      <c r="HD313" s="56">
        <f t="shared" si="35"/>
        <v>2019</v>
      </c>
      <c r="HF313" s="56" t="e">
        <f>MATCH(ROUND(#REF!,1),#REF!,0)</f>
        <v>#REF!</v>
      </c>
      <c r="HG313" s="56" t="e">
        <f>MATCH(ROUND(#REF!,1),#REF!,0)</f>
        <v>#REF!</v>
      </c>
      <c r="HH313" s="56" t="e">
        <f>MATCH(ROUND(#REF!,1),#REF!,0)</f>
        <v>#REF!</v>
      </c>
      <c r="HI313" s="56" t="e">
        <f>MATCH(ROUND(#REF!,1),#REF!,0)</f>
        <v>#REF!</v>
      </c>
      <c r="HK313" s="115">
        <f t="shared" si="31"/>
        <v>4</v>
      </c>
      <c r="HL313" s="115" t="str" cm="1">
        <f t="array" ref="HL313">IFERROR(INDEX(#REF!,'5. Data Set'!HH313),"")</f>
        <v/>
      </c>
      <c r="HN313" s="116" t="str" cm="1">
        <f t="array" ref="HN313">IF(IFERROR(INDEX($E$5:$E$900,SMALL(IF(ROUND($EH$5:$EH$900,1)=ROUND($EH313,1),ROW($EH$5:$EH$900)-4,""),1)),"")=$E313,"",IFERROR(INDEX($E$5:$E$900,SMALL(IF(ROUND($EH$5:$EH$900,1)=ROUND($EH313,1),ROW($EH$5:$EH$900)-4,""),1)),""))</f>
        <v/>
      </c>
      <c r="HO313" s="116" t="str" cm="1">
        <f t="array" ref="HO313">IF(IFERROR(INDEX($E$5:$E$900,SMALL(IF(ROUND($EH$5:$EH$900,1)=ROUND($EH313,1),ROW($EH$5:$EH$900)-4,""),2)),"")=$E313,"",IFERROR(INDEX($E$5:$E$900,SMALL(IF(ROUND($EH$5:$EH$900,1)=ROUND($EH313,1),ROW($EH$5:$EH$900)-4,""),2)),""))</f>
        <v/>
      </c>
      <c r="HP313" s="116" t="str" cm="1">
        <f t="array" ref="HP313">IF(IFERROR(INDEX($E$5:$E$900,SMALL(IF(ROUND($EH$5:$EH$900,1)=ROUND($EH313,1),ROW($EH$5:$EH$900)-4,""),3)),"")=$E313,"",IFERROR(INDEX($E$5:$E$900,SMALL(IF(ROUND($EH$5:$EH$900,1)=ROUND($EH313,1),ROW($EH$5:$EH$900)-4,""),3)),""))</f>
        <v/>
      </c>
      <c r="HQ313" s="117" t="str" cm="1">
        <f t="array" ref="HQ313">IF(IFERROR(INDEX($E$5:$E$900,SMALL(IF(ROUND($EH$5:$EH$900,1)=ROUND($EH313,1),ROW($EH$5:$EH$900)-4,""),4)),"")=$E313,"",IFERROR(INDEX($E$5:$E$900,SMALL(IF(ROUND($EH$5:$EH$900,1)=ROUND($EH313,1),ROW($EH$5:$EH$900)-4,""),4)),""))</f>
        <v/>
      </c>
      <c r="HR313" s="118"/>
      <c r="HS313" s="105" t="str">
        <f t="shared" si="32"/>
        <v>QDF</v>
      </c>
      <c r="HT313" s="119" t="str">
        <f t="shared" si="33"/>
        <v/>
      </c>
      <c r="HU313" s="119" t="str">
        <f t="shared" si="33"/>
        <v/>
      </c>
      <c r="HV313" s="119" t="str">
        <f t="shared" si="33"/>
        <v/>
      </c>
      <c r="HW313" s="119" t="str">
        <f t="shared" si="33"/>
        <v/>
      </c>
    </row>
    <row r="314" spans="1:231" ht="12.75" customHeight="1" x14ac:dyDescent="0.25">
      <c r="A314" s="107" t="s">
        <v>292</v>
      </c>
      <c r="B314" s="107" t="s">
        <v>1067</v>
      </c>
      <c r="C314" s="107"/>
      <c r="D314" s="107">
        <v>2019</v>
      </c>
      <c r="E314" s="109" t="s">
        <v>1069</v>
      </c>
      <c r="F314" s="107" t="s">
        <v>309</v>
      </c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 t="s">
        <v>18</v>
      </c>
      <c r="X314" s="105"/>
      <c r="Y314" s="107" t="s">
        <v>296</v>
      </c>
      <c r="Z314" s="107">
        <v>1</v>
      </c>
      <c r="AA314" s="107" t="s">
        <v>480</v>
      </c>
      <c r="AB314" s="110">
        <v>4</v>
      </c>
      <c r="AC314" s="110">
        <v>4</v>
      </c>
      <c r="AD314" s="107">
        <v>2400</v>
      </c>
      <c r="AE314" s="107">
        <v>10</v>
      </c>
      <c r="AF314" s="107">
        <v>2</v>
      </c>
      <c r="AG314" s="107">
        <v>384000</v>
      </c>
      <c r="AH314" s="107">
        <v>24</v>
      </c>
      <c r="AI314" s="107" t="s">
        <v>1070</v>
      </c>
      <c r="AJ314" s="110">
        <v>2</v>
      </c>
      <c r="AK314" s="110" t="s">
        <v>326</v>
      </c>
      <c r="AL314" s="107" t="s">
        <v>316</v>
      </c>
      <c r="AM314" s="107">
        <v>4</v>
      </c>
      <c r="AN314" s="110" t="s">
        <v>493</v>
      </c>
      <c r="AO314" s="110">
        <v>1600</v>
      </c>
      <c r="AP314" s="107" t="s">
        <v>817</v>
      </c>
      <c r="AQ314" s="107" t="s">
        <v>441</v>
      </c>
      <c r="AR314" s="107" t="s">
        <v>319</v>
      </c>
      <c r="AS314" s="107" t="s">
        <v>909</v>
      </c>
      <c r="AT314" s="107"/>
      <c r="AU314" s="107">
        <v>10.891</v>
      </c>
      <c r="AV314" s="107">
        <v>16.744</v>
      </c>
      <c r="AW314" s="107">
        <v>15.407</v>
      </c>
      <c r="AX314" s="107">
        <v>8.0310000000000006</v>
      </c>
      <c r="AY314" s="107">
        <v>8.8979999999999997</v>
      </c>
      <c r="AZ314" s="107">
        <v>13.351000000000001</v>
      </c>
      <c r="BA314" s="107"/>
      <c r="BB314" s="107">
        <v>20.469000000000001</v>
      </c>
      <c r="BC314" s="107">
        <v>194.5</v>
      </c>
      <c r="BD314" s="107">
        <v>10.111000000000001</v>
      </c>
      <c r="BE314" s="133">
        <v>22.175999999999998</v>
      </c>
      <c r="BF314" s="133">
        <v>186.19300000000001</v>
      </c>
      <c r="BG314" s="131">
        <v>81713.388999999996</v>
      </c>
      <c r="BH314" s="112">
        <v>81636.582999999999</v>
      </c>
      <c r="BI314" s="111">
        <v>11.79</v>
      </c>
      <c r="BJ314" s="112">
        <v>737.85</v>
      </c>
      <c r="BK314" s="112">
        <v>61281.116999999998</v>
      </c>
      <c r="BL314" s="111">
        <v>8.85</v>
      </c>
      <c r="BM314" s="112">
        <v>685.29399999999998</v>
      </c>
      <c r="BN314" s="112">
        <v>40850.36</v>
      </c>
      <c r="BO314" s="111">
        <v>5.899</v>
      </c>
      <c r="BP314" s="112">
        <v>578.85</v>
      </c>
      <c r="BQ314" s="112">
        <v>20429.792000000001</v>
      </c>
      <c r="BR314" s="111">
        <v>2.95</v>
      </c>
      <c r="BS314" s="131">
        <v>441.09399999999999</v>
      </c>
      <c r="BT314" s="131">
        <v>1129463.8740000001</v>
      </c>
      <c r="BU314" s="112">
        <v>1123019.2860000001</v>
      </c>
      <c r="BV314" s="107">
        <v>19.032</v>
      </c>
      <c r="BW314" s="107">
        <v>762.25</v>
      </c>
      <c r="BX314" s="107">
        <v>847068.946</v>
      </c>
      <c r="BY314" s="107">
        <v>14.355</v>
      </c>
      <c r="BZ314" s="107">
        <v>717.73599999999999</v>
      </c>
      <c r="CA314" s="107">
        <v>564886.505</v>
      </c>
      <c r="CB314" s="107">
        <v>9.5730000000000004</v>
      </c>
      <c r="CC314" s="107">
        <v>623.46900000000005</v>
      </c>
      <c r="CD314" s="107">
        <v>282368.038</v>
      </c>
      <c r="CE314" s="107">
        <v>4.7850000000000001</v>
      </c>
      <c r="CF314" s="131">
        <v>466.78300000000002</v>
      </c>
      <c r="CG314" s="131">
        <v>254893.79199999999</v>
      </c>
      <c r="CH314" s="112">
        <v>256581.93799999999</v>
      </c>
      <c r="CI314" s="107">
        <v>16.09</v>
      </c>
      <c r="CJ314" s="107">
        <v>708.90800000000002</v>
      </c>
      <c r="CK314" s="107">
        <v>191115.671</v>
      </c>
      <c r="CL314" s="107">
        <v>11.984999999999999</v>
      </c>
      <c r="CM314" s="107">
        <v>673.04200000000003</v>
      </c>
      <c r="CN314" s="107">
        <v>127466.751</v>
      </c>
      <c r="CO314" s="107">
        <v>7.9930000000000003</v>
      </c>
      <c r="CP314" s="107">
        <v>567.04399999999998</v>
      </c>
      <c r="CQ314" s="107">
        <v>63771.904999999999</v>
      </c>
      <c r="CR314" s="107">
        <v>3.9990000000000001</v>
      </c>
      <c r="CS314" s="107">
        <v>404.339</v>
      </c>
      <c r="CT314" s="107">
        <v>122867.86</v>
      </c>
      <c r="CU314" s="107">
        <v>122901.595</v>
      </c>
      <c r="CV314" s="107">
        <v>8.1630000000000003</v>
      </c>
      <c r="CW314" s="107">
        <v>660.65300000000002</v>
      </c>
      <c r="CX314" s="112">
        <v>92145.376000000004</v>
      </c>
      <c r="CY314" s="107">
        <v>6.12</v>
      </c>
      <c r="CZ314" s="107">
        <v>619.42499999999995</v>
      </c>
      <c r="DA314" s="112">
        <v>61507.68</v>
      </c>
      <c r="DB314" s="107">
        <v>4.085</v>
      </c>
      <c r="DC314" s="107">
        <v>526.74199999999996</v>
      </c>
      <c r="DD314" s="112">
        <v>30700.937000000002</v>
      </c>
      <c r="DE314" s="107">
        <v>2.0390000000000001</v>
      </c>
      <c r="DF314" s="107">
        <v>464.089</v>
      </c>
      <c r="DG314" s="131">
        <v>190825.31099999999</v>
      </c>
      <c r="DH314" s="112">
        <v>190841.46100000001</v>
      </c>
      <c r="DI314" s="107">
        <v>9.1370000000000005</v>
      </c>
      <c r="DJ314" s="107">
        <v>687.51900000000001</v>
      </c>
      <c r="DK314" s="112">
        <v>143060.56899999999</v>
      </c>
      <c r="DL314" s="107">
        <v>6.8490000000000002</v>
      </c>
      <c r="DM314" s="107">
        <v>613.45799999999997</v>
      </c>
      <c r="DN314" s="112">
        <v>95396.053</v>
      </c>
      <c r="DO314" s="107">
        <v>4.5670000000000002</v>
      </c>
      <c r="DP314" s="131">
        <v>579.07799999999997</v>
      </c>
      <c r="DQ314" s="112">
        <v>47703.813000000002</v>
      </c>
      <c r="DR314" s="107">
        <v>2.2839999999999998</v>
      </c>
      <c r="DS314" s="131">
        <v>426.44400000000002</v>
      </c>
      <c r="DT314" s="131">
        <v>13993.61</v>
      </c>
      <c r="DU314" s="112">
        <v>13997.151</v>
      </c>
      <c r="DV314" s="107">
        <v>14.329000000000001</v>
      </c>
      <c r="DW314" s="107">
        <v>687.00599999999997</v>
      </c>
      <c r="DX314" s="112">
        <v>10509.548000000001</v>
      </c>
      <c r="DY314" s="107">
        <v>10.759</v>
      </c>
      <c r="DZ314" s="131">
        <v>637.85799999999995</v>
      </c>
      <c r="EA314" s="112">
        <v>6998.317</v>
      </c>
      <c r="EB314" s="107">
        <v>7.1639999999999997</v>
      </c>
      <c r="EC314" s="131">
        <v>547.41700000000003</v>
      </c>
      <c r="ED314" s="112">
        <v>3486.4690000000001</v>
      </c>
      <c r="EE314" s="107">
        <v>3.569</v>
      </c>
      <c r="EF314" s="131">
        <v>517.19200000000001</v>
      </c>
      <c r="EG314" s="131">
        <v>4202651.1100000003</v>
      </c>
      <c r="EH314" s="111">
        <v>4204642.6639999999</v>
      </c>
      <c r="EI314" s="107">
        <v>11.874000000000001</v>
      </c>
      <c r="EJ314" s="107">
        <v>720.48599999999999</v>
      </c>
      <c r="EK314" s="112">
        <v>3675685.5469999998</v>
      </c>
      <c r="EL314" s="107">
        <v>10.38</v>
      </c>
      <c r="EM314" s="131">
        <v>686.88400000000001</v>
      </c>
      <c r="EN314" s="112">
        <v>3160994.2059999998</v>
      </c>
      <c r="EO314" s="107">
        <v>8.9269999999999996</v>
      </c>
      <c r="EP314" s="131">
        <v>645.65300000000002</v>
      </c>
      <c r="EQ314" s="112">
        <v>2621920.7310000001</v>
      </c>
      <c r="ER314" s="107">
        <v>7.4039999999999999</v>
      </c>
      <c r="ES314" s="131">
        <v>614.91399999999999</v>
      </c>
      <c r="ET314" s="112">
        <v>2097755.466</v>
      </c>
      <c r="EU314" s="107">
        <v>5.9240000000000004</v>
      </c>
      <c r="EV314" s="131">
        <v>575.23099999999999</v>
      </c>
      <c r="EW314" s="112">
        <v>1572715.483</v>
      </c>
      <c r="EX314" s="107">
        <v>4.4409999999999998</v>
      </c>
      <c r="EY314" s="131">
        <v>525.00900000000001</v>
      </c>
      <c r="EZ314" s="112">
        <v>1050984.3130000001</v>
      </c>
      <c r="FA314" s="107">
        <v>2.968</v>
      </c>
      <c r="FB314" s="131">
        <v>413.86700000000002</v>
      </c>
      <c r="FC314" s="112">
        <v>523787.29499999998</v>
      </c>
      <c r="FD314" s="107">
        <v>1.4790000000000001</v>
      </c>
      <c r="FE314" s="131">
        <v>350.68400000000003</v>
      </c>
      <c r="FF314" s="131">
        <v>2848.0410000000002</v>
      </c>
      <c r="FG314" s="112">
        <v>2923.259</v>
      </c>
      <c r="FH314" s="107">
        <v>8.6370000000000005</v>
      </c>
      <c r="FI314" s="107">
        <v>299.38900000000001</v>
      </c>
      <c r="FJ314" s="112">
        <v>1418.328</v>
      </c>
      <c r="FK314" s="107">
        <v>4.1909999999999998</v>
      </c>
      <c r="FL314" s="171">
        <v>288.54700000000003</v>
      </c>
      <c r="FM314" s="131">
        <v>11172.81</v>
      </c>
      <c r="FN314" s="112">
        <v>11047.232</v>
      </c>
      <c r="FO314" s="107">
        <v>80.879000000000005</v>
      </c>
      <c r="FP314" s="107">
        <v>298.44799999999998</v>
      </c>
      <c r="FQ314" s="112">
        <v>5582.2039999999997</v>
      </c>
      <c r="FR314" s="107">
        <v>40.868000000000002</v>
      </c>
      <c r="FS314" s="131">
        <v>292.762</v>
      </c>
      <c r="FT314" s="107">
        <v>184.846</v>
      </c>
      <c r="FU314" s="107">
        <v>16.045999999999999</v>
      </c>
      <c r="FV314" s="107">
        <v>682.21600000000001</v>
      </c>
      <c r="FW314" s="107">
        <v>181.136</v>
      </c>
      <c r="FX314" s="107">
        <v>15.724</v>
      </c>
      <c r="FY314" s="107">
        <v>752.01199999999994</v>
      </c>
      <c r="FZ314" s="107">
        <v>2947033.9010000001</v>
      </c>
      <c r="GA314" s="107">
        <v>19.899999999999999</v>
      </c>
      <c r="GB314" s="131">
        <v>736.48299999999995</v>
      </c>
      <c r="GC314" s="107">
        <v>20300010.054000001</v>
      </c>
      <c r="GD314" s="107">
        <v>137.07400000000001</v>
      </c>
      <c r="GE314" s="132">
        <v>736.19399999999996</v>
      </c>
      <c r="GF314" s="105">
        <v>238.1</v>
      </c>
      <c r="GG314" s="105"/>
      <c r="GH314" s="105"/>
      <c r="GI314" s="105"/>
      <c r="GJ314" s="105"/>
      <c r="GK314" s="105"/>
      <c r="GL314" s="133"/>
      <c r="GM314" s="133">
        <v>2</v>
      </c>
      <c r="GN314" s="133"/>
      <c r="GO314" s="133"/>
      <c r="GP314" s="133"/>
      <c r="GQ314" s="133"/>
      <c r="GR314" s="133"/>
      <c r="GS314" s="72"/>
      <c r="GT314" s="72"/>
      <c r="GU314" s="72"/>
      <c r="GV314" s="72"/>
      <c r="GW314" s="72"/>
      <c r="GX314" s="72"/>
      <c r="GY314" s="72"/>
      <c r="GZ314" s="72"/>
      <c r="HA314" s="133"/>
      <c r="HB314" s="133"/>
      <c r="HC314" s="53" t="str">
        <f t="shared" si="34"/>
        <v>0</v>
      </c>
      <c r="HD314" s="56">
        <f t="shared" si="35"/>
        <v>2019</v>
      </c>
      <c r="HF314" s="56" t="e">
        <f>MATCH(ROUND(#REF!,1),#REF!,0)</f>
        <v>#REF!</v>
      </c>
      <c r="HG314" s="56" t="e">
        <f>MATCH(ROUND(#REF!,1),#REF!,0)</f>
        <v>#REF!</v>
      </c>
      <c r="HH314" s="56" t="e">
        <f>MATCH(ROUND(#REF!,1),#REF!,0)</f>
        <v>#REF!</v>
      </c>
      <c r="HI314" s="56" t="e">
        <f>MATCH(ROUND(#REF!,1),#REF!,0)</f>
        <v>#REF!</v>
      </c>
      <c r="HK314" s="115">
        <f t="shared" si="31"/>
        <v>4</v>
      </c>
      <c r="HL314" s="115" t="str" cm="1">
        <f t="array" ref="HL314">IFERROR(INDEX(#REF!,'5. Data Set'!HH314),"")</f>
        <v/>
      </c>
      <c r="HN314" s="116" t="str" cm="1">
        <f t="array" ref="HN314">IF(IFERROR(INDEX($E$5:$E$900,SMALL(IF(ROUND($EH$5:$EH$900,1)=ROUND($EH314,1),ROW($EH$5:$EH$900)-4,""),1)),"")=$E314,"",IFERROR(INDEX($E$5:$E$900,SMALL(IF(ROUND($EH$5:$EH$900,1)=ROUND($EH314,1),ROW($EH$5:$EH$900)-4,""),1)),""))</f>
        <v/>
      </c>
      <c r="HO314" s="116" t="str" cm="1">
        <f t="array" ref="HO314">IF(IFERROR(INDEX($E$5:$E$900,SMALL(IF(ROUND($EH$5:$EH$900,1)=ROUND($EH314,1),ROW($EH$5:$EH$900)-4,""),2)),"")=$E314,"",IFERROR(INDEX($E$5:$E$900,SMALL(IF(ROUND($EH$5:$EH$900,1)=ROUND($EH314,1),ROW($EH$5:$EH$900)-4,""),2)),""))</f>
        <v/>
      </c>
      <c r="HP314" s="116" t="str" cm="1">
        <f t="array" ref="HP314">IF(IFERROR(INDEX($E$5:$E$900,SMALL(IF(ROUND($EH$5:$EH$900,1)=ROUND($EH314,1),ROW($EH$5:$EH$900)-4,""),3)),"")=$E314,"",IFERROR(INDEX($E$5:$E$900,SMALL(IF(ROUND($EH$5:$EH$900,1)=ROUND($EH314,1),ROW($EH$5:$EH$900)-4,""),3)),""))</f>
        <v/>
      </c>
      <c r="HQ314" s="117" t="str" cm="1">
        <f t="array" ref="HQ314">IF(IFERROR(INDEX($E$5:$E$900,SMALL(IF(ROUND($EH$5:$EH$900,1)=ROUND($EH314,1),ROW($EH$5:$EH$900)-4,""),4)),"")=$E314,"",IFERROR(INDEX($E$5:$E$900,SMALL(IF(ROUND($EH$5:$EH$900,1)=ROUND($EH314,1),ROW($EH$5:$EH$900)-4,""),4)),""))</f>
        <v/>
      </c>
      <c r="HR314" s="118"/>
      <c r="HS314" s="105" t="str">
        <f t="shared" si="32"/>
        <v>QDF</v>
      </c>
      <c r="HT314" s="119" t="str">
        <f t="shared" si="33"/>
        <v/>
      </c>
      <c r="HU314" s="119" t="str">
        <f t="shared" si="33"/>
        <v/>
      </c>
      <c r="HV314" s="119" t="str">
        <f t="shared" si="33"/>
        <v/>
      </c>
      <c r="HW314" s="119" t="str">
        <f t="shared" si="33"/>
        <v/>
      </c>
    </row>
    <row r="315" spans="1:231" ht="12.75" customHeight="1" x14ac:dyDescent="0.25">
      <c r="A315" s="107" t="s">
        <v>292</v>
      </c>
      <c r="B315" s="107" t="s">
        <v>1067</v>
      </c>
      <c r="C315" s="107"/>
      <c r="D315" s="107">
        <v>2019</v>
      </c>
      <c r="E315" s="109" t="s">
        <v>1071</v>
      </c>
      <c r="F315" s="107" t="s">
        <v>49</v>
      </c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 t="s">
        <v>18</v>
      </c>
      <c r="X315" s="105"/>
      <c r="Y315" s="107" t="s">
        <v>296</v>
      </c>
      <c r="Z315" s="107">
        <v>1</v>
      </c>
      <c r="AA315" s="107" t="s">
        <v>913</v>
      </c>
      <c r="AB315" s="110">
        <v>4</v>
      </c>
      <c r="AC315" s="110">
        <v>4</v>
      </c>
      <c r="AD315" s="107">
        <v>2500</v>
      </c>
      <c r="AE315" s="107">
        <v>20</v>
      </c>
      <c r="AF315" s="107">
        <v>2</v>
      </c>
      <c r="AG315" s="107">
        <v>768000</v>
      </c>
      <c r="AH315" s="107">
        <v>24</v>
      </c>
      <c r="AI315" s="107" t="s">
        <v>906</v>
      </c>
      <c r="AJ315" s="110">
        <v>8</v>
      </c>
      <c r="AK315" s="110" t="s">
        <v>326</v>
      </c>
      <c r="AL315" s="107" t="s">
        <v>316</v>
      </c>
      <c r="AM315" s="107">
        <v>4</v>
      </c>
      <c r="AN315" s="110" t="s">
        <v>493</v>
      </c>
      <c r="AO315" s="110">
        <v>1600</v>
      </c>
      <c r="AP315" s="107" t="s">
        <v>817</v>
      </c>
      <c r="AQ315" s="107" t="s">
        <v>441</v>
      </c>
      <c r="AR315" s="107" t="s">
        <v>319</v>
      </c>
      <c r="AS315" s="107" t="s">
        <v>909</v>
      </c>
      <c r="AT315" s="107"/>
      <c r="AU315" s="107">
        <v>15.269</v>
      </c>
      <c r="AV315" s="107">
        <v>23.018999999999998</v>
      </c>
      <c r="AW315" s="107">
        <v>21.937000000000001</v>
      </c>
      <c r="AX315" s="107">
        <v>12.561</v>
      </c>
      <c r="AY315" s="107">
        <v>13.756</v>
      </c>
      <c r="AZ315" s="107">
        <v>20.335000000000001</v>
      </c>
      <c r="BA315" s="107"/>
      <c r="BB315" s="107">
        <v>15.507</v>
      </c>
      <c r="BC315" s="107">
        <v>157.21899999999999</v>
      </c>
      <c r="BD315" s="107">
        <v>13.166</v>
      </c>
      <c r="BE315" s="133">
        <v>22.013000000000002</v>
      </c>
      <c r="BF315" s="133">
        <v>361.19200000000001</v>
      </c>
      <c r="BG315" s="131">
        <v>172088.745</v>
      </c>
      <c r="BH315" s="112">
        <v>171961.64600000001</v>
      </c>
      <c r="BI315" s="111">
        <v>24.834</v>
      </c>
      <c r="BJ315" s="112">
        <v>1106.4000000000001</v>
      </c>
      <c r="BK315" s="112">
        <v>129066.908</v>
      </c>
      <c r="BL315" s="111">
        <v>18.638999999999999</v>
      </c>
      <c r="BM315" s="112">
        <v>1038</v>
      </c>
      <c r="BN315" s="112">
        <v>86121.084000000003</v>
      </c>
      <c r="BO315" s="111">
        <v>12.436999999999999</v>
      </c>
      <c r="BP315" s="112">
        <v>863.803</v>
      </c>
      <c r="BQ315" s="112">
        <v>43063.601000000002</v>
      </c>
      <c r="BR315" s="111">
        <v>6.2190000000000003</v>
      </c>
      <c r="BS315" s="131">
        <v>663.86099999999999</v>
      </c>
      <c r="BT315" s="131">
        <v>2153749.1979999999</v>
      </c>
      <c r="BU315" s="112">
        <v>2155011.9759999998</v>
      </c>
      <c r="BV315" s="107">
        <v>36.521000000000001</v>
      </c>
      <c r="BW315" s="107">
        <v>1146.9000000000001</v>
      </c>
      <c r="BX315" s="107">
        <v>1615249.537</v>
      </c>
      <c r="BY315" s="107">
        <v>27.373000000000001</v>
      </c>
      <c r="BZ315" s="107">
        <v>1041</v>
      </c>
      <c r="CA315" s="107">
        <v>1077311.6440000001</v>
      </c>
      <c r="CB315" s="107">
        <v>18.257000000000001</v>
      </c>
      <c r="CC315" s="107">
        <v>850.35500000000002</v>
      </c>
      <c r="CD315" s="107">
        <v>538375.451</v>
      </c>
      <c r="CE315" s="107">
        <v>9.1240000000000006</v>
      </c>
      <c r="CF315" s="131">
        <v>584.14200000000005</v>
      </c>
      <c r="CG315" s="131">
        <v>542791.11899999995</v>
      </c>
      <c r="CH315" s="112">
        <v>542708.72699999996</v>
      </c>
      <c r="CI315" s="107">
        <v>34.033000000000001</v>
      </c>
      <c r="CJ315" s="107">
        <v>1058.2</v>
      </c>
      <c r="CK315" s="107">
        <v>406941.04100000003</v>
      </c>
      <c r="CL315" s="107">
        <v>25.518999999999998</v>
      </c>
      <c r="CM315" s="107">
        <v>1018.2</v>
      </c>
      <c r="CN315" s="107">
        <v>271304.80699999997</v>
      </c>
      <c r="CO315" s="107">
        <v>17.013000000000002</v>
      </c>
      <c r="CP315" s="107">
        <v>853.88699999999994</v>
      </c>
      <c r="CQ315" s="107">
        <v>135672.18900000001</v>
      </c>
      <c r="CR315" s="107">
        <v>8.5079999999999991</v>
      </c>
      <c r="CS315" s="107">
        <v>589.9</v>
      </c>
      <c r="CT315" s="107">
        <v>279979.91200000001</v>
      </c>
      <c r="CU315" s="107">
        <v>280108.65999999997</v>
      </c>
      <c r="CV315" s="107">
        <v>18.603999999999999</v>
      </c>
      <c r="CW315" s="107">
        <v>1057.8</v>
      </c>
      <c r="CX315" s="112">
        <v>209907.234</v>
      </c>
      <c r="CY315" s="107">
        <v>13.941000000000001</v>
      </c>
      <c r="CZ315" s="107">
        <v>928.93899999999996</v>
      </c>
      <c r="DA315" s="112">
        <v>140136.769</v>
      </c>
      <c r="DB315" s="107">
        <v>9.3070000000000004</v>
      </c>
      <c r="DC315" s="107">
        <v>809.27099999999996</v>
      </c>
      <c r="DD315" s="112">
        <v>70022.453999999998</v>
      </c>
      <c r="DE315" s="107">
        <v>4.6509999999999998</v>
      </c>
      <c r="DF315" s="107">
        <v>566.97400000000005</v>
      </c>
      <c r="DG315" s="131">
        <v>426115.02100000001</v>
      </c>
      <c r="DH315" s="112">
        <v>425507.10399999999</v>
      </c>
      <c r="DI315" s="107">
        <v>20.372</v>
      </c>
      <c r="DJ315" s="107">
        <v>1033.2</v>
      </c>
      <c r="DK315" s="112">
        <v>319534.57</v>
      </c>
      <c r="DL315" s="107">
        <v>15.298</v>
      </c>
      <c r="DM315" s="107">
        <v>1015.3</v>
      </c>
      <c r="DN315" s="112">
        <v>213058.364</v>
      </c>
      <c r="DO315" s="107">
        <v>10.199999999999999</v>
      </c>
      <c r="DP315" s="131">
        <v>810.28099999999995</v>
      </c>
      <c r="DQ315" s="112">
        <v>106524.25599999999</v>
      </c>
      <c r="DR315" s="107">
        <v>5.0999999999999996</v>
      </c>
      <c r="DS315" s="131">
        <v>532.65800000000002</v>
      </c>
      <c r="DT315" s="131">
        <v>31291.004000000001</v>
      </c>
      <c r="DU315" s="112">
        <v>30742.004000000001</v>
      </c>
      <c r="DV315" s="107">
        <v>31.471</v>
      </c>
      <c r="DW315" s="107">
        <v>1057.5999999999999</v>
      </c>
      <c r="DX315" s="112">
        <v>23453.780999999999</v>
      </c>
      <c r="DY315" s="107">
        <v>24.01</v>
      </c>
      <c r="DZ315" s="131">
        <v>968.49699999999996</v>
      </c>
      <c r="EA315" s="112">
        <v>15688.428</v>
      </c>
      <c r="EB315" s="107">
        <v>16.059999999999999</v>
      </c>
      <c r="EC315" s="131">
        <v>839.84199999999998</v>
      </c>
      <c r="ED315" s="112">
        <v>7828.71</v>
      </c>
      <c r="EE315" s="107">
        <v>8.0139999999999993</v>
      </c>
      <c r="EF315" s="131">
        <v>661.18399999999997</v>
      </c>
      <c r="EG315" s="131">
        <v>8510338.2400000002</v>
      </c>
      <c r="EH315" s="111">
        <v>8506380.4059999995</v>
      </c>
      <c r="EI315" s="107">
        <v>24.021999999999998</v>
      </c>
      <c r="EJ315" s="107">
        <v>1092.7</v>
      </c>
      <c r="EK315" s="112">
        <v>7458470.4809999997</v>
      </c>
      <c r="EL315" s="107">
        <v>21.062000000000001</v>
      </c>
      <c r="EM315" s="131">
        <v>1077</v>
      </c>
      <c r="EN315" s="112">
        <v>6374945.2039999999</v>
      </c>
      <c r="EO315" s="107">
        <v>18.003</v>
      </c>
      <c r="EP315" s="131">
        <v>1015.5</v>
      </c>
      <c r="EQ315" s="112">
        <v>5324587.6490000002</v>
      </c>
      <c r="ER315" s="107">
        <v>15.036</v>
      </c>
      <c r="ES315" s="131">
        <v>931.46400000000006</v>
      </c>
      <c r="ET315" s="112">
        <v>4253283.5080000004</v>
      </c>
      <c r="EU315" s="107">
        <v>12.010999999999999</v>
      </c>
      <c r="EV315" s="131">
        <v>840.28700000000003</v>
      </c>
      <c r="EW315" s="112">
        <v>3187032.2429999998</v>
      </c>
      <c r="EX315" s="107">
        <v>9</v>
      </c>
      <c r="EY315" s="131">
        <v>761.30600000000004</v>
      </c>
      <c r="EZ315" s="112">
        <v>2131358.62</v>
      </c>
      <c r="FA315" s="107">
        <v>6.0190000000000001</v>
      </c>
      <c r="FB315" s="131">
        <v>692.85</v>
      </c>
      <c r="FC315" s="112">
        <v>1064457.1059999999</v>
      </c>
      <c r="FD315" s="107">
        <v>3.0059999999999998</v>
      </c>
      <c r="FE315" s="131">
        <v>601.33399999999995</v>
      </c>
      <c r="FF315" s="131">
        <v>2701.5970000000002</v>
      </c>
      <c r="FG315" s="112">
        <v>2795.94</v>
      </c>
      <c r="FH315" s="107">
        <v>8.2609999999999992</v>
      </c>
      <c r="FI315" s="107">
        <v>379.584</v>
      </c>
      <c r="FJ315" s="112">
        <v>1358.7809999999999</v>
      </c>
      <c r="FK315" s="107">
        <v>4.0149999999999997</v>
      </c>
      <c r="FL315" s="171">
        <v>363.31</v>
      </c>
      <c r="FM315" s="131">
        <v>11608.92</v>
      </c>
      <c r="FN315" s="112">
        <v>11553.125</v>
      </c>
      <c r="FO315" s="107">
        <v>84.582999999999998</v>
      </c>
      <c r="FP315" s="107">
        <v>385.93799999999999</v>
      </c>
      <c r="FQ315" s="112">
        <v>5798.72</v>
      </c>
      <c r="FR315" s="107">
        <v>42.453000000000003</v>
      </c>
      <c r="FS315" s="131">
        <v>376.41300000000001</v>
      </c>
      <c r="FT315" s="107">
        <v>283.512</v>
      </c>
      <c r="FU315" s="107">
        <v>24.61</v>
      </c>
      <c r="FV315" s="107">
        <v>1118.4000000000001</v>
      </c>
      <c r="FW315" s="107">
        <v>283.35199999999998</v>
      </c>
      <c r="FX315" s="107">
        <v>24.597000000000001</v>
      </c>
      <c r="FY315" s="107">
        <v>1116.9000000000001</v>
      </c>
      <c r="FZ315" s="107">
        <v>6004860.2070000004</v>
      </c>
      <c r="GA315" s="107">
        <v>40.546999999999997</v>
      </c>
      <c r="GB315" s="131">
        <v>1065.5999999999999</v>
      </c>
      <c r="GC315" s="107">
        <v>58957490.130000003</v>
      </c>
      <c r="GD315" s="107">
        <v>398.10500000000002</v>
      </c>
      <c r="GE315" s="132">
        <v>1102.2</v>
      </c>
      <c r="GF315" s="105">
        <v>291.5</v>
      </c>
      <c r="GG315" s="105"/>
      <c r="GH315" s="105"/>
      <c r="GI315" s="105"/>
      <c r="GJ315" s="105"/>
      <c r="GK315" s="105"/>
      <c r="GL315" s="133"/>
      <c r="GM315" s="133">
        <v>4</v>
      </c>
      <c r="GN315" s="133"/>
      <c r="GO315" s="133"/>
      <c r="GP315" s="133"/>
      <c r="GQ315" s="133"/>
      <c r="GR315" s="133"/>
      <c r="GS315" s="72"/>
      <c r="GT315" s="72"/>
      <c r="GU315" s="72"/>
      <c r="GV315" s="72"/>
      <c r="GW315" s="72"/>
      <c r="GX315" s="72"/>
      <c r="GY315" s="72"/>
      <c r="GZ315" s="72"/>
      <c r="HA315" s="133"/>
      <c r="HB315" s="133"/>
      <c r="HC315" s="53" t="str">
        <f t="shared" si="34"/>
        <v>0</v>
      </c>
      <c r="HD315" s="56">
        <f t="shared" si="35"/>
        <v>2019</v>
      </c>
      <c r="HF315" s="56" t="e">
        <f>MATCH(ROUND(#REF!,1),#REF!,0)</f>
        <v>#REF!</v>
      </c>
      <c r="HG315" s="56" t="e">
        <f>MATCH(ROUND(#REF!,1),#REF!,0)</f>
        <v>#REF!</v>
      </c>
      <c r="HH315" s="56" t="e">
        <f>MATCH(ROUND(#REF!,1),#REF!,0)</f>
        <v>#REF!</v>
      </c>
      <c r="HI315" s="56" t="e">
        <f>MATCH(ROUND(#REF!,1),#REF!,0)</f>
        <v>#REF!</v>
      </c>
      <c r="HK315" s="115">
        <f t="shared" si="31"/>
        <v>4</v>
      </c>
      <c r="HL315" s="115" t="str" cm="1">
        <f t="array" ref="HL315">IFERROR(INDEX(#REF!,'5. Data Set'!HH315),"")</f>
        <v/>
      </c>
      <c r="HN315" s="116" t="str" cm="1">
        <f t="array" ref="HN315">IF(IFERROR(INDEX($E$5:$E$900,SMALL(IF(ROUND($EH$5:$EH$900,1)=ROUND($EH315,1),ROW($EH$5:$EH$900)-4,""),1)),"")=$E315,"",IFERROR(INDEX($E$5:$E$900,SMALL(IF(ROUND($EH$5:$EH$900,1)=ROUND($EH315,1),ROW($EH$5:$EH$900)-4,""),1)),""))</f>
        <v/>
      </c>
      <c r="HO315" s="116" t="str" cm="1">
        <f t="array" ref="HO315">IF(IFERROR(INDEX($E$5:$E$900,SMALL(IF(ROUND($EH$5:$EH$900,1)=ROUND($EH315,1),ROW($EH$5:$EH$900)-4,""),2)),"")=$E315,"",IFERROR(INDEX($E$5:$E$900,SMALL(IF(ROUND($EH$5:$EH$900,1)=ROUND($EH315,1),ROW($EH$5:$EH$900)-4,""),2)),""))</f>
        <v/>
      </c>
      <c r="HP315" s="116" t="str" cm="1">
        <f t="array" ref="HP315">IF(IFERROR(INDEX($E$5:$E$900,SMALL(IF(ROUND($EH$5:$EH$900,1)=ROUND($EH315,1),ROW($EH$5:$EH$900)-4,""),3)),"")=$E315,"",IFERROR(INDEX($E$5:$E$900,SMALL(IF(ROUND($EH$5:$EH$900,1)=ROUND($EH315,1),ROW($EH$5:$EH$900)-4,""),3)),""))</f>
        <v/>
      </c>
      <c r="HQ315" s="117" t="str" cm="1">
        <f t="array" ref="HQ315">IF(IFERROR(INDEX($E$5:$E$900,SMALL(IF(ROUND($EH$5:$EH$900,1)=ROUND($EH315,1),ROW($EH$5:$EH$900)-4,""),4)),"")=$E315,"",IFERROR(INDEX($E$5:$E$900,SMALL(IF(ROUND($EH$5:$EH$900,1)=ROUND($EH315,1),ROW($EH$5:$EH$900)-4,""),4)),""))</f>
        <v/>
      </c>
      <c r="HR315" s="118"/>
      <c r="HS315" s="105" t="str">
        <f t="shared" si="32"/>
        <v>QDF</v>
      </c>
      <c r="HT315" s="119" t="str">
        <f t="shared" si="33"/>
        <v/>
      </c>
      <c r="HU315" s="119" t="str">
        <f t="shared" si="33"/>
        <v/>
      </c>
      <c r="HV315" s="119" t="str">
        <f t="shared" si="33"/>
        <v/>
      </c>
      <c r="HW315" s="119" t="str">
        <f t="shared" si="33"/>
        <v/>
      </c>
    </row>
    <row r="316" spans="1:231" ht="12.75" customHeight="1" x14ac:dyDescent="0.25">
      <c r="A316" s="110" t="s">
        <v>1072</v>
      </c>
      <c r="B316" s="110" t="s">
        <v>1073</v>
      </c>
      <c r="C316" s="107" t="s">
        <v>1074</v>
      </c>
      <c r="D316" s="107">
        <v>2021</v>
      </c>
      <c r="E316" s="109" t="s">
        <v>1075</v>
      </c>
      <c r="F316" s="107" t="s">
        <v>309</v>
      </c>
      <c r="G316" s="107" t="s">
        <v>1076</v>
      </c>
      <c r="H316" s="107" t="s">
        <v>1076</v>
      </c>
      <c r="I316" s="107" t="s">
        <v>1076</v>
      </c>
      <c r="J316" s="107" t="s">
        <v>1076</v>
      </c>
      <c r="K316" s="107" t="s">
        <v>1076</v>
      </c>
      <c r="L316" s="107" t="s">
        <v>1076</v>
      </c>
      <c r="M316" s="107" t="s">
        <v>1076</v>
      </c>
      <c r="N316" s="107" t="s">
        <v>1076</v>
      </c>
      <c r="O316" s="107" t="s">
        <v>1076</v>
      </c>
      <c r="P316" s="107" t="s">
        <v>1076</v>
      </c>
      <c r="Q316" s="107" t="s">
        <v>1076</v>
      </c>
      <c r="R316" s="107" t="s">
        <v>1077</v>
      </c>
      <c r="S316" s="107" t="s">
        <v>1077</v>
      </c>
      <c r="T316" s="107" t="s">
        <v>1077</v>
      </c>
      <c r="U316" s="107" t="s">
        <v>1077</v>
      </c>
      <c r="V316" s="107" t="s">
        <v>1077</v>
      </c>
      <c r="W316" s="185" t="s">
        <v>18</v>
      </c>
      <c r="X316" s="105"/>
      <c r="Y316" s="107" t="s">
        <v>296</v>
      </c>
      <c r="Z316" s="107">
        <v>1</v>
      </c>
      <c r="AA316" s="107" t="s">
        <v>1078</v>
      </c>
      <c r="AB316" s="110">
        <v>2</v>
      </c>
      <c r="AC316" s="110">
        <v>2</v>
      </c>
      <c r="AD316" s="107">
        <v>2793</v>
      </c>
      <c r="AE316" s="107">
        <v>40</v>
      </c>
      <c r="AF316" s="107">
        <v>2</v>
      </c>
      <c r="AG316" s="107">
        <v>127700</v>
      </c>
      <c r="AH316" s="107">
        <v>16</v>
      </c>
      <c r="AI316" s="107" t="s">
        <v>1079</v>
      </c>
      <c r="AJ316" s="110">
        <v>12</v>
      </c>
      <c r="AK316" s="110"/>
      <c r="AL316" s="107"/>
      <c r="AM316" s="107">
        <v>1</v>
      </c>
      <c r="AN316" s="110" t="s">
        <v>340</v>
      </c>
      <c r="AO316" s="110">
        <v>1600</v>
      </c>
      <c r="AP316" s="107" t="s">
        <v>1080</v>
      </c>
      <c r="AQ316" s="107" t="s">
        <v>1081</v>
      </c>
      <c r="AR316" s="107" t="s">
        <v>1082</v>
      </c>
      <c r="AS316" s="107" t="s">
        <v>1083</v>
      </c>
      <c r="AT316" s="107" t="s">
        <v>984</v>
      </c>
      <c r="AU316" s="107">
        <v>13.773</v>
      </c>
      <c r="AV316" s="107">
        <v>21.596</v>
      </c>
      <c r="AW316" s="107">
        <v>20.675999999999998</v>
      </c>
      <c r="AX316" s="107">
        <v>12.339</v>
      </c>
      <c r="AY316" s="107">
        <v>9.9920000000000009</v>
      </c>
      <c r="AZ316" s="107">
        <v>125.375</v>
      </c>
      <c r="BA316" s="107">
        <v>12.494999999999999</v>
      </c>
      <c r="BB316" s="107">
        <v>11.972</v>
      </c>
      <c r="BC316" s="107">
        <v>22.965</v>
      </c>
      <c r="BD316" s="107">
        <v>31.512</v>
      </c>
      <c r="BE316" s="133">
        <v>107.492</v>
      </c>
      <c r="BF316" s="133">
        <v>27.1</v>
      </c>
      <c r="BG316" s="131">
        <v>42254.080000000002</v>
      </c>
      <c r="BH316" s="112">
        <v>42242.618999999999</v>
      </c>
      <c r="BI316" s="111">
        <v>6.101</v>
      </c>
      <c r="BJ316" s="112">
        <v>332.23399999999998</v>
      </c>
      <c r="BK316" s="112">
        <v>31601.573</v>
      </c>
      <c r="BL316" s="111">
        <v>4.5640000000000001</v>
      </c>
      <c r="BM316" s="112">
        <v>256.20699999999999</v>
      </c>
      <c r="BN316" s="112">
        <v>21096.062999999998</v>
      </c>
      <c r="BO316" s="111">
        <v>3.0470000000000002</v>
      </c>
      <c r="BP316" s="112">
        <v>224.465</v>
      </c>
      <c r="BQ316" s="112">
        <v>10565.102999999999</v>
      </c>
      <c r="BR316" s="111">
        <v>1.526</v>
      </c>
      <c r="BS316" s="131">
        <v>188.23599999999999</v>
      </c>
      <c r="BT316" s="131">
        <v>624195.14</v>
      </c>
      <c r="BU316" s="112">
        <v>623908.99199999997</v>
      </c>
      <c r="BV316" s="107">
        <v>10.573</v>
      </c>
      <c r="BW316" s="107">
        <v>344.82100000000003</v>
      </c>
      <c r="BX316" s="107">
        <v>468334.23499999999</v>
      </c>
      <c r="BY316" s="107">
        <v>7.9370000000000003</v>
      </c>
      <c r="BZ316" s="107">
        <v>336.096</v>
      </c>
      <c r="CA316" s="107">
        <v>312208.96999999997</v>
      </c>
      <c r="CB316" s="107">
        <v>5.2910000000000004</v>
      </c>
      <c r="CC316" s="107">
        <v>238.374</v>
      </c>
      <c r="CD316" s="107">
        <v>156111.50099999999</v>
      </c>
      <c r="CE316" s="107">
        <v>2.6459999999999999</v>
      </c>
      <c r="CF316" s="131">
        <v>195.489</v>
      </c>
      <c r="CG316" s="131">
        <v>144351.26</v>
      </c>
      <c r="CH316" s="112">
        <v>144669.34899999999</v>
      </c>
      <c r="CI316" s="107">
        <v>9.0719999999999992</v>
      </c>
      <c r="CJ316" s="107">
        <v>320.10199999999998</v>
      </c>
      <c r="CK316" s="107">
        <v>108279.757</v>
      </c>
      <c r="CL316" s="107">
        <v>6.79</v>
      </c>
      <c r="CM316" s="107">
        <v>259.11</v>
      </c>
      <c r="CN316" s="107">
        <v>72231.570999999996</v>
      </c>
      <c r="CO316" s="107">
        <v>4.53</v>
      </c>
      <c r="CP316" s="107">
        <v>225.03100000000001</v>
      </c>
      <c r="CQ316" s="107">
        <v>36057.652000000002</v>
      </c>
      <c r="CR316" s="107">
        <v>2.2610000000000001</v>
      </c>
      <c r="CS316" s="107">
        <v>184.98</v>
      </c>
      <c r="CT316" s="107">
        <v>75634.929999999993</v>
      </c>
      <c r="CU316" s="107">
        <v>75640.09</v>
      </c>
      <c r="CV316" s="107">
        <v>5.0199999999999996</v>
      </c>
      <c r="CW316" s="107">
        <v>320.74</v>
      </c>
      <c r="CX316" s="112">
        <v>56717.83</v>
      </c>
      <c r="CY316" s="107">
        <v>3.77</v>
      </c>
      <c r="CZ316" s="107">
        <v>221.72</v>
      </c>
      <c r="DA316" s="112">
        <v>37831.75</v>
      </c>
      <c r="DB316" s="107">
        <v>2.5099999999999998</v>
      </c>
      <c r="DC316" s="107">
        <v>203.24</v>
      </c>
      <c r="DD316" s="112">
        <v>18950.55</v>
      </c>
      <c r="DE316" s="107">
        <v>1.26</v>
      </c>
      <c r="DF316" s="107">
        <v>178.62</v>
      </c>
      <c r="DG316" s="131">
        <v>93150.87</v>
      </c>
      <c r="DH316" s="112">
        <v>93122.38</v>
      </c>
      <c r="DI316" s="107">
        <v>4.46</v>
      </c>
      <c r="DJ316" s="107">
        <v>321.24</v>
      </c>
      <c r="DK316" s="112">
        <v>69916.990000000005</v>
      </c>
      <c r="DL316" s="107">
        <v>3.35</v>
      </c>
      <c r="DM316" s="107">
        <v>297.58</v>
      </c>
      <c r="DN316" s="112">
        <v>46556.49</v>
      </c>
      <c r="DO316" s="107">
        <v>2.23</v>
      </c>
      <c r="DP316" s="131">
        <v>213.34</v>
      </c>
      <c r="DQ316" s="112">
        <v>23304.32</v>
      </c>
      <c r="DR316" s="107">
        <v>1.1200000000000001</v>
      </c>
      <c r="DS316" s="131">
        <v>182.58</v>
      </c>
      <c r="DT316" s="131">
        <v>53784.08</v>
      </c>
      <c r="DU316" s="112">
        <v>53899.32</v>
      </c>
      <c r="DV316" s="107">
        <v>55.18</v>
      </c>
      <c r="DW316" s="107">
        <v>320.35000000000002</v>
      </c>
      <c r="DX316" s="112">
        <v>40282.75</v>
      </c>
      <c r="DY316" s="107">
        <v>41.24</v>
      </c>
      <c r="DZ316" s="131">
        <v>288.45999999999998</v>
      </c>
      <c r="EA316" s="112">
        <v>26849.53</v>
      </c>
      <c r="EB316" s="107">
        <v>27.49</v>
      </c>
      <c r="EC316" s="131">
        <v>208.67</v>
      </c>
      <c r="ED316" s="112">
        <v>13464.23</v>
      </c>
      <c r="EE316" s="107">
        <v>13.78</v>
      </c>
      <c r="EF316" s="131">
        <v>180.92</v>
      </c>
      <c r="EG316" s="131">
        <v>2266858.88</v>
      </c>
      <c r="EH316" s="111">
        <v>2273888.46</v>
      </c>
      <c r="EI316" s="107">
        <v>6.4210000000000003</v>
      </c>
      <c r="EJ316" s="107">
        <v>333.52</v>
      </c>
      <c r="EK316" s="112">
        <v>1986832.21</v>
      </c>
      <c r="EL316" s="107">
        <v>5.6109999999999998</v>
      </c>
      <c r="EM316" s="131">
        <v>326.31</v>
      </c>
      <c r="EN316" s="112">
        <v>1696940.18</v>
      </c>
      <c r="EO316" s="107">
        <v>4.7919999999999998</v>
      </c>
      <c r="EP316" s="131">
        <v>285.95999999999998</v>
      </c>
      <c r="EQ316" s="112">
        <v>1420137.21</v>
      </c>
      <c r="ER316" s="107">
        <v>4.01</v>
      </c>
      <c r="ES316" s="131">
        <v>239.36</v>
      </c>
      <c r="ET316" s="112">
        <v>1131491.32</v>
      </c>
      <c r="EU316" s="107">
        <v>3.1949999999999998</v>
      </c>
      <c r="EV316" s="131">
        <v>222.96</v>
      </c>
      <c r="EW316" s="112">
        <v>853165.47</v>
      </c>
      <c r="EX316" s="107">
        <v>2.4089999999999998</v>
      </c>
      <c r="EY316" s="131">
        <v>206.95</v>
      </c>
      <c r="EZ316" s="112">
        <v>567454.71</v>
      </c>
      <c r="FA316" s="107">
        <v>1.6020000000000001</v>
      </c>
      <c r="FB316" s="131">
        <v>190.74</v>
      </c>
      <c r="FC316" s="112">
        <v>282734.24</v>
      </c>
      <c r="FD316" s="107">
        <v>0.79800000000000004</v>
      </c>
      <c r="FE316" s="131">
        <v>175.14</v>
      </c>
      <c r="FF316" s="131">
        <v>857.13</v>
      </c>
      <c r="FG316" s="112">
        <v>828.03</v>
      </c>
      <c r="FH316" s="107">
        <v>2.4500000000000002</v>
      </c>
      <c r="FI316" s="107">
        <v>155.37</v>
      </c>
      <c r="FJ316" s="112">
        <v>432.6</v>
      </c>
      <c r="FK316" s="107">
        <v>1.28</v>
      </c>
      <c r="FL316" s="171">
        <v>140.41999999999999</v>
      </c>
      <c r="FM316" s="131">
        <v>630.03</v>
      </c>
      <c r="FN316" s="112">
        <v>629.82000000000005</v>
      </c>
      <c r="FO316" s="107">
        <v>4.6100000000000003</v>
      </c>
      <c r="FP316" s="107">
        <v>145.91</v>
      </c>
      <c r="FQ316" s="112">
        <v>317.55</v>
      </c>
      <c r="FR316" s="107">
        <v>2.33</v>
      </c>
      <c r="FS316" s="131">
        <v>139.31</v>
      </c>
      <c r="FT316" s="107">
        <v>125.72</v>
      </c>
      <c r="FU316" s="107">
        <v>10.91</v>
      </c>
      <c r="FV316" s="107">
        <v>350.76</v>
      </c>
      <c r="FW316" s="107">
        <v>129.41999999999999</v>
      </c>
      <c r="FX316" s="107">
        <v>11.23</v>
      </c>
      <c r="FY316" s="107">
        <v>351.99</v>
      </c>
      <c r="FZ316" s="107">
        <v>1477861.87</v>
      </c>
      <c r="GA316" s="107">
        <v>9.98</v>
      </c>
      <c r="GB316" s="131">
        <v>329.28</v>
      </c>
      <c r="GC316" s="107">
        <v>5261420.01</v>
      </c>
      <c r="GD316" s="107">
        <v>35.53</v>
      </c>
      <c r="GE316" s="132">
        <v>330.51</v>
      </c>
      <c r="GF316" s="105">
        <v>130.4</v>
      </c>
      <c r="GG316" s="105">
        <v>19.8</v>
      </c>
      <c r="GH316" s="105">
        <v>16.600000000000001</v>
      </c>
      <c r="GI316" s="105">
        <v>58.2</v>
      </c>
      <c r="GJ316" s="105">
        <v>27.1</v>
      </c>
      <c r="GK316" s="105"/>
      <c r="GL316" s="133">
        <v>0</v>
      </c>
      <c r="GM316" s="133">
        <v>1</v>
      </c>
      <c r="GN316" s="133">
        <v>0</v>
      </c>
      <c r="GO316" s="133">
        <v>0</v>
      </c>
      <c r="GP316" s="133">
        <v>0</v>
      </c>
      <c r="GQ316" s="133">
        <v>0</v>
      </c>
      <c r="GR316" s="133" t="s">
        <v>1084</v>
      </c>
      <c r="GS316" s="72" t="s">
        <v>981</v>
      </c>
      <c r="GT316" s="72">
        <v>0.89</v>
      </c>
      <c r="GU316" s="72">
        <v>0.93</v>
      </c>
      <c r="GV316" s="72">
        <v>0.94</v>
      </c>
      <c r="GW316" s="72">
        <v>0.92</v>
      </c>
      <c r="GX316" s="72" t="s">
        <v>1085</v>
      </c>
      <c r="GY316" s="72">
        <v>0.98</v>
      </c>
      <c r="GZ316" s="72">
        <v>1600</v>
      </c>
      <c r="HA316" s="133" t="s">
        <v>1086</v>
      </c>
      <c r="HB316" s="133"/>
      <c r="HC316" s="53" t="str">
        <f t="shared" si="34"/>
        <v>5</v>
      </c>
      <c r="HD316" s="56">
        <f t="shared" si="35"/>
        <v>2021</v>
      </c>
      <c r="HF316" s="56" t="e">
        <f>MATCH(ROUND(#REF!,1),#REF!,0)</f>
        <v>#REF!</v>
      </c>
      <c r="HG316" s="56" t="e">
        <f>MATCH(ROUND(#REF!,1),#REF!,0)</f>
        <v>#REF!</v>
      </c>
      <c r="HH316" s="56" t="e">
        <f>MATCH(ROUND(#REF!,1),#REF!,0)</f>
        <v>#REF!</v>
      </c>
      <c r="HI316" s="56" t="e">
        <f>MATCH(ROUND(#REF!,1),#REF!,0)</f>
        <v>#REF!</v>
      </c>
      <c r="HK316" s="115">
        <f t="shared" si="31"/>
        <v>2</v>
      </c>
      <c r="HL316" s="115" t="str" cm="1">
        <f t="array" ref="HL316">IFERROR(INDEX(#REF!,'5. Data Set'!HH316),"")</f>
        <v/>
      </c>
      <c r="HN316" s="116" t="str" cm="1">
        <f t="array" ref="HN316">IF(IFERROR(INDEX($E$5:$E$900,SMALL(IF(ROUND($EH$5:$EH$900,1)=ROUND($EH316,1),ROW($EH$5:$EH$900)-4,""),1)),"")=$E316,"",IFERROR(INDEX($E$5:$E$900,SMALL(IF(ROUND($EH$5:$EH$900,1)=ROUND($EH316,1),ROW($EH$5:$EH$900)-4,""),1)),""))</f>
        <v/>
      </c>
      <c r="HO316" s="116" t="str" cm="1">
        <f t="array" ref="HO316">IF(IFERROR(INDEX($E$5:$E$900,SMALL(IF(ROUND($EH$5:$EH$900,1)=ROUND($EH316,1),ROW($EH$5:$EH$900)-4,""),2)),"")=$E316,"",IFERROR(INDEX($E$5:$E$900,SMALL(IF(ROUND($EH$5:$EH$900,1)=ROUND($EH316,1),ROW($EH$5:$EH$900)-4,""),2)),""))</f>
        <v/>
      </c>
      <c r="HP316" s="116" t="str" cm="1">
        <f t="array" ref="HP316">IF(IFERROR(INDEX($E$5:$E$900,SMALL(IF(ROUND($EH$5:$EH$900,1)=ROUND($EH316,1),ROW($EH$5:$EH$900)-4,""),3)),"")=$E316,"",IFERROR(INDEX($E$5:$E$900,SMALL(IF(ROUND($EH$5:$EH$900,1)=ROUND($EH316,1),ROW($EH$5:$EH$900)-4,""),3)),""))</f>
        <v/>
      </c>
      <c r="HQ316" s="117" t="str" cm="1">
        <f t="array" ref="HQ316">IF(IFERROR(INDEX($E$5:$E$900,SMALL(IF(ROUND($EH$5:$EH$900,1)=ROUND($EH316,1),ROW($EH$5:$EH$900)-4,""),4)),"")=$E316,"",IFERROR(INDEX($E$5:$E$900,SMALL(IF(ROUND($EH$5:$EH$900,1)=ROUND($EH316,1),ROW($EH$5:$EH$900)-4,""),4)),""))</f>
        <v/>
      </c>
      <c r="HR316" s="118"/>
      <c r="HS316" s="105" t="str">
        <f t="shared" si="32"/>
        <v>AHWD</v>
      </c>
      <c r="HT316" s="119" t="str">
        <f t="shared" si="33"/>
        <v/>
      </c>
      <c r="HU316" s="119" t="str">
        <f t="shared" si="33"/>
        <v/>
      </c>
      <c r="HV316" s="119" t="str">
        <f t="shared" si="33"/>
        <v/>
      </c>
      <c r="HW316" s="119" t="str">
        <f t="shared" si="33"/>
        <v/>
      </c>
    </row>
    <row r="317" spans="1:231" ht="12.75" customHeight="1" x14ac:dyDescent="0.25">
      <c r="A317" s="110" t="s">
        <v>1072</v>
      </c>
      <c r="B317" s="110" t="s">
        <v>1087</v>
      </c>
      <c r="C317" s="107" t="s">
        <v>1074</v>
      </c>
      <c r="D317" s="107">
        <v>2021</v>
      </c>
      <c r="E317" s="109" t="s">
        <v>1088</v>
      </c>
      <c r="F317" s="107" t="s">
        <v>300</v>
      </c>
      <c r="G317" s="107" t="s">
        <v>1076</v>
      </c>
      <c r="H317" s="107" t="s">
        <v>1076</v>
      </c>
      <c r="I317" s="107" t="s">
        <v>1076</v>
      </c>
      <c r="J317" s="107" t="s">
        <v>1076</v>
      </c>
      <c r="K317" s="107" t="s">
        <v>1076</v>
      </c>
      <c r="L317" s="107" t="s">
        <v>1076</v>
      </c>
      <c r="M317" s="107" t="s">
        <v>1076</v>
      </c>
      <c r="N317" s="107" t="s">
        <v>1076</v>
      </c>
      <c r="O317" s="107" t="s">
        <v>1076</v>
      </c>
      <c r="P317" s="107" t="s">
        <v>1076</v>
      </c>
      <c r="Q317" s="107" t="s">
        <v>1076</v>
      </c>
      <c r="R317" s="107" t="s">
        <v>1077</v>
      </c>
      <c r="S317" s="107" t="s">
        <v>1077</v>
      </c>
      <c r="T317" s="107" t="s">
        <v>1077</v>
      </c>
      <c r="U317" s="107" t="s">
        <v>1077</v>
      </c>
      <c r="V317" s="107" t="s">
        <v>1077</v>
      </c>
      <c r="W317" s="185" t="s">
        <v>18</v>
      </c>
      <c r="X317" s="105"/>
      <c r="Y317" s="107" t="s">
        <v>296</v>
      </c>
      <c r="Z317" s="107">
        <v>1</v>
      </c>
      <c r="AA317" s="107" t="s">
        <v>1089</v>
      </c>
      <c r="AB317" s="110">
        <v>2</v>
      </c>
      <c r="AC317" s="110">
        <v>2</v>
      </c>
      <c r="AD317" s="107">
        <v>2694</v>
      </c>
      <c r="AE317" s="107">
        <v>40</v>
      </c>
      <c r="AF317" s="107">
        <v>2</v>
      </c>
      <c r="AG317" s="107">
        <v>382700</v>
      </c>
      <c r="AH317" s="107">
        <v>12</v>
      </c>
      <c r="AI317" s="107" t="s">
        <v>1090</v>
      </c>
      <c r="AJ317" s="110">
        <v>12</v>
      </c>
      <c r="AK317" s="110"/>
      <c r="AL317" s="107"/>
      <c r="AM317" s="107">
        <v>1</v>
      </c>
      <c r="AN317" s="110" t="s">
        <v>340</v>
      </c>
      <c r="AO317" s="110">
        <v>1600</v>
      </c>
      <c r="AP317" s="107" t="s">
        <v>1080</v>
      </c>
      <c r="AQ317" s="107" t="s">
        <v>1081</v>
      </c>
      <c r="AR317" s="107" t="s">
        <v>1082</v>
      </c>
      <c r="AS317" s="107" t="s">
        <v>1083</v>
      </c>
      <c r="AT317" s="107" t="s">
        <v>984</v>
      </c>
      <c r="AU317" s="107">
        <v>17.978999999999999</v>
      </c>
      <c r="AV317" s="107">
        <v>26.475999999999999</v>
      </c>
      <c r="AW317" s="107">
        <v>28.309000000000001</v>
      </c>
      <c r="AX317" s="107">
        <v>17.824000000000002</v>
      </c>
      <c r="AY317" s="107">
        <v>15.297000000000001</v>
      </c>
      <c r="AZ317" s="107">
        <v>52.750999999999998</v>
      </c>
      <c r="BA317" s="107">
        <v>16.896999999999998</v>
      </c>
      <c r="BB317" s="107">
        <v>12.567</v>
      </c>
      <c r="BC317" s="107">
        <v>25.318999999999999</v>
      </c>
      <c r="BD317" s="107">
        <v>21.131</v>
      </c>
      <c r="BE317" s="133">
        <v>242.93799999999999</v>
      </c>
      <c r="BF317" s="133">
        <v>31.8</v>
      </c>
      <c r="BG317" s="131">
        <v>105156.83</v>
      </c>
      <c r="BH317" s="112">
        <v>105122.499</v>
      </c>
      <c r="BI317" s="111">
        <v>15.180999999999999</v>
      </c>
      <c r="BJ317" s="112">
        <v>639.68399999999997</v>
      </c>
      <c r="BK317" s="112">
        <v>78906.519</v>
      </c>
      <c r="BL317" s="111">
        <v>11.395</v>
      </c>
      <c r="BM317" s="112">
        <v>603.88699999999994</v>
      </c>
      <c r="BN317" s="112">
        <v>52577.252</v>
      </c>
      <c r="BO317" s="111">
        <v>7.593</v>
      </c>
      <c r="BP317" s="112">
        <v>434.96499999999997</v>
      </c>
      <c r="BQ317" s="112">
        <v>26272.512999999999</v>
      </c>
      <c r="BR317" s="111">
        <v>3.794</v>
      </c>
      <c r="BS317" s="131">
        <v>283.899</v>
      </c>
      <c r="BT317" s="131">
        <v>1204805.2</v>
      </c>
      <c r="BU317" s="112">
        <v>1206049.74</v>
      </c>
      <c r="BV317" s="107">
        <v>20.439</v>
      </c>
      <c r="BW317" s="107">
        <v>669.65200000000004</v>
      </c>
      <c r="BX317" s="107">
        <v>903590.81900000002</v>
      </c>
      <c r="BY317" s="107">
        <v>15.313000000000001</v>
      </c>
      <c r="BZ317" s="107">
        <v>547.21900000000005</v>
      </c>
      <c r="CA317" s="107">
        <v>602459.00899999996</v>
      </c>
      <c r="CB317" s="107">
        <v>10.210000000000001</v>
      </c>
      <c r="CC317" s="107">
        <v>378.12299999999999</v>
      </c>
      <c r="CD317" s="107">
        <v>301492.78999999998</v>
      </c>
      <c r="CE317" s="107">
        <v>5.109</v>
      </c>
      <c r="CF317" s="131">
        <v>239.79</v>
      </c>
      <c r="CG317" s="131">
        <v>353061.38</v>
      </c>
      <c r="CH317" s="112">
        <v>362445.55499999999</v>
      </c>
      <c r="CI317" s="107">
        <v>22.728999999999999</v>
      </c>
      <c r="CJ317" s="107">
        <v>604.197</v>
      </c>
      <c r="CK317" s="107">
        <v>264766.304</v>
      </c>
      <c r="CL317" s="107">
        <v>16.603000000000002</v>
      </c>
      <c r="CM317" s="107">
        <v>563.64499999999998</v>
      </c>
      <c r="CN317" s="107">
        <v>176539.897</v>
      </c>
      <c r="CO317" s="107">
        <v>11.071</v>
      </c>
      <c r="CP317" s="107">
        <v>415.89</v>
      </c>
      <c r="CQ317" s="107">
        <v>88191.062000000005</v>
      </c>
      <c r="CR317" s="107">
        <v>5.53</v>
      </c>
      <c r="CS317" s="107">
        <v>254.01</v>
      </c>
      <c r="CT317" s="107">
        <v>210429.51</v>
      </c>
      <c r="CU317" s="107">
        <v>210793.14</v>
      </c>
      <c r="CV317" s="107">
        <v>14</v>
      </c>
      <c r="CW317" s="107">
        <v>605.73</v>
      </c>
      <c r="CX317" s="112">
        <v>157945.85999999999</v>
      </c>
      <c r="CY317" s="107">
        <v>10.49</v>
      </c>
      <c r="CZ317" s="107">
        <v>541.77</v>
      </c>
      <c r="DA317" s="112">
        <v>105059.88</v>
      </c>
      <c r="DB317" s="107">
        <v>6.98</v>
      </c>
      <c r="DC317" s="107">
        <v>402.93</v>
      </c>
      <c r="DD317" s="112">
        <v>52629.4</v>
      </c>
      <c r="DE317" s="107">
        <v>3.5</v>
      </c>
      <c r="DF317" s="107">
        <v>268.39</v>
      </c>
      <c r="DG317" s="131">
        <v>255031.44</v>
      </c>
      <c r="DH317" s="112">
        <v>256488.24</v>
      </c>
      <c r="DI317" s="107">
        <v>12.28</v>
      </c>
      <c r="DJ317" s="107">
        <v>610.54</v>
      </c>
      <c r="DK317" s="112">
        <v>191197.62</v>
      </c>
      <c r="DL317" s="107">
        <v>9.15</v>
      </c>
      <c r="DM317" s="107">
        <v>589.66999999999996</v>
      </c>
      <c r="DN317" s="112">
        <v>127529.2</v>
      </c>
      <c r="DO317" s="107">
        <v>6.11</v>
      </c>
      <c r="DP317" s="131">
        <v>431</v>
      </c>
      <c r="DQ317" s="112">
        <v>63738.55</v>
      </c>
      <c r="DR317" s="107">
        <v>3.05</v>
      </c>
      <c r="DS317" s="131">
        <v>246.53</v>
      </c>
      <c r="DT317" s="131">
        <v>41082.76</v>
      </c>
      <c r="DU317" s="112">
        <v>41062.47</v>
      </c>
      <c r="DV317" s="107">
        <v>42.04</v>
      </c>
      <c r="DW317" s="107">
        <v>613.52</v>
      </c>
      <c r="DX317" s="112">
        <v>30836.48</v>
      </c>
      <c r="DY317" s="107">
        <v>31.57</v>
      </c>
      <c r="DZ317" s="131">
        <v>550.41</v>
      </c>
      <c r="EA317" s="112">
        <v>20531.169999999998</v>
      </c>
      <c r="EB317" s="107">
        <v>21.02</v>
      </c>
      <c r="EC317" s="131">
        <v>403.65</v>
      </c>
      <c r="ED317" s="112">
        <v>10261.44</v>
      </c>
      <c r="EE317" s="107">
        <v>10.51</v>
      </c>
      <c r="EF317" s="131">
        <v>277.57</v>
      </c>
      <c r="EG317" s="131">
        <v>5550378.4800000004</v>
      </c>
      <c r="EH317" s="111">
        <v>5577276.3300000001</v>
      </c>
      <c r="EI317" s="107">
        <v>15.75</v>
      </c>
      <c r="EJ317" s="107">
        <v>647.22</v>
      </c>
      <c r="EK317" s="112">
        <v>4856589.05</v>
      </c>
      <c r="EL317" s="107">
        <v>13.715</v>
      </c>
      <c r="EM317" s="131">
        <v>637.22</v>
      </c>
      <c r="EN317" s="112">
        <v>4166781.55</v>
      </c>
      <c r="EO317" s="107">
        <v>11.766999999999999</v>
      </c>
      <c r="EP317" s="131">
        <v>568.91999999999996</v>
      </c>
      <c r="EQ317" s="112">
        <v>3472147.51</v>
      </c>
      <c r="ER317" s="107">
        <v>9.8049999999999997</v>
      </c>
      <c r="ES317" s="131">
        <v>499.89</v>
      </c>
      <c r="ET317" s="112">
        <v>2774678.42</v>
      </c>
      <c r="EU317" s="107">
        <v>7.8360000000000003</v>
      </c>
      <c r="EV317" s="131">
        <v>433.5</v>
      </c>
      <c r="EW317" s="112">
        <v>2079866.28</v>
      </c>
      <c r="EX317" s="107">
        <v>5.8730000000000002</v>
      </c>
      <c r="EY317" s="131">
        <v>366.04</v>
      </c>
      <c r="EZ317" s="112">
        <v>1384552.62</v>
      </c>
      <c r="FA317" s="107">
        <v>3.91</v>
      </c>
      <c r="FB317" s="131">
        <v>304.32</v>
      </c>
      <c r="FC317" s="112">
        <v>695489.16</v>
      </c>
      <c r="FD317" s="107">
        <v>1.964</v>
      </c>
      <c r="FE317" s="131">
        <v>234.08</v>
      </c>
      <c r="FF317" s="131">
        <v>826.3</v>
      </c>
      <c r="FG317" s="112">
        <v>791.68</v>
      </c>
      <c r="FH317" s="107">
        <v>2.34</v>
      </c>
      <c r="FI317" s="107">
        <v>150.66</v>
      </c>
      <c r="FJ317" s="112">
        <v>418.46</v>
      </c>
      <c r="FK317" s="107">
        <v>1.24</v>
      </c>
      <c r="FL317" s="171">
        <v>121.54</v>
      </c>
      <c r="FM317" s="131">
        <v>627.41</v>
      </c>
      <c r="FN317" s="112">
        <v>632.15</v>
      </c>
      <c r="FO317" s="107">
        <v>4.63</v>
      </c>
      <c r="FP317" s="107">
        <v>134.51</v>
      </c>
      <c r="FQ317" s="112">
        <v>314.63</v>
      </c>
      <c r="FR317" s="107">
        <v>2.2999999999999998</v>
      </c>
      <c r="FS317" s="131">
        <v>123.63</v>
      </c>
      <c r="FT317" s="107">
        <v>143.75</v>
      </c>
      <c r="FU317" s="107">
        <v>12.48</v>
      </c>
      <c r="FV317" s="107">
        <v>591.97</v>
      </c>
      <c r="FW317" s="107">
        <v>143.99</v>
      </c>
      <c r="FX317" s="107">
        <v>12.5</v>
      </c>
      <c r="FY317" s="107">
        <v>590.1</v>
      </c>
      <c r="FZ317" s="107">
        <v>3594866.22</v>
      </c>
      <c r="GA317" s="107">
        <v>24.27</v>
      </c>
      <c r="GB317" s="131">
        <v>636.41</v>
      </c>
      <c r="GC317" s="107">
        <v>23026920.260000002</v>
      </c>
      <c r="GD317" s="107">
        <v>155.49</v>
      </c>
      <c r="GE317" s="132">
        <v>640.03</v>
      </c>
      <c r="GF317" s="105">
        <v>104</v>
      </c>
      <c r="GG317" s="105">
        <v>22.9</v>
      </c>
      <c r="GH317" s="105">
        <v>17.8</v>
      </c>
      <c r="GI317" s="105">
        <v>71.599999999999994</v>
      </c>
      <c r="GJ317" s="105">
        <v>31.8</v>
      </c>
      <c r="GK317" s="105"/>
      <c r="GL317" s="133">
        <v>0</v>
      </c>
      <c r="GM317" s="133">
        <v>0</v>
      </c>
      <c r="GN317" s="133">
        <v>0</v>
      </c>
      <c r="GO317" s="133">
        <v>2</v>
      </c>
      <c r="GP317" s="133">
        <v>0</v>
      </c>
      <c r="GQ317" s="133">
        <v>0</v>
      </c>
      <c r="GR317" s="133" t="s">
        <v>1084</v>
      </c>
      <c r="GS317" s="72" t="s">
        <v>981</v>
      </c>
      <c r="GT317" s="72">
        <v>0.87</v>
      </c>
      <c r="GU317" s="72">
        <v>0.92</v>
      </c>
      <c r="GV317" s="72">
        <v>0.94</v>
      </c>
      <c r="GW317" s="72">
        <v>0.93</v>
      </c>
      <c r="GX317" s="72" t="s">
        <v>1085</v>
      </c>
      <c r="GY317" s="72">
        <v>0.97</v>
      </c>
      <c r="GZ317" s="72">
        <v>1100</v>
      </c>
      <c r="HA317" s="133" t="s">
        <v>1086</v>
      </c>
      <c r="HB317" s="133"/>
      <c r="HC317" s="53" t="str">
        <f t="shared" si="34"/>
        <v>7</v>
      </c>
      <c r="HD317" s="56">
        <f t="shared" si="35"/>
        <v>2021</v>
      </c>
      <c r="HF317" s="56" t="e">
        <f>MATCH(ROUND(#REF!,1),#REF!,0)</f>
        <v>#REF!</v>
      </c>
      <c r="HG317" s="56" t="e">
        <f>MATCH(ROUND(#REF!,1),#REF!,0)</f>
        <v>#REF!</v>
      </c>
      <c r="HH317" s="56" t="e">
        <f>MATCH(ROUND(#REF!,1),#REF!,0)</f>
        <v>#REF!</v>
      </c>
      <c r="HI317" s="56" t="e">
        <f>MATCH(ROUND(#REF!,1),#REF!,0)</f>
        <v>#REF!</v>
      </c>
      <c r="HK317" s="115">
        <f t="shared" si="31"/>
        <v>2</v>
      </c>
      <c r="HL317" s="115" t="str" cm="1">
        <f t="array" ref="HL317">IFERROR(INDEX(#REF!,'5. Data Set'!HH317),"")</f>
        <v/>
      </c>
      <c r="HN317" s="116" t="str" cm="1">
        <f t="array" ref="HN317">IF(IFERROR(INDEX($E$5:$E$900,SMALL(IF(ROUND($EH$5:$EH$900,1)=ROUND($EH317,1),ROW($EH$5:$EH$900)-4,""),1)),"")=$E317,"",IFERROR(INDEX($E$5:$E$900,SMALL(IF(ROUND($EH$5:$EH$900,1)=ROUND($EH317,1),ROW($EH$5:$EH$900)-4,""),1)),""))</f>
        <v/>
      </c>
      <c r="HO317" s="116" t="str" cm="1">
        <f t="array" ref="HO317">IF(IFERROR(INDEX($E$5:$E$900,SMALL(IF(ROUND($EH$5:$EH$900,1)=ROUND($EH317,1),ROW($EH$5:$EH$900)-4,""),2)),"")=$E317,"",IFERROR(INDEX($E$5:$E$900,SMALL(IF(ROUND($EH$5:$EH$900,1)=ROUND($EH317,1),ROW($EH$5:$EH$900)-4,""),2)),""))</f>
        <v/>
      </c>
      <c r="HP317" s="116" t="str" cm="1">
        <f t="array" ref="HP317">IF(IFERROR(INDEX($E$5:$E$900,SMALL(IF(ROUND($EH$5:$EH$900,1)=ROUND($EH317,1),ROW($EH$5:$EH$900)-4,""),3)),"")=$E317,"",IFERROR(INDEX($E$5:$E$900,SMALL(IF(ROUND($EH$5:$EH$900,1)=ROUND($EH317,1),ROW($EH$5:$EH$900)-4,""),3)),""))</f>
        <v/>
      </c>
      <c r="HQ317" s="117" t="str" cm="1">
        <f t="array" ref="HQ317">IF(IFERROR(INDEX($E$5:$E$900,SMALL(IF(ROUND($EH$5:$EH$900,1)=ROUND($EH317,1),ROW($EH$5:$EH$900)-4,""),4)),"")=$E317,"",IFERROR(INDEX($E$5:$E$900,SMALL(IF(ROUND($EH$5:$EH$900,1)=ROUND($EH317,1),ROW($EH$5:$EH$900)-4,""),4)),""))</f>
        <v/>
      </c>
      <c r="HR317" s="118"/>
      <c r="HS317" s="105" t="str">
        <f t="shared" si="32"/>
        <v>AHWF</v>
      </c>
      <c r="HT317" s="119" t="str">
        <f t="shared" si="33"/>
        <v/>
      </c>
      <c r="HU317" s="119" t="str">
        <f t="shared" si="33"/>
        <v/>
      </c>
      <c r="HV317" s="119" t="str">
        <f t="shared" si="33"/>
        <v/>
      </c>
      <c r="HW317" s="119" t="str">
        <f t="shared" si="33"/>
        <v/>
      </c>
    </row>
    <row r="318" spans="1:231" ht="12.75" customHeight="1" x14ac:dyDescent="0.25">
      <c r="A318" s="110" t="s">
        <v>1072</v>
      </c>
      <c r="B318" s="110" t="s">
        <v>1091</v>
      </c>
      <c r="C318" s="107" t="s">
        <v>1074</v>
      </c>
      <c r="D318" s="107">
        <v>2021</v>
      </c>
      <c r="E318" s="109" t="s">
        <v>1092</v>
      </c>
      <c r="F318" s="107" t="s">
        <v>309</v>
      </c>
      <c r="G318" s="107" t="s">
        <v>1076</v>
      </c>
      <c r="H318" s="107" t="s">
        <v>1076</v>
      </c>
      <c r="I318" s="107" t="s">
        <v>1076</v>
      </c>
      <c r="J318" s="107" t="s">
        <v>1076</v>
      </c>
      <c r="K318" s="107" t="s">
        <v>1076</v>
      </c>
      <c r="L318" s="107" t="s">
        <v>1076</v>
      </c>
      <c r="M318" s="107" t="s">
        <v>1076</v>
      </c>
      <c r="N318" s="107" t="s">
        <v>1076</v>
      </c>
      <c r="O318" s="107" t="s">
        <v>1076</v>
      </c>
      <c r="P318" s="107" t="s">
        <v>1076</v>
      </c>
      <c r="Q318" s="107" t="s">
        <v>1076</v>
      </c>
      <c r="R318" s="107" t="s">
        <v>1077</v>
      </c>
      <c r="S318" s="107" t="s">
        <v>1077</v>
      </c>
      <c r="T318" s="107" t="s">
        <v>1077</v>
      </c>
      <c r="U318" s="107" t="s">
        <v>1077</v>
      </c>
      <c r="V318" s="107" t="s">
        <v>1077</v>
      </c>
      <c r="W318" s="185" t="s">
        <v>18</v>
      </c>
      <c r="X318" s="105"/>
      <c r="Y318" s="107" t="s">
        <v>296</v>
      </c>
      <c r="Z318" s="107">
        <v>1</v>
      </c>
      <c r="AA318" s="107" t="s">
        <v>1093</v>
      </c>
      <c r="AB318" s="110">
        <v>2</v>
      </c>
      <c r="AC318" s="110">
        <v>2</v>
      </c>
      <c r="AD318" s="107">
        <v>1896</v>
      </c>
      <c r="AE318" s="107">
        <v>40</v>
      </c>
      <c r="AF318" s="107">
        <v>1</v>
      </c>
      <c r="AG318" s="107">
        <v>94700</v>
      </c>
      <c r="AH318" s="107">
        <v>12</v>
      </c>
      <c r="AI318" s="107" t="s">
        <v>1090</v>
      </c>
      <c r="AJ318" s="110">
        <v>12</v>
      </c>
      <c r="AK318" s="110"/>
      <c r="AL318" s="107"/>
      <c r="AM318" s="107">
        <v>1</v>
      </c>
      <c r="AN318" s="110" t="s">
        <v>340</v>
      </c>
      <c r="AO318" s="110">
        <v>1600</v>
      </c>
      <c r="AP318" s="107" t="s">
        <v>1080</v>
      </c>
      <c r="AQ318" s="107" t="s">
        <v>1081</v>
      </c>
      <c r="AR318" s="107" t="s">
        <v>1082</v>
      </c>
      <c r="AS318" s="107" t="s">
        <v>1083</v>
      </c>
      <c r="AT318" s="107" t="s">
        <v>984</v>
      </c>
      <c r="AU318" s="107">
        <v>7.4329999999999998</v>
      </c>
      <c r="AV318" s="107">
        <v>10.32</v>
      </c>
      <c r="AW318" s="107">
        <v>9.4440000000000008</v>
      </c>
      <c r="AX318" s="107">
        <v>4.7919999999999998</v>
      </c>
      <c r="AY318" s="107">
        <v>3.9940000000000002</v>
      </c>
      <c r="AZ318" s="107">
        <v>19.463999999999999</v>
      </c>
      <c r="BA318" s="107">
        <v>6.9850000000000003</v>
      </c>
      <c r="BB318" s="107">
        <v>15.439</v>
      </c>
      <c r="BC318" s="107">
        <v>30.029</v>
      </c>
      <c r="BD318" s="107">
        <v>27.84</v>
      </c>
      <c r="BE318" s="133">
        <v>59.567999999999998</v>
      </c>
      <c r="BF318" s="133">
        <v>13.6</v>
      </c>
      <c r="BG318" s="131">
        <v>14540.49</v>
      </c>
      <c r="BH318" s="112">
        <v>14542.696</v>
      </c>
      <c r="BI318" s="111">
        <v>2.1</v>
      </c>
      <c r="BJ318" s="112">
        <v>173.37100000000001</v>
      </c>
      <c r="BK318" s="112">
        <v>10929.16</v>
      </c>
      <c r="BL318" s="111">
        <v>1.5780000000000001</v>
      </c>
      <c r="BM318" s="112">
        <v>164.79900000000001</v>
      </c>
      <c r="BN318" s="112">
        <v>7297.134</v>
      </c>
      <c r="BO318" s="111">
        <v>1.054</v>
      </c>
      <c r="BP318" s="112">
        <v>154.87700000000001</v>
      </c>
      <c r="BQ318" s="112">
        <v>3627.1419999999998</v>
      </c>
      <c r="BR318" s="111">
        <v>0.52400000000000002</v>
      </c>
      <c r="BS318" s="131">
        <v>135.49799999999999</v>
      </c>
      <c r="BT318" s="131">
        <v>174993.82</v>
      </c>
      <c r="BU318" s="112">
        <v>174670.93900000001</v>
      </c>
      <c r="BV318" s="107">
        <v>2.96</v>
      </c>
      <c r="BW318" s="107">
        <v>177.029</v>
      </c>
      <c r="BX318" s="107">
        <v>131263.50399999999</v>
      </c>
      <c r="BY318" s="107">
        <v>2.2240000000000002</v>
      </c>
      <c r="BZ318" s="107">
        <v>167.86699999999999</v>
      </c>
      <c r="CA318" s="107">
        <v>87490.934999999998</v>
      </c>
      <c r="CB318" s="107">
        <v>1.4830000000000001</v>
      </c>
      <c r="CC318" s="107">
        <v>156.12799999999999</v>
      </c>
      <c r="CD318" s="107">
        <v>43708.826999999997</v>
      </c>
      <c r="CE318" s="107">
        <v>0.74099999999999999</v>
      </c>
      <c r="CF318" s="131">
        <v>137.38999999999999</v>
      </c>
      <c r="CG318" s="131">
        <v>41213.93</v>
      </c>
      <c r="CH318" s="112">
        <v>41149.038999999997</v>
      </c>
      <c r="CI318" s="107">
        <v>2.58</v>
      </c>
      <c r="CJ318" s="107">
        <v>164.79</v>
      </c>
      <c r="CK318" s="107">
        <v>30961.146000000001</v>
      </c>
      <c r="CL318" s="107">
        <v>1.9419999999999999</v>
      </c>
      <c r="CM318" s="107">
        <v>158.828</v>
      </c>
      <c r="CN318" s="107">
        <v>20599.892</v>
      </c>
      <c r="CO318" s="107">
        <v>1.292</v>
      </c>
      <c r="CP318" s="107">
        <v>151.762</v>
      </c>
      <c r="CQ318" s="107">
        <v>10325.466</v>
      </c>
      <c r="CR318" s="107">
        <v>0.64800000000000002</v>
      </c>
      <c r="CS318" s="107">
        <v>132.648</v>
      </c>
      <c r="CT318" s="107">
        <v>19131.05</v>
      </c>
      <c r="CU318" s="107">
        <v>19133.37</v>
      </c>
      <c r="CV318" s="107">
        <v>1.27</v>
      </c>
      <c r="CW318" s="107">
        <v>157.26</v>
      </c>
      <c r="CX318" s="112">
        <v>14360.21</v>
      </c>
      <c r="CY318" s="107">
        <v>0.95</v>
      </c>
      <c r="CZ318" s="107">
        <v>152.38</v>
      </c>
      <c r="DA318" s="112">
        <v>9590.83</v>
      </c>
      <c r="DB318" s="107">
        <v>0.64</v>
      </c>
      <c r="DC318" s="107">
        <v>147.11000000000001</v>
      </c>
      <c r="DD318" s="112">
        <v>4790.76</v>
      </c>
      <c r="DE318" s="107">
        <v>0.32</v>
      </c>
      <c r="DF318" s="107">
        <v>132.12</v>
      </c>
      <c r="DG318" s="131">
        <v>22646.69</v>
      </c>
      <c r="DH318" s="112">
        <v>22663.66</v>
      </c>
      <c r="DI318" s="107">
        <v>1.0900000000000001</v>
      </c>
      <c r="DJ318" s="107">
        <v>162.01</v>
      </c>
      <c r="DK318" s="112">
        <v>17017.61</v>
      </c>
      <c r="DL318" s="107">
        <v>0.82</v>
      </c>
      <c r="DM318" s="107">
        <v>156.94</v>
      </c>
      <c r="DN318" s="112">
        <v>11290</v>
      </c>
      <c r="DO318" s="107">
        <v>0.54</v>
      </c>
      <c r="DP318" s="131">
        <v>150.13999999999999</v>
      </c>
      <c r="DQ318" s="112">
        <v>5652.09</v>
      </c>
      <c r="DR318" s="107">
        <v>0.27</v>
      </c>
      <c r="DS318" s="131">
        <v>133.13</v>
      </c>
      <c r="DT318" s="131">
        <v>5090.76</v>
      </c>
      <c r="DU318" s="112">
        <v>5092.03</v>
      </c>
      <c r="DV318" s="107">
        <v>5.21</v>
      </c>
      <c r="DW318" s="107">
        <v>159.76</v>
      </c>
      <c r="DX318" s="112">
        <v>3833.25</v>
      </c>
      <c r="DY318" s="107">
        <v>3.92</v>
      </c>
      <c r="DZ318" s="131">
        <v>154.21</v>
      </c>
      <c r="EA318" s="112">
        <v>2559.7600000000002</v>
      </c>
      <c r="EB318" s="107">
        <v>2.62</v>
      </c>
      <c r="EC318" s="131">
        <v>148.38</v>
      </c>
      <c r="ED318" s="112">
        <v>1274.3699999999999</v>
      </c>
      <c r="EE318" s="107">
        <v>1.31</v>
      </c>
      <c r="EF318" s="131">
        <v>133.29</v>
      </c>
      <c r="EG318" s="131">
        <v>809025.86</v>
      </c>
      <c r="EH318" s="111">
        <v>811788.87</v>
      </c>
      <c r="EI318" s="107">
        <v>2.2919999999999998</v>
      </c>
      <c r="EJ318" s="107">
        <v>172.99</v>
      </c>
      <c r="EK318" s="112">
        <v>709192.45</v>
      </c>
      <c r="EL318" s="107">
        <v>2.0030000000000001</v>
      </c>
      <c r="EM318" s="131">
        <v>168.45</v>
      </c>
      <c r="EN318" s="112">
        <v>605772.36</v>
      </c>
      <c r="EO318" s="107">
        <v>1.7110000000000001</v>
      </c>
      <c r="EP318" s="131">
        <v>163.77000000000001</v>
      </c>
      <c r="EQ318" s="112">
        <v>505307.8</v>
      </c>
      <c r="ER318" s="107">
        <v>1.427</v>
      </c>
      <c r="ES318" s="131">
        <v>159.02000000000001</v>
      </c>
      <c r="ET318" s="112">
        <v>405561.98</v>
      </c>
      <c r="EU318" s="107">
        <v>1.145</v>
      </c>
      <c r="EV318" s="131">
        <v>154.27000000000001</v>
      </c>
      <c r="EW318" s="112">
        <v>306550.76</v>
      </c>
      <c r="EX318" s="107">
        <v>0.86599999999999999</v>
      </c>
      <c r="EY318" s="131">
        <v>148.94</v>
      </c>
      <c r="EZ318" s="112">
        <v>202089.88</v>
      </c>
      <c r="FA318" s="107">
        <v>0.57099999999999995</v>
      </c>
      <c r="FB318" s="131">
        <v>141.72999999999999</v>
      </c>
      <c r="FC318" s="112">
        <v>102262.48</v>
      </c>
      <c r="FD318" s="107">
        <v>0.28899999999999998</v>
      </c>
      <c r="FE318" s="131">
        <v>130.71</v>
      </c>
      <c r="FF318" s="131">
        <v>829.6</v>
      </c>
      <c r="FG318" s="112">
        <v>834.06</v>
      </c>
      <c r="FH318" s="107">
        <v>2.46</v>
      </c>
      <c r="FI318" s="107">
        <v>122.35</v>
      </c>
      <c r="FJ318" s="112">
        <v>417.97</v>
      </c>
      <c r="FK318" s="107">
        <v>1.24</v>
      </c>
      <c r="FL318" s="171">
        <v>104.34</v>
      </c>
      <c r="FM318" s="131">
        <v>625.33000000000004</v>
      </c>
      <c r="FN318" s="112">
        <v>628.85</v>
      </c>
      <c r="FO318" s="107">
        <v>4.5999999999999996</v>
      </c>
      <c r="FP318" s="107">
        <v>111.39</v>
      </c>
      <c r="FQ318" s="112">
        <v>312.32</v>
      </c>
      <c r="FR318" s="107">
        <v>2.29</v>
      </c>
      <c r="FS318" s="131">
        <v>104.81</v>
      </c>
      <c r="FT318" s="107">
        <v>68.739999999999995</v>
      </c>
      <c r="FU318" s="107">
        <v>5.97</v>
      </c>
      <c r="FV318" s="107">
        <v>215.22</v>
      </c>
      <c r="FW318" s="107">
        <v>69</v>
      </c>
      <c r="FX318" s="107">
        <v>5.99</v>
      </c>
      <c r="FY318" s="107">
        <v>214.23</v>
      </c>
      <c r="FZ318" s="107">
        <v>511710.8</v>
      </c>
      <c r="GA318" s="107">
        <v>3.46</v>
      </c>
      <c r="GB318" s="131">
        <v>173.62</v>
      </c>
      <c r="GC318" s="107">
        <v>1529839.89</v>
      </c>
      <c r="GD318" s="107">
        <v>10.33</v>
      </c>
      <c r="GE318" s="132">
        <v>173.42</v>
      </c>
      <c r="GF318" s="105">
        <v>94.1</v>
      </c>
      <c r="GG318" s="105">
        <v>7.9</v>
      </c>
      <c r="GH318" s="105">
        <v>21.5</v>
      </c>
      <c r="GI318" s="105">
        <v>40.700000000000003</v>
      </c>
      <c r="GJ318" s="105">
        <v>13.6</v>
      </c>
      <c r="GK318" s="105"/>
      <c r="GL318" s="133">
        <v>0</v>
      </c>
      <c r="GM318" s="133">
        <v>0</v>
      </c>
      <c r="GN318" s="133">
        <v>0</v>
      </c>
      <c r="GO318" s="133">
        <v>2</v>
      </c>
      <c r="GP318" s="133">
        <v>0</v>
      </c>
      <c r="GQ318" s="133">
        <v>0</v>
      </c>
      <c r="GR318" s="133" t="s">
        <v>1084</v>
      </c>
      <c r="GS318" s="72"/>
      <c r="GT318" s="72">
        <v>0.87</v>
      </c>
      <c r="GU318" s="72">
        <v>0.92</v>
      </c>
      <c r="GV318" s="72">
        <v>0.94</v>
      </c>
      <c r="GW318" s="72">
        <v>0.93</v>
      </c>
      <c r="GX318" s="72" t="s">
        <v>1085</v>
      </c>
      <c r="GY318" s="72">
        <v>0.97</v>
      </c>
      <c r="GZ318" s="72">
        <v>1100</v>
      </c>
      <c r="HA318" s="133" t="s">
        <v>1086</v>
      </c>
      <c r="HB318" s="133"/>
      <c r="HC318" s="53" t="str">
        <f t="shared" si="34"/>
        <v>9</v>
      </c>
      <c r="HD318" s="56">
        <f t="shared" si="35"/>
        <v>2021</v>
      </c>
      <c r="HF318" s="56" t="e">
        <f>MATCH(ROUND(#REF!,1),#REF!,0)</f>
        <v>#REF!</v>
      </c>
      <c r="HG318" s="56" t="e">
        <f>MATCH(ROUND(#REF!,1),#REF!,0)</f>
        <v>#REF!</v>
      </c>
      <c r="HH318" s="56" t="e">
        <f>MATCH(ROUND(#REF!,1),#REF!,0)</f>
        <v>#REF!</v>
      </c>
      <c r="HI318" s="56" t="e">
        <f>MATCH(ROUND(#REF!,1),#REF!,0)</f>
        <v>#REF!</v>
      </c>
      <c r="HK318" s="115">
        <f t="shared" si="31"/>
        <v>2</v>
      </c>
      <c r="HL318" s="115" t="str" cm="1">
        <f t="array" ref="HL318">IFERROR(INDEX(#REF!,'5. Data Set'!HH318),"")</f>
        <v/>
      </c>
      <c r="HN318" s="116" t="str" cm="1">
        <f t="array" ref="HN318">IF(IFERROR(INDEX($E$5:$E$900,SMALL(IF(ROUND($EH$5:$EH$900,1)=ROUND($EH318,1),ROW($EH$5:$EH$900)-4,""),1)),"")=$E318,"",IFERROR(INDEX($E$5:$E$900,SMALL(IF(ROUND($EH$5:$EH$900,1)=ROUND($EH318,1),ROW($EH$5:$EH$900)-4,""),1)),""))</f>
        <v/>
      </c>
      <c r="HO318" s="116" t="str" cm="1">
        <f t="array" ref="HO318">IF(IFERROR(INDEX($E$5:$E$900,SMALL(IF(ROUND($EH$5:$EH$900,1)=ROUND($EH318,1),ROW($EH$5:$EH$900)-4,""),2)),"")=$E318,"",IFERROR(INDEX($E$5:$E$900,SMALL(IF(ROUND($EH$5:$EH$900,1)=ROUND($EH318,1),ROW($EH$5:$EH$900)-4,""),2)),""))</f>
        <v/>
      </c>
      <c r="HP318" s="116" t="str" cm="1">
        <f t="array" ref="HP318">IF(IFERROR(INDEX($E$5:$E$900,SMALL(IF(ROUND($EH$5:$EH$900,1)=ROUND($EH318,1),ROW($EH$5:$EH$900)-4,""),3)),"")=$E318,"",IFERROR(INDEX($E$5:$E$900,SMALL(IF(ROUND($EH$5:$EH$900,1)=ROUND($EH318,1),ROW($EH$5:$EH$900)-4,""),3)),""))</f>
        <v/>
      </c>
      <c r="HQ318" s="117" t="str" cm="1">
        <f t="array" ref="HQ318">IF(IFERROR(INDEX($E$5:$E$900,SMALL(IF(ROUND($EH$5:$EH$900,1)=ROUND($EH318,1),ROW($EH$5:$EH$900)-4,""),4)),"")=$E318,"",IFERROR(INDEX($E$5:$E$900,SMALL(IF(ROUND($EH$5:$EH$900,1)=ROUND($EH318,1),ROW($EH$5:$EH$900)-4,""),4)),""))</f>
        <v/>
      </c>
      <c r="HR318" s="118"/>
      <c r="HS318" s="105" t="str">
        <f t="shared" si="32"/>
        <v>AHWH</v>
      </c>
      <c r="HT318" s="119" t="str">
        <f t="shared" si="33"/>
        <v/>
      </c>
      <c r="HU318" s="119" t="str">
        <f t="shared" si="33"/>
        <v/>
      </c>
      <c r="HV318" s="119" t="str">
        <f t="shared" si="33"/>
        <v/>
      </c>
      <c r="HW318" s="119" t="str">
        <f t="shared" si="33"/>
        <v/>
      </c>
    </row>
    <row r="319" spans="1:231" ht="15" customHeight="1" x14ac:dyDescent="0.25">
      <c r="A319" s="186" t="s">
        <v>1072</v>
      </c>
      <c r="B319" s="186" t="s">
        <v>1094</v>
      </c>
      <c r="C319" s="187" t="s">
        <v>1095</v>
      </c>
      <c r="D319" s="187">
        <v>2018</v>
      </c>
      <c r="E319" s="188" t="s">
        <v>1096</v>
      </c>
      <c r="F319" s="187" t="s">
        <v>1097</v>
      </c>
      <c r="G319" s="107" t="s">
        <v>1076</v>
      </c>
      <c r="H319" s="107" t="s">
        <v>1076</v>
      </c>
      <c r="I319" s="107" t="s">
        <v>1076</v>
      </c>
      <c r="J319" s="107" t="s">
        <v>1076</v>
      </c>
      <c r="K319" s="107" t="s">
        <v>1076</v>
      </c>
      <c r="L319" s="107" t="s">
        <v>1076</v>
      </c>
      <c r="M319" s="107" t="s">
        <v>1076</v>
      </c>
      <c r="N319" s="107" t="s">
        <v>1076</v>
      </c>
      <c r="O319" s="107" t="s">
        <v>1076</v>
      </c>
      <c r="P319" s="107" t="s">
        <v>1076</v>
      </c>
      <c r="Q319" s="107" t="s">
        <v>1076</v>
      </c>
      <c r="R319" s="189" t="s">
        <v>1077</v>
      </c>
      <c r="S319" s="107" t="s">
        <v>1076</v>
      </c>
      <c r="T319" s="107" t="s">
        <v>1077</v>
      </c>
      <c r="U319" s="107" t="s">
        <v>1077</v>
      </c>
      <c r="V319" s="107" t="s">
        <v>1077</v>
      </c>
      <c r="W319" s="107" t="s">
        <v>18</v>
      </c>
      <c r="X319" s="105" t="s">
        <v>1098</v>
      </c>
      <c r="Y319" s="107" t="s">
        <v>296</v>
      </c>
      <c r="Z319" s="107">
        <v>1</v>
      </c>
      <c r="AA319" s="190" t="s">
        <v>1099</v>
      </c>
      <c r="AB319" s="110">
        <v>2</v>
      </c>
      <c r="AC319" s="110">
        <v>2</v>
      </c>
      <c r="AD319" s="107">
        <v>1696</v>
      </c>
      <c r="AE319" s="107">
        <v>6</v>
      </c>
      <c r="AF319" s="107">
        <v>1</v>
      </c>
      <c r="AG319" s="107">
        <v>96749</v>
      </c>
      <c r="AH319" s="107">
        <v>12</v>
      </c>
      <c r="AI319" s="107" t="s">
        <v>611</v>
      </c>
      <c r="AJ319" s="191">
        <v>24</v>
      </c>
      <c r="AK319" s="110" t="s">
        <v>1100</v>
      </c>
      <c r="AL319" s="107" t="s">
        <v>1101</v>
      </c>
      <c r="AM319" s="107">
        <v>2</v>
      </c>
      <c r="AN319" s="110" t="s">
        <v>367</v>
      </c>
      <c r="AO319" s="110">
        <v>750</v>
      </c>
      <c r="AP319" s="107" t="s">
        <v>1102</v>
      </c>
      <c r="AQ319" s="107" t="s">
        <v>441</v>
      </c>
      <c r="AR319" s="107" t="s">
        <v>319</v>
      </c>
      <c r="AS319" s="107" t="s">
        <v>481</v>
      </c>
      <c r="AT319" s="107" t="s">
        <v>478</v>
      </c>
      <c r="AU319" s="107">
        <v>4.6842360000000003</v>
      </c>
      <c r="AV319" s="107">
        <v>5.326708</v>
      </c>
      <c r="AW319" s="107">
        <v>5.244783</v>
      </c>
      <c r="AX319" s="107">
        <v>2.4597850000000001</v>
      </c>
      <c r="AY319" s="107">
        <v>2.738111</v>
      </c>
      <c r="AZ319" s="107">
        <v>4.7174829999999996</v>
      </c>
      <c r="BA319" s="107">
        <v>3.469411</v>
      </c>
      <c r="BB319" s="107">
        <v>64.658248</v>
      </c>
      <c r="BC319" s="107">
        <v>64.990688000000006</v>
      </c>
      <c r="BD319" s="107">
        <v>20.505082999999999</v>
      </c>
      <c r="BE319" s="133">
        <v>36.910359</v>
      </c>
      <c r="BF319" s="133">
        <v>8.1</v>
      </c>
      <c r="BG319" s="131">
        <v>14605.032158</v>
      </c>
      <c r="BH319" s="112">
        <v>14609.354163</v>
      </c>
      <c r="BI319" s="111">
        <v>2.1098370000000002</v>
      </c>
      <c r="BJ319" s="112">
        <v>265.12612899999999</v>
      </c>
      <c r="BK319" s="112">
        <v>10929.896081000001</v>
      </c>
      <c r="BL319" s="111">
        <v>1.5784609999999999</v>
      </c>
      <c r="BM319" s="112">
        <v>258.61129</v>
      </c>
      <c r="BN319" s="112">
        <v>7329.0723449999996</v>
      </c>
      <c r="BO319" s="111">
        <v>1.0584420000000001</v>
      </c>
      <c r="BP319" s="112">
        <v>250.43290300000001</v>
      </c>
      <c r="BQ319" s="112">
        <v>3643.1748379999999</v>
      </c>
      <c r="BR319" s="111">
        <v>0.52613600000000005</v>
      </c>
      <c r="BS319" s="131">
        <v>224.337097</v>
      </c>
      <c r="BT319" s="131">
        <v>141602.051439</v>
      </c>
      <c r="BU319" s="112">
        <v>141617.527107</v>
      </c>
      <c r="BV319" s="107">
        <v>2.3999670000000002</v>
      </c>
      <c r="BW319" s="107">
        <v>267.16354799999999</v>
      </c>
      <c r="BX319" s="107">
        <v>106181.351967</v>
      </c>
      <c r="BY319" s="107">
        <v>1.799437</v>
      </c>
      <c r="BZ319" s="107">
        <v>260.81677400000001</v>
      </c>
      <c r="CA319" s="107">
        <v>70796.234146000003</v>
      </c>
      <c r="CB319" s="107">
        <v>1.1997709999999999</v>
      </c>
      <c r="CC319" s="107">
        <v>252.67677399999999</v>
      </c>
      <c r="CD319" s="107">
        <v>35458.208621999998</v>
      </c>
      <c r="CE319" s="107">
        <v>0.60090399999999999</v>
      </c>
      <c r="CF319" s="131">
        <v>219.65032299999999</v>
      </c>
      <c r="CG319" s="131">
        <v>37028.157902999999</v>
      </c>
      <c r="CH319" s="112">
        <v>37231.579325999999</v>
      </c>
      <c r="CI319" s="107">
        <v>2.3347790000000002</v>
      </c>
      <c r="CJ319" s="107">
        <v>262.20903199999998</v>
      </c>
      <c r="CK319" s="107">
        <v>27786.908217</v>
      </c>
      <c r="CL319" s="107">
        <v>1.742507</v>
      </c>
      <c r="CM319" s="107">
        <v>256.46387099999998</v>
      </c>
      <c r="CN319" s="107">
        <v>18470.455172000002</v>
      </c>
      <c r="CO319" s="107">
        <v>1.1582760000000001</v>
      </c>
      <c r="CP319" s="107">
        <v>249.58967699999999</v>
      </c>
      <c r="CQ319" s="107">
        <v>9261.9576720000005</v>
      </c>
      <c r="CR319" s="107">
        <v>0.58081400000000005</v>
      </c>
      <c r="CS319" s="107">
        <v>215.50580600000001</v>
      </c>
      <c r="CT319" s="107">
        <v>16114.85628</v>
      </c>
      <c r="CU319" s="107">
        <v>16108.164511000001</v>
      </c>
      <c r="CV319" s="107">
        <v>1.0698460000000001</v>
      </c>
      <c r="CW319" s="107">
        <v>251.307097</v>
      </c>
      <c r="CX319" s="112">
        <v>12097.944466000001</v>
      </c>
      <c r="CY319" s="107">
        <v>0.80350200000000005</v>
      </c>
      <c r="CZ319" s="107">
        <v>247.783871</v>
      </c>
      <c r="DA319" s="112">
        <v>8040.0279440000004</v>
      </c>
      <c r="DB319" s="107">
        <v>0.53398900000000005</v>
      </c>
      <c r="DC319" s="107">
        <v>243.985806</v>
      </c>
      <c r="DD319" s="112">
        <v>4016.041655</v>
      </c>
      <c r="DE319" s="107">
        <v>0.266731</v>
      </c>
      <c r="DF319" s="107">
        <v>220.131935</v>
      </c>
      <c r="DG319" s="131">
        <v>25159.020763</v>
      </c>
      <c r="DH319" s="112">
        <v>25156.079057999999</v>
      </c>
      <c r="DI319" s="107">
        <v>1.204385</v>
      </c>
      <c r="DJ319" s="107">
        <v>256.37258100000003</v>
      </c>
      <c r="DK319" s="112">
        <v>18833.929316999998</v>
      </c>
      <c r="DL319" s="107">
        <v>0.90170300000000003</v>
      </c>
      <c r="DM319" s="107">
        <v>251.814516</v>
      </c>
      <c r="DN319" s="112">
        <v>12601.732051999999</v>
      </c>
      <c r="DO319" s="107">
        <v>0.60332699999999995</v>
      </c>
      <c r="DP319" s="131">
        <v>246.76451599999999</v>
      </c>
      <c r="DQ319" s="112">
        <v>6279.402763</v>
      </c>
      <c r="DR319" s="107">
        <v>0.30063600000000001</v>
      </c>
      <c r="DS319" s="131">
        <v>219.98</v>
      </c>
      <c r="DT319" s="131">
        <v>2045.7417760000001</v>
      </c>
      <c r="DU319" s="112">
        <v>2043.621922</v>
      </c>
      <c r="DV319" s="107">
        <v>2.0920529999999999</v>
      </c>
      <c r="DW319" s="107">
        <v>253.829677</v>
      </c>
      <c r="DX319" s="112">
        <v>1520.608853</v>
      </c>
      <c r="DY319" s="107">
        <v>1.5566450000000001</v>
      </c>
      <c r="DZ319" s="131">
        <v>249.873548</v>
      </c>
      <c r="EA319" s="112">
        <v>1019.78275</v>
      </c>
      <c r="EB319" s="107">
        <v>1.0439499999999999</v>
      </c>
      <c r="EC319" s="131">
        <v>244.27967699999999</v>
      </c>
      <c r="ED319" s="112">
        <v>510.52438699999999</v>
      </c>
      <c r="EE319" s="107">
        <v>0.52262299999999995</v>
      </c>
      <c r="EF319" s="131">
        <v>231.54709700000001</v>
      </c>
      <c r="EG319" s="131">
        <v>656242.54171999998</v>
      </c>
      <c r="EH319" s="111">
        <v>655562.50353700004</v>
      </c>
      <c r="EI319" s="107">
        <v>1.8512839999999999</v>
      </c>
      <c r="EJ319" s="107">
        <v>268.12479300000001</v>
      </c>
      <c r="EK319" s="112">
        <v>572929.68988399999</v>
      </c>
      <c r="EL319" s="107">
        <v>1.6179319999999999</v>
      </c>
      <c r="EM319" s="131">
        <v>265.45925599999998</v>
      </c>
      <c r="EN319" s="112">
        <v>493432.37777899997</v>
      </c>
      <c r="EO319" s="107">
        <v>1.393435</v>
      </c>
      <c r="EP319" s="131">
        <v>261.94256200000001</v>
      </c>
      <c r="EQ319" s="112">
        <v>409466.09229</v>
      </c>
      <c r="ER319" s="107">
        <v>1.156317</v>
      </c>
      <c r="ES319" s="131">
        <v>257.566033</v>
      </c>
      <c r="ET319" s="112">
        <v>326497.74666300003</v>
      </c>
      <c r="EU319" s="107">
        <v>0.92201699999999998</v>
      </c>
      <c r="EV319" s="131">
        <v>252.641074</v>
      </c>
      <c r="EW319" s="112">
        <v>246326.617726</v>
      </c>
      <c r="EX319" s="107">
        <v>0.69561700000000004</v>
      </c>
      <c r="EY319" s="131">
        <v>245.95024799999999</v>
      </c>
      <c r="EZ319" s="112">
        <v>163724.08942199999</v>
      </c>
      <c r="FA319" s="107">
        <v>0.46235100000000001</v>
      </c>
      <c r="FB319" s="131">
        <v>237.83876000000001</v>
      </c>
      <c r="FC319" s="112">
        <v>82718.398944</v>
      </c>
      <c r="FD319" s="107">
        <v>0.233594</v>
      </c>
      <c r="FE319" s="131">
        <v>224.40338800000001</v>
      </c>
      <c r="FF319" s="131">
        <v>7203.2187279999998</v>
      </c>
      <c r="FG319" s="112">
        <v>7248.1911819999996</v>
      </c>
      <c r="FH319" s="107">
        <v>21.415208</v>
      </c>
      <c r="FI319" s="107">
        <v>244.12196700000001</v>
      </c>
      <c r="FJ319" s="112">
        <v>3611.3061819999998</v>
      </c>
      <c r="FK319" s="107">
        <v>10.669817</v>
      </c>
      <c r="FL319" s="171">
        <v>223.88475399999999</v>
      </c>
      <c r="FM319" s="131">
        <v>2785.887416</v>
      </c>
      <c r="FN319" s="112">
        <v>2793.5276119999999</v>
      </c>
      <c r="FO319" s="107">
        <v>20.451919</v>
      </c>
      <c r="FP319" s="107">
        <v>226.948689</v>
      </c>
      <c r="FQ319" s="112">
        <v>1390.42553</v>
      </c>
      <c r="FR319" s="107">
        <v>10.179556</v>
      </c>
      <c r="FS319" s="131">
        <v>217.18655699999999</v>
      </c>
      <c r="FT319" s="107">
        <v>66.935794000000001</v>
      </c>
      <c r="FU319" s="107">
        <v>5.8103990000000003</v>
      </c>
      <c r="FV319" s="107">
        <v>293.44571400000001</v>
      </c>
      <c r="FW319" s="107">
        <v>71.414027000000004</v>
      </c>
      <c r="FX319" s="107">
        <v>6.1991339999999999</v>
      </c>
      <c r="FY319" s="107">
        <v>291.935</v>
      </c>
      <c r="FZ319" s="107">
        <v>439027.32181300002</v>
      </c>
      <c r="GA319" s="107">
        <v>2.9644940000000002</v>
      </c>
      <c r="GB319" s="131">
        <v>269.46193499999998</v>
      </c>
      <c r="GC319" s="107">
        <v>1482285.7121230001</v>
      </c>
      <c r="GD319" s="107">
        <v>10.009005999999999</v>
      </c>
      <c r="GE319" s="132">
        <v>271.17064499999998</v>
      </c>
      <c r="GF319" s="105">
        <v>183.213607</v>
      </c>
      <c r="GG319" s="105">
        <v>3.9</v>
      </c>
      <c r="GH319" s="105">
        <v>64.8</v>
      </c>
      <c r="GI319" s="105">
        <v>27.5</v>
      </c>
      <c r="GJ319" s="105">
        <v>8.1</v>
      </c>
      <c r="GK319" s="105">
        <v>115</v>
      </c>
      <c r="GL319" s="133">
        <v>4</v>
      </c>
      <c r="GM319" s="133">
        <v>0</v>
      </c>
      <c r="GN319" s="133">
        <v>0</v>
      </c>
      <c r="GO319" s="72">
        <v>0</v>
      </c>
      <c r="GP319" s="72">
        <v>0</v>
      </c>
      <c r="GQ319" s="72">
        <v>0</v>
      </c>
      <c r="GR319" s="72" t="s">
        <v>1103</v>
      </c>
      <c r="GS319" s="72"/>
      <c r="GT319" s="72">
        <v>0.88029999999999997</v>
      </c>
      <c r="GU319" s="72">
        <v>0.9143</v>
      </c>
      <c r="GV319" s="72">
        <v>0.94079999999999997</v>
      </c>
      <c r="GW319" s="72">
        <v>0.9254</v>
      </c>
      <c r="GX319" s="72" t="s">
        <v>1085</v>
      </c>
      <c r="GY319" s="72">
        <v>0.99</v>
      </c>
      <c r="GZ319" s="72">
        <v>750</v>
      </c>
      <c r="HA319" s="133" t="s">
        <v>1086</v>
      </c>
      <c r="HB319" s="72"/>
      <c r="HC319" s="53" t="str">
        <f t="shared" si="34"/>
        <v>19</v>
      </c>
      <c r="HD319" s="56">
        <f t="shared" si="35"/>
        <v>2018</v>
      </c>
      <c r="HF319" s="56" t="e">
        <f>MATCH(ROUND(#REF!,1),#REF!,0)</f>
        <v>#REF!</v>
      </c>
      <c r="HG319" s="56" t="e">
        <f>MATCH(ROUND(#REF!,1),#REF!,0)</f>
        <v>#REF!</v>
      </c>
      <c r="HH319" s="56" t="e">
        <f>MATCH(ROUND(#REF!,1),#REF!,0)</f>
        <v>#REF!</v>
      </c>
      <c r="HI319" s="56" t="e">
        <f>MATCH(ROUND(#REF!,1),#REF!,0)</f>
        <v>#REF!</v>
      </c>
      <c r="HK319" s="115">
        <f t="shared" si="31"/>
        <v>2</v>
      </c>
      <c r="HL319" s="115" t="str" cm="1">
        <f t="array" ref="HL319">IFERROR(INDEX(#REF!,'5. Data Set'!HH319),"")</f>
        <v/>
      </c>
      <c r="HN319" s="116" t="str" cm="1">
        <f t="array" ref="HN319">IF(IFERROR(INDEX($E$5:$E$900,SMALL(IF(ROUND($EH$5:$EH$900,1)=ROUND($EH319,1),ROW($EH$5:$EH$900)-4,""),1)),"")=$E319,"",IFERROR(INDEX($E$5:$E$900,SMALL(IF(ROUND($EH$5:$EH$900,1)=ROUND($EH319,1),ROW($EH$5:$EH$900)-4,""),1)),""))</f>
        <v/>
      </c>
      <c r="HO319" s="116" t="str" cm="1">
        <f t="array" ref="HO319">IF(IFERROR(INDEX($E$5:$E$900,SMALL(IF(ROUND($EH$5:$EH$900,1)=ROUND($EH319,1),ROW($EH$5:$EH$900)-4,""),2)),"")=$E319,"",IFERROR(INDEX($E$5:$E$900,SMALL(IF(ROUND($EH$5:$EH$900,1)=ROUND($EH319,1),ROW($EH$5:$EH$900)-4,""),2)),""))</f>
        <v/>
      </c>
      <c r="HP319" s="116" t="str" cm="1">
        <f t="array" ref="HP319">IF(IFERROR(INDEX($E$5:$E$900,SMALL(IF(ROUND($EH$5:$EH$900,1)=ROUND($EH319,1),ROW($EH$5:$EH$900)-4,""),3)),"")=$E319,"",IFERROR(INDEX($E$5:$E$900,SMALL(IF(ROUND($EH$5:$EH$900,1)=ROUND($EH319,1),ROW($EH$5:$EH$900)-4,""),3)),""))</f>
        <v/>
      </c>
      <c r="HQ319" s="117" t="str" cm="1">
        <f t="array" ref="HQ319">IF(IFERROR(INDEX($E$5:$E$900,SMALL(IF(ROUND($EH$5:$EH$900,1)=ROUND($EH319,1),ROW($EH$5:$EH$900)-4,""),4)),"")=$E319,"",IFERROR(INDEX($E$5:$E$900,SMALL(IF(ROUND($EH$5:$EH$900,1)=ROUND($EH319,1),ROW($EH$5:$EH$900)-4,""),4)),""))</f>
        <v/>
      </c>
      <c r="HR319" s="118"/>
      <c r="HS319" s="105" t="str">
        <f t="shared" si="32"/>
        <v>AIQF</v>
      </c>
      <c r="HT319" s="119" t="str">
        <f t="shared" si="33"/>
        <v/>
      </c>
      <c r="HU319" s="119" t="str">
        <f t="shared" si="33"/>
        <v/>
      </c>
      <c r="HV319" s="119" t="str">
        <f t="shared" si="33"/>
        <v/>
      </c>
      <c r="HW319" s="119" t="str">
        <f t="shared" si="33"/>
        <v/>
      </c>
    </row>
    <row r="320" spans="1:231" ht="12.75" customHeight="1" x14ac:dyDescent="0.25">
      <c r="A320" s="186" t="s">
        <v>1072</v>
      </c>
      <c r="B320" s="186" t="s">
        <v>1094</v>
      </c>
      <c r="C320" s="187" t="s">
        <v>1095</v>
      </c>
      <c r="D320" s="187">
        <v>2018</v>
      </c>
      <c r="E320" s="188" t="s">
        <v>1104</v>
      </c>
      <c r="F320" s="187" t="s">
        <v>309</v>
      </c>
      <c r="G320" s="107" t="s">
        <v>1076</v>
      </c>
      <c r="H320" s="107" t="s">
        <v>1076</v>
      </c>
      <c r="I320" s="107" t="s">
        <v>1076</v>
      </c>
      <c r="J320" s="107" t="s">
        <v>1076</v>
      </c>
      <c r="K320" s="107" t="s">
        <v>1076</v>
      </c>
      <c r="L320" s="107" t="s">
        <v>1076</v>
      </c>
      <c r="M320" s="107" t="s">
        <v>1076</v>
      </c>
      <c r="N320" s="107" t="s">
        <v>1076</v>
      </c>
      <c r="O320" s="107" t="s">
        <v>1076</v>
      </c>
      <c r="P320" s="107" t="s">
        <v>1076</v>
      </c>
      <c r="Q320" s="107" t="s">
        <v>1076</v>
      </c>
      <c r="R320" s="107" t="s">
        <v>1076</v>
      </c>
      <c r="S320" s="107" t="s">
        <v>1077</v>
      </c>
      <c r="T320" s="107" t="s">
        <v>1077</v>
      </c>
      <c r="U320" s="107" t="s">
        <v>1077</v>
      </c>
      <c r="V320" s="107" t="s">
        <v>1077</v>
      </c>
      <c r="W320" s="107" t="s">
        <v>18</v>
      </c>
      <c r="X320" s="105" t="s">
        <v>1098</v>
      </c>
      <c r="Y320" s="107" t="s">
        <v>296</v>
      </c>
      <c r="Z320" s="107">
        <v>1</v>
      </c>
      <c r="AA320" s="190" t="s">
        <v>1105</v>
      </c>
      <c r="AB320" s="110">
        <v>2</v>
      </c>
      <c r="AC320" s="110">
        <v>2</v>
      </c>
      <c r="AD320" s="107">
        <v>2594</v>
      </c>
      <c r="AE320" s="107">
        <v>4</v>
      </c>
      <c r="AF320" s="107">
        <v>2</v>
      </c>
      <c r="AG320" s="107">
        <v>96749</v>
      </c>
      <c r="AH320" s="107">
        <v>12</v>
      </c>
      <c r="AI320" s="107" t="s">
        <v>611</v>
      </c>
      <c r="AJ320" s="191">
        <v>2</v>
      </c>
      <c r="AK320" s="110" t="s">
        <v>1100</v>
      </c>
      <c r="AL320" s="107" t="s">
        <v>1101</v>
      </c>
      <c r="AM320" s="107">
        <v>2</v>
      </c>
      <c r="AN320" s="110" t="s">
        <v>367</v>
      </c>
      <c r="AO320" s="110">
        <v>495</v>
      </c>
      <c r="AP320" s="107" t="s">
        <v>1102</v>
      </c>
      <c r="AQ320" s="107" t="s">
        <v>441</v>
      </c>
      <c r="AR320" s="107" t="s">
        <v>319</v>
      </c>
      <c r="AS320" s="107" t="s">
        <v>481</v>
      </c>
      <c r="AT320" s="107" t="s">
        <v>478</v>
      </c>
      <c r="AU320" s="107">
        <v>8.2925559999999994</v>
      </c>
      <c r="AV320" s="107">
        <v>12.449488000000001</v>
      </c>
      <c r="AW320" s="107">
        <v>11.352857</v>
      </c>
      <c r="AX320" s="107">
        <v>5.8554009999999996</v>
      </c>
      <c r="AY320" s="107">
        <v>6.663481</v>
      </c>
      <c r="AZ320" s="107">
        <v>9.8998679999999997</v>
      </c>
      <c r="BA320" s="107">
        <v>6.5626499999999997</v>
      </c>
      <c r="BB320" s="107">
        <v>11.625787000000001</v>
      </c>
      <c r="BC320" s="107">
        <v>34.745173000000001</v>
      </c>
      <c r="BD320" s="107">
        <v>28.831806</v>
      </c>
      <c r="BE320" s="133">
        <v>71.878856999999996</v>
      </c>
      <c r="BF320" s="133">
        <v>14.6</v>
      </c>
      <c r="BG320" s="131">
        <v>17543.933046999999</v>
      </c>
      <c r="BH320" s="112">
        <v>17552.124462</v>
      </c>
      <c r="BI320" s="111">
        <v>2.5348220000000001</v>
      </c>
      <c r="BJ320" s="112">
        <v>199.375484</v>
      </c>
      <c r="BK320" s="112">
        <v>13121.137156000001</v>
      </c>
      <c r="BL320" s="111">
        <v>1.8949130000000001</v>
      </c>
      <c r="BM320" s="112">
        <v>185.94354799999999</v>
      </c>
      <c r="BN320" s="112">
        <v>8765.6281309999995</v>
      </c>
      <c r="BO320" s="111">
        <v>1.2659039999999999</v>
      </c>
      <c r="BP320" s="112">
        <v>168.223871</v>
      </c>
      <c r="BQ320" s="112">
        <v>4396.0010179999999</v>
      </c>
      <c r="BR320" s="111">
        <v>0.634857</v>
      </c>
      <c r="BS320" s="131">
        <v>130.89387099999999</v>
      </c>
      <c r="BT320" s="131">
        <v>234683.51930000001</v>
      </c>
      <c r="BU320" s="112">
        <v>234621.98070700001</v>
      </c>
      <c r="BV320" s="107">
        <v>3.9760970000000002</v>
      </c>
      <c r="BW320" s="107">
        <v>208.38645199999999</v>
      </c>
      <c r="BX320" s="107">
        <v>175971.62228400001</v>
      </c>
      <c r="BY320" s="107">
        <v>2.9821599999999999</v>
      </c>
      <c r="BZ320" s="107">
        <v>195.953226</v>
      </c>
      <c r="CA320" s="107">
        <v>117329.740477</v>
      </c>
      <c r="CB320" s="107">
        <v>1.9883660000000001</v>
      </c>
      <c r="CC320" s="107">
        <v>175.77741900000001</v>
      </c>
      <c r="CD320" s="107">
        <v>58628.645854000002</v>
      </c>
      <c r="CE320" s="107">
        <v>0.99356900000000004</v>
      </c>
      <c r="CF320" s="131">
        <v>135.86000000000001</v>
      </c>
      <c r="CG320" s="131">
        <v>56758.552061000002</v>
      </c>
      <c r="CH320" s="112">
        <v>56304.200697</v>
      </c>
      <c r="CI320" s="107">
        <v>3.5308169999999999</v>
      </c>
      <c r="CJ320" s="107">
        <v>203.699355</v>
      </c>
      <c r="CK320" s="107">
        <v>42559.626801999999</v>
      </c>
      <c r="CL320" s="107">
        <v>2.6688990000000001</v>
      </c>
      <c r="CM320" s="107">
        <v>191.564516</v>
      </c>
      <c r="CN320" s="107">
        <v>28392.840562000001</v>
      </c>
      <c r="CO320" s="107">
        <v>1.780505</v>
      </c>
      <c r="CP320" s="107">
        <v>171.96483900000001</v>
      </c>
      <c r="CQ320" s="107">
        <v>14189.102412</v>
      </c>
      <c r="CR320" s="107">
        <v>0.88979399999999997</v>
      </c>
      <c r="CS320" s="107">
        <v>133.92903200000001</v>
      </c>
      <c r="CT320" s="107">
        <v>25315.122416999999</v>
      </c>
      <c r="CU320" s="107">
        <v>25325.595958999998</v>
      </c>
      <c r="CV320" s="107">
        <v>1.682034</v>
      </c>
      <c r="CW320" s="107">
        <v>180.592581</v>
      </c>
      <c r="CX320" s="112">
        <v>18996.94526</v>
      </c>
      <c r="CY320" s="107">
        <v>1.2617080000000001</v>
      </c>
      <c r="CZ320" s="107">
        <v>172.158387</v>
      </c>
      <c r="DA320" s="112">
        <v>12677.176863999999</v>
      </c>
      <c r="DB320" s="107">
        <v>0.84197200000000005</v>
      </c>
      <c r="DC320" s="107">
        <v>159.69774200000001</v>
      </c>
      <c r="DD320" s="112">
        <v>6324.412988</v>
      </c>
      <c r="DE320" s="107">
        <v>0.420045</v>
      </c>
      <c r="DF320" s="107">
        <v>128.59774200000001</v>
      </c>
      <c r="DG320" s="131">
        <v>41224.110446999999</v>
      </c>
      <c r="DH320" s="112">
        <v>41222.911117000003</v>
      </c>
      <c r="DI320" s="107">
        <v>1.9736089999999999</v>
      </c>
      <c r="DJ320" s="107">
        <v>186.496129</v>
      </c>
      <c r="DK320" s="112">
        <v>30896.282706000002</v>
      </c>
      <c r="DL320" s="107">
        <v>1.479206</v>
      </c>
      <c r="DM320" s="107">
        <v>178.444839</v>
      </c>
      <c r="DN320" s="112">
        <v>20620.495327000001</v>
      </c>
      <c r="DO320" s="107">
        <v>0.98723700000000003</v>
      </c>
      <c r="DP320" s="131">
        <v>163.61000000000001</v>
      </c>
      <c r="DQ320" s="112">
        <v>10285.542047000001</v>
      </c>
      <c r="DR320" s="107">
        <v>0.49243599999999998</v>
      </c>
      <c r="DS320" s="131">
        <v>132.212581</v>
      </c>
      <c r="DT320" s="131">
        <v>2902.2737710000001</v>
      </c>
      <c r="DU320" s="112">
        <v>2902.1742690000001</v>
      </c>
      <c r="DV320" s="107">
        <v>2.970952</v>
      </c>
      <c r="DW320" s="107">
        <v>187.55580599999999</v>
      </c>
      <c r="DX320" s="112">
        <v>2162.689308</v>
      </c>
      <c r="DY320" s="107">
        <v>2.2139419999999999</v>
      </c>
      <c r="DZ320" s="131">
        <v>176.917419</v>
      </c>
      <c r="EA320" s="112">
        <v>1445.8488649999999</v>
      </c>
      <c r="EB320" s="107">
        <v>1.480113</v>
      </c>
      <c r="EC320" s="131">
        <v>162.36387099999999</v>
      </c>
      <c r="ED320" s="112">
        <v>729.15710300000001</v>
      </c>
      <c r="EE320" s="107">
        <v>0.74643700000000002</v>
      </c>
      <c r="EF320" s="131">
        <v>140.424194</v>
      </c>
      <c r="EG320" s="131">
        <v>838048.680024</v>
      </c>
      <c r="EH320" s="111">
        <v>836892.04272799997</v>
      </c>
      <c r="EI320" s="107">
        <v>2.3633519999999999</v>
      </c>
      <c r="EJ320" s="107">
        <v>204.254876</v>
      </c>
      <c r="EK320" s="112">
        <v>731527.28483599995</v>
      </c>
      <c r="EL320" s="107">
        <v>2.0658059999999998</v>
      </c>
      <c r="EM320" s="131">
        <v>197.00586799999999</v>
      </c>
      <c r="EN320" s="112">
        <v>626746.04428399995</v>
      </c>
      <c r="EO320" s="107">
        <v>1.7699069999999999</v>
      </c>
      <c r="EP320" s="131">
        <v>188.58099200000001</v>
      </c>
      <c r="EQ320" s="112">
        <v>528487.01062399999</v>
      </c>
      <c r="ER320" s="107">
        <v>1.4924280000000001</v>
      </c>
      <c r="ES320" s="131">
        <v>180.01661200000001</v>
      </c>
      <c r="ET320" s="112">
        <v>419594.01116300002</v>
      </c>
      <c r="EU320" s="107">
        <v>1.1849179999999999</v>
      </c>
      <c r="EV320" s="131">
        <v>169.71041299999999</v>
      </c>
      <c r="EW320" s="112">
        <v>312479.57696099998</v>
      </c>
      <c r="EX320" s="107">
        <v>0.88243099999999997</v>
      </c>
      <c r="EY320" s="131">
        <v>158.316529</v>
      </c>
      <c r="EZ320" s="112">
        <v>210962.41938599999</v>
      </c>
      <c r="FA320" s="107">
        <v>0.59575</v>
      </c>
      <c r="FB320" s="131">
        <v>147.167438</v>
      </c>
      <c r="FC320" s="112">
        <v>105058.356741</v>
      </c>
      <c r="FD320" s="107">
        <v>0.29668099999999997</v>
      </c>
      <c r="FE320" s="131">
        <v>128.245372</v>
      </c>
      <c r="FF320" s="131">
        <v>575.368968</v>
      </c>
      <c r="FG320" s="112">
        <v>562.61947399999997</v>
      </c>
      <c r="FH320" s="107">
        <v>1.6622920000000001</v>
      </c>
      <c r="FI320" s="107">
        <v>108.562623</v>
      </c>
      <c r="FJ320" s="112">
        <v>284.96237100000002</v>
      </c>
      <c r="FK320" s="107">
        <v>0.84193799999999996</v>
      </c>
      <c r="FL320" s="171">
        <v>95.381147999999996</v>
      </c>
      <c r="FM320" s="131">
        <v>664.42261499999995</v>
      </c>
      <c r="FN320" s="112">
        <v>673.29621199999997</v>
      </c>
      <c r="FO320" s="107">
        <v>4.9293230000000001</v>
      </c>
      <c r="FP320" s="107">
        <v>103.172787</v>
      </c>
      <c r="FQ320" s="112">
        <v>333.66610300000002</v>
      </c>
      <c r="FR320" s="107">
        <v>2.4428299999999998</v>
      </c>
      <c r="FS320" s="131">
        <v>96.677705000000003</v>
      </c>
      <c r="FT320" s="107">
        <v>70.558176000000003</v>
      </c>
      <c r="FU320" s="107">
        <v>6.1248420000000001</v>
      </c>
      <c r="FV320" s="107">
        <v>210.77500000000001</v>
      </c>
      <c r="FW320" s="107">
        <v>70.047901999999993</v>
      </c>
      <c r="FX320" s="107">
        <v>6.0805470000000001</v>
      </c>
      <c r="FY320" s="107">
        <v>212.556667</v>
      </c>
      <c r="FZ320" s="107">
        <v>649161.16791299998</v>
      </c>
      <c r="GA320" s="107">
        <v>4.3834049999999998</v>
      </c>
      <c r="GB320" s="131">
        <v>206.522581</v>
      </c>
      <c r="GC320" s="107">
        <v>2239583.3923340002</v>
      </c>
      <c r="GD320" s="107">
        <v>15.122593</v>
      </c>
      <c r="GE320" s="132">
        <v>210.39</v>
      </c>
      <c r="GF320" s="105">
        <v>84.367048999999994</v>
      </c>
      <c r="GG320" s="105">
        <v>8.4</v>
      </c>
      <c r="GH320" s="105">
        <v>20.100000000000001</v>
      </c>
      <c r="GI320" s="105">
        <v>45.5</v>
      </c>
      <c r="GJ320" s="105">
        <v>14.6</v>
      </c>
      <c r="GK320" s="105">
        <v>115</v>
      </c>
      <c r="GL320" s="133">
        <v>0</v>
      </c>
      <c r="GM320" s="133">
        <v>0</v>
      </c>
      <c r="GN320" s="133">
        <v>0</v>
      </c>
      <c r="GO320" s="72">
        <v>0</v>
      </c>
      <c r="GP320" s="72">
        <v>0</v>
      </c>
      <c r="GQ320" s="72">
        <v>0</v>
      </c>
      <c r="GR320" s="72" t="s">
        <v>1106</v>
      </c>
      <c r="GS320" s="72"/>
      <c r="GT320" s="72">
        <v>0.86240000000000006</v>
      </c>
      <c r="GU320" s="72">
        <v>0.9224</v>
      </c>
      <c r="GV320" s="72">
        <v>0.94420000000000004</v>
      </c>
      <c r="GW320" s="72">
        <v>0.93620000000000003</v>
      </c>
      <c r="GX320" s="72" t="s">
        <v>1085</v>
      </c>
      <c r="GY320" s="72">
        <v>0.98</v>
      </c>
      <c r="GZ320" s="72">
        <v>495</v>
      </c>
      <c r="HA320" s="133" t="s">
        <v>1086</v>
      </c>
      <c r="HB320" s="72" t="s">
        <v>981</v>
      </c>
      <c r="HC320" s="53" t="str">
        <f t="shared" si="34"/>
        <v>20</v>
      </c>
      <c r="HD320" s="56">
        <f t="shared" si="35"/>
        <v>2018</v>
      </c>
      <c r="HF320" s="56" t="e">
        <f>MATCH(ROUND(#REF!,1),#REF!,0)</f>
        <v>#REF!</v>
      </c>
      <c r="HG320" s="56" t="e">
        <f>MATCH(ROUND(#REF!,1),#REF!,0)</f>
        <v>#REF!</v>
      </c>
      <c r="HH320" s="56" t="e">
        <f>MATCH(ROUND(#REF!,1),#REF!,0)</f>
        <v>#REF!</v>
      </c>
      <c r="HI320" s="56" t="e">
        <f>MATCH(ROUND(#REF!,1),#REF!,0)</f>
        <v>#REF!</v>
      </c>
      <c r="HK320" s="115">
        <f t="shared" si="31"/>
        <v>2</v>
      </c>
      <c r="HL320" s="115" t="str" cm="1">
        <f t="array" ref="HL320">IFERROR(INDEX(#REF!,'5. Data Set'!HH320),"")</f>
        <v/>
      </c>
      <c r="HN320" s="116" t="str" cm="1">
        <f t="array" ref="HN320">IF(IFERROR(INDEX($E$5:$E$900,SMALL(IF(ROUND($EH$5:$EH$900,1)=ROUND($EH320,1),ROW($EH$5:$EH$900)-4,""),1)),"")=$E320,"",IFERROR(INDEX($E$5:$E$900,SMALL(IF(ROUND($EH$5:$EH$900,1)=ROUND($EH320,1),ROW($EH$5:$EH$900)-4,""),1)),""))</f>
        <v/>
      </c>
      <c r="HO320" s="116" t="str" cm="1">
        <f t="array" ref="HO320">IF(IFERROR(INDEX($E$5:$E$900,SMALL(IF(ROUND($EH$5:$EH$900,1)=ROUND($EH320,1),ROW($EH$5:$EH$900)-4,""),2)),"")=$E320,"",IFERROR(INDEX($E$5:$E$900,SMALL(IF(ROUND($EH$5:$EH$900,1)=ROUND($EH320,1),ROW($EH$5:$EH$900)-4,""),2)),""))</f>
        <v/>
      </c>
      <c r="HP320" s="116" t="str" cm="1">
        <f t="array" ref="HP320">IF(IFERROR(INDEX($E$5:$E$900,SMALL(IF(ROUND($EH$5:$EH$900,1)=ROUND($EH320,1),ROW($EH$5:$EH$900)-4,""),3)),"")=$E320,"",IFERROR(INDEX($E$5:$E$900,SMALL(IF(ROUND($EH$5:$EH$900,1)=ROUND($EH320,1),ROW($EH$5:$EH$900)-4,""),3)),""))</f>
        <v/>
      </c>
      <c r="HQ320" s="117" t="str" cm="1">
        <f t="array" ref="HQ320">IF(IFERROR(INDEX($E$5:$E$900,SMALL(IF(ROUND($EH$5:$EH$900,1)=ROUND($EH320,1),ROW($EH$5:$EH$900)-4,""),4)),"")=$E320,"",IFERROR(INDEX($E$5:$E$900,SMALL(IF(ROUND($EH$5:$EH$900,1)=ROUND($EH320,1),ROW($EH$5:$EH$900)-4,""),4)),""))</f>
        <v/>
      </c>
      <c r="HR320" s="118"/>
      <c r="HS320" s="105" t="str">
        <f t="shared" si="32"/>
        <v>AIQF</v>
      </c>
      <c r="HT320" s="119" t="str">
        <f t="shared" si="33"/>
        <v/>
      </c>
      <c r="HU320" s="119" t="str">
        <f t="shared" si="33"/>
        <v/>
      </c>
      <c r="HV320" s="119" t="str">
        <f t="shared" si="33"/>
        <v/>
      </c>
      <c r="HW320" s="119" t="str">
        <f t="shared" si="33"/>
        <v/>
      </c>
    </row>
    <row r="321" spans="1:231" ht="15" customHeight="1" x14ac:dyDescent="0.25">
      <c r="A321" s="186" t="s">
        <v>1072</v>
      </c>
      <c r="B321" s="186" t="s">
        <v>1094</v>
      </c>
      <c r="C321" s="187" t="s">
        <v>1095</v>
      </c>
      <c r="D321" s="187">
        <v>2018</v>
      </c>
      <c r="E321" s="188" t="s">
        <v>1107</v>
      </c>
      <c r="F321" s="187" t="s">
        <v>1097</v>
      </c>
      <c r="G321" s="107" t="s">
        <v>1076</v>
      </c>
      <c r="H321" s="107" t="s">
        <v>1076</v>
      </c>
      <c r="I321" s="107" t="s">
        <v>1076</v>
      </c>
      <c r="J321" s="107" t="s">
        <v>1076</v>
      </c>
      <c r="K321" s="107" t="s">
        <v>1076</v>
      </c>
      <c r="L321" s="107" t="s">
        <v>1076</v>
      </c>
      <c r="M321" s="107" t="s">
        <v>1076</v>
      </c>
      <c r="N321" s="107" t="s">
        <v>1076</v>
      </c>
      <c r="O321" s="107" t="s">
        <v>1076</v>
      </c>
      <c r="P321" s="107" t="s">
        <v>1076</v>
      </c>
      <c r="Q321" s="107" t="s">
        <v>1076</v>
      </c>
      <c r="R321" s="107" t="s">
        <v>1077</v>
      </c>
      <c r="S321" s="107" t="s">
        <v>1077</v>
      </c>
      <c r="T321" s="107" t="s">
        <v>1077</v>
      </c>
      <c r="U321" s="107" t="s">
        <v>1077</v>
      </c>
      <c r="V321" s="107" t="s">
        <v>1077</v>
      </c>
      <c r="W321" s="107" t="s">
        <v>18</v>
      </c>
      <c r="X321" s="105" t="s">
        <v>1098</v>
      </c>
      <c r="Y321" s="107" t="s">
        <v>296</v>
      </c>
      <c r="Z321" s="107">
        <v>1</v>
      </c>
      <c r="AA321" s="190" t="s">
        <v>1099</v>
      </c>
      <c r="AB321" s="110">
        <v>2</v>
      </c>
      <c r="AC321" s="110">
        <v>2</v>
      </c>
      <c r="AD321" s="107">
        <v>1696</v>
      </c>
      <c r="AE321" s="107">
        <v>6</v>
      </c>
      <c r="AF321" s="107">
        <v>1</v>
      </c>
      <c r="AG321" s="107">
        <v>96749</v>
      </c>
      <c r="AH321" s="107">
        <v>12</v>
      </c>
      <c r="AI321" s="107" t="s">
        <v>611</v>
      </c>
      <c r="AJ321" s="191">
        <v>2</v>
      </c>
      <c r="AK321" s="110" t="s">
        <v>1100</v>
      </c>
      <c r="AL321" s="107" t="s">
        <v>1101</v>
      </c>
      <c r="AM321" s="107">
        <v>2</v>
      </c>
      <c r="AN321" s="110" t="s">
        <v>367</v>
      </c>
      <c r="AO321" s="110">
        <v>495</v>
      </c>
      <c r="AP321" s="107" t="s">
        <v>1102</v>
      </c>
      <c r="AQ321" s="107" t="s">
        <v>441</v>
      </c>
      <c r="AR321" s="107" t="s">
        <v>319</v>
      </c>
      <c r="AS321" s="107" t="s">
        <v>481</v>
      </c>
      <c r="AT321" s="107" t="s">
        <v>478</v>
      </c>
      <c r="AU321" s="107">
        <v>8.2296759999999995</v>
      </c>
      <c r="AV321" s="107">
        <v>9.4730159999999994</v>
      </c>
      <c r="AW321" s="107">
        <v>9.1604279999999996</v>
      </c>
      <c r="AX321" s="107">
        <v>4.4136150000000001</v>
      </c>
      <c r="AY321" s="107">
        <v>4.9092859999999998</v>
      </c>
      <c r="AZ321" s="107">
        <v>8.3893090000000008</v>
      </c>
      <c r="BA321" s="107">
        <v>6.1767729999999998</v>
      </c>
      <c r="BB321" s="107">
        <v>11.941419</v>
      </c>
      <c r="BC321" s="107">
        <v>36.089792000000003</v>
      </c>
      <c r="BD321" s="107">
        <v>32.442171000000002</v>
      </c>
      <c r="BE321" s="133">
        <v>64.215952999999999</v>
      </c>
      <c r="BF321" s="133">
        <v>12.9</v>
      </c>
      <c r="BG321" s="131">
        <v>14613.435434000001</v>
      </c>
      <c r="BH321" s="112">
        <v>14624.63387</v>
      </c>
      <c r="BI321" s="111">
        <v>2.1120429999999999</v>
      </c>
      <c r="BJ321" s="112">
        <v>155.408286</v>
      </c>
      <c r="BK321" s="112">
        <v>10951.311975000001</v>
      </c>
      <c r="BL321" s="111">
        <v>1.5815539999999999</v>
      </c>
      <c r="BM321" s="112">
        <v>152.488857</v>
      </c>
      <c r="BN321" s="112">
        <v>7311.6649589999997</v>
      </c>
      <c r="BO321" s="111">
        <v>1.055928</v>
      </c>
      <c r="BP321" s="112">
        <v>143.880833</v>
      </c>
      <c r="BQ321" s="112">
        <v>3668.3878129999998</v>
      </c>
      <c r="BR321" s="111">
        <v>0.52977700000000005</v>
      </c>
      <c r="BS321" s="131">
        <v>119.4725</v>
      </c>
      <c r="BT321" s="131">
        <v>142882.594408</v>
      </c>
      <c r="BU321" s="112">
        <v>143043.956504</v>
      </c>
      <c r="BV321" s="107">
        <v>2.4241410000000001</v>
      </c>
      <c r="BW321" s="107">
        <v>156.060833</v>
      </c>
      <c r="BX321" s="107">
        <v>107192.86072</v>
      </c>
      <c r="BY321" s="107">
        <v>1.816578</v>
      </c>
      <c r="BZ321" s="107">
        <v>153.236389</v>
      </c>
      <c r="CA321" s="107">
        <v>71467.178230999998</v>
      </c>
      <c r="CB321" s="107">
        <v>1.2111419999999999</v>
      </c>
      <c r="CC321" s="107">
        <v>144.871667</v>
      </c>
      <c r="CD321" s="107">
        <v>35699.977292000003</v>
      </c>
      <c r="CE321" s="107">
        <v>0.60500100000000001</v>
      </c>
      <c r="CF321" s="131">
        <v>115.656667</v>
      </c>
      <c r="CG321" s="131">
        <v>36214.658031999999</v>
      </c>
      <c r="CH321" s="112">
        <v>36659.049576999998</v>
      </c>
      <c r="CI321" s="107">
        <v>2.2988759999999999</v>
      </c>
      <c r="CJ321" s="107">
        <v>153.68722199999999</v>
      </c>
      <c r="CK321" s="107">
        <v>27166.671578000001</v>
      </c>
      <c r="CL321" s="107">
        <v>1.7036119999999999</v>
      </c>
      <c r="CM321" s="107">
        <v>147.942778</v>
      </c>
      <c r="CN321" s="107">
        <v>18110.240726</v>
      </c>
      <c r="CO321" s="107">
        <v>1.1356869999999999</v>
      </c>
      <c r="CP321" s="107">
        <v>141.16166699999999</v>
      </c>
      <c r="CQ321" s="107">
        <v>9055.1089749999992</v>
      </c>
      <c r="CR321" s="107">
        <v>0.56784299999999999</v>
      </c>
      <c r="CS321" s="107">
        <v>111.75361100000001</v>
      </c>
      <c r="CT321" s="107">
        <v>16089.321902</v>
      </c>
      <c r="CU321" s="107">
        <v>16086.701422</v>
      </c>
      <c r="CV321" s="107">
        <v>1.0684199999999999</v>
      </c>
      <c r="CW321" s="107">
        <v>143.97805600000001</v>
      </c>
      <c r="CX321" s="112">
        <v>12079.505775</v>
      </c>
      <c r="CY321" s="107">
        <v>0.80227700000000002</v>
      </c>
      <c r="CZ321" s="107">
        <v>140.48944399999999</v>
      </c>
      <c r="DA321" s="112">
        <v>8022.8637529999996</v>
      </c>
      <c r="DB321" s="107">
        <v>0.53284900000000002</v>
      </c>
      <c r="DC321" s="107">
        <v>136.11250000000001</v>
      </c>
      <c r="DD321" s="112">
        <v>4015.6408379999998</v>
      </c>
      <c r="DE321" s="107">
        <v>0.266704</v>
      </c>
      <c r="DF321" s="107">
        <v>116.596389</v>
      </c>
      <c r="DG321" s="131">
        <v>25234.432263999999</v>
      </c>
      <c r="DH321" s="112">
        <v>25240.943609000002</v>
      </c>
      <c r="DI321" s="107">
        <v>1.208448</v>
      </c>
      <c r="DJ321" s="107">
        <v>148.50749999999999</v>
      </c>
      <c r="DK321" s="112">
        <v>18911.805565999999</v>
      </c>
      <c r="DL321" s="107">
        <v>0.90543099999999999</v>
      </c>
      <c r="DM321" s="107">
        <v>143.96361099999999</v>
      </c>
      <c r="DN321" s="112">
        <v>12625.573001999999</v>
      </c>
      <c r="DO321" s="107">
        <v>0.60446800000000001</v>
      </c>
      <c r="DP321" s="131">
        <v>138.70916700000001</v>
      </c>
      <c r="DQ321" s="112">
        <v>6326.4646009999997</v>
      </c>
      <c r="DR321" s="107">
        <v>0.30288900000000002</v>
      </c>
      <c r="DS321" s="131">
        <v>116.295</v>
      </c>
      <c r="DT321" s="131">
        <v>2047.6737009999999</v>
      </c>
      <c r="DU321" s="112">
        <v>2047.465146</v>
      </c>
      <c r="DV321" s="107">
        <v>2.095987</v>
      </c>
      <c r="DW321" s="107">
        <v>146.43805599999999</v>
      </c>
      <c r="DX321" s="112">
        <v>1530.338851</v>
      </c>
      <c r="DY321" s="107">
        <v>1.5666059999999999</v>
      </c>
      <c r="DZ321" s="131">
        <v>142.09805600000001</v>
      </c>
      <c r="EA321" s="112">
        <v>1020.795114</v>
      </c>
      <c r="EB321" s="107">
        <v>1.0449870000000001</v>
      </c>
      <c r="EC321" s="131">
        <v>136.54583299999999</v>
      </c>
      <c r="ED321" s="112">
        <v>510.38089100000002</v>
      </c>
      <c r="EE321" s="107">
        <v>0.52247600000000005</v>
      </c>
      <c r="EF321" s="131">
        <v>127.379722</v>
      </c>
      <c r="EG321" s="131">
        <v>657003.42868300003</v>
      </c>
      <c r="EH321" s="111">
        <v>656927.61636600003</v>
      </c>
      <c r="EI321" s="107">
        <v>1.8551390000000001</v>
      </c>
      <c r="EJ321" s="107">
        <v>153.82817499999999</v>
      </c>
      <c r="EK321" s="112">
        <v>571667.80209600006</v>
      </c>
      <c r="EL321" s="107">
        <v>1.614368</v>
      </c>
      <c r="EM321" s="131">
        <v>154.36142899999999</v>
      </c>
      <c r="EN321" s="112">
        <v>495407.78097299999</v>
      </c>
      <c r="EO321" s="107">
        <v>1.3990130000000001</v>
      </c>
      <c r="EP321" s="131">
        <v>150.342063</v>
      </c>
      <c r="EQ321" s="112">
        <v>411586.74299200001</v>
      </c>
      <c r="ER321" s="107">
        <v>1.1623060000000001</v>
      </c>
      <c r="ES321" s="131">
        <v>146.101111</v>
      </c>
      <c r="ET321" s="112">
        <v>327668.96371699998</v>
      </c>
      <c r="EU321" s="107">
        <v>0.92532499999999995</v>
      </c>
      <c r="EV321" s="131">
        <v>141.32484099999999</v>
      </c>
      <c r="EW321" s="112">
        <v>244965.22770700001</v>
      </c>
      <c r="EX321" s="107">
        <v>0.69177299999999997</v>
      </c>
      <c r="EY321" s="131">
        <v>135.66095200000001</v>
      </c>
      <c r="EZ321" s="112">
        <v>163311.84590399999</v>
      </c>
      <c r="FA321" s="107">
        <v>0.46118700000000001</v>
      </c>
      <c r="FB321" s="131">
        <v>131.60666699999999</v>
      </c>
      <c r="FC321" s="112">
        <v>82632.259745999996</v>
      </c>
      <c r="FD321" s="107">
        <v>0.23335</v>
      </c>
      <c r="FE321" s="131">
        <v>120.31254</v>
      </c>
      <c r="FF321" s="131">
        <v>561.94539799999995</v>
      </c>
      <c r="FG321" s="112">
        <v>552.26377200000002</v>
      </c>
      <c r="FH321" s="107">
        <v>1.631696</v>
      </c>
      <c r="FI321" s="107">
        <v>103.316667</v>
      </c>
      <c r="FJ321" s="112">
        <v>278.62889300000001</v>
      </c>
      <c r="FK321" s="107">
        <v>0.82322499999999998</v>
      </c>
      <c r="FL321" s="171">
        <v>91.174999999999997</v>
      </c>
      <c r="FM321" s="131">
        <v>674.21546899999998</v>
      </c>
      <c r="FN321" s="112">
        <v>669.89636199999995</v>
      </c>
      <c r="FO321" s="107">
        <v>4.9044319999999999</v>
      </c>
      <c r="FP321" s="107">
        <v>98.698030000000003</v>
      </c>
      <c r="FQ321" s="112">
        <v>332.83828499999998</v>
      </c>
      <c r="FR321" s="107">
        <v>2.436769</v>
      </c>
      <c r="FS321" s="131">
        <v>92.966363999999999</v>
      </c>
      <c r="FT321" s="107">
        <v>66.770822999999993</v>
      </c>
      <c r="FU321" s="107">
        <v>5.7960779999999996</v>
      </c>
      <c r="FV321" s="107">
        <v>180.68545499999999</v>
      </c>
      <c r="FW321" s="107">
        <v>67.94135</v>
      </c>
      <c r="FX321" s="107">
        <v>5.8976870000000003</v>
      </c>
      <c r="FY321" s="107">
        <v>179.751667</v>
      </c>
      <c r="FZ321" s="107">
        <v>434036.81144399999</v>
      </c>
      <c r="GA321" s="107">
        <v>2.930796</v>
      </c>
      <c r="GB321" s="131">
        <v>155.91833299999999</v>
      </c>
      <c r="GC321" s="107">
        <v>1488384.7539029999</v>
      </c>
      <c r="GD321" s="107">
        <v>10.050189</v>
      </c>
      <c r="GE321" s="132">
        <v>156.506111</v>
      </c>
      <c r="GF321" s="105">
        <v>80.420303000000004</v>
      </c>
      <c r="GG321" s="105">
        <v>7</v>
      </c>
      <c r="GH321" s="105">
        <v>20.8</v>
      </c>
      <c r="GI321" s="105">
        <v>45.6</v>
      </c>
      <c r="GJ321" s="105">
        <v>13</v>
      </c>
      <c r="GK321" s="105">
        <v>115</v>
      </c>
      <c r="GL321" s="133">
        <v>4</v>
      </c>
      <c r="GM321" s="133">
        <v>0</v>
      </c>
      <c r="GN321" s="133">
        <v>0</v>
      </c>
      <c r="GO321" s="133">
        <v>0</v>
      </c>
      <c r="GP321" s="133">
        <v>0</v>
      </c>
      <c r="GQ321" s="133">
        <v>0</v>
      </c>
      <c r="GR321" s="133" t="s">
        <v>1103</v>
      </c>
      <c r="GS321" s="72"/>
      <c r="GT321" s="72">
        <v>0.83720000000000006</v>
      </c>
      <c r="GU321" s="72">
        <v>0.92359999999999998</v>
      </c>
      <c r="GV321" s="72">
        <v>0.94489999999999996</v>
      </c>
      <c r="GW321" s="72">
        <v>0.93469999999999998</v>
      </c>
      <c r="GX321" s="72" t="s">
        <v>1085</v>
      </c>
      <c r="GY321" s="72">
        <v>0.99</v>
      </c>
      <c r="GZ321" s="72">
        <v>495</v>
      </c>
      <c r="HA321" s="133" t="s">
        <v>1086</v>
      </c>
      <c r="HB321" s="133"/>
      <c r="HC321" s="53" t="str">
        <f t="shared" si="34"/>
        <v>21</v>
      </c>
      <c r="HD321" s="56">
        <f t="shared" si="35"/>
        <v>2018</v>
      </c>
      <c r="HF321" s="56" t="e">
        <f>MATCH(ROUND(#REF!,1),#REF!,0)</f>
        <v>#REF!</v>
      </c>
      <c r="HG321" s="56" t="e">
        <f>MATCH(ROUND(#REF!,1),#REF!,0)</f>
        <v>#REF!</v>
      </c>
      <c r="HH321" s="56" t="e">
        <f>MATCH(ROUND(#REF!,1),#REF!,0)</f>
        <v>#REF!</v>
      </c>
      <c r="HI321" s="56" t="e">
        <f>MATCH(ROUND(#REF!,1),#REF!,0)</f>
        <v>#REF!</v>
      </c>
      <c r="HK321" s="115">
        <f t="shared" si="31"/>
        <v>2</v>
      </c>
      <c r="HL321" s="115" t="str" cm="1">
        <f t="array" ref="HL321">IFERROR(INDEX(#REF!,'5. Data Set'!HH321),"")</f>
        <v/>
      </c>
      <c r="HN321" s="116" t="str" cm="1">
        <f t="array" ref="HN321">IF(IFERROR(INDEX($E$5:$E$900,SMALL(IF(ROUND($EH$5:$EH$900,1)=ROUND($EH321,1),ROW($EH$5:$EH$900)-4,""),1)),"")=$E321,"",IFERROR(INDEX($E$5:$E$900,SMALL(IF(ROUND($EH$5:$EH$900,1)=ROUND($EH321,1),ROW($EH$5:$EH$900)-4,""),1)),""))</f>
        <v/>
      </c>
      <c r="HO321" s="116" t="str" cm="1">
        <f t="array" ref="HO321">IF(IFERROR(INDEX($E$5:$E$900,SMALL(IF(ROUND($EH$5:$EH$900,1)=ROUND($EH321,1),ROW($EH$5:$EH$900)-4,""),2)),"")=$E321,"",IFERROR(INDEX($E$5:$E$900,SMALL(IF(ROUND($EH$5:$EH$900,1)=ROUND($EH321,1),ROW($EH$5:$EH$900)-4,""),2)),""))</f>
        <v/>
      </c>
      <c r="HP321" s="116" t="str" cm="1">
        <f t="array" ref="HP321">IF(IFERROR(INDEX($E$5:$E$900,SMALL(IF(ROUND($EH$5:$EH$900,1)=ROUND($EH321,1),ROW($EH$5:$EH$900)-4,""),3)),"")=$E321,"",IFERROR(INDEX($E$5:$E$900,SMALL(IF(ROUND($EH$5:$EH$900,1)=ROUND($EH321,1),ROW($EH$5:$EH$900)-4,""),3)),""))</f>
        <v/>
      </c>
      <c r="HQ321" s="117" t="str" cm="1">
        <f t="array" ref="HQ321">IF(IFERROR(INDEX($E$5:$E$900,SMALL(IF(ROUND($EH$5:$EH$900,1)=ROUND($EH321,1),ROW($EH$5:$EH$900)-4,""),4)),"")=$E321,"",IFERROR(INDEX($E$5:$E$900,SMALL(IF(ROUND($EH$5:$EH$900,1)=ROUND($EH321,1),ROW($EH$5:$EH$900)-4,""),4)),""))</f>
        <v/>
      </c>
      <c r="HR321" s="118"/>
      <c r="HS321" s="105" t="str">
        <f t="shared" si="32"/>
        <v>AIQF</v>
      </c>
      <c r="HT321" s="119" t="str">
        <f t="shared" si="33"/>
        <v/>
      </c>
      <c r="HU321" s="119" t="str">
        <f t="shared" si="33"/>
        <v/>
      </c>
      <c r="HV321" s="119" t="str">
        <f t="shared" si="33"/>
        <v/>
      </c>
      <c r="HW321" s="119" t="str">
        <f t="shared" si="33"/>
        <v/>
      </c>
    </row>
    <row r="322" spans="1:231" ht="12.75" customHeight="1" x14ac:dyDescent="0.25">
      <c r="A322" s="186" t="s">
        <v>1072</v>
      </c>
      <c r="B322" s="186" t="s">
        <v>1094</v>
      </c>
      <c r="C322" s="187" t="s">
        <v>1095</v>
      </c>
      <c r="D322" s="187">
        <v>2019</v>
      </c>
      <c r="E322" s="188" t="s">
        <v>1108</v>
      </c>
      <c r="F322" s="187" t="s">
        <v>1097</v>
      </c>
      <c r="G322" s="107" t="s">
        <v>1076</v>
      </c>
      <c r="H322" s="107" t="s">
        <v>1076</v>
      </c>
      <c r="I322" s="107" t="s">
        <v>1076</v>
      </c>
      <c r="J322" s="107" t="s">
        <v>1076</v>
      </c>
      <c r="K322" s="107" t="s">
        <v>1076</v>
      </c>
      <c r="L322" s="107" t="s">
        <v>1076</v>
      </c>
      <c r="M322" s="107" t="s">
        <v>1076</v>
      </c>
      <c r="N322" s="107" t="s">
        <v>1076</v>
      </c>
      <c r="O322" s="107" t="s">
        <v>1076</v>
      </c>
      <c r="P322" s="107" t="s">
        <v>1076</v>
      </c>
      <c r="Q322" s="107" t="s">
        <v>1076</v>
      </c>
      <c r="R322" s="107" t="s">
        <v>1076</v>
      </c>
      <c r="S322" s="107" t="s">
        <v>1077</v>
      </c>
      <c r="T322" s="107" t="s">
        <v>1077</v>
      </c>
      <c r="U322" s="107" t="s">
        <v>1077</v>
      </c>
      <c r="V322" s="107" t="s">
        <v>1077</v>
      </c>
      <c r="W322" s="107" t="s">
        <v>18</v>
      </c>
      <c r="X322" s="105" t="s">
        <v>1098</v>
      </c>
      <c r="Y322" s="107" t="s">
        <v>296</v>
      </c>
      <c r="Z322" s="107">
        <v>1</v>
      </c>
      <c r="AA322" s="190" t="s">
        <v>1109</v>
      </c>
      <c r="AB322" s="110">
        <v>2</v>
      </c>
      <c r="AC322" s="110">
        <v>1</v>
      </c>
      <c r="AD322" s="107">
        <v>2095</v>
      </c>
      <c r="AE322" s="107">
        <v>20</v>
      </c>
      <c r="AF322" s="107">
        <v>2</v>
      </c>
      <c r="AG322" s="107">
        <v>96729</v>
      </c>
      <c r="AH322" s="107">
        <v>6</v>
      </c>
      <c r="AI322" s="107" t="s">
        <v>1110</v>
      </c>
      <c r="AJ322" s="192">
        <v>2</v>
      </c>
      <c r="AK322" s="110" t="s">
        <v>405</v>
      </c>
      <c r="AL322" s="107" t="s">
        <v>327</v>
      </c>
      <c r="AM322" s="107">
        <v>2</v>
      </c>
      <c r="AN322" s="110" t="s">
        <v>493</v>
      </c>
      <c r="AO322" s="110">
        <v>750</v>
      </c>
      <c r="AP322" s="107" t="s">
        <v>1102</v>
      </c>
      <c r="AQ322" s="107" t="s">
        <v>441</v>
      </c>
      <c r="AR322" s="107" t="s">
        <v>319</v>
      </c>
      <c r="AS322" s="107" t="s">
        <v>481</v>
      </c>
      <c r="AT322" s="107" t="s">
        <v>478</v>
      </c>
      <c r="AU322" s="107">
        <v>17.682161000000001</v>
      </c>
      <c r="AV322" s="107">
        <v>24.956813</v>
      </c>
      <c r="AW322" s="107">
        <v>23.469612000000001</v>
      </c>
      <c r="AX322" s="107">
        <v>13.283042</v>
      </c>
      <c r="AY322" s="107">
        <v>15.138408999999999</v>
      </c>
      <c r="AZ322" s="107">
        <v>22.599004999999998</v>
      </c>
      <c r="BA322" s="107">
        <v>12.746478</v>
      </c>
      <c r="BB322" s="107">
        <v>8.0320879999999999</v>
      </c>
      <c r="BC322" s="107">
        <v>19.745877</v>
      </c>
      <c r="BD322" s="107">
        <v>28.324065000000001</v>
      </c>
      <c r="BE322" s="133">
        <v>147.99549400000001</v>
      </c>
      <c r="BF322" s="133">
        <v>25.9</v>
      </c>
      <c r="BG322" s="131">
        <v>40523.447538</v>
      </c>
      <c r="BH322" s="112">
        <v>40268.685046999999</v>
      </c>
      <c r="BI322" s="111">
        <v>5.8154760000000003</v>
      </c>
      <c r="BJ322" s="112">
        <v>211.10416699999999</v>
      </c>
      <c r="BK322" s="112">
        <v>30414.252692999999</v>
      </c>
      <c r="BL322" s="111">
        <v>4.3923300000000003</v>
      </c>
      <c r="BM322" s="112">
        <v>209.0975</v>
      </c>
      <c r="BN322" s="112">
        <v>20290.503966</v>
      </c>
      <c r="BO322" s="111">
        <v>2.930291</v>
      </c>
      <c r="BP322" s="112">
        <v>181.095833</v>
      </c>
      <c r="BQ322" s="112">
        <v>10134.871745</v>
      </c>
      <c r="BR322" s="111">
        <v>1.463646</v>
      </c>
      <c r="BS322" s="131">
        <v>140.19472200000001</v>
      </c>
      <c r="BT322" s="131">
        <v>477788.41822699999</v>
      </c>
      <c r="BU322" s="112">
        <v>484238.45975400001</v>
      </c>
      <c r="BV322" s="107">
        <v>8.2063039999999994</v>
      </c>
      <c r="BW322" s="107">
        <v>215.19555600000001</v>
      </c>
      <c r="BX322" s="107">
        <v>358323.81855700002</v>
      </c>
      <c r="BY322" s="107">
        <v>6.0724499999999999</v>
      </c>
      <c r="BZ322" s="107">
        <v>212.66583299999999</v>
      </c>
      <c r="CA322" s="107">
        <v>238952.14979</v>
      </c>
      <c r="CB322" s="107">
        <v>4.04948</v>
      </c>
      <c r="CC322" s="107">
        <v>181.662778</v>
      </c>
      <c r="CD322" s="107">
        <v>119365.408303</v>
      </c>
      <c r="CE322" s="107">
        <v>2.0228640000000002</v>
      </c>
      <c r="CF322" s="131">
        <v>126.568056</v>
      </c>
      <c r="CG322" s="131">
        <v>117879.284139</v>
      </c>
      <c r="CH322" s="112">
        <v>117876.804255</v>
      </c>
      <c r="CI322" s="107">
        <v>7.3920130000000004</v>
      </c>
      <c r="CJ322" s="107">
        <v>201.04916700000001</v>
      </c>
      <c r="CK322" s="107">
        <v>88445.682971999995</v>
      </c>
      <c r="CL322" s="107">
        <v>5.5463969999999998</v>
      </c>
      <c r="CM322" s="107">
        <v>201.41583299999999</v>
      </c>
      <c r="CN322" s="107">
        <v>58907.431882999997</v>
      </c>
      <c r="CO322" s="107">
        <v>3.694064</v>
      </c>
      <c r="CP322" s="107">
        <v>174.154167</v>
      </c>
      <c r="CQ322" s="107">
        <v>29449.653491000001</v>
      </c>
      <c r="CR322" s="107">
        <v>1.8467769999999999</v>
      </c>
      <c r="CS322" s="107">
        <v>130.719167</v>
      </c>
      <c r="CT322" s="107">
        <v>60865.645069999999</v>
      </c>
      <c r="CU322" s="107">
        <v>61064.431312000001</v>
      </c>
      <c r="CV322" s="107">
        <v>4.0556780000000003</v>
      </c>
      <c r="CW322" s="107">
        <v>201.240556</v>
      </c>
      <c r="CX322" s="112">
        <v>45620.222643000001</v>
      </c>
      <c r="CY322" s="107">
        <v>3.0299290000000001</v>
      </c>
      <c r="CZ322" s="107">
        <v>183.93</v>
      </c>
      <c r="DA322" s="112">
        <v>30484.671803000001</v>
      </c>
      <c r="DB322" s="107">
        <v>2.0246810000000002</v>
      </c>
      <c r="DC322" s="107">
        <v>164.01583299999999</v>
      </c>
      <c r="DD322" s="112">
        <v>15213.553098</v>
      </c>
      <c r="DE322" s="107">
        <v>1.010429</v>
      </c>
      <c r="DF322" s="107">
        <v>133.01916700000001</v>
      </c>
      <c r="DG322" s="131">
        <v>99288.112867000003</v>
      </c>
      <c r="DH322" s="112">
        <v>99747.189155999993</v>
      </c>
      <c r="DI322" s="107">
        <v>4.7755470000000004</v>
      </c>
      <c r="DJ322" s="107">
        <v>202.57138900000001</v>
      </c>
      <c r="DK322" s="112">
        <v>74481.625367999994</v>
      </c>
      <c r="DL322" s="107">
        <v>3.5659200000000002</v>
      </c>
      <c r="DM322" s="107">
        <v>195.83416700000001</v>
      </c>
      <c r="DN322" s="112">
        <v>49615.381277</v>
      </c>
      <c r="DO322" s="107">
        <v>2.3754110000000002</v>
      </c>
      <c r="DP322" s="131">
        <v>170.870833</v>
      </c>
      <c r="DQ322" s="112">
        <v>24857.899404</v>
      </c>
      <c r="DR322" s="107">
        <v>1.1901090000000001</v>
      </c>
      <c r="DS322" s="131">
        <v>135.22749999999999</v>
      </c>
      <c r="DT322" s="131">
        <v>6909.6058220000004</v>
      </c>
      <c r="DU322" s="112">
        <v>6969.741704</v>
      </c>
      <c r="DV322" s="107">
        <v>7.1349150000000003</v>
      </c>
      <c r="DW322" s="107">
        <v>201.919444</v>
      </c>
      <c r="DX322" s="112">
        <v>5204.4182739999997</v>
      </c>
      <c r="DY322" s="107">
        <v>5.3277559999999999</v>
      </c>
      <c r="DZ322" s="131">
        <v>192.273056</v>
      </c>
      <c r="EA322" s="112">
        <v>3464.400873</v>
      </c>
      <c r="EB322" s="107">
        <v>3.5465019999999998</v>
      </c>
      <c r="EC322" s="131">
        <v>167.59944400000001</v>
      </c>
      <c r="ED322" s="112">
        <v>1717.478173</v>
      </c>
      <c r="EE322" s="107">
        <v>1.7581800000000001</v>
      </c>
      <c r="EF322" s="131">
        <v>139.65944400000001</v>
      </c>
      <c r="EG322" s="131">
        <v>1683615.7014669999</v>
      </c>
      <c r="EH322" s="111">
        <v>1689270.9023130001</v>
      </c>
      <c r="EI322" s="107">
        <v>4.7704380000000004</v>
      </c>
      <c r="EJ322" s="107">
        <v>211.24095199999999</v>
      </c>
      <c r="EK322" s="112">
        <v>1476178.3941550001</v>
      </c>
      <c r="EL322" s="107">
        <v>4.1686730000000001</v>
      </c>
      <c r="EM322" s="131">
        <v>209.57476199999999</v>
      </c>
      <c r="EN322" s="112">
        <v>1258520.117509</v>
      </c>
      <c r="EO322" s="107">
        <v>3.554014</v>
      </c>
      <c r="EP322" s="131">
        <v>199.579127</v>
      </c>
      <c r="EQ322" s="112">
        <v>1048763.920501</v>
      </c>
      <c r="ER322" s="107">
        <v>2.9616699999999998</v>
      </c>
      <c r="ES322" s="131">
        <v>186.66174599999999</v>
      </c>
      <c r="ET322" s="112">
        <v>840815.00258800003</v>
      </c>
      <c r="EU322" s="107">
        <v>2.3744299999999998</v>
      </c>
      <c r="EV322" s="131">
        <v>175.00071399999999</v>
      </c>
      <c r="EW322" s="112">
        <v>633739.83241100004</v>
      </c>
      <c r="EX322" s="107">
        <v>1.789658</v>
      </c>
      <c r="EY322" s="131">
        <v>161.70769799999999</v>
      </c>
      <c r="EZ322" s="112">
        <v>420576.49739999999</v>
      </c>
      <c r="FA322" s="107">
        <v>1.187692</v>
      </c>
      <c r="FB322" s="131">
        <v>146.297302</v>
      </c>
      <c r="FC322" s="112">
        <v>209876.96541</v>
      </c>
      <c r="FD322" s="107">
        <v>0.59268500000000002</v>
      </c>
      <c r="FE322" s="131">
        <v>131.59904800000001</v>
      </c>
      <c r="FF322" s="131">
        <v>345.44119699999999</v>
      </c>
      <c r="FG322" s="112">
        <v>352.19270299999999</v>
      </c>
      <c r="FH322" s="107">
        <v>1.0405740000000001</v>
      </c>
      <c r="FI322" s="107">
        <v>93.674696999999995</v>
      </c>
      <c r="FJ322" s="112">
        <v>173.28006199999999</v>
      </c>
      <c r="FK322" s="107">
        <v>0.51196600000000003</v>
      </c>
      <c r="FL322" s="171">
        <v>88.152575999999996</v>
      </c>
      <c r="FM322" s="131">
        <v>342.71865000000003</v>
      </c>
      <c r="FN322" s="112">
        <v>337.86067500000001</v>
      </c>
      <c r="FO322" s="107">
        <v>2.4735390000000002</v>
      </c>
      <c r="FP322" s="107">
        <v>90.493030000000005</v>
      </c>
      <c r="FQ322" s="112">
        <v>171.771716</v>
      </c>
      <c r="FR322" s="107">
        <v>1.2575719999999999</v>
      </c>
      <c r="FS322" s="131">
        <v>88.162424000000001</v>
      </c>
      <c r="FT322" s="107">
        <v>72.368350000000007</v>
      </c>
      <c r="FU322" s="107">
        <v>6.2819750000000001</v>
      </c>
      <c r="FV322" s="107">
        <v>217.99527800000001</v>
      </c>
      <c r="FW322" s="107">
        <v>69.925034999999994</v>
      </c>
      <c r="FX322" s="107">
        <v>6.0698819999999998</v>
      </c>
      <c r="FY322" s="107">
        <v>218.03095200000001</v>
      </c>
      <c r="FZ322" s="107">
        <v>1359668.4163579999</v>
      </c>
      <c r="GA322" s="107">
        <v>9.1810430000000007</v>
      </c>
      <c r="GB322" s="131">
        <v>210.58750000000001</v>
      </c>
      <c r="GC322" s="107">
        <v>4624107.3053310001</v>
      </c>
      <c r="GD322" s="107">
        <v>31.223884000000002</v>
      </c>
      <c r="GE322" s="132">
        <v>210.978611</v>
      </c>
      <c r="GF322" s="105">
        <v>82.931212000000002</v>
      </c>
      <c r="GG322" s="105">
        <v>17.899999999999999</v>
      </c>
      <c r="GH322" s="105">
        <v>12.6</v>
      </c>
      <c r="GI322" s="105">
        <v>64.7</v>
      </c>
      <c r="GJ322" s="105">
        <v>25.9</v>
      </c>
      <c r="GK322" s="105">
        <v>230</v>
      </c>
      <c r="GL322" s="133">
        <v>3</v>
      </c>
      <c r="GM322" s="133">
        <v>0</v>
      </c>
      <c r="GN322" s="133">
        <v>0</v>
      </c>
      <c r="GO322" s="133">
        <v>2</v>
      </c>
      <c r="GP322" s="133">
        <v>0</v>
      </c>
      <c r="GQ322" s="133">
        <v>0</v>
      </c>
      <c r="GR322" s="133" t="s">
        <v>1103</v>
      </c>
      <c r="GS322" s="72"/>
      <c r="GT322" s="72">
        <v>0.86699999999999999</v>
      </c>
      <c r="GU322" s="72">
        <v>0.93730000000000002</v>
      </c>
      <c r="GV322" s="72">
        <v>0.94689999999999996</v>
      </c>
      <c r="GW322" s="72">
        <v>0.93089999999999995</v>
      </c>
      <c r="GX322" s="72" t="s">
        <v>1085</v>
      </c>
      <c r="GY322" s="72">
        <v>0.99</v>
      </c>
      <c r="GZ322" s="72">
        <v>750</v>
      </c>
      <c r="HA322" s="133" t="s">
        <v>1086</v>
      </c>
      <c r="HB322" s="133"/>
      <c r="HC322" s="53" t="str">
        <f t="shared" si="34"/>
        <v>23</v>
      </c>
      <c r="HD322" s="56">
        <f t="shared" si="35"/>
        <v>2019</v>
      </c>
      <c r="HF322" s="56" t="e">
        <f>MATCH(ROUND(#REF!,1),#REF!,0)</f>
        <v>#REF!</v>
      </c>
      <c r="HG322" s="56" t="e">
        <f>MATCH(ROUND(#REF!,1),#REF!,0)</f>
        <v>#REF!</v>
      </c>
      <c r="HH322" s="56" t="e">
        <f>MATCH(ROUND(#REF!,1),#REF!,0)</f>
        <v>#REF!</v>
      </c>
      <c r="HI322" s="56" t="e">
        <f>MATCH(ROUND(#REF!,1),#REF!,0)</f>
        <v>#REF!</v>
      </c>
      <c r="HK322" s="115">
        <f t="shared" si="31"/>
        <v>1</v>
      </c>
      <c r="HL322" s="115" t="str" cm="1">
        <f t="array" ref="HL322">IFERROR(INDEX(#REF!,'5. Data Set'!HH322),"")</f>
        <v/>
      </c>
      <c r="HN322" s="116" t="str" cm="1">
        <f t="array" ref="HN322">IF(IFERROR(INDEX($E$5:$E$900,SMALL(IF(ROUND($EH$5:$EH$900,1)=ROUND($EH322,1),ROW($EH$5:$EH$900)-4,""),1)),"")=$E322,"",IFERROR(INDEX($E$5:$E$900,SMALL(IF(ROUND($EH$5:$EH$900,1)=ROUND($EH322,1),ROW($EH$5:$EH$900)-4,""),1)),""))</f>
        <v/>
      </c>
      <c r="HO322" s="116" t="str" cm="1">
        <f t="array" ref="HO322">IF(IFERROR(INDEX($E$5:$E$900,SMALL(IF(ROUND($EH$5:$EH$900,1)=ROUND($EH322,1),ROW($EH$5:$EH$900)-4,""),2)),"")=$E322,"",IFERROR(INDEX($E$5:$E$900,SMALL(IF(ROUND($EH$5:$EH$900,1)=ROUND($EH322,1),ROW($EH$5:$EH$900)-4,""),2)),""))</f>
        <v/>
      </c>
      <c r="HP322" s="116" t="str" cm="1">
        <f t="array" ref="HP322">IF(IFERROR(INDEX($E$5:$E$900,SMALL(IF(ROUND($EH$5:$EH$900,1)=ROUND($EH322,1),ROW($EH$5:$EH$900)-4,""),3)),"")=$E322,"",IFERROR(INDEX($E$5:$E$900,SMALL(IF(ROUND($EH$5:$EH$900,1)=ROUND($EH322,1),ROW($EH$5:$EH$900)-4,""),3)),""))</f>
        <v/>
      </c>
      <c r="HQ322" s="117" t="str" cm="1">
        <f t="array" ref="HQ322">IF(IFERROR(INDEX($E$5:$E$900,SMALL(IF(ROUND($EH$5:$EH$900,1)=ROUND($EH322,1),ROW($EH$5:$EH$900)-4,""),4)),"")=$E322,"",IFERROR(INDEX($E$5:$E$900,SMALL(IF(ROUND($EH$5:$EH$900,1)=ROUND($EH322,1),ROW($EH$5:$EH$900)-4,""),4)),""))</f>
        <v/>
      </c>
      <c r="HR322" s="118"/>
      <c r="HS322" s="105" t="str">
        <f t="shared" si="32"/>
        <v>AIQF</v>
      </c>
      <c r="HT322" s="119" t="str">
        <f t="shared" si="33"/>
        <v/>
      </c>
      <c r="HU322" s="119" t="str">
        <f t="shared" si="33"/>
        <v/>
      </c>
      <c r="HV322" s="119" t="str">
        <f t="shared" si="33"/>
        <v/>
      </c>
      <c r="HW322" s="119" t="str">
        <f t="shared" si="33"/>
        <v/>
      </c>
    </row>
    <row r="323" spans="1:231" ht="12.75" customHeight="1" x14ac:dyDescent="0.25">
      <c r="A323" s="193" t="s">
        <v>1072</v>
      </c>
      <c r="B323" s="193" t="s">
        <v>1094</v>
      </c>
      <c r="C323" s="194" t="s">
        <v>1095</v>
      </c>
      <c r="D323" s="187">
        <v>2019</v>
      </c>
      <c r="E323" s="188" t="s">
        <v>1111</v>
      </c>
      <c r="F323" s="187" t="s">
        <v>1097</v>
      </c>
      <c r="G323" s="195" t="s">
        <v>1076</v>
      </c>
      <c r="H323" s="195" t="s">
        <v>1076</v>
      </c>
      <c r="I323" s="195" t="s">
        <v>1076</v>
      </c>
      <c r="J323" s="195" t="s">
        <v>1076</v>
      </c>
      <c r="K323" s="195" t="s">
        <v>1076</v>
      </c>
      <c r="L323" s="195" t="s">
        <v>1076</v>
      </c>
      <c r="M323" s="195" t="s">
        <v>1076</v>
      </c>
      <c r="N323" s="195" t="s">
        <v>1076</v>
      </c>
      <c r="O323" s="195" t="s">
        <v>1076</v>
      </c>
      <c r="P323" s="195" t="s">
        <v>1076</v>
      </c>
      <c r="Q323" s="195" t="s">
        <v>1076</v>
      </c>
      <c r="R323" s="195" t="s">
        <v>1076</v>
      </c>
      <c r="S323" s="195" t="s">
        <v>1077</v>
      </c>
      <c r="T323" s="195" t="s">
        <v>1077</v>
      </c>
      <c r="U323" s="195" t="s">
        <v>1077</v>
      </c>
      <c r="V323" s="195" t="s">
        <v>1077</v>
      </c>
      <c r="W323" s="195" t="s">
        <v>18</v>
      </c>
      <c r="X323" s="196" t="s">
        <v>1098</v>
      </c>
      <c r="Y323" s="195" t="s">
        <v>296</v>
      </c>
      <c r="Z323" s="195">
        <v>1</v>
      </c>
      <c r="AA323" s="190" t="s">
        <v>1109</v>
      </c>
      <c r="AB323" s="197">
        <v>2</v>
      </c>
      <c r="AC323" s="197">
        <v>2</v>
      </c>
      <c r="AD323" s="195">
        <v>2095</v>
      </c>
      <c r="AE323" s="195">
        <v>20</v>
      </c>
      <c r="AF323" s="195">
        <v>2</v>
      </c>
      <c r="AG323" s="195">
        <v>391662</v>
      </c>
      <c r="AH323" s="195">
        <v>12</v>
      </c>
      <c r="AI323" s="195" t="s">
        <v>1112</v>
      </c>
      <c r="AJ323" s="191">
        <v>24</v>
      </c>
      <c r="AK323" s="197" t="s">
        <v>405</v>
      </c>
      <c r="AL323" s="195" t="s">
        <v>316</v>
      </c>
      <c r="AM323" s="195">
        <v>2</v>
      </c>
      <c r="AN323" s="197" t="s">
        <v>831</v>
      </c>
      <c r="AO323" s="197">
        <v>750</v>
      </c>
      <c r="AP323" s="195" t="s">
        <v>440</v>
      </c>
      <c r="AQ323" s="195" t="s">
        <v>441</v>
      </c>
      <c r="AR323" s="195" t="s">
        <v>319</v>
      </c>
      <c r="AS323" s="195" t="s">
        <v>481</v>
      </c>
      <c r="AT323" s="195" t="s">
        <v>478</v>
      </c>
      <c r="AU323" s="195">
        <v>13.502269</v>
      </c>
      <c r="AV323" s="195">
        <v>18.946598000000002</v>
      </c>
      <c r="AW323" s="195">
        <v>18.69773</v>
      </c>
      <c r="AX323" s="195">
        <v>10.744007</v>
      </c>
      <c r="AY323" s="195">
        <v>11.965401</v>
      </c>
      <c r="AZ323" s="195">
        <v>17.962723</v>
      </c>
      <c r="BA323" s="195">
        <v>10.214546</v>
      </c>
      <c r="BB323" s="195">
        <v>2.0709960000000001</v>
      </c>
      <c r="BC323" s="195">
        <v>8.8089099999999991</v>
      </c>
      <c r="BD323" s="195">
        <v>22.858283</v>
      </c>
      <c r="BE323" s="198">
        <v>243.68991600000001</v>
      </c>
      <c r="BF323" s="198">
        <v>21.9</v>
      </c>
      <c r="BG323" s="199">
        <v>76554.999576000002</v>
      </c>
      <c r="BH323" s="200">
        <v>75529.746467999998</v>
      </c>
      <c r="BI323" s="201">
        <v>10.907768000000001</v>
      </c>
      <c r="BJ323" s="200">
        <v>513.44193499999994</v>
      </c>
      <c r="BK323" s="200">
        <v>57504.321185000001</v>
      </c>
      <c r="BL323" s="201">
        <v>8.3045930000000006</v>
      </c>
      <c r="BM323" s="200">
        <v>503.91612900000001</v>
      </c>
      <c r="BN323" s="200">
        <v>38321.560739</v>
      </c>
      <c r="BO323" s="201">
        <v>5.5342789999999997</v>
      </c>
      <c r="BP323" s="200">
        <v>445.10645199999999</v>
      </c>
      <c r="BQ323" s="200">
        <v>19170.749382000002</v>
      </c>
      <c r="BR323" s="201">
        <v>2.7685789999999999</v>
      </c>
      <c r="BS323" s="199">
        <v>362.60322600000001</v>
      </c>
      <c r="BT323" s="199">
        <v>916860.72158300004</v>
      </c>
      <c r="BU323" s="200">
        <v>915464.31322899996</v>
      </c>
      <c r="BV323" s="195">
        <v>15.514212000000001</v>
      </c>
      <c r="BW323" s="195">
        <v>533.53871000000004</v>
      </c>
      <c r="BX323" s="195">
        <v>687906.52218500001</v>
      </c>
      <c r="BY323" s="195">
        <v>11.657830000000001</v>
      </c>
      <c r="BZ323" s="195">
        <v>524.84516099999996</v>
      </c>
      <c r="CA323" s="195">
        <v>458388.59729100001</v>
      </c>
      <c r="CB323" s="195">
        <v>7.76823</v>
      </c>
      <c r="CC323" s="195">
        <v>456.10645199999999</v>
      </c>
      <c r="CD323" s="195">
        <v>229251.72631599999</v>
      </c>
      <c r="CE323" s="195">
        <v>3.8850880000000001</v>
      </c>
      <c r="CF323" s="199">
        <v>331.651613</v>
      </c>
      <c r="CG323" s="199">
        <v>235351.97601300001</v>
      </c>
      <c r="CH323" s="200">
        <v>235807.42106699999</v>
      </c>
      <c r="CI323" s="195">
        <v>14.7874</v>
      </c>
      <c r="CJ323" s="195">
        <v>487.18387100000001</v>
      </c>
      <c r="CK323" s="195">
        <v>176544.70068800001</v>
      </c>
      <c r="CL323" s="195">
        <v>11.071056</v>
      </c>
      <c r="CM323" s="195">
        <v>485.616129</v>
      </c>
      <c r="CN323" s="195">
        <v>117828.533708</v>
      </c>
      <c r="CO323" s="195">
        <v>7.3889860000000001</v>
      </c>
      <c r="CP323" s="195">
        <v>438.651613</v>
      </c>
      <c r="CQ323" s="195">
        <v>58855.091004000002</v>
      </c>
      <c r="CR323" s="195">
        <v>3.690782</v>
      </c>
      <c r="CS323" s="195">
        <v>351.98387100000002</v>
      </c>
      <c r="CT323" s="195">
        <v>121911.142152</v>
      </c>
      <c r="CU323" s="195">
        <v>121851.750099</v>
      </c>
      <c r="CV323" s="195">
        <v>8.0929500000000001</v>
      </c>
      <c r="CW323" s="195">
        <v>477.13548400000002</v>
      </c>
      <c r="CX323" s="200">
        <v>91349.802794000003</v>
      </c>
      <c r="CY323" s="195">
        <v>6.0671220000000003</v>
      </c>
      <c r="CZ323" s="195">
        <v>450.11935499999998</v>
      </c>
      <c r="DA323" s="200">
        <v>60982.784228999997</v>
      </c>
      <c r="DB323" s="195">
        <v>4.0502549999999999</v>
      </c>
      <c r="DC323" s="195">
        <v>408.25161300000002</v>
      </c>
      <c r="DD323" s="200">
        <v>30481.100556000001</v>
      </c>
      <c r="DE323" s="195">
        <v>2.0244439999999999</v>
      </c>
      <c r="DF323" s="195">
        <v>344.6</v>
      </c>
      <c r="DG323" s="199">
        <v>194321.782481</v>
      </c>
      <c r="DH323" s="200">
        <v>194072.22889500001</v>
      </c>
      <c r="DI323" s="195">
        <v>9.2915010000000002</v>
      </c>
      <c r="DJ323" s="195">
        <v>489.53870999999998</v>
      </c>
      <c r="DK323" s="200">
        <v>145858.62909599999</v>
      </c>
      <c r="DL323" s="195">
        <v>6.9832020000000004</v>
      </c>
      <c r="DM323" s="195">
        <v>475.25806499999999</v>
      </c>
      <c r="DN323" s="200">
        <v>97136.537037999995</v>
      </c>
      <c r="DO323" s="195">
        <v>4.6505580000000002</v>
      </c>
      <c r="DP323" s="199">
        <v>422.84193499999998</v>
      </c>
      <c r="DQ323" s="200">
        <v>48564.871246000002</v>
      </c>
      <c r="DR323" s="195">
        <v>2.3251170000000001</v>
      </c>
      <c r="DS323" s="199">
        <v>347.92580600000002</v>
      </c>
      <c r="DT323" s="199">
        <v>13605.443749</v>
      </c>
      <c r="DU323" s="200">
        <v>13547.924143</v>
      </c>
      <c r="DV323" s="195">
        <v>13.868990999999999</v>
      </c>
      <c r="DW323" s="195">
        <v>487.303226</v>
      </c>
      <c r="DX323" s="200">
        <v>10211.27154</v>
      </c>
      <c r="DY323" s="195">
        <v>10.453265</v>
      </c>
      <c r="DZ323" s="199">
        <v>464.95161300000001</v>
      </c>
      <c r="EA323" s="200">
        <v>6789.6642590000001</v>
      </c>
      <c r="EB323" s="195">
        <v>6.9505699999999999</v>
      </c>
      <c r="EC323" s="199">
        <v>414.87419399999999</v>
      </c>
      <c r="ED323" s="200">
        <v>3392.1057329999999</v>
      </c>
      <c r="EE323" s="195">
        <v>3.4724940000000002</v>
      </c>
      <c r="EF323" s="199">
        <v>357.558065</v>
      </c>
      <c r="EG323" s="199">
        <v>3364817.059417</v>
      </c>
      <c r="EH323" s="201">
        <v>3351548.7005349998</v>
      </c>
      <c r="EI323" s="195">
        <v>9.4646480000000004</v>
      </c>
      <c r="EJ323" s="195">
        <v>517.12066100000004</v>
      </c>
      <c r="EK323" s="200">
        <v>2945157.2209890001</v>
      </c>
      <c r="EL323" s="195">
        <v>8.3170140000000004</v>
      </c>
      <c r="EM323" s="199">
        <v>509.89917400000002</v>
      </c>
      <c r="EN323" s="200">
        <v>2520787.562229</v>
      </c>
      <c r="EO323" s="195">
        <v>7.1186100000000003</v>
      </c>
      <c r="EP323" s="199">
        <v>490.581818</v>
      </c>
      <c r="EQ323" s="200">
        <v>2106743.8247969998</v>
      </c>
      <c r="ER323" s="195">
        <v>5.9493660000000004</v>
      </c>
      <c r="ES323" s="199">
        <v>464.75124</v>
      </c>
      <c r="ET323" s="200">
        <v>1690748.6547369999</v>
      </c>
      <c r="EU323" s="195">
        <v>4.7746110000000002</v>
      </c>
      <c r="EV323" s="199">
        <v>439.099174</v>
      </c>
      <c r="EW323" s="200">
        <v>1258793.7298340001</v>
      </c>
      <c r="EX323" s="195">
        <v>3.554786</v>
      </c>
      <c r="EY323" s="199">
        <v>407.824793</v>
      </c>
      <c r="EZ323" s="200">
        <v>839167.76080199995</v>
      </c>
      <c r="FA323" s="195">
        <v>2.3697780000000002</v>
      </c>
      <c r="FB323" s="199">
        <v>372.36115699999999</v>
      </c>
      <c r="FC323" s="200">
        <v>418557.54508399998</v>
      </c>
      <c r="FD323" s="195">
        <v>1.181991</v>
      </c>
      <c r="FE323" s="199">
        <v>333.61818199999999</v>
      </c>
      <c r="FF323" s="199">
        <v>208.676557</v>
      </c>
      <c r="FG323" s="200">
        <v>217.14429799999999</v>
      </c>
      <c r="FH323" s="195">
        <v>0.64156599999999997</v>
      </c>
      <c r="FI323" s="195">
        <v>217.10885200000001</v>
      </c>
      <c r="FJ323" s="200">
        <v>102.25303599999999</v>
      </c>
      <c r="FK323" s="195">
        <v>0.30211300000000002</v>
      </c>
      <c r="FL323" s="202">
        <v>208.14885200000001</v>
      </c>
      <c r="FM323" s="199">
        <v>355.98945099999997</v>
      </c>
      <c r="FN323" s="200">
        <v>358.99486899999999</v>
      </c>
      <c r="FO323" s="195">
        <v>2.628266</v>
      </c>
      <c r="FP323" s="195">
        <v>213.18901600000001</v>
      </c>
      <c r="FQ323" s="200">
        <v>179.472195</v>
      </c>
      <c r="FR323" s="195">
        <v>1.3139479999999999</v>
      </c>
      <c r="FS323" s="199">
        <v>208.75573800000001</v>
      </c>
      <c r="FT323" s="195">
        <v>141.54691199999999</v>
      </c>
      <c r="FU323" s="195">
        <v>12.287058</v>
      </c>
      <c r="FV323" s="195">
        <v>532.29795899999999</v>
      </c>
      <c r="FW323" s="195">
        <v>139.320066</v>
      </c>
      <c r="FX323" s="195">
        <v>12.093756000000001</v>
      </c>
      <c r="FY323" s="195">
        <v>534.27777800000001</v>
      </c>
      <c r="FZ323" s="195">
        <v>2742035.1058700001</v>
      </c>
      <c r="GA323" s="195">
        <v>18.515353999999999</v>
      </c>
      <c r="GB323" s="199">
        <v>510.64193499999999</v>
      </c>
      <c r="GC323" s="195">
        <v>18459796.852499001</v>
      </c>
      <c r="GD323" s="195">
        <v>124.648178</v>
      </c>
      <c r="GE323" s="203">
        <v>511.50322599999998</v>
      </c>
      <c r="GF323" s="196">
        <v>204.159344</v>
      </c>
      <c r="GG323" s="196">
        <v>14.1</v>
      </c>
      <c r="GH323" s="196">
        <v>4.3</v>
      </c>
      <c r="GI323" s="196">
        <v>74.599999999999994</v>
      </c>
      <c r="GJ323" s="196">
        <v>21.9</v>
      </c>
      <c r="GK323" s="196">
        <v>230</v>
      </c>
      <c r="GL323" s="198">
        <v>0</v>
      </c>
      <c r="GM323" s="198">
        <v>0</v>
      </c>
      <c r="GN323" s="198">
        <v>0</v>
      </c>
      <c r="GO323" s="198">
        <v>0</v>
      </c>
      <c r="GP323" s="198">
        <v>0</v>
      </c>
      <c r="GQ323" s="198">
        <v>0</v>
      </c>
      <c r="GR323" s="198" t="s">
        <v>1103</v>
      </c>
      <c r="GS323" s="204"/>
      <c r="GT323" s="204">
        <v>0.88039999999999996</v>
      </c>
      <c r="GU323" s="204">
        <v>0.93689999999999996</v>
      </c>
      <c r="GV323" s="204">
        <v>0.94430000000000003</v>
      </c>
      <c r="GW323" s="204">
        <v>0.92149999999999999</v>
      </c>
      <c r="GX323" s="204" t="s">
        <v>1085</v>
      </c>
      <c r="GY323" s="204">
        <v>0.99</v>
      </c>
      <c r="GZ323" s="204">
        <v>750</v>
      </c>
      <c r="HA323" s="198" t="s">
        <v>1086</v>
      </c>
      <c r="HB323" s="198" t="s">
        <v>981</v>
      </c>
      <c r="HC323" s="53" t="str">
        <f t="shared" si="34"/>
        <v>24</v>
      </c>
      <c r="HD323" s="56">
        <f t="shared" si="35"/>
        <v>2019</v>
      </c>
      <c r="HF323" s="56" t="e">
        <f>MATCH(ROUND(#REF!,1),#REF!,0)</f>
        <v>#REF!</v>
      </c>
      <c r="HG323" s="56" t="e">
        <f>MATCH(ROUND(#REF!,1),#REF!,0)</f>
        <v>#REF!</v>
      </c>
      <c r="HH323" s="56" t="e">
        <f>MATCH(ROUND(#REF!,1),#REF!,0)</f>
        <v>#REF!</v>
      </c>
      <c r="HI323" s="56" t="e">
        <f>MATCH(ROUND(#REF!,1),#REF!,0)</f>
        <v>#REF!</v>
      </c>
      <c r="HK323" s="115">
        <f t="shared" si="31"/>
        <v>2</v>
      </c>
      <c r="HL323" s="115" t="str" cm="1">
        <f t="array" ref="HL323">IFERROR(INDEX(#REF!,'5. Data Set'!HH323),"")</f>
        <v/>
      </c>
      <c r="HN323" s="116" t="str" cm="1">
        <f t="array" ref="HN323">IF(IFERROR(INDEX($E$5:$E$900,SMALL(IF(ROUND($EH$5:$EH$900,1)=ROUND($EH323,1),ROW($EH$5:$EH$900)-4,""),1)),"")=$E323,"",IFERROR(INDEX($E$5:$E$900,SMALL(IF(ROUND($EH$5:$EH$900,1)=ROUND($EH323,1),ROW($EH$5:$EH$900)-4,""),1)),""))</f>
        <v/>
      </c>
      <c r="HO323" s="116" t="str" cm="1">
        <f t="array" ref="HO323">IF(IFERROR(INDEX($E$5:$E$900,SMALL(IF(ROUND($EH$5:$EH$900,1)=ROUND($EH323,1),ROW($EH$5:$EH$900)-4,""),2)),"")=$E323,"",IFERROR(INDEX($E$5:$E$900,SMALL(IF(ROUND($EH$5:$EH$900,1)=ROUND($EH323,1),ROW($EH$5:$EH$900)-4,""),2)),""))</f>
        <v/>
      </c>
      <c r="HP323" s="116" t="str" cm="1">
        <f t="array" ref="HP323">IF(IFERROR(INDEX($E$5:$E$900,SMALL(IF(ROUND($EH$5:$EH$900,1)=ROUND($EH323,1),ROW($EH$5:$EH$900)-4,""),3)),"")=$E323,"",IFERROR(INDEX($E$5:$E$900,SMALL(IF(ROUND($EH$5:$EH$900,1)=ROUND($EH323,1),ROW($EH$5:$EH$900)-4,""),3)),""))</f>
        <v/>
      </c>
      <c r="HQ323" s="117" t="str" cm="1">
        <f t="array" ref="HQ323">IF(IFERROR(INDEX($E$5:$E$900,SMALL(IF(ROUND($EH$5:$EH$900,1)=ROUND($EH323,1),ROW($EH$5:$EH$900)-4,""),4)),"")=$E323,"",IFERROR(INDEX($E$5:$E$900,SMALL(IF(ROUND($EH$5:$EH$900,1)=ROUND($EH323,1),ROW($EH$5:$EH$900)-4,""),4)),""))</f>
        <v/>
      </c>
      <c r="HR323" s="118"/>
      <c r="HS323" s="105" t="str">
        <f t="shared" si="32"/>
        <v>AIQF</v>
      </c>
      <c r="HT323" s="119" t="str">
        <f t="shared" si="33"/>
        <v/>
      </c>
      <c r="HU323" s="119" t="str">
        <f t="shared" si="33"/>
        <v/>
      </c>
      <c r="HV323" s="119" t="str">
        <f t="shared" si="33"/>
        <v/>
      </c>
      <c r="HW323" s="119" t="str">
        <f t="shared" si="33"/>
        <v/>
      </c>
    </row>
    <row r="324" spans="1:231" ht="12.75" customHeight="1" x14ac:dyDescent="0.25">
      <c r="A324" s="186" t="s">
        <v>1072</v>
      </c>
      <c r="B324" s="186" t="s">
        <v>1094</v>
      </c>
      <c r="C324" s="187" t="s">
        <v>1095</v>
      </c>
      <c r="D324" s="187">
        <v>2019</v>
      </c>
      <c r="E324" s="188" t="s">
        <v>1113</v>
      </c>
      <c r="F324" s="187" t="s">
        <v>49</v>
      </c>
      <c r="G324" s="107" t="s">
        <v>1076</v>
      </c>
      <c r="H324" s="107" t="s">
        <v>1076</v>
      </c>
      <c r="I324" s="107" t="s">
        <v>1076</v>
      </c>
      <c r="J324" s="107" t="s">
        <v>1076</v>
      </c>
      <c r="K324" s="107" t="s">
        <v>1076</v>
      </c>
      <c r="L324" s="107" t="s">
        <v>1076</v>
      </c>
      <c r="M324" s="107" t="s">
        <v>1076</v>
      </c>
      <c r="N324" s="107" t="s">
        <v>1076</v>
      </c>
      <c r="O324" s="107" t="s">
        <v>1076</v>
      </c>
      <c r="P324" s="107" t="s">
        <v>1076</v>
      </c>
      <c r="Q324" s="107" t="s">
        <v>1076</v>
      </c>
      <c r="R324" s="107" t="s">
        <v>1077</v>
      </c>
      <c r="S324" s="107" t="s">
        <v>1077</v>
      </c>
      <c r="T324" s="107" t="s">
        <v>1077</v>
      </c>
      <c r="U324" s="107" t="s">
        <v>1077</v>
      </c>
      <c r="V324" s="107" t="s">
        <v>1077</v>
      </c>
      <c r="W324" s="107" t="s">
        <v>18</v>
      </c>
      <c r="X324" s="105" t="s">
        <v>1098</v>
      </c>
      <c r="Y324" s="107" t="s">
        <v>296</v>
      </c>
      <c r="Z324" s="107">
        <v>1</v>
      </c>
      <c r="AA324" s="185" t="s">
        <v>1109</v>
      </c>
      <c r="AB324" s="110">
        <v>2</v>
      </c>
      <c r="AC324" s="110">
        <v>2</v>
      </c>
      <c r="AD324" s="107">
        <v>2095</v>
      </c>
      <c r="AE324" s="107">
        <v>10</v>
      </c>
      <c r="AF324" s="107">
        <v>2</v>
      </c>
      <c r="AG324" s="107">
        <v>195054</v>
      </c>
      <c r="AH324" s="107">
        <v>12</v>
      </c>
      <c r="AI324" s="107" t="s">
        <v>1114</v>
      </c>
      <c r="AJ324" s="191">
        <v>2</v>
      </c>
      <c r="AK324" s="110" t="s">
        <v>405</v>
      </c>
      <c r="AL324" s="107" t="s">
        <v>316</v>
      </c>
      <c r="AM324" s="107">
        <v>2</v>
      </c>
      <c r="AN324" s="110" t="s">
        <v>831</v>
      </c>
      <c r="AO324" s="110">
        <v>750</v>
      </c>
      <c r="AP324" s="107" t="s">
        <v>1102</v>
      </c>
      <c r="AQ324" s="107" t="s">
        <v>441</v>
      </c>
      <c r="AR324" s="107" t="s">
        <v>319</v>
      </c>
      <c r="AS324" s="107" t="s">
        <v>481</v>
      </c>
      <c r="AT324" s="107" t="s">
        <v>478</v>
      </c>
      <c r="AU324" s="107">
        <v>17.35511</v>
      </c>
      <c r="AV324" s="107">
        <v>25.751598000000001</v>
      </c>
      <c r="AW324" s="107">
        <v>23.958069999999999</v>
      </c>
      <c r="AX324" s="107">
        <v>14.345382000000001</v>
      </c>
      <c r="AY324" s="107">
        <v>16.104883000000001</v>
      </c>
      <c r="AZ324" s="107">
        <v>24.338206</v>
      </c>
      <c r="BA324" s="107">
        <v>13.478108000000001</v>
      </c>
      <c r="BB324" s="107">
        <v>5.8302440000000004</v>
      </c>
      <c r="BC324" s="107">
        <v>14.533393</v>
      </c>
      <c r="BD324" s="107">
        <v>29.686492999999999</v>
      </c>
      <c r="BE324" s="133">
        <v>215.64741699999999</v>
      </c>
      <c r="BF324" s="133">
        <v>28</v>
      </c>
      <c r="BG324" s="131">
        <v>73041.833117000002</v>
      </c>
      <c r="BH324" s="112">
        <v>73144.634611000001</v>
      </c>
      <c r="BI324" s="111">
        <v>10.563317</v>
      </c>
      <c r="BJ324" s="112">
        <v>391.53870999999998</v>
      </c>
      <c r="BK324" s="112">
        <v>54793.889668999997</v>
      </c>
      <c r="BL324" s="111">
        <v>7.9131609999999997</v>
      </c>
      <c r="BM324" s="112">
        <v>388.89677399999999</v>
      </c>
      <c r="BN324" s="112">
        <v>36505.369786000003</v>
      </c>
      <c r="BO324" s="111">
        <v>5.2719899999999997</v>
      </c>
      <c r="BP324" s="112">
        <v>331.13225799999998</v>
      </c>
      <c r="BQ324" s="112">
        <v>18243.472173999999</v>
      </c>
      <c r="BR324" s="111">
        <v>2.634665</v>
      </c>
      <c r="BS324" s="131">
        <v>253.82258100000001</v>
      </c>
      <c r="BT324" s="131">
        <v>903643.66069299995</v>
      </c>
      <c r="BU324" s="112">
        <v>905209.30121399998</v>
      </c>
      <c r="BV324" s="107">
        <v>15.340422</v>
      </c>
      <c r="BW324" s="107">
        <v>403.16451599999999</v>
      </c>
      <c r="BX324" s="107">
        <v>677778.04016900004</v>
      </c>
      <c r="BY324" s="107">
        <v>11.486185000000001</v>
      </c>
      <c r="BZ324" s="107">
        <v>398.07419399999998</v>
      </c>
      <c r="CA324" s="107">
        <v>451895.073546</v>
      </c>
      <c r="CB324" s="107">
        <v>7.6581859999999997</v>
      </c>
      <c r="CC324" s="107">
        <v>340.86129</v>
      </c>
      <c r="CD324" s="107">
        <v>225924.286467</v>
      </c>
      <c r="CE324" s="107">
        <v>3.8286989999999999</v>
      </c>
      <c r="CF324" s="131">
        <v>214.75806499999999</v>
      </c>
      <c r="CG324" s="131">
        <v>223042.32609799999</v>
      </c>
      <c r="CH324" s="112">
        <v>223470.167674</v>
      </c>
      <c r="CI324" s="107">
        <v>14.013735</v>
      </c>
      <c r="CJ324" s="107">
        <v>373.71290299999998</v>
      </c>
      <c r="CK324" s="107">
        <v>167340.03837900001</v>
      </c>
      <c r="CL324" s="107">
        <v>10.493835000000001</v>
      </c>
      <c r="CM324" s="107">
        <v>374.35483900000003</v>
      </c>
      <c r="CN324" s="107">
        <v>111622.148785</v>
      </c>
      <c r="CO324" s="107">
        <v>6.9997850000000001</v>
      </c>
      <c r="CP324" s="107">
        <v>325.196774</v>
      </c>
      <c r="CQ324" s="107">
        <v>55795.390461000003</v>
      </c>
      <c r="CR324" s="107">
        <v>3.4989089999999998</v>
      </c>
      <c r="CS324" s="107">
        <v>240.28709699999999</v>
      </c>
      <c r="CT324" s="107">
        <v>122069.74383000001</v>
      </c>
      <c r="CU324" s="107">
        <v>121768.802926</v>
      </c>
      <c r="CV324" s="107">
        <v>8.0874410000000001</v>
      </c>
      <c r="CW324" s="107">
        <v>374.75806499999999</v>
      </c>
      <c r="CX324" s="112">
        <v>91583.062185000003</v>
      </c>
      <c r="CY324" s="107">
        <v>6.0826140000000004</v>
      </c>
      <c r="CZ324" s="107">
        <v>347.46774199999999</v>
      </c>
      <c r="DA324" s="112">
        <v>61046.199090000002</v>
      </c>
      <c r="DB324" s="107">
        <v>4.0544669999999998</v>
      </c>
      <c r="DC324" s="107">
        <v>304.53225800000001</v>
      </c>
      <c r="DD324" s="112">
        <v>30577.961486</v>
      </c>
      <c r="DE324" s="107">
        <v>2.0308769999999998</v>
      </c>
      <c r="DF324" s="107">
        <v>241.196774</v>
      </c>
      <c r="DG324" s="131">
        <v>198046.91978500001</v>
      </c>
      <c r="DH324" s="112">
        <v>197965.02523</v>
      </c>
      <c r="DI324" s="107">
        <v>9.4778739999999999</v>
      </c>
      <c r="DJ324" s="107">
        <v>377.60322600000001</v>
      </c>
      <c r="DK324" s="112">
        <v>148552.243048</v>
      </c>
      <c r="DL324" s="107">
        <v>7.1121629999999998</v>
      </c>
      <c r="DM324" s="107">
        <v>374.94516099999998</v>
      </c>
      <c r="DN324" s="112">
        <v>99093.329417000001</v>
      </c>
      <c r="DO324" s="107">
        <v>4.744243</v>
      </c>
      <c r="DP324" s="131">
        <v>322.65483899999998</v>
      </c>
      <c r="DQ324" s="112">
        <v>49482.891280000003</v>
      </c>
      <c r="DR324" s="107">
        <v>2.369068</v>
      </c>
      <c r="DS324" s="131">
        <v>246.53871000000001</v>
      </c>
      <c r="DT324" s="131">
        <v>13968.937873999999</v>
      </c>
      <c r="DU324" s="112">
        <v>13937.429104999999</v>
      </c>
      <c r="DV324" s="107">
        <v>14.267727000000001</v>
      </c>
      <c r="DW324" s="107">
        <v>375.64838700000001</v>
      </c>
      <c r="DX324" s="112">
        <v>10475.491114</v>
      </c>
      <c r="DY324" s="107">
        <v>10.723746</v>
      </c>
      <c r="DZ324" s="131">
        <v>366.64193499999999</v>
      </c>
      <c r="EA324" s="112">
        <v>6965.7551649999996</v>
      </c>
      <c r="EB324" s="107">
        <v>7.1308340000000001</v>
      </c>
      <c r="EC324" s="131">
        <v>314.97096800000003</v>
      </c>
      <c r="ED324" s="112">
        <v>3487.2061549999999</v>
      </c>
      <c r="EE324" s="107">
        <v>3.5698479999999999</v>
      </c>
      <c r="EF324" s="131">
        <v>255.883871</v>
      </c>
      <c r="EG324" s="131">
        <v>3301376.2663190002</v>
      </c>
      <c r="EH324" s="111">
        <v>3296835.2636299999</v>
      </c>
      <c r="EI324" s="107">
        <v>9.3101389999999995</v>
      </c>
      <c r="EJ324" s="107">
        <v>394.11652900000001</v>
      </c>
      <c r="EK324" s="112">
        <v>2893408.1199360001</v>
      </c>
      <c r="EL324" s="107">
        <v>8.1708759999999998</v>
      </c>
      <c r="EM324" s="131">
        <v>390.519835</v>
      </c>
      <c r="EN324" s="112">
        <v>2467898.3273229999</v>
      </c>
      <c r="EO324" s="107">
        <v>6.9692530000000001</v>
      </c>
      <c r="EP324" s="131">
        <v>378.32975199999998</v>
      </c>
      <c r="EQ324" s="112">
        <v>2067936.90438</v>
      </c>
      <c r="ER324" s="107">
        <v>5.8397759999999996</v>
      </c>
      <c r="ES324" s="131">
        <v>353.25206600000001</v>
      </c>
      <c r="ET324" s="112">
        <v>1650692.1895059999</v>
      </c>
      <c r="EU324" s="107">
        <v>4.6614930000000001</v>
      </c>
      <c r="EV324" s="131">
        <v>328.47933899999998</v>
      </c>
      <c r="EW324" s="112">
        <v>1239728.028342</v>
      </c>
      <c r="EX324" s="107">
        <v>3.5009459999999999</v>
      </c>
      <c r="EY324" s="131">
        <v>301.35950400000002</v>
      </c>
      <c r="EZ324" s="112">
        <v>824709.49593099998</v>
      </c>
      <c r="FA324" s="107">
        <v>2.3289490000000002</v>
      </c>
      <c r="FB324" s="131">
        <v>267.72809899999999</v>
      </c>
      <c r="FC324" s="112">
        <v>413144.75942900003</v>
      </c>
      <c r="FD324" s="107">
        <v>1.1667050000000001</v>
      </c>
      <c r="FE324" s="131">
        <v>231.25843</v>
      </c>
      <c r="FF324" s="131">
        <v>349.24104899999998</v>
      </c>
      <c r="FG324" s="112">
        <v>351.075311</v>
      </c>
      <c r="FH324" s="107">
        <v>1.0372729999999999</v>
      </c>
      <c r="FI324" s="107">
        <v>130.15950799999999</v>
      </c>
      <c r="FJ324" s="112">
        <v>171.41168400000001</v>
      </c>
      <c r="FK324" s="107">
        <v>0.50644599999999995</v>
      </c>
      <c r="FL324" s="171">
        <v>118.734426</v>
      </c>
      <c r="FM324" s="131">
        <v>341.485229</v>
      </c>
      <c r="FN324" s="112">
        <v>340.55103700000001</v>
      </c>
      <c r="FO324" s="107">
        <v>2.4932349999999999</v>
      </c>
      <c r="FP324" s="107">
        <v>124.546885</v>
      </c>
      <c r="FQ324" s="112">
        <v>171.35656700000001</v>
      </c>
      <c r="FR324" s="107">
        <v>1.254532</v>
      </c>
      <c r="FS324" s="131">
        <v>118.899016</v>
      </c>
      <c r="FT324" s="107">
        <v>140.58156099999999</v>
      </c>
      <c r="FU324" s="107">
        <v>12.203260999999999</v>
      </c>
      <c r="FV324" s="107">
        <v>409.124324</v>
      </c>
      <c r="FW324" s="107">
        <v>139.112718</v>
      </c>
      <c r="FX324" s="107">
        <v>12.075756999999999</v>
      </c>
      <c r="FY324" s="107">
        <v>408.71176500000001</v>
      </c>
      <c r="FZ324" s="107">
        <v>2635106.6662940001</v>
      </c>
      <c r="GA324" s="107">
        <v>17.793329</v>
      </c>
      <c r="GB324" s="131">
        <v>390.86129</v>
      </c>
      <c r="GC324" s="107">
        <v>12596313.52946</v>
      </c>
      <c r="GD324" s="107">
        <v>85.055515</v>
      </c>
      <c r="GE324" s="132">
        <v>394.419355</v>
      </c>
      <c r="GF324" s="105">
        <v>110.30049200000001</v>
      </c>
      <c r="GG324" s="105">
        <v>18.7</v>
      </c>
      <c r="GH324" s="105">
        <v>9.1999999999999993</v>
      </c>
      <c r="GI324" s="105">
        <v>80</v>
      </c>
      <c r="GJ324" s="105">
        <v>27.9</v>
      </c>
      <c r="GK324" s="105">
        <v>115</v>
      </c>
      <c r="GL324" s="133">
        <v>3</v>
      </c>
      <c r="GM324" s="133">
        <v>0</v>
      </c>
      <c r="GN324" s="133">
        <v>0</v>
      </c>
      <c r="GO324" s="133">
        <v>2</v>
      </c>
      <c r="GP324" s="133">
        <v>0</v>
      </c>
      <c r="GQ324" s="133">
        <v>0</v>
      </c>
      <c r="GR324" s="133" t="s">
        <v>1103</v>
      </c>
      <c r="GS324" s="72"/>
      <c r="GT324" s="72">
        <v>0.86699999999999999</v>
      </c>
      <c r="GU324" s="72">
        <v>0.93730000000000002</v>
      </c>
      <c r="GV324" s="72">
        <v>0.94689999999999996</v>
      </c>
      <c r="GW324" s="72">
        <v>0.93089999999999995</v>
      </c>
      <c r="GX324" s="72" t="s">
        <v>1085</v>
      </c>
      <c r="GY324" s="72">
        <v>0.99</v>
      </c>
      <c r="GZ324" s="72">
        <v>750</v>
      </c>
      <c r="HA324" s="133" t="s">
        <v>1086</v>
      </c>
      <c r="HB324" s="133"/>
      <c r="HC324" s="53" t="str">
        <f t="shared" si="34"/>
        <v>25</v>
      </c>
      <c r="HD324" s="56">
        <f t="shared" si="35"/>
        <v>2019</v>
      </c>
      <c r="HF324" s="56" t="e">
        <f>MATCH(ROUND(#REF!,1),#REF!,0)</f>
        <v>#REF!</v>
      </c>
      <c r="HG324" s="56" t="e">
        <f>MATCH(ROUND(#REF!,1),#REF!,0)</f>
        <v>#REF!</v>
      </c>
      <c r="HH324" s="56" t="e">
        <f>MATCH(ROUND(#REF!,1),#REF!,0)</f>
        <v>#REF!</v>
      </c>
      <c r="HI324" s="56" t="e">
        <f>MATCH(ROUND(#REF!,1),#REF!,0)</f>
        <v>#REF!</v>
      </c>
      <c r="HK324" s="115">
        <f t="shared" si="31"/>
        <v>2</v>
      </c>
      <c r="HL324" s="115" t="str" cm="1">
        <f t="array" ref="HL324">IFERROR(INDEX(#REF!,'5. Data Set'!HH324),"")</f>
        <v/>
      </c>
      <c r="HN324" s="116" t="str" cm="1">
        <f t="array" ref="HN324">IF(IFERROR(INDEX($E$5:$E$900,SMALL(IF(ROUND($EH$5:$EH$900,1)=ROUND($EH324,1),ROW($EH$5:$EH$900)-4,""),1)),"")=$E324,"",IFERROR(INDEX($E$5:$E$900,SMALL(IF(ROUND($EH$5:$EH$900,1)=ROUND($EH324,1),ROW($EH$5:$EH$900)-4,""),1)),""))</f>
        <v/>
      </c>
      <c r="HO324" s="116" t="str" cm="1">
        <f t="array" ref="HO324">IF(IFERROR(INDEX($E$5:$E$900,SMALL(IF(ROUND($EH$5:$EH$900,1)=ROUND($EH324,1),ROW($EH$5:$EH$900)-4,""),2)),"")=$E324,"",IFERROR(INDEX($E$5:$E$900,SMALL(IF(ROUND($EH$5:$EH$900,1)=ROUND($EH324,1),ROW($EH$5:$EH$900)-4,""),2)),""))</f>
        <v/>
      </c>
      <c r="HP324" s="116" t="str" cm="1">
        <f t="array" ref="HP324">IF(IFERROR(INDEX($E$5:$E$900,SMALL(IF(ROUND($EH$5:$EH$900,1)=ROUND($EH324,1),ROW($EH$5:$EH$900)-4,""),3)),"")=$E324,"",IFERROR(INDEX($E$5:$E$900,SMALL(IF(ROUND($EH$5:$EH$900,1)=ROUND($EH324,1),ROW($EH$5:$EH$900)-4,""),3)),""))</f>
        <v/>
      </c>
      <c r="HQ324" s="117" t="str" cm="1">
        <f t="array" ref="HQ324">IF(IFERROR(INDEX($E$5:$E$900,SMALL(IF(ROUND($EH$5:$EH$900,1)=ROUND($EH324,1),ROW($EH$5:$EH$900)-4,""),4)),"")=$E324,"",IFERROR(INDEX($E$5:$E$900,SMALL(IF(ROUND($EH$5:$EH$900,1)=ROUND($EH324,1),ROW($EH$5:$EH$900)-4,""),4)),""))</f>
        <v/>
      </c>
      <c r="HR324" s="118"/>
      <c r="HS324" s="105" t="str">
        <f t="shared" si="32"/>
        <v>AIQF</v>
      </c>
      <c r="HT324" s="119" t="str">
        <f t="shared" si="33"/>
        <v/>
      </c>
      <c r="HU324" s="119" t="str">
        <f t="shared" si="33"/>
        <v/>
      </c>
      <c r="HV324" s="119" t="str">
        <f t="shared" si="33"/>
        <v/>
      </c>
      <c r="HW324" s="119" t="str">
        <f t="shared" si="33"/>
        <v/>
      </c>
    </row>
    <row r="325" spans="1:231" ht="12.75" customHeight="1" x14ac:dyDescent="0.25">
      <c r="A325" s="186" t="s">
        <v>1072</v>
      </c>
      <c r="B325" s="186" t="s">
        <v>1094</v>
      </c>
      <c r="C325" s="187" t="s">
        <v>1095</v>
      </c>
      <c r="D325" s="187">
        <v>2019</v>
      </c>
      <c r="E325" s="188" t="s">
        <v>1115</v>
      </c>
      <c r="F325" s="187" t="s">
        <v>300</v>
      </c>
      <c r="G325" s="107" t="s">
        <v>1076</v>
      </c>
      <c r="H325" s="107" t="s">
        <v>1076</v>
      </c>
      <c r="I325" s="107" t="s">
        <v>1076</v>
      </c>
      <c r="J325" s="107" t="s">
        <v>1076</v>
      </c>
      <c r="K325" s="107" t="s">
        <v>1076</v>
      </c>
      <c r="L325" s="107" t="s">
        <v>1076</v>
      </c>
      <c r="M325" s="107" t="s">
        <v>1076</v>
      </c>
      <c r="N325" s="107" t="s">
        <v>1076</v>
      </c>
      <c r="O325" s="107" t="s">
        <v>1076</v>
      </c>
      <c r="P325" s="107" t="s">
        <v>1076</v>
      </c>
      <c r="Q325" s="107" t="s">
        <v>1076</v>
      </c>
      <c r="R325" s="107" t="s">
        <v>1076</v>
      </c>
      <c r="S325" s="107" t="s">
        <v>1076</v>
      </c>
      <c r="T325" s="107" t="s">
        <v>1077</v>
      </c>
      <c r="U325" s="107" t="s">
        <v>1077</v>
      </c>
      <c r="V325" s="107" t="s">
        <v>1077</v>
      </c>
      <c r="W325" s="107" t="s">
        <v>18</v>
      </c>
      <c r="X325" s="105" t="s">
        <v>1098</v>
      </c>
      <c r="Y325" s="107" t="s">
        <v>296</v>
      </c>
      <c r="Z325" s="107">
        <v>1</v>
      </c>
      <c r="AA325" s="185" t="s">
        <v>1089</v>
      </c>
      <c r="AB325" s="110">
        <v>2</v>
      </c>
      <c r="AC325" s="110">
        <v>2</v>
      </c>
      <c r="AD325" s="107">
        <v>2700</v>
      </c>
      <c r="AE325" s="107">
        <v>28</v>
      </c>
      <c r="AF325" s="107">
        <v>2</v>
      </c>
      <c r="AG325" s="107">
        <v>382500</v>
      </c>
      <c r="AH325" s="107">
        <v>12</v>
      </c>
      <c r="AI325" s="107" t="s">
        <v>825</v>
      </c>
      <c r="AJ325" s="110">
        <v>2</v>
      </c>
      <c r="AK325" s="110"/>
      <c r="AL325" s="107"/>
      <c r="AM325" s="107">
        <v>2</v>
      </c>
      <c r="AN325" s="110" t="s">
        <v>493</v>
      </c>
      <c r="AO325" s="110">
        <v>1100</v>
      </c>
      <c r="AP325" s="107" t="s">
        <v>1116</v>
      </c>
      <c r="AQ325" s="107" t="s">
        <v>441</v>
      </c>
      <c r="AR325" s="107" t="s">
        <v>319</v>
      </c>
      <c r="AS325" s="107" t="s">
        <v>481</v>
      </c>
      <c r="AT325" s="107" t="s">
        <v>478</v>
      </c>
      <c r="AU325" s="107">
        <v>20.905999999999999</v>
      </c>
      <c r="AV325" s="107">
        <v>25.783999999999999</v>
      </c>
      <c r="AW325" s="107">
        <v>30.683</v>
      </c>
      <c r="AX325" s="107">
        <v>18.129000000000001</v>
      </c>
      <c r="AY325" s="107">
        <v>19.577999999999999</v>
      </c>
      <c r="AZ325" s="107">
        <v>29.619</v>
      </c>
      <c r="BA325" s="107">
        <v>15.853</v>
      </c>
      <c r="BB325" s="107">
        <v>9.4540000000000006</v>
      </c>
      <c r="BC325" s="107">
        <v>27.762</v>
      </c>
      <c r="BD325" s="107">
        <v>23.593</v>
      </c>
      <c r="BE325" s="133">
        <v>326.72000000000003</v>
      </c>
      <c r="BF325" s="133">
        <v>33.1</v>
      </c>
      <c r="BG325" s="131">
        <v>122174.46</v>
      </c>
      <c r="BH325" s="112">
        <v>121882.758</v>
      </c>
      <c r="BI325" s="111">
        <v>17.602</v>
      </c>
      <c r="BJ325" s="112">
        <v>624.80600000000004</v>
      </c>
      <c r="BK325" s="112">
        <v>91381.974000000002</v>
      </c>
      <c r="BL325" s="111">
        <v>13.196999999999999</v>
      </c>
      <c r="BM325" s="112">
        <v>583.24199999999996</v>
      </c>
      <c r="BN325" s="112">
        <v>61054.26</v>
      </c>
      <c r="BO325" s="111">
        <v>8.8170000000000002</v>
      </c>
      <c r="BP325" s="112">
        <v>443.79700000000003</v>
      </c>
      <c r="BQ325" s="112">
        <v>30468.208999999999</v>
      </c>
      <c r="BR325" s="111">
        <v>4.4000000000000004</v>
      </c>
      <c r="BS325" s="131">
        <v>291.70999999999998</v>
      </c>
      <c r="BT325" s="131">
        <v>1154470.18</v>
      </c>
      <c r="BU325" s="112">
        <v>1156501.875</v>
      </c>
      <c r="BV325" s="107">
        <v>19.599</v>
      </c>
      <c r="BW325" s="107">
        <v>638.85500000000002</v>
      </c>
      <c r="BX325" s="107">
        <v>866205.36399999994</v>
      </c>
      <c r="BY325" s="107">
        <v>14.679</v>
      </c>
      <c r="BZ325" s="107">
        <v>546.529</v>
      </c>
      <c r="CA325" s="107">
        <v>577467.57299999997</v>
      </c>
      <c r="CB325" s="107">
        <v>9.7859999999999996</v>
      </c>
      <c r="CC325" s="107">
        <v>387.47399999999999</v>
      </c>
      <c r="CD325" s="107">
        <v>288705.95600000001</v>
      </c>
      <c r="CE325" s="107">
        <v>4.8929999999999998</v>
      </c>
      <c r="CF325" s="131">
        <v>230.37700000000001</v>
      </c>
      <c r="CG325" s="131">
        <v>384983.74</v>
      </c>
      <c r="CH325" s="112">
        <v>389987.37800000003</v>
      </c>
      <c r="CI325" s="107">
        <v>24.456</v>
      </c>
      <c r="CJ325" s="107">
        <v>582.83199999999999</v>
      </c>
      <c r="CK325" s="107">
        <v>288726.78100000002</v>
      </c>
      <c r="CL325" s="107">
        <v>18.106000000000002</v>
      </c>
      <c r="CM325" s="107">
        <v>569.17399999999998</v>
      </c>
      <c r="CN325" s="107">
        <v>192610.61</v>
      </c>
      <c r="CO325" s="107">
        <v>12.079000000000001</v>
      </c>
      <c r="CP325" s="107">
        <v>428.11</v>
      </c>
      <c r="CQ325" s="107">
        <v>96310.142000000007</v>
      </c>
      <c r="CR325" s="107">
        <v>6.04</v>
      </c>
      <c r="CS325" s="107">
        <v>256.62900000000002</v>
      </c>
      <c r="CT325" s="107">
        <v>202633.65</v>
      </c>
      <c r="CU325" s="107">
        <v>202677.67</v>
      </c>
      <c r="CV325" s="107">
        <v>13.46</v>
      </c>
      <c r="CW325" s="107">
        <v>566.28</v>
      </c>
      <c r="CX325" s="112">
        <v>151936.66</v>
      </c>
      <c r="CY325" s="107">
        <v>10.09</v>
      </c>
      <c r="CZ325" s="107">
        <v>483.09</v>
      </c>
      <c r="DA325" s="112">
        <v>101371.48</v>
      </c>
      <c r="DB325" s="107">
        <v>6.73</v>
      </c>
      <c r="DC325" s="107">
        <v>389.64</v>
      </c>
      <c r="DD325" s="112">
        <v>50689.440000000002</v>
      </c>
      <c r="DE325" s="107">
        <v>3.37</v>
      </c>
      <c r="DF325" s="107">
        <v>267.44</v>
      </c>
      <c r="DG325" s="131">
        <v>324041.82</v>
      </c>
      <c r="DH325" s="112">
        <v>322896.08</v>
      </c>
      <c r="DI325" s="107">
        <v>15.46</v>
      </c>
      <c r="DJ325" s="107">
        <v>590.11</v>
      </c>
      <c r="DK325" s="112">
        <v>243062.95</v>
      </c>
      <c r="DL325" s="107">
        <v>11.64</v>
      </c>
      <c r="DM325" s="107">
        <v>537.15</v>
      </c>
      <c r="DN325" s="112">
        <v>162072.94</v>
      </c>
      <c r="DO325" s="107">
        <v>7.76</v>
      </c>
      <c r="DP325" s="131">
        <v>419.24</v>
      </c>
      <c r="DQ325" s="112">
        <v>81034.080000000002</v>
      </c>
      <c r="DR325" s="107">
        <v>3.88</v>
      </c>
      <c r="DS325" s="131">
        <v>277.41000000000003</v>
      </c>
      <c r="DT325" s="131">
        <v>22783.34</v>
      </c>
      <c r="DU325" s="112">
        <v>22657.24</v>
      </c>
      <c r="DV325" s="107">
        <v>23.19</v>
      </c>
      <c r="DW325" s="107">
        <v>585.5</v>
      </c>
      <c r="DX325" s="112">
        <v>17097.14</v>
      </c>
      <c r="DY325" s="107">
        <v>17.5</v>
      </c>
      <c r="DZ325" s="131">
        <v>515.21</v>
      </c>
      <c r="EA325" s="112">
        <v>11398.53</v>
      </c>
      <c r="EB325" s="107">
        <v>11.67</v>
      </c>
      <c r="EC325" s="131">
        <v>412.57</v>
      </c>
      <c r="ED325" s="112">
        <v>5669.91</v>
      </c>
      <c r="EE325" s="107">
        <v>5.8</v>
      </c>
      <c r="EF325" s="131">
        <v>287.06</v>
      </c>
      <c r="EG325" s="131">
        <v>4995791.63</v>
      </c>
      <c r="EH325" s="111">
        <v>5015029.46</v>
      </c>
      <c r="EI325" s="107">
        <v>14.162000000000001</v>
      </c>
      <c r="EJ325" s="107">
        <v>626.25</v>
      </c>
      <c r="EK325" s="112">
        <v>4374002.6500000004</v>
      </c>
      <c r="EL325" s="107">
        <v>12.352</v>
      </c>
      <c r="EM325" s="131">
        <v>573.36</v>
      </c>
      <c r="EN325" s="112">
        <v>3737534.42</v>
      </c>
      <c r="EO325" s="107">
        <v>10.555</v>
      </c>
      <c r="EP325" s="131">
        <v>521.94000000000005</v>
      </c>
      <c r="EQ325" s="112">
        <v>3119511.28</v>
      </c>
      <c r="ER325" s="107">
        <v>8.8089999999999993</v>
      </c>
      <c r="ES325" s="131">
        <v>476.96</v>
      </c>
      <c r="ET325" s="112">
        <v>2499218.9300000002</v>
      </c>
      <c r="EU325" s="107">
        <v>7.0579999999999998</v>
      </c>
      <c r="EV325" s="131">
        <v>421.3</v>
      </c>
      <c r="EW325" s="112">
        <v>1874093.85</v>
      </c>
      <c r="EX325" s="107">
        <v>5.2919999999999998</v>
      </c>
      <c r="EY325" s="131">
        <v>357.13</v>
      </c>
      <c r="EZ325" s="112">
        <v>1253763.01</v>
      </c>
      <c r="FA325" s="107">
        <v>3.5409999999999999</v>
      </c>
      <c r="FB325" s="131">
        <v>296.85000000000002</v>
      </c>
      <c r="FC325" s="112">
        <v>626849.84</v>
      </c>
      <c r="FD325" s="107">
        <v>1.77</v>
      </c>
      <c r="FE325" s="131">
        <v>239.14</v>
      </c>
      <c r="FF325" s="131">
        <v>568.14</v>
      </c>
      <c r="FG325" s="112">
        <v>578.71</v>
      </c>
      <c r="FH325" s="107">
        <v>1.71</v>
      </c>
      <c r="FI325" s="107">
        <v>136.35</v>
      </c>
      <c r="FJ325" s="112">
        <v>280.24</v>
      </c>
      <c r="FK325" s="107">
        <v>0.83</v>
      </c>
      <c r="FL325" s="171">
        <v>116.19</v>
      </c>
      <c r="FM325" s="131">
        <v>667.37</v>
      </c>
      <c r="FN325" s="112">
        <v>669.84</v>
      </c>
      <c r="FO325" s="107">
        <v>4.9000000000000004</v>
      </c>
      <c r="FP325" s="107">
        <v>129.71</v>
      </c>
      <c r="FQ325" s="112">
        <v>331.75</v>
      </c>
      <c r="FR325" s="107">
        <v>2.4300000000000002</v>
      </c>
      <c r="FS325" s="131">
        <v>119.14</v>
      </c>
      <c r="FT325" s="107">
        <v>146.24</v>
      </c>
      <c r="FU325" s="107">
        <v>12.7</v>
      </c>
      <c r="FV325" s="107">
        <v>529.38</v>
      </c>
      <c r="FW325" s="107">
        <v>142.75</v>
      </c>
      <c r="FX325" s="107">
        <v>12.39</v>
      </c>
      <c r="FY325" s="107">
        <v>533.85</v>
      </c>
      <c r="FZ325" s="107">
        <v>4311763.91</v>
      </c>
      <c r="GA325" s="107">
        <v>29.12</v>
      </c>
      <c r="GB325" s="131">
        <v>620.16999999999996</v>
      </c>
      <c r="GC325" s="107">
        <v>30086624.559999999</v>
      </c>
      <c r="GD325" s="107">
        <v>203.16</v>
      </c>
      <c r="GE325" s="132">
        <v>621.80999999999995</v>
      </c>
      <c r="GF325" s="105">
        <v>104.5</v>
      </c>
      <c r="GG325" s="105">
        <v>22.3</v>
      </c>
      <c r="GH325" s="105">
        <v>16.2</v>
      </c>
      <c r="GI325" s="105">
        <v>87.8</v>
      </c>
      <c r="GJ325" s="105">
        <v>33.1</v>
      </c>
      <c r="GK325" s="105">
        <v>114.4</v>
      </c>
      <c r="GL325" s="133">
        <v>3</v>
      </c>
      <c r="GM325" s="133">
        <v>0</v>
      </c>
      <c r="GN325" s="133">
        <v>0</v>
      </c>
      <c r="GO325" s="133">
        <v>2</v>
      </c>
      <c r="GP325" s="133">
        <v>0</v>
      </c>
      <c r="GQ325" s="133">
        <v>0</v>
      </c>
      <c r="GR325" s="133" t="s">
        <v>1103</v>
      </c>
      <c r="GS325" s="72"/>
      <c r="GT325" s="72">
        <v>0.90639999999999998</v>
      </c>
      <c r="GU325" s="72">
        <v>0.93879999999999997</v>
      </c>
      <c r="GV325" s="72">
        <v>0.95030000000000003</v>
      </c>
      <c r="GW325" s="72">
        <v>0.93469999999999998</v>
      </c>
      <c r="GX325" s="72" t="s">
        <v>1085</v>
      </c>
      <c r="GY325" s="72">
        <v>0.99</v>
      </c>
      <c r="GZ325" s="72">
        <v>1100</v>
      </c>
      <c r="HA325" s="133" t="s">
        <v>1086</v>
      </c>
      <c r="HB325" s="133">
        <v>132.80000000000001</v>
      </c>
      <c r="HC325" s="53" t="str">
        <f t="shared" si="34"/>
        <v>27</v>
      </c>
      <c r="HD325" s="56">
        <f t="shared" si="35"/>
        <v>2019</v>
      </c>
      <c r="HF325" s="56" t="e">
        <f>MATCH(ROUND(#REF!,1),#REF!,0)</f>
        <v>#REF!</v>
      </c>
      <c r="HG325" s="56" t="e">
        <f>MATCH(ROUND(#REF!,1),#REF!,0)</f>
        <v>#REF!</v>
      </c>
      <c r="HH325" s="56" t="e">
        <f>MATCH(ROUND(#REF!,1),#REF!,0)</f>
        <v>#REF!</v>
      </c>
      <c r="HI325" s="56" t="e">
        <f>MATCH(ROUND(#REF!,1),#REF!,0)</f>
        <v>#REF!</v>
      </c>
      <c r="HK325" s="115">
        <f t="shared" si="31"/>
        <v>2</v>
      </c>
      <c r="HL325" s="115" t="str" cm="1">
        <f t="array" ref="HL325">IFERROR(INDEX(#REF!,'5. Data Set'!HH325),"")</f>
        <v/>
      </c>
      <c r="HN325" s="116" t="str" cm="1">
        <f t="array" ref="HN325">IF(IFERROR(INDEX($E$5:$E$900,SMALL(IF(ROUND($EH$5:$EH$900,1)=ROUND($EH325,1),ROW($EH$5:$EH$900)-4,""),1)),"")=$E325,"",IFERROR(INDEX($E$5:$E$900,SMALL(IF(ROUND($EH$5:$EH$900,1)=ROUND($EH325,1),ROW($EH$5:$EH$900)-4,""),1)),""))</f>
        <v/>
      </c>
      <c r="HO325" s="116" t="str" cm="1">
        <f t="array" ref="HO325">IF(IFERROR(INDEX($E$5:$E$900,SMALL(IF(ROUND($EH$5:$EH$900,1)=ROUND($EH325,1),ROW($EH$5:$EH$900)-4,""),2)),"")=$E325,"",IFERROR(INDEX($E$5:$E$900,SMALL(IF(ROUND($EH$5:$EH$900,1)=ROUND($EH325,1),ROW($EH$5:$EH$900)-4,""),2)),""))</f>
        <v/>
      </c>
      <c r="HP325" s="116" t="str" cm="1">
        <f t="array" ref="HP325">IF(IFERROR(INDEX($E$5:$E$900,SMALL(IF(ROUND($EH$5:$EH$900,1)=ROUND($EH325,1),ROW($EH$5:$EH$900)-4,""),3)),"")=$E325,"",IFERROR(INDEX($E$5:$E$900,SMALL(IF(ROUND($EH$5:$EH$900,1)=ROUND($EH325,1),ROW($EH$5:$EH$900)-4,""),3)),""))</f>
        <v/>
      </c>
      <c r="HQ325" s="117" t="str" cm="1">
        <f t="array" ref="HQ325">IF(IFERROR(INDEX($E$5:$E$900,SMALL(IF(ROUND($EH$5:$EH$900,1)=ROUND($EH325,1),ROW($EH$5:$EH$900)-4,""),4)),"")=$E325,"",IFERROR(INDEX($E$5:$E$900,SMALL(IF(ROUND($EH$5:$EH$900,1)=ROUND($EH325,1),ROW($EH$5:$EH$900)-4,""),4)),""))</f>
        <v/>
      </c>
      <c r="HR325" s="118"/>
      <c r="HS325" s="105" t="str">
        <f t="shared" si="32"/>
        <v>AIQF</v>
      </c>
      <c r="HT325" s="119" t="str">
        <f t="shared" si="33"/>
        <v/>
      </c>
      <c r="HU325" s="119" t="str">
        <f t="shared" si="33"/>
        <v/>
      </c>
      <c r="HV325" s="119" t="str">
        <f t="shared" si="33"/>
        <v/>
      </c>
      <c r="HW325" s="119" t="str">
        <f t="shared" ref="HW325:HW388" si="36">IFERROR(INDEX($B$5:$B$900,MATCH(HQ325,$E$5:$E$900,0)),"")</f>
        <v/>
      </c>
    </row>
    <row r="326" spans="1:231" ht="12.75" customHeight="1" x14ac:dyDescent="0.25">
      <c r="A326" s="110" t="s">
        <v>1072</v>
      </c>
      <c r="B326" s="110" t="s">
        <v>1117</v>
      </c>
      <c r="C326" s="107" t="s">
        <v>1095</v>
      </c>
      <c r="D326" s="110">
        <v>2019</v>
      </c>
      <c r="E326" s="109" t="s">
        <v>1118</v>
      </c>
      <c r="F326" s="107" t="s">
        <v>309</v>
      </c>
      <c r="G326" s="107" t="s">
        <v>1076</v>
      </c>
      <c r="H326" s="107" t="s">
        <v>1076</v>
      </c>
      <c r="I326" s="107" t="s">
        <v>1076</v>
      </c>
      <c r="J326" s="107" t="s">
        <v>1076</v>
      </c>
      <c r="K326" s="107" t="s">
        <v>1076</v>
      </c>
      <c r="L326" s="107" t="s">
        <v>1076</v>
      </c>
      <c r="M326" s="107" t="s">
        <v>1076</v>
      </c>
      <c r="N326" s="107" t="s">
        <v>1076</v>
      </c>
      <c r="O326" s="107" t="s">
        <v>1076</v>
      </c>
      <c r="P326" s="107" t="s">
        <v>1076</v>
      </c>
      <c r="Q326" s="107" t="s">
        <v>1076</v>
      </c>
      <c r="R326" s="107" t="s">
        <v>1076</v>
      </c>
      <c r="S326" s="107" t="s">
        <v>1076</v>
      </c>
      <c r="T326" s="107" t="s">
        <v>1077</v>
      </c>
      <c r="U326" s="107" t="s">
        <v>1077</v>
      </c>
      <c r="V326" s="107" t="s">
        <v>1077</v>
      </c>
      <c r="W326" s="107" t="s">
        <v>18</v>
      </c>
      <c r="X326" s="105" t="s">
        <v>1119</v>
      </c>
      <c r="Y326" s="107" t="s">
        <v>296</v>
      </c>
      <c r="Z326" s="107">
        <v>1</v>
      </c>
      <c r="AA326" s="107" t="s">
        <v>1120</v>
      </c>
      <c r="AB326" s="110">
        <v>1</v>
      </c>
      <c r="AC326" s="110">
        <v>1</v>
      </c>
      <c r="AD326" s="107">
        <v>3096</v>
      </c>
      <c r="AE326" s="107">
        <v>2</v>
      </c>
      <c r="AF326" s="107">
        <v>1</v>
      </c>
      <c r="AG326" s="107">
        <v>16227</v>
      </c>
      <c r="AH326" s="107">
        <v>2</v>
      </c>
      <c r="AI326" s="107" t="s">
        <v>611</v>
      </c>
      <c r="AJ326" s="110">
        <v>2</v>
      </c>
      <c r="AK326" s="110" t="s">
        <v>405</v>
      </c>
      <c r="AL326" s="107" t="s">
        <v>327</v>
      </c>
      <c r="AM326" s="107">
        <v>2</v>
      </c>
      <c r="AN326" s="110" t="s">
        <v>493</v>
      </c>
      <c r="AO326" s="110">
        <v>350</v>
      </c>
      <c r="AP326" s="107" t="s">
        <v>1102</v>
      </c>
      <c r="AQ326" s="107" t="s">
        <v>441</v>
      </c>
      <c r="AR326" s="107" t="s">
        <v>319</v>
      </c>
      <c r="AS326" s="107" t="s">
        <v>674</v>
      </c>
      <c r="AT326" s="107" t="s">
        <v>478</v>
      </c>
      <c r="AU326" s="107">
        <v>6.5383649999999998</v>
      </c>
      <c r="AV326" s="107">
        <v>8.7608569999999997</v>
      </c>
      <c r="AW326" s="107">
        <v>7.2654160000000001</v>
      </c>
      <c r="AX326" s="107">
        <v>3.7945739999999999</v>
      </c>
      <c r="AY326" s="107">
        <v>3.962726</v>
      </c>
      <c r="AZ326" s="107">
        <v>7.1845860000000004</v>
      </c>
      <c r="BA326" s="107">
        <v>3.4554870000000002</v>
      </c>
      <c r="BB326" s="107">
        <v>21.489626999999999</v>
      </c>
      <c r="BC326" s="107">
        <v>33.709558999999999</v>
      </c>
      <c r="BD326" s="107">
        <v>26.511161000000001</v>
      </c>
      <c r="BE326" s="133">
        <v>19.809418000000001</v>
      </c>
      <c r="BF326" s="133">
        <v>9.1999999999999993</v>
      </c>
      <c r="BG326" s="131">
        <v>4111.0946620000004</v>
      </c>
      <c r="BH326" s="112">
        <v>4122.0501619999995</v>
      </c>
      <c r="BI326" s="111">
        <v>0.59529299999999996</v>
      </c>
      <c r="BJ326" s="112">
        <v>56.067419000000001</v>
      </c>
      <c r="BK326" s="112">
        <v>3085.5261089999999</v>
      </c>
      <c r="BL326" s="111">
        <v>0.445602</v>
      </c>
      <c r="BM326" s="112">
        <v>52.954839</v>
      </c>
      <c r="BN326" s="112">
        <v>2059.3169710000002</v>
      </c>
      <c r="BO326" s="111">
        <v>0.2974</v>
      </c>
      <c r="BP326" s="112">
        <v>48.644516000000003</v>
      </c>
      <c r="BQ326" s="112">
        <v>1038.175808</v>
      </c>
      <c r="BR326" s="111">
        <v>0.14993000000000001</v>
      </c>
      <c r="BS326" s="131">
        <v>44.810645000000001</v>
      </c>
      <c r="BT326" s="131">
        <v>46723.376602999997</v>
      </c>
      <c r="BU326" s="112">
        <v>46960.213048999998</v>
      </c>
      <c r="BV326" s="107">
        <v>0.79582600000000003</v>
      </c>
      <c r="BW326" s="107">
        <v>55.284838999999998</v>
      </c>
      <c r="BX326" s="107">
        <v>35012.593193000001</v>
      </c>
      <c r="BY326" s="107">
        <v>0.59335199999999999</v>
      </c>
      <c r="BZ326" s="107">
        <v>52.705160999999997</v>
      </c>
      <c r="CA326" s="107">
        <v>23380.370760000002</v>
      </c>
      <c r="CB326" s="107">
        <v>0.39622299999999999</v>
      </c>
      <c r="CC326" s="107">
        <v>48.207742000000003</v>
      </c>
      <c r="CD326" s="107">
        <v>11666.883389000001</v>
      </c>
      <c r="CE326" s="107">
        <v>0.197717</v>
      </c>
      <c r="CF326" s="131">
        <v>44.704515999999998</v>
      </c>
      <c r="CG326" s="131">
        <v>10887.495822999999</v>
      </c>
      <c r="CH326" s="112">
        <v>11041.602392999999</v>
      </c>
      <c r="CI326" s="107">
        <v>0.692415</v>
      </c>
      <c r="CJ326" s="107">
        <v>58.783548000000003</v>
      </c>
      <c r="CK326" s="107">
        <v>8149.0698839999995</v>
      </c>
      <c r="CL326" s="107">
        <v>0.51102499999999995</v>
      </c>
      <c r="CM326" s="107">
        <v>54.996774000000002</v>
      </c>
      <c r="CN326" s="107">
        <v>5452.3974520000002</v>
      </c>
      <c r="CO326" s="107">
        <v>0.341918</v>
      </c>
      <c r="CP326" s="107">
        <v>51.087418999999997</v>
      </c>
      <c r="CQ326" s="107">
        <v>2735.3560389999998</v>
      </c>
      <c r="CR326" s="107">
        <v>0.17153299999999999</v>
      </c>
      <c r="CS326" s="107">
        <v>45.095160999999997</v>
      </c>
      <c r="CT326" s="107">
        <v>4956.278515</v>
      </c>
      <c r="CU326" s="107">
        <v>4915.4269759999997</v>
      </c>
      <c r="CV326" s="107">
        <v>0.32646500000000001</v>
      </c>
      <c r="CW326" s="107">
        <v>51.706128999999997</v>
      </c>
      <c r="CX326" s="112">
        <v>3711.3197420000001</v>
      </c>
      <c r="CY326" s="107">
        <v>0.24649199999999999</v>
      </c>
      <c r="CZ326" s="107">
        <v>49.750323000000002</v>
      </c>
      <c r="DA326" s="112">
        <v>2480.5278039999998</v>
      </c>
      <c r="DB326" s="107">
        <v>0.16474800000000001</v>
      </c>
      <c r="DC326" s="107">
        <v>46.857419</v>
      </c>
      <c r="DD326" s="112">
        <v>1247.7204859999999</v>
      </c>
      <c r="DE326" s="107">
        <v>8.2868999999999998E-2</v>
      </c>
      <c r="DF326" s="107">
        <v>43.962581</v>
      </c>
      <c r="DG326" s="131">
        <v>7330.4615889999995</v>
      </c>
      <c r="DH326" s="112">
        <v>7342.4374459999999</v>
      </c>
      <c r="DI326" s="107">
        <v>0.35153000000000001</v>
      </c>
      <c r="DJ326" s="107">
        <v>53.917741999999997</v>
      </c>
      <c r="DK326" s="112">
        <v>5527.687981</v>
      </c>
      <c r="DL326" s="107">
        <v>0.26464599999999999</v>
      </c>
      <c r="DM326" s="107">
        <v>51.276451999999999</v>
      </c>
      <c r="DN326" s="112">
        <v>3661.1859020000002</v>
      </c>
      <c r="DO326" s="107">
        <v>0.175285</v>
      </c>
      <c r="DP326" s="131">
        <v>47.617097000000001</v>
      </c>
      <c r="DQ326" s="112">
        <v>1842.1248760000001</v>
      </c>
      <c r="DR326" s="107">
        <v>8.8194999999999996E-2</v>
      </c>
      <c r="DS326" s="131">
        <v>44.302258000000002</v>
      </c>
      <c r="DT326" s="131">
        <v>614.32418800000005</v>
      </c>
      <c r="DU326" s="112">
        <v>616.12371700000006</v>
      </c>
      <c r="DV326" s="107">
        <v>0.63072499999999998</v>
      </c>
      <c r="DW326" s="107">
        <v>52.790323000000001</v>
      </c>
      <c r="DX326" s="112">
        <v>466.98171500000001</v>
      </c>
      <c r="DY326" s="107">
        <v>0.478049</v>
      </c>
      <c r="DZ326" s="131">
        <v>50.511935000000001</v>
      </c>
      <c r="EA326" s="112">
        <v>307.05414500000001</v>
      </c>
      <c r="EB326" s="107">
        <v>0.31433100000000003</v>
      </c>
      <c r="EC326" s="131">
        <v>47.856129000000003</v>
      </c>
      <c r="ED326" s="112">
        <v>156.07415499999999</v>
      </c>
      <c r="EE326" s="107">
        <v>0.159773</v>
      </c>
      <c r="EF326" s="131">
        <v>44.535806000000001</v>
      </c>
      <c r="EG326" s="131">
        <v>128003.674463</v>
      </c>
      <c r="EH326" s="111">
        <v>127589.23723300001</v>
      </c>
      <c r="EI326" s="107">
        <v>0.36030699999999999</v>
      </c>
      <c r="EJ326" s="107">
        <v>55.299421000000002</v>
      </c>
      <c r="EK326" s="112">
        <v>112644.83222500001</v>
      </c>
      <c r="EL326" s="107">
        <v>0.31810500000000003</v>
      </c>
      <c r="EM326" s="131">
        <v>53.737850999999999</v>
      </c>
      <c r="EN326" s="112">
        <v>97037.194759999998</v>
      </c>
      <c r="EO326" s="107">
        <v>0.27402900000000002</v>
      </c>
      <c r="EP326" s="131">
        <v>52.109420999999998</v>
      </c>
      <c r="EQ326" s="112">
        <v>80588.610698000004</v>
      </c>
      <c r="ER326" s="107">
        <v>0.227579</v>
      </c>
      <c r="ES326" s="131">
        <v>50.307934000000003</v>
      </c>
      <c r="ET326" s="112">
        <v>64376.389039000002</v>
      </c>
      <c r="EU326" s="107">
        <v>0.18179699999999999</v>
      </c>
      <c r="EV326" s="131">
        <v>48.649669000000003</v>
      </c>
      <c r="EW326" s="112">
        <v>48831.108878999999</v>
      </c>
      <c r="EX326" s="107">
        <v>0.13789699999999999</v>
      </c>
      <c r="EY326" s="131">
        <v>46.747273</v>
      </c>
      <c r="EZ326" s="112">
        <v>31300.270383999999</v>
      </c>
      <c r="FA326" s="107">
        <v>8.8390999999999997E-2</v>
      </c>
      <c r="FB326" s="131">
        <v>44.815536999999999</v>
      </c>
      <c r="FC326" s="112">
        <v>15558.520505</v>
      </c>
      <c r="FD326" s="107">
        <v>4.3936999999999997E-2</v>
      </c>
      <c r="FE326" s="131">
        <v>43.117685999999999</v>
      </c>
      <c r="FF326" s="131">
        <v>454.91787499999998</v>
      </c>
      <c r="FG326" s="112">
        <v>464.92319800000001</v>
      </c>
      <c r="FH326" s="107">
        <v>1.3736429999999999</v>
      </c>
      <c r="FI326" s="107">
        <v>46.141148000000001</v>
      </c>
      <c r="FJ326" s="112">
        <v>228.410651</v>
      </c>
      <c r="FK326" s="107">
        <v>0.67485300000000004</v>
      </c>
      <c r="FL326" s="171">
        <v>43.504753999999998</v>
      </c>
      <c r="FM326" s="131">
        <v>282.12795799999998</v>
      </c>
      <c r="FN326" s="112">
        <v>282.00390700000003</v>
      </c>
      <c r="FO326" s="107">
        <v>2.0646010000000001</v>
      </c>
      <c r="FP326" s="107">
        <v>43.744917999999998</v>
      </c>
      <c r="FQ326" s="112">
        <v>141.66116600000001</v>
      </c>
      <c r="FR326" s="107">
        <v>1.0371269999999999</v>
      </c>
      <c r="FS326" s="131">
        <v>43.075901999999999</v>
      </c>
      <c r="FT326" s="107">
        <v>18.217707000000001</v>
      </c>
      <c r="FU326" s="107">
        <v>1.5813980000000001</v>
      </c>
      <c r="FV326" s="107">
        <v>60.05</v>
      </c>
      <c r="FW326" s="107">
        <v>18.279744999999998</v>
      </c>
      <c r="FX326" s="107">
        <v>1.5867830000000001</v>
      </c>
      <c r="FY326" s="107">
        <v>59.454999999999998</v>
      </c>
      <c r="FZ326" s="107">
        <v>125145.323313</v>
      </c>
      <c r="GA326" s="107">
        <v>0.84503300000000003</v>
      </c>
      <c r="GB326" s="131">
        <v>56.927742000000002</v>
      </c>
      <c r="GC326" s="107">
        <v>166897.03997400001</v>
      </c>
      <c r="GD326" s="107">
        <v>1.1269579999999999</v>
      </c>
      <c r="GE326" s="132">
        <v>56.89</v>
      </c>
      <c r="GF326" s="105">
        <v>41.544753999999998</v>
      </c>
      <c r="GG326" s="105">
        <v>5.5</v>
      </c>
      <c r="GH326" s="105">
        <v>26.9</v>
      </c>
      <c r="GI326" s="105">
        <v>22.9</v>
      </c>
      <c r="GJ326" s="105">
        <v>9.1</v>
      </c>
      <c r="GK326" s="105">
        <v>230</v>
      </c>
      <c r="GL326" s="133">
        <v>3</v>
      </c>
      <c r="GM326" s="133">
        <v>0</v>
      </c>
      <c r="GN326" s="133">
        <v>0</v>
      </c>
      <c r="GO326" s="133">
        <v>0</v>
      </c>
      <c r="GP326" s="133">
        <v>0</v>
      </c>
      <c r="GQ326" s="133">
        <v>0</v>
      </c>
      <c r="GR326" s="133" t="s">
        <v>1103</v>
      </c>
      <c r="GS326" s="72" t="s">
        <v>981</v>
      </c>
      <c r="GT326" s="72">
        <v>0.83050000000000002</v>
      </c>
      <c r="GU326" s="72">
        <v>0.90190000000000003</v>
      </c>
      <c r="GV326" s="72">
        <v>0.94020000000000004</v>
      </c>
      <c r="GW326" s="72">
        <v>0.94020000000000004</v>
      </c>
      <c r="GX326" s="72" t="s">
        <v>1085</v>
      </c>
      <c r="GY326" s="72">
        <v>0.96</v>
      </c>
      <c r="GZ326" s="72">
        <v>350</v>
      </c>
      <c r="HA326" s="133" t="s">
        <v>1086</v>
      </c>
      <c r="HB326" s="133"/>
      <c r="HC326" s="53" t="str">
        <f t="shared" si="34"/>
        <v>29</v>
      </c>
      <c r="HD326" s="56">
        <f t="shared" si="35"/>
        <v>2019</v>
      </c>
      <c r="HF326" s="56" t="e">
        <f>MATCH(ROUND(#REF!,1),#REF!,0)</f>
        <v>#REF!</v>
      </c>
      <c r="HG326" s="56" t="e">
        <f>MATCH(ROUND(#REF!,1),#REF!,0)</f>
        <v>#REF!</v>
      </c>
      <c r="HH326" s="56" t="e">
        <f>MATCH(ROUND(#REF!,1),#REF!,0)</f>
        <v>#REF!</v>
      </c>
      <c r="HI326" s="56" t="e">
        <f>MATCH(ROUND(#REF!,1),#REF!,0)</f>
        <v>#REF!</v>
      </c>
      <c r="HK326" s="115">
        <f t="shared" ref="HK326:HK389" si="37">IF(VALUE(AC326)=0,"",VALUE(AC326))</f>
        <v>1</v>
      </c>
      <c r="HL326" s="115" t="str" cm="1">
        <f t="array" ref="HL326">IFERROR(INDEX(#REF!,'5. Data Set'!HH326),"")</f>
        <v/>
      </c>
      <c r="HN326" s="116" t="str" cm="1">
        <f t="array" ref="HN326">IF(IFERROR(INDEX($E$5:$E$900,SMALL(IF(ROUND($EH$5:$EH$900,1)=ROUND($EH326,1),ROW($EH$5:$EH$900)-4,""),1)),"")=$E326,"",IFERROR(INDEX($E$5:$E$900,SMALL(IF(ROUND($EH$5:$EH$900,1)=ROUND($EH326,1),ROW($EH$5:$EH$900)-4,""),1)),""))</f>
        <v/>
      </c>
      <c r="HO326" s="116" t="str" cm="1">
        <f t="array" ref="HO326">IF(IFERROR(INDEX($E$5:$E$900,SMALL(IF(ROUND($EH$5:$EH$900,1)=ROUND($EH326,1),ROW($EH$5:$EH$900)-4,""),2)),"")=$E326,"",IFERROR(INDEX($E$5:$E$900,SMALL(IF(ROUND($EH$5:$EH$900,1)=ROUND($EH326,1),ROW($EH$5:$EH$900)-4,""),2)),""))</f>
        <v/>
      </c>
      <c r="HP326" s="116" t="str" cm="1">
        <f t="array" ref="HP326">IF(IFERROR(INDEX($E$5:$E$900,SMALL(IF(ROUND($EH$5:$EH$900,1)=ROUND($EH326,1),ROW($EH$5:$EH$900)-4,""),3)),"")=$E326,"",IFERROR(INDEX($E$5:$E$900,SMALL(IF(ROUND($EH$5:$EH$900,1)=ROUND($EH326,1),ROW($EH$5:$EH$900)-4,""),3)),""))</f>
        <v/>
      </c>
      <c r="HQ326" s="117" t="str" cm="1">
        <f t="array" ref="HQ326">IF(IFERROR(INDEX($E$5:$E$900,SMALL(IF(ROUND($EH$5:$EH$900,1)=ROUND($EH326,1),ROW($EH$5:$EH$900)-4,""),4)),"")=$E326,"",IFERROR(INDEX($E$5:$E$900,SMALL(IF(ROUND($EH$5:$EH$900,1)=ROUND($EH326,1),ROW($EH$5:$EH$900)-4,""),4)),""))</f>
        <v/>
      </c>
      <c r="HR326" s="118"/>
      <c r="HS326" s="105" t="str">
        <f t="shared" ref="HS326:HS389" si="38">B326</f>
        <v>AIQG</v>
      </c>
      <c r="HT326" s="119" t="str">
        <f t="shared" ref="HT326:HW389" si="39">IFERROR(INDEX($B$5:$B$900,MATCH(HN326,$E$5:$E$900,0)),"")</f>
        <v/>
      </c>
      <c r="HU326" s="119" t="str">
        <f t="shared" si="39"/>
        <v/>
      </c>
      <c r="HV326" s="119" t="str">
        <f t="shared" si="39"/>
        <v/>
      </c>
      <c r="HW326" s="119" t="str">
        <f t="shared" si="36"/>
        <v/>
      </c>
    </row>
    <row r="327" spans="1:231" ht="12.75" customHeight="1" x14ac:dyDescent="0.25">
      <c r="A327" s="205" t="s">
        <v>1072</v>
      </c>
      <c r="B327" s="205" t="s">
        <v>1117</v>
      </c>
      <c r="C327" s="126" t="s">
        <v>1095</v>
      </c>
      <c r="D327" s="206">
        <v>2019</v>
      </c>
      <c r="E327" s="207" t="s">
        <v>1121</v>
      </c>
      <c r="F327" s="126" t="s">
        <v>309</v>
      </c>
      <c r="G327" s="107" t="s">
        <v>1076</v>
      </c>
      <c r="H327" s="107" t="s">
        <v>1076</v>
      </c>
      <c r="I327" s="107" t="s">
        <v>1076</v>
      </c>
      <c r="J327" s="107" t="s">
        <v>1076</v>
      </c>
      <c r="K327" s="107" t="s">
        <v>1076</v>
      </c>
      <c r="L327" s="107" t="s">
        <v>1076</v>
      </c>
      <c r="M327" s="107" t="s">
        <v>1076</v>
      </c>
      <c r="N327" s="107" t="s">
        <v>1076</v>
      </c>
      <c r="O327" s="107" t="s">
        <v>1076</v>
      </c>
      <c r="P327" s="107" t="s">
        <v>1076</v>
      </c>
      <c r="Q327" s="107" t="s">
        <v>1076</v>
      </c>
      <c r="R327" s="107" t="s">
        <v>1076</v>
      </c>
      <c r="S327" s="107" t="s">
        <v>1077</v>
      </c>
      <c r="T327" s="107" t="s">
        <v>1077</v>
      </c>
      <c r="U327" s="107" t="s">
        <v>1077</v>
      </c>
      <c r="V327" s="107" t="s">
        <v>1077</v>
      </c>
      <c r="W327" s="107" t="s">
        <v>18</v>
      </c>
      <c r="X327" s="105" t="s">
        <v>1119</v>
      </c>
      <c r="Y327" s="107" t="s">
        <v>296</v>
      </c>
      <c r="Z327" s="107">
        <v>1</v>
      </c>
      <c r="AA327" s="107" t="s">
        <v>1122</v>
      </c>
      <c r="AB327" s="110">
        <v>1</v>
      </c>
      <c r="AC327" s="110">
        <v>1</v>
      </c>
      <c r="AD327" s="107">
        <v>3792</v>
      </c>
      <c r="AE327" s="107">
        <v>2</v>
      </c>
      <c r="AF327" s="107">
        <v>2</v>
      </c>
      <c r="AG327" s="107">
        <v>16099</v>
      </c>
      <c r="AH327" s="107">
        <v>2</v>
      </c>
      <c r="AI327" s="107" t="s">
        <v>1123</v>
      </c>
      <c r="AJ327" s="208">
        <v>2</v>
      </c>
      <c r="AK327" s="110" t="s">
        <v>405</v>
      </c>
      <c r="AL327" s="107" t="s">
        <v>316</v>
      </c>
      <c r="AM327" s="107">
        <v>2</v>
      </c>
      <c r="AN327" s="110" t="s">
        <v>367</v>
      </c>
      <c r="AO327" s="110">
        <v>350</v>
      </c>
      <c r="AP327" s="107" t="s">
        <v>1102</v>
      </c>
      <c r="AQ327" s="107" t="s">
        <v>441</v>
      </c>
      <c r="AR327" s="107" t="s">
        <v>319</v>
      </c>
      <c r="AS327" s="107" t="s">
        <v>674</v>
      </c>
      <c r="AT327" s="107" t="s">
        <v>478</v>
      </c>
      <c r="AU327" s="107">
        <v>7.907743</v>
      </c>
      <c r="AV327" s="107">
        <v>13.925126000000001</v>
      </c>
      <c r="AW327" s="107">
        <v>8.4295939999999998</v>
      </c>
      <c r="AX327" s="107">
        <v>5.7450089999999996</v>
      </c>
      <c r="AY327" s="107">
        <v>6.1833780000000003</v>
      </c>
      <c r="AZ327" s="107">
        <v>9.4735739999999993</v>
      </c>
      <c r="BA327" s="107">
        <v>5.1665419999999997</v>
      </c>
      <c r="BB327" s="107">
        <v>40.509360000000001</v>
      </c>
      <c r="BC327" s="107">
        <v>64.537654000000003</v>
      </c>
      <c r="BD327" s="107">
        <v>24.044521</v>
      </c>
      <c r="BE327" s="133">
        <v>24.174092000000002</v>
      </c>
      <c r="BF327" s="133">
        <v>11.9</v>
      </c>
      <c r="BG327" s="131">
        <v>5608.0034599999999</v>
      </c>
      <c r="BH327" s="112">
        <v>5622.4356280000002</v>
      </c>
      <c r="BI327" s="111">
        <v>0.81197399999999997</v>
      </c>
      <c r="BJ327" s="112">
        <v>68.122500000000002</v>
      </c>
      <c r="BK327" s="112">
        <v>4211.4958690000003</v>
      </c>
      <c r="BL327" s="111">
        <v>0.60821099999999995</v>
      </c>
      <c r="BM327" s="112">
        <v>62.377222000000003</v>
      </c>
      <c r="BN327" s="112">
        <v>2794.763238</v>
      </c>
      <c r="BO327" s="111">
        <v>0.403611</v>
      </c>
      <c r="BP327" s="112">
        <v>52.789721999999998</v>
      </c>
      <c r="BQ327" s="112">
        <v>1405.9373639999999</v>
      </c>
      <c r="BR327" s="111">
        <v>0.203041</v>
      </c>
      <c r="BS327" s="131">
        <v>46.138888999999999</v>
      </c>
      <c r="BT327" s="131">
        <v>86769.741383999994</v>
      </c>
      <c r="BU327" s="112">
        <v>86709.295922000005</v>
      </c>
      <c r="BV327" s="107">
        <v>1.4694469999999999</v>
      </c>
      <c r="BW327" s="107">
        <v>70.083332999999996</v>
      </c>
      <c r="BX327" s="107">
        <v>65050.504047000002</v>
      </c>
      <c r="BY327" s="107">
        <v>1.1023989999999999</v>
      </c>
      <c r="BZ327" s="107">
        <v>65.331943999999993</v>
      </c>
      <c r="CA327" s="107">
        <v>43407.416802</v>
      </c>
      <c r="CB327" s="107">
        <v>0.73561799999999999</v>
      </c>
      <c r="CC327" s="107">
        <v>54.621943999999999</v>
      </c>
      <c r="CD327" s="107">
        <v>21693.114016</v>
      </c>
      <c r="CE327" s="107">
        <v>0.36762899999999998</v>
      </c>
      <c r="CF327" s="131">
        <v>46.585555999999997</v>
      </c>
      <c r="CG327" s="131">
        <v>14559.782449</v>
      </c>
      <c r="CH327" s="112">
        <v>14486.137194000001</v>
      </c>
      <c r="CI327" s="107">
        <v>0.90842100000000003</v>
      </c>
      <c r="CJ327" s="107">
        <v>73.518889000000001</v>
      </c>
      <c r="CK327" s="107">
        <v>10925.237883</v>
      </c>
      <c r="CL327" s="107">
        <v>0.685118</v>
      </c>
      <c r="CM327" s="107">
        <v>67.098332999999997</v>
      </c>
      <c r="CN327" s="107">
        <v>7292.4677600000005</v>
      </c>
      <c r="CO327" s="107">
        <v>0.45730799999999999</v>
      </c>
      <c r="CP327" s="107">
        <v>56.010556000000001</v>
      </c>
      <c r="CQ327" s="107">
        <v>3646.0232900000001</v>
      </c>
      <c r="CR327" s="107">
        <v>0.22864100000000001</v>
      </c>
      <c r="CS327" s="107">
        <v>46.645277999999998</v>
      </c>
      <c r="CT327" s="107">
        <v>8376.6458779999994</v>
      </c>
      <c r="CU327" s="107">
        <v>8327.6821940000009</v>
      </c>
      <c r="CV327" s="107">
        <v>0.55309399999999997</v>
      </c>
      <c r="CW327" s="107">
        <v>61.357500000000002</v>
      </c>
      <c r="CX327" s="112">
        <v>6306.7818109999998</v>
      </c>
      <c r="CY327" s="107">
        <v>0.41887400000000002</v>
      </c>
      <c r="CZ327" s="107">
        <v>57.828888999999997</v>
      </c>
      <c r="DA327" s="112">
        <v>4173.720037</v>
      </c>
      <c r="DB327" s="107">
        <v>0.27720299999999998</v>
      </c>
      <c r="DC327" s="107">
        <v>50.935555999999998</v>
      </c>
      <c r="DD327" s="112">
        <v>2080.9776059999999</v>
      </c>
      <c r="DE327" s="107">
        <v>0.138211</v>
      </c>
      <c r="DF327" s="107">
        <v>45.084443999999998</v>
      </c>
      <c r="DG327" s="131">
        <v>12912.751732999999</v>
      </c>
      <c r="DH327" s="112">
        <v>12914.028783</v>
      </c>
      <c r="DI327" s="107">
        <v>0.61827900000000002</v>
      </c>
      <c r="DJ327" s="107">
        <v>64.372777999999997</v>
      </c>
      <c r="DK327" s="112">
        <v>9681.4234980000001</v>
      </c>
      <c r="DL327" s="107">
        <v>0.46351300000000001</v>
      </c>
      <c r="DM327" s="107">
        <v>60.547499999999999</v>
      </c>
      <c r="DN327" s="112">
        <v>6463.866266</v>
      </c>
      <c r="DO327" s="107">
        <v>0.30946699999999999</v>
      </c>
      <c r="DP327" s="131">
        <v>53.112285999999997</v>
      </c>
      <c r="DQ327" s="112">
        <v>3240.8744409999999</v>
      </c>
      <c r="DR327" s="107">
        <v>0.15516199999999999</v>
      </c>
      <c r="DS327" s="131">
        <v>45.472499999999997</v>
      </c>
      <c r="DT327" s="131">
        <v>928.64291400000002</v>
      </c>
      <c r="DU327" s="112">
        <v>926.65776500000004</v>
      </c>
      <c r="DV327" s="107">
        <v>0.94861799999999996</v>
      </c>
      <c r="DW327" s="107">
        <v>64.099722</v>
      </c>
      <c r="DX327" s="112">
        <v>700.01693</v>
      </c>
      <c r="DY327" s="107">
        <v>0.71660599999999997</v>
      </c>
      <c r="DZ327" s="131">
        <v>59.597222000000002</v>
      </c>
      <c r="EA327" s="112">
        <v>468.80766799999998</v>
      </c>
      <c r="EB327" s="107">
        <v>0.47991800000000001</v>
      </c>
      <c r="EC327" s="131">
        <v>53.669443999999999</v>
      </c>
      <c r="ED327" s="112">
        <v>229.89731499999999</v>
      </c>
      <c r="EE327" s="107">
        <v>0.235346</v>
      </c>
      <c r="EF327" s="131">
        <v>46.492221999999998</v>
      </c>
      <c r="EG327" s="131">
        <v>217879.80262500001</v>
      </c>
      <c r="EH327" s="111">
        <v>217504.96791199999</v>
      </c>
      <c r="EI327" s="107">
        <v>0.61422600000000005</v>
      </c>
      <c r="EJ327" s="107">
        <v>68.175872999999996</v>
      </c>
      <c r="EK327" s="112">
        <v>189705.29822699999</v>
      </c>
      <c r="EL327" s="107">
        <v>0.535721</v>
      </c>
      <c r="EM327" s="131">
        <v>64.712619000000004</v>
      </c>
      <c r="EN327" s="112">
        <v>162889.21093299999</v>
      </c>
      <c r="EO327" s="107">
        <v>0.45999299999999999</v>
      </c>
      <c r="EP327" s="131">
        <v>61.579365000000003</v>
      </c>
      <c r="EQ327" s="112">
        <v>134236.717722</v>
      </c>
      <c r="ER327" s="107">
        <v>0.379079</v>
      </c>
      <c r="ES327" s="131">
        <v>58.108491999999998</v>
      </c>
      <c r="ET327" s="112">
        <v>108669.540695</v>
      </c>
      <c r="EU327" s="107">
        <v>0.30687900000000001</v>
      </c>
      <c r="EV327" s="131">
        <v>54.838253999999999</v>
      </c>
      <c r="EW327" s="112">
        <v>81257.762688000003</v>
      </c>
      <c r="EX327" s="107">
        <v>0.22946900000000001</v>
      </c>
      <c r="EY327" s="131">
        <v>51.284683000000001</v>
      </c>
      <c r="EZ327" s="112">
        <v>54555.213283999998</v>
      </c>
      <c r="FA327" s="107">
        <v>0.154062</v>
      </c>
      <c r="FB327" s="131">
        <v>47.721825000000003</v>
      </c>
      <c r="FC327" s="112">
        <v>27275.946892</v>
      </c>
      <c r="FD327" s="107">
        <v>7.7025999999999997E-2</v>
      </c>
      <c r="FE327" s="131">
        <v>44.574840999999999</v>
      </c>
      <c r="FF327" s="131">
        <v>897.01126599999998</v>
      </c>
      <c r="FG327" s="112">
        <v>912.45047799999998</v>
      </c>
      <c r="FH327" s="107">
        <v>2.6958890000000002</v>
      </c>
      <c r="FI327" s="107">
        <v>48.053635999999997</v>
      </c>
      <c r="FJ327" s="112">
        <v>449.35197199999999</v>
      </c>
      <c r="FK327" s="107">
        <v>1.327637</v>
      </c>
      <c r="FL327" s="171">
        <v>45.388333000000003</v>
      </c>
      <c r="FM327" s="131">
        <v>557.43478500000003</v>
      </c>
      <c r="FN327" s="112">
        <v>557.65441999999996</v>
      </c>
      <c r="FO327" s="107">
        <v>4.0826880000000001</v>
      </c>
      <c r="FP327" s="107">
        <v>45.517121000000003</v>
      </c>
      <c r="FQ327" s="112">
        <v>283.80482899999998</v>
      </c>
      <c r="FR327" s="107">
        <v>2.0777860000000001</v>
      </c>
      <c r="FS327" s="131">
        <v>44.745151999999997</v>
      </c>
      <c r="FT327" s="107">
        <v>18.697603000000001</v>
      </c>
      <c r="FU327" s="107">
        <v>1.6230560000000001</v>
      </c>
      <c r="FV327" s="107">
        <v>66.960624999999993</v>
      </c>
      <c r="FW327" s="107">
        <v>18.527054</v>
      </c>
      <c r="FX327" s="107">
        <v>1.6082510000000001</v>
      </c>
      <c r="FY327" s="107">
        <v>67.427273</v>
      </c>
      <c r="FZ327" s="107">
        <v>189960.58238099999</v>
      </c>
      <c r="GA327" s="107">
        <v>1.2826919999999999</v>
      </c>
      <c r="GB327" s="131">
        <v>71.157222000000004</v>
      </c>
      <c r="GC327" s="107">
        <v>255628.71487699999</v>
      </c>
      <c r="GD327" s="107">
        <v>1.726111</v>
      </c>
      <c r="GE327" s="132">
        <v>71.403333000000003</v>
      </c>
      <c r="GF327" s="105">
        <v>41.912120999999999</v>
      </c>
      <c r="GG327" s="105">
        <v>7.7</v>
      </c>
      <c r="GH327" s="105">
        <v>51.1</v>
      </c>
      <c r="GI327" s="105">
        <v>24.1</v>
      </c>
      <c r="GJ327" s="105">
        <v>11.9</v>
      </c>
      <c r="GK327" s="105">
        <v>230</v>
      </c>
      <c r="GL327" s="133">
        <v>0</v>
      </c>
      <c r="GM327" s="133">
        <v>3</v>
      </c>
      <c r="GN327" s="133">
        <v>0</v>
      </c>
      <c r="GO327" s="133">
        <v>0</v>
      </c>
      <c r="GP327" s="133">
        <v>0</v>
      </c>
      <c r="GQ327" s="133">
        <v>0</v>
      </c>
      <c r="GR327" s="133" t="s">
        <v>1106</v>
      </c>
      <c r="GS327" s="72"/>
      <c r="GT327" s="72">
        <v>0.83050000000000002</v>
      </c>
      <c r="GU327" s="72">
        <v>0.90190000000000003</v>
      </c>
      <c r="GV327" s="72">
        <v>0.94020000000000004</v>
      </c>
      <c r="GW327" s="72">
        <v>0.94020000000000004</v>
      </c>
      <c r="GX327" s="72" t="s">
        <v>1085</v>
      </c>
      <c r="GY327" s="72">
        <v>0.96</v>
      </c>
      <c r="GZ327" s="72">
        <v>350</v>
      </c>
      <c r="HA327" s="133" t="s">
        <v>1086</v>
      </c>
      <c r="HB327" s="133" t="s">
        <v>981</v>
      </c>
      <c r="HC327" s="53" t="str">
        <f t="shared" si="34"/>
        <v>30</v>
      </c>
      <c r="HD327" s="56">
        <f t="shared" si="35"/>
        <v>2019</v>
      </c>
      <c r="HF327" s="56" t="e">
        <f>MATCH(ROUND(#REF!,1),#REF!,0)</f>
        <v>#REF!</v>
      </c>
      <c r="HG327" s="56" t="e">
        <f>MATCH(ROUND(#REF!,1),#REF!,0)</f>
        <v>#REF!</v>
      </c>
      <c r="HH327" s="56" t="e">
        <f>MATCH(ROUND(#REF!,1),#REF!,0)</f>
        <v>#REF!</v>
      </c>
      <c r="HI327" s="56" t="e">
        <f>MATCH(ROUND(#REF!,1),#REF!,0)</f>
        <v>#REF!</v>
      </c>
      <c r="HK327" s="115">
        <f t="shared" si="37"/>
        <v>1</v>
      </c>
      <c r="HL327" s="115" t="str" cm="1">
        <f t="array" ref="HL327">IFERROR(INDEX(#REF!,'5. Data Set'!HH327),"")</f>
        <v/>
      </c>
      <c r="HN327" s="116" t="str" cm="1">
        <f t="array" ref="HN327">IF(IFERROR(INDEX($E$5:$E$900,SMALL(IF(ROUND($EH$5:$EH$900,1)=ROUND($EH327,1),ROW($EH$5:$EH$900)-4,""),1)),"")=$E327,"",IFERROR(INDEX($E$5:$E$900,SMALL(IF(ROUND($EH$5:$EH$900,1)=ROUND($EH327,1),ROW($EH$5:$EH$900)-4,""),1)),""))</f>
        <v/>
      </c>
      <c r="HO327" s="116" t="str" cm="1">
        <f t="array" ref="HO327">IF(IFERROR(INDEX($E$5:$E$900,SMALL(IF(ROUND($EH$5:$EH$900,1)=ROUND($EH327,1),ROW($EH$5:$EH$900)-4,""),2)),"")=$E327,"",IFERROR(INDEX($E$5:$E$900,SMALL(IF(ROUND($EH$5:$EH$900,1)=ROUND($EH327,1),ROW($EH$5:$EH$900)-4,""),2)),""))</f>
        <v/>
      </c>
      <c r="HP327" s="116" t="str" cm="1">
        <f t="array" ref="HP327">IF(IFERROR(INDEX($E$5:$E$900,SMALL(IF(ROUND($EH$5:$EH$900,1)=ROUND($EH327,1),ROW($EH$5:$EH$900)-4,""),3)),"")=$E327,"",IFERROR(INDEX($E$5:$E$900,SMALL(IF(ROUND($EH$5:$EH$900,1)=ROUND($EH327,1),ROW($EH$5:$EH$900)-4,""),3)),""))</f>
        <v/>
      </c>
      <c r="HQ327" s="117" t="str" cm="1">
        <f t="array" ref="HQ327">IF(IFERROR(INDEX($E$5:$E$900,SMALL(IF(ROUND($EH$5:$EH$900,1)=ROUND($EH327,1),ROW($EH$5:$EH$900)-4,""),4)),"")=$E327,"",IFERROR(INDEX($E$5:$E$900,SMALL(IF(ROUND($EH$5:$EH$900,1)=ROUND($EH327,1),ROW($EH$5:$EH$900)-4,""),4)),""))</f>
        <v/>
      </c>
      <c r="HR327" s="118"/>
      <c r="HS327" s="105" t="str">
        <f t="shared" si="38"/>
        <v>AIQG</v>
      </c>
      <c r="HT327" s="119" t="str">
        <f t="shared" si="39"/>
        <v/>
      </c>
      <c r="HU327" s="119" t="str">
        <f t="shared" si="39"/>
        <v/>
      </c>
      <c r="HV327" s="119" t="str">
        <f t="shared" si="39"/>
        <v/>
      </c>
      <c r="HW327" s="119" t="str">
        <f t="shared" si="36"/>
        <v/>
      </c>
    </row>
    <row r="328" spans="1:231" ht="12.75" customHeight="1" x14ac:dyDescent="0.25">
      <c r="A328" s="205" t="s">
        <v>1072</v>
      </c>
      <c r="B328" s="205" t="s">
        <v>1117</v>
      </c>
      <c r="C328" s="126" t="s">
        <v>1095</v>
      </c>
      <c r="D328" s="206">
        <v>2019</v>
      </c>
      <c r="E328" s="207" t="s">
        <v>1124</v>
      </c>
      <c r="F328" s="126" t="s">
        <v>49</v>
      </c>
      <c r="G328" s="107" t="s">
        <v>1076</v>
      </c>
      <c r="H328" s="107" t="s">
        <v>1076</v>
      </c>
      <c r="I328" s="107" t="s">
        <v>1076</v>
      </c>
      <c r="J328" s="107" t="s">
        <v>1076</v>
      </c>
      <c r="K328" s="107" t="s">
        <v>1076</v>
      </c>
      <c r="L328" s="107" t="s">
        <v>1076</v>
      </c>
      <c r="M328" s="107" t="s">
        <v>1076</v>
      </c>
      <c r="N328" s="107" t="s">
        <v>1076</v>
      </c>
      <c r="O328" s="107" t="s">
        <v>1076</v>
      </c>
      <c r="P328" s="107" t="s">
        <v>1076</v>
      </c>
      <c r="Q328" s="107" t="s">
        <v>1076</v>
      </c>
      <c r="R328" s="107" t="s">
        <v>1076</v>
      </c>
      <c r="S328" s="107" t="s">
        <v>1077</v>
      </c>
      <c r="T328" s="107" t="s">
        <v>1077</v>
      </c>
      <c r="U328" s="107" t="s">
        <v>1077</v>
      </c>
      <c r="V328" s="107" t="s">
        <v>1077</v>
      </c>
      <c r="W328" s="107" t="s">
        <v>18</v>
      </c>
      <c r="X328" s="105" t="s">
        <v>1119</v>
      </c>
      <c r="Y328" s="107" t="s">
        <v>296</v>
      </c>
      <c r="Z328" s="107">
        <v>1</v>
      </c>
      <c r="AA328" s="107" t="s">
        <v>1125</v>
      </c>
      <c r="AB328" s="110">
        <v>1</v>
      </c>
      <c r="AC328" s="110">
        <v>1</v>
      </c>
      <c r="AD328" s="107">
        <v>3600</v>
      </c>
      <c r="AE328" s="107">
        <v>4</v>
      </c>
      <c r="AF328" s="107">
        <v>1</v>
      </c>
      <c r="AG328" s="107">
        <v>16227</v>
      </c>
      <c r="AH328" s="107">
        <v>2</v>
      </c>
      <c r="AI328" s="107" t="s">
        <v>611</v>
      </c>
      <c r="AJ328" s="208">
        <v>2</v>
      </c>
      <c r="AK328" s="110" t="s">
        <v>405</v>
      </c>
      <c r="AL328" s="107" t="s">
        <v>327</v>
      </c>
      <c r="AM328" s="107">
        <v>2</v>
      </c>
      <c r="AN328" s="110" t="s">
        <v>493</v>
      </c>
      <c r="AO328" s="110">
        <v>350</v>
      </c>
      <c r="AP328" s="107" t="s">
        <v>1102</v>
      </c>
      <c r="AQ328" s="107" t="s">
        <v>441</v>
      </c>
      <c r="AR328" s="107" t="s">
        <v>319</v>
      </c>
      <c r="AS328" s="107" t="s">
        <v>674</v>
      </c>
      <c r="AT328" s="107" t="s">
        <v>478</v>
      </c>
      <c r="AU328" s="107">
        <v>12.477361999999999</v>
      </c>
      <c r="AV328" s="107">
        <v>16.385629999999999</v>
      </c>
      <c r="AW328" s="107">
        <v>16.366395000000001</v>
      </c>
      <c r="AX328" s="107">
        <v>7.6481180000000002</v>
      </c>
      <c r="AY328" s="107">
        <v>7.7442330000000004</v>
      </c>
      <c r="AZ328" s="107">
        <v>14.306017000000001</v>
      </c>
      <c r="BA328" s="107">
        <v>7.3345929999999999</v>
      </c>
      <c r="BB328" s="107">
        <v>19.459572000000001</v>
      </c>
      <c r="BC328" s="107">
        <v>33.953237999999999</v>
      </c>
      <c r="BD328" s="107">
        <v>23.637450000000001</v>
      </c>
      <c r="BE328" s="133">
        <v>30.752102000000001</v>
      </c>
      <c r="BF328" s="133">
        <v>15.1</v>
      </c>
      <c r="BG328" s="131">
        <v>9406.9062900000008</v>
      </c>
      <c r="BH328" s="112">
        <v>9493.6733800000002</v>
      </c>
      <c r="BI328" s="111">
        <v>1.371046</v>
      </c>
      <c r="BJ328" s="112">
        <v>75.664444000000003</v>
      </c>
      <c r="BK328" s="112">
        <v>7054.8165019999997</v>
      </c>
      <c r="BL328" s="111">
        <v>1.018834</v>
      </c>
      <c r="BM328" s="112">
        <v>67.163888999999998</v>
      </c>
      <c r="BN328" s="112">
        <v>4712.2724669999998</v>
      </c>
      <c r="BO328" s="111">
        <v>0.68053200000000003</v>
      </c>
      <c r="BP328" s="112">
        <v>54.938056000000003</v>
      </c>
      <c r="BQ328" s="112">
        <v>2324.8375209999999</v>
      </c>
      <c r="BR328" s="111">
        <v>0.33574599999999999</v>
      </c>
      <c r="BS328" s="131">
        <v>47.165278000000001</v>
      </c>
      <c r="BT328" s="131">
        <v>105134.35204899999</v>
      </c>
      <c r="BU328" s="112">
        <v>106522.357514</v>
      </c>
      <c r="BV328" s="107">
        <v>1.8052159999999999</v>
      </c>
      <c r="BW328" s="107">
        <v>76.162222</v>
      </c>
      <c r="BX328" s="107">
        <v>78755.240695</v>
      </c>
      <c r="BY328" s="107">
        <v>1.334651</v>
      </c>
      <c r="BZ328" s="107">
        <v>68.766666999999998</v>
      </c>
      <c r="CA328" s="107">
        <v>52535.909124999998</v>
      </c>
      <c r="CB328" s="107">
        <v>0.89031700000000003</v>
      </c>
      <c r="CC328" s="107">
        <v>53.830556000000001</v>
      </c>
      <c r="CD328" s="107">
        <v>26271.824241999999</v>
      </c>
      <c r="CE328" s="107">
        <v>0.44522400000000001</v>
      </c>
      <c r="CF328" s="131">
        <v>46.991667</v>
      </c>
      <c r="CG328" s="131">
        <v>33097.111113999999</v>
      </c>
      <c r="CH328" s="112">
        <v>32330.885566000001</v>
      </c>
      <c r="CI328" s="107">
        <v>2.0274580000000002</v>
      </c>
      <c r="CJ328" s="107">
        <v>92.103611000000001</v>
      </c>
      <c r="CK328" s="107">
        <v>24833.01035</v>
      </c>
      <c r="CL328" s="107">
        <v>1.557269</v>
      </c>
      <c r="CM328" s="107">
        <v>79.109166999999999</v>
      </c>
      <c r="CN328" s="107">
        <v>16564.905688999999</v>
      </c>
      <c r="CO328" s="107">
        <v>1.0387789999999999</v>
      </c>
      <c r="CP328" s="107">
        <v>65.868055999999996</v>
      </c>
      <c r="CQ328" s="107">
        <v>8278.5935750000008</v>
      </c>
      <c r="CR328" s="107">
        <v>0.51914800000000005</v>
      </c>
      <c r="CS328" s="107">
        <v>49.446944000000002</v>
      </c>
      <c r="CT328" s="107">
        <v>11472.610816</v>
      </c>
      <c r="CU328" s="107">
        <v>11439.930533000001</v>
      </c>
      <c r="CV328" s="107">
        <v>0.759799</v>
      </c>
      <c r="CW328" s="107">
        <v>66.688889000000003</v>
      </c>
      <c r="CX328" s="112">
        <v>8596.278386</v>
      </c>
      <c r="CY328" s="107">
        <v>0.57093400000000005</v>
      </c>
      <c r="CZ328" s="107">
        <v>59.646943999999998</v>
      </c>
      <c r="DA328" s="112">
        <v>5744.3174859999999</v>
      </c>
      <c r="DB328" s="107">
        <v>0.381517</v>
      </c>
      <c r="DC328" s="107">
        <v>51.256943999999997</v>
      </c>
      <c r="DD328" s="112">
        <v>2864.160402</v>
      </c>
      <c r="DE328" s="107">
        <v>0.19022700000000001</v>
      </c>
      <c r="DF328" s="107">
        <v>45.129167000000002</v>
      </c>
      <c r="DG328" s="131">
        <v>16960.853723</v>
      </c>
      <c r="DH328" s="112">
        <v>17006.129721000001</v>
      </c>
      <c r="DI328" s="107">
        <v>0.81419399999999997</v>
      </c>
      <c r="DJ328" s="107">
        <v>72.568611000000004</v>
      </c>
      <c r="DK328" s="112">
        <v>12758.782678</v>
      </c>
      <c r="DL328" s="107">
        <v>0.610846</v>
      </c>
      <c r="DM328" s="107">
        <v>64.523888999999997</v>
      </c>
      <c r="DN328" s="112">
        <v>8496.0112329999993</v>
      </c>
      <c r="DO328" s="107">
        <v>0.40675899999999998</v>
      </c>
      <c r="DP328" s="131">
        <v>53.058332999999998</v>
      </c>
      <c r="DQ328" s="112">
        <v>4249.5042219999996</v>
      </c>
      <c r="DR328" s="107">
        <v>0.20345099999999999</v>
      </c>
      <c r="DS328" s="131">
        <v>46.059722000000001</v>
      </c>
      <c r="DT328" s="131">
        <v>1439.3364120000001</v>
      </c>
      <c r="DU328" s="112">
        <v>1442.8390509999999</v>
      </c>
      <c r="DV328" s="107">
        <v>1.4770319999999999</v>
      </c>
      <c r="DW328" s="107">
        <v>67.564999999999998</v>
      </c>
      <c r="DX328" s="112">
        <v>1082.4460409999999</v>
      </c>
      <c r="DY328" s="107">
        <v>1.1080989999999999</v>
      </c>
      <c r="DZ328" s="131">
        <v>62.089167000000003</v>
      </c>
      <c r="EA328" s="112">
        <v>724.23728000000006</v>
      </c>
      <c r="EB328" s="107">
        <v>0.74140099999999998</v>
      </c>
      <c r="EC328" s="131">
        <v>53.4</v>
      </c>
      <c r="ED328" s="112">
        <v>358.190607</v>
      </c>
      <c r="EE328" s="107">
        <v>0.36667899999999998</v>
      </c>
      <c r="EF328" s="131">
        <v>47.419167000000002</v>
      </c>
      <c r="EG328" s="131">
        <v>324489.512621</v>
      </c>
      <c r="EH328" s="111">
        <v>322512.51528499997</v>
      </c>
      <c r="EI328" s="107">
        <v>0.91076299999999999</v>
      </c>
      <c r="EJ328" s="107">
        <v>75.325475999999995</v>
      </c>
      <c r="EK328" s="112">
        <v>284346.60861699999</v>
      </c>
      <c r="EL328" s="107">
        <v>0.80298400000000003</v>
      </c>
      <c r="EM328" s="131">
        <v>71.178413000000006</v>
      </c>
      <c r="EN328" s="112">
        <v>244484.03578100001</v>
      </c>
      <c r="EO328" s="107">
        <v>0.69041399999999997</v>
      </c>
      <c r="EP328" s="131">
        <v>66.424285999999995</v>
      </c>
      <c r="EQ328" s="112">
        <v>203489.44491399999</v>
      </c>
      <c r="ER328" s="107">
        <v>0.57464700000000002</v>
      </c>
      <c r="ES328" s="131">
        <v>61.196429000000002</v>
      </c>
      <c r="ET328" s="112">
        <v>163137.043462</v>
      </c>
      <c r="EU328" s="107">
        <v>0.46069300000000002</v>
      </c>
      <c r="EV328" s="131">
        <v>56.910556</v>
      </c>
      <c r="EW328" s="112">
        <v>121301.890657</v>
      </c>
      <c r="EX328" s="107">
        <v>0.34255200000000002</v>
      </c>
      <c r="EY328" s="131">
        <v>53.101587000000002</v>
      </c>
      <c r="EZ328" s="112">
        <v>81152.655824000001</v>
      </c>
      <c r="FA328" s="107">
        <v>0.22917199999999999</v>
      </c>
      <c r="FB328" s="131">
        <v>48.772221999999999</v>
      </c>
      <c r="FC328" s="112">
        <v>40703.753254000003</v>
      </c>
      <c r="FD328" s="107">
        <v>0.11494600000000001</v>
      </c>
      <c r="FE328" s="131">
        <v>44.832380999999998</v>
      </c>
      <c r="FF328" s="131">
        <v>400.21382799999998</v>
      </c>
      <c r="FG328" s="112">
        <v>417.27630199999999</v>
      </c>
      <c r="FH328" s="107">
        <v>1.2328669999999999</v>
      </c>
      <c r="FI328" s="107">
        <v>44.656364000000004</v>
      </c>
      <c r="FJ328" s="112">
        <v>201.04189099999999</v>
      </c>
      <c r="FK328" s="107">
        <v>0.59399000000000002</v>
      </c>
      <c r="FL328" s="171">
        <v>43.305757999999997</v>
      </c>
      <c r="FM328" s="131">
        <v>281.75103300000001</v>
      </c>
      <c r="FN328" s="112">
        <v>282.21904000000001</v>
      </c>
      <c r="FO328" s="107">
        <v>2.066176</v>
      </c>
      <c r="FP328" s="107">
        <v>43.272576000000001</v>
      </c>
      <c r="FQ328" s="112">
        <v>141.348961</v>
      </c>
      <c r="FR328" s="107">
        <v>1.0348409999999999</v>
      </c>
      <c r="FS328" s="131">
        <v>42.861364000000002</v>
      </c>
      <c r="FT328" s="107">
        <v>18.940018999999999</v>
      </c>
      <c r="FU328" s="107">
        <v>1.644099</v>
      </c>
      <c r="FV328" s="107">
        <v>68.174374999999998</v>
      </c>
      <c r="FW328" s="107">
        <v>18.351976000000001</v>
      </c>
      <c r="FX328" s="107">
        <v>1.593054</v>
      </c>
      <c r="FY328" s="107">
        <v>68.760000000000005</v>
      </c>
      <c r="FZ328" s="107">
        <v>280912.221296</v>
      </c>
      <c r="GA328" s="107">
        <v>1.896835</v>
      </c>
      <c r="GB328" s="131">
        <v>81.439443999999995</v>
      </c>
      <c r="GC328" s="107">
        <v>370055.93283900002</v>
      </c>
      <c r="GD328" s="107">
        <v>2.4987710000000001</v>
      </c>
      <c r="GE328" s="132">
        <v>81.255278000000004</v>
      </c>
      <c r="GF328" s="105">
        <v>41.408938999999997</v>
      </c>
      <c r="GG328" s="105">
        <v>11.1</v>
      </c>
      <c r="GH328" s="105">
        <v>25.7</v>
      </c>
      <c r="GI328" s="105">
        <v>27</v>
      </c>
      <c r="GJ328" s="105">
        <v>15.1</v>
      </c>
      <c r="GK328" s="105">
        <v>230</v>
      </c>
      <c r="GL328" s="133">
        <v>0</v>
      </c>
      <c r="GM328" s="133">
        <v>3</v>
      </c>
      <c r="GN328" s="133">
        <v>0</v>
      </c>
      <c r="GO328" s="133">
        <v>0</v>
      </c>
      <c r="GP328" s="133">
        <v>0</v>
      </c>
      <c r="GQ328" s="133">
        <v>0</v>
      </c>
      <c r="GR328" s="133" t="s">
        <v>1106</v>
      </c>
      <c r="GS328" s="72"/>
      <c r="GT328" s="72">
        <v>0.83050000000000002</v>
      </c>
      <c r="GU328" s="72">
        <v>0.90190000000000003</v>
      </c>
      <c r="GV328" s="72">
        <v>0.94020000000000004</v>
      </c>
      <c r="GW328" s="72">
        <v>0.94020000000000004</v>
      </c>
      <c r="GX328" s="72" t="s">
        <v>1085</v>
      </c>
      <c r="GY328" s="72">
        <v>0.96</v>
      </c>
      <c r="GZ328" s="72">
        <v>350</v>
      </c>
      <c r="HA328" s="133" t="s">
        <v>1086</v>
      </c>
      <c r="HB328" s="133" t="s">
        <v>981</v>
      </c>
      <c r="HC328" s="53" t="str">
        <f t="shared" si="34"/>
        <v>31</v>
      </c>
      <c r="HD328" s="56">
        <f t="shared" si="35"/>
        <v>2019</v>
      </c>
      <c r="HF328" s="56" t="e">
        <f>MATCH(ROUND(#REF!,1),#REF!,0)</f>
        <v>#REF!</v>
      </c>
      <c r="HG328" s="56" t="e">
        <f>MATCH(ROUND(#REF!,1),#REF!,0)</f>
        <v>#REF!</v>
      </c>
      <c r="HH328" s="56" t="e">
        <f>MATCH(ROUND(#REF!,1),#REF!,0)</f>
        <v>#REF!</v>
      </c>
      <c r="HI328" s="56" t="e">
        <f>MATCH(ROUND(#REF!,1),#REF!,0)</f>
        <v>#REF!</v>
      </c>
      <c r="HK328" s="115">
        <f t="shared" si="37"/>
        <v>1</v>
      </c>
      <c r="HL328" s="115" t="str" cm="1">
        <f t="array" ref="HL328">IFERROR(INDEX(#REF!,'5. Data Set'!HH328),"")</f>
        <v/>
      </c>
      <c r="HN328" s="116" t="str" cm="1">
        <f t="array" ref="HN328">IF(IFERROR(INDEX($E$5:$E$900,SMALL(IF(ROUND($EH$5:$EH$900,1)=ROUND($EH328,1),ROW($EH$5:$EH$900)-4,""),1)),"")=$E328,"",IFERROR(INDEX($E$5:$E$900,SMALL(IF(ROUND($EH$5:$EH$900,1)=ROUND($EH328,1),ROW($EH$5:$EH$900)-4,""),1)),""))</f>
        <v/>
      </c>
      <c r="HO328" s="116" t="str" cm="1">
        <f t="array" ref="HO328">IF(IFERROR(INDEX($E$5:$E$900,SMALL(IF(ROUND($EH$5:$EH$900,1)=ROUND($EH328,1),ROW($EH$5:$EH$900)-4,""),2)),"")=$E328,"",IFERROR(INDEX($E$5:$E$900,SMALL(IF(ROUND($EH$5:$EH$900,1)=ROUND($EH328,1),ROW($EH$5:$EH$900)-4,""),2)),""))</f>
        <v/>
      </c>
      <c r="HP328" s="116" t="str" cm="1">
        <f t="array" ref="HP328">IF(IFERROR(INDEX($E$5:$E$900,SMALL(IF(ROUND($EH$5:$EH$900,1)=ROUND($EH328,1),ROW($EH$5:$EH$900)-4,""),3)),"")=$E328,"",IFERROR(INDEX($E$5:$E$900,SMALL(IF(ROUND($EH$5:$EH$900,1)=ROUND($EH328,1),ROW($EH$5:$EH$900)-4,""),3)),""))</f>
        <v/>
      </c>
      <c r="HQ328" s="117" t="str" cm="1">
        <f t="array" ref="HQ328">IF(IFERROR(INDEX($E$5:$E$900,SMALL(IF(ROUND($EH$5:$EH$900,1)=ROUND($EH328,1),ROW($EH$5:$EH$900)-4,""),4)),"")=$E328,"",IFERROR(INDEX($E$5:$E$900,SMALL(IF(ROUND($EH$5:$EH$900,1)=ROUND($EH328,1),ROW($EH$5:$EH$900)-4,""),4)),""))</f>
        <v/>
      </c>
      <c r="HR328" s="118"/>
      <c r="HS328" s="105" t="str">
        <f t="shared" si="38"/>
        <v>AIQG</v>
      </c>
      <c r="HT328" s="119" t="str">
        <f t="shared" si="39"/>
        <v/>
      </c>
      <c r="HU328" s="119" t="str">
        <f t="shared" si="39"/>
        <v/>
      </c>
      <c r="HV328" s="119" t="str">
        <f t="shared" si="39"/>
        <v/>
      </c>
      <c r="HW328" s="119" t="str">
        <f t="shared" si="36"/>
        <v/>
      </c>
    </row>
    <row r="329" spans="1:231" ht="12.75" customHeight="1" x14ac:dyDescent="0.25">
      <c r="A329" s="110" t="s">
        <v>1072</v>
      </c>
      <c r="B329" s="110" t="s">
        <v>1117</v>
      </c>
      <c r="C329" s="107" t="s">
        <v>1095</v>
      </c>
      <c r="D329" s="108">
        <v>2019</v>
      </c>
      <c r="E329" s="109" t="s">
        <v>1126</v>
      </c>
      <c r="F329" s="107" t="s">
        <v>300</v>
      </c>
      <c r="G329" s="107" t="s">
        <v>1076</v>
      </c>
      <c r="H329" s="107" t="s">
        <v>1076</v>
      </c>
      <c r="I329" s="107" t="s">
        <v>1076</v>
      </c>
      <c r="J329" s="107" t="s">
        <v>1076</v>
      </c>
      <c r="K329" s="107" t="s">
        <v>1076</v>
      </c>
      <c r="L329" s="107" t="s">
        <v>1076</v>
      </c>
      <c r="M329" s="107" t="s">
        <v>1076</v>
      </c>
      <c r="N329" s="107" t="s">
        <v>1076</v>
      </c>
      <c r="O329" s="107" t="s">
        <v>1076</v>
      </c>
      <c r="P329" s="107" t="s">
        <v>1076</v>
      </c>
      <c r="Q329" s="107" t="s">
        <v>1076</v>
      </c>
      <c r="R329" s="107" t="s">
        <v>1076</v>
      </c>
      <c r="S329" s="107" t="s">
        <v>1077</v>
      </c>
      <c r="T329" s="107" t="s">
        <v>1077</v>
      </c>
      <c r="U329" s="107" t="s">
        <v>1077</v>
      </c>
      <c r="V329" s="107" t="s">
        <v>1077</v>
      </c>
      <c r="W329" s="107" t="s">
        <v>18</v>
      </c>
      <c r="X329" s="105" t="s">
        <v>1119</v>
      </c>
      <c r="Y329" s="107" t="s">
        <v>296</v>
      </c>
      <c r="Z329" s="107">
        <v>1</v>
      </c>
      <c r="AA329" s="107" t="s">
        <v>1127</v>
      </c>
      <c r="AB329" s="110">
        <v>1</v>
      </c>
      <c r="AC329" s="110">
        <v>1</v>
      </c>
      <c r="AD329" s="107">
        <v>3696</v>
      </c>
      <c r="AE329" s="107">
        <v>8</v>
      </c>
      <c r="AF329" s="107">
        <v>2</v>
      </c>
      <c r="AG329" s="107">
        <v>65122</v>
      </c>
      <c r="AH329" s="107">
        <v>4</v>
      </c>
      <c r="AI329" s="107" t="s">
        <v>1128</v>
      </c>
      <c r="AJ329" s="110">
        <v>2</v>
      </c>
      <c r="AK329" s="110" t="s">
        <v>405</v>
      </c>
      <c r="AL329" s="107" t="s">
        <v>316</v>
      </c>
      <c r="AM329" s="107">
        <v>2</v>
      </c>
      <c r="AN329" s="110" t="s">
        <v>367</v>
      </c>
      <c r="AO329" s="110">
        <v>350</v>
      </c>
      <c r="AP329" s="107" t="s">
        <v>1102</v>
      </c>
      <c r="AQ329" s="107" t="s">
        <v>441</v>
      </c>
      <c r="AR329" s="107" t="s">
        <v>319</v>
      </c>
      <c r="AS329" s="107" t="s">
        <v>674</v>
      </c>
      <c r="AT329" s="107" t="s">
        <v>478</v>
      </c>
      <c r="AU329" s="111">
        <v>15.868741999999999</v>
      </c>
      <c r="AV329" s="111">
        <v>20.959992</v>
      </c>
      <c r="AW329" s="111">
        <v>23.263266000000002</v>
      </c>
      <c r="AX329" s="111">
        <v>14.029612</v>
      </c>
      <c r="AY329" s="111">
        <v>14.301005999999999</v>
      </c>
      <c r="AZ329" s="111">
        <v>20.465306000000002</v>
      </c>
      <c r="BA329" s="111">
        <v>8.8670570000000009</v>
      </c>
      <c r="BB329" s="111">
        <v>18.59545</v>
      </c>
      <c r="BC329" s="111">
        <v>31.644995999999999</v>
      </c>
      <c r="BD329" s="111">
        <v>13.789413</v>
      </c>
      <c r="BE329" s="131">
        <v>88.694374999999994</v>
      </c>
      <c r="BF329" s="131">
        <v>20.7</v>
      </c>
      <c r="BG329" s="131">
        <v>21584.465654</v>
      </c>
      <c r="BH329" s="112">
        <v>21603.578408000001</v>
      </c>
      <c r="BI329" s="111">
        <v>3.1199210000000002</v>
      </c>
      <c r="BJ329" s="112">
        <v>167.89750000000001</v>
      </c>
      <c r="BK329" s="112">
        <v>16200.294071</v>
      </c>
      <c r="BL329" s="111">
        <v>2.3395950000000001</v>
      </c>
      <c r="BM329" s="112">
        <v>163.55944400000001</v>
      </c>
      <c r="BN329" s="112">
        <v>10839.143811</v>
      </c>
      <c r="BO329" s="111">
        <v>1.5653550000000001</v>
      </c>
      <c r="BP329" s="112">
        <v>89.583332999999996</v>
      </c>
      <c r="BQ329" s="112">
        <v>5385.7760070000004</v>
      </c>
      <c r="BR329" s="111">
        <v>0.77779699999999996</v>
      </c>
      <c r="BS329" s="131">
        <v>56.97</v>
      </c>
      <c r="BT329" s="131">
        <v>199375.74134000001</v>
      </c>
      <c r="BU329" s="112">
        <v>199608.497481</v>
      </c>
      <c r="BV329" s="107">
        <v>3.38273</v>
      </c>
      <c r="BW329" s="107">
        <v>173.12777800000001</v>
      </c>
      <c r="BX329" s="107">
        <v>149532.597205</v>
      </c>
      <c r="BY329" s="107">
        <v>2.5341019999999999</v>
      </c>
      <c r="BZ329" s="107">
        <v>106.83583299999999</v>
      </c>
      <c r="CA329" s="107">
        <v>99629.397760000007</v>
      </c>
      <c r="CB329" s="107">
        <v>1.688402</v>
      </c>
      <c r="CC329" s="107">
        <v>63.891388999999997</v>
      </c>
      <c r="CD329" s="107">
        <v>49831.592840999998</v>
      </c>
      <c r="CE329" s="107">
        <v>0.84448699999999999</v>
      </c>
      <c r="CF329" s="131">
        <v>53.588285999999997</v>
      </c>
      <c r="CG329" s="131">
        <v>77852.642970999994</v>
      </c>
      <c r="CH329" s="112">
        <v>75106.564037000004</v>
      </c>
      <c r="CI329" s="107">
        <v>4.7099060000000001</v>
      </c>
      <c r="CJ329" s="107">
        <v>160.39250000000001</v>
      </c>
      <c r="CK329" s="107">
        <v>58398.389779999998</v>
      </c>
      <c r="CL329" s="107">
        <v>3.6621419999999998</v>
      </c>
      <c r="CM329" s="107">
        <v>164.62027800000001</v>
      </c>
      <c r="CN329" s="107">
        <v>38897.532505000003</v>
      </c>
      <c r="CO329" s="107">
        <v>2.4392510000000001</v>
      </c>
      <c r="CP329" s="107">
        <v>114.03694400000001</v>
      </c>
      <c r="CQ329" s="107">
        <v>19510.754142000002</v>
      </c>
      <c r="CR329" s="107">
        <v>1.2235119999999999</v>
      </c>
      <c r="CS329" s="107">
        <v>58.373610999999997</v>
      </c>
      <c r="CT329" s="107">
        <v>39968.093496000001</v>
      </c>
      <c r="CU329" s="112">
        <v>39456.743578000001</v>
      </c>
      <c r="CV329" s="107">
        <v>2.620574</v>
      </c>
      <c r="CW329" s="107">
        <v>164.17694399999999</v>
      </c>
      <c r="CX329" s="112">
        <v>29993.281994000001</v>
      </c>
      <c r="CY329" s="107">
        <v>1.9920450000000001</v>
      </c>
      <c r="CZ329" s="107">
        <v>146.12722199999999</v>
      </c>
      <c r="DA329" s="112">
        <v>19979.550392000001</v>
      </c>
      <c r="DB329" s="107">
        <v>1.3269690000000001</v>
      </c>
      <c r="DC329" s="107">
        <v>90.183888999999994</v>
      </c>
      <c r="DD329" s="112">
        <v>9989.0511279999992</v>
      </c>
      <c r="DE329" s="107">
        <v>0.66343600000000003</v>
      </c>
      <c r="DF329" s="107">
        <v>54.827778000000002</v>
      </c>
      <c r="DG329" s="131">
        <v>59032.104004000001</v>
      </c>
      <c r="DH329" s="112">
        <v>58994.846477999999</v>
      </c>
      <c r="DI329" s="107">
        <v>2.8244669999999998</v>
      </c>
      <c r="DJ329" s="107">
        <v>160.77611099999999</v>
      </c>
      <c r="DK329" s="112">
        <v>44322.106398999997</v>
      </c>
      <c r="DL329" s="107">
        <v>2.121988</v>
      </c>
      <c r="DM329" s="107">
        <v>164.329722</v>
      </c>
      <c r="DN329" s="112">
        <v>29569.806331</v>
      </c>
      <c r="DO329" s="107">
        <v>1.415699</v>
      </c>
      <c r="DP329" s="131">
        <v>96.597222000000002</v>
      </c>
      <c r="DQ329" s="112">
        <v>14767.113439000001</v>
      </c>
      <c r="DR329" s="107">
        <v>0.70699800000000002</v>
      </c>
      <c r="DS329" s="131">
        <v>56.195278000000002</v>
      </c>
      <c r="DT329" s="131">
        <v>4356.7591469999998</v>
      </c>
      <c r="DU329" s="112">
        <v>4344.5907790000001</v>
      </c>
      <c r="DV329" s="107">
        <v>4.4475519999999999</v>
      </c>
      <c r="DW329" s="107">
        <v>160.660833</v>
      </c>
      <c r="DX329" s="112">
        <v>3256.7666570000001</v>
      </c>
      <c r="DY329" s="107">
        <v>3.3339479999999999</v>
      </c>
      <c r="DZ329" s="131">
        <v>161.6825</v>
      </c>
      <c r="EA329" s="112">
        <v>2184.2178119999999</v>
      </c>
      <c r="EB329" s="107">
        <v>2.2359810000000002</v>
      </c>
      <c r="EC329" s="131">
        <v>113.06444399999999</v>
      </c>
      <c r="ED329" s="112">
        <v>1082.377839</v>
      </c>
      <c r="EE329" s="107">
        <v>1.1080289999999999</v>
      </c>
      <c r="EF329" s="131">
        <v>71.306111000000001</v>
      </c>
      <c r="EG329" s="131">
        <v>635040.052409</v>
      </c>
      <c r="EH329" s="111">
        <v>633022.10157599999</v>
      </c>
      <c r="EI329" s="107">
        <v>1.787631</v>
      </c>
      <c r="EJ329" s="107">
        <v>162.949206</v>
      </c>
      <c r="EK329" s="112">
        <v>556794.148591</v>
      </c>
      <c r="EL329" s="107">
        <v>1.5723659999999999</v>
      </c>
      <c r="EM329" s="131">
        <v>132.39047600000001</v>
      </c>
      <c r="EN329" s="112">
        <v>475340.68693199998</v>
      </c>
      <c r="EO329" s="107">
        <v>1.342344</v>
      </c>
      <c r="EP329" s="131">
        <v>117.204286</v>
      </c>
      <c r="EQ329" s="112">
        <v>394273.15657499997</v>
      </c>
      <c r="ER329" s="107">
        <v>1.113413</v>
      </c>
      <c r="ES329" s="131">
        <v>106.169127</v>
      </c>
      <c r="ET329" s="112">
        <v>321257.49307899998</v>
      </c>
      <c r="EU329" s="107">
        <v>0.907219</v>
      </c>
      <c r="EV329" s="131">
        <v>94.219524000000007</v>
      </c>
      <c r="EW329" s="112">
        <v>236768.01097800001</v>
      </c>
      <c r="EX329" s="107">
        <v>0.668624</v>
      </c>
      <c r="EY329" s="131">
        <v>78.457937000000001</v>
      </c>
      <c r="EZ329" s="112">
        <v>159713.02524399999</v>
      </c>
      <c r="FA329" s="107">
        <v>0.45102399999999998</v>
      </c>
      <c r="FB329" s="131">
        <v>63.626269999999998</v>
      </c>
      <c r="FC329" s="112">
        <v>79386.971611999994</v>
      </c>
      <c r="FD329" s="107">
        <v>0.224186</v>
      </c>
      <c r="FE329" s="131">
        <v>53.401349000000003</v>
      </c>
      <c r="FF329" s="131">
        <v>423.18069500000001</v>
      </c>
      <c r="FG329" s="112">
        <v>419.901456</v>
      </c>
      <c r="FH329" s="107">
        <v>1.2406239999999999</v>
      </c>
      <c r="FI329" s="107">
        <v>48.137121</v>
      </c>
      <c r="FJ329" s="112">
        <v>209.643213</v>
      </c>
      <c r="FK329" s="107">
        <v>0.61940300000000004</v>
      </c>
      <c r="FL329" s="171">
        <v>46.165757999999997</v>
      </c>
      <c r="FM329" s="131">
        <v>281.67411700000002</v>
      </c>
      <c r="FN329" s="112">
        <v>281.53245700000002</v>
      </c>
      <c r="FO329" s="107">
        <v>2.06115</v>
      </c>
      <c r="FP329" s="107">
        <v>46.309545</v>
      </c>
      <c r="FQ329" s="112">
        <v>139.98723799999999</v>
      </c>
      <c r="FR329" s="107">
        <v>1.024872</v>
      </c>
      <c r="FS329" s="131">
        <v>45.551060999999997</v>
      </c>
      <c r="FT329" s="107">
        <v>21.225548</v>
      </c>
      <c r="FU329" s="107">
        <v>1.842495</v>
      </c>
      <c r="FV329" s="107">
        <v>132.65682899999999</v>
      </c>
      <c r="FW329" s="107">
        <v>20.933534000000002</v>
      </c>
      <c r="FX329" s="107">
        <v>1.8171470000000001</v>
      </c>
      <c r="FY329" s="107">
        <v>132.73190500000001</v>
      </c>
      <c r="FZ329" s="107">
        <v>764971.11394099996</v>
      </c>
      <c r="GA329" s="107">
        <v>5.1654010000000001</v>
      </c>
      <c r="GB329" s="131">
        <v>164.049722</v>
      </c>
      <c r="GC329" s="107">
        <v>2139506.9863319998</v>
      </c>
      <c r="GD329" s="107">
        <v>14.446835</v>
      </c>
      <c r="GE329" s="132">
        <v>162.88333299999999</v>
      </c>
      <c r="GF329" s="132">
        <v>43.840302999999999</v>
      </c>
      <c r="GG329" s="132">
        <v>16.100000000000001</v>
      </c>
      <c r="GH329" s="132">
        <v>24.3</v>
      </c>
      <c r="GI329" s="132">
        <v>35</v>
      </c>
      <c r="GJ329" s="132">
        <v>20.7</v>
      </c>
      <c r="GK329" s="132">
        <v>230</v>
      </c>
      <c r="GL329" s="133">
        <v>0</v>
      </c>
      <c r="GM329" s="133">
        <v>5</v>
      </c>
      <c r="GN329" s="133">
        <v>0</v>
      </c>
      <c r="GO329" s="133">
        <v>0</v>
      </c>
      <c r="GP329" s="133">
        <v>0</v>
      </c>
      <c r="GQ329" s="133">
        <v>0</v>
      </c>
      <c r="GR329" s="133" t="s">
        <v>1106</v>
      </c>
      <c r="GS329" s="72"/>
      <c r="GT329" s="72">
        <v>0.83050000000000002</v>
      </c>
      <c r="GU329" s="72">
        <v>0.90190000000000003</v>
      </c>
      <c r="GV329" s="72">
        <v>0.94020000000000004</v>
      </c>
      <c r="GW329" s="72">
        <v>0.94020000000000004</v>
      </c>
      <c r="GX329" s="72" t="s">
        <v>1085</v>
      </c>
      <c r="GY329" s="72">
        <v>0.96</v>
      </c>
      <c r="GZ329" s="72">
        <v>350</v>
      </c>
      <c r="HA329" s="133" t="s">
        <v>1086</v>
      </c>
      <c r="HB329" s="133" t="s">
        <v>981</v>
      </c>
      <c r="HC329" s="53" t="str">
        <f t="shared" si="34"/>
        <v>33</v>
      </c>
      <c r="HD329" s="56">
        <f t="shared" si="35"/>
        <v>2019</v>
      </c>
      <c r="HF329" s="56" t="e">
        <f>MATCH(ROUND(#REF!,1),#REF!,0)</f>
        <v>#REF!</v>
      </c>
      <c r="HG329" s="56" t="e">
        <f>MATCH(ROUND(#REF!,1),#REF!,0)</f>
        <v>#REF!</v>
      </c>
      <c r="HH329" s="56" t="e">
        <f>MATCH(ROUND(#REF!,1),#REF!,0)</f>
        <v>#REF!</v>
      </c>
      <c r="HI329" s="56" t="e">
        <f>MATCH(ROUND(#REF!,1),#REF!,0)</f>
        <v>#REF!</v>
      </c>
      <c r="HK329" s="115">
        <f t="shared" si="37"/>
        <v>1</v>
      </c>
      <c r="HL329" s="115" t="str" cm="1">
        <f t="array" ref="HL329">IFERROR(INDEX(#REF!,'5. Data Set'!HH329),"")</f>
        <v/>
      </c>
      <c r="HN329" s="116" t="str" cm="1">
        <f t="array" ref="HN329">IF(IFERROR(INDEX($E$5:$E$900,SMALL(IF(ROUND($EH$5:$EH$900,1)=ROUND($EH329,1),ROW($EH$5:$EH$900)-4,""),1)),"")=$E329,"",IFERROR(INDEX($E$5:$E$900,SMALL(IF(ROUND($EH$5:$EH$900,1)=ROUND($EH329,1),ROW($EH$5:$EH$900)-4,""),1)),""))</f>
        <v/>
      </c>
      <c r="HO329" s="116" t="str" cm="1">
        <f t="array" ref="HO329">IF(IFERROR(INDEX($E$5:$E$900,SMALL(IF(ROUND($EH$5:$EH$900,1)=ROUND($EH329,1),ROW($EH$5:$EH$900)-4,""),2)),"")=$E329,"",IFERROR(INDEX($E$5:$E$900,SMALL(IF(ROUND($EH$5:$EH$900,1)=ROUND($EH329,1),ROW($EH$5:$EH$900)-4,""),2)),""))</f>
        <v/>
      </c>
      <c r="HP329" s="116" t="str" cm="1">
        <f t="array" ref="HP329">IF(IFERROR(INDEX($E$5:$E$900,SMALL(IF(ROUND($EH$5:$EH$900,1)=ROUND($EH329,1),ROW($EH$5:$EH$900)-4,""),3)),"")=$E329,"",IFERROR(INDEX($E$5:$E$900,SMALL(IF(ROUND($EH$5:$EH$900,1)=ROUND($EH329,1),ROW($EH$5:$EH$900)-4,""),3)),""))</f>
        <v/>
      </c>
      <c r="HQ329" s="117" t="str" cm="1">
        <f t="array" ref="HQ329">IF(IFERROR(INDEX($E$5:$E$900,SMALL(IF(ROUND($EH$5:$EH$900,1)=ROUND($EH329,1),ROW($EH$5:$EH$900)-4,""),4)),"")=$E329,"",IFERROR(INDEX($E$5:$E$900,SMALL(IF(ROUND($EH$5:$EH$900,1)=ROUND($EH329,1),ROW($EH$5:$EH$900)-4,""),4)),""))</f>
        <v/>
      </c>
      <c r="HR329" s="118"/>
      <c r="HS329" s="105" t="str">
        <f t="shared" si="38"/>
        <v>AIQG</v>
      </c>
      <c r="HT329" s="119" t="str">
        <f t="shared" si="39"/>
        <v/>
      </c>
      <c r="HU329" s="119" t="str">
        <f t="shared" si="39"/>
        <v/>
      </c>
      <c r="HV329" s="119" t="str">
        <f t="shared" si="39"/>
        <v/>
      </c>
      <c r="HW329" s="119" t="str">
        <f t="shared" si="36"/>
        <v/>
      </c>
    </row>
    <row r="330" spans="1:231" ht="12.75" customHeight="1" x14ac:dyDescent="0.25">
      <c r="A330" s="110" t="s">
        <v>1072</v>
      </c>
      <c r="B330" s="110" t="s">
        <v>1129</v>
      </c>
      <c r="C330" s="107" t="s">
        <v>1074</v>
      </c>
      <c r="D330" s="108">
        <v>2021</v>
      </c>
      <c r="E330" s="109" t="s">
        <v>1130</v>
      </c>
      <c r="F330" s="107" t="s">
        <v>49</v>
      </c>
      <c r="G330" s="107" t="s">
        <v>1076</v>
      </c>
      <c r="H330" s="107" t="s">
        <v>1076</v>
      </c>
      <c r="I330" s="107" t="s">
        <v>1076</v>
      </c>
      <c r="J330" s="107" t="s">
        <v>1076</v>
      </c>
      <c r="K330" s="107" t="s">
        <v>1076</v>
      </c>
      <c r="L330" s="107" t="s">
        <v>1076</v>
      </c>
      <c r="M330" s="107" t="s">
        <v>1076</v>
      </c>
      <c r="N330" s="107" t="s">
        <v>1076</v>
      </c>
      <c r="O330" s="107" t="s">
        <v>1076</v>
      </c>
      <c r="P330" s="107" t="s">
        <v>1076</v>
      </c>
      <c r="Q330" s="107" t="s">
        <v>1076</v>
      </c>
      <c r="R330" s="107" t="s">
        <v>1077</v>
      </c>
      <c r="S330" s="107" t="s">
        <v>1076</v>
      </c>
      <c r="T330" s="107" t="s">
        <v>1077</v>
      </c>
      <c r="U330" s="107" t="s">
        <v>1077</v>
      </c>
      <c r="V330" s="107" t="s">
        <v>1077</v>
      </c>
      <c r="W330" s="107" t="s">
        <v>18</v>
      </c>
      <c r="X330" s="105" t="s">
        <v>1119</v>
      </c>
      <c r="Y330" s="107" t="s">
        <v>296</v>
      </c>
      <c r="Z330" s="107">
        <v>1</v>
      </c>
      <c r="AA330" s="107" t="s">
        <v>1131</v>
      </c>
      <c r="AB330" s="110">
        <v>2</v>
      </c>
      <c r="AC330" s="110">
        <v>1</v>
      </c>
      <c r="AD330" s="107">
        <v>3100</v>
      </c>
      <c r="AE330" s="107">
        <v>16</v>
      </c>
      <c r="AF330" s="107">
        <v>2</v>
      </c>
      <c r="AG330" s="107">
        <v>63700</v>
      </c>
      <c r="AH330" s="107">
        <v>8</v>
      </c>
      <c r="AI330" s="107" t="s">
        <v>1132</v>
      </c>
      <c r="AJ330" s="110">
        <v>2</v>
      </c>
      <c r="AK330" s="110"/>
      <c r="AL330" s="107"/>
      <c r="AM330" s="107">
        <v>1</v>
      </c>
      <c r="AN330" s="110" t="s">
        <v>367</v>
      </c>
      <c r="AO330" s="110">
        <v>800</v>
      </c>
      <c r="AP330" s="107" t="s">
        <v>1133</v>
      </c>
      <c r="AQ330" s="107" t="s">
        <v>1081</v>
      </c>
      <c r="AR330" s="107" t="s">
        <v>1082</v>
      </c>
      <c r="AS330" s="107" t="s">
        <v>1134</v>
      </c>
      <c r="AT330" s="107" t="s">
        <v>478</v>
      </c>
      <c r="AU330" s="111">
        <v>18.007000000000001</v>
      </c>
      <c r="AV330" s="111">
        <v>22.277999999999999</v>
      </c>
      <c r="AW330" s="111">
        <v>23.306999999999999</v>
      </c>
      <c r="AX330" s="111">
        <v>14.992000000000001</v>
      </c>
      <c r="AY330" s="111">
        <v>12.653</v>
      </c>
      <c r="AZ330" s="111">
        <v>159.67699999999999</v>
      </c>
      <c r="BA330" s="111">
        <v>16.015999999999998</v>
      </c>
      <c r="BB330" s="111">
        <v>12.691000000000001</v>
      </c>
      <c r="BC330" s="111">
        <v>35.701000000000001</v>
      </c>
      <c r="BD330" s="111">
        <v>18.808</v>
      </c>
      <c r="BE330" s="131">
        <v>48.734000000000002</v>
      </c>
      <c r="BF330" s="131">
        <v>25.6</v>
      </c>
      <c r="BG330" s="131">
        <v>49139.23</v>
      </c>
      <c r="BH330" s="112">
        <v>48939.534</v>
      </c>
      <c r="BI330" s="111">
        <v>7.0679999999999996</v>
      </c>
      <c r="BJ330" s="112">
        <v>374.01299999999998</v>
      </c>
      <c r="BK330" s="112">
        <v>36801.237000000001</v>
      </c>
      <c r="BL330" s="111">
        <v>5.3150000000000004</v>
      </c>
      <c r="BM330" s="112">
        <v>239.441</v>
      </c>
      <c r="BN330" s="112">
        <v>24532.05</v>
      </c>
      <c r="BO330" s="111">
        <v>3.5430000000000001</v>
      </c>
      <c r="BP330" s="112">
        <v>187.34899999999999</v>
      </c>
      <c r="BQ330" s="112">
        <v>12261.514999999999</v>
      </c>
      <c r="BR330" s="111">
        <v>1.7709999999999999</v>
      </c>
      <c r="BS330" s="131">
        <v>133.59399999999999</v>
      </c>
      <c r="BT330" s="131">
        <v>545821.85</v>
      </c>
      <c r="BU330" s="112">
        <v>546010.14800000004</v>
      </c>
      <c r="BV330" s="107">
        <v>9.2530000000000001</v>
      </c>
      <c r="BW330" s="107">
        <v>345.27100000000002</v>
      </c>
      <c r="BX330" s="107">
        <v>409536.1</v>
      </c>
      <c r="BY330" s="107">
        <v>6.94</v>
      </c>
      <c r="BZ330" s="107">
        <v>283.21600000000001</v>
      </c>
      <c r="CA330" s="107">
        <v>272765.34100000001</v>
      </c>
      <c r="CB330" s="107">
        <v>4.6230000000000002</v>
      </c>
      <c r="CC330" s="107">
        <v>216.303</v>
      </c>
      <c r="CD330" s="107">
        <v>136539.443</v>
      </c>
      <c r="CE330" s="107">
        <v>2.3140000000000001</v>
      </c>
      <c r="CF330" s="131">
        <v>131.83099999999999</v>
      </c>
      <c r="CG330" s="131">
        <v>156028.1</v>
      </c>
      <c r="CH330" s="112">
        <v>153779.60399999999</v>
      </c>
      <c r="CI330" s="107">
        <v>9.6430000000000007</v>
      </c>
      <c r="CJ330" s="107">
        <v>375.67599999999999</v>
      </c>
      <c r="CK330" s="107">
        <v>116994.671</v>
      </c>
      <c r="CL330" s="107">
        <v>7.3369999999999997</v>
      </c>
      <c r="CM330" s="107">
        <v>272.40499999999997</v>
      </c>
      <c r="CN330" s="107">
        <v>77994.887000000002</v>
      </c>
      <c r="CO330" s="107">
        <v>4.891</v>
      </c>
      <c r="CP330" s="107">
        <v>211.01599999999999</v>
      </c>
      <c r="CQ330" s="107">
        <v>38996.675999999999</v>
      </c>
      <c r="CR330" s="107">
        <v>2.4449999999999998</v>
      </c>
      <c r="CS330" s="107">
        <v>132.79599999999999</v>
      </c>
      <c r="CT330" s="107">
        <v>74301.33</v>
      </c>
      <c r="CU330" s="112">
        <v>74340.679999999993</v>
      </c>
      <c r="CV330" s="107">
        <v>4.9400000000000004</v>
      </c>
      <c r="CW330" s="107">
        <v>332.21</v>
      </c>
      <c r="CX330" s="112">
        <v>55724.25</v>
      </c>
      <c r="CY330" s="107">
        <v>3.7</v>
      </c>
      <c r="CZ330" s="107">
        <v>177.97</v>
      </c>
      <c r="DA330" s="112">
        <v>37162.71</v>
      </c>
      <c r="DB330" s="107">
        <v>2.4700000000000002</v>
      </c>
      <c r="DC330" s="107">
        <v>154.22999999999999</v>
      </c>
      <c r="DD330" s="112">
        <v>18600.12</v>
      </c>
      <c r="DE330" s="107">
        <v>1.24</v>
      </c>
      <c r="DF330" s="107">
        <v>120.97</v>
      </c>
      <c r="DG330" s="131">
        <v>97715.7</v>
      </c>
      <c r="DH330" s="112">
        <v>97889.12</v>
      </c>
      <c r="DI330" s="107">
        <v>4.6900000000000004</v>
      </c>
      <c r="DJ330" s="107">
        <v>367.98</v>
      </c>
      <c r="DK330" s="112">
        <v>73309.3</v>
      </c>
      <c r="DL330" s="107">
        <v>3.51</v>
      </c>
      <c r="DM330" s="107">
        <v>212.73</v>
      </c>
      <c r="DN330" s="112">
        <v>48834.15</v>
      </c>
      <c r="DO330" s="107">
        <v>2.34</v>
      </c>
      <c r="DP330" s="131">
        <v>172.88</v>
      </c>
      <c r="DQ330" s="112">
        <v>24451.57</v>
      </c>
      <c r="DR330" s="107">
        <v>1.17</v>
      </c>
      <c r="DS330" s="131">
        <v>129.80000000000001</v>
      </c>
      <c r="DT330" s="131">
        <v>55858.19</v>
      </c>
      <c r="DU330" s="112">
        <v>55983.59</v>
      </c>
      <c r="DV330" s="107">
        <v>57.31</v>
      </c>
      <c r="DW330" s="107">
        <v>367.63</v>
      </c>
      <c r="DX330" s="112">
        <v>41878.76</v>
      </c>
      <c r="DY330" s="107">
        <v>42.87</v>
      </c>
      <c r="DZ330" s="131">
        <v>200.36</v>
      </c>
      <c r="EA330" s="112">
        <v>27888.34</v>
      </c>
      <c r="EB330" s="107">
        <v>28.55</v>
      </c>
      <c r="EC330" s="131">
        <v>165.35</v>
      </c>
      <c r="ED330" s="112">
        <v>13949.41</v>
      </c>
      <c r="EE330" s="107">
        <v>14.28</v>
      </c>
      <c r="EF330" s="131">
        <v>126.51</v>
      </c>
      <c r="EG330" s="131">
        <v>2326135.71</v>
      </c>
      <c r="EH330" s="111">
        <v>2337522.98</v>
      </c>
      <c r="EI330" s="107">
        <v>6.601</v>
      </c>
      <c r="EJ330" s="107">
        <v>301.14999999999998</v>
      </c>
      <c r="EK330" s="112">
        <v>2043269.79</v>
      </c>
      <c r="EL330" s="107">
        <v>5.77</v>
      </c>
      <c r="EM330" s="131">
        <v>299.88</v>
      </c>
      <c r="EN330" s="112">
        <v>1743907.43</v>
      </c>
      <c r="EO330" s="107">
        <v>4.9249999999999998</v>
      </c>
      <c r="EP330" s="131">
        <v>267.12</v>
      </c>
      <c r="EQ330" s="112">
        <v>1450365.27</v>
      </c>
      <c r="ER330" s="107">
        <v>4.0960000000000001</v>
      </c>
      <c r="ES330" s="131">
        <v>192.7</v>
      </c>
      <c r="ET330" s="112">
        <v>1167128.8899999999</v>
      </c>
      <c r="EU330" s="107">
        <v>3.2959999999999998</v>
      </c>
      <c r="EV330" s="131">
        <v>174.94</v>
      </c>
      <c r="EW330" s="112">
        <v>871267.97</v>
      </c>
      <c r="EX330" s="107">
        <v>2.46</v>
      </c>
      <c r="EY330" s="131">
        <v>154.63</v>
      </c>
      <c r="EZ330" s="112">
        <v>581597.06000000006</v>
      </c>
      <c r="FA330" s="107">
        <v>1.6419999999999999</v>
      </c>
      <c r="FB330" s="131">
        <v>135.62</v>
      </c>
      <c r="FC330" s="112">
        <v>293693.59000000003</v>
      </c>
      <c r="FD330" s="107">
        <v>0.82899999999999996</v>
      </c>
      <c r="FE330" s="131">
        <v>114.95</v>
      </c>
      <c r="FF330" s="131">
        <v>559.61</v>
      </c>
      <c r="FG330" s="112">
        <v>555.70000000000005</v>
      </c>
      <c r="FH330" s="107">
        <v>1.64</v>
      </c>
      <c r="FI330" s="107">
        <v>94.2</v>
      </c>
      <c r="FJ330" s="112">
        <v>275.47000000000003</v>
      </c>
      <c r="FK330" s="107">
        <v>0.81</v>
      </c>
      <c r="FL330" s="171">
        <v>88.08</v>
      </c>
      <c r="FM330" s="131">
        <v>609.82000000000005</v>
      </c>
      <c r="FN330" s="112">
        <v>612.95000000000005</v>
      </c>
      <c r="FO330" s="107">
        <v>4.49</v>
      </c>
      <c r="FP330" s="107">
        <v>90.13</v>
      </c>
      <c r="FQ330" s="112">
        <v>306.45</v>
      </c>
      <c r="FR330" s="107">
        <v>2.2400000000000002</v>
      </c>
      <c r="FS330" s="131">
        <v>87.64</v>
      </c>
      <c r="FT330" s="107">
        <v>68.61</v>
      </c>
      <c r="FU330" s="107">
        <v>5.96</v>
      </c>
      <c r="FV330" s="107">
        <v>320.66000000000003</v>
      </c>
      <c r="FW330" s="107">
        <v>68.83</v>
      </c>
      <c r="FX330" s="107">
        <v>5.98</v>
      </c>
      <c r="FY330" s="107">
        <v>313.72000000000003</v>
      </c>
      <c r="FZ330" s="107">
        <v>967861.21</v>
      </c>
      <c r="GA330" s="107">
        <v>6.54</v>
      </c>
      <c r="GB330" s="131">
        <v>349.25</v>
      </c>
      <c r="GC330" s="107">
        <v>2219682.17</v>
      </c>
      <c r="GD330" s="107">
        <v>14.99</v>
      </c>
      <c r="GE330" s="132">
        <v>307.55</v>
      </c>
      <c r="GF330" s="132">
        <v>97.5</v>
      </c>
      <c r="GG330" s="132">
        <v>24</v>
      </c>
      <c r="GH330" s="132">
        <v>21.3</v>
      </c>
      <c r="GI330" s="132">
        <v>30.3</v>
      </c>
      <c r="GJ330" s="132">
        <v>25.6</v>
      </c>
      <c r="GK330" s="132">
        <v>230.3</v>
      </c>
      <c r="GL330" s="133">
        <v>0</v>
      </c>
      <c r="GM330" s="133">
        <v>1</v>
      </c>
      <c r="GN330" s="133">
        <v>0</v>
      </c>
      <c r="GO330" s="133">
        <v>0</v>
      </c>
      <c r="GP330" s="133">
        <v>0</v>
      </c>
      <c r="GQ330" s="133">
        <v>0</v>
      </c>
      <c r="GR330" s="133" t="s">
        <v>1106</v>
      </c>
      <c r="GS330" s="72"/>
      <c r="GT330" s="72">
        <v>0.89</v>
      </c>
      <c r="GU330" s="72">
        <v>0.93</v>
      </c>
      <c r="GV330" s="72">
        <v>0.94</v>
      </c>
      <c r="GW330" s="72">
        <v>0.93</v>
      </c>
      <c r="GX330" s="72" t="s">
        <v>1085</v>
      </c>
      <c r="GY330" s="72">
        <v>0.99</v>
      </c>
      <c r="GZ330" s="72">
        <v>800</v>
      </c>
      <c r="HA330" s="133" t="s">
        <v>1086</v>
      </c>
      <c r="HB330" s="133">
        <v>86.3</v>
      </c>
      <c r="HC330" s="53" t="str">
        <f t="shared" si="34"/>
        <v>38</v>
      </c>
      <c r="HD330" s="56">
        <f t="shared" si="35"/>
        <v>2021</v>
      </c>
      <c r="HF330" s="56" t="e">
        <f>MATCH(ROUND(#REF!,1),#REF!,0)</f>
        <v>#REF!</v>
      </c>
      <c r="HG330" s="56" t="e">
        <f>MATCH(ROUND(#REF!,1),#REF!,0)</f>
        <v>#REF!</v>
      </c>
      <c r="HH330" s="56" t="e">
        <f>MATCH(ROUND(#REF!,1),#REF!,0)</f>
        <v>#REF!</v>
      </c>
      <c r="HI330" s="56" t="e">
        <f>MATCH(ROUND(#REF!,1),#REF!,0)</f>
        <v>#REF!</v>
      </c>
      <c r="HK330" s="115">
        <f t="shared" si="37"/>
        <v>1</v>
      </c>
      <c r="HL330" s="115" t="str" cm="1">
        <f t="array" ref="HL330">IFERROR(INDEX(#REF!,'5. Data Set'!HH330),"")</f>
        <v/>
      </c>
      <c r="HN330" s="116" t="str" cm="1">
        <f t="array" ref="HN330">IF(IFERROR(INDEX($E$5:$E$900,SMALL(IF(ROUND($EH$5:$EH$900,1)=ROUND($EH330,1),ROW($EH$5:$EH$900)-4,""),1)),"")=$E330,"",IFERROR(INDEX($E$5:$E$900,SMALL(IF(ROUND($EH$5:$EH$900,1)=ROUND($EH330,1),ROW($EH$5:$EH$900)-4,""),1)),""))</f>
        <v/>
      </c>
      <c r="HO330" s="116" t="str" cm="1">
        <f t="array" ref="HO330">IF(IFERROR(INDEX($E$5:$E$900,SMALL(IF(ROUND($EH$5:$EH$900,1)=ROUND($EH330,1),ROW($EH$5:$EH$900)-4,""),2)),"")=$E330,"",IFERROR(INDEX($E$5:$E$900,SMALL(IF(ROUND($EH$5:$EH$900,1)=ROUND($EH330,1),ROW($EH$5:$EH$900)-4,""),2)),""))</f>
        <v/>
      </c>
      <c r="HP330" s="116" t="str" cm="1">
        <f t="array" ref="HP330">IF(IFERROR(INDEX($E$5:$E$900,SMALL(IF(ROUND($EH$5:$EH$900,1)=ROUND($EH330,1),ROW($EH$5:$EH$900)-4,""),3)),"")=$E330,"",IFERROR(INDEX($E$5:$E$900,SMALL(IF(ROUND($EH$5:$EH$900,1)=ROUND($EH330,1),ROW($EH$5:$EH$900)-4,""),3)),""))</f>
        <v/>
      </c>
      <c r="HQ330" s="117" t="str" cm="1">
        <f t="array" ref="HQ330">IF(IFERROR(INDEX($E$5:$E$900,SMALL(IF(ROUND($EH$5:$EH$900,1)=ROUND($EH330,1),ROW($EH$5:$EH$900)-4,""),4)),"")=$E330,"",IFERROR(INDEX($E$5:$E$900,SMALL(IF(ROUND($EH$5:$EH$900,1)=ROUND($EH330,1),ROW($EH$5:$EH$900)-4,""),4)),""))</f>
        <v/>
      </c>
      <c r="HR330" s="118"/>
      <c r="HS330" s="105" t="str">
        <f t="shared" si="38"/>
        <v>AJAA</v>
      </c>
      <c r="HT330" s="119" t="str">
        <f t="shared" si="39"/>
        <v/>
      </c>
      <c r="HU330" s="119" t="str">
        <f t="shared" si="39"/>
        <v/>
      </c>
      <c r="HV330" s="119" t="str">
        <f t="shared" si="39"/>
        <v/>
      </c>
      <c r="HW330" s="119" t="str">
        <f t="shared" si="36"/>
        <v/>
      </c>
    </row>
    <row r="331" spans="1:231" ht="12.75" customHeight="1" x14ac:dyDescent="0.25">
      <c r="A331" s="110" t="s">
        <v>1072</v>
      </c>
      <c r="B331" s="110" t="s">
        <v>1129</v>
      </c>
      <c r="C331" s="107" t="s">
        <v>1074</v>
      </c>
      <c r="D331" s="108">
        <v>2021</v>
      </c>
      <c r="E331" s="109" t="s">
        <v>1135</v>
      </c>
      <c r="F331" s="107" t="s">
        <v>49</v>
      </c>
      <c r="G331" s="107" t="s">
        <v>1076</v>
      </c>
      <c r="H331" s="107" t="s">
        <v>1076</v>
      </c>
      <c r="I331" s="107" t="s">
        <v>1076</v>
      </c>
      <c r="J331" s="107" t="s">
        <v>1076</v>
      </c>
      <c r="K331" s="107" t="s">
        <v>1076</v>
      </c>
      <c r="L331" s="107" t="s">
        <v>1076</v>
      </c>
      <c r="M331" s="107" t="s">
        <v>1076</v>
      </c>
      <c r="N331" s="107" t="s">
        <v>1076</v>
      </c>
      <c r="O331" s="107" t="s">
        <v>1076</v>
      </c>
      <c r="P331" s="107" t="s">
        <v>1076</v>
      </c>
      <c r="Q331" s="107" t="s">
        <v>1076</v>
      </c>
      <c r="R331" s="107" t="s">
        <v>1077</v>
      </c>
      <c r="S331" s="107" t="s">
        <v>1076</v>
      </c>
      <c r="T331" s="107" t="s">
        <v>1077</v>
      </c>
      <c r="U331" s="107" t="s">
        <v>1077</v>
      </c>
      <c r="V331" s="107" t="s">
        <v>1077</v>
      </c>
      <c r="W331" s="107" t="s">
        <v>18</v>
      </c>
      <c r="X331" s="105" t="s">
        <v>1119</v>
      </c>
      <c r="Y331" s="107" t="s">
        <v>296</v>
      </c>
      <c r="Z331" s="107">
        <v>1</v>
      </c>
      <c r="AA331" s="107" t="s">
        <v>1131</v>
      </c>
      <c r="AB331" s="110">
        <v>2</v>
      </c>
      <c r="AC331" s="110">
        <v>2</v>
      </c>
      <c r="AD331" s="107">
        <v>3100</v>
      </c>
      <c r="AE331" s="107">
        <v>16</v>
      </c>
      <c r="AF331" s="107">
        <v>2</v>
      </c>
      <c r="AG331" s="107">
        <v>127700</v>
      </c>
      <c r="AH331" s="107">
        <v>16</v>
      </c>
      <c r="AI331" s="107" t="s">
        <v>1136</v>
      </c>
      <c r="AJ331" s="110">
        <v>2</v>
      </c>
      <c r="AK331" s="110"/>
      <c r="AL331" s="107"/>
      <c r="AM331" s="107">
        <v>1</v>
      </c>
      <c r="AN331" s="110" t="s">
        <v>367</v>
      </c>
      <c r="AO331" s="110">
        <v>800</v>
      </c>
      <c r="AP331" s="107" t="s">
        <v>1133</v>
      </c>
      <c r="AQ331" s="107" t="s">
        <v>1081</v>
      </c>
      <c r="AR331" s="107" t="s">
        <v>1082</v>
      </c>
      <c r="AS331" s="107" t="s">
        <v>1134</v>
      </c>
      <c r="AT331" s="107" t="s">
        <v>478</v>
      </c>
      <c r="AU331" s="111">
        <v>18.992999999999999</v>
      </c>
      <c r="AV331" s="111">
        <v>23.521999999999998</v>
      </c>
      <c r="AW331" s="111">
        <v>25.459</v>
      </c>
      <c r="AX331" s="111">
        <v>16.367999999999999</v>
      </c>
      <c r="AY331" s="111">
        <v>12.635999999999999</v>
      </c>
      <c r="AZ331" s="111">
        <v>160.85</v>
      </c>
      <c r="BA331" s="111">
        <v>17.021999999999998</v>
      </c>
      <c r="BB331" s="111">
        <v>7.2839999999999998</v>
      </c>
      <c r="BC331" s="111">
        <v>21.515000000000001</v>
      </c>
      <c r="BD331" s="111">
        <v>21.15</v>
      </c>
      <c r="BE331" s="131">
        <v>72.817999999999998</v>
      </c>
      <c r="BF331" s="131">
        <v>27.8</v>
      </c>
      <c r="BG331" s="131">
        <v>94971.97</v>
      </c>
      <c r="BH331" s="112">
        <v>94612.274000000005</v>
      </c>
      <c r="BI331" s="111">
        <v>13.664</v>
      </c>
      <c r="BJ331" s="112">
        <v>665.06700000000001</v>
      </c>
      <c r="BK331" s="112">
        <v>71114.072</v>
      </c>
      <c r="BL331" s="111">
        <v>10.27</v>
      </c>
      <c r="BM331" s="112">
        <v>450.41399999999999</v>
      </c>
      <c r="BN331" s="112">
        <v>47433.218999999997</v>
      </c>
      <c r="BO331" s="111">
        <v>6.85</v>
      </c>
      <c r="BP331" s="112">
        <v>350.70600000000002</v>
      </c>
      <c r="BQ331" s="112">
        <v>23703.170999999998</v>
      </c>
      <c r="BR331" s="111">
        <v>3.423</v>
      </c>
      <c r="BS331" s="131">
        <v>240.71</v>
      </c>
      <c r="BT331" s="131">
        <v>1038623.55</v>
      </c>
      <c r="BU331" s="112">
        <v>1039298.236</v>
      </c>
      <c r="BV331" s="107">
        <v>17.613</v>
      </c>
      <c r="BW331" s="107">
        <v>621.98900000000003</v>
      </c>
      <c r="BX331" s="107">
        <v>779166.33200000005</v>
      </c>
      <c r="BY331" s="107">
        <v>13.204000000000001</v>
      </c>
      <c r="BZ331" s="107">
        <v>514.30799999999999</v>
      </c>
      <c r="CA331" s="107">
        <v>519601.99</v>
      </c>
      <c r="CB331" s="107">
        <v>8.8059999999999992</v>
      </c>
      <c r="CC331" s="107">
        <v>396.56299999999999</v>
      </c>
      <c r="CD331" s="107">
        <v>259666.33199999999</v>
      </c>
      <c r="CE331" s="107">
        <v>4.4009999999999998</v>
      </c>
      <c r="CF331" s="131">
        <v>232.06700000000001</v>
      </c>
      <c r="CG331" s="131">
        <v>304820.87</v>
      </c>
      <c r="CH331" s="112">
        <v>304381.08299999998</v>
      </c>
      <c r="CI331" s="107">
        <v>19.088000000000001</v>
      </c>
      <c r="CJ331" s="107">
        <v>649.64700000000005</v>
      </c>
      <c r="CK331" s="107">
        <v>228536.519</v>
      </c>
      <c r="CL331" s="107">
        <v>14.331</v>
      </c>
      <c r="CM331" s="107">
        <v>511.70800000000003</v>
      </c>
      <c r="CN331" s="107">
        <v>152321.94099999999</v>
      </c>
      <c r="CO331" s="107">
        <v>9.5519999999999996</v>
      </c>
      <c r="CP331" s="107">
        <v>382.34899999999999</v>
      </c>
      <c r="CQ331" s="107">
        <v>76236.642999999996</v>
      </c>
      <c r="CR331" s="107">
        <v>4.7809999999999997</v>
      </c>
      <c r="CS331" s="107">
        <v>233.959</v>
      </c>
      <c r="CT331" s="107">
        <v>148559.07</v>
      </c>
      <c r="CU331" s="107">
        <v>148719.23000000001</v>
      </c>
      <c r="CV331" s="107">
        <v>9.8800000000000008</v>
      </c>
      <c r="CW331" s="107">
        <v>594.86</v>
      </c>
      <c r="CX331" s="112">
        <v>111427.61</v>
      </c>
      <c r="CY331" s="107">
        <v>7.4</v>
      </c>
      <c r="CZ331" s="107">
        <v>332.7</v>
      </c>
      <c r="DA331" s="112">
        <v>74288.3</v>
      </c>
      <c r="DB331" s="107">
        <v>4.93</v>
      </c>
      <c r="DC331" s="107">
        <v>287.07</v>
      </c>
      <c r="DD331" s="112">
        <v>37120.629999999997</v>
      </c>
      <c r="DE331" s="107">
        <v>2.4700000000000002</v>
      </c>
      <c r="DF331" s="107">
        <v>218.03</v>
      </c>
      <c r="DG331" s="131">
        <v>193395.82</v>
      </c>
      <c r="DH331" s="112">
        <v>194391.33</v>
      </c>
      <c r="DI331" s="107">
        <v>9.31</v>
      </c>
      <c r="DJ331" s="107">
        <v>666.98</v>
      </c>
      <c r="DK331" s="112">
        <v>145170.96</v>
      </c>
      <c r="DL331" s="107">
        <v>6.95</v>
      </c>
      <c r="DM331" s="107">
        <v>548.83000000000004</v>
      </c>
      <c r="DN331" s="112">
        <v>96726.81</v>
      </c>
      <c r="DO331" s="107">
        <v>4.63</v>
      </c>
      <c r="DP331" s="131">
        <v>321.87</v>
      </c>
      <c r="DQ331" s="112">
        <v>48378.89</v>
      </c>
      <c r="DR331" s="107">
        <v>2.3199999999999998</v>
      </c>
      <c r="DS331" s="131">
        <v>230.96</v>
      </c>
      <c r="DT331" s="131">
        <v>111900.05</v>
      </c>
      <c r="DU331" s="112">
        <v>111997.81</v>
      </c>
      <c r="DV331" s="107">
        <v>114.65</v>
      </c>
      <c r="DW331" s="107">
        <v>668.68</v>
      </c>
      <c r="DX331" s="112">
        <v>83969.73</v>
      </c>
      <c r="DY331" s="107">
        <v>85.96</v>
      </c>
      <c r="DZ331" s="131">
        <v>516.71</v>
      </c>
      <c r="EA331" s="112">
        <v>55981.919999999998</v>
      </c>
      <c r="EB331" s="107">
        <v>57.31</v>
      </c>
      <c r="EC331" s="131">
        <v>307.97000000000003</v>
      </c>
      <c r="ED331" s="112">
        <v>28018.43</v>
      </c>
      <c r="EE331" s="107">
        <v>28.68</v>
      </c>
      <c r="EF331" s="131">
        <v>227.43</v>
      </c>
      <c r="EG331" s="131">
        <v>4554484.5</v>
      </c>
      <c r="EH331" s="111">
        <v>4571113.7300000004</v>
      </c>
      <c r="EI331" s="107">
        <v>12.909000000000001</v>
      </c>
      <c r="EJ331" s="107">
        <v>558.03</v>
      </c>
      <c r="EK331" s="112">
        <v>3988430.99</v>
      </c>
      <c r="EL331" s="107">
        <v>11.263</v>
      </c>
      <c r="EM331" s="131">
        <v>555.02</v>
      </c>
      <c r="EN331" s="112">
        <v>3414514.99</v>
      </c>
      <c r="EO331" s="107">
        <v>9.6419999999999995</v>
      </c>
      <c r="EP331" s="131">
        <v>488.21</v>
      </c>
      <c r="EQ331" s="112">
        <v>2854924.29</v>
      </c>
      <c r="ER331" s="107">
        <v>8.0619999999999994</v>
      </c>
      <c r="ES331" s="131">
        <v>360.78</v>
      </c>
      <c r="ET331" s="112">
        <v>2273755.9900000002</v>
      </c>
      <c r="EU331" s="107">
        <v>6.4210000000000003</v>
      </c>
      <c r="EV331" s="131">
        <v>322.51</v>
      </c>
      <c r="EW331" s="112">
        <v>1706573.38</v>
      </c>
      <c r="EX331" s="107">
        <v>4.819</v>
      </c>
      <c r="EY331" s="131">
        <v>284.11</v>
      </c>
      <c r="EZ331" s="112">
        <v>1141335.2</v>
      </c>
      <c r="FA331" s="107">
        <v>3.2229999999999999</v>
      </c>
      <c r="FB331" s="131">
        <v>246.45</v>
      </c>
      <c r="FC331" s="112">
        <v>569983.22</v>
      </c>
      <c r="FD331" s="107">
        <v>1.61</v>
      </c>
      <c r="FE331" s="131">
        <v>209</v>
      </c>
      <c r="FF331" s="131">
        <v>554.11</v>
      </c>
      <c r="FG331" s="112">
        <v>540.22</v>
      </c>
      <c r="FH331" s="107">
        <v>1.6</v>
      </c>
      <c r="FI331" s="107">
        <v>165.39</v>
      </c>
      <c r="FJ331" s="112">
        <v>278.45999999999998</v>
      </c>
      <c r="FK331" s="107">
        <v>0.82</v>
      </c>
      <c r="FL331" s="171">
        <v>149.63999999999999</v>
      </c>
      <c r="FM331" s="131">
        <v>630.94000000000005</v>
      </c>
      <c r="FN331" s="112">
        <v>632.5</v>
      </c>
      <c r="FO331" s="107">
        <v>4.63</v>
      </c>
      <c r="FP331" s="107">
        <v>155.76</v>
      </c>
      <c r="FQ331" s="112">
        <v>315.49</v>
      </c>
      <c r="FR331" s="107">
        <v>2.31</v>
      </c>
      <c r="FS331" s="131">
        <v>148.35</v>
      </c>
      <c r="FT331" s="107">
        <v>146.27000000000001</v>
      </c>
      <c r="FU331" s="107">
        <v>12.7</v>
      </c>
      <c r="FV331" s="107">
        <v>605.07000000000005</v>
      </c>
      <c r="FW331" s="107">
        <v>146.24</v>
      </c>
      <c r="FX331" s="107">
        <v>12.69</v>
      </c>
      <c r="FY331" s="107">
        <v>595.49</v>
      </c>
      <c r="FZ331" s="107">
        <v>1883759.15</v>
      </c>
      <c r="GA331" s="107">
        <v>12.72</v>
      </c>
      <c r="GB331" s="131">
        <v>648.89</v>
      </c>
      <c r="GC331" s="107">
        <v>6182591.9699999997</v>
      </c>
      <c r="GD331" s="107">
        <v>41.75</v>
      </c>
      <c r="GE331" s="132">
        <v>573.30999999999995</v>
      </c>
      <c r="GF331" s="132">
        <v>145.30000000000001</v>
      </c>
      <c r="GG331" s="132">
        <v>25.2</v>
      </c>
      <c r="GH331" s="132">
        <v>12.5</v>
      </c>
      <c r="GI331" s="132">
        <v>39.200000000000003</v>
      </c>
      <c r="GJ331" s="132">
        <v>27.8</v>
      </c>
      <c r="GK331" s="132">
        <v>229.7</v>
      </c>
      <c r="GL331" s="133">
        <v>0</v>
      </c>
      <c r="GM331" s="133">
        <v>1</v>
      </c>
      <c r="GN331" s="133">
        <v>0</v>
      </c>
      <c r="GO331" s="133">
        <v>0</v>
      </c>
      <c r="GP331" s="133">
        <v>0</v>
      </c>
      <c r="GQ331" s="133">
        <v>0</v>
      </c>
      <c r="GR331" s="133" t="s">
        <v>1106</v>
      </c>
      <c r="GS331" s="72"/>
      <c r="GT331" s="72">
        <v>0.89</v>
      </c>
      <c r="GU331" s="72">
        <v>0.93</v>
      </c>
      <c r="GV331" s="72">
        <v>0.94</v>
      </c>
      <c r="GW331" s="72">
        <v>0.93</v>
      </c>
      <c r="GX331" s="72" t="s">
        <v>1085</v>
      </c>
      <c r="GY331" s="72">
        <v>0.99</v>
      </c>
      <c r="GZ331" s="72">
        <v>800</v>
      </c>
      <c r="HA331" s="133" t="s">
        <v>1086</v>
      </c>
      <c r="HB331" s="133">
        <v>201.5</v>
      </c>
      <c r="HC331" s="53" t="str">
        <f t="shared" si="34"/>
        <v>39</v>
      </c>
      <c r="HD331" s="56">
        <f t="shared" si="35"/>
        <v>2021</v>
      </c>
      <c r="HF331" s="56" t="e">
        <f>MATCH(ROUND(#REF!,1),#REF!,0)</f>
        <v>#REF!</v>
      </c>
      <c r="HG331" s="56" t="e">
        <f>MATCH(ROUND(#REF!,1),#REF!,0)</f>
        <v>#REF!</v>
      </c>
      <c r="HH331" s="56" t="e">
        <f>MATCH(ROUND(#REF!,1),#REF!,0)</f>
        <v>#REF!</v>
      </c>
      <c r="HI331" s="56" t="e">
        <f>MATCH(ROUND(#REF!,1),#REF!,0)</f>
        <v>#REF!</v>
      </c>
      <c r="HK331" s="115">
        <f t="shared" si="37"/>
        <v>2</v>
      </c>
      <c r="HL331" s="115" t="str" cm="1">
        <f t="array" ref="HL331">IFERROR(INDEX(#REF!,'5. Data Set'!HH331),"")</f>
        <v/>
      </c>
      <c r="HN331" s="116" t="str" cm="1">
        <f t="array" ref="HN331">IF(IFERROR(INDEX($E$5:$E$900,SMALL(IF(ROUND($EH$5:$EH$900,1)=ROUND($EH331,1),ROW($EH$5:$EH$900)-4,""),1)),"")=$E331,"",IFERROR(INDEX($E$5:$E$900,SMALL(IF(ROUND($EH$5:$EH$900,1)=ROUND($EH331,1),ROW($EH$5:$EH$900)-4,""),1)),""))</f>
        <v/>
      </c>
      <c r="HO331" s="116" t="str" cm="1">
        <f t="array" ref="HO331">IF(IFERROR(INDEX($E$5:$E$900,SMALL(IF(ROUND($EH$5:$EH$900,1)=ROUND($EH331,1),ROW($EH$5:$EH$900)-4,""),2)),"")=$E331,"",IFERROR(INDEX($E$5:$E$900,SMALL(IF(ROUND($EH$5:$EH$900,1)=ROUND($EH331,1),ROW($EH$5:$EH$900)-4,""),2)),""))</f>
        <v/>
      </c>
      <c r="HP331" s="116" t="str" cm="1">
        <f t="array" ref="HP331">IF(IFERROR(INDEX($E$5:$E$900,SMALL(IF(ROUND($EH$5:$EH$900,1)=ROUND($EH331,1),ROW($EH$5:$EH$900)-4,""),3)),"")=$E331,"",IFERROR(INDEX($E$5:$E$900,SMALL(IF(ROUND($EH$5:$EH$900,1)=ROUND($EH331,1),ROW($EH$5:$EH$900)-4,""),3)),""))</f>
        <v/>
      </c>
      <c r="HQ331" s="117" t="str" cm="1">
        <f t="array" ref="HQ331">IF(IFERROR(INDEX($E$5:$E$900,SMALL(IF(ROUND($EH$5:$EH$900,1)=ROUND($EH331,1),ROW($EH$5:$EH$900)-4,""),4)),"")=$E331,"",IFERROR(INDEX($E$5:$E$900,SMALL(IF(ROUND($EH$5:$EH$900,1)=ROUND($EH331,1),ROW($EH$5:$EH$900)-4,""),4)),""))</f>
        <v/>
      </c>
      <c r="HR331" s="118"/>
      <c r="HS331" s="105" t="str">
        <f t="shared" si="38"/>
        <v>AJAA</v>
      </c>
      <c r="HT331" s="119" t="str">
        <f t="shared" si="39"/>
        <v/>
      </c>
      <c r="HU331" s="119" t="str">
        <f t="shared" si="39"/>
        <v/>
      </c>
      <c r="HV331" s="119" t="str">
        <f t="shared" si="39"/>
        <v/>
      </c>
      <c r="HW331" s="119" t="str">
        <f t="shared" si="36"/>
        <v/>
      </c>
    </row>
    <row r="332" spans="1:231" ht="12.75" customHeight="1" x14ac:dyDescent="0.25">
      <c r="A332" s="110" t="s">
        <v>1072</v>
      </c>
      <c r="B332" s="110" t="s">
        <v>1129</v>
      </c>
      <c r="C332" s="107" t="s">
        <v>1074</v>
      </c>
      <c r="D332" s="108">
        <v>2021</v>
      </c>
      <c r="E332" s="109" t="s">
        <v>1137</v>
      </c>
      <c r="F332" s="107" t="s">
        <v>300</v>
      </c>
      <c r="G332" s="107" t="s">
        <v>1076</v>
      </c>
      <c r="H332" s="107" t="s">
        <v>1076</v>
      </c>
      <c r="I332" s="107" t="s">
        <v>1076</v>
      </c>
      <c r="J332" s="107" t="s">
        <v>1076</v>
      </c>
      <c r="K332" s="107" t="s">
        <v>1076</v>
      </c>
      <c r="L332" s="107" t="s">
        <v>1076</v>
      </c>
      <c r="M332" s="107" t="s">
        <v>1076</v>
      </c>
      <c r="N332" s="107" t="s">
        <v>1076</v>
      </c>
      <c r="O332" s="107" t="s">
        <v>1076</v>
      </c>
      <c r="P332" s="107" t="s">
        <v>1076</v>
      </c>
      <c r="Q332" s="107" t="s">
        <v>1076</v>
      </c>
      <c r="R332" s="107" t="s">
        <v>1077</v>
      </c>
      <c r="S332" s="107" t="s">
        <v>1076</v>
      </c>
      <c r="T332" s="107" t="s">
        <v>1077</v>
      </c>
      <c r="U332" s="107" t="s">
        <v>1077</v>
      </c>
      <c r="V332" s="107" t="s">
        <v>1077</v>
      </c>
      <c r="W332" s="107" t="s">
        <v>18</v>
      </c>
      <c r="X332" s="105" t="s">
        <v>1119</v>
      </c>
      <c r="Y332" s="107" t="s">
        <v>296</v>
      </c>
      <c r="Z332" s="107">
        <v>1</v>
      </c>
      <c r="AA332" s="107" t="s">
        <v>1138</v>
      </c>
      <c r="AB332" s="110">
        <v>2</v>
      </c>
      <c r="AC332" s="110">
        <v>1</v>
      </c>
      <c r="AD332" s="107">
        <v>2300</v>
      </c>
      <c r="AE332" s="107">
        <v>40</v>
      </c>
      <c r="AF332" s="107">
        <v>2</v>
      </c>
      <c r="AG332" s="107">
        <v>255700</v>
      </c>
      <c r="AH332" s="107">
        <v>8</v>
      </c>
      <c r="AI332" s="107" t="s">
        <v>1139</v>
      </c>
      <c r="AJ332" s="110">
        <v>2</v>
      </c>
      <c r="AK332" s="110"/>
      <c r="AL332" s="107"/>
      <c r="AM332" s="107">
        <v>1</v>
      </c>
      <c r="AN332" s="110" t="s">
        <v>367</v>
      </c>
      <c r="AO332" s="110">
        <v>800</v>
      </c>
      <c r="AP332" s="107" t="s">
        <v>1140</v>
      </c>
      <c r="AQ332" s="107" t="s">
        <v>1081</v>
      </c>
      <c r="AR332" s="107" t="s">
        <v>319</v>
      </c>
      <c r="AS332" s="107" t="s">
        <v>481</v>
      </c>
      <c r="AT332" s="107" t="s">
        <v>478</v>
      </c>
      <c r="AU332" s="111">
        <v>25.443000000000001</v>
      </c>
      <c r="AV332" s="111">
        <v>28.35</v>
      </c>
      <c r="AW332" s="111">
        <v>36.360999999999997</v>
      </c>
      <c r="AX332" s="111">
        <v>22.914000000000001</v>
      </c>
      <c r="AY332" s="111">
        <v>21.766999999999999</v>
      </c>
      <c r="AZ332" s="111">
        <v>34.793999999999997</v>
      </c>
      <c r="BA332" s="111">
        <v>23.962</v>
      </c>
      <c r="BB332" s="111">
        <v>11.643000000000001</v>
      </c>
      <c r="BC332" s="111">
        <v>34.218000000000004</v>
      </c>
      <c r="BD332" s="111">
        <v>28.207000000000001</v>
      </c>
      <c r="BE332" s="131">
        <v>292.72000000000003</v>
      </c>
      <c r="BF332" s="131">
        <v>38.4</v>
      </c>
      <c r="BG332" s="131">
        <v>96028.54</v>
      </c>
      <c r="BH332" s="112">
        <v>96039.785000000003</v>
      </c>
      <c r="BI332" s="111">
        <v>13.87</v>
      </c>
      <c r="BJ332" s="112">
        <v>436.94799999999998</v>
      </c>
      <c r="BK332" s="112">
        <v>71978.31</v>
      </c>
      <c r="BL332" s="111">
        <v>10.395</v>
      </c>
      <c r="BM332" s="112">
        <v>360.39699999999999</v>
      </c>
      <c r="BN332" s="112">
        <v>48020.370999999999</v>
      </c>
      <c r="BO332" s="111">
        <v>6.9349999999999996</v>
      </c>
      <c r="BP332" s="112">
        <v>293.286</v>
      </c>
      <c r="BQ332" s="112">
        <v>24051.537</v>
      </c>
      <c r="BR332" s="111">
        <v>3.4729999999999999</v>
      </c>
      <c r="BS332" s="131">
        <v>179.43299999999999</v>
      </c>
      <c r="BT332" s="131">
        <v>842273.37</v>
      </c>
      <c r="BU332" s="112">
        <v>842801.99300000002</v>
      </c>
      <c r="BV332" s="107">
        <v>14.282999999999999</v>
      </c>
      <c r="BW332" s="107">
        <v>432.75200000000001</v>
      </c>
      <c r="BX332" s="107">
        <v>631918.90599999996</v>
      </c>
      <c r="BY332" s="107">
        <v>10.709</v>
      </c>
      <c r="BZ332" s="107">
        <v>331.21600000000001</v>
      </c>
      <c r="CA332" s="107">
        <v>421133.58399999997</v>
      </c>
      <c r="CB332" s="107">
        <v>7.1369999999999996</v>
      </c>
      <c r="CC332" s="107">
        <v>264.41399999999999</v>
      </c>
      <c r="CD332" s="107">
        <v>210527.15700000001</v>
      </c>
      <c r="CE332" s="107">
        <v>3.5680000000000001</v>
      </c>
      <c r="CF332" s="131">
        <v>159.09</v>
      </c>
      <c r="CG332" s="131">
        <v>298542.13</v>
      </c>
      <c r="CH332" s="112">
        <v>297066.22499999998</v>
      </c>
      <c r="CI332" s="107">
        <v>18.629000000000001</v>
      </c>
      <c r="CJ332" s="107">
        <v>408.01</v>
      </c>
      <c r="CK332" s="107">
        <v>223772.42300000001</v>
      </c>
      <c r="CL332" s="107">
        <v>14.032999999999999</v>
      </c>
      <c r="CM332" s="107">
        <v>417.53199999999998</v>
      </c>
      <c r="CN332" s="107">
        <v>149210.07399999999</v>
      </c>
      <c r="CO332" s="107">
        <v>9.3569999999999993</v>
      </c>
      <c r="CP332" s="107">
        <v>239.9</v>
      </c>
      <c r="CQ332" s="107">
        <v>74624.778999999995</v>
      </c>
      <c r="CR332" s="107">
        <v>4.68</v>
      </c>
      <c r="CS332" s="107">
        <v>160.22999999999999</v>
      </c>
      <c r="CT332" s="107">
        <v>155338.57999999999</v>
      </c>
      <c r="CU332" s="107">
        <v>155426.56</v>
      </c>
      <c r="CV332" s="107">
        <v>10.32</v>
      </c>
      <c r="CW332" s="107">
        <v>408.74</v>
      </c>
      <c r="CX332" s="112">
        <v>116516.01</v>
      </c>
      <c r="CY332" s="107">
        <v>7.74</v>
      </c>
      <c r="CZ332" s="107">
        <v>340.72</v>
      </c>
      <c r="DA332" s="112">
        <v>77616.929999999993</v>
      </c>
      <c r="DB332" s="107">
        <v>5.16</v>
      </c>
      <c r="DC332" s="107">
        <v>191.95</v>
      </c>
      <c r="DD332" s="112">
        <v>38865.53</v>
      </c>
      <c r="DE332" s="107">
        <v>2.58</v>
      </c>
      <c r="DF332" s="107">
        <v>144.24</v>
      </c>
      <c r="DG332" s="131">
        <v>219941.93</v>
      </c>
      <c r="DH332" s="112">
        <v>220050.8</v>
      </c>
      <c r="DI332" s="107">
        <v>10.54</v>
      </c>
      <c r="DJ332" s="107">
        <v>418.5</v>
      </c>
      <c r="DK332" s="112">
        <v>164893.65</v>
      </c>
      <c r="DL332" s="107">
        <v>7.9</v>
      </c>
      <c r="DM332" s="107">
        <v>388.82</v>
      </c>
      <c r="DN332" s="112">
        <v>109915.34</v>
      </c>
      <c r="DO332" s="107">
        <v>5.26</v>
      </c>
      <c r="DP332" s="131">
        <v>207.73</v>
      </c>
      <c r="DQ332" s="112">
        <v>55026.39</v>
      </c>
      <c r="DR332" s="107">
        <v>2.63</v>
      </c>
      <c r="DS332" s="131">
        <v>151.94</v>
      </c>
      <c r="DT332" s="131">
        <v>15893.74</v>
      </c>
      <c r="DU332" s="112">
        <v>15875</v>
      </c>
      <c r="DV332" s="107">
        <v>16.25</v>
      </c>
      <c r="DW332" s="107">
        <v>416.83</v>
      </c>
      <c r="DX332" s="112">
        <v>11916.26</v>
      </c>
      <c r="DY332" s="107">
        <v>12.2</v>
      </c>
      <c r="DZ332" s="131">
        <v>365.36</v>
      </c>
      <c r="EA332" s="112">
        <v>7928.98</v>
      </c>
      <c r="EB332" s="107">
        <v>8.1199999999999992</v>
      </c>
      <c r="EC332" s="131">
        <v>195.27</v>
      </c>
      <c r="ED332" s="112">
        <v>3946.94</v>
      </c>
      <c r="EE332" s="107">
        <v>4.04</v>
      </c>
      <c r="EF332" s="131">
        <v>149.16999999999999</v>
      </c>
      <c r="EG332" s="131">
        <v>4632896.26</v>
      </c>
      <c r="EH332" s="111">
        <v>4635167.72</v>
      </c>
      <c r="EI332" s="107">
        <v>13.09</v>
      </c>
      <c r="EJ332" s="107">
        <v>415.69</v>
      </c>
      <c r="EK332" s="112">
        <v>4065104.1</v>
      </c>
      <c r="EL332" s="107">
        <v>11.48</v>
      </c>
      <c r="EM332" s="131">
        <v>409.56</v>
      </c>
      <c r="EN332" s="112">
        <v>3468420.45</v>
      </c>
      <c r="EO332" s="107">
        <v>9.7949999999999999</v>
      </c>
      <c r="EP332" s="131">
        <v>338.99</v>
      </c>
      <c r="EQ332" s="112">
        <v>2892789.59</v>
      </c>
      <c r="ER332" s="107">
        <v>8.1690000000000005</v>
      </c>
      <c r="ES332" s="131">
        <v>308.83</v>
      </c>
      <c r="ET332" s="112">
        <v>2316314.64</v>
      </c>
      <c r="EU332" s="107">
        <v>6.5410000000000004</v>
      </c>
      <c r="EV332" s="131">
        <v>234.78</v>
      </c>
      <c r="EW332" s="112">
        <v>1744257.55</v>
      </c>
      <c r="EX332" s="107">
        <v>4.9260000000000002</v>
      </c>
      <c r="EY332" s="131">
        <v>197.19</v>
      </c>
      <c r="EZ332" s="112">
        <v>1156012.79</v>
      </c>
      <c r="FA332" s="107">
        <v>3.2650000000000001</v>
      </c>
      <c r="FB332" s="131">
        <v>166.8</v>
      </c>
      <c r="FC332" s="112">
        <v>584539.42000000004</v>
      </c>
      <c r="FD332" s="107">
        <v>1.651</v>
      </c>
      <c r="FE332" s="131">
        <v>139.56</v>
      </c>
      <c r="FF332" s="131">
        <v>557.51</v>
      </c>
      <c r="FG332" s="112">
        <v>554.72</v>
      </c>
      <c r="FH332" s="107">
        <v>1.64</v>
      </c>
      <c r="FI332" s="107">
        <v>102.91</v>
      </c>
      <c r="FJ332" s="112">
        <v>274.92</v>
      </c>
      <c r="FK332" s="107">
        <v>0.81</v>
      </c>
      <c r="FL332" s="171">
        <v>95.42</v>
      </c>
      <c r="FM332" s="131">
        <v>635.70000000000005</v>
      </c>
      <c r="FN332" s="112">
        <v>631.47</v>
      </c>
      <c r="FO332" s="107">
        <v>4.62</v>
      </c>
      <c r="FP332" s="107">
        <v>98.04</v>
      </c>
      <c r="FQ332" s="112">
        <v>322.81</v>
      </c>
      <c r="FR332" s="107">
        <v>2.36</v>
      </c>
      <c r="FS332" s="131">
        <v>95.18</v>
      </c>
      <c r="FT332" s="107">
        <v>128.07</v>
      </c>
      <c r="FU332" s="107">
        <v>11.12</v>
      </c>
      <c r="FV332" s="107">
        <v>398.5</v>
      </c>
      <c r="FW332" s="107">
        <v>128.35</v>
      </c>
      <c r="FX332" s="107">
        <v>11.14</v>
      </c>
      <c r="FY332" s="107">
        <v>390.67</v>
      </c>
      <c r="FZ332" s="107">
        <v>3076996.52</v>
      </c>
      <c r="GA332" s="107">
        <v>20.78</v>
      </c>
      <c r="GB332" s="131">
        <v>428.55</v>
      </c>
      <c r="GC332" s="107">
        <v>17271813.16</v>
      </c>
      <c r="GD332" s="107">
        <v>116.63</v>
      </c>
      <c r="GE332" s="132">
        <v>398.42</v>
      </c>
      <c r="GF332" s="132">
        <v>91.9</v>
      </c>
      <c r="GG332" s="132">
        <v>27.2</v>
      </c>
      <c r="GH332" s="132">
        <v>20</v>
      </c>
      <c r="GI332" s="132">
        <v>90.9</v>
      </c>
      <c r="GJ332" s="132">
        <v>38.4</v>
      </c>
      <c r="GK332" s="132">
        <v>231.2</v>
      </c>
      <c r="GL332" s="133">
        <v>0</v>
      </c>
      <c r="GM332" s="133">
        <v>1</v>
      </c>
      <c r="GN332" s="133">
        <v>0</v>
      </c>
      <c r="GO332" s="133">
        <v>0</v>
      </c>
      <c r="GP332" s="133">
        <v>0</v>
      </c>
      <c r="GQ332" s="133">
        <v>0</v>
      </c>
      <c r="GR332" s="133" t="s">
        <v>1106</v>
      </c>
      <c r="GS332" s="72" t="s">
        <v>981</v>
      </c>
      <c r="GT332" s="72">
        <v>0.89</v>
      </c>
      <c r="GU332" s="72">
        <v>0.93</v>
      </c>
      <c r="GV332" s="72">
        <v>0.94</v>
      </c>
      <c r="GW332" s="72">
        <v>0.93</v>
      </c>
      <c r="GX332" s="72" t="s">
        <v>1085</v>
      </c>
      <c r="GY332" s="72">
        <v>0.99</v>
      </c>
      <c r="GZ332" s="72">
        <v>800</v>
      </c>
      <c r="HA332" s="133" t="s">
        <v>1086</v>
      </c>
      <c r="HB332" s="133">
        <v>117.4</v>
      </c>
      <c r="HC332" s="53" t="str">
        <f t="shared" si="34"/>
        <v>40</v>
      </c>
      <c r="HD332" s="56">
        <f t="shared" si="35"/>
        <v>2021</v>
      </c>
      <c r="HF332" s="56" t="e">
        <f>MATCH(ROUND(#REF!,1),#REF!,0)</f>
        <v>#REF!</v>
      </c>
      <c r="HG332" s="56" t="e">
        <f>MATCH(ROUND(#REF!,1),#REF!,0)</f>
        <v>#REF!</v>
      </c>
      <c r="HH332" s="56" t="e">
        <f>MATCH(ROUND(#REF!,1),#REF!,0)</f>
        <v>#REF!</v>
      </c>
      <c r="HI332" s="56" t="e">
        <f>MATCH(ROUND(#REF!,1),#REF!,0)</f>
        <v>#REF!</v>
      </c>
      <c r="HK332" s="115">
        <f t="shared" si="37"/>
        <v>1</v>
      </c>
      <c r="HL332" s="115" t="str" cm="1">
        <f t="array" ref="HL332">IFERROR(INDEX(#REF!,'5. Data Set'!HH332),"")</f>
        <v/>
      </c>
      <c r="HN332" s="116" t="str" cm="1">
        <f t="array" ref="HN332">IF(IFERROR(INDEX($E$5:$E$900,SMALL(IF(ROUND($EH$5:$EH$900,1)=ROUND($EH332,1),ROW($EH$5:$EH$900)-4,""),1)),"")=$E332,"",IFERROR(INDEX($E$5:$E$900,SMALL(IF(ROUND($EH$5:$EH$900,1)=ROUND($EH332,1),ROW($EH$5:$EH$900)-4,""),1)),""))</f>
        <v/>
      </c>
      <c r="HO332" s="116" t="str" cm="1">
        <f t="array" ref="HO332">IF(IFERROR(INDEX($E$5:$E$900,SMALL(IF(ROUND($EH$5:$EH$900,1)=ROUND($EH332,1),ROW($EH$5:$EH$900)-4,""),2)),"")=$E332,"",IFERROR(INDEX($E$5:$E$900,SMALL(IF(ROUND($EH$5:$EH$900,1)=ROUND($EH332,1),ROW($EH$5:$EH$900)-4,""),2)),""))</f>
        <v/>
      </c>
      <c r="HP332" s="116" t="str" cm="1">
        <f t="array" ref="HP332">IF(IFERROR(INDEX($E$5:$E$900,SMALL(IF(ROUND($EH$5:$EH$900,1)=ROUND($EH332,1),ROW($EH$5:$EH$900)-4,""),3)),"")=$E332,"",IFERROR(INDEX($E$5:$E$900,SMALL(IF(ROUND($EH$5:$EH$900,1)=ROUND($EH332,1),ROW($EH$5:$EH$900)-4,""),3)),""))</f>
        <v/>
      </c>
      <c r="HQ332" s="117" t="str" cm="1">
        <f t="array" ref="HQ332">IF(IFERROR(INDEX($E$5:$E$900,SMALL(IF(ROUND($EH$5:$EH$900,1)=ROUND($EH332,1),ROW($EH$5:$EH$900)-4,""),4)),"")=$E332,"",IFERROR(INDEX($E$5:$E$900,SMALL(IF(ROUND($EH$5:$EH$900,1)=ROUND($EH332,1),ROW($EH$5:$EH$900)-4,""),4)),""))</f>
        <v/>
      </c>
      <c r="HR332" s="118"/>
      <c r="HS332" s="105" t="str">
        <f t="shared" si="38"/>
        <v>AJAA</v>
      </c>
      <c r="HT332" s="119" t="str">
        <f t="shared" si="39"/>
        <v/>
      </c>
      <c r="HU332" s="119" t="str">
        <f t="shared" si="39"/>
        <v/>
      </c>
      <c r="HV332" s="119" t="str">
        <f t="shared" si="39"/>
        <v/>
      </c>
      <c r="HW332" s="119" t="str">
        <f t="shared" si="36"/>
        <v/>
      </c>
    </row>
    <row r="333" spans="1:231" ht="12.75" customHeight="1" x14ac:dyDescent="0.25">
      <c r="A333" s="110" t="s">
        <v>1072</v>
      </c>
      <c r="B333" s="110" t="s">
        <v>1141</v>
      </c>
      <c r="C333" s="107" t="s">
        <v>1142</v>
      </c>
      <c r="D333" s="108">
        <v>2019</v>
      </c>
      <c r="E333" s="109" t="s">
        <v>1143</v>
      </c>
      <c r="F333" s="107" t="s">
        <v>309</v>
      </c>
      <c r="G333" s="107" t="s">
        <v>1076</v>
      </c>
      <c r="H333" s="107" t="s">
        <v>1076</v>
      </c>
      <c r="I333" s="107" t="s">
        <v>1076</v>
      </c>
      <c r="J333" s="107" t="s">
        <v>1076</v>
      </c>
      <c r="K333" s="107" t="s">
        <v>1076</v>
      </c>
      <c r="L333" s="107" t="s">
        <v>1076</v>
      </c>
      <c r="M333" s="107" t="s">
        <v>1076</v>
      </c>
      <c r="N333" s="107" t="s">
        <v>1076</v>
      </c>
      <c r="O333" s="107" t="s">
        <v>1076</v>
      </c>
      <c r="P333" s="107" t="s">
        <v>1076</v>
      </c>
      <c r="Q333" s="107" t="s">
        <v>1076</v>
      </c>
      <c r="R333" s="107" t="s">
        <v>1077</v>
      </c>
      <c r="S333" s="107" t="s">
        <v>1076</v>
      </c>
      <c r="T333" s="107" t="s">
        <v>1077</v>
      </c>
      <c r="U333" s="107" t="s">
        <v>1077</v>
      </c>
      <c r="V333" s="107" t="s">
        <v>1077</v>
      </c>
      <c r="W333" s="107" t="s">
        <v>18</v>
      </c>
      <c r="X333" s="105" t="s">
        <v>1098</v>
      </c>
      <c r="Y333" s="107" t="s">
        <v>296</v>
      </c>
      <c r="Z333" s="107">
        <v>1</v>
      </c>
      <c r="AA333" s="107" t="s">
        <v>1099</v>
      </c>
      <c r="AB333" s="110">
        <v>2</v>
      </c>
      <c r="AC333" s="110">
        <v>1</v>
      </c>
      <c r="AD333" s="107">
        <v>1700</v>
      </c>
      <c r="AE333" s="107">
        <v>6</v>
      </c>
      <c r="AF333" s="107">
        <v>1</v>
      </c>
      <c r="AG333" s="107">
        <v>94600</v>
      </c>
      <c r="AH333" s="107">
        <v>6</v>
      </c>
      <c r="AI333" s="107" t="s">
        <v>1144</v>
      </c>
      <c r="AJ333" s="110">
        <v>8</v>
      </c>
      <c r="AK333" s="110"/>
      <c r="AL333" s="107"/>
      <c r="AM333" s="107">
        <v>1</v>
      </c>
      <c r="AN333" s="110" t="s">
        <v>367</v>
      </c>
      <c r="AO333" s="110">
        <v>800</v>
      </c>
      <c r="AP333" s="107" t="s">
        <v>1116</v>
      </c>
      <c r="AQ333" s="107" t="s">
        <v>1145</v>
      </c>
      <c r="AR333" s="107" t="s">
        <v>319</v>
      </c>
      <c r="AS333" s="107" t="s">
        <v>1146</v>
      </c>
      <c r="AT333" s="107" t="s">
        <v>478</v>
      </c>
      <c r="AU333" s="111">
        <v>8.0909999999999993</v>
      </c>
      <c r="AV333" s="111">
        <v>5.5430000000000001</v>
      </c>
      <c r="AW333" s="111">
        <v>7.0190000000000001</v>
      </c>
      <c r="AX333" s="111">
        <v>4.2050000000000001</v>
      </c>
      <c r="AY333" s="111">
        <v>4.2149999999999999</v>
      </c>
      <c r="AZ333" s="111">
        <v>17.196000000000002</v>
      </c>
      <c r="BA333" s="111">
        <v>3.8679999999999999</v>
      </c>
      <c r="BB333" s="111">
        <v>23.411000000000001</v>
      </c>
      <c r="BC333" s="111">
        <v>51.838000000000001</v>
      </c>
      <c r="BD333" s="111">
        <v>29.071999999999999</v>
      </c>
      <c r="BE333" s="131">
        <v>15.385999999999999</v>
      </c>
      <c r="BF333" s="131">
        <v>9.8000000000000007</v>
      </c>
      <c r="BG333" s="131">
        <v>8164.45</v>
      </c>
      <c r="BH333" s="112">
        <v>8161.4080000000004</v>
      </c>
      <c r="BI333" s="111">
        <v>1.179</v>
      </c>
      <c r="BJ333" s="112">
        <v>90.293000000000006</v>
      </c>
      <c r="BK333" s="112">
        <v>6132.6360000000004</v>
      </c>
      <c r="BL333" s="111">
        <v>0.88600000000000001</v>
      </c>
      <c r="BM333" s="112">
        <v>85.631</v>
      </c>
      <c r="BN333" s="112">
        <v>4060.1880000000001</v>
      </c>
      <c r="BO333" s="111">
        <v>0.58599999999999997</v>
      </c>
      <c r="BP333" s="112">
        <v>79.688999999999993</v>
      </c>
      <c r="BQ333" s="112">
        <v>2034.5540000000001</v>
      </c>
      <c r="BR333" s="111">
        <v>0.29399999999999998</v>
      </c>
      <c r="BS333" s="131">
        <v>68.093999999999994</v>
      </c>
      <c r="BT333" s="131">
        <v>41347.120000000003</v>
      </c>
      <c r="BU333" s="112">
        <v>41770.902999999998</v>
      </c>
      <c r="BV333" s="107">
        <v>0.70799999999999996</v>
      </c>
      <c r="BW333" s="107">
        <v>77.713999999999999</v>
      </c>
      <c r="BX333" s="107">
        <v>31030.235000000001</v>
      </c>
      <c r="BY333" s="107">
        <v>0.52600000000000002</v>
      </c>
      <c r="BZ333" s="107">
        <v>73.801000000000002</v>
      </c>
      <c r="CA333" s="107">
        <v>20616.02</v>
      </c>
      <c r="CB333" s="107">
        <v>0.34899999999999998</v>
      </c>
      <c r="CC333" s="107">
        <v>69.471000000000004</v>
      </c>
      <c r="CD333" s="107">
        <v>10314.513000000001</v>
      </c>
      <c r="CE333" s="107">
        <v>0.17499999999999999</v>
      </c>
      <c r="CF333" s="131">
        <v>60.427999999999997</v>
      </c>
      <c r="CG333" s="131">
        <v>13393.75</v>
      </c>
      <c r="CH333" s="112">
        <v>13649.007</v>
      </c>
      <c r="CI333" s="107">
        <v>0.85599999999999998</v>
      </c>
      <c r="CJ333" s="107">
        <v>71.441999999999993</v>
      </c>
      <c r="CK333" s="107">
        <v>10029.761</v>
      </c>
      <c r="CL333" s="107">
        <v>0.629</v>
      </c>
      <c r="CM333" s="107">
        <v>69.141000000000005</v>
      </c>
      <c r="CN333" s="107">
        <v>6710.3739999999998</v>
      </c>
      <c r="CO333" s="107">
        <v>0.42099999999999999</v>
      </c>
      <c r="CP333" s="107">
        <v>66.555000000000007</v>
      </c>
      <c r="CQ333" s="107">
        <v>3357.7359999999999</v>
      </c>
      <c r="CR333" s="107">
        <v>0.21099999999999999</v>
      </c>
      <c r="CS333" s="107">
        <v>59.77</v>
      </c>
      <c r="CT333" s="107">
        <v>8483.26</v>
      </c>
      <c r="CU333" s="107">
        <v>8488.3700000000008</v>
      </c>
      <c r="CV333" s="107">
        <v>0.56000000000000005</v>
      </c>
      <c r="CW333" s="107">
        <v>81.56</v>
      </c>
      <c r="CX333" s="112">
        <v>6394.29</v>
      </c>
      <c r="CY333" s="107">
        <v>0.43</v>
      </c>
      <c r="CZ333" s="107">
        <v>78.86</v>
      </c>
      <c r="DA333" s="112">
        <v>4245.05</v>
      </c>
      <c r="DB333" s="107">
        <v>0.28000000000000003</v>
      </c>
      <c r="DC333" s="107">
        <v>73.41</v>
      </c>
      <c r="DD333" s="112">
        <v>2136.27</v>
      </c>
      <c r="DE333" s="107">
        <v>0.14000000000000001</v>
      </c>
      <c r="DF333" s="107">
        <v>64.87</v>
      </c>
      <c r="DG333" s="131">
        <v>12016.83</v>
      </c>
      <c r="DH333" s="112">
        <v>12014.33</v>
      </c>
      <c r="DI333" s="107">
        <v>0.57999999999999996</v>
      </c>
      <c r="DJ333" s="107">
        <v>83.48</v>
      </c>
      <c r="DK333" s="112">
        <v>9016.7800000000007</v>
      </c>
      <c r="DL333" s="107">
        <v>0.43</v>
      </c>
      <c r="DM333" s="107">
        <v>80.3</v>
      </c>
      <c r="DN333" s="112">
        <v>6023.73</v>
      </c>
      <c r="DO333" s="107">
        <v>0.28999999999999998</v>
      </c>
      <c r="DP333" s="131">
        <v>74.31</v>
      </c>
      <c r="DQ333" s="112">
        <v>2993.57</v>
      </c>
      <c r="DR333" s="107">
        <v>0.14000000000000001</v>
      </c>
      <c r="DS333" s="131">
        <v>65.27</v>
      </c>
      <c r="DT333" s="131">
        <v>2281.56</v>
      </c>
      <c r="DU333" s="112">
        <v>2282.4</v>
      </c>
      <c r="DV333" s="107">
        <v>2.34</v>
      </c>
      <c r="DW333" s="107">
        <v>82.4</v>
      </c>
      <c r="DX333" s="112">
        <v>1718.62</v>
      </c>
      <c r="DY333" s="107">
        <v>1.76</v>
      </c>
      <c r="DZ333" s="131">
        <v>79.62</v>
      </c>
      <c r="EA333" s="112">
        <v>1146.49</v>
      </c>
      <c r="EB333" s="107">
        <v>1.17</v>
      </c>
      <c r="EC333" s="131">
        <v>74.42</v>
      </c>
      <c r="ED333" s="112">
        <v>568.49</v>
      </c>
      <c r="EE333" s="107">
        <v>0.57999999999999996</v>
      </c>
      <c r="EF333" s="131">
        <v>65.78</v>
      </c>
      <c r="EG333" s="131">
        <v>199289.47</v>
      </c>
      <c r="EH333" s="111">
        <v>200748.64</v>
      </c>
      <c r="EI333" s="107">
        <v>0.56699999999999995</v>
      </c>
      <c r="EJ333" s="107">
        <v>74.56</v>
      </c>
      <c r="EK333" s="112">
        <v>174230.98</v>
      </c>
      <c r="EL333" s="107">
        <v>0.49199999999999999</v>
      </c>
      <c r="EM333" s="131">
        <v>73.319999999999993</v>
      </c>
      <c r="EN333" s="112">
        <v>148846.37</v>
      </c>
      <c r="EO333" s="107">
        <v>0.42</v>
      </c>
      <c r="EP333" s="131">
        <v>71.930000000000007</v>
      </c>
      <c r="EQ333" s="112">
        <v>125308.43</v>
      </c>
      <c r="ER333" s="107">
        <v>0.35399999999999998</v>
      </c>
      <c r="ES333" s="131">
        <v>70.56</v>
      </c>
      <c r="ET333" s="112">
        <v>99068.28</v>
      </c>
      <c r="EU333" s="107">
        <v>0.28000000000000003</v>
      </c>
      <c r="EV333" s="131">
        <v>68.89</v>
      </c>
      <c r="EW333" s="112">
        <v>76102.91</v>
      </c>
      <c r="EX333" s="107">
        <v>0.215</v>
      </c>
      <c r="EY333" s="131">
        <v>67.13</v>
      </c>
      <c r="EZ333" s="112">
        <v>50230.68</v>
      </c>
      <c r="FA333" s="107">
        <v>0.14199999999999999</v>
      </c>
      <c r="FB333" s="131">
        <v>64.290000000000006</v>
      </c>
      <c r="FC333" s="112">
        <v>24792.02</v>
      </c>
      <c r="FD333" s="107">
        <v>7.0000000000000007E-2</v>
      </c>
      <c r="FE333" s="131">
        <v>59.97</v>
      </c>
      <c r="FF333" s="131">
        <v>640.05999999999995</v>
      </c>
      <c r="FG333" s="112">
        <v>634.58000000000004</v>
      </c>
      <c r="FH333" s="107">
        <v>1.88</v>
      </c>
      <c r="FI333" s="107">
        <v>59.17</v>
      </c>
      <c r="FJ333" s="112">
        <v>320.83999999999997</v>
      </c>
      <c r="FK333" s="107">
        <v>0.95</v>
      </c>
      <c r="FL333" s="171">
        <v>54.81</v>
      </c>
      <c r="FM333" s="131">
        <v>549.44000000000005</v>
      </c>
      <c r="FN333" s="112">
        <v>551.1</v>
      </c>
      <c r="FO333" s="107">
        <v>4.04</v>
      </c>
      <c r="FP333" s="107">
        <v>56.07</v>
      </c>
      <c r="FQ333" s="112">
        <v>275.83999999999997</v>
      </c>
      <c r="FR333" s="107">
        <v>2.02</v>
      </c>
      <c r="FS333" s="131">
        <v>54.08</v>
      </c>
      <c r="FT333" s="107">
        <v>35.299999999999997</v>
      </c>
      <c r="FU333" s="107">
        <v>3.06</v>
      </c>
      <c r="FV333" s="107">
        <v>105.57</v>
      </c>
      <c r="FW333" s="107">
        <v>35.630000000000003</v>
      </c>
      <c r="FX333" s="107">
        <v>3.09</v>
      </c>
      <c r="FY333" s="107">
        <v>106.23</v>
      </c>
      <c r="FZ333" s="107">
        <v>54154.02</v>
      </c>
      <c r="GA333" s="107">
        <v>0.37</v>
      </c>
      <c r="GB333" s="131">
        <v>75.5</v>
      </c>
      <c r="GC333" s="107">
        <v>187749.61</v>
      </c>
      <c r="GD333" s="107">
        <v>1.27</v>
      </c>
      <c r="GE333" s="132">
        <v>82.4</v>
      </c>
      <c r="GF333" s="132">
        <v>52.7</v>
      </c>
      <c r="GG333" s="132">
        <v>6.2</v>
      </c>
      <c r="GH333" s="132">
        <v>34.799999999999997</v>
      </c>
      <c r="GI333" s="132">
        <v>21.1</v>
      </c>
      <c r="GJ333" s="132">
        <v>9.8000000000000007</v>
      </c>
      <c r="GK333" s="132">
        <v>230.7</v>
      </c>
      <c r="GL333" s="133">
        <v>0</v>
      </c>
      <c r="GM333" s="133">
        <v>1</v>
      </c>
      <c r="GN333" s="133">
        <v>0</v>
      </c>
      <c r="GO333" s="133">
        <v>0</v>
      </c>
      <c r="GP333" s="133">
        <v>0</v>
      </c>
      <c r="GQ333" s="133">
        <v>0</v>
      </c>
      <c r="GR333" s="133" t="s">
        <v>1106</v>
      </c>
      <c r="GS333" s="72" t="s">
        <v>981</v>
      </c>
      <c r="GT333" s="72">
        <v>0.89</v>
      </c>
      <c r="GU333" s="72">
        <v>0.93</v>
      </c>
      <c r="GV333" s="72">
        <v>0.94</v>
      </c>
      <c r="GW333" s="72">
        <v>0.93</v>
      </c>
      <c r="GX333" s="72" t="s">
        <v>1085</v>
      </c>
      <c r="GY333" s="72">
        <v>1</v>
      </c>
      <c r="GZ333" s="72">
        <v>800</v>
      </c>
      <c r="HA333" s="133" t="s">
        <v>1086</v>
      </c>
      <c r="HB333" s="133">
        <v>72.5</v>
      </c>
      <c r="HC333" s="53" t="str">
        <f t="shared" si="34"/>
        <v>42</v>
      </c>
      <c r="HD333" s="56">
        <f t="shared" si="35"/>
        <v>2019</v>
      </c>
      <c r="HF333" s="56" t="e">
        <f>MATCH(ROUND(#REF!,1),#REF!,0)</f>
        <v>#REF!</v>
      </c>
      <c r="HG333" s="56" t="e">
        <f>MATCH(ROUND(#REF!,1),#REF!,0)</f>
        <v>#REF!</v>
      </c>
      <c r="HH333" s="56" t="e">
        <f>MATCH(ROUND(#REF!,1),#REF!,0)</f>
        <v>#REF!</v>
      </c>
      <c r="HI333" s="56" t="e">
        <f>MATCH(ROUND(#REF!,1),#REF!,0)</f>
        <v>#REF!</v>
      </c>
      <c r="HK333" s="115">
        <f t="shared" si="37"/>
        <v>1</v>
      </c>
      <c r="HL333" s="115" t="str" cm="1">
        <f t="array" ref="HL333">IFERROR(INDEX(#REF!,'5. Data Set'!HH333),"")</f>
        <v/>
      </c>
      <c r="HN333" s="116" t="str" cm="1">
        <f t="array" ref="HN333">IF(IFERROR(INDEX($E$5:$E$900,SMALL(IF(ROUND($EH$5:$EH$900,1)=ROUND($EH333,1),ROW($EH$5:$EH$900)-4,""),1)),"")=$E333,"",IFERROR(INDEX($E$5:$E$900,SMALL(IF(ROUND($EH$5:$EH$900,1)=ROUND($EH333,1),ROW($EH$5:$EH$900)-4,""),1)),""))</f>
        <v/>
      </c>
      <c r="HO333" s="116" t="str" cm="1">
        <f t="array" ref="HO333">IF(IFERROR(INDEX($E$5:$E$900,SMALL(IF(ROUND($EH$5:$EH$900,1)=ROUND($EH333,1),ROW($EH$5:$EH$900)-4,""),2)),"")=$E333,"",IFERROR(INDEX($E$5:$E$900,SMALL(IF(ROUND($EH$5:$EH$900,1)=ROUND($EH333,1),ROW($EH$5:$EH$900)-4,""),2)),""))</f>
        <v/>
      </c>
      <c r="HP333" s="116" t="str" cm="1">
        <f t="array" ref="HP333">IF(IFERROR(INDEX($E$5:$E$900,SMALL(IF(ROUND($EH$5:$EH$900,1)=ROUND($EH333,1),ROW($EH$5:$EH$900)-4,""),3)),"")=$E333,"",IFERROR(INDEX($E$5:$E$900,SMALL(IF(ROUND($EH$5:$EH$900,1)=ROUND($EH333,1),ROW($EH$5:$EH$900)-4,""),3)),""))</f>
        <v/>
      </c>
      <c r="HQ333" s="117" t="str" cm="1">
        <f t="array" ref="HQ333">IF(IFERROR(INDEX($E$5:$E$900,SMALL(IF(ROUND($EH$5:$EH$900,1)=ROUND($EH333,1),ROW($EH$5:$EH$900)-4,""),4)),"")=$E333,"",IFERROR(INDEX($E$5:$E$900,SMALL(IF(ROUND($EH$5:$EH$900,1)=ROUND($EH333,1),ROW($EH$5:$EH$900)-4,""),4)),""))</f>
        <v/>
      </c>
      <c r="HR333" s="118"/>
      <c r="HS333" s="105" t="str">
        <f t="shared" si="38"/>
        <v>AJAB</v>
      </c>
      <c r="HT333" s="119" t="str">
        <f t="shared" si="39"/>
        <v/>
      </c>
      <c r="HU333" s="119" t="str">
        <f t="shared" si="39"/>
        <v/>
      </c>
      <c r="HV333" s="119" t="str">
        <f t="shared" si="39"/>
        <v/>
      </c>
      <c r="HW333" s="119" t="str">
        <f t="shared" si="36"/>
        <v/>
      </c>
    </row>
    <row r="334" spans="1:231" ht="12.75" customHeight="1" x14ac:dyDescent="0.25">
      <c r="A334" s="110" t="s">
        <v>1072</v>
      </c>
      <c r="B334" s="110" t="s">
        <v>1141</v>
      </c>
      <c r="C334" s="107" t="s">
        <v>1142</v>
      </c>
      <c r="D334" s="108">
        <v>2019</v>
      </c>
      <c r="E334" s="109" t="s">
        <v>1147</v>
      </c>
      <c r="F334" s="107" t="s">
        <v>309</v>
      </c>
      <c r="G334" s="107" t="s">
        <v>1076</v>
      </c>
      <c r="H334" s="107" t="s">
        <v>1076</v>
      </c>
      <c r="I334" s="107" t="s">
        <v>1076</v>
      </c>
      <c r="J334" s="107" t="s">
        <v>1076</v>
      </c>
      <c r="K334" s="107" t="s">
        <v>1076</v>
      </c>
      <c r="L334" s="107" t="s">
        <v>1076</v>
      </c>
      <c r="M334" s="107" t="s">
        <v>1076</v>
      </c>
      <c r="N334" s="107" t="s">
        <v>1076</v>
      </c>
      <c r="O334" s="107" t="s">
        <v>1076</v>
      </c>
      <c r="P334" s="107" t="s">
        <v>1076</v>
      </c>
      <c r="Q334" s="107" t="s">
        <v>1076</v>
      </c>
      <c r="R334" s="107" t="s">
        <v>1077</v>
      </c>
      <c r="S334" s="107" t="s">
        <v>1076</v>
      </c>
      <c r="T334" s="107" t="s">
        <v>1077</v>
      </c>
      <c r="U334" s="107" t="s">
        <v>1077</v>
      </c>
      <c r="V334" s="107" t="s">
        <v>1077</v>
      </c>
      <c r="W334" s="107" t="s">
        <v>18</v>
      </c>
      <c r="X334" s="105" t="s">
        <v>1098</v>
      </c>
      <c r="Y334" s="107" t="s">
        <v>296</v>
      </c>
      <c r="Z334" s="107">
        <v>1</v>
      </c>
      <c r="AA334" s="107" t="s">
        <v>1148</v>
      </c>
      <c r="AB334" s="110">
        <v>2</v>
      </c>
      <c r="AC334" s="110">
        <v>1</v>
      </c>
      <c r="AD334" s="107">
        <v>2700</v>
      </c>
      <c r="AE334" s="107">
        <v>28</v>
      </c>
      <c r="AF334" s="107">
        <v>2</v>
      </c>
      <c r="AG334" s="107">
        <v>190600</v>
      </c>
      <c r="AH334" s="107">
        <v>6</v>
      </c>
      <c r="AI334" s="107" t="s">
        <v>1149</v>
      </c>
      <c r="AJ334" s="110">
        <v>8</v>
      </c>
      <c r="AK334" s="110"/>
      <c r="AL334" s="107"/>
      <c r="AM334" s="107">
        <v>1</v>
      </c>
      <c r="AN334" s="110" t="s">
        <v>367</v>
      </c>
      <c r="AO334" s="110">
        <v>800</v>
      </c>
      <c r="AP334" s="107" t="s">
        <v>1116</v>
      </c>
      <c r="AQ334" s="107" t="s">
        <v>1145</v>
      </c>
      <c r="AR334" s="107" t="s">
        <v>319</v>
      </c>
      <c r="AS334" s="107" t="s">
        <v>1146</v>
      </c>
      <c r="AT334" s="107" t="s">
        <v>478</v>
      </c>
      <c r="AU334" s="111">
        <v>22.928999999999998</v>
      </c>
      <c r="AV334" s="111">
        <v>29.606999999999999</v>
      </c>
      <c r="AW334" s="111">
        <v>29.928000000000001</v>
      </c>
      <c r="AX334" s="111">
        <v>17.844000000000001</v>
      </c>
      <c r="AY334" s="111">
        <v>17.779</v>
      </c>
      <c r="AZ334" s="111">
        <v>50.731000000000002</v>
      </c>
      <c r="BA334" s="111">
        <v>19.603000000000002</v>
      </c>
      <c r="BB334" s="111">
        <v>148.64599999999999</v>
      </c>
      <c r="BC334" s="111">
        <v>1916.9549999999999</v>
      </c>
      <c r="BD334" s="111">
        <v>24.03</v>
      </c>
      <c r="BE334" s="131">
        <v>121.036</v>
      </c>
      <c r="BF334" s="131">
        <v>36.9</v>
      </c>
      <c r="BG334" s="131">
        <v>64657.82</v>
      </c>
      <c r="BH334" s="112">
        <v>64616.821000000004</v>
      </c>
      <c r="BI334" s="111">
        <v>9.3320000000000007</v>
      </c>
      <c r="BJ334" s="112">
        <v>346.55599999999998</v>
      </c>
      <c r="BK334" s="112">
        <v>48458.476999999999</v>
      </c>
      <c r="BL334" s="111">
        <v>6.9980000000000002</v>
      </c>
      <c r="BM334" s="112">
        <v>308.25599999999997</v>
      </c>
      <c r="BN334" s="112">
        <v>32347.065999999999</v>
      </c>
      <c r="BO334" s="111">
        <v>4.6710000000000003</v>
      </c>
      <c r="BP334" s="112">
        <v>208.31100000000001</v>
      </c>
      <c r="BQ334" s="112">
        <v>16145.157999999999</v>
      </c>
      <c r="BR334" s="111">
        <v>2.3319999999999999</v>
      </c>
      <c r="BS334" s="131">
        <v>115.639</v>
      </c>
      <c r="BT334" s="131">
        <v>618155.03</v>
      </c>
      <c r="BU334" s="112">
        <v>617562.74</v>
      </c>
      <c r="BV334" s="107">
        <v>10.465999999999999</v>
      </c>
      <c r="BW334" s="107">
        <v>335.38600000000002</v>
      </c>
      <c r="BX334" s="107">
        <v>463896.32900000003</v>
      </c>
      <c r="BY334" s="107">
        <v>7.8620000000000001</v>
      </c>
      <c r="BZ334" s="107">
        <v>245.333</v>
      </c>
      <c r="CA334" s="107">
        <v>309316.22399999999</v>
      </c>
      <c r="CB334" s="107">
        <v>5.242</v>
      </c>
      <c r="CC334" s="107">
        <v>163.55000000000001</v>
      </c>
      <c r="CD334" s="107">
        <v>154423.89799999999</v>
      </c>
      <c r="CE334" s="107">
        <v>2.617</v>
      </c>
      <c r="CF334" s="131">
        <v>109.158</v>
      </c>
      <c r="CG334" s="131">
        <v>194731.08</v>
      </c>
      <c r="CH334" s="112">
        <v>192941.13</v>
      </c>
      <c r="CI334" s="107">
        <v>12.099</v>
      </c>
      <c r="CJ334" s="107">
        <v>388.85300000000001</v>
      </c>
      <c r="CK334" s="107">
        <v>146089.92300000001</v>
      </c>
      <c r="CL334" s="107">
        <v>9.1609999999999996</v>
      </c>
      <c r="CM334" s="107">
        <v>313.34399999999999</v>
      </c>
      <c r="CN334" s="107">
        <v>97282.611000000004</v>
      </c>
      <c r="CO334" s="107">
        <v>6.101</v>
      </c>
      <c r="CP334" s="107">
        <v>192.63300000000001</v>
      </c>
      <c r="CQ334" s="107">
        <v>48653.53</v>
      </c>
      <c r="CR334" s="107">
        <v>3.0510000000000002</v>
      </c>
      <c r="CS334" s="107">
        <v>109.56100000000001</v>
      </c>
      <c r="CT334" s="107">
        <v>104927.32</v>
      </c>
      <c r="CU334" s="107">
        <v>105149.95</v>
      </c>
      <c r="CV334" s="107">
        <v>6.98</v>
      </c>
      <c r="CW334" s="107">
        <v>365.54</v>
      </c>
      <c r="CX334" s="112">
        <v>78588.84</v>
      </c>
      <c r="CY334" s="107">
        <v>5.22</v>
      </c>
      <c r="CZ334" s="107">
        <v>309.98</v>
      </c>
      <c r="DA334" s="112">
        <v>52488.33</v>
      </c>
      <c r="DB334" s="107">
        <v>3.49</v>
      </c>
      <c r="DC334" s="107">
        <v>185.16</v>
      </c>
      <c r="DD334" s="112">
        <v>26224.76</v>
      </c>
      <c r="DE334" s="107">
        <v>1.74</v>
      </c>
      <c r="DF334" s="107">
        <v>104.05</v>
      </c>
      <c r="DG334" s="131">
        <v>137832.57</v>
      </c>
      <c r="DH334" s="112">
        <v>138009.5</v>
      </c>
      <c r="DI334" s="107">
        <v>6.61</v>
      </c>
      <c r="DJ334" s="107">
        <v>319.33</v>
      </c>
      <c r="DK334" s="112">
        <v>103373.72</v>
      </c>
      <c r="DL334" s="107">
        <v>4.95</v>
      </c>
      <c r="DM334" s="107">
        <v>294.32</v>
      </c>
      <c r="DN334" s="112">
        <v>68959.44</v>
      </c>
      <c r="DO334" s="107">
        <v>3.3</v>
      </c>
      <c r="DP334" s="131">
        <v>185.73</v>
      </c>
      <c r="DQ334" s="112">
        <v>34467.47</v>
      </c>
      <c r="DR334" s="107">
        <v>1.65</v>
      </c>
      <c r="DS334" s="131">
        <v>102.14</v>
      </c>
      <c r="DT334" s="131">
        <v>19812.97</v>
      </c>
      <c r="DU334" s="112">
        <v>19899.830000000002</v>
      </c>
      <c r="DV334" s="107">
        <v>20.37</v>
      </c>
      <c r="DW334" s="107">
        <v>368.34</v>
      </c>
      <c r="DX334" s="112">
        <v>14838.33</v>
      </c>
      <c r="DY334" s="107">
        <v>15.19</v>
      </c>
      <c r="DZ334" s="131">
        <v>322.54000000000002</v>
      </c>
      <c r="EA334" s="112">
        <v>9891.9500000000007</v>
      </c>
      <c r="EB334" s="107">
        <v>10.130000000000001</v>
      </c>
      <c r="EC334" s="131">
        <v>187.09</v>
      </c>
      <c r="ED334" s="112">
        <v>4932.18</v>
      </c>
      <c r="EE334" s="107">
        <v>5.05</v>
      </c>
      <c r="EF334" s="131">
        <v>107.46</v>
      </c>
      <c r="EG334" s="131">
        <v>2894396.78</v>
      </c>
      <c r="EH334" s="111">
        <v>2890268.99</v>
      </c>
      <c r="EI334" s="107">
        <v>8.1620000000000008</v>
      </c>
      <c r="EJ334" s="107">
        <v>304.27</v>
      </c>
      <c r="EK334" s="112">
        <v>2528219.5299999998</v>
      </c>
      <c r="EL334" s="107">
        <v>7.14</v>
      </c>
      <c r="EM334" s="131">
        <v>283.45</v>
      </c>
      <c r="EN334" s="112">
        <v>2175308.31</v>
      </c>
      <c r="EO334" s="107">
        <v>6.1429999999999998</v>
      </c>
      <c r="EP334" s="131">
        <v>254.25</v>
      </c>
      <c r="EQ334" s="112">
        <v>1807418.88</v>
      </c>
      <c r="ER334" s="107">
        <v>5.1040000000000001</v>
      </c>
      <c r="ES334" s="131">
        <v>225.8</v>
      </c>
      <c r="ET334" s="112">
        <v>1453578.05</v>
      </c>
      <c r="EU334" s="107">
        <v>4.1050000000000004</v>
      </c>
      <c r="EV334" s="131">
        <v>197.49</v>
      </c>
      <c r="EW334" s="112">
        <v>1090854.95</v>
      </c>
      <c r="EX334" s="107">
        <v>3.081</v>
      </c>
      <c r="EY334" s="131">
        <v>167.61</v>
      </c>
      <c r="EZ334" s="112">
        <v>725872.89</v>
      </c>
      <c r="FA334" s="107">
        <v>2.0499999999999998</v>
      </c>
      <c r="FB334" s="131">
        <v>139.36000000000001</v>
      </c>
      <c r="FC334" s="112">
        <v>365025.74</v>
      </c>
      <c r="FD334" s="107">
        <v>1.0309999999999999</v>
      </c>
      <c r="FE334" s="131">
        <v>98.01</v>
      </c>
      <c r="FF334" s="131">
        <v>5341.97</v>
      </c>
      <c r="FG334" s="112">
        <v>5451.2</v>
      </c>
      <c r="FH334" s="107">
        <v>16.11</v>
      </c>
      <c r="FI334" s="107">
        <v>78.38</v>
      </c>
      <c r="FJ334" s="112">
        <v>2672.34</v>
      </c>
      <c r="FK334" s="107">
        <v>7.9</v>
      </c>
      <c r="FL334" s="171">
        <v>73.430000000000007</v>
      </c>
      <c r="FM334" s="131">
        <v>29441.7</v>
      </c>
      <c r="FN334" s="112">
        <v>30182.13</v>
      </c>
      <c r="FO334" s="107">
        <v>220.97</v>
      </c>
      <c r="FP334" s="107">
        <v>82.89</v>
      </c>
      <c r="FQ334" s="112">
        <v>14730.37</v>
      </c>
      <c r="FR334" s="107">
        <v>107.84</v>
      </c>
      <c r="FS334" s="131">
        <v>78.239999999999995</v>
      </c>
      <c r="FT334" s="107">
        <v>74.790000000000006</v>
      </c>
      <c r="FU334" s="107">
        <v>6.49</v>
      </c>
      <c r="FV334" s="107">
        <v>269</v>
      </c>
      <c r="FW334" s="107">
        <v>73.680000000000007</v>
      </c>
      <c r="FX334" s="107">
        <v>6.4</v>
      </c>
      <c r="FY334" s="107">
        <v>267.33999999999997</v>
      </c>
      <c r="FZ334" s="107">
        <v>1455127.53</v>
      </c>
      <c r="GA334" s="107">
        <v>9.83</v>
      </c>
      <c r="GB334" s="131">
        <v>317.16000000000003</v>
      </c>
      <c r="GC334" s="107">
        <v>5504888.0599999996</v>
      </c>
      <c r="GD334" s="107">
        <v>37.17</v>
      </c>
      <c r="GE334" s="132">
        <v>307.11</v>
      </c>
      <c r="GF334" s="132">
        <v>51.4</v>
      </c>
      <c r="GG334" s="132">
        <v>25.2</v>
      </c>
      <c r="GH334" s="132">
        <v>533.79999999999995</v>
      </c>
      <c r="GI334" s="132">
        <v>53.9</v>
      </c>
      <c r="GJ334" s="132">
        <v>36.9</v>
      </c>
      <c r="GK334" s="132">
        <v>230.2</v>
      </c>
      <c r="GL334" s="133">
        <v>0</v>
      </c>
      <c r="GM334" s="133">
        <v>1</v>
      </c>
      <c r="GN334" s="133">
        <v>0</v>
      </c>
      <c r="GO334" s="133">
        <v>0</v>
      </c>
      <c r="GP334" s="133">
        <v>0</v>
      </c>
      <c r="GQ334" s="133">
        <v>0</v>
      </c>
      <c r="GR334" s="133" t="s">
        <v>1106</v>
      </c>
      <c r="GS334" s="72" t="s">
        <v>981</v>
      </c>
      <c r="GT334" s="72">
        <v>0.89</v>
      </c>
      <c r="GU334" s="72">
        <v>0.93</v>
      </c>
      <c r="GV334" s="72">
        <v>0.94</v>
      </c>
      <c r="GW334" s="72">
        <v>0.93</v>
      </c>
      <c r="GX334" s="72" t="s">
        <v>1085</v>
      </c>
      <c r="GY334" s="72">
        <v>1</v>
      </c>
      <c r="GZ334" s="72">
        <v>800</v>
      </c>
      <c r="HA334" s="133" t="s">
        <v>1086</v>
      </c>
      <c r="HB334" s="133">
        <v>69.5</v>
      </c>
      <c r="HC334" s="53" t="str">
        <f t="shared" si="34"/>
        <v>43</v>
      </c>
      <c r="HD334" s="56">
        <f t="shared" si="35"/>
        <v>2019</v>
      </c>
      <c r="HF334" s="56" t="e">
        <f>MATCH(ROUND(#REF!,1),#REF!,0)</f>
        <v>#REF!</v>
      </c>
      <c r="HG334" s="56" t="e">
        <f>MATCH(ROUND(#REF!,1),#REF!,0)</f>
        <v>#REF!</v>
      </c>
      <c r="HH334" s="56" t="e">
        <f>MATCH(ROUND(#REF!,1),#REF!,0)</f>
        <v>#REF!</v>
      </c>
      <c r="HI334" s="56" t="e">
        <f>MATCH(ROUND(#REF!,1),#REF!,0)</f>
        <v>#REF!</v>
      </c>
      <c r="HK334" s="115">
        <f t="shared" si="37"/>
        <v>1</v>
      </c>
      <c r="HL334" s="115" t="str" cm="1">
        <f t="array" ref="HL334">IFERROR(INDEX(#REF!,'5. Data Set'!HH334),"")</f>
        <v/>
      </c>
      <c r="HN334" s="116" t="str" cm="1">
        <f t="array" ref="HN334">IF(IFERROR(INDEX($E$5:$E$900,SMALL(IF(ROUND($EH$5:$EH$900,1)=ROUND($EH334,1),ROW($EH$5:$EH$900)-4,""),1)),"")=$E334,"",IFERROR(INDEX($E$5:$E$900,SMALL(IF(ROUND($EH$5:$EH$900,1)=ROUND($EH334,1),ROW($EH$5:$EH$900)-4,""),1)),""))</f>
        <v/>
      </c>
      <c r="HO334" s="116" t="str" cm="1">
        <f t="array" ref="HO334">IF(IFERROR(INDEX($E$5:$E$900,SMALL(IF(ROUND($EH$5:$EH$900,1)=ROUND($EH334,1),ROW($EH$5:$EH$900)-4,""),2)),"")=$E334,"",IFERROR(INDEX($E$5:$E$900,SMALL(IF(ROUND($EH$5:$EH$900,1)=ROUND($EH334,1),ROW($EH$5:$EH$900)-4,""),2)),""))</f>
        <v/>
      </c>
      <c r="HP334" s="116" t="str" cm="1">
        <f t="array" ref="HP334">IF(IFERROR(INDEX($E$5:$E$900,SMALL(IF(ROUND($EH$5:$EH$900,1)=ROUND($EH334,1),ROW($EH$5:$EH$900)-4,""),3)),"")=$E334,"",IFERROR(INDEX($E$5:$E$900,SMALL(IF(ROUND($EH$5:$EH$900,1)=ROUND($EH334,1),ROW($EH$5:$EH$900)-4,""),3)),""))</f>
        <v/>
      </c>
      <c r="HQ334" s="117" t="str" cm="1">
        <f t="array" ref="HQ334">IF(IFERROR(INDEX($E$5:$E$900,SMALL(IF(ROUND($EH$5:$EH$900,1)=ROUND($EH334,1),ROW($EH$5:$EH$900)-4,""),4)),"")=$E334,"",IFERROR(INDEX($E$5:$E$900,SMALL(IF(ROUND($EH$5:$EH$900,1)=ROUND($EH334,1),ROW($EH$5:$EH$900)-4,""),4)),""))</f>
        <v/>
      </c>
      <c r="HR334" s="118"/>
      <c r="HS334" s="105" t="str">
        <f t="shared" si="38"/>
        <v>AJAB</v>
      </c>
      <c r="HT334" s="119" t="str">
        <f t="shared" si="39"/>
        <v/>
      </c>
      <c r="HU334" s="119" t="str">
        <f t="shared" si="39"/>
        <v/>
      </c>
      <c r="HV334" s="119" t="str">
        <f t="shared" si="39"/>
        <v/>
      </c>
      <c r="HW334" s="119" t="str">
        <f t="shared" si="36"/>
        <v/>
      </c>
    </row>
    <row r="335" spans="1:231" ht="12.75" customHeight="1" x14ac:dyDescent="0.25">
      <c r="A335" s="110" t="s">
        <v>1072</v>
      </c>
      <c r="B335" s="110" t="s">
        <v>1141</v>
      </c>
      <c r="C335" s="107" t="s">
        <v>1142</v>
      </c>
      <c r="D335" s="108">
        <v>2019</v>
      </c>
      <c r="E335" s="109" t="s">
        <v>1150</v>
      </c>
      <c r="F335" s="107" t="s">
        <v>300</v>
      </c>
      <c r="G335" s="107" t="s">
        <v>1076</v>
      </c>
      <c r="H335" s="107" t="s">
        <v>1076</v>
      </c>
      <c r="I335" s="107" t="s">
        <v>1076</v>
      </c>
      <c r="J335" s="107" t="s">
        <v>1076</v>
      </c>
      <c r="K335" s="107" t="s">
        <v>1076</v>
      </c>
      <c r="L335" s="107" t="s">
        <v>1076</v>
      </c>
      <c r="M335" s="107" t="s">
        <v>1076</v>
      </c>
      <c r="N335" s="107" t="s">
        <v>1076</v>
      </c>
      <c r="O335" s="107" t="s">
        <v>1076</v>
      </c>
      <c r="P335" s="107" t="s">
        <v>1076</v>
      </c>
      <c r="Q335" s="107" t="s">
        <v>1076</v>
      </c>
      <c r="R335" s="107" t="s">
        <v>1077</v>
      </c>
      <c r="S335" s="107" t="s">
        <v>1076</v>
      </c>
      <c r="T335" s="107" t="s">
        <v>1077</v>
      </c>
      <c r="U335" s="107" t="s">
        <v>1077</v>
      </c>
      <c r="V335" s="107" t="s">
        <v>1077</v>
      </c>
      <c r="W335" s="107" t="s">
        <v>18</v>
      </c>
      <c r="X335" s="105" t="s">
        <v>1098</v>
      </c>
      <c r="Y335" s="107" t="s">
        <v>296</v>
      </c>
      <c r="Z335" s="107">
        <v>1</v>
      </c>
      <c r="AA335" s="107" t="s">
        <v>1099</v>
      </c>
      <c r="AB335" s="110">
        <v>2</v>
      </c>
      <c r="AC335" s="110">
        <v>2</v>
      </c>
      <c r="AD335" s="107">
        <v>1700</v>
      </c>
      <c r="AE335" s="107">
        <v>6</v>
      </c>
      <c r="AF335" s="107">
        <v>1</v>
      </c>
      <c r="AG335" s="107">
        <v>190600</v>
      </c>
      <c r="AH335" s="107">
        <v>12</v>
      </c>
      <c r="AI335" s="107" t="s">
        <v>1151</v>
      </c>
      <c r="AJ335" s="110">
        <v>8</v>
      </c>
      <c r="AK335" s="110"/>
      <c r="AL335" s="107"/>
      <c r="AM335" s="107">
        <v>1</v>
      </c>
      <c r="AN335" s="110" t="s">
        <v>367</v>
      </c>
      <c r="AO335" s="110">
        <v>800</v>
      </c>
      <c r="AP335" s="107" t="s">
        <v>1116</v>
      </c>
      <c r="AQ335" s="107" t="s">
        <v>1145</v>
      </c>
      <c r="AR335" s="107" t="s">
        <v>319</v>
      </c>
      <c r="AS335" s="107" t="s">
        <v>1146</v>
      </c>
      <c r="AT335" s="107" t="s">
        <v>478</v>
      </c>
      <c r="AU335" s="111">
        <v>9.109</v>
      </c>
      <c r="AV335" s="111">
        <v>7.0190000000000001</v>
      </c>
      <c r="AW335" s="111">
        <v>9.0419999999999998</v>
      </c>
      <c r="AX335" s="111">
        <v>5.1970000000000001</v>
      </c>
      <c r="AY335" s="111">
        <v>5.18</v>
      </c>
      <c r="AZ335" s="111">
        <v>21.071000000000002</v>
      </c>
      <c r="BA335" s="111">
        <v>4.8959999999999999</v>
      </c>
      <c r="BB335" s="111">
        <v>17.314</v>
      </c>
      <c r="BC335" s="111">
        <v>39.343000000000004</v>
      </c>
      <c r="BD335" s="111">
        <v>30.492999999999999</v>
      </c>
      <c r="BE335" s="107">
        <v>27.209</v>
      </c>
      <c r="BF335" s="107">
        <v>12.2</v>
      </c>
      <c r="BG335" s="107">
        <v>14989.29</v>
      </c>
      <c r="BH335" s="112">
        <v>14984.594999999999</v>
      </c>
      <c r="BI335" s="111">
        <v>2.1640000000000001</v>
      </c>
      <c r="BJ335" s="112">
        <v>151.29900000000001</v>
      </c>
      <c r="BK335" s="112">
        <v>11219.583000000001</v>
      </c>
      <c r="BL335" s="111">
        <v>1.62</v>
      </c>
      <c r="BM335" s="112">
        <v>142</v>
      </c>
      <c r="BN335" s="112">
        <v>7515.9319999999998</v>
      </c>
      <c r="BO335" s="111">
        <v>1.085</v>
      </c>
      <c r="BP335" s="112">
        <v>129.73599999999999</v>
      </c>
      <c r="BQ335" s="112">
        <v>3739.8490000000002</v>
      </c>
      <c r="BR335" s="111">
        <v>0.54</v>
      </c>
      <c r="BS335" s="107">
        <v>107.114</v>
      </c>
      <c r="BT335" s="107">
        <v>81430.399999999994</v>
      </c>
      <c r="BU335" s="112">
        <v>80990.183000000005</v>
      </c>
      <c r="BV335" s="107">
        <v>1.373</v>
      </c>
      <c r="BW335" s="107">
        <v>123.41800000000001</v>
      </c>
      <c r="BX335" s="107">
        <v>61068.552000000003</v>
      </c>
      <c r="BY335" s="107">
        <v>1.0349999999999999</v>
      </c>
      <c r="BZ335" s="107">
        <v>116.952</v>
      </c>
      <c r="CA335" s="107">
        <v>40739.358</v>
      </c>
      <c r="CB335" s="107">
        <v>0.69</v>
      </c>
      <c r="CC335" s="107">
        <v>109.848</v>
      </c>
      <c r="CD335" s="107">
        <v>20348.012999999999</v>
      </c>
      <c r="CE335" s="107">
        <v>0.34499999999999997</v>
      </c>
      <c r="CF335" s="107">
        <v>87.869</v>
      </c>
      <c r="CG335" s="107">
        <v>26727.63</v>
      </c>
      <c r="CH335" s="112">
        <v>26397.17</v>
      </c>
      <c r="CI335" s="107">
        <v>1.655</v>
      </c>
      <c r="CJ335" s="107">
        <v>112.169</v>
      </c>
      <c r="CK335" s="107">
        <v>20025.323</v>
      </c>
      <c r="CL335" s="107">
        <v>1.256</v>
      </c>
      <c r="CM335" s="107">
        <v>108.3</v>
      </c>
      <c r="CN335" s="107">
        <v>13384.471</v>
      </c>
      <c r="CO335" s="107">
        <v>0.83899999999999997</v>
      </c>
      <c r="CP335" s="107">
        <v>103.66800000000001</v>
      </c>
      <c r="CQ335" s="107">
        <v>6702.9780000000001</v>
      </c>
      <c r="CR335" s="107">
        <v>0.42</v>
      </c>
      <c r="CS335" s="107">
        <v>87.122</v>
      </c>
      <c r="CT335" s="107">
        <v>17034.259999999998</v>
      </c>
      <c r="CU335" s="107">
        <v>17035.02</v>
      </c>
      <c r="CV335" s="107">
        <v>1.1299999999999999</v>
      </c>
      <c r="CW335" s="107">
        <v>134.43</v>
      </c>
      <c r="CX335" s="112">
        <v>12753.66</v>
      </c>
      <c r="CY335" s="107">
        <v>0.85</v>
      </c>
      <c r="CZ335" s="107">
        <v>129.03</v>
      </c>
      <c r="DA335" s="112">
        <v>8517.36</v>
      </c>
      <c r="DB335" s="107">
        <v>0.56999999999999995</v>
      </c>
      <c r="DC335" s="107">
        <v>120.32</v>
      </c>
      <c r="DD335" s="112">
        <v>4264.5</v>
      </c>
      <c r="DE335" s="107">
        <v>0.28000000000000003</v>
      </c>
      <c r="DF335" s="107">
        <v>100.89</v>
      </c>
      <c r="DG335" s="107">
        <v>23982.29</v>
      </c>
      <c r="DH335" s="112">
        <v>24001.7</v>
      </c>
      <c r="DI335" s="107">
        <v>1.1499999999999999</v>
      </c>
      <c r="DJ335" s="107">
        <v>138.19</v>
      </c>
      <c r="DK335" s="112">
        <v>17965.18</v>
      </c>
      <c r="DL335" s="107">
        <v>0.86</v>
      </c>
      <c r="DM335" s="107">
        <v>131.78</v>
      </c>
      <c r="DN335" s="112">
        <v>11970.24</v>
      </c>
      <c r="DO335" s="107">
        <v>0.56999999999999995</v>
      </c>
      <c r="DP335" s="107">
        <v>121.81</v>
      </c>
      <c r="DQ335" s="112">
        <v>5993.76</v>
      </c>
      <c r="DR335" s="107">
        <v>0.28999999999999998</v>
      </c>
      <c r="DS335" s="107">
        <v>101.74</v>
      </c>
      <c r="DT335" s="107">
        <v>4562.76</v>
      </c>
      <c r="DU335" s="112">
        <v>4558.92</v>
      </c>
      <c r="DV335" s="107">
        <v>4.67</v>
      </c>
      <c r="DW335" s="107">
        <v>136.16</v>
      </c>
      <c r="DX335" s="112">
        <v>3418.65</v>
      </c>
      <c r="DY335" s="107">
        <v>3.5</v>
      </c>
      <c r="DZ335" s="107">
        <v>130.55000000000001</v>
      </c>
      <c r="EA335" s="112">
        <v>2286.6999999999998</v>
      </c>
      <c r="EB335" s="107">
        <v>2.34</v>
      </c>
      <c r="EC335" s="107">
        <v>122.77</v>
      </c>
      <c r="ED335" s="112">
        <v>1139.6099999999999</v>
      </c>
      <c r="EE335" s="107">
        <v>1.17</v>
      </c>
      <c r="EF335" s="107">
        <v>103.69</v>
      </c>
      <c r="EG335" s="107">
        <v>398330.6</v>
      </c>
      <c r="EH335" s="111">
        <v>399769.24</v>
      </c>
      <c r="EI335" s="107">
        <v>1.129</v>
      </c>
      <c r="EJ335" s="107">
        <v>118.88</v>
      </c>
      <c r="EK335" s="112">
        <v>347579.58</v>
      </c>
      <c r="EL335" s="107">
        <v>0.98199999999999998</v>
      </c>
      <c r="EM335" s="107">
        <v>116.63</v>
      </c>
      <c r="EN335" s="112">
        <v>298657.59000000003</v>
      </c>
      <c r="EO335" s="107">
        <v>0.84299999999999997</v>
      </c>
      <c r="EP335" s="107">
        <v>113.9</v>
      </c>
      <c r="EQ335" s="112">
        <v>247336.65</v>
      </c>
      <c r="ER335" s="107">
        <v>0.69799999999999995</v>
      </c>
      <c r="ES335" s="107">
        <v>110.73</v>
      </c>
      <c r="ET335" s="112">
        <v>196704.09</v>
      </c>
      <c r="EU335" s="107">
        <v>0.55500000000000005</v>
      </c>
      <c r="EV335" s="107">
        <v>107.89</v>
      </c>
      <c r="EW335" s="112">
        <v>148734.82</v>
      </c>
      <c r="EX335" s="107">
        <v>0.42</v>
      </c>
      <c r="EY335" s="107">
        <v>105.01</v>
      </c>
      <c r="EZ335" s="112">
        <v>99959.28</v>
      </c>
      <c r="FA335" s="107">
        <v>0.28199999999999997</v>
      </c>
      <c r="FB335" s="107">
        <v>101.28</v>
      </c>
      <c r="FC335" s="112">
        <v>50976.07</v>
      </c>
      <c r="FD335" s="107">
        <v>0.14399999999999999</v>
      </c>
      <c r="FE335" s="107">
        <v>93.4</v>
      </c>
      <c r="FF335" s="107">
        <v>640.95000000000005</v>
      </c>
      <c r="FG335" s="112">
        <v>636.48</v>
      </c>
      <c r="FH335" s="107">
        <v>1.88</v>
      </c>
      <c r="FI335" s="107">
        <v>84.93</v>
      </c>
      <c r="FJ335" s="112">
        <v>323</v>
      </c>
      <c r="FK335" s="107">
        <v>0.95</v>
      </c>
      <c r="FL335" s="107">
        <v>70.489999999999995</v>
      </c>
      <c r="FM335" s="107">
        <v>551.75</v>
      </c>
      <c r="FN335" s="112">
        <v>553.51</v>
      </c>
      <c r="FO335" s="107">
        <v>4.05</v>
      </c>
      <c r="FP335" s="107">
        <v>75.61</v>
      </c>
      <c r="FQ335" s="112">
        <v>275.35000000000002</v>
      </c>
      <c r="FR335" s="107">
        <v>2.02</v>
      </c>
      <c r="FS335" s="107">
        <v>69.8</v>
      </c>
      <c r="FT335" s="107">
        <v>62.2</v>
      </c>
      <c r="FU335" s="107">
        <v>5.4</v>
      </c>
      <c r="FV335" s="107">
        <v>177.84</v>
      </c>
      <c r="FW335" s="107">
        <v>63.25</v>
      </c>
      <c r="FX335" s="107">
        <v>5.49</v>
      </c>
      <c r="FY335" s="107">
        <v>179.27</v>
      </c>
      <c r="FZ335" s="107">
        <v>98958.66</v>
      </c>
      <c r="GA335" s="107">
        <v>0.67</v>
      </c>
      <c r="GB335" s="107">
        <v>122.68</v>
      </c>
      <c r="GC335" s="107">
        <v>538121.44999999995</v>
      </c>
      <c r="GD335" s="107">
        <v>3.63</v>
      </c>
      <c r="GE335" s="113">
        <v>133.55000000000001</v>
      </c>
      <c r="GF335" s="113">
        <v>63.7</v>
      </c>
      <c r="GG335" s="113">
        <v>7.7</v>
      </c>
      <c r="GH335" s="113">
        <v>26.1</v>
      </c>
      <c r="GI335" s="113">
        <v>28.8</v>
      </c>
      <c r="GJ335" s="113">
        <v>12.2</v>
      </c>
      <c r="GK335" s="113">
        <v>230.5</v>
      </c>
      <c r="GL335" s="107">
        <v>0</v>
      </c>
      <c r="GM335" s="107">
        <v>1</v>
      </c>
      <c r="GN335" s="107">
        <v>0</v>
      </c>
      <c r="GO335" s="133">
        <v>0</v>
      </c>
      <c r="GP335" s="133">
        <v>0</v>
      </c>
      <c r="GQ335" s="133">
        <v>0</v>
      </c>
      <c r="GR335" s="133" t="s">
        <v>1106</v>
      </c>
      <c r="GS335" s="72" t="s">
        <v>981</v>
      </c>
      <c r="GT335" s="72">
        <v>0.89</v>
      </c>
      <c r="GU335" s="72">
        <v>0.93</v>
      </c>
      <c r="GV335" s="72">
        <v>0.94</v>
      </c>
      <c r="GW335" s="72">
        <v>0.93</v>
      </c>
      <c r="GX335" s="72" t="s">
        <v>1085</v>
      </c>
      <c r="GY335" s="72">
        <v>1</v>
      </c>
      <c r="GZ335" s="72">
        <v>800</v>
      </c>
      <c r="HA335" s="133" t="s">
        <v>1086</v>
      </c>
      <c r="HB335" s="133">
        <v>91.3</v>
      </c>
      <c r="HC335" s="53" t="str">
        <f t="shared" si="34"/>
        <v>44</v>
      </c>
      <c r="HD335" s="56">
        <f t="shared" si="35"/>
        <v>2019</v>
      </c>
      <c r="HF335" s="56" t="e">
        <f>MATCH(ROUND(#REF!,1),#REF!,0)</f>
        <v>#REF!</v>
      </c>
      <c r="HG335" s="56" t="e">
        <f>MATCH(ROUND(#REF!,1),#REF!,0)</f>
        <v>#REF!</v>
      </c>
      <c r="HH335" s="56" t="e">
        <f>MATCH(ROUND(#REF!,1),#REF!,0)</f>
        <v>#REF!</v>
      </c>
      <c r="HI335" s="56" t="e">
        <f>MATCH(ROUND(#REF!,1),#REF!,0)</f>
        <v>#REF!</v>
      </c>
      <c r="HK335" s="115">
        <f t="shared" si="37"/>
        <v>2</v>
      </c>
      <c r="HL335" s="115" t="str" cm="1">
        <f t="array" ref="HL335">IFERROR(INDEX(#REF!,'5. Data Set'!HH335),"")</f>
        <v/>
      </c>
      <c r="HN335" s="116" t="str" cm="1">
        <f t="array" ref="HN335">IF(IFERROR(INDEX($E$5:$E$900,SMALL(IF(ROUND($EH$5:$EH$900,1)=ROUND($EH335,1),ROW($EH$5:$EH$900)-4,""),1)),"")=$E335,"",IFERROR(INDEX($E$5:$E$900,SMALL(IF(ROUND($EH$5:$EH$900,1)=ROUND($EH335,1),ROW($EH$5:$EH$900)-4,""),1)),""))</f>
        <v/>
      </c>
      <c r="HO335" s="116" t="str" cm="1">
        <f t="array" ref="HO335">IF(IFERROR(INDEX($E$5:$E$900,SMALL(IF(ROUND($EH$5:$EH$900,1)=ROUND($EH335,1),ROW($EH$5:$EH$900)-4,""),2)),"")=$E335,"",IFERROR(INDEX($E$5:$E$900,SMALL(IF(ROUND($EH$5:$EH$900,1)=ROUND($EH335,1),ROW($EH$5:$EH$900)-4,""),2)),""))</f>
        <v/>
      </c>
      <c r="HP335" s="116" t="str" cm="1">
        <f t="array" ref="HP335">IF(IFERROR(INDEX($E$5:$E$900,SMALL(IF(ROUND($EH$5:$EH$900,1)=ROUND($EH335,1),ROW($EH$5:$EH$900)-4,""),3)),"")=$E335,"",IFERROR(INDEX($E$5:$E$900,SMALL(IF(ROUND($EH$5:$EH$900,1)=ROUND($EH335,1),ROW($EH$5:$EH$900)-4,""),3)),""))</f>
        <v/>
      </c>
      <c r="HQ335" s="117" t="str" cm="1">
        <f t="array" ref="HQ335">IF(IFERROR(INDEX($E$5:$E$900,SMALL(IF(ROUND($EH$5:$EH$900,1)=ROUND($EH335,1),ROW($EH$5:$EH$900)-4,""),4)),"")=$E335,"",IFERROR(INDEX($E$5:$E$900,SMALL(IF(ROUND($EH$5:$EH$900,1)=ROUND($EH335,1),ROW($EH$5:$EH$900)-4,""),4)),""))</f>
        <v/>
      </c>
      <c r="HR335" s="118"/>
      <c r="HS335" s="105" t="str">
        <f t="shared" si="38"/>
        <v>AJAB</v>
      </c>
      <c r="HT335" s="119" t="str">
        <f t="shared" si="39"/>
        <v/>
      </c>
      <c r="HU335" s="119" t="str">
        <f t="shared" si="39"/>
        <v/>
      </c>
      <c r="HV335" s="119" t="str">
        <f t="shared" si="39"/>
        <v/>
      </c>
      <c r="HW335" s="119" t="str">
        <f t="shared" si="36"/>
        <v/>
      </c>
    </row>
    <row r="336" spans="1:231" ht="12.75" customHeight="1" x14ac:dyDescent="0.25">
      <c r="A336" s="110" t="s">
        <v>1072</v>
      </c>
      <c r="B336" s="110" t="s">
        <v>1141</v>
      </c>
      <c r="C336" s="107" t="s">
        <v>1142</v>
      </c>
      <c r="D336" s="209">
        <v>2019</v>
      </c>
      <c r="E336" s="109" t="s">
        <v>1152</v>
      </c>
      <c r="F336" s="107" t="s">
        <v>300</v>
      </c>
      <c r="G336" s="107" t="s">
        <v>1076</v>
      </c>
      <c r="H336" s="107" t="s">
        <v>1076</v>
      </c>
      <c r="I336" s="107" t="s">
        <v>1076</v>
      </c>
      <c r="J336" s="107" t="s">
        <v>1076</v>
      </c>
      <c r="K336" s="107" t="s">
        <v>1076</v>
      </c>
      <c r="L336" s="107" t="s">
        <v>1076</v>
      </c>
      <c r="M336" s="107" t="s">
        <v>1076</v>
      </c>
      <c r="N336" s="107" t="s">
        <v>1076</v>
      </c>
      <c r="O336" s="107" t="s">
        <v>1076</v>
      </c>
      <c r="P336" s="107" t="s">
        <v>1076</v>
      </c>
      <c r="Q336" s="107" t="s">
        <v>1076</v>
      </c>
      <c r="R336" s="107" t="s">
        <v>1077</v>
      </c>
      <c r="S336" s="107" t="s">
        <v>1076</v>
      </c>
      <c r="T336" s="107" t="s">
        <v>1077</v>
      </c>
      <c r="U336" s="107" t="s">
        <v>1077</v>
      </c>
      <c r="V336" s="107" t="s">
        <v>1077</v>
      </c>
      <c r="W336" s="107" t="s">
        <v>18</v>
      </c>
      <c r="X336" s="105" t="s">
        <v>1098</v>
      </c>
      <c r="Y336" s="107" t="s">
        <v>296</v>
      </c>
      <c r="Z336" s="107">
        <v>1</v>
      </c>
      <c r="AA336" s="107" t="s">
        <v>1148</v>
      </c>
      <c r="AB336" s="110">
        <v>2</v>
      </c>
      <c r="AC336" s="110">
        <v>2</v>
      </c>
      <c r="AD336" s="107">
        <v>2700</v>
      </c>
      <c r="AE336" s="107">
        <v>56</v>
      </c>
      <c r="AF336" s="107">
        <v>2</v>
      </c>
      <c r="AG336" s="107">
        <v>382600</v>
      </c>
      <c r="AH336" s="107">
        <v>12</v>
      </c>
      <c r="AI336" s="107" t="s">
        <v>1153</v>
      </c>
      <c r="AJ336" s="110">
        <v>8</v>
      </c>
      <c r="AK336" s="110"/>
      <c r="AL336" s="107"/>
      <c r="AM336" s="107">
        <v>1</v>
      </c>
      <c r="AN336" s="110" t="s">
        <v>367</v>
      </c>
      <c r="AO336" s="110">
        <v>800</v>
      </c>
      <c r="AP336" s="107" t="s">
        <v>1116</v>
      </c>
      <c r="AQ336" s="107" t="s">
        <v>1145</v>
      </c>
      <c r="AR336" s="107" t="s">
        <v>319</v>
      </c>
      <c r="AS336" s="107" t="s">
        <v>1146</v>
      </c>
      <c r="AT336" s="107" t="s">
        <v>478</v>
      </c>
      <c r="AU336" s="111">
        <v>15.965</v>
      </c>
      <c r="AV336" s="111">
        <v>23.606999999999999</v>
      </c>
      <c r="AW336" s="111">
        <v>25.824000000000002</v>
      </c>
      <c r="AX336" s="111">
        <v>15.07</v>
      </c>
      <c r="AY336" s="111">
        <v>15.131</v>
      </c>
      <c r="AZ336" s="111">
        <v>42.963999999999999</v>
      </c>
      <c r="BA336" s="111">
        <v>17.265999999999998</v>
      </c>
      <c r="BB336" s="111">
        <v>89.905000000000001</v>
      </c>
      <c r="BC336" s="111">
        <v>1213.1179999999999</v>
      </c>
      <c r="BD336" s="111">
        <v>17.756</v>
      </c>
      <c r="BE336" s="107">
        <v>119.193</v>
      </c>
      <c r="BF336" s="107">
        <v>30.2</v>
      </c>
      <c r="BG336" s="107">
        <v>108179.94</v>
      </c>
      <c r="BH336" s="112">
        <v>107620.929</v>
      </c>
      <c r="BI336" s="111">
        <v>15.542</v>
      </c>
      <c r="BJ336" s="112">
        <v>770.71400000000006</v>
      </c>
      <c r="BK336" s="112">
        <v>80448.019</v>
      </c>
      <c r="BL336" s="111">
        <v>11.618</v>
      </c>
      <c r="BM336" s="112">
        <v>693.02499999999998</v>
      </c>
      <c r="BN336" s="112">
        <v>53697.112000000001</v>
      </c>
      <c r="BO336" s="111">
        <v>7.7549999999999999</v>
      </c>
      <c r="BP336" s="112">
        <v>503.40800000000002</v>
      </c>
      <c r="BQ336" s="112">
        <v>26864.499</v>
      </c>
      <c r="BR336" s="111">
        <v>3.88</v>
      </c>
      <c r="BS336" s="107">
        <v>311</v>
      </c>
      <c r="BT336" s="107">
        <v>1222129.27</v>
      </c>
      <c r="BU336" s="112">
        <v>1226435.487</v>
      </c>
      <c r="BV336" s="107">
        <v>20.783999999999999</v>
      </c>
      <c r="BW336" s="107">
        <v>806.15</v>
      </c>
      <c r="BX336" s="107">
        <v>916693.22600000002</v>
      </c>
      <c r="BY336" s="107">
        <v>15.535</v>
      </c>
      <c r="BZ336" s="107">
        <v>689.52200000000005</v>
      </c>
      <c r="CA336" s="107">
        <v>611208.55700000003</v>
      </c>
      <c r="CB336" s="107">
        <v>10.358000000000001</v>
      </c>
      <c r="CC336" s="107">
        <v>416.62799999999999</v>
      </c>
      <c r="CD336" s="107">
        <v>305466.864</v>
      </c>
      <c r="CE336" s="107">
        <v>5.1769999999999996</v>
      </c>
      <c r="CF336" s="107">
        <v>240.72499999999999</v>
      </c>
      <c r="CG336" s="107">
        <v>377660.78</v>
      </c>
      <c r="CH336" s="112">
        <v>373820.19</v>
      </c>
      <c r="CI336" s="107">
        <v>23.442</v>
      </c>
      <c r="CJ336" s="107">
        <v>741.41099999999994</v>
      </c>
      <c r="CK336" s="107">
        <v>283208.63400000002</v>
      </c>
      <c r="CL336" s="107">
        <v>17.760000000000002</v>
      </c>
      <c r="CM336" s="107">
        <v>698.25</v>
      </c>
      <c r="CN336" s="107">
        <v>188916.65400000001</v>
      </c>
      <c r="CO336" s="107">
        <v>11.847</v>
      </c>
      <c r="CP336" s="107">
        <v>513.56399999999996</v>
      </c>
      <c r="CQ336" s="107">
        <v>94394.692999999999</v>
      </c>
      <c r="CR336" s="107">
        <v>5.9189999999999996</v>
      </c>
      <c r="CS336" s="107">
        <v>246.94399999999999</v>
      </c>
      <c r="CT336" s="107">
        <v>200587.69</v>
      </c>
      <c r="CU336" s="107">
        <v>201004.66</v>
      </c>
      <c r="CV336" s="107">
        <v>13.35</v>
      </c>
      <c r="CW336" s="107">
        <v>738.04</v>
      </c>
      <c r="CX336" s="112">
        <v>150325.38</v>
      </c>
      <c r="CY336" s="107">
        <v>9.98</v>
      </c>
      <c r="CZ336" s="107">
        <v>687.89</v>
      </c>
      <c r="DA336" s="112">
        <v>100350.87</v>
      </c>
      <c r="DB336" s="107">
        <v>6.67</v>
      </c>
      <c r="DC336" s="107">
        <v>490.39</v>
      </c>
      <c r="DD336" s="112">
        <v>50138.41</v>
      </c>
      <c r="DE336" s="107">
        <v>3.33</v>
      </c>
      <c r="DF336" s="107">
        <v>230.4</v>
      </c>
      <c r="DG336" s="107">
        <v>272731.93</v>
      </c>
      <c r="DH336" s="112">
        <v>273125.34999999998</v>
      </c>
      <c r="DI336" s="107">
        <v>13.08</v>
      </c>
      <c r="DJ336" s="107">
        <v>742.91</v>
      </c>
      <c r="DK336" s="112">
        <v>204686.39</v>
      </c>
      <c r="DL336" s="107">
        <v>9.8000000000000007</v>
      </c>
      <c r="DM336" s="107">
        <v>675.5</v>
      </c>
      <c r="DN336" s="112">
        <v>136350.97</v>
      </c>
      <c r="DO336" s="107">
        <v>6.53</v>
      </c>
      <c r="DP336" s="107">
        <v>471.18</v>
      </c>
      <c r="DQ336" s="112">
        <v>68205.710000000006</v>
      </c>
      <c r="DR336" s="107">
        <v>3.27</v>
      </c>
      <c r="DS336" s="107">
        <v>220.4</v>
      </c>
      <c r="DT336" s="107">
        <v>38445.99</v>
      </c>
      <c r="DU336" s="112">
        <v>38513.69</v>
      </c>
      <c r="DV336" s="107">
        <v>39.43</v>
      </c>
      <c r="DW336" s="107">
        <v>742.32</v>
      </c>
      <c r="DX336" s="112">
        <v>28845.63</v>
      </c>
      <c r="DY336" s="107">
        <v>29.53</v>
      </c>
      <c r="DZ336" s="107">
        <v>675.69</v>
      </c>
      <c r="EA336" s="112">
        <v>19223.490000000002</v>
      </c>
      <c r="EB336" s="107">
        <v>19.68</v>
      </c>
      <c r="EC336" s="107">
        <v>488.61</v>
      </c>
      <c r="ED336" s="112">
        <v>9622.33</v>
      </c>
      <c r="EE336" s="107">
        <v>9.85</v>
      </c>
      <c r="EF336" s="107">
        <v>270.26</v>
      </c>
      <c r="EG336" s="107">
        <v>5697202.3399999999</v>
      </c>
      <c r="EH336" s="111">
        <v>5697702.3700000001</v>
      </c>
      <c r="EI336" s="107">
        <v>16.09</v>
      </c>
      <c r="EJ336" s="107">
        <v>796.49</v>
      </c>
      <c r="EK336" s="112">
        <v>4981672.67</v>
      </c>
      <c r="EL336" s="107">
        <v>14.068</v>
      </c>
      <c r="EM336" s="107">
        <v>759.07</v>
      </c>
      <c r="EN336" s="112">
        <v>4272008.38</v>
      </c>
      <c r="EO336" s="107">
        <v>12.064</v>
      </c>
      <c r="EP336" s="107">
        <v>699.21</v>
      </c>
      <c r="EQ336" s="112">
        <v>3566024.92</v>
      </c>
      <c r="ER336" s="107">
        <v>10.07</v>
      </c>
      <c r="ES336" s="107">
        <v>550.49</v>
      </c>
      <c r="ET336" s="112">
        <v>2854863.52</v>
      </c>
      <c r="EU336" s="107">
        <v>8.0619999999999994</v>
      </c>
      <c r="EV336" s="107">
        <v>408.23</v>
      </c>
      <c r="EW336" s="112">
        <v>2139348.36</v>
      </c>
      <c r="EX336" s="107">
        <v>6.0410000000000004</v>
      </c>
      <c r="EY336" s="107">
        <v>319.74</v>
      </c>
      <c r="EZ336" s="112">
        <v>1433954.81</v>
      </c>
      <c r="FA336" s="107">
        <v>4.0490000000000004</v>
      </c>
      <c r="FB336" s="107">
        <v>260.89999999999998</v>
      </c>
      <c r="FC336" s="112">
        <v>711795</v>
      </c>
      <c r="FD336" s="107">
        <v>2.0099999999999998</v>
      </c>
      <c r="FE336" s="107">
        <v>174.14</v>
      </c>
      <c r="FF336" s="107">
        <v>5225.09</v>
      </c>
      <c r="FG336" s="112">
        <v>5311.7</v>
      </c>
      <c r="FH336" s="107">
        <v>15.69</v>
      </c>
      <c r="FI336" s="107">
        <v>125.44</v>
      </c>
      <c r="FJ336" s="112">
        <v>2621.86</v>
      </c>
      <c r="FK336" s="107">
        <v>7.75</v>
      </c>
      <c r="FL336" s="107">
        <v>119.9</v>
      </c>
      <c r="FM336" s="107">
        <v>29627.01</v>
      </c>
      <c r="FN336" s="112">
        <v>30369.19</v>
      </c>
      <c r="FO336" s="107">
        <v>222.34</v>
      </c>
      <c r="FP336" s="107">
        <v>130.57</v>
      </c>
      <c r="FQ336" s="112">
        <v>14826.23</v>
      </c>
      <c r="FR336" s="107">
        <v>108.55</v>
      </c>
      <c r="FS336" s="107">
        <v>125.59</v>
      </c>
      <c r="FT336" s="107">
        <v>146.18</v>
      </c>
      <c r="FU336" s="107">
        <v>12.69</v>
      </c>
      <c r="FV336" s="107">
        <v>718.9</v>
      </c>
      <c r="FW336" s="107">
        <v>147.29</v>
      </c>
      <c r="FX336" s="107">
        <v>12.79</v>
      </c>
      <c r="FY336" s="107">
        <v>715.86</v>
      </c>
      <c r="FZ336" s="107">
        <v>2569351.09</v>
      </c>
      <c r="GA336" s="107">
        <v>17.350000000000001</v>
      </c>
      <c r="GB336" s="107">
        <v>795.01</v>
      </c>
      <c r="GC336" s="107">
        <v>14126723.060000001</v>
      </c>
      <c r="GD336" s="107">
        <v>95.39</v>
      </c>
      <c r="GE336" s="113">
        <v>800.29</v>
      </c>
      <c r="GF336" s="113">
        <v>68.599999999999994</v>
      </c>
      <c r="GG336" s="113">
        <v>20.7</v>
      </c>
      <c r="GH336" s="113">
        <v>330.2</v>
      </c>
      <c r="GI336" s="113">
        <v>46</v>
      </c>
      <c r="GJ336" s="113">
        <v>30.2</v>
      </c>
      <c r="GK336" s="113">
        <v>228.9</v>
      </c>
      <c r="GL336" s="107">
        <v>0</v>
      </c>
      <c r="GM336" s="107">
        <v>1</v>
      </c>
      <c r="GN336" s="107">
        <v>0</v>
      </c>
      <c r="GO336" s="133">
        <v>0</v>
      </c>
      <c r="GP336" s="133">
        <v>0</v>
      </c>
      <c r="GQ336" s="133">
        <v>0</v>
      </c>
      <c r="GR336" s="133" t="s">
        <v>1106</v>
      </c>
      <c r="GS336" s="72" t="s">
        <v>981</v>
      </c>
      <c r="GT336" s="72">
        <v>0.89</v>
      </c>
      <c r="GU336" s="72">
        <v>0.93</v>
      </c>
      <c r="GV336" s="72">
        <v>0.94</v>
      </c>
      <c r="GW336" s="72">
        <v>0.93</v>
      </c>
      <c r="GX336" s="72" t="s">
        <v>1085</v>
      </c>
      <c r="GY336" s="72">
        <v>1</v>
      </c>
      <c r="GZ336" s="72">
        <v>800</v>
      </c>
      <c r="HA336" s="133" t="s">
        <v>1086</v>
      </c>
      <c r="HB336" s="133">
        <v>101</v>
      </c>
      <c r="HK336" s="115">
        <f t="shared" si="37"/>
        <v>2</v>
      </c>
      <c r="HL336" s="115" t="str" cm="1">
        <f t="array" ref="HL336">IFERROR(INDEX(#REF!,'5. Data Set'!HH336),"")</f>
        <v/>
      </c>
      <c r="HN336" s="116" t="str" cm="1">
        <f t="array" ref="HN336">IF(IFERROR(INDEX($E$5:$E$900,SMALL(IF(ROUND($EH$5:$EH$900,1)=ROUND($EH336,1),ROW($EH$5:$EH$900)-4,""),1)),"")=$E336,"",IFERROR(INDEX($E$5:$E$900,SMALL(IF(ROUND($EH$5:$EH$900,1)=ROUND($EH336,1),ROW($EH$5:$EH$900)-4,""),1)),""))</f>
        <v/>
      </c>
      <c r="HO336" s="116" t="str" cm="1">
        <f t="array" ref="HO336">IF(IFERROR(INDEX($E$5:$E$900,SMALL(IF(ROUND($EH$5:$EH$900,1)=ROUND($EH336,1),ROW($EH$5:$EH$900)-4,""),2)),"")=$E336,"",IFERROR(INDEX($E$5:$E$900,SMALL(IF(ROUND($EH$5:$EH$900,1)=ROUND($EH336,1),ROW($EH$5:$EH$900)-4,""),2)),""))</f>
        <v/>
      </c>
      <c r="HP336" s="116" t="str" cm="1">
        <f t="array" ref="HP336">IF(IFERROR(INDEX($E$5:$E$900,SMALL(IF(ROUND($EH$5:$EH$900,1)=ROUND($EH336,1),ROW($EH$5:$EH$900)-4,""),3)),"")=$E336,"",IFERROR(INDEX($E$5:$E$900,SMALL(IF(ROUND($EH$5:$EH$900,1)=ROUND($EH336,1),ROW($EH$5:$EH$900)-4,""),3)),""))</f>
        <v/>
      </c>
      <c r="HQ336" s="117" t="str" cm="1">
        <f t="array" ref="HQ336">IF(IFERROR(INDEX($E$5:$E$900,SMALL(IF(ROUND($EH$5:$EH$900,1)=ROUND($EH336,1),ROW($EH$5:$EH$900)-4,""),4)),"")=$E336,"",IFERROR(INDEX($E$5:$E$900,SMALL(IF(ROUND($EH$5:$EH$900,1)=ROUND($EH336,1),ROW($EH$5:$EH$900)-4,""),4)),""))</f>
        <v/>
      </c>
      <c r="HR336" s="118"/>
      <c r="HS336" s="105" t="str">
        <f t="shared" si="38"/>
        <v>AJAB</v>
      </c>
      <c r="HT336" s="119" t="str">
        <f t="shared" si="39"/>
        <v/>
      </c>
      <c r="HU336" s="119" t="str">
        <f t="shared" si="39"/>
        <v/>
      </c>
      <c r="HV336" s="119" t="str">
        <f t="shared" si="39"/>
        <v/>
      </c>
      <c r="HW336" s="119" t="str">
        <f t="shared" si="36"/>
        <v/>
      </c>
    </row>
    <row r="337" spans="1:231" ht="12.75" customHeight="1" x14ac:dyDescent="0.25">
      <c r="A337" s="105" t="s">
        <v>1072</v>
      </c>
      <c r="B337" s="105" t="s">
        <v>1154</v>
      </c>
      <c r="C337" s="133" t="s">
        <v>1142</v>
      </c>
      <c r="D337" s="210">
        <v>2019</v>
      </c>
      <c r="E337" s="211" t="s">
        <v>1155</v>
      </c>
      <c r="F337" s="133" t="s">
        <v>309</v>
      </c>
      <c r="G337" s="133" t="s">
        <v>1076</v>
      </c>
      <c r="H337" s="133" t="s">
        <v>1076</v>
      </c>
      <c r="I337" s="133" t="s">
        <v>1076</v>
      </c>
      <c r="J337" s="133" t="s">
        <v>1076</v>
      </c>
      <c r="K337" s="105" t="s">
        <v>1076</v>
      </c>
      <c r="L337" s="105" t="s">
        <v>1076</v>
      </c>
      <c r="M337" s="133" t="s">
        <v>1076</v>
      </c>
      <c r="N337" s="133" t="s">
        <v>1076</v>
      </c>
      <c r="O337" s="133" t="s">
        <v>1076</v>
      </c>
      <c r="P337" s="133" t="s">
        <v>1076</v>
      </c>
      <c r="Q337" s="133" t="s">
        <v>1076</v>
      </c>
      <c r="R337" s="133" t="s">
        <v>1077</v>
      </c>
      <c r="S337" s="105" t="s">
        <v>1077</v>
      </c>
      <c r="T337" s="105" t="s">
        <v>1077</v>
      </c>
      <c r="U337" s="133" t="s">
        <v>1076</v>
      </c>
      <c r="V337" s="133" t="s">
        <v>1077</v>
      </c>
      <c r="W337" s="105" t="s">
        <v>18</v>
      </c>
      <c r="X337" s="105" t="s">
        <v>1119</v>
      </c>
      <c r="Y337" s="133" t="s">
        <v>296</v>
      </c>
      <c r="Z337" s="133">
        <v>1</v>
      </c>
      <c r="AA337" s="133" t="s">
        <v>1156</v>
      </c>
      <c r="AB337" s="133">
        <v>1</v>
      </c>
      <c r="AC337" s="133">
        <v>1</v>
      </c>
      <c r="AD337" s="133">
        <v>3792</v>
      </c>
      <c r="AE337" s="133">
        <v>2</v>
      </c>
      <c r="AF337" s="133">
        <v>2</v>
      </c>
      <c r="AG337" s="133">
        <v>15900</v>
      </c>
      <c r="AH337" s="133">
        <v>2</v>
      </c>
      <c r="AI337" s="133" t="s">
        <v>1157</v>
      </c>
      <c r="AJ337" s="133">
        <v>6</v>
      </c>
      <c r="AK337" s="133"/>
      <c r="AL337" s="133"/>
      <c r="AM337" s="133">
        <v>1</v>
      </c>
      <c r="AN337" s="133" t="s">
        <v>831</v>
      </c>
      <c r="AO337" s="133">
        <v>500</v>
      </c>
      <c r="AP337" s="212" t="s">
        <v>1158</v>
      </c>
      <c r="AQ337" s="162" t="s">
        <v>441</v>
      </c>
      <c r="AR337" s="133" t="s">
        <v>319</v>
      </c>
      <c r="AS337" s="212" t="s">
        <v>1159</v>
      </c>
      <c r="AT337" s="162" t="s">
        <v>1160</v>
      </c>
      <c r="AU337" s="133">
        <v>7.8070000000000004</v>
      </c>
      <c r="AV337" s="133">
        <v>14.026999999999999</v>
      </c>
      <c r="AW337" s="162">
        <v>8.4740000000000002</v>
      </c>
      <c r="AX337" s="133">
        <v>5.7869999999999999</v>
      </c>
      <c r="AY337" s="133">
        <v>6.3559999999999999</v>
      </c>
      <c r="AZ337" s="133">
        <v>9.76</v>
      </c>
      <c r="BA337" s="133">
        <v>5.0990000000000002</v>
      </c>
      <c r="BB337" s="133">
        <v>17.899000000000001</v>
      </c>
      <c r="BC337" s="133">
        <v>34.875999999999998</v>
      </c>
      <c r="BD337" s="133">
        <v>27.617000000000001</v>
      </c>
      <c r="BE337" s="133">
        <v>25.777999999999999</v>
      </c>
      <c r="BF337" s="133">
        <v>11.9</v>
      </c>
      <c r="BG337" s="133">
        <v>5635.84</v>
      </c>
      <c r="BH337" s="133">
        <v>5631.902</v>
      </c>
      <c r="BI337" s="133">
        <v>0.81299999999999994</v>
      </c>
      <c r="BJ337" s="133">
        <v>63.735999999999997</v>
      </c>
      <c r="BK337" s="133">
        <v>4229.4669999999996</v>
      </c>
      <c r="BL337" s="133">
        <v>0.61099999999999999</v>
      </c>
      <c r="BM337" s="162">
        <v>61.323999999999998</v>
      </c>
      <c r="BN337" s="133">
        <v>2830.8009999999999</v>
      </c>
      <c r="BO337" s="133">
        <v>0.40899999999999997</v>
      </c>
      <c r="BP337" s="133">
        <v>56.706000000000003</v>
      </c>
      <c r="BQ337" s="133">
        <v>1403.317</v>
      </c>
      <c r="BR337" s="133">
        <v>0.20300000000000001</v>
      </c>
      <c r="BS337" s="133">
        <v>50.003</v>
      </c>
      <c r="BT337" s="133">
        <v>86514.36</v>
      </c>
      <c r="BU337" s="133">
        <v>86402.365999999995</v>
      </c>
      <c r="BV337" s="133">
        <v>1.464</v>
      </c>
      <c r="BW337" s="133">
        <v>65.671000000000006</v>
      </c>
      <c r="BX337" s="133">
        <v>64922.720000000001</v>
      </c>
      <c r="BY337" s="133">
        <v>1.1000000000000001</v>
      </c>
      <c r="BZ337" s="133">
        <v>61.441000000000003</v>
      </c>
      <c r="CA337" s="133">
        <v>43265.47</v>
      </c>
      <c r="CB337" s="133">
        <v>0.73299999999999998</v>
      </c>
      <c r="CC337" s="133">
        <v>55.247</v>
      </c>
      <c r="CD337" s="133">
        <v>21590.563999999998</v>
      </c>
      <c r="CE337" s="133">
        <v>0.36599999999999999</v>
      </c>
      <c r="CF337" s="133">
        <v>50.088999999999999</v>
      </c>
      <c r="CG337" s="133">
        <v>14548.28</v>
      </c>
      <c r="CH337" s="133">
        <v>14549.112999999999</v>
      </c>
      <c r="CI337" s="133">
        <v>0.91200000000000003</v>
      </c>
      <c r="CJ337" s="133">
        <v>68.507000000000005</v>
      </c>
      <c r="CK337" s="133">
        <v>10920.216</v>
      </c>
      <c r="CL337" s="133">
        <v>0.68500000000000005</v>
      </c>
      <c r="CM337" s="133">
        <v>63.981000000000002</v>
      </c>
      <c r="CN337" s="133">
        <v>7248.0219999999999</v>
      </c>
      <c r="CO337" s="133">
        <v>0.45500000000000002</v>
      </c>
      <c r="CP337" s="133">
        <v>56.7</v>
      </c>
      <c r="CQ337" s="133">
        <v>3642.4140000000002</v>
      </c>
      <c r="CR337" s="133">
        <v>0.22800000000000001</v>
      </c>
      <c r="CS337" s="133">
        <v>50.618000000000002</v>
      </c>
      <c r="CT337" s="133">
        <v>8244.43</v>
      </c>
      <c r="CU337" s="133">
        <v>8240.9</v>
      </c>
      <c r="CV337" s="133">
        <v>0.55000000000000004</v>
      </c>
      <c r="CW337" s="133">
        <v>57.33</v>
      </c>
      <c r="CX337" s="133">
        <v>6192.93</v>
      </c>
      <c r="CY337" s="133">
        <v>0.41</v>
      </c>
      <c r="CZ337" s="133">
        <v>53.85</v>
      </c>
      <c r="DA337" s="133">
        <v>4137.49</v>
      </c>
      <c r="DB337" s="133">
        <v>0.28000000000000003</v>
      </c>
      <c r="DC337" s="133">
        <v>51.35</v>
      </c>
      <c r="DD337" s="133">
        <v>2063.61</v>
      </c>
      <c r="DE337" s="133">
        <v>0.14000000000000001</v>
      </c>
      <c r="DF337" s="133">
        <v>47.69</v>
      </c>
      <c r="DG337" s="133">
        <v>12965.3</v>
      </c>
      <c r="DH337" s="133">
        <v>12966.31</v>
      </c>
      <c r="DI337" s="133">
        <v>0.62</v>
      </c>
      <c r="DJ337" s="133">
        <v>59.99</v>
      </c>
      <c r="DK337" s="133">
        <v>9721.83</v>
      </c>
      <c r="DL337" s="133">
        <v>0.47</v>
      </c>
      <c r="DM337" s="133">
        <v>56.56</v>
      </c>
      <c r="DN337" s="133">
        <v>6468.22</v>
      </c>
      <c r="DO337" s="133">
        <v>0.31</v>
      </c>
      <c r="DP337" s="133">
        <v>52.47</v>
      </c>
      <c r="DQ337" s="133">
        <v>3263.42</v>
      </c>
      <c r="DR337" s="133">
        <v>0.16</v>
      </c>
      <c r="DS337" s="133">
        <v>48.11</v>
      </c>
      <c r="DT337" s="133">
        <v>928.54</v>
      </c>
      <c r="DU337" s="133">
        <v>928.38</v>
      </c>
      <c r="DV337" s="133">
        <v>0.95</v>
      </c>
      <c r="DW337" s="133">
        <v>59.31</v>
      </c>
      <c r="DX337" s="133">
        <v>694.54</v>
      </c>
      <c r="DY337" s="133">
        <v>0.71</v>
      </c>
      <c r="DZ337" s="133">
        <v>55.41</v>
      </c>
      <c r="EA337" s="133">
        <v>465.55</v>
      </c>
      <c r="EB337" s="133">
        <v>0.48</v>
      </c>
      <c r="EC337" s="133">
        <v>51.82</v>
      </c>
      <c r="ED337" s="133">
        <v>225.25</v>
      </c>
      <c r="EE337" s="133">
        <v>0.23</v>
      </c>
      <c r="EF337" s="133">
        <v>48.06</v>
      </c>
      <c r="EG337" s="133">
        <v>206148.73</v>
      </c>
      <c r="EH337" s="162">
        <v>205355.03</v>
      </c>
      <c r="EI337" s="133">
        <v>0.57999999999999996</v>
      </c>
      <c r="EJ337" s="133">
        <v>63.21</v>
      </c>
      <c r="EK337" s="133">
        <v>181901.41</v>
      </c>
      <c r="EL337" s="133">
        <v>0.51400000000000001</v>
      </c>
      <c r="EM337" s="133">
        <v>60.03</v>
      </c>
      <c r="EN337" s="133">
        <v>154859.56</v>
      </c>
      <c r="EO337" s="133">
        <v>0.437</v>
      </c>
      <c r="EP337" s="133">
        <v>56.82</v>
      </c>
      <c r="EQ337" s="133">
        <v>130634.97</v>
      </c>
      <c r="ER337" s="133">
        <v>0.36899999999999999</v>
      </c>
      <c r="ES337" s="133">
        <v>54.6</v>
      </c>
      <c r="ET337" s="133">
        <v>102614.58</v>
      </c>
      <c r="EU337" s="133">
        <v>0.28999999999999998</v>
      </c>
      <c r="EV337" s="133">
        <v>52.29</v>
      </c>
      <c r="EW337" s="133">
        <v>76307.3</v>
      </c>
      <c r="EX337" s="133">
        <v>0.215</v>
      </c>
      <c r="EY337" s="133">
        <v>50.02</v>
      </c>
      <c r="EZ337" s="133">
        <v>51994.57</v>
      </c>
      <c r="FA337" s="133">
        <v>0.14699999999999999</v>
      </c>
      <c r="FB337" s="133">
        <v>47.7</v>
      </c>
      <c r="FC337" s="133">
        <v>24514.09</v>
      </c>
      <c r="FD337" s="133">
        <v>6.9000000000000006E-2</v>
      </c>
      <c r="FE337" s="133">
        <v>45.45</v>
      </c>
      <c r="FF337" s="133">
        <v>376.63</v>
      </c>
      <c r="FG337" s="133">
        <v>368.82</v>
      </c>
      <c r="FH337" s="133">
        <v>1.0900000000000001</v>
      </c>
      <c r="FI337" s="133">
        <v>43.69</v>
      </c>
      <c r="FJ337" s="133">
        <v>188.98</v>
      </c>
      <c r="FK337" s="133">
        <v>0.56000000000000005</v>
      </c>
      <c r="FL337" s="133">
        <v>43.47</v>
      </c>
      <c r="FM337" s="132">
        <v>290.61</v>
      </c>
      <c r="FN337" s="132">
        <v>287.81</v>
      </c>
      <c r="FO337" s="133">
        <v>2.11</v>
      </c>
      <c r="FP337" s="133">
        <v>43.15</v>
      </c>
      <c r="FQ337" s="133">
        <v>146.68</v>
      </c>
      <c r="FR337" s="72">
        <v>1.07</v>
      </c>
      <c r="FS337" s="72">
        <v>43.11</v>
      </c>
      <c r="FT337" s="72">
        <v>19.61</v>
      </c>
      <c r="FU337" s="72">
        <v>1.7</v>
      </c>
      <c r="FV337" s="72">
        <v>61.55</v>
      </c>
      <c r="FW337" s="72">
        <v>19.579999999999998</v>
      </c>
      <c r="FX337" s="72">
        <v>1.7</v>
      </c>
      <c r="FY337" s="72">
        <v>61.63</v>
      </c>
      <c r="FZ337" s="72">
        <v>186148.45</v>
      </c>
      <c r="GA337" s="72">
        <v>1.26</v>
      </c>
      <c r="GB337" s="72">
        <v>65.31</v>
      </c>
      <c r="GC337" s="72">
        <v>250290.67</v>
      </c>
      <c r="GD337" s="72">
        <v>1.69</v>
      </c>
      <c r="GE337" s="72">
        <v>65.56</v>
      </c>
      <c r="GF337" s="72">
        <v>43.5</v>
      </c>
      <c r="GG337" s="72">
        <v>7.8</v>
      </c>
      <c r="GH337" s="72">
        <v>25</v>
      </c>
      <c r="GI337" s="72">
        <v>26.7</v>
      </c>
      <c r="GJ337" s="72">
        <v>11.9</v>
      </c>
      <c r="GK337" s="72">
        <v>230.8</v>
      </c>
      <c r="GL337" s="72">
        <v>0</v>
      </c>
      <c r="GM337" s="72">
        <v>1</v>
      </c>
      <c r="GN337" s="72">
        <v>0</v>
      </c>
      <c r="GO337" s="133">
        <v>0</v>
      </c>
      <c r="GP337" s="133">
        <v>0</v>
      </c>
      <c r="GQ337" s="133">
        <v>0</v>
      </c>
      <c r="GR337" s="133" t="s">
        <v>1106</v>
      </c>
      <c r="GS337" s="72" t="s">
        <v>981</v>
      </c>
      <c r="GT337" s="72">
        <v>0.88500000000000001</v>
      </c>
      <c r="GU337" s="72">
        <v>0.92700000000000005</v>
      </c>
      <c r="GV337" s="72">
        <v>0.94299999999999995</v>
      </c>
      <c r="GW337" s="72">
        <v>0.93300000000000005</v>
      </c>
      <c r="GX337" s="72" t="s">
        <v>1085</v>
      </c>
      <c r="GY337" s="72">
        <v>0.97</v>
      </c>
      <c r="GZ337" s="72">
        <v>290</v>
      </c>
      <c r="HA337" s="133" t="s">
        <v>1086</v>
      </c>
      <c r="HB337" s="133">
        <v>87</v>
      </c>
      <c r="HK337" s="115">
        <f t="shared" si="37"/>
        <v>1</v>
      </c>
      <c r="HL337" s="115" t="str" cm="1">
        <f t="array" ref="HL337">IFERROR(INDEX(#REF!,'5. Data Set'!HH337),"")</f>
        <v/>
      </c>
      <c r="HN337" s="116" t="str" cm="1">
        <f t="array" ref="HN337">IF(IFERROR(INDEX($E$5:$E$900,SMALL(IF(ROUND($EH$5:$EH$900,1)=ROUND($EH337,1),ROW($EH$5:$EH$900)-4,""),1)),"")=$E337,"",IFERROR(INDEX($E$5:$E$900,SMALL(IF(ROUND($EH$5:$EH$900,1)=ROUND($EH337,1),ROW($EH$5:$EH$900)-4,""),1)),""))</f>
        <v/>
      </c>
      <c r="HO337" s="116" t="str" cm="1">
        <f t="array" ref="HO337">IF(IFERROR(INDEX($E$5:$E$900,SMALL(IF(ROUND($EH$5:$EH$900,1)=ROUND($EH337,1),ROW($EH$5:$EH$900)-4,""),2)),"")=$E337,"",IFERROR(INDEX($E$5:$E$900,SMALL(IF(ROUND($EH$5:$EH$900,1)=ROUND($EH337,1),ROW($EH$5:$EH$900)-4,""),2)),""))</f>
        <v/>
      </c>
      <c r="HP337" s="116" t="str" cm="1">
        <f t="array" ref="HP337">IF(IFERROR(INDEX($E$5:$E$900,SMALL(IF(ROUND($EH$5:$EH$900,1)=ROUND($EH337,1),ROW($EH$5:$EH$900)-4,""),3)),"")=$E337,"",IFERROR(INDEX($E$5:$E$900,SMALL(IF(ROUND($EH$5:$EH$900,1)=ROUND($EH337,1),ROW($EH$5:$EH$900)-4,""),3)),""))</f>
        <v/>
      </c>
      <c r="HQ337" s="117" t="str" cm="1">
        <f t="array" ref="HQ337">IF(IFERROR(INDEX($E$5:$E$900,SMALL(IF(ROUND($EH$5:$EH$900,1)=ROUND($EH337,1),ROW($EH$5:$EH$900)-4,""),4)),"")=$E337,"",IFERROR(INDEX($E$5:$E$900,SMALL(IF(ROUND($EH$5:$EH$900,1)=ROUND($EH337,1),ROW($EH$5:$EH$900)-4,""),4)),""))</f>
        <v/>
      </c>
      <c r="HR337" s="118"/>
      <c r="HS337" s="105" t="str">
        <f t="shared" si="38"/>
        <v>AJAC</v>
      </c>
      <c r="HT337" s="119" t="str">
        <f t="shared" si="39"/>
        <v/>
      </c>
      <c r="HU337" s="119" t="str">
        <f t="shared" si="39"/>
        <v/>
      </c>
      <c r="HV337" s="119" t="str">
        <f t="shared" si="39"/>
        <v/>
      </c>
      <c r="HW337" s="119" t="str">
        <f t="shared" si="36"/>
        <v/>
      </c>
    </row>
    <row r="338" spans="1:231" ht="12.75" customHeight="1" x14ac:dyDescent="0.25">
      <c r="A338" s="205" t="s">
        <v>1072</v>
      </c>
      <c r="B338" s="205" t="s">
        <v>1154</v>
      </c>
      <c r="C338" s="126" t="s">
        <v>1142</v>
      </c>
      <c r="D338" s="213">
        <v>2019</v>
      </c>
      <c r="E338" s="207" t="s">
        <v>1161</v>
      </c>
      <c r="F338" s="126" t="s">
        <v>300</v>
      </c>
      <c r="G338" s="126" t="s">
        <v>1076</v>
      </c>
      <c r="H338" s="126" t="s">
        <v>1076</v>
      </c>
      <c r="I338" s="126" t="s">
        <v>1076</v>
      </c>
      <c r="J338" s="126" t="s">
        <v>1076</v>
      </c>
      <c r="K338" s="126" t="s">
        <v>1076</v>
      </c>
      <c r="L338" s="126" t="s">
        <v>1076</v>
      </c>
      <c r="M338" s="126" t="s">
        <v>1076</v>
      </c>
      <c r="N338" s="126" t="s">
        <v>1076</v>
      </c>
      <c r="O338" s="126" t="s">
        <v>1076</v>
      </c>
      <c r="P338" s="126" t="s">
        <v>1076</v>
      </c>
      <c r="Q338" s="126" t="s">
        <v>1076</v>
      </c>
      <c r="R338" s="126" t="s">
        <v>1077</v>
      </c>
      <c r="S338" s="126" t="s">
        <v>1077</v>
      </c>
      <c r="T338" s="126" t="s">
        <v>1077</v>
      </c>
      <c r="U338" s="126" t="s">
        <v>1076</v>
      </c>
      <c r="V338" s="126" t="s">
        <v>1077</v>
      </c>
      <c r="W338" s="126" t="s">
        <v>18</v>
      </c>
      <c r="X338" s="214" t="s">
        <v>1119</v>
      </c>
      <c r="Y338" s="126" t="s">
        <v>296</v>
      </c>
      <c r="Z338" s="126">
        <v>1</v>
      </c>
      <c r="AA338" s="126" t="s">
        <v>1127</v>
      </c>
      <c r="AB338" s="205">
        <v>1</v>
      </c>
      <c r="AC338" s="205">
        <v>1</v>
      </c>
      <c r="AD338" s="126">
        <v>3696</v>
      </c>
      <c r="AE338" s="126">
        <v>8</v>
      </c>
      <c r="AF338" s="126">
        <v>2</v>
      </c>
      <c r="AG338" s="126">
        <v>31900</v>
      </c>
      <c r="AH338" s="126">
        <v>2</v>
      </c>
      <c r="AI338" s="126" t="s">
        <v>1162</v>
      </c>
      <c r="AJ338" s="205">
        <v>6</v>
      </c>
      <c r="AK338" s="205"/>
      <c r="AL338" s="126"/>
      <c r="AM338" s="126">
        <v>1</v>
      </c>
      <c r="AN338" s="205" t="s">
        <v>831</v>
      </c>
      <c r="AO338" s="205">
        <v>500</v>
      </c>
      <c r="AP338" s="126" t="s">
        <v>1158</v>
      </c>
      <c r="AQ338" s="126" t="s">
        <v>441</v>
      </c>
      <c r="AR338" s="126" t="s">
        <v>319</v>
      </c>
      <c r="AS338" s="126" t="s">
        <v>1159</v>
      </c>
      <c r="AT338" s="126" t="s">
        <v>1163</v>
      </c>
      <c r="AU338" s="126">
        <v>20.516999999999999</v>
      </c>
      <c r="AV338" s="126">
        <v>27.128</v>
      </c>
      <c r="AW338" s="126">
        <v>27.03</v>
      </c>
      <c r="AX338" s="126">
        <v>18.558</v>
      </c>
      <c r="AY338" s="126">
        <v>17.946000000000002</v>
      </c>
      <c r="AZ338" s="126">
        <v>27.911999999999999</v>
      </c>
      <c r="BA338" s="126">
        <v>12.936</v>
      </c>
      <c r="BB338" s="126">
        <v>90.575000000000003</v>
      </c>
      <c r="BC338" s="126">
        <v>2285.0479999999998</v>
      </c>
      <c r="BD338" s="126">
        <v>32.256999999999998</v>
      </c>
      <c r="BE338" s="215">
        <v>67.063000000000002</v>
      </c>
      <c r="BF338" s="215">
        <v>31.1</v>
      </c>
      <c r="BG338" s="216">
        <v>20289.939999999999</v>
      </c>
      <c r="BH338" s="217">
        <v>20392.991999999998</v>
      </c>
      <c r="BI338" s="218">
        <v>2.9449999999999998</v>
      </c>
      <c r="BJ338" s="217">
        <v>129.21799999999999</v>
      </c>
      <c r="BK338" s="217">
        <v>15373.018</v>
      </c>
      <c r="BL338" s="218">
        <v>2.2200000000000002</v>
      </c>
      <c r="BM338" s="217">
        <v>98.653999999999996</v>
      </c>
      <c r="BN338" s="217">
        <v>10234.232</v>
      </c>
      <c r="BO338" s="218">
        <v>1.478</v>
      </c>
      <c r="BP338" s="217">
        <v>73.325999999999993</v>
      </c>
      <c r="BQ338" s="217">
        <v>5110.933</v>
      </c>
      <c r="BR338" s="218">
        <v>0.73799999999999999</v>
      </c>
      <c r="BS338" s="216">
        <v>43.064</v>
      </c>
      <c r="BT338" s="216">
        <v>194954.38</v>
      </c>
      <c r="BU338" s="217">
        <v>195534.56400000001</v>
      </c>
      <c r="BV338" s="126">
        <v>3.3140000000000001</v>
      </c>
      <c r="BW338" s="126">
        <v>113.202</v>
      </c>
      <c r="BX338" s="126">
        <v>146270.59</v>
      </c>
      <c r="BY338" s="126">
        <v>2.4790000000000001</v>
      </c>
      <c r="BZ338" s="126">
        <v>90.724999999999994</v>
      </c>
      <c r="CA338" s="126">
        <v>97411.182000000001</v>
      </c>
      <c r="CB338" s="126">
        <v>1.651</v>
      </c>
      <c r="CC338" s="126">
        <v>52.554000000000002</v>
      </c>
      <c r="CD338" s="126">
        <v>48776.771000000001</v>
      </c>
      <c r="CE338" s="126">
        <v>0.82699999999999996</v>
      </c>
      <c r="CF338" s="216">
        <v>38.341999999999999</v>
      </c>
      <c r="CG338" s="216">
        <v>77768.31</v>
      </c>
      <c r="CH338" s="217">
        <v>77873.460000000006</v>
      </c>
      <c r="CI338" s="126">
        <v>4.883</v>
      </c>
      <c r="CJ338" s="126">
        <v>167.06</v>
      </c>
      <c r="CK338" s="126">
        <v>58270.998</v>
      </c>
      <c r="CL338" s="126">
        <v>3.6539999999999999</v>
      </c>
      <c r="CM338" s="126">
        <v>133.64500000000001</v>
      </c>
      <c r="CN338" s="126">
        <v>38908.438000000002</v>
      </c>
      <c r="CO338" s="126">
        <v>2.44</v>
      </c>
      <c r="CP338" s="126">
        <v>99.481999999999999</v>
      </c>
      <c r="CQ338" s="126">
        <v>19466.146000000001</v>
      </c>
      <c r="CR338" s="126">
        <v>1.2210000000000001</v>
      </c>
      <c r="CS338" s="126">
        <v>44.831000000000003</v>
      </c>
      <c r="CT338" s="126">
        <v>34248.370000000003</v>
      </c>
      <c r="CU338" s="126">
        <v>34069.67</v>
      </c>
      <c r="CV338" s="126">
        <v>2.2599999999999998</v>
      </c>
      <c r="CW338" s="126">
        <v>100.43</v>
      </c>
      <c r="CX338" s="217">
        <v>25689.67</v>
      </c>
      <c r="CY338" s="126">
        <v>1.71</v>
      </c>
      <c r="CZ338" s="126">
        <v>82.28</v>
      </c>
      <c r="DA338" s="217">
        <v>17148.98</v>
      </c>
      <c r="DB338" s="126">
        <v>1.1399999999999999</v>
      </c>
      <c r="DC338" s="126">
        <v>64.16</v>
      </c>
      <c r="DD338" s="217">
        <v>8533.2999999999993</v>
      </c>
      <c r="DE338" s="126">
        <v>0.56999999999999995</v>
      </c>
      <c r="DF338" s="126">
        <v>39.630000000000003</v>
      </c>
      <c r="DG338" s="216">
        <v>52210.06</v>
      </c>
      <c r="DH338" s="217">
        <v>52440.42</v>
      </c>
      <c r="DI338" s="126">
        <v>2.5099999999999998</v>
      </c>
      <c r="DJ338" s="126">
        <v>117.06</v>
      </c>
      <c r="DK338" s="217">
        <v>39155.58</v>
      </c>
      <c r="DL338" s="126">
        <v>1.88</v>
      </c>
      <c r="DM338" s="126">
        <v>96.08</v>
      </c>
      <c r="DN338" s="217">
        <v>26072.31</v>
      </c>
      <c r="DO338" s="126">
        <v>1.25</v>
      </c>
      <c r="DP338" s="216">
        <v>74.08</v>
      </c>
      <c r="DQ338" s="217">
        <v>13077.09</v>
      </c>
      <c r="DR338" s="126">
        <v>0.63</v>
      </c>
      <c r="DS338" s="216">
        <v>42.56</v>
      </c>
      <c r="DT338" s="216">
        <v>3868.09</v>
      </c>
      <c r="DU338" s="217">
        <v>3886.61</v>
      </c>
      <c r="DV338" s="126">
        <v>3.98</v>
      </c>
      <c r="DW338" s="126">
        <v>116.36</v>
      </c>
      <c r="DX338" s="217">
        <v>2892.26</v>
      </c>
      <c r="DY338" s="126">
        <v>2.96</v>
      </c>
      <c r="DZ338" s="216">
        <v>92.04</v>
      </c>
      <c r="EA338" s="217">
        <v>1946.01</v>
      </c>
      <c r="EB338" s="126">
        <v>1.99</v>
      </c>
      <c r="EC338" s="216">
        <v>71.19</v>
      </c>
      <c r="ED338" s="217">
        <v>969.11</v>
      </c>
      <c r="EE338" s="126">
        <v>0.99</v>
      </c>
      <c r="EF338" s="216">
        <v>50.31</v>
      </c>
      <c r="EG338" s="216">
        <v>543442.62</v>
      </c>
      <c r="EH338" s="218">
        <v>547913</v>
      </c>
      <c r="EI338" s="126">
        <v>1.5469999999999999</v>
      </c>
      <c r="EJ338" s="126">
        <v>69.62</v>
      </c>
      <c r="EK338" s="217">
        <v>473639.65</v>
      </c>
      <c r="EL338" s="126">
        <v>1.3380000000000001</v>
      </c>
      <c r="EM338" s="216">
        <v>74.81</v>
      </c>
      <c r="EN338" s="217">
        <v>403881.35</v>
      </c>
      <c r="EO338" s="126">
        <v>1.141</v>
      </c>
      <c r="EP338" s="216">
        <v>68.95</v>
      </c>
      <c r="EQ338" s="217">
        <v>336364.92</v>
      </c>
      <c r="ER338" s="126">
        <v>0.95</v>
      </c>
      <c r="ES338" s="216">
        <v>62.28</v>
      </c>
      <c r="ET338" s="217">
        <v>273141.09000000003</v>
      </c>
      <c r="EU338" s="126">
        <v>0.77100000000000002</v>
      </c>
      <c r="EV338" s="216">
        <v>56.08</v>
      </c>
      <c r="EW338" s="217">
        <v>203939.73</v>
      </c>
      <c r="EX338" s="126">
        <v>0.57599999999999996</v>
      </c>
      <c r="EY338" s="216">
        <v>49.33</v>
      </c>
      <c r="EZ338" s="217">
        <v>134477.4</v>
      </c>
      <c r="FA338" s="126">
        <v>0.38</v>
      </c>
      <c r="FB338" s="216">
        <v>41.93</v>
      </c>
      <c r="FC338" s="217">
        <v>67320.87</v>
      </c>
      <c r="FD338" s="126">
        <v>0.19</v>
      </c>
      <c r="FE338" s="216">
        <v>35.340000000000003</v>
      </c>
      <c r="FF338" s="216">
        <v>1382.92</v>
      </c>
      <c r="FG338" s="217">
        <v>1362.9</v>
      </c>
      <c r="FH338" s="126">
        <v>4.03</v>
      </c>
      <c r="FI338" s="126">
        <v>32.450000000000003</v>
      </c>
      <c r="FJ338" s="217">
        <v>701.16</v>
      </c>
      <c r="FK338" s="126">
        <v>2.0699999999999998</v>
      </c>
      <c r="FL338" s="219">
        <v>31.34</v>
      </c>
      <c r="FM338" s="216">
        <v>21178.53</v>
      </c>
      <c r="FN338" s="217">
        <v>21147.49</v>
      </c>
      <c r="FO338" s="126">
        <v>154.83000000000001</v>
      </c>
      <c r="FP338" s="126">
        <v>50.5</v>
      </c>
      <c r="FQ338" s="217">
        <v>10589.51</v>
      </c>
      <c r="FR338" s="126">
        <v>77.53</v>
      </c>
      <c r="FS338" s="216">
        <v>45.52</v>
      </c>
      <c r="FT338" s="126">
        <v>18.18</v>
      </c>
      <c r="FU338" s="126">
        <v>1.58</v>
      </c>
      <c r="FV338" s="126">
        <v>48.95</v>
      </c>
      <c r="FW338" s="126">
        <v>18.100000000000001</v>
      </c>
      <c r="FX338" s="126">
        <v>1.57</v>
      </c>
      <c r="FY338" s="126">
        <v>48.68</v>
      </c>
      <c r="FZ338" s="126">
        <v>723499.8</v>
      </c>
      <c r="GA338" s="126">
        <v>4.8899999999999997</v>
      </c>
      <c r="GB338" s="216">
        <v>144.44</v>
      </c>
      <c r="GC338" s="126">
        <v>1402216.99</v>
      </c>
      <c r="GD338" s="126">
        <v>9.4700000000000006</v>
      </c>
      <c r="GE338" s="220">
        <v>141.19</v>
      </c>
      <c r="GF338" s="214">
        <v>30.1</v>
      </c>
      <c r="GG338" s="214">
        <v>21</v>
      </c>
      <c r="GH338" s="214">
        <v>454.9</v>
      </c>
      <c r="GI338" s="214">
        <v>46.5</v>
      </c>
      <c r="GJ338" s="214">
        <v>31.1</v>
      </c>
      <c r="GK338" s="214">
        <v>231.4</v>
      </c>
      <c r="GL338" s="215">
        <v>0</v>
      </c>
      <c r="GM338" s="215">
        <v>1</v>
      </c>
      <c r="GN338" s="215">
        <v>0</v>
      </c>
      <c r="GO338" s="215">
        <v>0</v>
      </c>
      <c r="GP338" s="215">
        <v>0</v>
      </c>
      <c r="GQ338" s="215">
        <v>0</v>
      </c>
      <c r="GR338" s="215" t="s">
        <v>1106</v>
      </c>
      <c r="GS338" s="221" t="s">
        <v>981</v>
      </c>
      <c r="GT338" s="221">
        <v>0.88500000000000001</v>
      </c>
      <c r="GU338" s="221">
        <v>0.92700000000000005</v>
      </c>
      <c r="GV338" s="221">
        <v>0.94299999999999995</v>
      </c>
      <c r="GW338" s="221">
        <v>0.93300000000000005</v>
      </c>
      <c r="GX338" s="221" t="s">
        <v>1085</v>
      </c>
      <c r="GY338" s="221">
        <v>0.97</v>
      </c>
      <c r="GZ338" s="221">
        <v>290</v>
      </c>
      <c r="HA338" s="215" t="s">
        <v>1086</v>
      </c>
      <c r="HB338" s="215">
        <v>40</v>
      </c>
      <c r="HK338" s="115">
        <f t="shared" si="37"/>
        <v>1</v>
      </c>
      <c r="HL338" s="115" t="str" cm="1">
        <f t="array" ref="HL338">IFERROR(INDEX(#REF!,'5. Data Set'!HH338),"")</f>
        <v/>
      </c>
      <c r="HN338" s="116" t="str" cm="1">
        <f t="array" ref="HN338">IF(IFERROR(INDEX($E$5:$E$900,SMALL(IF(ROUND($EH$5:$EH$900,1)=ROUND($EH338,1),ROW($EH$5:$EH$900)-4,""),1)),"")=$E338,"",IFERROR(INDEX($E$5:$E$900,SMALL(IF(ROUND($EH$5:$EH$900,1)=ROUND($EH338,1),ROW($EH$5:$EH$900)-4,""),1)),""))</f>
        <v/>
      </c>
      <c r="HO338" s="116" t="str" cm="1">
        <f t="array" ref="HO338">IF(IFERROR(INDEX($E$5:$E$900,SMALL(IF(ROUND($EH$5:$EH$900,1)=ROUND($EH338,1),ROW($EH$5:$EH$900)-4,""),2)),"")=$E338,"",IFERROR(INDEX($E$5:$E$900,SMALL(IF(ROUND($EH$5:$EH$900,1)=ROUND($EH338,1),ROW($EH$5:$EH$900)-4,""),2)),""))</f>
        <v/>
      </c>
      <c r="HP338" s="116" t="str" cm="1">
        <f t="array" ref="HP338">IF(IFERROR(INDEX($E$5:$E$900,SMALL(IF(ROUND($EH$5:$EH$900,1)=ROUND($EH338,1),ROW($EH$5:$EH$900)-4,""),3)),"")=$E338,"",IFERROR(INDEX($E$5:$E$900,SMALL(IF(ROUND($EH$5:$EH$900,1)=ROUND($EH338,1),ROW($EH$5:$EH$900)-4,""),3)),""))</f>
        <v/>
      </c>
      <c r="HQ338" s="117" t="str" cm="1">
        <f t="array" ref="HQ338">IF(IFERROR(INDEX($E$5:$E$900,SMALL(IF(ROUND($EH$5:$EH$900,1)=ROUND($EH338,1),ROW($EH$5:$EH$900)-4,""),4)),"")=$E338,"",IFERROR(INDEX($E$5:$E$900,SMALL(IF(ROUND($EH$5:$EH$900,1)=ROUND($EH338,1),ROW($EH$5:$EH$900)-4,""),4)),""))</f>
        <v/>
      </c>
      <c r="HR338" s="118"/>
      <c r="HS338" s="105" t="str">
        <f t="shared" si="38"/>
        <v>AJAC</v>
      </c>
      <c r="HT338" s="119" t="str">
        <f t="shared" si="39"/>
        <v/>
      </c>
      <c r="HU338" s="119" t="str">
        <f t="shared" si="39"/>
        <v/>
      </c>
      <c r="HV338" s="119" t="str">
        <f t="shared" si="39"/>
        <v/>
      </c>
      <c r="HW338" s="119" t="str">
        <f t="shared" si="36"/>
        <v/>
      </c>
    </row>
    <row r="339" spans="1:231" ht="12.75" customHeight="1" x14ac:dyDescent="0.25">
      <c r="A339" s="205" t="s">
        <v>1072</v>
      </c>
      <c r="B339" s="205" t="s">
        <v>1164</v>
      </c>
      <c r="C339" s="126" t="s">
        <v>1142</v>
      </c>
      <c r="D339" s="213">
        <v>2019</v>
      </c>
      <c r="E339" s="207" t="s">
        <v>1165</v>
      </c>
      <c r="F339" s="126" t="s">
        <v>309</v>
      </c>
      <c r="G339" s="126" t="s">
        <v>1076</v>
      </c>
      <c r="H339" s="126" t="s">
        <v>1076</v>
      </c>
      <c r="I339" s="126" t="s">
        <v>1076</v>
      </c>
      <c r="J339" s="126" t="s">
        <v>1076</v>
      </c>
      <c r="K339" s="126" t="s">
        <v>1076</v>
      </c>
      <c r="L339" s="126" t="s">
        <v>1076</v>
      </c>
      <c r="M339" s="126" t="s">
        <v>1076</v>
      </c>
      <c r="N339" s="126" t="s">
        <v>1076</v>
      </c>
      <c r="O339" s="126" t="s">
        <v>1076</v>
      </c>
      <c r="P339" s="126" t="s">
        <v>1076</v>
      </c>
      <c r="Q339" s="126" t="s">
        <v>1076</v>
      </c>
      <c r="R339" s="126" t="s">
        <v>1077</v>
      </c>
      <c r="S339" s="126" t="s">
        <v>1076</v>
      </c>
      <c r="T339" s="126" t="s">
        <v>1077</v>
      </c>
      <c r="U339" s="126" t="s">
        <v>1077</v>
      </c>
      <c r="V339" s="126" t="s">
        <v>1077</v>
      </c>
      <c r="W339" s="126" t="s">
        <v>18</v>
      </c>
      <c r="X339" s="214" t="s">
        <v>1119</v>
      </c>
      <c r="Y339" s="126" t="s">
        <v>296</v>
      </c>
      <c r="Z339" s="126">
        <v>1</v>
      </c>
      <c r="AA339" s="126" t="s">
        <v>1166</v>
      </c>
      <c r="AB339" s="205">
        <v>2</v>
      </c>
      <c r="AC339" s="205">
        <v>1</v>
      </c>
      <c r="AD339" s="126">
        <v>1700</v>
      </c>
      <c r="AE339" s="126">
        <v>8</v>
      </c>
      <c r="AF339" s="126">
        <v>1</v>
      </c>
      <c r="AG339" s="126">
        <v>95700</v>
      </c>
      <c r="AH339" s="126">
        <v>6</v>
      </c>
      <c r="AI339" s="126" t="s">
        <v>1167</v>
      </c>
      <c r="AJ339" s="205">
        <v>8</v>
      </c>
      <c r="AK339" s="205"/>
      <c r="AL339" s="126"/>
      <c r="AM339" s="126">
        <v>1</v>
      </c>
      <c r="AN339" s="205" t="s">
        <v>367</v>
      </c>
      <c r="AO339" s="205">
        <v>500</v>
      </c>
      <c r="AP339" s="126" t="s">
        <v>1116</v>
      </c>
      <c r="AQ339" s="126" t="s">
        <v>1145</v>
      </c>
      <c r="AR339" s="126" t="s">
        <v>319</v>
      </c>
      <c r="AS339" s="126" t="s">
        <v>1146</v>
      </c>
      <c r="AT339" s="126" t="s">
        <v>478</v>
      </c>
      <c r="AU339" s="126">
        <v>10.637</v>
      </c>
      <c r="AV339" s="126">
        <v>7.0060000000000002</v>
      </c>
      <c r="AW339" s="126">
        <v>8.3439999999999994</v>
      </c>
      <c r="AX339" s="126">
        <v>5.5629999999999997</v>
      </c>
      <c r="AY339" s="126">
        <v>5.5279999999999996</v>
      </c>
      <c r="AZ339" s="126">
        <v>22.445</v>
      </c>
      <c r="BA339" s="126">
        <v>4.8890000000000002</v>
      </c>
      <c r="BB339" s="126">
        <v>23.323</v>
      </c>
      <c r="BC339" s="126">
        <v>45.228000000000002</v>
      </c>
      <c r="BD339" s="126">
        <v>30.352</v>
      </c>
      <c r="BE339" s="215">
        <v>22.120999999999999</v>
      </c>
      <c r="BF339" s="215">
        <v>12.2</v>
      </c>
      <c r="BG339" s="216">
        <v>10905.64</v>
      </c>
      <c r="BH339" s="217">
        <v>10917.540999999999</v>
      </c>
      <c r="BI339" s="218">
        <v>1.577</v>
      </c>
      <c r="BJ339" s="217">
        <v>92.463999999999999</v>
      </c>
      <c r="BK339" s="217">
        <v>8176.5349999999999</v>
      </c>
      <c r="BL339" s="218">
        <v>1.181</v>
      </c>
      <c r="BM339" s="217">
        <v>86.703999999999994</v>
      </c>
      <c r="BN339" s="217">
        <v>5453.223</v>
      </c>
      <c r="BO339" s="218">
        <v>0.78800000000000003</v>
      </c>
      <c r="BP339" s="217">
        <v>80.478999999999999</v>
      </c>
      <c r="BQ339" s="217">
        <v>2726.1060000000002</v>
      </c>
      <c r="BR339" s="218">
        <v>0.39400000000000002</v>
      </c>
      <c r="BS339" s="216">
        <v>69.894000000000005</v>
      </c>
      <c r="BT339" s="216">
        <v>54619.56</v>
      </c>
      <c r="BU339" s="217">
        <v>54731.864000000001</v>
      </c>
      <c r="BV339" s="126">
        <v>0.92800000000000005</v>
      </c>
      <c r="BW339" s="126">
        <v>81.721000000000004</v>
      </c>
      <c r="BX339" s="126">
        <v>40987.442999999999</v>
      </c>
      <c r="BY339" s="126">
        <v>0.69499999999999995</v>
      </c>
      <c r="BZ339" s="126">
        <v>78.698999999999998</v>
      </c>
      <c r="CA339" s="126">
        <v>27302.105</v>
      </c>
      <c r="CB339" s="126">
        <v>0.46300000000000002</v>
      </c>
      <c r="CC339" s="126">
        <v>73.263999999999996</v>
      </c>
      <c r="CD339" s="126">
        <v>13640.44</v>
      </c>
      <c r="CE339" s="126">
        <v>0.23100000000000001</v>
      </c>
      <c r="CF339" s="216">
        <v>60.697000000000003</v>
      </c>
      <c r="CG339" s="216">
        <v>17168.330000000002</v>
      </c>
      <c r="CH339" s="217">
        <v>17456.924999999999</v>
      </c>
      <c r="CI339" s="126">
        <v>1.095</v>
      </c>
      <c r="CJ339" s="126">
        <v>79.62</v>
      </c>
      <c r="CK339" s="126">
        <v>12917.621999999999</v>
      </c>
      <c r="CL339" s="126">
        <v>0.81</v>
      </c>
      <c r="CM339" s="126">
        <v>77</v>
      </c>
      <c r="CN339" s="126">
        <v>8580.4500000000007</v>
      </c>
      <c r="CO339" s="126">
        <v>0.53800000000000003</v>
      </c>
      <c r="CP339" s="126">
        <v>71.725999999999999</v>
      </c>
      <c r="CQ339" s="126">
        <v>4294.4840000000004</v>
      </c>
      <c r="CR339" s="126">
        <v>0.26900000000000002</v>
      </c>
      <c r="CS339" s="126">
        <v>60.273000000000003</v>
      </c>
      <c r="CT339" s="126">
        <v>11326.86</v>
      </c>
      <c r="CU339" s="126">
        <v>11331.62</v>
      </c>
      <c r="CV339" s="126">
        <v>0.75</v>
      </c>
      <c r="CW339" s="126">
        <v>81.83</v>
      </c>
      <c r="CX339" s="217">
        <v>8497.08</v>
      </c>
      <c r="CY339" s="126">
        <v>0.56000000000000005</v>
      </c>
      <c r="CZ339" s="126">
        <v>78.45</v>
      </c>
      <c r="DA339" s="217">
        <v>5664.72</v>
      </c>
      <c r="DB339" s="126">
        <v>0.38</v>
      </c>
      <c r="DC339" s="126">
        <v>74.69</v>
      </c>
      <c r="DD339" s="217">
        <v>2846.22</v>
      </c>
      <c r="DE339" s="126">
        <v>0.19</v>
      </c>
      <c r="DF339" s="126">
        <v>65.790000000000006</v>
      </c>
      <c r="DG339" s="216">
        <v>15921.37</v>
      </c>
      <c r="DH339" s="217">
        <v>15950.68</v>
      </c>
      <c r="DI339" s="126">
        <v>0.76</v>
      </c>
      <c r="DJ339" s="126">
        <v>84.27</v>
      </c>
      <c r="DK339" s="217">
        <v>11953.66</v>
      </c>
      <c r="DL339" s="126">
        <v>0.56999999999999995</v>
      </c>
      <c r="DM339" s="126">
        <v>80.41</v>
      </c>
      <c r="DN339" s="217">
        <v>7939.85</v>
      </c>
      <c r="DO339" s="126">
        <v>0.38</v>
      </c>
      <c r="DP339" s="216">
        <v>76.02</v>
      </c>
      <c r="DQ339" s="217">
        <v>3991.57</v>
      </c>
      <c r="DR339" s="126">
        <v>0.19</v>
      </c>
      <c r="DS339" s="216">
        <v>66.02</v>
      </c>
      <c r="DT339" s="216">
        <v>3039.7</v>
      </c>
      <c r="DU339" s="217">
        <v>3044.5</v>
      </c>
      <c r="DV339" s="126">
        <v>3.12</v>
      </c>
      <c r="DW339" s="126">
        <v>83.05</v>
      </c>
      <c r="DX339" s="217">
        <v>2283.23</v>
      </c>
      <c r="DY339" s="126">
        <v>2.34</v>
      </c>
      <c r="DZ339" s="216">
        <v>79.39</v>
      </c>
      <c r="EA339" s="217">
        <v>1523.68</v>
      </c>
      <c r="EB339" s="126">
        <v>1.56</v>
      </c>
      <c r="EC339" s="216">
        <v>75.5</v>
      </c>
      <c r="ED339" s="217">
        <v>751.51</v>
      </c>
      <c r="EE339" s="126">
        <v>0.77</v>
      </c>
      <c r="EF339" s="216">
        <v>69.19</v>
      </c>
      <c r="EG339" s="216">
        <v>271362.68</v>
      </c>
      <c r="EH339" s="218">
        <v>272587.07</v>
      </c>
      <c r="EI339" s="126">
        <v>0.77</v>
      </c>
      <c r="EJ339" s="126">
        <v>79.92</v>
      </c>
      <c r="EK339" s="217">
        <v>235525.92</v>
      </c>
      <c r="EL339" s="126">
        <v>0.66500000000000004</v>
      </c>
      <c r="EM339" s="216">
        <v>78.459999999999994</v>
      </c>
      <c r="EN339" s="217">
        <v>202516.21</v>
      </c>
      <c r="EO339" s="126">
        <v>0.57199999999999995</v>
      </c>
      <c r="EP339" s="216">
        <v>77</v>
      </c>
      <c r="EQ339" s="217">
        <v>170913.38</v>
      </c>
      <c r="ER339" s="126">
        <v>0.48299999999999998</v>
      </c>
      <c r="ES339" s="216">
        <v>75.55</v>
      </c>
      <c r="ET339" s="217">
        <v>136393.92000000001</v>
      </c>
      <c r="EU339" s="126">
        <v>0.38500000000000001</v>
      </c>
      <c r="EV339" s="216">
        <v>74.010000000000005</v>
      </c>
      <c r="EW339" s="217">
        <v>102143.72</v>
      </c>
      <c r="EX339" s="126">
        <v>0.28799999999999998</v>
      </c>
      <c r="EY339" s="216">
        <v>72.33</v>
      </c>
      <c r="EZ339" s="217">
        <v>66342.559999999998</v>
      </c>
      <c r="FA339" s="126">
        <v>0.187</v>
      </c>
      <c r="FB339" s="216">
        <v>69.239999999999995</v>
      </c>
      <c r="FC339" s="217">
        <v>33875.43</v>
      </c>
      <c r="FD339" s="126">
        <v>9.6000000000000002E-2</v>
      </c>
      <c r="FE339" s="216">
        <v>63.72</v>
      </c>
      <c r="FF339" s="216">
        <v>635.6</v>
      </c>
      <c r="FG339" s="217">
        <v>634.87</v>
      </c>
      <c r="FH339" s="126">
        <v>1.88</v>
      </c>
      <c r="FI339" s="126">
        <v>59.41</v>
      </c>
      <c r="FJ339" s="217">
        <v>319.89999999999998</v>
      </c>
      <c r="FK339" s="126">
        <v>0.95</v>
      </c>
      <c r="FL339" s="219">
        <v>54.86</v>
      </c>
      <c r="FM339" s="216">
        <v>507.64</v>
      </c>
      <c r="FN339" s="217">
        <v>509.97</v>
      </c>
      <c r="FO339" s="126">
        <v>3.73</v>
      </c>
      <c r="FP339" s="126">
        <v>57.01</v>
      </c>
      <c r="FQ339" s="217">
        <v>255.2</v>
      </c>
      <c r="FR339" s="126">
        <v>1.87</v>
      </c>
      <c r="FS339" s="216">
        <v>59.81</v>
      </c>
      <c r="FT339" s="126">
        <v>37.31</v>
      </c>
      <c r="FU339" s="126">
        <v>3.24</v>
      </c>
      <c r="FV339" s="126">
        <v>109.33</v>
      </c>
      <c r="FW339" s="126">
        <v>39.159999999999997</v>
      </c>
      <c r="FX339" s="126">
        <v>3.4</v>
      </c>
      <c r="FY339" s="126">
        <v>109.33</v>
      </c>
      <c r="FZ339" s="126">
        <v>82481.820000000007</v>
      </c>
      <c r="GA339" s="126">
        <v>0.56000000000000005</v>
      </c>
      <c r="GB339" s="216">
        <v>80.48</v>
      </c>
      <c r="GC339" s="126">
        <v>270436.69</v>
      </c>
      <c r="GD339" s="126">
        <v>1.83</v>
      </c>
      <c r="GE339" s="220">
        <v>82.55</v>
      </c>
      <c r="GF339" s="214">
        <v>52.6</v>
      </c>
      <c r="GG339" s="214">
        <v>8</v>
      </c>
      <c r="GH339" s="214">
        <v>32.5</v>
      </c>
      <c r="GI339" s="214">
        <v>25.9</v>
      </c>
      <c r="GJ339" s="214">
        <v>12.2</v>
      </c>
      <c r="GK339" s="214">
        <v>230.7</v>
      </c>
      <c r="GL339" s="215">
        <v>0</v>
      </c>
      <c r="GM339" s="215">
        <v>1</v>
      </c>
      <c r="GN339" s="215">
        <v>0</v>
      </c>
      <c r="GO339" s="215">
        <v>0</v>
      </c>
      <c r="GP339" s="215">
        <v>0</v>
      </c>
      <c r="GQ339" s="215">
        <v>0</v>
      </c>
      <c r="GR339" s="215" t="s">
        <v>1106</v>
      </c>
      <c r="GS339" s="221" t="s">
        <v>981</v>
      </c>
      <c r="GT339" s="221">
        <v>0.89</v>
      </c>
      <c r="GU339" s="221">
        <v>0.93</v>
      </c>
      <c r="GV339" s="221">
        <v>0.94520000000000004</v>
      </c>
      <c r="GW339" s="221">
        <v>0.93700000000000006</v>
      </c>
      <c r="GX339" s="221" t="s">
        <v>1085</v>
      </c>
      <c r="GY339" s="221">
        <v>0.99</v>
      </c>
      <c r="GZ339" s="221">
        <v>500</v>
      </c>
      <c r="HA339" s="215" t="s">
        <v>1086</v>
      </c>
      <c r="HB339" s="215">
        <v>55.7</v>
      </c>
      <c r="HK339" s="115">
        <f t="shared" si="37"/>
        <v>1</v>
      </c>
      <c r="HL339" s="115" t="str" cm="1">
        <f t="array" ref="HL339">IFERROR(INDEX(#REF!,'5. Data Set'!HH339),"")</f>
        <v/>
      </c>
      <c r="HN339" s="116" t="str" cm="1">
        <f t="array" ref="HN339">IF(IFERROR(INDEX($E$5:$E$900,SMALL(IF(ROUND($EH$5:$EH$900,1)=ROUND($EH339,1),ROW($EH$5:$EH$900)-4,""),1)),"")=$E339,"",IFERROR(INDEX($E$5:$E$900,SMALL(IF(ROUND($EH$5:$EH$900,1)=ROUND($EH339,1),ROW($EH$5:$EH$900)-4,""),1)),""))</f>
        <v/>
      </c>
      <c r="HO339" s="116" t="str" cm="1">
        <f t="array" ref="HO339">IF(IFERROR(INDEX($E$5:$E$900,SMALL(IF(ROUND($EH$5:$EH$900,1)=ROUND($EH339,1),ROW($EH$5:$EH$900)-4,""),2)),"")=$E339,"",IFERROR(INDEX($E$5:$E$900,SMALL(IF(ROUND($EH$5:$EH$900,1)=ROUND($EH339,1),ROW($EH$5:$EH$900)-4,""),2)),""))</f>
        <v/>
      </c>
      <c r="HP339" s="116" t="str" cm="1">
        <f t="array" ref="HP339">IF(IFERROR(INDEX($E$5:$E$900,SMALL(IF(ROUND($EH$5:$EH$900,1)=ROUND($EH339,1),ROW($EH$5:$EH$900)-4,""),3)),"")=$E339,"",IFERROR(INDEX($E$5:$E$900,SMALL(IF(ROUND($EH$5:$EH$900,1)=ROUND($EH339,1),ROW($EH$5:$EH$900)-4,""),3)),""))</f>
        <v/>
      </c>
      <c r="HQ339" s="117" t="str" cm="1">
        <f t="array" ref="HQ339">IF(IFERROR(INDEX($E$5:$E$900,SMALL(IF(ROUND($EH$5:$EH$900,1)=ROUND($EH339,1),ROW($EH$5:$EH$900)-4,""),4)),"")=$E339,"",IFERROR(INDEX($E$5:$E$900,SMALL(IF(ROUND($EH$5:$EH$900,1)=ROUND($EH339,1),ROW($EH$5:$EH$900)-4,""),4)),""))</f>
        <v/>
      </c>
      <c r="HR339" s="118"/>
      <c r="HS339" s="105" t="str">
        <f t="shared" si="38"/>
        <v>AJAD</v>
      </c>
      <c r="HT339" s="119" t="str">
        <f t="shared" si="39"/>
        <v/>
      </c>
      <c r="HU339" s="119" t="str">
        <f t="shared" si="39"/>
        <v/>
      </c>
      <c r="HV339" s="119" t="str">
        <f t="shared" si="39"/>
        <v/>
      </c>
      <c r="HW339" s="119" t="str">
        <f t="shared" si="36"/>
        <v/>
      </c>
    </row>
    <row r="340" spans="1:231" ht="12.75" customHeight="1" x14ac:dyDescent="0.25">
      <c r="A340" s="205" t="s">
        <v>1072</v>
      </c>
      <c r="B340" s="205" t="s">
        <v>1164</v>
      </c>
      <c r="C340" s="126" t="s">
        <v>1142</v>
      </c>
      <c r="D340" s="213">
        <v>2019</v>
      </c>
      <c r="E340" s="207" t="s">
        <v>1168</v>
      </c>
      <c r="F340" s="126" t="s">
        <v>300</v>
      </c>
      <c r="G340" s="126" t="s">
        <v>1076</v>
      </c>
      <c r="H340" s="126" t="s">
        <v>1076</v>
      </c>
      <c r="I340" s="126" t="s">
        <v>1076</v>
      </c>
      <c r="J340" s="126" t="s">
        <v>1076</v>
      </c>
      <c r="K340" s="126" t="s">
        <v>1076</v>
      </c>
      <c r="L340" s="126" t="s">
        <v>1076</v>
      </c>
      <c r="M340" s="126" t="s">
        <v>1076</v>
      </c>
      <c r="N340" s="126" t="s">
        <v>1076</v>
      </c>
      <c r="O340" s="126" t="s">
        <v>1076</v>
      </c>
      <c r="P340" s="126" t="s">
        <v>1076</v>
      </c>
      <c r="Q340" s="126" t="s">
        <v>1076</v>
      </c>
      <c r="R340" s="126" t="s">
        <v>1077</v>
      </c>
      <c r="S340" s="126" t="s">
        <v>1076</v>
      </c>
      <c r="T340" s="126" t="s">
        <v>1077</v>
      </c>
      <c r="U340" s="126" t="s">
        <v>1077</v>
      </c>
      <c r="V340" s="126" t="s">
        <v>1077</v>
      </c>
      <c r="W340" s="126" t="s">
        <v>18</v>
      </c>
      <c r="X340" s="214" t="s">
        <v>1119</v>
      </c>
      <c r="Y340" s="126" t="s">
        <v>296</v>
      </c>
      <c r="Z340" s="126">
        <v>1</v>
      </c>
      <c r="AA340" s="126" t="s">
        <v>1169</v>
      </c>
      <c r="AB340" s="205">
        <v>2</v>
      </c>
      <c r="AC340" s="205">
        <v>1</v>
      </c>
      <c r="AD340" s="126">
        <v>2100</v>
      </c>
      <c r="AE340" s="126">
        <v>24</v>
      </c>
      <c r="AF340" s="126">
        <v>2</v>
      </c>
      <c r="AG340" s="126">
        <v>191700</v>
      </c>
      <c r="AH340" s="126">
        <v>6</v>
      </c>
      <c r="AI340" s="126" t="s">
        <v>1170</v>
      </c>
      <c r="AJ340" s="205">
        <v>8</v>
      </c>
      <c r="AK340" s="205"/>
      <c r="AL340" s="126"/>
      <c r="AM340" s="126">
        <v>1</v>
      </c>
      <c r="AN340" s="205" t="s">
        <v>367</v>
      </c>
      <c r="AO340" s="205">
        <v>800</v>
      </c>
      <c r="AP340" s="126" t="s">
        <v>1116</v>
      </c>
      <c r="AQ340" s="126" t="s">
        <v>1145</v>
      </c>
      <c r="AR340" s="126" t="s">
        <v>319</v>
      </c>
      <c r="AS340" s="126" t="s">
        <v>1146</v>
      </c>
      <c r="AT340" s="126" t="s">
        <v>478</v>
      </c>
      <c r="AU340" s="126">
        <v>19.414999999999999</v>
      </c>
      <c r="AV340" s="126">
        <v>27.498000000000001</v>
      </c>
      <c r="AW340" s="126">
        <v>28.236000000000001</v>
      </c>
      <c r="AX340" s="126">
        <v>15.441000000000001</v>
      </c>
      <c r="AY340" s="126">
        <v>14.535</v>
      </c>
      <c r="AZ340" s="126">
        <v>45.595999999999997</v>
      </c>
      <c r="BA340" s="126">
        <v>15.472</v>
      </c>
      <c r="BB340" s="126">
        <v>136.149</v>
      </c>
      <c r="BC340" s="126">
        <v>1691.627</v>
      </c>
      <c r="BD340" s="126">
        <v>25.189</v>
      </c>
      <c r="BE340" s="215">
        <v>121.083</v>
      </c>
      <c r="BF340" s="215">
        <v>33.700000000000003</v>
      </c>
      <c r="BG340" s="216">
        <v>47523.040000000001</v>
      </c>
      <c r="BH340" s="217">
        <v>47117.623</v>
      </c>
      <c r="BI340" s="218">
        <v>6.8049999999999997</v>
      </c>
      <c r="BJ340" s="217">
        <v>230.05199999999999</v>
      </c>
      <c r="BK340" s="217">
        <v>35526.648999999998</v>
      </c>
      <c r="BL340" s="218">
        <v>5.1310000000000002</v>
      </c>
      <c r="BM340" s="217">
        <v>229.13</v>
      </c>
      <c r="BN340" s="217">
        <v>23688.305</v>
      </c>
      <c r="BO340" s="218">
        <v>3.4209999999999998</v>
      </c>
      <c r="BP340" s="217">
        <v>191.78200000000001</v>
      </c>
      <c r="BQ340" s="217">
        <v>11870.659</v>
      </c>
      <c r="BR340" s="218">
        <v>1.714</v>
      </c>
      <c r="BS340" s="216">
        <v>142.55600000000001</v>
      </c>
      <c r="BT340" s="216">
        <v>577641.16</v>
      </c>
      <c r="BU340" s="217">
        <v>576043.43799999997</v>
      </c>
      <c r="BV340" s="126">
        <v>9.7620000000000005</v>
      </c>
      <c r="BW340" s="126">
        <v>246.48099999999999</v>
      </c>
      <c r="BX340" s="126">
        <v>433224.68400000001</v>
      </c>
      <c r="BY340" s="126">
        <v>7.3419999999999996</v>
      </c>
      <c r="BZ340" s="126">
        <v>243.31100000000001</v>
      </c>
      <c r="CA340" s="126">
        <v>288861.25599999999</v>
      </c>
      <c r="CB340" s="126">
        <v>4.8949999999999996</v>
      </c>
      <c r="CC340" s="126">
        <v>188.511</v>
      </c>
      <c r="CD340" s="126">
        <v>144455.21299999999</v>
      </c>
      <c r="CE340" s="126">
        <v>2.448</v>
      </c>
      <c r="CF340" s="216">
        <v>132.87799999999999</v>
      </c>
      <c r="CG340" s="216">
        <v>145435.26999999999</v>
      </c>
      <c r="CH340" s="217">
        <v>146499.17600000001</v>
      </c>
      <c r="CI340" s="126">
        <v>9.1869999999999994</v>
      </c>
      <c r="CJ340" s="126">
        <v>213.83799999999999</v>
      </c>
      <c r="CK340" s="126">
        <v>109113.037</v>
      </c>
      <c r="CL340" s="126">
        <v>6.8419999999999996</v>
      </c>
      <c r="CM340" s="126">
        <v>211.97300000000001</v>
      </c>
      <c r="CN340" s="126">
        <v>72730.827999999994</v>
      </c>
      <c r="CO340" s="126">
        <v>4.5609999999999999</v>
      </c>
      <c r="CP340" s="126">
        <v>176.471</v>
      </c>
      <c r="CQ340" s="126">
        <v>36329.476000000002</v>
      </c>
      <c r="CR340" s="126">
        <v>2.278</v>
      </c>
      <c r="CS340" s="126">
        <v>128.45500000000001</v>
      </c>
      <c r="CT340" s="126">
        <v>75807.179999999993</v>
      </c>
      <c r="CU340" s="126">
        <v>75724.45</v>
      </c>
      <c r="CV340" s="126">
        <v>5.03</v>
      </c>
      <c r="CW340" s="126">
        <v>213.74</v>
      </c>
      <c r="CX340" s="217">
        <v>56861.19</v>
      </c>
      <c r="CY340" s="126">
        <v>3.78</v>
      </c>
      <c r="CZ340" s="126">
        <v>208.19</v>
      </c>
      <c r="DA340" s="217">
        <v>37827.78</v>
      </c>
      <c r="DB340" s="126">
        <v>2.5099999999999998</v>
      </c>
      <c r="DC340" s="126">
        <v>176.7</v>
      </c>
      <c r="DD340" s="217">
        <v>18970.71</v>
      </c>
      <c r="DE340" s="126">
        <v>1.26</v>
      </c>
      <c r="DF340" s="126">
        <v>134.5</v>
      </c>
      <c r="DG340" s="216">
        <v>97541.64</v>
      </c>
      <c r="DH340" s="217">
        <v>97768.42</v>
      </c>
      <c r="DI340" s="126">
        <v>4.68</v>
      </c>
      <c r="DJ340" s="126">
        <v>216.6</v>
      </c>
      <c r="DK340" s="217">
        <v>73116.399999999994</v>
      </c>
      <c r="DL340" s="126">
        <v>3.5</v>
      </c>
      <c r="DM340" s="126">
        <v>201.18</v>
      </c>
      <c r="DN340" s="217">
        <v>48759.02</v>
      </c>
      <c r="DO340" s="126">
        <v>2.33</v>
      </c>
      <c r="DP340" s="216">
        <v>174.69</v>
      </c>
      <c r="DQ340" s="217">
        <v>24326.38</v>
      </c>
      <c r="DR340" s="126">
        <v>1.17</v>
      </c>
      <c r="DS340" s="216">
        <v>131.12</v>
      </c>
      <c r="DT340" s="216">
        <v>14479.4</v>
      </c>
      <c r="DU340" s="217">
        <v>14832.45</v>
      </c>
      <c r="DV340" s="126">
        <v>15.18</v>
      </c>
      <c r="DW340" s="126">
        <v>215.93</v>
      </c>
      <c r="DX340" s="217">
        <v>10888.93</v>
      </c>
      <c r="DY340" s="126">
        <v>11.15</v>
      </c>
      <c r="DZ340" s="216">
        <v>206.69</v>
      </c>
      <c r="EA340" s="217">
        <v>7232.01</v>
      </c>
      <c r="EB340" s="126">
        <v>7.4</v>
      </c>
      <c r="EC340" s="216">
        <v>174.33</v>
      </c>
      <c r="ED340" s="217">
        <v>3615.89</v>
      </c>
      <c r="EE340" s="126">
        <v>3.7</v>
      </c>
      <c r="EF340" s="216">
        <v>137.91999999999999</v>
      </c>
      <c r="EG340" s="216">
        <v>2241561.14</v>
      </c>
      <c r="EH340" s="218">
        <v>2235768.67</v>
      </c>
      <c r="EI340" s="126">
        <v>6.3140000000000001</v>
      </c>
      <c r="EJ340" s="126">
        <v>233.87</v>
      </c>
      <c r="EK340" s="217">
        <v>1960909.02</v>
      </c>
      <c r="EL340" s="126">
        <v>5.5380000000000003</v>
      </c>
      <c r="EM340" s="216">
        <v>230.42</v>
      </c>
      <c r="EN340" s="217">
        <v>1674188.13</v>
      </c>
      <c r="EO340" s="126">
        <v>4.7279999999999998</v>
      </c>
      <c r="EP340" s="216">
        <v>226.54</v>
      </c>
      <c r="EQ340" s="217">
        <v>1399070.2</v>
      </c>
      <c r="ER340" s="126">
        <v>3.9510000000000001</v>
      </c>
      <c r="ES340" s="216">
        <v>212.89</v>
      </c>
      <c r="ET340" s="217">
        <v>1118224.76</v>
      </c>
      <c r="EU340" s="126">
        <v>3.1579999999999999</v>
      </c>
      <c r="EV340" s="216">
        <v>196.6</v>
      </c>
      <c r="EW340" s="217">
        <v>842099.08</v>
      </c>
      <c r="EX340" s="126">
        <v>2.3780000000000001</v>
      </c>
      <c r="EY340" s="216">
        <v>178.22</v>
      </c>
      <c r="EZ340" s="217">
        <v>561984.1</v>
      </c>
      <c r="FA340" s="126">
        <v>1.587</v>
      </c>
      <c r="FB340" s="216">
        <v>156.12</v>
      </c>
      <c r="FC340" s="217">
        <v>281047.26</v>
      </c>
      <c r="FD340" s="126">
        <v>0.79400000000000004</v>
      </c>
      <c r="FE340" s="216">
        <v>132.34</v>
      </c>
      <c r="FF340" s="216">
        <v>5489.97</v>
      </c>
      <c r="FG340" s="217">
        <v>5555.2</v>
      </c>
      <c r="FH340" s="126">
        <v>16.41</v>
      </c>
      <c r="FI340" s="126">
        <v>86.85</v>
      </c>
      <c r="FJ340" s="217">
        <v>2751.93</v>
      </c>
      <c r="FK340" s="126">
        <v>8.1300000000000008</v>
      </c>
      <c r="FL340" s="219">
        <v>82.9</v>
      </c>
      <c r="FM340" s="216">
        <v>35519.64</v>
      </c>
      <c r="FN340" s="217">
        <v>35423.599999999999</v>
      </c>
      <c r="FO340" s="126">
        <v>259.33999999999997</v>
      </c>
      <c r="FP340" s="126">
        <v>128.31</v>
      </c>
      <c r="FQ340" s="217">
        <v>17764.78</v>
      </c>
      <c r="FR340" s="126">
        <v>130.06</v>
      </c>
      <c r="FS340" s="216">
        <v>91.87</v>
      </c>
      <c r="FT340" s="126">
        <v>72.02</v>
      </c>
      <c r="FU340" s="126">
        <v>6.25</v>
      </c>
      <c r="FV340" s="126">
        <v>246.68</v>
      </c>
      <c r="FW340" s="126">
        <v>71.78</v>
      </c>
      <c r="FX340" s="126">
        <v>6.23</v>
      </c>
      <c r="FY340" s="126">
        <v>248.9</v>
      </c>
      <c r="FZ340" s="126">
        <v>1081833.3</v>
      </c>
      <c r="GA340" s="126">
        <v>7.31</v>
      </c>
      <c r="GB340" s="216">
        <v>238.5</v>
      </c>
      <c r="GC340" s="126">
        <v>4268479.3600000003</v>
      </c>
      <c r="GD340" s="126">
        <v>28.82</v>
      </c>
      <c r="GE340" s="220">
        <v>238.04</v>
      </c>
      <c r="GF340" s="214">
        <v>56.1</v>
      </c>
      <c r="GG340" s="214">
        <v>21.9</v>
      </c>
      <c r="GH340" s="214">
        <v>479.9</v>
      </c>
      <c r="GI340" s="214">
        <v>55.2</v>
      </c>
      <c r="GJ340" s="214">
        <v>33.700000000000003</v>
      </c>
      <c r="GK340" s="214">
        <v>230.4</v>
      </c>
      <c r="GL340" s="215">
        <v>0</v>
      </c>
      <c r="GM340" s="215">
        <v>1</v>
      </c>
      <c r="GN340" s="215">
        <v>0</v>
      </c>
      <c r="GO340" s="215">
        <v>0</v>
      </c>
      <c r="GP340" s="215">
        <v>0</v>
      </c>
      <c r="GQ340" s="215">
        <v>0</v>
      </c>
      <c r="GR340" s="215" t="s">
        <v>1106</v>
      </c>
      <c r="GS340" s="221" t="s">
        <v>981</v>
      </c>
      <c r="GT340" s="221">
        <v>0.89</v>
      </c>
      <c r="GU340" s="221">
        <v>0.93</v>
      </c>
      <c r="GV340" s="221">
        <v>0.94</v>
      </c>
      <c r="GW340" s="221">
        <v>0.93</v>
      </c>
      <c r="GX340" s="221" t="s">
        <v>1085</v>
      </c>
      <c r="GY340" s="221">
        <v>1</v>
      </c>
      <c r="GZ340" s="221">
        <v>800</v>
      </c>
      <c r="HA340" s="215" t="s">
        <v>1086</v>
      </c>
      <c r="HB340" s="215">
        <v>69.099999999999994</v>
      </c>
      <c r="HC340" s="53" t="str">
        <f t="shared" ref="HC340:HC353" si="40">IF(IFERROR(FIND("TGG",E340),"0")&lt;&gt;"0",SUBSTITUTE(E340,"TGG",""),"0")</f>
        <v>49</v>
      </c>
      <c r="HD340" s="56">
        <f t="shared" ref="HD340:HD403" si="41">IF(OR(VALUE(D340)=0,VALUE(D340)=""),"",VALUE(D340))</f>
        <v>2019</v>
      </c>
      <c r="HF340" s="56" t="e">
        <f>MATCH(ROUND(#REF!,1),#REF!,0)</f>
        <v>#REF!</v>
      </c>
      <c r="HG340" s="56" t="e">
        <f>MATCH(ROUND(#REF!,1),#REF!,0)</f>
        <v>#REF!</v>
      </c>
      <c r="HH340" s="56" t="e">
        <f>MATCH(ROUND(#REF!,1),#REF!,0)</f>
        <v>#REF!</v>
      </c>
      <c r="HI340" s="56" t="e">
        <f>MATCH(ROUND(#REF!,1),#REF!,0)</f>
        <v>#REF!</v>
      </c>
      <c r="HK340" s="115">
        <f t="shared" si="37"/>
        <v>1</v>
      </c>
      <c r="HL340" s="115" t="str" cm="1">
        <f t="array" ref="HL340">IFERROR(INDEX(#REF!,'5. Data Set'!HH340),"")</f>
        <v/>
      </c>
      <c r="HN340" s="116" t="str" cm="1">
        <f t="array" ref="HN340">IF(IFERROR(INDEX($E$5:$E$900,SMALL(IF(ROUND($EH$5:$EH$900,1)=ROUND($EH340,1),ROW($EH$5:$EH$900)-4,""),1)),"")=$E340,"",IFERROR(INDEX($E$5:$E$900,SMALL(IF(ROUND($EH$5:$EH$900,1)=ROUND($EH340,1),ROW($EH$5:$EH$900)-4,""),1)),""))</f>
        <v/>
      </c>
      <c r="HO340" s="116" t="str" cm="1">
        <f t="array" ref="HO340">IF(IFERROR(INDEX($E$5:$E$900,SMALL(IF(ROUND($EH$5:$EH$900,1)=ROUND($EH340,1),ROW($EH$5:$EH$900)-4,""),2)),"")=$E340,"",IFERROR(INDEX($E$5:$E$900,SMALL(IF(ROUND($EH$5:$EH$900,1)=ROUND($EH340,1),ROW($EH$5:$EH$900)-4,""),2)),""))</f>
        <v/>
      </c>
      <c r="HP340" s="116" t="str" cm="1">
        <f t="array" ref="HP340">IF(IFERROR(INDEX($E$5:$E$900,SMALL(IF(ROUND($EH$5:$EH$900,1)=ROUND($EH340,1),ROW($EH$5:$EH$900)-4,""),3)),"")=$E340,"",IFERROR(INDEX($E$5:$E$900,SMALL(IF(ROUND($EH$5:$EH$900,1)=ROUND($EH340,1),ROW($EH$5:$EH$900)-4,""),3)),""))</f>
        <v/>
      </c>
      <c r="HQ340" s="117" t="str" cm="1">
        <f t="array" ref="HQ340">IF(IFERROR(INDEX($E$5:$E$900,SMALL(IF(ROUND($EH$5:$EH$900,1)=ROUND($EH340,1),ROW($EH$5:$EH$900)-4,""),4)),"")=$E340,"",IFERROR(INDEX($E$5:$E$900,SMALL(IF(ROUND($EH$5:$EH$900,1)=ROUND($EH340,1),ROW($EH$5:$EH$900)-4,""),4)),""))</f>
        <v/>
      </c>
      <c r="HR340" s="118"/>
      <c r="HS340" s="105" t="str">
        <f t="shared" si="38"/>
        <v>AJAD</v>
      </c>
      <c r="HT340" s="119" t="str">
        <f t="shared" si="39"/>
        <v/>
      </c>
      <c r="HU340" s="119" t="str">
        <f t="shared" si="39"/>
        <v/>
      </c>
      <c r="HV340" s="119" t="str">
        <f t="shared" si="39"/>
        <v/>
      </c>
      <c r="HW340" s="119" t="str">
        <f t="shared" si="36"/>
        <v/>
      </c>
    </row>
    <row r="341" spans="1:231" ht="12.75" customHeight="1" x14ac:dyDescent="0.25">
      <c r="A341" s="205" t="s">
        <v>1072</v>
      </c>
      <c r="B341" s="205" t="s">
        <v>1164</v>
      </c>
      <c r="C341" s="126" t="s">
        <v>1142</v>
      </c>
      <c r="D341" s="213">
        <v>2019</v>
      </c>
      <c r="E341" s="207" t="s">
        <v>1171</v>
      </c>
      <c r="F341" s="126" t="s">
        <v>309</v>
      </c>
      <c r="G341" s="126" t="s">
        <v>1076</v>
      </c>
      <c r="H341" s="126" t="s">
        <v>1076</v>
      </c>
      <c r="I341" s="126" t="s">
        <v>1076</v>
      </c>
      <c r="J341" s="126" t="s">
        <v>1076</v>
      </c>
      <c r="K341" s="126" t="s">
        <v>1076</v>
      </c>
      <c r="L341" s="126" t="s">
        <v>1076</v>
      </c>
      <c r="M341" s="126" t="s">
        <v>1076</v>
      </c>
      <c r="N341" s="126" t="s">
        <v>1076</v>
      </c>
      <c r="O341" s="126" t="s">
        <v>1076</v>
      </c>
      <c r="P341" s="126" t="s">
        <v>1076</v>
      </c>
      <c r="Q341" s="126" t="s">
        <v>1076</v>
      </c>
      <c r="R341" s="126" t="s">
        <v>1077</v>
      </c>
      <c r="S341" s="126" t="s">
        <v>1076</v>
      </c>
      <c r="T341" s="126" t="s">
        <v>1077</v>
      </c>
      <c r="U341" s="126" t="s">
        <v>1077</v>
      </c>
      <c r="V341" s="126" t="s">
        <v>1077</v>
      </c>
      <c r="W341" s="126" t="s">
        <v>18</v>
      </c>
      <c r="X341" s="214" t="s">
        <v>1119</v>
      </c>
      <c r="Y341" s="126" t="s">
        <v>296</v>
      </c>
      <c r="Z341" s="126">
        <v>1</v>
      </c>
      <c r="AA341" s="126" t="s">
        <v>1166</v>
      </c>
      <c r="AB341" s="205">
        <v>2</v>
      </c>
      <c r="AC341" s="205">
        <v>2</v>
      </c>
      <c r="AD341" s="126">
        <v>1700</v>
      </c>
      <c r="AE341" s="126">
        <v>8</v>
      </c>
      <c r="AF341" s="126">
        <v>1</v>
      </c>
      <c r="AG341" s="126">
        <v>191700</v>
      </c>
      <c r="AH341" s="126">
        <v>12</v>
      </c>
      <c r="AI341" s="126" t="s">
        <v>1172</v>
      </c>
      <c r="AJ341" s="205">
        <v>8</v>
      </c>
      <c r="AK341" s="205"/>
      <c r="AL341" s="126"/>
      <c r="AM341" s="126">
        <v>1</v>
      </c>
      <c r="AN341" s="205" t="s">
        <v>367</v>
      </c>
      <c r="AO341" s="205">
        <v>500</v>
      </c>
      <c r="AP341" s="126" t="s">
        <v>1116</v>
      </c>
      <c r="AQ341" s="126" t="s">
        <v>1145</v>
      </c>
      <c r="AR341" s="126" t="s">
        <v>319</v>
      </c>
      <c r="AS341" s="126" t="s">
        <v>1146</v>
      </c>
      <c r="AT341" s="126" t="s">
        <v>478</v>
      </c>
      <c r="AU341" s="126">
        <v>11.776999999999999</v>
      </c>
      <c r="AV341" s="126">
        <v>8.7170000000000005</v>
      </c>
      <c r="AW341" s="126">
        <v>11.09</v>
      </c>
      <c r="AX341" s="126">
        <v>6.7690000000000001</v>
      </c>
      <c r="AY341" s="126">
        <v>6.75</v>
      </c>
      <c r="AZ341" s="126">
        <v>27.28</v>
      </c>
      <c r="BA341" s="126">
        <v>5.9690000000000003</v>
      </c>
      <c r="BB341" s="126">
        <v>17.358000000000001</v>
      </c>
      <c r="BC341" s="126">
        <v>37.106000000000002</v>
      </c>
      <c r="BD341" s="126">
        <v>33.335999999999999</v>
      </c>
      <c r="BE341" s="215">
        <v>37.610999999999997</v>
      </c>
      <c r="BF341" s="215">
        <v>15.1</v>
      </c>
      <c r="BG341" s="216">
        <v>20014.07</v>
      </c>
      <c r="BH341" s="217">
        <v>20031.986000000001</v>
      </c>
      <c r="BI341" s="218">
        <v>2.8929999999999998</v>
      </c>
      <c r="BJ341" s="217">
        <v>155.738</v>
      </c>
      <c r="BK341" s="217">
        <v>15047.64</v>
      </c>
      <c r="BL341" s="218">
        <v>2.173</v>
      </c>
      <c r="BM341" s="217">
        <v>145.31899999999999</v>
      </c>
      <c r="BN341" s="217">
        <v>10024.412</v>
      </c>
      <c r="BO341" s="218">
        <v>1.448</v>
      </c>
      <c r="BP341" s="217">
        <v>133.56200000000001</v>
      </c>
      <c r="BQ341" s="217">
        <v>5004.4139999999998</v>
      </c>
      <c r="BR341" s="218">
        <v>0.72299999999999998</v>
      </c>
      <c r="BS341" s="216">
        <v>113.131</v>
      </c>
      <c r="BT341" s="216">
        <v>108768.17</v>
      </c>
      <c r="BU341" s="217">
        <v>109530.376</v>
      </c>
      <c r="BV341" s="126">
        <v>1.8560000000000001</v>
      </c>
      <c r="BW341" s="126">
        <v>137.096</v>
      </c>
      <c r="BX341" s="126">
        <v>81509.088000000003</v>
      </c>
      <c r="BY341" s="126">
        <v>1.381</v>
      </c>
      <c r="BZ341" s="126">
        <v>131.31899999999999</v>
      </c>
      <c r="CA341" s="126">
        <v>54301.468000000001</v>
      </c>
      <c r="CB341" s="126">
        <v>0.92</v>
      </c>
      <c r="CC341" s="126">
        <v>120.682</v>
      </c>
      <c r="CD341" s="126">
        <v>27223.874</v>
      </c>
      <c r="CE341" s="126">
        <v>0.46100000000000002</v>
      </c>
      <c r="CF341" s="216">
        <v>86.778999999999996</v>
      </c>
      <c r="CG341" s="216">
        <v>36406.57</v>
      </c>
      <c r="CH341" s="217">
        <v>37062.377</v>
      </c>
      <c r="CI341" s="126">
        <v>2.3239999999999998</v>
      </c>
      <c r="CJ341" s="126">
        <v>132.83500000000001</v>
      </c>
      <c r="CK341" s="126">
        <v>27280.91</v>
      </c>
      <c r="CL341" s="126">
        <v>1.7110000000000001</v>
      </c>
      <c r="CM341" s="126">
        <v>127.69499999999999</v>
      </c>
      <c r="CN341" s="126">
        <v>18156.737000000001</v>
      </c>
      <c r="CO341" s="126">
        <v>1.139</v>
      </c>
      <c r="CP341" s="126">
        <v>116.491</v>
      </c>
      <c r="CQ341" s="126">
        <v>9081.1839999999993</v>
      </c>
      <c r="CR341" s="126">
        <v>0.56899999999999995</v>
      </c>
      <c r="CS341" s="126">
        <v>86.251999999999995</v>
      </c>
      <c r="CT341" s="126">
        <v>22514.42</v>
      </c>
      <c r="CU341" s="126">
        <v>22494.75</v>
      </c>
      <c r="CV341" s="126">
        <v>1.49</v>
      </c>
      <c r="CW341" s="126">
        <v>136</v>
      </c>
      <c r="CX341" s="217">
        <v>16886.689999999999</v>
      </c>
      <c r="CY341" s="126">
        <v>1.1200000000000001</v>
      </c>
      <c r="CZ341" s="126">
        <v>129.97</v>
      </c>
      <c r="DA341" s="217">
        <v>11270.64</v>
      </c>
      <c r="DB341" s="126">
        <v>0.75</v>
      </c>
      <c r="DC341" s="126">
        <v>123.15</v>
      </c>
      <c r="DD341" s="217">
        <v>5635.25</v>
      </c>
      <c r="DE341" s="126">
        <v>0.37</v>
      </c>
      <c r="DF341" s="126">
        <v>102.71</v>
      </c>
      <c r="DG341" s="216">
        <v>31963.72</v>
      </c>
      <c r="DH341" s="217">
        <v>32018.15</v>
      </c>
      <c r="DI341" s="126">
        <v>1.53</v>
      </c>
      <c r="DJ341" s="126">
        <v>140.72</v>
      </c>
      <c r="DK341" s="217">
        <v>23882.07</v>
      </c>
      <c r="DL341" s="126">
        <v>1.1399999999999999</v>
      </c>
      <c r="DM341" s="126">
        <v>133.78</v>
      </c>
      <c r="DN341" s="217">
        <v>15968.81</v>
      </c>
      <c r="DO341" s="126">
        <v>0.77</v>
      </c>
      <c r="DP341" s="216">
        <v>125.5</v>
      </c>
      <c r="DQ341" s="217">
        <v>7981.92</v>
      </c>
      <c r="DR341" s="126">
        <v>0.38</v>
      </c>
      <c r="DS341" s="216">
        <v>104.43</v>
      </c>
      <c r="DT341" s="216">
        <v>6077.83</v>
      </c>
      <c r="DU341" s="217">
        <v>6088.06</v>
      </c>
      <c r="DV341" s="126">
        <v>6.23</v>
      </c>
      <c r="DW341" s="126">
        <v>138.4</v>
      </c>
      <c r="DX341" s="217">
        <v>4566.6499999999996</v>
      </c>
      <c r="DY341" s="126">
        <v>4.68</v>
      </c>
      <c r="DZ341" s="216">
        <v>131.94</v>
      </c>
      <c r="EA341" s="217">
        <v>3042.49</v>
      </c>
      <c r="EB341" s="126">
        <v>3.12</v>
      </c>
      <c r="EC341" s="216">
        <v>124.66</v>
      </c>
      <c r="ED341" s="217">
        <v>1505.57</v>
      </c>
      <c r="EE341" s="126">
        <v>1.54</v>
      </c>
      <c r="EF341" s="216">
        <v>110.95</v>
      </c>
      <c r="EG341" s="216">
        <v>542730.81999999995</v>
      </c>
      <c r="EH341" s="218">
        <v>545333.47</v>
      </c>
      <c r="EI341" s="126">
        <v>1.54</v>
      </c>
      <c r="EJ341" s="126">
        <v>133.72</v>
      </c>
      <c r="EK341" s="217">
        <v>473962.81</v>
      </c>
      <c r="EL341" s="126">
        <v>1.3380000000000001</v>
      </c>
      <c r="EM341" s="216">
        <v>130.96</v>
      </c>
      <c r="EN341" s="217">
        <v>405949.94</v>
      </c>
      <c r="EO341" s="126">
        <v>1.1459999999999999</v>
      </c>
      <c r="EP341" s="216">
        <v>127.87</v>
      </c>
      <c r="EQ341" s="217">
        <v>341439.9</v>
      </c>
      <c r="ER341" s="126">
        <v>0.96399999999999997</v>
      </c>
      <c r="ES341" s="216">
        <v>125.24</v>
      </c>
      <c r="ET341" s="217">
        <v>272115.71000000002</v>
      </c>
      <c r="EU341" s="126">
        <v>0.76800000000000002</v>
      </c>
      <c r="EV341" s="216">
        <v>122.33</v>
      </c>
      <c r="EW341" s="217">
        <v>204941.91</v>
      </c>
      <c r="EX341" s="126">
        <v>0.57899999999999996</v>
      </c>
      <c r="EY341" s="216">
        <v>117.07</v>
      </c>
      <c r="EZ341" s="217">
        <v>135558.22</v>
      </c>
      <c r="FA341" s="126">
        <v>0.38300000000000001</v>
      </c>
      <c r="FB341" s="216">
        <v>112.26</v>
      </c>
      <c r="FC341" s="217">
        <v>68056.39</v>
      </c>
      <c r="FD341" s="126">
        <v>0.192</v>
      </c>
      <c r="FE341" s="216">
        <v>102.66</v>
      </c>
      <c r="FF341" s="216">
        <v>633.32000000000005</v>
      </c>
      <c r="FG341" s="217">
        <v>637.95000000000005</v>
      </c>
      <c r="FH341" s="126">
        <v>1.89</v>
      </c>
      <c r="FI341" s="126">
        <v>83.34</v>
      </c>
      <c r="FJ341" s="217">
        <v>317.18</v>
      </c>
      <c r="FK341" s="126">
        <v>0.94</v>
      </c>
      <c r="FL341" s="219">
        <v>70.349999999999994</v>
      </c>
      <c r="FM341" s="216">
        <v>516.42999999999995</v>
      </c>
      <c r="FN341" s="217">
        <v>514.83000000000004</v>
      </c>
      <c r="FO341" s="126">
        <v>3.77</v>
      </c>
      <c r="FP341" s="126">
        <v>74.180000000000007</v>
      </c>
      <c r="FQ341" s="217">
        <v>255.91</v>
      </c>
      <c r="FR341" s="126">
        <v>1.87</v>
      </c>
      <c r="FS341" s="216">
        <v>69.150000000000006</v>
      </c>
      <c r="FT341" s="126">
        <v>72.27</v>
      </c>
      <c r="FU341" s="126">
        <v>6.27</v>
      </c>
      <c r="FV341" s="126">
        <v>186.86</v>
      </c>
      <c r="FW341" s="126">
        <v>71.61</v>
      </c>
      <c r="FX341" s="126">
        <v>6.22</v>
      </c>
      <c r="FY341" s="126">
        <v>187.77</v>
      </c>
      <c r="FZ341" s="126">
        <v>157917.32</v>
      </c>
      <c r="GA341" s="126">
        <v>1.07</v>
      </c>
      <c r="GB341" s="216">
        <v>133.91999999999999</v>
      </c>
      <c r="GC341" s="126">
        <v>770270.22</v>
      </c>
      <c r="GD341" s="126">
        <v>5.2</v>
      </c>
      <c r="GE341" s="220">
        <v>138.29</v>
      </c>
      <c r="GF341" s="214">
        <v>62.8</v>
      </c>
      <c r="GG341" s="214">
        <v>9.8000000000000007</v>
      </c>
      <c r="GH341" s="214">
        <v>25.4</v>
      </c>
      <c r="GI341" s="214">
        <v>35.4</v>
      </c>
      <c r="GJ341" s="214">
        <v>15.1</v>
      </c>
      <c r="GK341" s="214">
        <v>230.7</v>
      </c>
      <c r="GL341" s="215">
        <v>0</v>
      </c>
      <c r="GM341" s="215">
        <v>1</v>
      </c>
      <c r="GN341" s="215">
        <v>0</v>
      </c>
      <c r="GO341" s="215">
        <v>0</v>
      </c>
      <c r="GP341" s="215">
        <v>0</v>
      </c>
      <c r="GQ341" s="215">
        <v>0</v>
      </c>
      <c r="GR341" s="215" t="s">
        <v>1106</v>
      </c>
      <c r="GS341" s="221" t="s">
        <v>981</v>
      </c>
      <c r="GT341" s="221">
        <v>0.89</v>
      </c>
      <c r="GU341" s="221">
        <v>0.93</v>
      </c>
      <c r="GV341" s="221">
        <v>0.94520000000000004</v>
      </c>
      <c r="GW341" s="221">
        <v>0.93700000000000006</v>
      </c>
      <c r="GX341" s="221" t="s">
        <v>1085</v>
      </c>
      <c r="GY341" s="221">
        <v>0.99</v>
      </c>
      <c r="GZ341" s="221">
        <v>500</v>
      </c>
      <c r="HA341" s="215" t="s">
        <v>1086</v>
      </c>
      <c r="HB341" s="215">
        <v>72.8</v>
      </c>
      <c r="HC341" s="53" t="str">
        <f t="shared" si="40"/>
        <v>50</v>
      </c>
      <c r="HD341" s="56">
        <f t="shared" si="41"/>
        <v>2019</v>
      </c>
      <c r="HF341" s="56" t="e">
        <f>MATCH(ROUND(#REF!,1),#REF!,0)</f>
        <v>#REF!</v>
      </c>
      <c r="HG341" s="56" t="e">
        <f>MATCH(ROUND(#REF!,1),#REF!,0)</f>
        <v>#REF!</v>
      </c>
      <c r="HH341" s="56" t="e">
        <f>MATCH(ROUND(#REF!,1),#REF!,0)</f>
        <v>#REF!</v>
      </c>
      <c r="HI341" s="56" t="e">
        <f>MATCH(ROUND(#REF!,1),#REF!,0)</f>
        <v>#REF!</v>
      </c>
      <c r="HK341" s="115">
        <f t="shared" si="37"/>
        <v>2</v>
      </c>
      <c r="HL341" s="115" t="str" cm="1">
        <f t="array" ref="HL341">IFERROR(INDEX(#REF!,'5. Data Set'!HH341),"")</f>
        <v/>
      </c>
      <c r="HN341" s="116" t="str" cm="1">
        <f t="array" ref="HN341">IF(IFERROR(INDEX($E$5:$E$900,SMALL(IF(ROUND($EH$5:$EH$900,1)=ROUND($EH341,1),ROW($EH$5:$EH$900)-4,""),1)),"")=$E341,"",IFERROR(INDEX($E$5:$E$900,SMALL(IF(ROUND($EH$5:$EH$900,1)=ROUND($EH341,1),ROW($EH$5:$EH$900)-4,""),1)),""))</f>
        <v/>
      </c>
      <c r="HO341" s="116" t="str" cm="1">
        <f t="array" ref="HO341">IF(IFERROR(INDEX($E$5:$E$900,SMALL(IF(ROUND($EH$5:$EH$900,1)=ROUND($EH341,1),ROW($EH$5:$EH$900)-4,""),2)),"")=$E341,"",IFERROR(INDEX($E$5:$E$900,SMALL(IF(ROUND($EH$5:$EH$900,1)=ROUND($EH341,1),ROW($EH$5:$EH$900)-4,""),2)),""))</f>
        <v/>
      </c>
      <c r="HP341" s="116" t="str" cm="1">
        <f t="array" ref="HP341">IF(IFERROR(INDEX($E$5:$E$900,SMALL(IF(ROUND($EH$5:$EH$900,1)=ROUND($EH341,1),ROW($EH$5:$EH$900)-4,""),3)),"")=$E341,"",IFERROR(INDEX($E$5:$E$900,SMALL(IF(ROUND($EH$5:$EH$900,1)=ROUND($EH341,1),ROW($EH$5:$EH$900)-4,""),3)),""))</f>
        <v/>
      </c>
      <c r="HQ341" s="117" t="str" cm="1">
        <f t="array" ref="HQ341">IF(IFERROR(INDEX($E$5:$E$900,SMALL(IF(ROUND($EH$5:$EH$900,1)=ROUND($EH341,1),ROW($EH$5:$EH$900)-4,""),4)),"")=$E341,"",IFERROR(INDEX($E$5:$E$900,SMALL(IF(ROUND($EH$5:$EH$900,1)=ROUND($EH341,1),ROW($EH$5:$EH$900)-4,""),4)),""))</f>
        <v/>
      </c>
      <c r="HR341" s="118"/>
      <c r="HS341" s="105" t="str">
        <f t="shared" si="38"/>
        <v>AJAD</v>
      </c>
      <c r="HT341" s="119" t="str">
        <f t="shared" si="39"/>
        <v/>
      </c>
      <c r="HU341" s="119" t="str">
        <f t="shared" si="39"/>
        <v/>
      </c>
      <c r="HV341" s="119" t="str">
        <f t="shared" si="39"/>
        <v/>
      </c>
      <c r="HW341" s="119" t="str">
        <f t="shared" si="36"/>
        <v/>
      </c>
    </row>
    <row r="342" spans="1:231" ht="12.75" customHeight="1" x14ac:dyDescent="0.25">
      <c r="A342" s="205" t="s">
        <v>1072</v>
      </c>
      <c r="B342" s="222" t="s">
        <v>1164</v>
      </c>
      <c r="C342" s="126" t="s">
        <v>1142</v>
      </c>
      <c r="D342" s="213">
        <v>2019</v>
      </c>
      <c r="E342" s="207" t="s">
        <v>1173</v>
      </c>
      <c r="F342" s="126" t="s">
        <v>300</v>
      </c>
      <c r="G342" s="126" t="s">
        <v>298</v>
      </c>
      <c r="H342" s="126" t="s">
        <v>1076</v>
      </c>
      <c r="I342" s="126" t="s">
        <v>1076</v>
      </c>
      <c r="J342" s="126" t="s">
        <v>1076</v>
      </c>
      <c r="K342" s="126" t="s">
        <v>1076</v>
      </c>
      <c r="L342" s="126" t="s">
        <v>1076</v>
      </c>
      <c r="M342" s="126" t="s">
        <v>1076</v>
      </c>
      <c r="N342" s="126" t="s">
        <v>1076</v>
      </c>
      <c r="O342" s="126" t="s">
        <v>1076</v>
      </c>
      <c r="P342" s="126" t="s">
        <v>1076</v>
      </c>
      <c r="Q342" s="126" t="s">
        <v>1076</v>
      </c>
      <c r="R342" s="126" t="s">
        <v>1077</v>
      </c>
      <c r="S342" s="126" t="s">
        <v>1076</v>
      </c>
      <c r="T342" s="126" t="s">
        <v>1077</v>
      </c>
      <c r="U342" s="126" t="s">
        <v>1077</v>
      </c>
      <c r="V342" s="126" t="s">
        <v>1077</v>
      </c>
      <c r="W342" s="126" t="s">
        <v>18</v>
      </c>
      <c r="X342" s="214" t="s">
        <v>1119</v>
      </c>
      <c r="Y342" s="126" t="s">
        <v>296</v>
      </c>
      <c r="Z342" s="126">
        <v>1</v>
      </c>
      <c r="AA342" s="126" t="s">
        <v>1169</v>
      </c>
      <c r="AB342" s="205">
        <v>2</v>
      </c>
      <c r="AC342" s="205">
        <v>2</v>
      </c>
      <c r="AD342" s="126">
        <v>2100</v>
      </c>
      <c r="AE342" s="126">
        <v>24</v>
      </c>
      <c r="AF342" s="126">
        <v>2</v>
      </c>
      <c r="AG342" s="126">
        <v>383700</v>
      </c>
      <c r="AH342" s="126">
        <v>12</v>
      </c>
      <c r="AI342" s="126" t="s">
        <v>1174</v>
      </c>
      <c r="AJ342" s="205">
        <v>8</v>
      </c>
      <c r="AK342" s="205"/>
      <c r="AL342" s="126"/>
      <c r="AM342" s="126">
        <v>1</v>
      </c>
      <c r="AN342" s="205" t="s">
        <v>367</v>
      </c>
      <c r="AO342" s="205">
        <v>800</v>
      </c>
      <c r="AP342" s="126" t="s">
        <v>1116</v>
      </c>
      <c r="AQ342" s="126" t="s">
        <v>1145</v>
      </c>
      <c r="AR342" s="126" t="s">
        <v>319</v>
      </c>
      <c r="AS342" s="126" t="s">
        <v>1146</v>
      </c>
      <c r="AT342" s="126" t="s">
        <v>478</v>
      </c>
      <c r="AU342" s="126">
        <v>18.277999999999999</v>
      </c>
      <c r="AV342" s="126">
        <v>28.11</v>
      </c>
      <c r="AW342" s="126">
        <v>29.611000000000001</v>
      </c>
      <c r="AX342" s="126">
        <v>16.146000000000001</v>
      </c>
      <c r="AY342" s="126">
        <v>15.33</v>
      </c>
      <c r="AZ342" s="126">
        <v>48.17</v>
      </c>
      <c r="BA342" s="126">
        <v>16.495000000000001</v>
      </c>
      <c r="BB342" s="126">
        <v>85.691999999999993</v>
      </c>
      <c r="BC342" s="126">
        <v>1085.83</v>
      </c>
      <c r="BD342" s="126">
        <v>25.283000000000001</v>
      </c>
      <c r="BE342" s="215">
        <v>166.98400000000001</v>
      </c>
      <c r="BF342" s="215">
        <v>35.299999999999997</v>
      </c>
      <c r="BG342" s="216">
        <v>84653.3</v>
      </c>
      <c r="BH342" s="217">
        <v>84517.339000000007</v>
      </c>
      <c r="BI342" s="218">
        <v>12.206</v>
      </c>
      <c r="BJ342" s="217">
        <v>464.90300000000002</v>
      </c>
      <c r="BK342" s="217">
        <v>63547.767999999996</v>
      </c>
      <c r="BL342" s="218">
        <v>9.1769999999999996</v>
      </c>
      <c r="BM342" s="217">
        <v>446.00599999999997</v>
      </c>
      <c r="BN342" s="217">
        <v>42339.673999999999</v>
      </c>
      <c r="BO342" s="218">
        <v>6.1150000000000002</v>
      </c>
      <c r="BP342" s="217">
        <v>355.28699999999998</v>
      </c>
      <c r="BQ342" s="217">
        <v>21135.146000000001</v>
      </c>
      <c r="BR342" s="218">
        <v>3.052</v>
      </c>
      <c r="BS342" s="216">
        <v>254.255</v>
      </c>
      <c r="BT342" s="216">
        <v>1109695.31</v>
      </c>
      <c r="BU342" s="217">
        <v>1103333.9809999999</v>
      </c>
      <c r="BV342" s="126">
        <v>18.698</v>
      </c>
      <c r="BW342" s="126">
        <v>485.39400000000001</v>
      </c>
      <c r="BX342" s="126">
        <v>832125.66299999994</v>
      </c>
      <c r="BY342" s="126">
        <v>14.102</v>
      </c>
      <c r="BZ342" s="126">
        <v>482.69</v>
      </c>
      <c r="CA342" s="126">
        <v>554853.70499999996</v>
      </c>
      <c r="CB342" s="126">
        <v>9.4030000000000005</v>
      </c>
      <c r="CC342" s="126">
        <v>346.26499999999999</v>
      </c>
      <c r="CD342" s="126">
        <v>277361.49900000001</v>
      </c>
      <c r="CE342" s="126">
        <v>4.7</v>
      </c>
      <c r="CF342" s="216">
        <v>230.06800000000001</v>
      </c>
      <c r="CG342" s="216">
        <v>284414.51</v>
      </c>
      <c r="CH342" s="217">
        <v>289320.859</v>
      </c>
      <c r="CI342" s="126">
        <v>18.143000000000001</v>
      </c>
      <c r="CJ342" s="126">
        <v>400.80599999999998</v>
      </c>
      <c r="CK342" s="126">
        <v>213155.37</v>
      </c>
      <c r="CL342" s="126">
        <v>13.367000000000001</v>
      </c>
      <c r="CM342" s="126">
        <v>424.18700000000001</v>
      </c>
      <c r="CN342" s="126">
        <v>142205.62899999999</v>
      </c>
      <c r="CO342" s="126">
        <v>8.9179999999999993</v>
      </c>
      <c r="CP342" s="126">
        <v>327.71</v>
      </c>
      <c r="CQ342" s="126">
        <v>71018.784</v>
      </c>
      <c r="CR342" s="126">
        <v>4.4539999999999997</v>
      </c>
      <c r="CS342" s="126">
        <v>224.86099999999999</v>
      </c>
      <c r="CT342" s="126">
        <v>150515.44</v>
      </c>
      <c r="CU342" s="126">
        <v>150376.22</v>
      </c>
      <c r="CV342" s="126">
        <v>9.99</v>
      </c>
      <c r="CW342" s="126">
        <v>426.54</v>
      </c>
      <c r="CX342" s="217">
        <v>112905.69</v>
      </c>
      <c r="CY342" s="126">
        <v>7.5</v>
      </c>
      <c r="CZ342" s="126">
        <v>414.37</v>
      </c>
      <c r="DA342" s="217">
        <v>75183.19</v>
      </c>
      <c r="DB342" s="126">
        <v>4.99</v>
      </c>
      <c r="DC342" s="126">
        <v>325.63</v>
      </c>
      <c r="DD342" s="217">
        <v>37630.519999999997</v>
      </c>
      <c r="DE342" s="126">
        <v>2.5</v>
      </c>
      <c r="DF342" s="126">
        <v>238.97</v>
      </c>
      <c r="DG342" s="216">
        <v>194987.14</v>
      </c>
      <c r="DH342" s="217">
        <v>195302.89</v>
      </c>
      <c r="DI342" s="126">
        <v>9.35</v>
      </c>
      <c r="DJ342" s="126">
        <v>438.1</v>
      </c>
      <c r="DK342" s="217">
        <v>146188.45000000001</v>
      </c>
      <c r="DL342" s="126">
        <v>7</v>
      </c>
      <c r="DM342" s="126">
        <v>390.93</v>
      </c>
      <c r="DN342" s="217">
        <v>97417</v>
      </c>
      <c r="DO342" s="126">
        <v>4.66</v>
      </c>
      <c r="DP342" s="216">
        <v>322.99</v>
      </c>
      <c r="DQ342" s="217">
        <v>48704.22</v>
      </c>
      <c r="DR342" s="126">
        <v>2.33</v>
      </c>
      <c r="DS342" s="216">
        <v>232.98</v>
      </c>
      <c r="DT342" s="216">
        <v>28653.78</v>
      </c>
      <c r="DU342" s="217">
        <v>28498.67</v>
      </c>
      <c r="DV342" s="126">
        <v>29.17</v>
      </c>
      <c r="DW342" s="126">
        <v>403.72</v>
      </c>
      <c r="DX342" s="217">
        <v>21520.400000000001</v>
      </c>
      <c r="DY342" s="126">
        <v>22.03</v>
      </c>
      <c r="DZ342" s="216">
        <v>391.33</v>
      </c>
      <c r="EA342" s="217">
        <v>14341.17</v>
      </c>
      <c r="EB342" s="126">
        <v>14.68</v>
      </c>
      <c r="EC342" s="216">
        <v>328.4</v>
      </c>
      <c r="ED342" s="217">
        <v>7144.07</v>
      </c>
      <c r="EE342" s="126">
        <v>7.31</v>
      </c>
      <c r="EF342" s="216">
        <v>247.04</v>
      </c>
      <c r="EG342" s="216">
        <v>4470166.8</v>
      </c>
      <c r="EH342" s="218">
        <v>4458056.5999999996</v>
      </c>
      <c r="EI342" s="126">
        <v>12.589</v>
      </c>
      <c r="EJ342" s="126">
        <v>446.28</v>
      </c>
      <c r="EK342" s="217">
        <v>3903120.49</v>
      </c>
      <c r="EL342" s="126">
        <v>11.022</v>
      </c>
      <c r="EM342" s="216">
        <v>440.57</v>
      </c>
      <c r="EN342" s="217">
        <v>3359821.49</v>
      </c>
      <c r="EO342" s="126">
        <v>9.4879999999999995</v>
      </c>
      <c r="EP342" s="216">
        <v>429.49</v>
      </c>
      <c r="EQ342" s="217">
        <v>2791299.91</v>
      </c>
      <c r="ER342" s="126">
        <v>7.883</v>
      </c>
      <c r="ES342" s="216">
        <v>402.4</v>
      </c>
      <c r="ET342" s="217">
        <v>2227676.39</v>
      </c>
      <c r="EU342" s="126">
        <v>6.2910000000000004</v>
      </c>
      <c r="EV342" s="216">
        <v>367.36</v>
      </c>
      <c r="EW342" s="217">
        <v>1673365.18</v>
      </c>
      <c r="EX342" s="126">
        <v>4.726</v>
      </c>
      <c r="EY342" s="216">
        <v>328.83</v>
      </c>
      <c r="EZ342" s="217">
        <v>1115867.8999999999</v>
      </c>
      <c r="FA342" s="126">
        <v>3.1509999999999998</v>
      </c>
      <c r="FB342" s="216">
        <v>286.04000000000002</v>
      </c>
      <c r="FC342" s="217">
        <v>559045.59</v>
      </c>
      <c r="FD342" s="126">
        <v>1.579</v>
      </c>
      <c r="FE342" s="216">
        <v>238.52</v>
      </c>
      <c r="FF342" s="216">
        <v>5409.26</v>
      </c>
      <c r="FG342" s="217">
        <v>5438.46</v>
      </c>
      <c r="FH342" s="126">
        <v>16.07</v>
      </c>
      <c r="FI342" s="126">
        <v>135.61000000000001</v>
      </c>
      <c r="FJ342" s="217">
        <v>2720.15</v>
      </c>
      <c r="FK342" s="126">
        <v>8.0399999999999991</v>
      </c>
      <c r="FL342" s="219">
        <v>129.68</v>
      </c>
      <c r="FM342" s="216">
        <v>30601.37</v>
      </c>
      <c r="FN342" s="217">
        <v>31352.21</v>
      </c>
      <c r="FO342" s="126">
        <v>229.54</v>
      </c>
      <c r="FP342" s="126">
        <v>160.37</v>
      </c>
      <c r="FQ342" s="217">
        <v>15287.98</v>
      </c>
      <c r="FR342" s="126">
        <v>111.93</v>
      </c>
      <c r="FS342" s="216">
        <v>135.88</v>
      </c>
      <c r="FT342" s="126">
        <v>140.43</v>
      </c>
      <c r="FU342" s="126">
        <v>12.19</v>
      </c>
      <c r="FV342" s="126">
        <v>477.47</v>
      </c>
      <c r="FW342" s="126">
        <v>142.5</v>
      </c>
      <c r="FX342" s="126">
        <v>12.37</v>
      </c>
      <c r="FY342" s="126">
        <v>494.05</v>
      </c>
      <c r="FZ342" s="126">
        <v>1977714.29</v>
      </c>
      <c r="GA342" s="126">
        <v>13.35</v>
      </c>
      <c r="GB342" s="216">
        <v>473.37</v>
      </c>
      <c r="GC342" s="126">
        <v>11142872.560000001</v>
      </c>
      <c r="GD342" s="126">
        <v>75.239999999999995</v>
      </c>
      <c r="GE342" s="220">
        <v>450.59</v>
      </c>
      <c r="GF342" s="214">
        <v>73.5</v>
      </c>
      <c r="GG342" s="214">
        <v>22.6</v>
      </c>
      <c r="GH342" s="214">
        <v>305</v>
      </c>
      <c r="GI342" s="214">
        <v>65</v>
      </c>
      <c r="GJ342" s="214">
        <v>35.299999999999997</v>
      </c>
      <c r="GK342" s="214">
        <v>229.9</v>
      </c>
      <c r="GL342" s="215">
        <v>0</v>
      </c>
      <c r="GM342" s="215">
        <v>1</v>
      </c>
      <c r="GN342" s="215">
        <v>0</v>
      </c>
      <c r="GO342" s="215">
        <v>0</v>
      </c>
      <c r="GP342" s="215">
        <v>0</v>
      </c>
      <c r="GQ342" s="215">
        <v>0</v>
      </c>
      <c r="GR342" s="215" t="s">
        <v>1106</v>
      </c>
      <c r="GS342" s="221" t="s">
        <v>981</v>
      </c>
      <c r="GT342" s="221">
        <v>0.89</v>
      </c>
      <c r="GU342" s="221">
        <v>0.93</v>
      </c>
      <c r="GV342" s="221">
        <v>0.94</v>
      </c>
      <c r="GW342" s="221">
        <v>0.93</v>
      </c>
      <c r="GX342" s="221" t="s">
        <v>1085</v>
      </c>
      <c r="GY342" s="221">
        <v>1</v>
      </c>
      <c r="GZ342" s="221">
        <v>800</v>
      </c>
      <c r="HA342" s="215" t="s">
        <v>1086</v>
      </c>
      <c r="HB342" s="215">
        <v>78.5</v>
      </c>
      <c r="HC342" s="53" t="str">
        <f t="shared" si="40"/>
        <v>51</v>
      </c>
      <c r="HD342" s="56">
        <f t="shared" si="41"/>
        <v>2019</v>
      </c>
      <c r="HF342" s="56" t="e">
        <f>MATCH(ROUND(#REF!,1),#REF!,0)</f>
        <v>#REF!</v>
      </c>
      <c r="HG342" s="56" t="e">
        <f>MATCH(ROUND(#REF!,1),#REF!,0)</f>
        <v>#REF!</v>
      </c>
      <c r="HH342" s="56" t="e">
        <f>MATCH(ROUND(#REF!,1),#REF!,0)</f>
        <v>#REF!</v>
      </c>
      <c r="HI342" s="56" t="e">
        <f>MATCH(ROUND(#REF!,1),#REF!,0)</f>
        <v>#REF!</v>
      </c>
      <c r="HK342" s="115">
        <f t="shared" si="37"/>
        <v>2</v>
      </c>
      <c r="HL342" s="115" t="str" cm="1">
        <f t="array" ref="HL342">IFERROR(INDEX(#REF!,'5. Data Set'!HH342),"")</f>
        <v/>
      </c>
      <c r="HN342" s="116" t="str" cm="1">
        <f t="array" ref="HN342">IF(IFERROR(INDEX($E$5:$E$900,SMALL(IF(ROUND($EH$5:$EH$900,1)=ROUND($EH342,1),ROW($EH$5:$EH$900)-4,""),1)),"")=$E342,"",IFERROR(INDEX($E$5:$E$900,SMALL(IF(ROUND($EH$5:$EH$900,1)=ROUND($EH342,1),ROW($EH$5:$EH$900)-4,""),1)),""))</f>
        <v/>
      </c>
      <c r="HO342" s="116" t="str" cm="1">
        <f t="array" ref="HO342">IF(IFERROR(INDEX($E$5:$E$900,SMALL(IF(ROUND($EH$5:$EH$900,1)=ROUND($EH342,1),ROW($EH$5:$EH$900)-4,""),2)),"")=$E342,"",IFERROR(INDEX($E$5:$E$900,SMALL(IF(ROUND($EH$5:$EH$900,1)=ROUND($EH342,1),ROW($EH$5:$EH$900)-4,""),2)),""))</f>
        <v/>
      </c>
      <c r="HP342" s="116" t="str" cm="1">
        <f t="array" ref="HP342">IF(IFERROR(INDEX($E$5:$E$900,SMALL(IF(ROUND($EH$5:$EH$900,1)=ROUND($EH342,1),ROW($EH$5:$EH$900)-4,""),3)),"")=$E342,"",IFERROR(INDEX($E$5:$E$900,SMALL(IF(ROUND($EH$5:$EH$900,1)=ROUND($EH342,1),ROW($EH$5:$EH$900)-4,""),3)),""))</f>
        <v/>
      </c>
      <c r="HQ342" s="117" t="str" cm="1">
        <f t="array" ref="HQ342">IF(IFERROR(INDEX($E$5:$E$900,SMALL(IF(ROUND($EH$5:$EH$900,1)=ROUND($EH342,1),ROW($EH$5:$EH$900)-4,""),4)),"")=$E342,"",IFERROR(INDEX($E$5:$E$900,SMALL(IF(ROUND($EH$5:$EH$900,1)=ROUND($EH342,1),ROW($EH$5:$EH$900)-4,""),4)),""))</f>
        <v/>
      </c>
      <c r="HR342" s="118"/>
      <c r="HS342" s="105" t="str">
        <f t="shared" si="38"/>
        <v>AJAD</v>
      </c>
      <c r="HT342" s="119" t="str">
        <f t="shared" si="39"/>
        <v/>
      </c>
      <c r="HU342" s="119" t="str">
        <f t="shared" si="39"/>
        <v/>
      </c>
      <c r="HV342" s="119" t="str">
        <f t="shared" si="39"/>
        <v/>
      </c>
      <c r="HW342" s="119" t="str">
        <f t="shared" si="36"/>
        <v/>
      </c>
    </row>
    <row r="343" spans="1:231" ht="12.75" customHeight="1" x14ac:dyDescent="0.25">
      <c r="A343" s="205" t="s">
        <v>1072</v>
      </c>
      <c r="B343" s="222" t="s">
        <v>1175</v>
      </c>
      <c r="C343" s="126" t="s">
        <v>1142</v>
      </c>
      <c r="D343" s="213">
        <v>2019</v>
      </c>
      <c r="E343" s="207" t="s">
        <v>1176</v>
      </c>
      <c r="F343" s="126" t="s">
        <v>309</v>
      </c>
      <c r="G343" s="126" t="s">
        <v>1076</v>
      </c>
      <c r="H343" s="126" t="s">
        <v>1076</v>
      </c>
      <c r="I343" s="126" t="s">
        <v>1076</v>
      </c>
      <c r="J343" s="126" t="s">
        <v>1076</v>
      </c>
      <c r="K343" s="126" t="s">
        <v>1076</v>
      </c>
      <c r="L343" s="126" t="s">
        <v>1076</v>
      </c>
      <c r="M343" s="126" t="s">
        <v>1076</v>
      </c>
      <c r="N343" s="126" t="s">
        <v>1076</v>
      </c>
      <c r="O343" s="126" t="s">
        <v>1076</v>
      </c>
      <c r="P343" s="126" t="s">
        <v>1076</v>
      </c>
      <c r="Q343" s="126" t="s">
        <v>1076</v>
      </c>
      <c r="R343" s="126" t="s">
        <v>1077</v>
      </c>
      <c r="S343" s="126" t="s">
        <v>1076</v>
      </c>
      <c r="T343" s="126" t="s">
        <v>1077</v>
      </c>
      <c r="U343" s="126" t="s">
        <v>1077</v>
      </c>
      <c r="V343" s="126" t="s">
        <v>1077</v>
      </c>
      <c r="W343" s="126" t="s">
        <v>18</v>
      </c>
      <c r="X343" s="214" t="s">
        <v>1098</v>
      </c>
      <c r="Y343" s="126" t="s">
        <v>296</v>
      </c>
      <c r="Z343" s="126">
        <v>1</v>
      </c>
      <c r="AA343" s="126" t="s">
        <v>1177</v>
      </c>
      <c r="AB343" s="205">
        <v>2</v>
      </c>
      <c r="AC343" s="205">
        <v>1</v>
      </c>
      <c r="AD343" s="126">
        <v>1700</v>
      </c>
      <c r="AE343" s="126">
        <v>8</v>
      </c>
      <c r="AF343" s="126">
        <v>1</v>
      </c>
      <c r="AG343" s="126">
        <v>95700</v>
      </c>
      <c r="AH343" s="126">
        <v>6</v>
      </c>
      <c r="AI343" s="126" t="s">
        <v>1167</v>
      </c>
      <c r="AJ343" s="205">
        <v>8</v>
      </c>
      <c r="AK343" s="205"/>
      <c r="AL343" s="126"/>
      <c r="AM343" s="126">
        <v>1</v>
      </c>
      <c r="AN343" s="205" t="s">
        <v>367</v>
      </c>
      <c r="AO343" s="205">
        <v>500</v>
      </c>
      <c r="AP343" s="126" t="s">
        <v>1116</v>
      </c>
      <c r="AQ343" s="126" t="s">
        <v>1145</v>
      </c>
      <c r="AR343" s="126" t="s">
        <v>319</v>
      </c>
      <c r="AS343" s="126" t="s">
        <v>1146</v>
      </c>
      <c r="AT343" s="126" t="s">
        <v>478</v>
      </c>
      <c r="AU343" s="126">
        <v>10.589</v>
      </c>
      <c r="AV343" s="126">
        <v>6.9619999999999997</v>
      </c>
      <c r="AW343" s="126">
        <v>8.6</v>
      </c>
      <c r="AX343" s="126">
        <v>5.508</v>
      </c>
      <c r="AY343" s="126">
        <v>5.508</v>
      </c>
      <c r="AZ343" s="126">
        <v>22.274999999999999</v>
      </c>
      <c r="BA343" s="126">
        <v>4.8529999999999998</v>
      </c>
      <c r="BB343" s="126">
        <v>25.399000000000001</v>
      </c>
      <c r="BC343" s="126">
        <v>53.453000000000003</v>
      </c>
      <c r="BD343" s="126">
        <v>30.436</v>
      </c>
      <c r="BE343" s="215">
        <v>23.312000000000001</v>
      </c>
      <c r="BF343" s="215">
        <v>12.4</v>
      </c>
      <c r="BG343" s="216">
        <v>10900.22</v>
      </c>
      <c r="BH343" s="217">
        <v>10908.162</v>
      </c>
      <c r="BI343" s="218">
        <v>1.575</v>
      </c>
      <c r="BJ343" s="217">
        <v>92.509</v>
      </c>
      <c r="BK343" s="217">
        <v>8184.2839999999997</v>
      </c>
      <c r="BL343" s="218">
        <v>1.1819999999999999</v>
      </c>
      <c r="BM343" s="217">
        <v>86.816999999999993</v>
      </c>
      <c r="BN343" s="217">
        <v>5435.7070000000003</v>
      </c>
      <c r="BO343" s="218">
        <v>0.78500000000000003</v>
      </c>
      <c r="BP343" s="217">
        <v>80.673000000000002</v>
      </c>
      <c r="BQ343" s="217">
        <v>2718.4749999999999</v>
      </c>
      <c r="BR343" s="218">
        <v>0.39300000000000002</v>
      </c>
      <c r="BS343" s="216">
        <v>70.438999999999993</v>
      </c>
      <c r="BT343" s="216">
        <v>54826.16</v>
      </c>
      <c r="BU343" s="217">
        <v>55114.853000000003</v>
      </c>
      <c r="BV343" s="126">
        <v>0.93400000000000005</v>
      </c>
      <c r="BW343" s="126">
        <v>82.372</v>
      </c>
      <c r="BX343" s="126">
        <v>41171.9</v>
      </c>
      <c r="BY343" s="126">
        <v>0.69799999999999995</v>
      </c>
      <c r="BZ343" s="126">
        <v>79.418000000000006</v>
      </c>
      <c r="CA343" s="126">
        <v>27426.507000000001</v>
      </c>
      <c r="CB343" s="126">
        <v>0.46500000000000002</v>
      </c>
      <c r="CC343" s="126">
        <v>74.302999999999997</v>
      </c>
      <c r="CD343" s="126">
        <v>13682.183999999999</v>
      </c>
      <c r="CE343" s="126">
        <v>0.23200000000000001</v>
      </c>
      <c r="CF343" s="216">
        <v>61.521000000000001</v>
      </c>
      <c r="CG343" s="216">
        <v>17857.82</v>
      </c>
      <c r="CH343" s="217">
        <v>18345.849999999999</v>
      </c>
      <c r="CI343" s="126">
        <v>1.1499999999999999</v>
      </c>
      <c r="CJ343" s="126">
        <v>80.396000000000001</v>
      </c>
      <c r="CK343" s="126">
        <v>13360.81</v>
      </c>
      <c r="CL343" s="126">
        <v>0.83799999999999997</v>
      </c>
      <c r="CM343" s="126">
        <v>77.375</v>
      </c>
      <c r="CN343" s="126">
        <v>8931.3549999999996</v>
      </c>
      <c r="CO343" s="126">
        <v>0.56000000000000005</v>
      </c>
      <c r="CP343" s="126">
        <v>73.418999999999997</v>
      </c>
      <c r="CQ343" s="126">
        <v>4477.4740000000002</v>
      </c>
      <c r="CR343" s="126">
        <v>0.28100000000000003</v>
      </c>
      <c r="CS343" s="126">
        <v>60.682000000000002</v>
      </c>
      <c r="CT343" s="126">
        <v>11313.16</v>
      </c>
      <c r="CU343" s="126">
        <v>11309.98</v>
      </c>
      <c r="CV343" s="126">
        <v>0.75</v>
      </c>
      <c r="CW343" s="126">
        <v>82.25</v>
      </c>
      <c r="CX343" s="217">
        <v>8516.7000000000007</v>
      </c>
      <c r="CY343" s="126">
        <v>0.56999999999999995</v>
      </c>
      <c r="CZ343" s="126">
        <v>79.06</v>
      </c>
      <c r="DA343" s="217">
        <v>5673.38</v>
      </c>
      <c r="DB343" s="126">
        <v>0.38</v>
      </c>
      <c r="DC343" s="126">
        <v>75.45</v>
      </c>
      <c r="DD343" s="217">
        <v>2831.45</v>
      </c>
      <c r="DE343" s="126">
        <v>0.19</v>
      </c>
      <c r="DF343" s="126">
        <v>66.680000000000007</v>
      </c>
      <c r="DG343" s="216">
        <v>16004.09</v>
      </c>
      <c r="DH343" s="217">
        <v>15936.77</v>
      </c>
      <c r="DI343" s="126">
        <v>0.76</v>
      </c>
      <c r="DJ343" s="126">
        <v>84.74</v>
      </c>
      <c r="DK343" s="217">
        <v>11992.3</v>
      </c>
      <c r="DL343" s="126">
        <v>0.56999999999999995</v>
      </c>
      <c r="DM343" s="126">
        <v>80.86</v>
      </c>
      <c r="DN343" s="217">
        <v>8033.24</v>
      </c>
      <c r="DO343" s="126">
        <v>0.39</v>
      </c>
      <c r="DP343" s="216">
        <v>76.67</v>
      </c>
      <c r="DQ343" s="217">
        <v>4002.06</v>
      </c>
      <c r="DR343" s="126">
        <v>0.19</v>
      </c>
      <c r="DS343" s="216">
        <v>66.77</v>
      </c>
      <c r="DT343" s="216">
        <v>3040.01</v>
      </c>
      <c r="DU343" s="217">
        <v>3043.46</v>
      </c>
      <c r="DV343" s="126">
        <v>3.12</v>
      </c>
      <c r="DW343" s="126">
        <v>83.44</v>
      </c>
      <c r="DX343" s="217">
        <v>2283.25</v>
      </c>
      <c r="DY343" s="126">
        <v>2.34</v>
      </c>
      <c r="DZ343" s="216">
        <v>79.989999999999995</v>
      </c>
      <c r="EA343" s="217">
        <v>1517.75</v>
      </c>
      <c r="EB343" s="126">
        <v>1.55</v>
      </c>
      <c r="EC343" s="216">
        <v>76.13</v>
      </c>
      <c r="ED343" s="217">
        <v>755.53</v>
      </c>
      <c r="EE343" s="126">
        <v>0.77</v>
      </c>
      <c r="EF343" s="216">
        <v>69.97</v>
      </c>
      <c r="EG343" s="216">
        <v>269528.3</v>
      </c>
      <c r="EH343" s="218">
        <v>270723.40000000002</v>
      </c>
      <c r="EI343" s="126">
        <v>0.76500000000000001</v>
      </c>
      <c r="EJ343" s="126">
        <v>80.52</v>
      </c>
      <c r="EK343" s="217">
        <v>237345.98</v>
      </c>
      <c r="EL343" s="126">
        <v>0.67</v>
      </c>
      <c r="EM343" s="216">
        <v>79.19</v>
      </c>
      <c r="EN343" s="217">
        <v>202408.36</v>
      </c>
      <c r="EO343" s="126">
        <v>0.57199999999999995</v>
      </c>
      <c r="EP343" s="216">
        <v>77.739999999999995</v>
      </c>
      <c r="EQ343" s="217">
        <v>170170.63</v>
      </c>
      <c r="ER343" s="126">
        <v>0.48099999999999998</v>
      </c>
      <c r="ES343" s="216">
        <v>76.290000000000006</v>
      </c>
      <c r="ET343" s="217">
        <v>134724.16</v>
      </c>
      <c r="EU343" s="126">
        <v>0.38</v>
      </c>
      <c r="EV343" s="216">
        <v>74.66</v>
      </c>
      <c r="EW343" s="217">
        <v>102347.55</v>
      </c>
      <c r="EX343" s="126">
        <v>0.28899999999999998</v>
      </c>
      <c r="EY343" s="216">
        <v>72.75</v>
      </c>
      <c r="EZ343" s="217">
        <v>67993.67</v>
      </c>
      <c r="FA343" s="126">
        <v>0.192</v>
      </c>
      <c r="FB343" s="216">
        <v>69.8</v>
      </c>
      <c r="FC343" s="217">
        <v>33708.339999999997</v>
      </c>
      <c r="FD343" s="126">
        <v>9.5000000000000001E-2</v>
      </c>
      <c r="FE343" s="216">
        <v>64.180000000000007</v>
      </c>
      <c r="FF343" s="216">
        <v>692.35</v>
      </c>
      <c r="FG343" s="217">
        <v>690.78</v>
      </c>
      <c r="FH343" s="126">
        <v>2.04</v>
      </c>
      <c r="FI343" s="126">
        <v>59.4</v>
      </c>
      <c r="FJ343" s="217">
        <v>349.24</v>
      </c>
      <c r="FK343" s="126">
        <v>1.03</v>
      </c>
      <c r="FL343" s="219">
        <v>54.96</v>
      </c>
      <c r="FM343" s="216">
        <v>569.52</v>
      </c>
      <c r="FN343" s="217">
        <v>572.70000000000005</v>
      </c>
      <c r="FO343" s="126">
        <v>4.1900000000000004</v>
      </c>
      <c r="FP343" s="126">
        <v>56.18</v>
      </c>
      <c r="FQ343" s="217">
        <v>283.92</v>
      </c>
      <c r="FR343" s="126">
        <v>2.08</v>
      </c>
      <c r="FS343" s="216">
        <v>54.29</v>
      </c>
      <c r="FT343" s="126">
        <v>37.5</v>
      </c>
      <c r="FU343" s="126">
        <v>3.26</v>
      </c>
      <c r="FV343" s="126">
        <v>109.07</v>
      </c>
      <c r="FW343" s="126">
        <v>39.049999999999997</v>
      </c>
      <c r="FX343" s="126">
        <v>3.39</v>
      </c>
      <c r="FY343" s="126">
        <v>109.21</v>
      </c>
      <c r="FZ343" s="126">
        <v>92088.639999999999</v>
      </c>
      <c r="GA343" s="126">
        <v>0.62</v>
      </c>
      <c r="GB343" s="216">
        <v>81.14</v>
      </c>
      <c r="GC343" s="126">
        <v>285918.15000000002</v>
      </c>
      <c r="GD343" s="126">
        <v>1.93</v>
      </c>
      <c r="GE343" s="220">
        <v>82.82</v>
      </c>
      <c r="GF343" s="214">
        <v>52.7</v>
      </c>
      <c r="GG343" s="214">
        <v>8</v>
      </c>
      <c r="GH343" s="214">
        <v>36.799999999999997</v>
      </c>
      <c r="GI343" s="214">
        <v>26.6</v>
      </c>
      <c r="GJ343" s="214">
        <v>12.4</v>
      </c>
      <c r="GK343" s="214">
        <v>230.4</v>
      </c>
      <c r="GL343" s="215">
        <v>0</v>
      </c>
      <c r="GM343" s="215">
        <v>1</v>
      </c>
      <c r="GN343" s="215">
        <v>0</v>
      </c>
      <c r="GO343" s="215">
        <v>0</v>
      </c>
      <c r="GP343" s="215">
        <v>0</v>
      </c>
      <c r="GQ343" s="215">
        <v>0</v>
      </c>
      <c r="GR343" s="215" t="s">
        <v>1106</v>
      </c>
      <c r="GS343" s="221" t="s">
        <v>981</v>
      </c>
      <c r="GT343" s="221">
        <v>0.89</v>
      </c>
      <c r="GU343" s="221">
        <v>0.93</v>
      </c>
      <c r="GV343" s="221">
        <v>0.94520000000000004</v>
      </c>
      <c r="GW343" s="221">
        <v>0.93700000000000006</v>
      </c>
      <c r="GX343" s="221" t="s">
        <v>1085</v>
      </c>
      <c r="GY343" s="221">
        <v>0.99</v>
      </c>
      <c r="GZ343" s="221">
        <v>500</v>
      </c>
      <c r="HA343" s="215" t="s">
        <v>1086</v>
      </c>
      <c r="HB343" s="215">
        <v>55.7</v>
      </c>
      <c r="HC343" s="53" t="str">
        <f t="shared" si="40"/>
        <v>52</v>
      </c>
      <c r="HD343" s="56">
        <f t="shared" si="41"/>
        <v>2019</v>
      </c>
      <c r="HF343" s="56" t="e">
        <f>MATCH(ROUND(#REF!,1),#REF!,0)</f>
        <v>#REF!</v>
      </c>
      <c r="HG343" s="56" t="e">
        <f>MATCH(ROUND(#REF!,1),#REF!,0)</f>
        <v>#REF!</v>
      </c>
      <c r="HH343" s="56" t="e">
        <f>MATCH(ROUND(#REF!,1),#REF!,0)</f>
        <v>#REF!</v>
      </c>
      <c r="HI343" s="56" t="e">
        <f>MATCH(ROUND(#REF!,1),#REF!,0)</f>
        <v>#REF!</v>
      </c>
      <c r="HK343" s="115">
        <f t="shared" si="37"/>
        <v>1</v>
      </c>
      <c r="HL343" s="115" t="str" cm="1">
        <f t="array" ref="HL343">IFERROR(INDEX(#REF!,'5. Data Set'!HH343),"")</f>
        <v/>
      </c>
      <c r="HN343" s="116" t="str" cm="1">
        <f t="array" ref="HN343">IF(IFERROR(INDEX($E$5:$E$900,SMALL(IF(ROUND($EH$5:$EH$900,1)=ROUND($EH343,1),ROW($EH$5:$EH$900)-4,""),1)),"")=$E343,"",IFERROR(INDEX($E$5:$E$900,SMALL(IF(ROUND($EH$5:$EH$900,1)=ROUND($EH343,1),ROW($EH$5:$EH$900)-4,""),1)),""))</f>
        <v/>
      </c>
      <c r="HO343" s="116" t="str" cm="1">
        <f t="array" ref="HO343">IF(IFERROR(INDEX($E$5:$E$900,SMALL(IF(ROUND($EH$5:$EH$900,1)=ROUND($EH343,1),ROW($EH$5:$EH$900)-4,""),2)),"")=$E343,"",IFERROR(INDEX($E$5:$E$900,SMALL(IF(ROUND($EH$5:$EH$900,1)=ROUND($EH343,1),ROW($EH$5:$EH$900)-4,""),2)),""))</f>
        <v/>
      </c>
      <c r="HP343" s="116" t="str" cm="1">
        <f t="array" ref="HP343">IF(IFERROR(INDEX($E$5:$E$900,SMALL(IF(ROUND($EH$5:$EH$900,1)=ROUND($EH343,1),ROW($EH$5:$EH$900)-4,""),3)),"")=$E343,"",IFERROR(INDEX($E$5:$E$900,SMALL(IF(ROUND($EH$5:$EH$900,1)=ROUND($EH343,1),ROW($EH$5:$EH$900)-4,""),3)),""))</f>
        <v/>
      </c>
      <c r="HQ343" s="117" t="str" cm="1">
        <f t="array" ref="HQ343">IF(IFERROR(INDEX($E$5:$E$900,SMALL(IF(ROUND($EH$5:$EH$900,1)=ROUND($EH343,1),ROW($EH$5:$EH$900)-4,""),4)),"")=$E343,"",IFERROR(INDEX($E$5:$E$900,SMALL(IF(ROUND($EH$5:$EH$900,1)=ROUND($EH343,1),ROW($EH$5:$EH$900)-4,""),4)),""))</f>
        <v/>
      </c>
      <c r="HR343" s="118"/>
      <c r="HS343" s="105" t="str">
        <f t="shared" si="38"/>
        <v>AJAH</v>
      </c>
      <c r="HT343" s="119" t="str">
        <f t="shared" si="39"/>
        <v/>
      </c>
      <c r="HU343" s="119" t="str">
        <f t="shared" si="39"/>
        <v/>
      </c>
      <c r="HV343" s="119" t="str">
        <f t="shared" si="39"/>
        <v/>
      </c>
      <c r="HW343" s="119" t="str">
        <f t="shared" si="36"/>
        <v/>
      </c>
    </row>
    <row r="344" spans="1:231" ht="12.75" customHeight="1" x14ac:dyDescent="0.25">
      <c r="A344" s="205" t="s">
        <v>1072</v>
      </c>
      <c r="B344" s="222" t="s">
        <v>1175</v>
      </c>
      <c r="C344" s="126" t="s">
        <v>1142</v>
      </c>
      <c r="D344" s="213">
        <v>2019</v>
      </c>
      <c r="E344" s="207" t="s">
        <v>1178</v>
      </c>
      <c r="F344" s="126" t="s">
        <v>300</v>
      </c>
      <c r="G344" s="126" t="s">
        <v>1076</v>
      </c>
      <c r="H344" s="126" t="s">
        <v>1076</v>
      </c>
      <c r="I344" s="126" t="s">
        <v>1076</v>
      </c>
      <c r="J344" s="126" t="s">
        <v>1076</v>
      </c>
      <c r="K344" s="126" t="s">
        <v>1076</v>
      </c>
      <c r="L344" s="126" t="s">
        <v>1076</v>
      </c>
      <c r="M344" s="126" t="s">
        <v>1076</v>
      </c>
      <c r="N344" s="126" t="s">
        <v>1076</v>
      </c>
      <c r="O344" s="126" t="s">
        <v>1076</v>
      </c>
      <c r="P344" s="126" t="s">
        <v>1076</v>
      </c>
      <c r="Q344" s="126" t="s">
        <v>1076</v>
      </c>
      <c r="R344" s="126" t="s">
        <v>1077</v>
      </c>
      <c r="S344" s="126" t="s">
        <v>1076</v>
      </c>
      <c r="T344" s="126" t="s">
        <v>1077</v>
      </c>
      <c r="U344" s="126" t="s">
        <v>1077</v>
      </c>
      <c r="V344" s="126" t="s">
        <v>1077</v>
      </c>
      <c r="W344" s="126" t="s">
        <v>18</v>
      </c>
      <c r="X344" s="214" t="s">
        <v>1098</v>
      </c>
      <c r="Y344" s="126" t="s">
        <v>296</v>
      </c>
      <c r="Z344" s="126">
        <v>1</v>
      </c>
      <c r="AA344" s="126" t="s">
        <v>1179</v>
      </c>
      <c r="AB344" s="205">
        <v>2</v>
      </c>
      <c r="AC344" s="205">
        <v>1</v>
      </c>
      <c r="AD344" s="126">
        <v>2100</v>
      </c>
      <c r="AE344" s="126">
        <v>24</v>
      </c>
      <c r="AF344" s="126">
        <v>2</v>
      </c>
      <c r="AG344" s="126">
        <v>191700</v>
      </c>
      <c r="AH344" s="126">
        <v>6</v>
      </c>
      <c r="AI344" s="126" t="s">
        <v>1180</v>
      </c>
      <c r="AJ344" s="205">
        <v>8</v>
      </c>
      <c r="AK344" s="205"/>
      <c r="AL344" s="126"/>
      <c r="AM344" s="126">
        <v>1</v>
      </c>
      <c r="AN344" s="205" t="s">
        <v>367</v>
      </c>
      <c r="AO344" s="205">
        <v>800</v>
      </c>
      <c r="AP344" s="126" t="s">
        <v>1116</v>
      </c>
      <c r="AQ344" s="126" t="s">
        <v>1145</v>
      </c>
      <c r="AR344" s="126" t="s">
        <v>319</v>
      </c>
      <c r="AS344" s="126" t="s">
        <v>1146</v>
      </c>
      <c r="AT344" s="126" t="s">
        <v>478</v>
      </c>
      <c r="AU344" s="126">
        <v>19.495999999999999</v>
      </c>
      <c r="AV344" s="126">
        <v>27.739000000000001</v>
      </c>
      <c r="AW344" s="126">
        <v>27.555</v>
      </c>
      <c r="AX344" s="126">
        <v>15.336</v>
      </c>
      <c r="AY344" s="126">
        <v>14.592000000000001</v>
      </c>
      <c r="AZ344" s="126">
        <v>45.558999999999997</v>
      </c>
      <c r="BA344" s="126">
        <v>16.03</v>
      </c>
      <c r="BB344" s="126">
        <v>137.916</v>
      </c>
      <c r="BC344" s="126">
        <v>1618.7629999999999</v>
      </c>
      <c r="BD344" s="126">
        <v>24.428999999999998</v>
      </c>
      <c r="BE344" s="215">
        <v>119.428</v>
      </c>
      <c r="BF344" s="215">
        <v>33.5</v>
      </c>
      <c r="BG344" s="216">
        <v>48799.92</v>
      </c>
      <c r="BH344" s="217">
        <v>48758.34</v>
      </c>
      <c r="BI344" s="218">
        <v>7.0419999999999998</v>
      </c>
      <c r="BJ344" s="217">
        <v>246.416</v>
      </c>
      <c r="BK344" s="217">
        <v>36533.949000000001</v>
      </c>
      <c r="BL344" s="218">
        <v>5.2759999999999998</v>
      </c>
      <c r="BM344" s="217">
        <v>237.22200000000001</v>
      </c>
      <c r="BN344" s="217">
        <v>24336.636999999999</v>
      </c>
      <c r="BO344" s="218">
        <v>3.5150000000000001</v>
      </c>
      <c r="BP344" s="217">
        <v>193.83699999999999</v>
      </c>
      <c r="BQ344" s="217">
        <v>12203.197</v>
      </c>
      <c r="BR344" s="218">
        <v>1.762</v>
      </c>
      <c r="BS344" s="216">
        <v>140.566</v>
      </c>
      <c r="BT344" s="216">
        <v>591411.78</v>
      </c>
      <c r="BU344" s="217">
        <v>593254.62300000002</v>
      </c>
      <c r="BV344" s="126">
        <v>10.054</v>
      </c>
      <c r="BW344" s="126">
        <v>261.36200000000002</v>
      </c>
      <c r="BX344" s="126">
        <v>443891.64</v>
      </c>
      <c r="BY344" s="126">
        <v>7.5229999999999997</v>
      </c>
      <c r="BZ344" s="126">
        <v>252.15899999999999</v>
      </c>
      <c r="CA344" s="126">
        <v>295724.38400000002</v>
      </c>
      <c r="CB344" s="126">
        <v>5.0119999999999996</v>
      </c>
      <c r="CC344" s="126">
        <v>186.95599999999999</v>
      </c>
      <c r="CD344" s="126">
        <v>147813.28599999999</v>
      </c>
      <c r="CE344" s="126">
        <v>2.5049999999999999</v>
      </c>
      <c r="CF344" s="216">
        <v>130.16</v>
      </c>
      <c r="CG344" s="216">
        <v>145436.59</v>
      </c>
      <c r="CH344" s="217">
        <v>144162.927</v>
      </c>
      <c r="CI344" s="126">
        <v>9.0399999999999991</v>
      </c>
      <c r="CJ344" s="126">
        <v>230.86</v>
      </c>
      <c r="CK344" s="126">
        <v>109136.736</v>
      </c>
      <c r="CL344" s="126">
        <v>6.8440000000000003</v>
      </c>
      <c r="CM344" s="126">
        <v>215.155</v>
      </c>
      <c r="CN344" s="126">
        <v>72844.767000000007</v>
      </c>
      <c r="CO344" s="126">
        <v>4.5679999999999996</v>
      </c>
      <c r="CP344" s="126">
        <v>176.88200000000001</v>
      </c>
      <c r="CQ344" s="126">
        <v>36362.303999999996</v>
      </c>
      <c r="CR344" s="126">
        <v>2.2799999999999998</v>
      </c>
      <c r="CS344" s="126">
        <v>127.236</v>
      </c>
      <c r="CT344" s="126">
        <v>75939.81</v>
      </c>
      <c r="CU344" s="126">
        <v>75923.56</v>
      </c>
      <c r="CV344" s="126">
        <v>5.04</v>
      </c>
      <c r="CW344" s="126">
        <v>230.89</v>
      </c>
      <c r="CX344" s="217">
        <v>56950.02</v>
      </c>
      <c r="CY344" s="126">
        <v>3.78</v>
      </c>
      <c r="CZ344" s="126">
        <v>207.69</v>
      </c>
      <c r="DA344" s="217">
        <v>37912.26</v>
      </c>
      <c r="DB344" s="126">
        <v>2.52</v>
      </c>
      <c r="DC344" s="126">
        <v>175.1</v>
      </c>
      <c r="DD344" s="217">
        <v>18990.87</v>
      </c>
      <c r="DE344" s="126">
        <v>1.26</v>
      </c>
      <c r="DF344" s="126">
        <v>130.44</v>
      </c>
      <c r="DG344" s="216">
        <v>97365.19</v>
      </c>
      <c r="DH344" s="217">
        <v>97625.41</v>
      </c>
      <c r="DI344" s="126">
        <v>4.67</v>
      </c>
      <c r="DJ344" s="126">
        <v>221.02</v>
      </c>
      <c r="DK344" s="217">
        <v>72992.67</v>
      </c>
      <c r="DL344" s="126">
        <v>3.5</v>
      </c>
      <c r="DM344" s="126">
        <v>201.19</v>
      </c>
      <c r="DN344" s="217">
        <v>48626.47</v>
      </c>
      <c r="DO344" s="126">
        <v>2.33</v>
      </c>
      <c r="DP344" s="216">
        <v>172.36</v>
      </c>
      <c r="DQ344" s="217">
        <v>24336.32</v>
      </c>
      <c r="DR344" s="126">
        <v>1.17</v>
      </c>
      <c r="DS344" s="216">
        <v>127.52</v>
      </c>
      <c r="DT344" s="216">
        <v>14846.83</v>
      </c>
      <c r="DU344" s="217">
        <v>14930.96</v>
      </c>
      <c r="DV344" s="126">
        <v>15.29</v>
      </c>
      <c r="DW344" s="126">
        <v>233.64</v>
      </c>
      <c r="DX344" s="217">
        <v>11121.95</v>
      </c>
      <c r="DY344" s="126">
        <v>11.39</v>
      </c>
      <c r="DZ344" s="216">
        <v>209.13</v>
      </c>
      <c r="EA344" s="217">
        <v>7419.9</v>
      </c>
      <c r="EB344" s="126">
        <v>7.6</v>
      </c>
      <c r="EC344" s="216">
        <v>175.61</v>
      </c>
      <c r="ED344" s="217">
        <v>3716.99</v>
      </c>
      <c r="EE344" s="126">
        <v>3.81</v>
      </c>
      <c r="EF344" s="216">
        <v>136.07</v>
      </c>
      <c r="EG344" s="216">
        <v>2341318.92</v>
      </c>
      <c r="EH344" s="218">
        <v>2338925.04</v>
      </c>
      <c r="EI344" s="126">
        <v>6.6050000000000004</v>
      </c>
      <c r="EJ344" s="126">
        <v>249.3</v>
      </c>
      <c r="EK344" s="217">
        <v>2052070.51</v>
      </c>
      <c r="EL344" s="126">
        <v>5.7949999999999999</v>
      </c>
      <c r="EM344" s="216">
        <v>244.84</v>
      </c>
      <c r="EN344" s="217">
        <v>1753700.19</v>
      </c>
      <c r="EO344" s="126">
        <v>4.952</v>
      </c>
      <c r="EP344" s="216">
        <v>229.62</v>
      </c>
      <c r="EQ344" s="217">
        <v>1463587.99</v>
      </c>
      <c r="ER344" s="126">
        <v>4.133</v>
      </c>
      <c r="ES344" s="216">
        <v>214.66</v>
      </c>
      <c r="ET344" s="217">
        <v>1169445.1599999999</v>
      </c>
      <c r="EU344" s="126">
        <v>3.302</v>
      </c>
      <c r="EV344" s="216">
        <v>197.16</v>
      </c>
      <c r="EW344" s="217">
        <v>882544.03</v>
      </c>
      <c r="EX344" s="126">
        <v>2.492</v>
      </c>
      <c r="EY344" s="216">
        <v>176.07</v>
      </c>
      <c r="EZ344" s="217">
        <v>585758.68999999994</v>
      </c>
      <c r="FA344" s="126">
        <v>1.6539999999999999</v>
      </c>
      <c r="FB344" s="216">
        <v>152.37</v>
      </c>
      <c r="FC344" s="217">
        <v>292772.53000000003</v>
      </c>
      <c r="FD344" s="126">
        <v>0.82699999999999996</v>
      </c>
      <c r="FE344" s="216">
        <v>127.11</v>
      </c>
      <c r="FF344" s="216">
        <v>5422.5</v>
      </c>
      <c r="FG344" s="217">
        <v>5424.31</v>
      </c>
      <c r="FH344" s="126">
        <v>16.03</v>
      </c>
      <c r="FI344" s="126">
        <v>84.38</v>
      </c>
      <c r="FJ344" s="217">
        <v>2712.13</v>
      </c>
      <c r="FK344" s="126">
        <v>8.01</v>
      </c>
      <c r="FL344" s="219">
        <v>80.02</v>
      </c>
      <c r="FM344" s="216">
        <v>35777.03</v>
      </c>
      <c r="FN344" s="217">
        <v>35825.519999999997</v>
      </c>
      <c r="FO344" s="126">
        <v>262.29000000000002</v>
      </c>
      <c r="FP344" s="126">
        <v>122.4</v>
      </c>
      <c r="FQ344" s="217">
        <v>17890.490000000002</v>
      </c>
      <c r="FR344" s="126">
        <v>130.97999999999999</v>
      </c>
      <c r="FS344" s="216">
        <v>107.11</v>
      </c>
      <c r="FT344" s="126">
        <v>71.930000000000007</v>
      </c>
      <c r="FU344" s="126">
        <v>6.24</v>
      </c>
      <c r="FV344" s="126">
        <v>252.04</v>
      </c>
      <c r="FW344" s="126">
        <v>71.66</v>
      </c>
      <c r="FX344" s="126">
        <v>6.22</v>
      </c>
      <c r="FY344" s="126">
        <v>258.2</v>
      </c>
      <c r="FZ344" s="126">
        <v>1130602.98</v>
      </c>
      <c r="GA344" s="126">
        <v>7.63</v>
      </c>
      <c r="GB344" s="216">
        <v>255.52</v>
      </c>
      <c r="GC344" s="126">
        <v>4464837.9000000004</v>
      </c>
      <c r="GD344" s="126">
        <v>30.15</v>
      </c>
      <c r="GE344" s="220">
        <v>252.44</v>
      </c>
      <c r="GF344" s="214">
        <v>54.5</v>
      </c>
      <c r="GG344" s="214">
        <v>21.9</v>
      </c>
      <c r="GH344" s="214">
        <v>472.5</v>
      </c>
      <c r="GI344" s="214">
        <v>54</v>
      </c>
      <c r="GJ344" s="214">
        <v>33.5</v>
      </c>
      <c r="GK344" s="214">
        <v>230.3</v>
      </c>
      <c r="GL344" s="215">
        <v>0</v>
      </c>
      <c r="GM344" s="215">
        <v>1</v>
      </c>
      <c r="GN344" s="215">
        <v>0</v>
      </c>
      <c r="GO344" s="215">
        <v>0</v>
      </c>
      <c r="GP344" s="215">
        <v>0</v>
      </c>
      <c r="GQ344" s="215">
        <v>0</v>
      </c>
      <c r="GR344" s="215" t="s">
        <v>1106</v>
      </c>
      <c r="GS344" s="221" t="s">
        <v>981</v>
      </c>
      <c r="GT344" s="221">
        <v>0.89</v>
      </c>
      <c r="GU344" s="221">
        <v>0.93</v>
      </c>
      <c r="GV344" s="221">
        <v>0.94</v>
      </c>
      <c r="GW344" s="221">
        <v>0.93</v>
      </c>
      <c r="GX344" s="221" t="s">
        <v>1085</v>
      </c>
      <c r="GY344" s="221">
        <v>1</v>
      </c>
      <c r="GZ344" s="221">
        <v>800</v>
      </c>
      <c r="HA344" s="215" t="s">
        <v>1086</v>
      </c>
      <c r="HB344" s="215">
        <v>69.099999999999994</v>
      </c>
      <c r="HC344" s="53" t="str">
        <f t="shared" si="40"/>
        <v>53</v>
      </c>
      <c r="HD344" s="56">
        <f t="shared" si="41"/>
        <v>2019</v>
      </c>
      <c r="HF344" s="56" t="e">
        <f>MATCH(ROUND(#REF!,1),#REF!,0)</f>
        <v>#REF!</v>
      </c>
      <c r="HG344" s="56" t="e">
        <f>MATCH(ROUND(#REF!,1),#REF!,0)</f>
        <v>#REF!</v>
      </c>
      <c r="HH344" s="56" t="e">
        <f>MATCH(ROUND(#REF!,1),#REF!,0)</f>
        <v>#REF!</v>
      </c>
      <c r="HI344" s="56" t="e">
        <f>MATCH(ROUND(#REF!,1),#REF!,0)</f>
        <v>#REF!</v>
      </c>
      <c r="HK344" s="115">
        <f t="shared" si="37"/>
        <v>1</v>
      </c>
      <c r="HL344" s="115" t="str" cm="1">
        <f t="array" ref="HL344">IFERROR(INDEX(#REF!,'5. Data Set'!HH344),"")</f>
        <v/>
      </c>
      <c r="HN344" s="116" t="str" cm="1">
        <f t="array" ref="HN344">IF(IFERROR(INDEX($E$5:$E$900,SMALL(IF(ROUND($EH$5:$EH$900,1)=ROUND($EH344,1),ROW($EH$5:$EH$900)-4,""),1)),"")=$E344,"",IFERROR(INDEX($E$5:$E$900,SMALL(IF(ROUND($EH$5:$EH$900,1)=ROUND($EH344,1),ROW($EH$5:$EH$900)-4,""),1)),""))</f>
        <v/>
      </c>
      <c r="HO344" s="116" t="str" cm="1">
        <f t="array" ref="HO344">IF(IFERROR(INDEX($E$5:$E$900,SMALL(IF(ROUND($EH$5:$EH$900,1)=ROUND($EH344,1),ROW($EH$5:$EH$900)-4,""),2)),"")=$E344,"",IFERROR(INDEX($E$5:$E$900,SMALL(IF(ROUND($EH$5:$EH$900,1)=ROUND($EH344,1),ROW($EH$5:$EH$900)-4,""),2)),""))</f>
        <v/>
      </c>
      <c r="HP344" s="116" t="str" cm="1">
        <f t="array" ref="HP344">IF(IFERROR(INDEX($E$5:$E$900,SMALL(IF(ROUND($EH$5:$EH$900,1)=ROUND($EH344,1),ROW($EH$5:$EH$900)-4,""),3)),"")=$E344,"",IFERROR(INDEX($E$5:$E$900,SMALL(IF(ROUND($EH$5:$EH$900,1)=ROUND($EH344,1),ROW($EH$5:$EH$900)-4,""),3)),""))</f>
        <v/>
      </c>
      <c r="HQ344" s="117" t="str" cm="1">
        <f t="array" ref="HQ344">IF(IFERROR(INDEX($E$5:$E$900,SMALL(IF(ROUND($EH$5:$EH$900,1)=ROUND($EH344,1),ROW($EH$5:$EH$900)-4,""),4)),"")=$E344,"",IFERROR(INDEX($E$5:$E$900,SMALL(IF(ROUND($EH$5:$EH$900,1)=ROUND($EH344,1),ROW($EH$5:$EH$900)-4,""),4)),""))</f>
        <v/>
      </c>
      <c r="HR344" s="118"/>
      <c r="HS344" s="105" t="str">
        <f t="shared" si="38"/>
        <v>AJAH</v>
      </c>
      <c r="HT344" s="119" t="str">
        <f t="shared" si="39"/>
        <v/>
      </c>
      <c r="HU344" s="119" t="str">
        <f t="shared" si="39"/>
        <v/>
      </c>
      <c r="HV344" s="119" t="str">
        <f t="shared" si="39"/>
        <v/>
      </c>
      <c r="HW344" s="119" t="str">
        <f t="shared" si="36"/>
        <v/>
      </c>
    </row>
    <row r="345" spans="1:231" ht="12.75" customHeight="1" x14ac:dyDescent="0.25">
      <c r="A345" s="205" t="s">
        <v>1072</v>
      </c>
      <c r="B345" s="222" t="s">
        <v>1175</v>
      </c>
      <c r="C345" s="126" t="s">
        <v>1142</v>
      </c>
      <c r="D345" s="213">
        <v>2019</v>
      </c>
      <c r="E345" s="207" t="s">
        <v>1181</v>
      </c>
      <c r="F345" s="126" t="s">
        <v>309</v>
      </c>
      <c r="G345" s="126" t="s">
        <v>1076</v>
      </c>
      <c r="H345" s="126" t="s">
        <v>1076</v>
      </c>
      <c r="I345" s="126" t="s">
        <v>1076</v>
      </c>
      <c r="J345" s="126" t="s">
        <v>1076</v>
      </c>
      <c r="K345" s="126" t="s">
        <v>1076</v>
      </c>
      <c r="L345" s="126" t="s">
        <v>1076</v>
      </c>
      <c r="M345" s="126" t="s">
        <v>1076</v>
      </c>
      <c r="N345" s="126" t="s">
        <v>1076</v>
      </c>
      <c r="O345" s="126" t="s">
        <v>1076</v>
      </c>
      <c r="P345" s="126" t="s">
        <v>1076</v>
      </c>
      <c r="Q345" s="126" t="s">
        <v>1076</v>
      </c>
      <c r="R345" s="126" t="s">
        <v>1077</v>
      </c>
      <c r="S345" s="126" t="s">
        <v>1076</v>
      </c>
      <c r="T345" s="126" t="s">
        <v>1077</v>
      </c>
      <c r="U345" s="126" t="s">
        <v>1077</v>
      </c>
      <c r="V345" s="126" t="s">
        <v>1077</v>
      </c>
      <c r="W345" s="126" t="s">
        <v>18</v>
      </c>
      <c r="X345" s="214" t="s">
        <v>1098</v>
      </c>
      <c r="Y345" s="126" t="s">
        <v>296</v>
      </c>
      <c r="Z345" s="126">
        <v>1</v>
      </c>
      <c r="AA345" s="126" t="s">
        <v>1177</v>
      </c>
      <c r="AB345" s="205">
        <v>2</v>
      </c>
      <c r="AC345" s="205">
        <v>2</v>
      </c>
      <c r="AD345" s="126">
        <v>1700</v>
      </c>
      <c r="AE345" s="126">
        <v>8</v>
      </c>
      <c r="AF345" s="126">
        <v>1</v>
      </c>
      <c r="AG345" s="126">
        <v>191700</v>
      </c>
      <c r="AH345" s="126">
        <v>12</v>
      </c>
      <c r="AI345" s="126" t="s">
        <v>1172</v>
      </c>
      <c r="AJ345" s="205">
        <v>8</v>
      </c>
      <c r="AK345" s="205"/>
      <c r="AL345" s="126"/>
      <c r="AM345" s="126">
        <v>1</v>
      </c>
      <c r="AN345" s="205" t="s">
        <v>367</v>
      </c>
      <c r="AO345" s="205">
        <v>500</v>
      </c>
      <c r="AP345" s="126" t="s">
        <v>1116</v>
      </c>
      <c r="AQ345" s="126" t="s">
        <v>1145</v>
      </c>
      <c r="AR345" s="126" t="s">
        <v>319</v>
      </c>
      <c r="AS345" s="126" t="s">
        <v>1146</v>
      </c>
      <c r="AT345" s="126" t="s">
        <v>478</v>
      </c>
      <c r="AU345" s="126">
        <v>11.629</v>
      </c>
      <c r="AV345" s="126">
        <v>8.484</v>
      </c>
      <c r="AW345" s="126">
        <v>10.622999999999999</v>
      </c>
      <c r="AX345" s="126">
        <v>6.6529999999999996</v>
      </c>
      <c r="AY345" s="126">
        <v>6.6559999999999997</v>
      </c>
      <c r="AZ345" s="126">
        <v>26.917000000000002</v>
      </c>
      <c r="BA345" s="126">
        <v>5.8559999999999999</v>
      </c>
      <c r="BB345" s="126">
        <v>18.314</v>
      </c>
      <c r="BC345" s="126">
        <v>39.534999999999997</v>
      </c>
      <c r="BD345" s="126">
        <v>33.048999999999999</v>
      </c>
      <c r="BE345" s="215">
        <v>36.853999999999999</v>
      </c>
      <c r="BF345" s="215">
        <v>14.9</v>
      </c>
      <c r="BG345" s="216">
        <v>20034.55</v>
      </c>
      <c r="BH345" s="217">
        <v>20050.274000000001</v>
      </c>
      <c r="BI345" s="218">
        <v>2.8959999999999999</v>
      </c>
      <c r="BJ345" s="217">
        <v>157.26400000000001</v>
      </c>
      <c r="BK345" s="217">
        <v>15061.249</v>
      </c>
      <c r="BL345" s="218">
        <v>2.1749999999999998</v>
      </c>
      <c r="BM345" s="217">
        <v>146.726</v>
      </c>
      <c r="BN345" s="217">
        <v>10012.815000000001</v>
      </c>
      <c r="BO345" s="218">
        <v>1.446</v>
      </c>
      <c r="BP345" s="217">
        <v>135.25299999999999</v>
      </c>
      <c r="BQ345" s="217">
        <v>5012.4260000000004</v>
      </c>
      <c r="BR345" s="218">
        <v>0.72399999999999998</v>
      </c>
      <c r="BS345" s="216">
        <v>115.505</v>
      </c>
      <c r="BT345" s="216">
        <v>107556.75</v>
      </c>
      <c r="BU345" s="217">
        <v>107562.158</v>
      </c>
      <c r="BV345" s="126">
        <v>1.823</v>
      </c>
      <c r="BW345" s="126">
        <v>139.029</v>
      </c>
      <c r="BX345" s="126">
        <v>80713.444000000003</v>
      </c>
      <c r="BY345" s="126">
        <v>1.3680000000000001</v>
      </c>
      <c r="BZ345" s="126">
        <v>133.196</v>
      </c>
      <c r="CA345" s="126">
        <v>53736.84</v>
      </c>
      <c r="CB345" s="126">
        <v>0.91100000000000003</v>
      </c>
      <c r="CC345" s="126">
        <v>122.179</v>
      </c>
      <c r="CD345" s="126">
        <v>26922.774000000001</v>
      </c>
      <c r="CE345" s="126">
        <v>0.45600000000000002</v>
      </c>
      <c r="CF345" s="216">
        <v>88.373999999999995</v>
      </c>
      <c r="CG345" s="216">
        <v>35754.050000000003</v>
      </c>
      <c r="CH345" s="217">
        <v>35186.468999999997</v>
      </c>
      <c r="CI345" s="126">
        <v>2.2069999999999999</v>
      </c>
      <c r="CJ345" s="126">
        <v>135.024</v>
      </c>
      <c r="CK345" s="126">
        <v>26803.004000000001</v>
      </c>
      <c r="CL345" s="126">
        <v>1.681</v>
      </c>
      <c r="CM345" s="126">
        <v>130.02000000000001</v>
      </c>
      <c r="CN345" s="126">
        <v>17848.467000000001</v>
      </c>
      <c r="CO345" s="126">
        <v>1.119</v>
      </c>
      <c r="CP345" s="126">
        <v>117.83499999999999</v>
      </c>
      <c r="CQ345" s="126">
        <v>8906.2039999999997</v>
      </c>
      <c r="CR345" s="126">
        <v>0.55900000000000005</v>
      </c>
      <c r="CS345" s="126">
        <v>87.992999999999995</v>
      </c>
      <c r="CT345" s="126">
        <v>22553.45</v>
      </c>
      <c r="CU345" s="126">
        <v>22550.05</v>
      </c>
      <c r="CV345" s="126">
        <v>1.5</v>
      </c>
      <c r="CW345" s="126">
        <v>137.86000000000001</v>
      </c>
      <c r="CX345" s="217">
        <v>16910.5</v>
      </c>
      <c r="CY345" s="126">
        <v>1.1200000000000001</v>
      </c>
      <c r="CZ345" s="126">
        <v>131.86000000000001</v>
      </c>
      <c r="DA345" s="217">
        <v>11268.65</v>
      </c>
      <c r="DB345" s="126">
        <v>0.75</v>
      </c>
      <c r="DC345" s="126">
        <v>125.3</v>
      </c>
      <c r="DD345" s="217">
        <v>5619.08</v>
      </c>
      <c r="DE345" s="126">
        <v>0.37</v>
      </c>
      <c r="DF345" s="126">
        <v>105.29</v>
      </c>
      <c r="DG345" s="216">
        <v>31997.94</v>
      </c>
      <c r="DH345" s="217">
        <v>32039.45</v>
      </c>
      <c r="DI345" s="126">
        <v>1.53</v>
      </c>
      <c r="DJ345" s="126">
        <v>142.62</v>
      </c>
      <c r="DK345" s="217">
        <v>24019.01</v>
      </c>
      <c r="DL345" s="126">
        <v>1.1499999999999999</v>
      </c>
      <c r="DM345" s="126">
        <v>135.47</v>
      </c>
      <c r="DN345" s="217">
        <v>15976.93</v>
      </c>
      <c r="DO345" s="126">
        <v>0.77</v>
      </c>
      <c r="DP345" s="216">
        <v>127.6</v>
      </c>
      <c r="DQ345" s="217">
        <v>7979.64</v>
      </c>
      <c r="DR345" s="126">
        <v>0.38</v>
      </c>
      <c r="DS345" s="216">
        <v>106.53</v>
      </c>
      <c r="DT345" s="216">
        <v>6079.89</v>
      </c>
      <c r="DU345" s="217">
        <v>6084.64</v>
      </c>
      <c r="DV345" s="126">
        <v>6.23</v>
      </c>
      <c r="DW345" s="126">
        <v>140.26</v>
      </c>
      <c r="DX345" s="217">
        <v>4561.67</v>
      </c>
      <c r="DY345" s="126">
        <v>4.67</v>
      </c>
      <c r="DZ345" s="216">
        <v>133.85</v>
      </c>
      <c r="EA345" s="217">
        <v>3038.3</v>
      </c>
      <c r="EB345" s="126">
        <v>3.11</v>
      </c>
      <c r="EC345" s="216">
        <v>126.72</v>
      </c>
      <c r="ED345" s="217">
        <v>1527.94</v>
      </c>
      <c r="EE345" s="126">
        <v>1.56</v>
      </c>
      <c r="EF345" s="216">
        <v>113.32</v>
      </c>
      <c r="EG345" s="216">
        <v>542906.24</v>
      </c>
      <c r="EH345" s="218">
        <v>546121.66</v>
      </c>
      <c r="EI345" s="126">
        <v>1.542</v>
      </c>
      <c r="EJ345" s="126">
        <v>136.03</v>
      </c>
      <c r="EK345" s="217">
        <v>476678.73</v>
      </c>
      <c r="EL345" s="126">
        <v>1.3460000000000001</v>
      </c>
      <c r="EM345" s="216">
        <v>133.4</v>
      </c>
      <c r="EN345" s="217">
        <v>407565.75</v>
      </c>
      <c r="EO345" s="126">
        <v>1.151</v>
      </c>
      <c r="EP345" s="216">
        <v>130.46</v>
      </c>
      <c r="EQ345" s="217">
        <v>343061.99</v>
      </c>
      <c r="ER345" s="126">
        <v>0.96899999999999997</v>
      </c>
      <c r="ES345" s="216">
        <v>127.63</v>
      </c>
      <c r="ET345" s="217">
        <v>271213.18</v>
      </c>
      <c r="EU345" s="126">
        <v>0.76600000000000001</v>
      </c>
      <c r="EV345" s="216">
        <v>124.5</v>
      </c>
      <c r="EW345" s="217">
        <v>202177.68</v>
      </c>
      <c r="EX345" s="126">
        <v>0.57099999999999995</v>
      </c>
      <c r="EY345" s="216">
        <v>119.62</v>
      </c>
      <c r="EZ345" s="217">
        <v>138594.39000000001</v>
      </c>
      <c r="FA345" s="126">
        <v>0.39100000000000001</v>
      </c>
      <c r="FB345" s="216">
        <v>115.21</v>
      </c>
      <c r="FC345" s="217">
        <v>66929.84</v>
      </c>
      <c r="FD345" s="126">
        <v>0.189</v>
      </c>
      <c r="FE345" s="216">
        <v>104.4</v>
      </c>
      <c r="FF345" s="216">
        <v>703.58</v>
      </c>
      <c r="FG345" s="217">
        <v>692.3</v>
      </c>
      <c r="FH345" s="126">
        <v>2.0499999999999998</v>
      </c>
      <c r="FI345" s="126">
        <v>85.59</v>
      </c>
      <c r="FJ345" s="217">
        <v>346.38</v>
      </c>
      <c r="FK345" s="126">
        <v>1.02</v>
      </c>
      <c r="FL345" s="219">
        <v>72.92</v>
      </c>
      <c r="FM345" s="216">
        <v>572.09</v>
      </c>
      <c r="FN345" s="217">
        <v>567.52</v>
      </c>
      <c r="FO345" s="126">
        <v>4.16</v>
      </c>
      <c r="FP345" s="126">
        <v>76.900000000000006</v>
      </c>
      <c r="FQ345" s="217">
        <v>283.17</v>
      </c>
      <c r="FR345" s="126">
        <v>2.0699999999999998</v>
      </c>
      <c r="FS345" s="216">
        <v>71.66</v>
      </c>
      <c r="FT345" s="126">
        <v>72.150000000000006</v>
      </c>
      <c r="FU345" s="126">
        <v>6.26</v>
      </c>
      <c r="FV345" s="126">
        <v>188.8</v>
      </c>
      <c r="FW345" s="126">
        <v>72.23</v>
      </c>
      <c r="FX345" s="126">
        <v>6.27</v>
      </c>
      <c r="FY345" s="126">
        <v>190.43</v>
      </c>
      <c r="FZ345" s="126">
        <v>150658.32999999999</v>
      </c>
      <c r="GA345" s="126">
        <v>1.02</v>
      </c>
      <c r="GB345" s="216">
        <v>135.97999999999999</v>
      </c>
      <c r="GC345" s="126">
        <v>768188.4</v>
      </c>
      <c r="GD345" s="126">
        <v>5.19</v>
      </c>
      <c r="GE345" s="220">
        <v>140.75</v>
      </c>
      <c r="GF345" s="214">
        <v>64.900000000000006</v>
      </c>
      <c r="GG345" s="214">
        <v>9.6</v>
      </c>
      <c r="GH345" s="214">
        <v>26.9</v>
      </c>
      <c r="GI345" s="214">
        <v>34.9</v>
      </c>
      <c r="GJ345" s="214">
        <v>14.9</v>
      </c>
      <c r="GK345" s="214">
        <v>229.9</v>
      </c>
      <c r="GL345" s="215">
        <v>0</v>
      </c>
      <c r="GM345" s="215">
        <v>1</v>
      </c>
      <c r="GN345" s="215">
        <v>0</v>
      </c>
      <c r="GO345" s="215">
        <v>0</v>
      </c>
      <c r="GP345" s="215">
        <v>0</v>
      </c>
      <c r="GQ345" s="215">
        <v>0</v>
      </c>
      <c r="GR345" s="215" t="s">
        <v>1106</v>
      </c>
      <c r="GS345" s="221" t="s">
        <v>981</v>
      </c>
      <c r="GT345" s="221">
        <v>0.89</v>
      </c>
      <c r="GU345" s="221">
        <v>0.93</v>
      </c>
      <c r="GV345" s="221">
        <v>0.94520000000000004</v>
      </c>
      <c r="GW345" s="221">
        <v>0.93700000000000006</v>
      </c>
      <c r="GX345" s="221" t="s">
        <v>1085</v>
      </c>
      <c r="GY345" s="221">
        <v>0.99</v>
      </c>
      <c r="GZ345" s="221">
        <v>500</v>
      </c>
      <c r="HA345" s="215" t="s">
        <v>1086</v>
      </c>
      <c r="HB345" s="215">
        <v>72.8</v>
      </c>
      <c r="HC345" s="53" t="str">
        <f t="shared" si="40"/>
        <v>54</v>
      </c>
      <c r="HD345" s="56">
        <f t="shared" si="41"/>
        <v>2019</v>
      </c>
      <c r="HF345" s="56" t="e">
        <f>MATCH(ROUND(#REF!,1),#REF!,0)</f>
        <v>#REF!</v>
      </c>
      <c r="HG345" s="56" t="e">
        <f>MATCH(ROUND(#REF!,1),#REF!,0)</f>
        <v>#REF!</v>
      </c>
      <c r="HH345" s="56" t="e">
        <f>MATCH(ROUND(#REF!,1),#REF!,0)</f>
        <v>#REF!</v>
      </c>
      <c r="HI345" s="56" t="e">
        <f>MATCH(ROUND(#REF!,1),#REF!,0)</f>
        <v>#REF!</v>
      </c>
      <c r="HK345" s="115">
        <f t="shared" si="37"/>
        <v>2</v>
      </c>
      <c r="HL345" s="115" t="str" cm="1">
        <f t="array" ref="HL345">IFERROR(INDEX(#REF!,'5. Data Set'!HH345),"")</f>
        <v/>
      </c>
      <c r="HN345" s="116" t="str" cm="1">
        <f t="array" ref="HN345">IF(IFERROR(INDEX($E$5:$E$900,SMALL(IF(ROUND($EH$5:$EH$900,1)=ROUND($EH345,1),ROW($EH$5:$EH$900)-4,""),1)),"")=$E345,"",IFERROR(INDEX($E$5:$E$900,SMALL(IF(ROUND($EH$5:$EH$900,1)=ROUND($EH345,1),ROW($EH$5:$EH$900)-4,""),1)),""))</f>
        <v/>
      </c>
      <c r="HO345" s="116" t="str" cm="1">
        <f t="array" ref="HO345">IF(IFERROR(INDEX($E$5:$E$900,SMALL(IF(ROUND($EH$5:$EH$900,1)=ROUND($EH345,1),ROW($EH$5:$EH$900)-4,""),2)),"")=$E345,"",IFERROR(INDEX($E$5:$E$900,SMALL(IF(ROUND($EH$5:$EH$900,1)=ROUND($EH345,1),ROW($EH$5:$EH$900)-4,""),2)),""))</f>
        <v/>
      </c>
      <c r="HP345" s="116" t="str" cm="1">
        <f t="array" ref="HP345">IF(IFERROR(INDEX($E$5:$E$900,SMALL(IF(ROUND($EH$5:$EH$900,1)=ROUND($EH345,1),ROW($EH$5:$EH$900)-4,""),3)),"")=$E345,"",IFERROR(INDEX($E$5:$E$900,SMALL(IF(ROUND($EH$5:$EH$900,1)=ROUND($EH345,1),ROW($EH$5:$EH$900)-4,""),3)),""))</f>
        <v/>
      </c>
      <c r="HQ345" s="117" t="str" cm="1">
        <f t="array" ref="HQ345">IF(IFERROR(INDEX($E$5:$E$900,SMALL(IF(ROUND($EH$5:$EH$900,1)=ROUND($EH345,1),ROW($EH$5:$EH$900)-4,""),4)),"")=$E345,"",IFERROR(INDEX($E$5:$E$900,SMALL(IF(ROUND($EH$5:$EH$900,1)=ROUND($EH345,1),ROW($EH$5:$EH$900)-4,""),4)),""))</f>
        <v/>
      </c>
      <c r="HR345" s="118"/>
      <c r="HS345" s="105" t="str">
        <f t="shared" si="38"/>
        <v>AJAH</v>
      </c>
      <c r="HT345" s="119" t="str">
        <f t="shared" si="39"/>
        <v/>
      </c>
      <c r="HU345" s="119" t="str">
        <f t="shared" si="39"/>
        <v/>
      </c>
      <c r="HV345" s="119" t="str">
        <f t="shared" si="39"/>
        <v/>
      </c>
      <c r="HW345" s="119" t="str">
        <f t="shared" si="36"/>
        <v/>
      </c>
    </row>
    <row r="346" spans="1:231" ht="12.75" customHeight="1" x14ac:dyDescent="0.25">
      <c r="A346" s="205" t="s">
        <v>1072</v>
      </c>
      <c r="B346" s="205" t="s">
        <v>1175</v>
      </c>
      <c r="C346" s="126" t="s">
        <v>1142</v>
      </c>
      <c r="D346" s="206">
        <v>2019</v>
      </c>
      <c r="E346" s="207" t="s">
        <v>1182</v>
      </c>
      <c r="F346" s="126" t="s">
        <v>300</v>
      </c>
      <c r="G346" s="126" t="s">
        <v>1076</v>
      </c>
      <c r="H346" s="126" t="s">
        <v>1076</v>
      </c>
      <c r="I346" s="126" t="s">
        <v>1076</v>
      </c>
      <c r="J346" s="126" t="s">
        <v>1076</v>
      </c>
      <c r="K346" s="126" t="s">
        <v>1076</v>
      </c>
      <c r="L346" s="126" t="s">
        <v>1076</v>
      </c>
      <c r="M346" s="126" t="s">
        <v>1076</v>
      </c>
      <c r="N346" s="126" t="s">
        <v>1076</v>
      </c>
      <c r="O346" s="126" t="s">
        <v>1076</v>
      </c>
      <c r="P346" s="126" t="s">
        <v>1076</v>
      </c>
      <c r="Q346" s="126" t="s">
        <v>1076</v>
      </c>
      <c r="R346" s="126" t="s">
        <v>1077</v>
      </c>
      <c r="S346" s="126" t="s">
        <v>1076</v>
      </c>
      <c r="T346" s="126" t="s">
        <v>1077</v>
      </c>
      <c r="U346" s="126" t="s">
        <v>1077</v>
      </c>
      <c r="V346" s="126" t="s">
        <v>1077</v>
      </c>
      <c r="W346" s="126" t="s">
        <v>18</v>
      </c>
      <c r="X346" s="214" t="s">
        <v>1098</v>
      </c>
      <c r="Y346" s="126" t="s">
        <v>296</v>
      </c>
      <c r="Z346" s="126">
        <v>1</v>
      </c>
      <c r="AA346" s="126" t="s">
        <v>1179</v>
      </c>
      <c r="AB346" s="205">
        <v>2</v>
      </c>
      <c r="AC346" s="205">
        <v>2</v>
      </c>
      <c r="AD346" s="126">
        <v>2100</v>
      </c>
      <c r="AE346" s="126">
        <v>24</v>
      </c>
      <c r="AF346" s="126">
        <v>2</v>
      </c>
      <c r="AG346" s="126">
        <v>383700</v>
      </c>
      <c r="AH346" s="126">
        <v>12</v>
      </c>
      <c r="AI346" s="126" t="s">
        <v>1183</v>
      </c>
      <c r="AJ346" s="205">
        <v>8</v>
      </c>
      <c r="AK346" s="205"/>
      <c r="AL346" s="126"/>
      <c r="AM346" s="126">
        <v>1</v>
      </c>
      <c r="AN346" s="205" t="s">
        <v>367</v>
      </c>
      <c r="AO346" s="205">
        <v>800</v>
      </c>
      <c r="AP346" s="126" t="s">
        <v>1116</v>
      </c>
      <c r="AQ346" s="126" t="s">
        <v>1145</v>
      </c>
      <c r="AR346" s="126" t="s">
        <v>319</v>
      </c>
      <c r="AS346" s="126" t="s">
        <v>1146</v>
      </c>
      <c r="AT346" s="126" t="s">
        <v>478</v>
      </c>
      <c r="AU346" s="126">
        <v>16.606000000000002</v>
      </c>
      <c r="AV346" s="126">
        <v>25.712</v>
      </c>
      <c r="AW346" s="126">
        <v>26.407</v>
      </c>
      <c r="AX346" s="126">
        <v>14.545</v>
      </c>
      <c r="AY346" s="126">
        <v>14.082000000000001</v>
      </c>
      <c r="AZ346" s="126">
        <v>42.808999999999997</v>
      </c>
      <c r="BA346" s="126">
        <v>16.100999999999999</v>
      </c>
      <c r="BB346" s="126">
        <v>87.81</v>
      </c>
      <c r="BC346" s="126">
        <v>1129.8430000000001</v>
      </c>
      <c r="BD346" s="126">
        <v>21.875</v>
      </c>
      <c r="BE346" s="215">
        <v>147.41300000000001</v>
      </c>
      <c r="BF346" s="215">
        <v>32</v>
      </c>
      <c r="BG346" s="216">
        <v>86868.23</v>
      </c>
      <c r="BH346" s="217">
        <v>86739.452999999994</v>
      </c>
      <c r="BI346" s="218">
        <v>12.526999999999999</v>
      </c>
      <c r="BJ346" s="217">
        <v>572.90300000000002</v>
      </c>
      <c r="BK346" s="217">
        <v>65123.063999999998</v>
      </c>
      <c r="BL346" s="218">
        <v>9.4049999999999994</v>
      </c>
      <c r="BM346" s="217">
        <v>544.60599999999999</v>
      </c>
      <c r="BN346" s="217">
        <v>43369.517999999996</v>
      </c>
      <c r="BO346" s="218">
        <v>6.2629999999999999</v>
      </c>
      <c r="BP346" s="217">
        <v>384.72899999999998</v>
      </c>
      <c r="BQ346" s="217">
        <v>21737.37</v>
      </c>
      <c r="BR346" s="218">
        <v>3.1389999999999998</v>
      </c>
      <c r="BS346" s="216">
        <v>253.78399999999999</v>
      </c>
      <c r="BT346" s="216">
        <v>1131883.71</v>
      </c>
      <c r="BU346" s="217">
        <v>1131638.102</v>
      </c>
      <c r="BV346" s="126">
        <v>19.178000000000001</v>
      </c>
      <c r="BW346" s="126">
        <v>604.39400000000001</v>
      </c>
      <c r="BX346" s="126">
        <v>848772.48400000005</v>
      </c>
      <c r="BY346" s="126">
        <v>14.384</v>
      </c>
      <c r="BZ346" s="126">
        <v>578.21299999999997</v>
      </c>
      <c r="CA346" s="126">
        <v>565787.13100000005</v>
      </c>
      <c r="CB346" s="126">
        <v>9.5879999999999992</v>
      </c>
      <c r="CC346" s="126">
        <v>360.55500000000001</v>
      </c>
      <c r="CD346" s="126">
        <v>283124.196</v>
      </c>
      <c r="CE346" s="126">
        <v>4.798</v>
      </c>
      <c r="CF346" s="216">
        <v>230.44800000000001</v>
      </c>
      <c r="CG346" s="216">
        <v>290044.14</v>
      </c>
      <c r="CH346" s="217">
        <v>289797.26699999999</v>
      </c>
      <c r="CI346" s="126">
        <v>18.172999999999998</v>
      </c>
      <c r="CJ346" s="126">
        <v>540.18700000000001</v>
      </c>
      <c r="CK346" s="126">
        <v>217578.96400000001</v>
      </c>
      <c r="CL346" s="126">
        <v>13.644</v>
      </c>
      <c r="CM346" s="126">
        <v>508.3</v>
      </c>
      <c r="CN346" s="126">
        <v>145129.1</v>
      </c>
      <c r="CO346" s="126">
        <v>9.1010000000000009</v>
      </c>
      <c r="CP346" s="126">
        <v>339.49</v>
      </c>
      <c r="CQ346" s="126">
        <v>72558.126999999993</v>
      </c>
      <c r="CR346" s="126">
        <v>4.55</v>
      </c>
      <c r="CS346" s="126">
        <v>226.53200000000001</v>
      </c>
      <c r="CT346" s="126">
        <v>151488.88</v>
      </c>
      <c r="CU346" s="126">
        <v>151574.01</v>
      </c>
      <c r="CV346" s="126">
        <v>10.07</v>
      </c>
      <c r="CW346" s="126">
        <v>544.1</v>
      </c>
      <c r="CX346" s="217">
        <v>113620.85</v>
      </c>
      <c r="CY346" s="126">
        <v>7.55</v>
      </c>
      <c r="CZ346" s="126">
        <v>487.89</v>
      </c>
      <c r="DA346" s="217">
        <v>75753.77</v>
      </c>
      <c r="DB346" s="126">
        <v>5.03</v>
      </c>
      <c r="DC346" s="126">
        <v>339.94</v>
      </c>
      <c r="DD346" s="217">
        <v>37919.53</v>
      </c>
      <c r="DE346" s="126">
        <v>2.52</v>
      </c>
      <c r="DF346" s="126">
        <v>238.31</v>
      </c>
      <c r="DG346" s="216">
        <v>195532</v>
      </c>
      <c r="DH346" s="217">
        <v>195841.83</v>
      </c>
      <c r="DI346" s="126">
        <v>9.3800000000000008</v>
      </c>
      <c r="DJ346" s="126">
        <v>530.08000000000004</v>
      </c>
      <c r="DK346" s="217">
        <v>146694.73000000001</v>
      </c>
      <c r="DL346" s="126">
        <v>7.02</v>
      </c>
      <c r="DM346" s="126">
        <v>451.56</v>
      </c>
      <c r="DN346" s="217">
        <v>97743.21</v>
      </c>
      <c r="DO346" s="126">
        <v>4.68</v>
      </c>
      <c r="DP346" s="216">
        <v>331.72</v>
      </c>
      <c r="DQ346" s="217">
        <v>48905.03</v>
      </c>
      <c r="DR346" s="126">
        <v>2.34</v>
      </c>
      <c r="DS346" s="216">
        <v>231.09</v>
      </c>
      <c r="DT346" s="216">
        <v>29650.35</v>
      </c>
      <c r="DU346" s="217">
        <v>29661.82</v>
      </c>
      <c r="DV346" s="126">
        <v>30.37</v>
      </c>
      <c r="DW346" s="126">
        <v>548.79999999999995</v>
      </c>
      <c r="DX346" s="217">
        <v>22233.78</v>
      </c>
      <c r="DY346" s="126">
        <v>22.76</v>
      </c>
      <c r="DZ346" s="216">
        <v>484.27</v>
      </c>
      <c r="EA346" s="217">
        <v>14804.8</v>
      </c>
      <c r="EB346" s="126">
        <v>15.16</v>
      </c>
      <c r="EC346" s="216">
        <v>360.42</v>
      </c>
      <c r="ED346" s="217">
        <v>7409.72</v>
      </c>
      <c r="EE346" s="126">
        <v>7.59</v>
      </c>
      <c r="EF346" s="216">
        <v>246.98</v>
      </c>
      <c r="EG346" s="216">
        <v>4613714.3099999996</v>
      </c>
      <c r="EH346" s="218">
        <v>4612971.8899999997</v>
      </c>
      <c r="EI346" s="126">
        <v>13.026999999999999</v>
      </c>
      <c r="EJ346" s="126">
        <v>524.51</v>
      </c>
      <c r="EK346" s="217">
        <v>4041253.58</v>
      </c>
      <c r="EL346" s="126">
        <v>11.412000000000001</v>
      </c>
      <c r="EM346" s="216">
        <v>520.95000000000005</v>
      </c>
      <c r="EN346" s="217">
        <v>3475639.33</v>
      </c>
      <c r="EO346" s="126">
        <v>9.8149999999999995</v>
      </c>
      <c r="EP346" s="216">
        <v>476.33</v>
      </c>
      <c r="EQ346" s="217">
        <v>2887387.93</v>
      </c>
      <c r="ER346" s="126">
        <v>8.1539999999999999</v>
      </c>
      <c r="ES346" s="216">
        <v>427.01</v>
      </c>
      <c r="ET346" s="217">
        <v>2307402.15</v>
      </c>
      <c r="EU346" s="126">
        <v>6.516</v>
      </c>
      <c r="EV346" s="216">
        <v>377.76</v>
      </c>
      <c r="EW346" s="217">
        <v>1733648.1</v>
      </c>
      <c r="EX346" s="126">
        <v>4.8959999999999999</v>
      </c>
      <c r="EY346" s="216">
        <v>328.24</v>
      </c>
      <c r="EZ346" s="217">
        <v>1148451.53</v>
      </c>
      <c r="FA346" s="126">
        <v>3.2429999999999999</v>
      </c>
      <c r="FB346" s="216">
        <v>279.75</v>
      </c>
      <c r="FC346" s="217">
        <v>577479.57999999996</v>
      </c>
      <c r="FD346" s="126">
        <v>1.631</v>
      </c>
      <c r="FE346" s="216">
        <v>230.58</v>
      </c>
      <c r="FF346" s="216">
        <v>5382.72</v>
      </c>
      <c r="FG346" s="217">
        <v>5465.37</v>
      </c>
      <c r="FH346" s="126">
        <v>16.149999999999999</v>
      </c>
      <c r="FI346" s="126">
        <v>131.78</v>
      </c>
      <c r="FJ346" s="217">
        <v>2690.59</v>
      </c>
      <c r="FK346" s="126">
        <v>7.95</v>
      </c>
      <c r="FL346" s="219">
        <v>126.34</v>
      </c>
      <c r="FM346" s="216">
        <v>29727.66</v>
      </c>
      <c r="FN346" s="217">
        <v>30617.96</v>
      </c>
      <c r="FO346" s="126">
        <v>224.16</v>
      </c>
      <c r="FP346" s="126">
        <v>144.19999999999999</v>
      </c>
      <c r="FQ346" s="217">
        <v>14847.56</v>
      </c>
      <c r="FR346" s="126">
        <v>108.7</v>
      </c>
      <c r="FS346" s="216">
        <v>132.37</v>
      </c>
      <c r="FT346" s="126">
        <v>142.94</v>
      </c>
      <c r="FU346" s="126">
        <v>12.41</v>
      </c>
      <c r="FV346" s="126">
        <v>544.17999999999995</v>
      </c>
      <c r="FW346" s="126">
        <v>142.38</v>
      </c>
      <c r="FX346" s="126">
        <v>12.36</v>
      </c>
      <c r="FY346" s="126">
        <v>588.91</v>
      </c>
      <c r="FZ346" s="126">
        <v>2009017.51</v>
      </c>
      <c r="GA346" s="126">
        <v>13.57</v>
      </c>
      <c r="GB346" s="216">
        <v>581.65</v>
      </c>
      <c r="GC346" s="126">
        <v>11486579.880000001</v>
      </c>
      <c r="GD346" s="126">
        <v>77.56</v>
      </c>
      <c r="GE346" s="220">
        <v>526.16</v>
      </c>
      <c r="GF346" s="214">
        <v>71.2</v>
      </c>
      <c r="GG346" s="214">
        <v>20.6</v>
      </c>
      <c r="GH346" s="214">
        <v>315</v>
      </c>
      <c r="GI346" s="214">
        <v>56.8</v>
      </c>
      <c r="GJ346" s="214">
        <v>32</v>
      </c>
      <c r="GK346" s="214">
        <v>229.6</v>
      </c>
      <c r="GL346" s="215">
        <v>0</v>
      </c>
      <c r="GM346" s="215">
        <v>1</v>
      </c>
      <c r="GN346" s="215">
        <v>0</v>
      </c>
      <c r="GO346" s="215">
        <v>0</v>
      </c>
      <c r="GP346" s="215">
        <v>0</v>
      </c>
      <c r="GQ346" s="215">
        <v>0</v>
      </c>
      <c r="GR346" s="215" t="s">
        <v>1106</v>
      </c>
      <c r="GS346" s="221" t="s">
        <v>981</v>
      </c>
      <c r="GT346" s="221">
        <v>0.89</v>
      </c>
      <c r="GU346" s="221">
        <v>0.93</v>
      </c>
      <c r="GV346" s="221">
        <v>0.94</v>
      </c>
      <c r="GW346" s="221">
        <v>0.93</v>
      </c>
      <c r="GX346" s="221" t="s">
        <v>1085</v>
      </c>
      <c r="GY346" s="221">
        <v>1</v>
      </c>
      <c r="GZ346" s="221">
        <v>800</v>
      </c>
      <c r="HA346" s="215" t="s">
        <v>1086</v>
      </c>
      <c r="HB346" s="215">
        <v>78.5</v>
      </c>
      <c r="HC346" s="53" t="str">
        <f t="shared" si="40"/>
        <v>55</v>
      </c>
      <c r="HD346" s="56">
        <f t="shared" si="41"/>
        <v>2019</v>
      </c>
      <c r="HF346" s="56" t="e">
        <f>MATCH(ROUND(#REF!,1),#REF!,0)</f>
        <v>#REF!</v>
      </c>
      <c r="HG346" s="56" t="e">
        <f>MATCH(ROUND(#REF!,1),#REF!,0)</f>
        <v>#REF!</v>
      </c>
      <c r="HH346" s="56" t="e">
        <f>MATCH(ROUND(#REF!,1),#REF!,0)</f>
        <v>#REF!</v>
      </c>
      <c r="HI346" s="56" t="e">
        <f>MATCH(ROUND(#REF!,1),#REF!,0)</f>
        <v>#REF!</v>
      </c>
      <c r="HK346" s="115">
        <f t="shared" si="37"/>
        <v>2</v>
      </c>
      <c r="HL346" s="115" t="str" cm="1">
        <f t="array" ref="HL346">IFERROR(INDEX(#REF!,'5. Data Set'!HH346),"")</f>
        <v/>
      </c>
      <c r="HN346" s="116" t="str" cm="1">
        <f t="array" ref="HN346">IF(IFERROR(INDEX($E$5:$E$900,SMALL(IF(ROUND($EH$5:$EH$900,1)=ROUND($EH346,1),ROW($EH$5:$EH$900)-4,""),1)),"")=$E346,"",IFERROR(INDEX($E$5:$E$900,SMALL(IF(ROUND($EH$5:$EH$900,1)=ROUND($EH346,1),ROW($EH$5:$EH$900)-4,""),1)),""))</f>
        <v/>
      </c>
      <c r="HO346" s="116" t="str" cm="1">
        <f t="array" ref="HO346">IF(IFERROR(INDEX($E$5:$E$900,SMALL(IF(ROUND($EH$5:$EH$900,1)=ROUND($EH346,1),ROW($EH$5:$EH$900)-4,""),2)),"")=$E346,"",IFERROR(INDEX($E$5:$E$900,SMALL(IF(ROUND($EH$5:$EH$900,1)=ROUND($EH346,1),ROW($EH$5:$EH$900)-4,""),2)),""))</f>
        <v/>
      </c>
      <c r="HP346" s="116" t="str" cm="1">
        <f t="array" ref="HP346">IF(IFERROR(INDEX($E$5:$E$900,SMALL(IF(ROUND($EH$5:$EH$900,1)=ROUND($EH346,1),ROW($EH$5:$EH$900)-4,""),3)),"")=$E346,"",IFERROR(INDEX($E$5:$E$900,SMALL(IF(ROUND($EH$5:$EH$900,1)=ROUND($EH346,1),ROW($EH$5:$EH$900)-4,""),3)),""))</f>
        <v/>
      </c>
      <c r="HQ346" s="117" t="str" cm="1">
        <f t="array" ref="HQ346">IF(IFERROR(INDEX($E$5:$E$900,SMALL(IF(ROUND($EH$5:$EH$900,1)=ROUND($EH346,1),ROW($EH$5:$EH$900)-4,""),4)),"")=$E346,"",IFERROR(INDEX($E$5:$E$900,SMALL(IF(ROUND($EH$5:$EH$900,1)=ROUND($EH346,1),ROW($EH$5:$EH$900)-4,""),4)),""))</f>
        <v/>
      </c>
      <c r="HR346" s="118"/>
      <c r="HS346" s="105" t="str">
        <f t="shared" si="38"/>
        <v>AJAH</v>
      </c>
      <c r="HT346" s="119" t="str">
        <f t="shared" si="39"/>
        <v/>
      </c>
      <c r="HU346" s="119" t="str">
        <f t="shared" si="39"/>
        <v/>
      </c>
      <c r="HV346" s="119" t="str">
        <f t="shared" si="39"/>
        <v/>
      </c>
      <c r="HW346" s="119" t="str">
        <f t="shared" si="36"/>
        <v/>
      </c>
    </row>
    <row r="347" spans="1:231" ht="12.75" customHeight="1" x14ac:dyDescent="0.25">
      <c r="A347" s="205" t="s">
        <v>1072</v>
      </c>
      <c r="B347" s="205" t="s">
        <v>1184</v>
      </c>
      <c r="C347" s="126" t="s">
        <v>1142</v>
      </c>
      <c r="D347" s="206">
        <v>2020</v>
      </c>
      <c r="E347" s="207" t="s">
        <v>1185</v>
      </c>
      <c r="F347" s="126" t="s">
        <v>309</v>
      </c>
      <c r="G347" s="126" t="s">
        <v>1076</v>
      </c>
      <c r="H347" s="126" t="s">
        <v>1076</v>
      </c>
      <c r="I347" s="126" t="s">
        <v>1076</v>
      </c>
      <c r="J347" s="126" t="s">
        <v>1076</v>
      </c>
      <c r="K347" s="126" t="s">
        <v>1076</v>
      </c>
      <c r="L347" s="126" t="s">
        <v>1076</v>
      </c>
      <c r="M347" s="126" t="s">
        <v>1076</v>
      </c>
      <c r="N347" s="126" t="s">
        <v>1076</v>
      </c>
      <c r="O347" s="126" t="s">
        <v>1076</v>
      </c>
      <c r="P347" s="126" t="s">
        <v>1076</v>
      </c>
      <c r="Q347" s="126" t="s">
        <v>1076</v>
      </c>
      <c r="R347" s="126" t="s">
        <v>1077</v>
      </c>
      <c r="S347" s="126" t="s">
        <v>1076</v>
      </c>
      <c r="T347" s="126" t="s">
        <v>1077</v>
      </c>
      <c r="U347" s="126" t="s">
        <v>1077</v>
      </c>
      <c r="V347" s="126" t="s">
        <v>1077</v>
      </c>
      <c r="W347" s="126" t="s">
        <v>18</v>
      </c>
      <c r="X347" s="214" t="s">
        <v>1119</v>
      </c>
      <c r="Y347" s="126" t="s">
        <v>296</v>
      </c>
      <c r="Z347" s="126">
        <v>1</v>
      </c>
      <c r="AA347" s="126" t="s">
        <v>1186</v>
      </c>
      <c r="AB347" s="205">
        <v>1</v>
      </c>
      <c r="AC347" s="205">
        <v>1</v>
      </c>
      <c r="AD347" s="126">
        <v>3200</v>
      </c>
      <c r="AE347" s="126">
        <v>8</v>
      </c>
      <c r="AF347" s="126">
        <v>2</v>
      </c>
      <c r="AG347" s="126">
        <v>127800</v>
      </c>
      <c r="AH347" s="126">
        <v>8</v>
      </c>
      <c r="AI347" s="126" t="s">
        <v>1187</v>
      </c>
      <c r="AJ347" s="205">
        <v>8</v>
      </c>
      <c r="AK347" s="205"/>
      <c r="AL347" s="126"/>
      <c r="AM347" s="126">
        <v>1</v>
      </c>
      <c r="AN347" s="205" t="s">
        <v>367</v>
      </c>
      <c r="AO347" s="205">
        <v>800</v>
      </c>
      <c r="AP347" s="126" t="s">
        <v>1140</v>
      </c>
      <c r="AQ347" s="126" t="s">
        <v>1081</v>
      </c>
      <c r="AR347" s="126" t="s">
        <v>1082</v>
      </c>
      <c r="AS347" s="126" t="s">
        <v>1188</v>
      </c>
      <c r="AT347" s="126" t="s">
        <v>1189</v>
      </c>
      <c r="AU347" s="126">
        <v>12.438000000000001</v>
      </c>
      <c r="AV347" s="126">
        <v>22.224</v>
      </c>
      <c r="AW347" s="126">
        <v>22.440999999999999</v>
      </c>
      <c r="AX347" s="126">
        <v>13.86</v>
      </c>
      <c r="AY347" s="126">
        <v>11.686999999999999</v>
      </c>
      <c r="AZ347" s="126">
        <v>231.22399999999999</v>
      </c>
      <c r="BA347" s="126">
        <v>12.321</v>
      </c>
      <c r="BB347" s="126">
        <v>10.445</v>
      </c>
      <c r="BC347" s="126">
        <v>17.411999999999999</v>
      </c>
      <c r="BD347" s="126">
        <v>37.020000000000003</v>
      </c>
      <c r="BE347" s="215">
        <v>105.56</v>
      </c>
      <c r="BF347" s="215">
        <v>29.7</v>
      </c>
      <c r="BG347" s="216">
        <v>17996.310000000001</v>
      </c>
      <c r="BH347" s="217">
        <v>18026.611000000001</v>
      </c>
      <c r="BI347" s="218">
        <v>2.6030000000000002</v>
      </c>
      <c r="BJ347" s="217">
        <v>137.83500000000001</v>
      </c>
      <c r="BK347" s="217">
        <v>13444.448</v>
      </c>
      <c r="BL347" s="218">
        <v>1.9419999999999999</v>
      </c>
      <c r="BM347" s="217">
        <v>123.384</v>
      </c>
      <c r="BN347" s="217">
        <v>8962.7279999999992</v>
      </c>
      <c r="BO347" s="218">
        <v>1.294</v>
      </c>
      <c r="BP347" s="217">
        <v>106.608</v>
      </c>
      <c r="BQ347" s="217">
        <v>4484.5709999999999</v>
      </c>
      <c r="BR347" s="218">
        <v>0.64800000000000002</v>
      </c>
      <c r="BS347" s="216">
        <v>97.638000000000005</v>
      </c>
      <c r="BT347" s="216">
        <v>323035.27</v>
      </c>
      <c r="BU347" s="217">
        <v>325049.67700000003</v>
      </c>
      <c r="BV347" s="126">
        <v>5.5090000000000003</v>
      </c>
      <c r="BW347" s="126">
        <v>167.75399999999999</v>
      </c>
      <c r="BX347" s="126">
        <v>242259.90299999999</v>
      </c>
      <c r="BY347" s="126">
        <v>4.1059999999999999</v>
      </c>
      <c r="BZ347" s="126">
        <v>151.965</v>
      </c>
      <c r="CA347" s="126">
        <v>161524.41500000001</v>
      </c>
      <c r="CB347" s="126">
        <v>2.7370000000000001</v>
      </c>
      <c r="CC347" s="126">
        <v>130.554</v>
      </c>
      <c r="CD347" s="126">
        <v>80725.180999999997</v>
      </c>
      <c r="CE347" s="126">
        <v>1.3680000000000001</v>
      </c>
      <c r="CF347" s="216">
        <v>104.307</v>
      </c>
      <c r="CG347" s="216">
        <v>75985.820000000007</v>
      </c>
      <c r="CH347" s="217">
        <v>75320.83</v>
      </c>
      <c r="CI347" s="126">
        <v>4.7229999999999999</v>
      </c>
      <c r="CJ347" s="126">
        <v>149.15700000000001</v>
      </c>
      <c r="CK347" s="126">
        <v>57019.623</v>
      </c>
      <c r="CL347" s="126">
        <v>3.5760000000000001</v>
      </c>
      <c r="CM347" s="126">
        <v>126.642</v>
      </c>
      <c r="CN347" s="126">
        <v>38000.410000000003</v>
      </c>
      <c r="CO347" s="126">
        <v>2.383</v>
      </c>
      <c r="CP347" s="126">
        <v>104.453</v>
      </c>
      <c r="CQ347" s="126">
        <v>18960.403999999999</v>
      </c>
      <c r="CR347" s="126">
        <v>1.1890000000000001</v>
      </c>
      <c r="CS347" s="126">
        <v>95.638000000000005</v>
      </c>
      <c r="CT347" s="126">
        <v>39237.449999999997</v>
      </c>
      <c r="CU347" s="126">
        <v>39244.339999999997</v>
      </c>
      <c r="CV347" s="126">
        <v>2.61</v>
      </c>
      <c r="CW347" s="126">
        <v>116.1</v>
      </c>
      <c r="CX347" s="217">
        <v>29465.7</v>
      </c>
      <c r="CY347" s="126">
        <v>1.96</v>
      </c>
      <c r="CZ347" s="126">
        <v>110.81</v>
      </c>
      <c r="DA347" s="217">
        <v>19613.900000000001</v>
      </c>
      <c r="DB347" s="126">
        <v>1.3</v>
      </c>
      <c r="DC347" s="126">
        <v>98.32</v>
      </c>
      <c r="DD347" s="217">
        <v>9827.8799999999992</v>
      </c>
      <c r="DE347" s="126">
        <v>0.65</v>
      </c>
      <c r="DF347" s="126">
        <v>92.92</v>
      </c>
      <c r="DG347" s="216">
        <v>47580.92</v>
      </c>
      <c r="DH347" s="217">
        <v>47648.92</v>
      </c>
      <c r="DI347" s="126">
        <v>2.2799999999999998</v>
      </c>
      <c r="DJ347" s="126">
        <v>124.38</v>
      </c>
      <c r="DK347" s="217">
        <v>35625.660000000003</v>
      </c>
      <c r="DL347" s="126">
        <v>1.71</v>
      </c>
      <c r="DM347" s="126">
        <v>115.45</v>
      </c>
      <c r="DN347" s="217">
        <v>23802.47</v>
      </c>
      <c r="DO347" s="126">
        <v>1.1399999999999999</v>
      </c>
      <c r="DP347" s="216">
        <v>100.34</v>
      </c>
      <c r="DQ347" s="217">
        <v>11920.51</v>
      </c>
      <c r="DR347" s="126">
        <v>0.56999999999999995</v>
      </c>
      <c r="DS347" s="216">
        <v>94.13</v>
      </c>
      <c r="DT347" s="216">
        <v>43550.11</v>
      </c>
      <c r="DU347" s="217">
        <v>43664.62</v>
      </c>
      <c r="DV347" s="126">
        <v>44.7</v>
      </c>
      <c r="DW347" s="126">
        <v>122.11</v>
      </c>
      <c r="DX347" s="217">
        <v>32699.58</v>
      </c>
      <c r="DY347" s="126">
        <v>33.479999999999997</v>
      </c>
      <c r="DZ347" s="216">
        <v>113.39</v>
      </c>
      <c r="EA347" s="217">
        <v>21755.84</v>
      </c>
      <c r="EB347" s="126">
        <v>22.27</v>
      </c>
      <c r="EC347" s="216">
        <v>100.32</v>
      </c>
      <c r="ED347" s="217">
        <v>10875.5</v>
      </c>
      <c r="EE347" s="126">
        <v>11.13</v>
      </c>
      <c r="EF347" s="216">
        <v>93.44</v>
      </c>
      <c r="EG347" s="216">
        <v>1066383.3400000001</v>
      </c>
      <c r="EH347" s="218">
        <v>1066999.8500000001</v>
      </c>
      <c r="EI347" s="126">
        <v>3.0129999999999999</v>
      </c>
      <c r="EJ347" s="126">
        <v>142.94999999999999</v>
      </c>
      <c r="EK347" s="217">
        <v>930061.23</v>
      </c>
      <c r="EL347" s="126">
        <v>2.6259999999999999</v>
      </c>
      <c r="EM347" s="216">
        <v>133.43</v>
      </c>
      <c r="EN347" s="217">
        <v>804080.77</v>
      </c>
      <c r="EO347" s="126">
        <v>2.2709999999999999</v>
      </c>
      <c r="EP347" s="216">
        <v>127.86</v>
      </c>
      <c r="EQ347" s="217">
        <v>664789.29</v>
      </c>
      <c r="ER347" s="126">
        <v>1.877</v>
      </c>
      <c r="ES347" s="216">
        <v>119.52</v>
      </c>
      <c r="ET347" s="217">
        <v>535190.68000000005</v>
      </c>
      <c r="EU347" s="126">
        <v>1.5109999999999999</v>
      </c>
      <c r="EV347" s="216">
        <v>109.61</v>
      </c>
      <c r="EW347" s="217">
        <v>399646.22</v>
      </c>
      <c r="EX347" s="126">
        <v>1.129</v>
      </c>
      <c r="EY347" s="216">
        <v>102.95</v>
      </c>
      <c r="EZ347" s="217">
        <v>266643.57</v>
      </c>
      <c r="FA347" s="126">
        <v>0.753</v>
      </c>
      <c r="FB347" s="216">
        <v>97.86</v>
      </c>
      <c r="FC347" s="217">
        <v>132014.41</v>
      </c>
      <c r="FD347" s="126">
        <v>0.373</v>
      </c>
      <c r="FE347" s="216">
        <v>94.48</v>
      </c>
      <c r="FF347" s="216">
        <v>419.23</v>
      </c>
      <c r="FG347" s="217">
        <v>411.13</v>
      </c>
      <c r="FH347" s="126">
        <v>1.22</v>
      </c>
      <c r="FI347" s="126">
        <v>84.83</v>
      </c>
      <c r="FJ347" s="217">
        <v>214.85</v>
      </c>
      <c r="FK347" s="126">
        <v>0.64</v>
      </c>
      <c r="FL347" s="219">
        <v>83.33</v>
      </c>
      <c r="FM347" s="216">
        <v>267.11</v>
      </c>
      <c r="FN347" s="217">
        <v>267.33999999999997</v>
      </c>
      <c r="FO347" s="126">
        <v>1.96</v>
      </c>
      <c r="FP347" s="126">
        <v>77.52</v>
      </c>
      <c r="FQ347" s="217">
        <v>132.13</v>
      </c>
      <c r="FR347" s="126">
        <v>0.97</v>
      </c>
      <c r="FS347" s="216">
        <v>80.569999999999993</v>
      </c>
      <c r="FT347" s="126">
        <v>71.89</v>
      </c>
      <c r="FU347" s="126">
        <v>6.24</v>
      </c>
      <c r="FV347" s="126">
        <v>168.74</v>
      </c>
      <c r="FW347" s="126">
        <v>71.67</v>
      </c>
      <c r="FX347" s="126">
        <v>6.22</v>
      </c>
      <c r="FY347" s="126">
        <v>167.86</v>
      </c>
      <c r="FZ347" s="126">
        <v>620803.18000000005</v>
      </c>
      <c r="GA347" s="126">
        <v>4.1900000000000004</v>
      </c>
      <c r="GB347" s="216">
        <v>137.01</v>
      </c>
      <c r="GC347" s="126">
        <v>2186172.12</v>
      </c>
      <c r="GD347" s="126">
        <v>14.76</v>
      </c>
      <c r="GE347" s="220">
        <v>139.85</v>
      </c>
      <c r="GF347" s="214">
        <v>73.2</v>
      </c>
      <c r="GG347" s="214">
        <v>22.4</v>
      </c>
      <c r="GH347" s="214">
        <v>13.5</v>
      </c>
      <c r="GI347" s="214">
        <v>62.5</v>
      </c>
      <c r="GJ347" s="214">
        <v>29.7</v>
      </c>
      <c r="GK347" s="214">
        <v>231.5</v>
      </c>
      <c r="GL347" s="215">
        <v>0</v>
      </c>
      <c r="GM347" s="215">
        <v>1</v>
      </c>
      <c r="GN347" s="215">
        <v>0</v>
      </c>
      <c r="GO347" s="215">
        <v>0</v>
      </c>
      <c r="GP347" s="215">
        <v>0</v>
      </c>
      <c r="GQ347" s="215">
        <v>0</v>
      </c>
      <c r="GR347" s="215" t="s">
        <v>1106</v>
      </c>
      <c r="GS347" s="221" t="s">
        <v>981</v>
      </c>
      <c r="GT347" s="221">
        <v>0.91</v>
      </c>
      <c r="GU347" s="221">
        <v>0.93</v>
      </c>
      <c r="GV347" s="221">
        <v>0.95</v>
      </c>
      <c r="GW347" s="221">
        <v>0.93</v>
      </c>
      <c r="GX347" s="221" t="s">
        <v>1085</v>
      </c>
      <c r="GY347" s="221">
        <v>1</v>
      </c>
      <c r="GZ347" s="221">
        <v>800</v>
      </c>
      <c r="HA347" s="215" t="s">
        <v>1086</v>
      </c>
      <c r="HB347" s="215">
        <v>75.400000000000006</v>
      </c>
      <c r="HC347" s="53" t="str">
        <f t="shared" si="40"/>
        <v>56</v>
      </c>
      <c r="HD347" s="56">
        <f t="shared" si="41"/>
        <v>2020</v>
      </c>
      <c r="HF347" s="56" t="e">
        <f>MATCH(ROUND(#REF!,1),#REF!,0)</f>
        <v>#REF!</v>
      </c>
      <c r="HG347" s="56" t="e">
        <f>MATCH(ROUND(#REF!,1),#REF!,0)</f>
        <v>#REF!</v>
      </c>
      <c r="HH347" s="56" t="e">
        <f>MATCH(ROUND(#REF!,1),#REF!,0)</f>
        <v>#REF!</v>
      </c>
      <c r="HI347" s="56" t="e">
        <f>MATCH(ROUND(#REF!,1),#REF!,0)</f>
        <v>#REF!</v>
      </c>
      <c r="HK347" s="115">
        <f t="shared" si="37"/>
        <v>1</v>
      </c>
      <c r="HL347" s="115" t="str" cm="1">
        <f t="array" ref="HL347">IFERROR(INDEX(#REF!,'5. Data Set'!HH347),"")</f>
        <v/>
      </c>
      <c r="HN347" s="116" t="str" cm="1">
        <f t="array" ref="HN347">IF(IFERROR(INDEX($E$5:$E$900,SMALL(IF(ROUND($EH$5:$EH$900,1)=ROUND($EH347,1),ROW($EH$5:$EH$900)-4,""),1)),"")=$E347,"",IFERROR(INDEX($E$5:$E$900,SMALL(IF(ROUND($EH$5:$EH$900,1)=ROUND($EH347,1),ROW($EH$5:$EH$900)-4,""),1)),""))</f>
        <v/>
      </c>
      <c r="HO347" s="116" t="str" cm="1">
        <f t="array" ref="HO347">IF(IFERROR(INDEX($E$5:$E$900,SMALL(IF(ROUND($EH$5:$EH$900,1)=ROUND($EH347,1),ROW($EH$5:$EH$900)-4,""),2)),"")=$E347,"",IFERROR(INDEX($E$5:$E$900,SMALL(IF(ROUND($EH$5:$EH$900,1)=ROUND($EH347,1),ROW($EH$5:$EH$900)-4,""),2)),""))</f>
        <v/>
      </c>
      <c r="HP347" s="116" t="str" cm="1">
        <f t="array" ref="HP347">IF(IFERROR(INDEX($E$5:$E$900,SMALL(IF(ROUND($EH$5:$EH$900,1)=ROUND($EH347,1),ROW($EH$5:$EH$900)-4,""),3)),"")=$E347,"",IFERROR(INDEX($E$5:$E$900,SMALL(IF(ROUND($EH$5:$EH$900,1)=ROUND($EH347,1),ROW($EH$5:$EH$900)-4,""),3)),""))</f>
        <v/>
      </c>
      <c r="HQ347" s="117" t="str" cm="1">
        <f t="array" ref="HQ347">IF(IFERROR(INDEX($E$5:$E$900,SMALL(IF(ROUND($EH$5:$EH$900,1)=ROUND($EH347,1),ROW($EH$5:$EH$900)-4,""),4)),"")=$E347,"",IFERROR(INDEX($E$5:$E$900,SMALL(IF(ROUND($EH$5:$EH$900,1)=ROUND($EH347,1),ROW($EH$5:$EH$900)-4,""),4)),""))</f>
        <v/>
      </c>
      <c r="HR347" s="118"/>
      <c r="HS347" s="105" t="str">
        <f t="shared" si="38"/>
        <v>AJAE</v>
      </c>
      <c r="HT347" s="119" t="str">
        <f t="shared" si="39"/>
        <v/>
      </c>
      <c r="HU347" s="119" t="str">
        <f t="shared" si="39"/>
        <v/>
      </c>
      <c r="HV347" s="119" t="str">
        <f t="shared" si="39"/>
        <v/>
      </c>
      <c r="HW347" s="119" t="str">
        <f t="shared" si="36"/>
        <v/>
      </c>
    </row>
    <row r="348" spans="1:231" ht="12.75" customHeight="1" x14ac:dyDescent="0.25">
      <c r="A348" s="223" t="s">
        <v>1072</v>
      </c>
      <c r="B348" s="223" t="s">
        <v>1184</v>
      </c>
      <c r="C348" s="224" t="s">
        <v>1142</v>
      </c>
      <c r="D348" s="225">
        <v>2020</v>
      </c>
      <c r="E348" s="226" t="s">
        <v>1190</v>
      </c>
      <c r="F348" s="224" t="s">
        <v>300</v>
      </c>
      <c r="G348" s="224" t="s">
        <v>1076</v>
      </c>
      <c r="H348" s="224" t="s">
        <v>1076</v>
      </c>
      <c r="I348" s="224" t="s">
        <v>1076</v>
      </c>
      <c r="J348" s="224" t="s">
        <v>1076</v>
      </c>
      <c r="K348" s="224" t="s">
        <v>1076</v>
      </c>
      <c r="L348" s="224" t="s">
        <v>1076</v>
      </c>
      <c r="M348" s="224" t="s">
        <v>1076</v>
      </c>
      <c r="N348" s="224" t="s">
        <v>1076</v>
      </c>
      <c r="O348" s="224" t="s">
        <v>1076</v>
      </c>
      <c r="P348" s="224" t="s">
        <v>1076</v>
      </c>
      <c r="Q348" s="224" t="s">
        <v>1076</v>
      </c>
      <c r="R348" s="224" t="s">
        <v>1077</v>
      </c>
      <c r="S348" s="224" t="s">
        <v>1076</v>
      </c>
      <c r="T348" s="224" t="s">
        <v>1077</v>
      </c>
      <c r="U348" s="224" t="s">
        <v>1077</v>
      </c>
      <c r="V348" s="224" t="s">
        <v>1077</v>
      </c>
      <c r="W348" s="224" t="s">
        <v>18</v>
      </c>
      <c r="X348" s="227" t="s">
        <v>1119</v>
      </c>
      <c r="Y348" s="224" t="s">
        <v>296</v>
      </c>
      <c r="Z348" s="224">
        <v>1</v>
      </c>
      <c r="AA348" s="224" t="s">
        <v>1191</v>
      </c>
      <c r="AB348" s="223">
        <v>1</v>
      </c>
      <c r="AC348" s="223">
        <v>1</v>
      </c>
      <c r="AD348" s="224">
        <v>2000</v>
      </c>
      <c r="AE348" s="224">
        <v>64</v>
      </c>
      <c r="AF348" s="224">
        <v>2</v>
      </c>
      <c r="AG348" s="224">
        <v>255800</v>
      </c>
      <c r="AH348" s="224">
        <v>8</v>
      </c>
      <c r="AI348" s="224" t="s">
        <v>1192</v>
      </c>
      <c r="AJ348" s="223">
        <v>8</v>
      </c>
      <c r="AK348" s="223"/>
      <c r="AL348" s="224"/>
      <c r="AM348" s="224">
        <v>2</v>
      </c>
      <c r="AN348" s="223" t="s">
        <v>1193</v>
      </c>
      <c r="AO348" s="223">
        <v>800</v>
      </c>
      <c r="AP348" s="224" t="s">
        <v>1140</v>
      </c>
      <c r="AQ348" s="224" t="s">
        <v>1081</v>
      </c>
      <c r="AR348" s="224" t="s">
        <v>1082</v>
      </c>
      <c r="AS348" s="224" t="s">
        <v>1188</v>
      </c>
      <c r="AT348" s="224" t="s">
        <v>1189</v>
      </c>
      <c r="AU348" s="224">
        <v>29.375</v>
      </c>
      <c r="AV348" s="224">
        <v>31.303000000000001</v>
      </c>
      <c r="AW348" s="224">
        <v>62.173999999999999</v>
      </c>
      <c r="AX348" s="224">
        <v>43.341000000000001</v>
      </c>
      <c r="AY348" s="224">
        <v>35.201000000000001</v>
      </c>
      <c r="AZ348" s="224">
        <v>715.61599999999999</v>
      </c>
      <c r="BA348" s="224">
        <v>29.925000000000001</v>
      </c>
      <c r="BB348" s="224">
        <v>30.756</v>
      </c>
      <c r="BC348" s="224">
        <v>761.53300000000002</v>
      </c>
      <c r="BD348" s="224">
        <v>30.038</v>
      </c>
      <c r="BE348" s="228">
        <v>357.84399999999999</v>
      </c>
      <c r="BF348" s="228">
        <v>71.400000000000006</v>
      </c>
      <c r="BG348" s="229">
        <v>87314.22</v>
      </c>
      <c r="BH348" s="230">
        <v>87401.875</v>
      </c>
      <c r="BI348" s="231">
        <v>12.622</v>
      </c>
      <c r="BJ348" s="230">
        <v>303.08800000000002</v>
      </c>
      <c r="BK348" s="230">
        <v>65482.506999999998</v>
      </c>
      <c r="BL348" s="231">
        <v>9.4570000000000007</v>
      </c>
      <c r="BM348" s="230">
        <v>262.29899999999998</v>
      </c>
      <c r="BN348" s="230">
        <v>43717.311000000002</v>
      </c>
      <c r="BO348" s="231">
        <v>6.3140000000000001</v>
      </c>
      <c r="BP348" s="230">
        <v>228.96199999999999</v>
      </c>
      <c r="BQ348" s="230">
        <v>21814.853999999999</v>
      </c>
      <c r="BR348" s="231">
        <v>3.15</v>
      </c>
      <c r="BS348" s="229">
        <v>175.172</v>
      </c>
      <c r="BT348" s="229">
        <v>772530.7</v>
      </c>
      <c r="BU348" s="230">
        <v>773064.50899999996</v>
      </c>
      <c r="BV348" s="224">
        <v>13.101000000000001</v>
      </c>
      <c r="BW348" s="224">
        <v>284.19299999999998</v>
      </c>
      <c r="BX348" s="224">
        <v>579616.99300000002</v>
      </c>
      <c r="BY348" s="224">
        <v>9.8230000000000004</v>
      </c>
      <c r="BZ348" s="224">
        <v>245.923</v>
      </c>
      <c r="CA348" s="224">
        <v>386395.09299999999</v>
      </c>
      <c r="CB348" s="224">
        <v>6.548</v>
      </c>
      <c r="CC348" s="224">
        <v>220.238</v>
      </c>
      <c r="CD348" s="224">
        <v>193169.52799999999</v>
      </c>
      <c r="CE348" s="224">
        <v>3.274</v>
      </c>
      <c r="CF348" s="229">
        <v>186.66200000000001</v>
      </c>
      <c r="CG348" s="229">
        <v>375134.59</v>
      </c>
      <c r="CH348" s="230">
        <v>382186.18900000001</v>
      </c>
      <c r="CI348" s="224">
        <v>23.966999999999999</v>
      </c>
      <c r="CJ348" s="224">
        <v>277.62599999999998</v>
      </c>
      <c r="CK348" s="224">
        <v>281272.37900000002</v>
      </c>
      <c r="CL348" s="224">
        <v>17.638000000000002</v>
      </c>
      <c r="CM348" s="224">
        <v>233.012</v>
      </c>
      <c r="CN348" s="224">
        <v>187687.83900000001</v>
      </c>
      <c r="CO348" s="224">
        <v>11.77</v>
      </c>
      <c r="CP348" s="224">
        <v>189.71100000000001</v>
      </c>
      <c r="CQ348" s="224">
        <v>93849.153999999995</v>
      </c>
      <c r="CR348" s="224">
        <v>5.8849999999999998</v>
      </c>
      <c r="CS348" s="224">
        <v>159.67500000000001</v>
      </c>
      <c r="CT348" s="224">
        <v>196808.11</v>
      </c>
      <c r="CU348" s="224">
        <v>197037.99</v>
      </c>
      <c r="CV348" s="224">
        <v>13.09</v>
      </c>
      <c r="CW348" s="224">
        <v>191.66</v>
      </c>
      <c r="CX348" s="230">
        <v>147590.42000000001</v>
      </c>
      <c r="CY348" s="224">
        <v>9.8000000000000007</v>
      </c>
      <c r="CZ348" s="224">
        <v>175.04</v>
      </c>
      <c r="DA348" s="230">
        <v>98379.33</v>
      </c>
      <c r="DB348" s="224">
        <v>6.53</v>
      </c>
      <c r="DC348" s="224">
        <v>158.94</v>
      </c>
      <c r="DD348" s="230">
        <v>49273.45</v>
      </c>
      <c r="DE348" s="224">
        <v>3.27</v>
      </c>
      <c r="DF348" s="224">
        <v>145.79</v>
      </c>
      <c r="DG348" s="229">
        <v>240505.57</v>
      </c>
      <c r="DH348" s="230">
        <v>240650.29</v>
      </c>
      <c r="DI348" s="224">
        <v>11.52</v>
      </c>
      <c r="DJ348" s="224">
        <v>217.16</v>
      </c>
      <c r="DK348" s="230">
        <v>180361.47</v>
      </c>
      <c r="DL348" s="224">
        <v>8.64</v>
      </c>
      <c r="DM348" s="224">
        <v>192.79</v>
      </c>
      <c r="DN348" s="230">
        <v>120331.98</v>
      </c>
      <c r="DO348" s="224">
        <v>5.76</v>
      </c>
      <c r="DP348" s="229">
        <v>169.56</v>
      </c>
      <c r="DQ348" s="230">
        <v>60172.35</v>
      </c>
      <c r="DR348" s="224">
        <v>2.88</v>
      </c>
      <c r="DS348" s="229">
        <v>151.51</v>
      </c>
      <c r="DT348" s="229">
        <v>219307.38</v>
      </c>
      <c r="DU348" s="230">
        <v>219931.99</v>
      </c>
      <c r="DV348" s="224">
        <v>225.14</v>
      </c>
      <c r="DW348" s="224">
        <v>205.47</v>
      </c>
      <c r="DX348" s="230">
        <v>164476.4</v>
      </c>
      <c r="DY348" s="224">
        <v>168.37</v>
      </c>
      <c r="DZ348" s="229">
        <v>183.29</v>
      </c>
      <c r="EA348" s="230">
        <v>109721.66</v>
      </c>
      <c r="EB348" s="224">
        <v>112.32</v>
      </c>
      <c r="EC348" s="229">
        <v>163.46</v>
      </c>
      <c r="ED348" s="230">
        <v>54803.83</v>
      </c>
      <c r="EE348" s="224">
        <v>56.1</v>
      </c>
      <c r="EF348" s="229">
        <v>147.97</v>
      </c>
      <c r="EG348" s="229">
        <v>5031340.55</v>
      </c>
      <c r="EH348" s="231">
        <v>5022891.4800000004</v>
      </c>
      <c r="EI348" s="224">
        <v>14.183999999999999</v>
      </c>
      <c r="EJ348" s="224">
        <v>292.29000000000002</v>
      </c>
      <c r="EK348" s="230">
        <v>4398204.6100000003</v>
      </c>
      <c r="EL348" s="224">
        <v>12.42</v>
      </c>
      <c r="EM348" s="229">
        <v>281.56</v>
      </c>
      <c r="EN348" s="230">
        <v>3779329.78</v>
      </c>
      <c r="EO348" s="224">
        <v>10.673</v>
      </c>
      <c r="EP348" s="229">
        <v>267.02</v>
      </c>
      <c r="EQ348" s="230">
        <v>3149601.75</v>
      </c>
      <c r="ER348" s="224">
        <v>8.8940000000000001</v>
      </c>
      <c r="ES348" s="229">
        <v>249.26</v>
      </c>
      <c r="ET348" s="230">
        <v>2516431.88</v>
      </c>
      <c r="EU348" s="224">
        <v>7.1059999999999999</v>
      </c>
      <c r="EV348" s="229">
        <v>229.77</v>
      </c>
      <c r="EW348" s="230">
        <v>1890047.77</v>
      </c>
      <c r="EX348" s="224">
        <v>5.3369999999999997</v>
      </c>
      <c r="EY348" s="229">
        <v>197.17</v>
      </c>
      <c r="EZ348" s="230">
        <v>1259610.44</v>
      </c>
      <c r="FA348" s="224">
        <v>3.5569999999999999</v>
      </c>
      <c r="FB348" s="229">
        <v>167.6</v>
      </c>
      <c r="FC348" s="230">
        <v>624871.59</v>
      </c>
      <c r="FD348" s="224">
        <v>1.7649999999999999</v>
      </c>
      <c r="FE348" s="229">
        <v>148.85</v>
      </c>
      <c r="FF348" s="229">
        <v>1750.83</v>
      </c>
      <c r="FG348" s="230">
        <v>1732.26</v>
      </c>
      <c r="FH348" s="224">
        <v>5.12</v>
      </c>
      <c r="FI348" s="224">
        <v>122.86</v>
      </c>
      <c r="FJ348" s="230">
        <v>875.83</v>
      </c>
      <c r="FK348" s="224">
        <v>2.59</v>
      </c>
      <c r="FL348" s="232">
        <v>113.96</v>
      </c>
      <c r="FM348" s="229">
        <v>18140.54</v>
      </c>
      <c r="FN348" s="230">
        <v>17974.68</v>
      </c>
      <c r="FO348" s="224">
        <v>131.6</v>
      </c>
      <c r="FP348" s="224">
        <v>123.37</v>
      </c>
      <c r="FQ348" s="230">
        <v>9078.73</v>
      </c>
      <c r="FR348" s="224">
        <v>66.47</v>
      </c>
      <c r="FS348" s="229">
        <v>122.26</v>
      </c>
      <c r="FT348" s="224">
        <v>90.54</v>
      </c>
      <c r="FU348" s="224">
        <v>7.86</v>
      </c>
      <c r="FV348" s="224">
        <v>259.83</v>
      </c>
      <c r="FW348" s="224">
        <v>90.4</v>
      </c>
      <c r="FX348" s="224">
        <v>7.85</v>
      </c>
      <c r="FY348" s="224">
        <v>263.06</v>
      </c>
      <c r="FZ348" s="224">
        <v>3344072.64</v>
      </c>
      <c r="GA348" s="224">
        <v>22.58</v>
      </c>
      <c r="GB348" s="229">
        <v>304.94</v>
      </c>
      <c r="GC348" s="224">
        <v>15905144.07</v>
      </c>
      <c r="GD348" s="224">
        <v>107.4</v>
      </c>
      <c r="GE348" s="233">
        <v>300.13</v>
      </c>
      <c r="GF348" s="227">
        <v>93</v>
      </c>
      <c r="GG348" s="227">
        <v>56.6</v>
      </c>
      <c r="GH348" s="227">
        <v>153</v>
      </c>
      <c r="GI348" s="227">
        <v>103.7</v>
      </c>
      <c r="GJ348" s="227">
        <v>71.400000000000006</v>
      </c>
      <c r="GK348" s="227">
        <v>230.2</v>
      </c>
      <c r="GL348" s="228">
        <v>0</v>
      </c>
      <c r="GM348" s="228">
        <v>1</v>
      </c>
      <c r="GN348" s="228">
        <v>0</v>
      </c>
      <c r="GO348" s="228">
        <v>0</v>
      </c>
      <c r="GP348" s="228">
        <v>0</v>
      </c>
      <c r="GQ348" s="228">
        <v>0</v>
      </c>
      <c r="GR348" s="228" t="s">
        <v>1103</v>
      </c>
      <c r="GS348" s="234" t="s">
        <v>981</v>
      </c>
      <c r="GT348" s="234">
        <v>0.91</v>
      </c>
      <c r="GU348" s="234">
        <v>0.93</v>
      </c>
      <c r="GV348" s="234">
        <v>0.95</v>
      </c>
      <c r="GW348" s="234">
        <v>0.93</v>
      </c>
      <c r="GX348" s="234" t="s">
        <v>1085</v>
      </c>
      <c r="GY348" s="234">
        <v>1</v>
      </c>
      <c r="GZ348" s="234">
        <v>800</v>
      </c>
      <c r="HA348" s="228" t="s">
        <v>1086</v>
      </c>
      <c r="HB348" s="228">
        <v>92</v>
      </c>
      <c r="HC348" s="53" t="str">
        <f t="shared" si="40"/>
        <v>57</v>
      </c>
      <c r="HD348" s="56">
        <f t="shared" si="41"/>
        <v>2020</v>
      </c>
      <c r="HF348" s="56" t="e">
        <f>MATCH(ROUND(#REF!,1),#REF!,0)</f>
        <v>#REF!</v>
      </c>
      <c r="HG348" s="56" t="e">
        <f>MATCH(ROUND(#REF!,1),#REF!,0)</f>
        <v>#REF!</v>
      </c>
      <c r="HH348" s="56" t="e">
        <f>MATCH(ROUND(#REF!,1),#REF!,0)</f>
        <v>#REF!</v>
      </c>
      <c r="HI348" s="56" t="e">
        <f>MATCH(ROUND(#REF!,1),#REF!,0)</f>
        <v>#REF!</v>
      </c>
      <c r="HK348" s="115">
        <f t="shared" si="37"/>
        <v>1</v>
      </c>
      <c r="HL348" s="115" t="str" cm="1">
        <f t="array" ref="HL348">IFERROR(INDEX(#REF!,'5. Data Set'!HH348),"")</f>
        <v/>
      </c>
      <c r="HN348" s="116" t="str" cm="1">
        <f t="array" ref="HN348">IF(IFERROR(INDEX($E$5:$E$900,SMALL(IF(ROUND($EH$5:$EH$900,1)=ROUND($EH348,1),ROW($EH$5:$EH$900)-4,""),1)),"")=$E348,"",IFERROR(INDEX($E$5:$E$900,SMALL(IF(ROUND($EH$5:$EH$900,1)=ROUND($EH348,1),ROW($EH$5:$EH$900)-4,""),1)),""))</f>
        <v/>
      </c>
      <c r="HO348" s="116" t="str" cm="1">
        <f t="array" ref="HO348">IF(IFERROR(INDEX($E$5:$E$900,SMALL(IF(ROUND($EH$5:$EH$900,1)=ROUND($EH348,1),ROW($EH$5:$EH$900)-4,""),2)),"")=$E348,"",IFERROR(INDEX($E$5:$E$900,SMALL(IF(ROUND($EH$5:$EH$900,1)=ROUND($EH348,1),ROW($EH$5:$EH$900)-4,""),2)),""))</f>
        <v/>
      </c>
      <c r="HP348" s="116" t="str" cm="1">
        <f t="array" ref="HP348">IF(IFERROR(INDEX($E$5:$E$900,SMALL(IF(ROUND($EH$5:$EH$900,1)=ROUND($EH348,1),ROW($EH$5:$EH$900)-4,""),3)),"")=$E348,"",IFERROR(INDEX($E$5:$E$900,SMALL(IF(ROUND($EH$5:$EH$900,1)=ROUND($EH348,1),ROW($EH$5:$EH$900)-4,""),3)),""))</f>
        <v/>
      </c>
      <c r="HQ348" s="117" t="str" cm="1">
        <f t="array" ref="HQ348">IF(IFERROR(INDEX($E$5:$E$900,SMALL(IF(ROUND($EH$5:$EH$900,1)=ROUND($EH348,1),ROW($EH$5:$EH$900)-4,""),4)),"")=$E348,"",IFERROR(INDEX($E$5:$E$900,SMALL(IF(ROUND($EH$5:$EH$900,1)=ROUND($EH348,1),ROW($EH$5:$EH$900)-4,""),4)),""))</f>
        <v/>
      </c>
      <c r="HR348" s="118"/>
      <c r="HS348" s="105" t="str">
        <f t="shared" si="38"/>
        <v>AJAE</v>
      </c>
      <c r="HT348" s="119" t="str">
        <f t="shared" si="39"/>
        <v/>
      </c>
      <c r="HU348" s="119" t="str">
        <f t="shared" si="39"/>
        <v/>
      </c>
      <c r="HV348" s="119" t="str">
        <f t="shared" si="39"/>
        <v/>
      </c>
      <c r="HW348" s="119" t="str">
        <f t="shared" si="36"/>
        <v/>
      </c>
    </row>
    <row r="349" spans="1:231" ht="12.75" customHeight="1" x14ac:dyDescent="0.25">
      <c r="A349" s="110" t="s">
        <v>1072</v>
      </c>
      <c r="B349" s="110" t="s">
        <v>1194</v>
      </c>
      <c r="C349" s="107" t="s">
        <v>1142</v>
      </c>
      <c r="D349" s="108">
        <v>2020</v>
      </c>
      <c r="E349" s="109" t="s">
        <v>1195</v>
      </c>
      <c r="F349" s="107" t="s">
        <v>309</v>
      </c>
      <c r="G349" s="107" t="s">
        <v>1076</v>
      </c>
      <c r="H349" s="107" t="s">
        <v>1076</v>
      </c>
      <c r="I349" s="107" t="s">
        <v>1076</v>
      </c>
      <c r="J349" s="107" t="s">
        <v>1076</v>
      </c>
      <c r="K349" s="107" t="s">
        <v>1076</v>
      </c>
      <c r="L349" s="107" t="s">
        <v>1076</v>
      </c>
      <c r="M349" s="107" t="s">
        <v>1076</v>
      </c>
      <c r="N349" s="107" t="s">
        <v>1076</v>
      </c>
      <c r="O349" s="107" t="s">
        <v>1076</v>
      </c>
      <c r="P349" s="107" t="s">
        <v>1076</v>
      </c>
      <c r="Q349" s="107" t="s">
        <v>1076</v>
      </c>
      <c r="R349" s="107" t="s">
        <v>1077</v>
      </c>
      <c r="S349" s="107" t="s">
        <v>1076</v>
      </c>
      <c r="T349" s="107" t="s">
        <v>1077</v>
      </c>
      <c r="U349" s="107" t="s">
        <v>1077</v>
      </c>
      <c r="V349" s="107" t="s">
        <v>1077</v>
      </c>
      <c r="W349" s="107" t="s">
        <v>18</v>
      </c>
      <c r="X349" s="105" t="s">
        <v>1119</v>
      </c>
      <c r="Y349" s="107" t="s">
        <v>296</v>
      </c>
      <c r="Z349" s="107">
        <v>1</v>
      </c>
      <c r="AA349" s="107" t="s">
        <v>1099</v>
      </c>
      <c r="AB349" s="110">
        <v>2</v>
      </c>
      <c r="AC349" s="110">
        <v>1</v>
      </c>
      <c r="AD349" s="107">
        <v>1696</v>
      </c>
      <c r="AE349" s="107">
        <v>6</v>
      </c>
      <c r="AF349" s="107">
        <v>1</v>
      </c>
      <c r="AG349" s="107">
        <v>95700</v>
      </c>
      <c r="AH349" s="107">
        <v>6</v>
      </c>
      <c r="AI349" s="107" t="s">
        <v>1196</v>
      </c>
      <c r="AJ349" s="110">
        <v>8</v>
      </c>
      <c r="AK349" s="110"/>
      <c r="AL349" s="107"/>
      <c r="AM349" s="107">
        <v>2</v>
      </c>
      <c r="AN349" s="110" t="s">
        <v>367</v>
      </c>
      <c r="AO349" s="110">
        <v>800</v>
      </c>
      <c r="AP349" s="107" t="s">
        <v>1133</v>
      </c>
      <c r="AQ349" s="107" t="s">
        <v>1081</v>
      </c>
      <c r="AR349" s="107" t="s">
        <v>319</v>
      </c>
      <c r="AS349" s="107" t="s">
        <v>481</v>
      </c>
      <c r="AT349" s="107" t="s">
        <v>640</v>
      </c>
      <c r="AU349" s="107">
        <v>6.774</v>
      </c>
      <c r="AV349" s="107">
        <v>8.5609999999999999</v>
      </c>
      <c r="AW349" s="107">
        <v>7.1319999999999997</v>
      </c>
      <c r="AX349" s="107">
        <v>4.0339999999999998</v>
      </c>
      <c r="AY349" s="107">
        <v>3.8370000000000002</v>
      </c>
      <c r="AZ349" s="107">
        <v>7.7220000000000004</v>
      </c>
      <c r="BA349" s="107">
        <v>6.0819999999999999</v>
      </c>
      <c r="BB349" s="107">
        <v>13.443</v>
      </c>
      <c r="BC349" s="107">
        <v>25.638999999999999</v>
      </c>
      <c r="BD349" s="107">
        <v>25.318999999999999</v>
      </c>
      <c r="BE349" s="133">
        <v>62.649000000000001</v>
      </c>
      <c r="BF349" s="133">
        <v>11.3</v>
      </c>
      <c r="BG349" s="131">
        <v>6654.42</v>
      </c>
      <c r="BH349" s="112">
        <v>6680.1019999999999</v>
      </c>
      <c r="BI349" s="111">
        <v>0.96499999999999997</v>
      </c>
      <c r="BJ349" s="112">
        <v>85.236999999999995</v>
      </c>
      <c r="BK349" s="112">
        <v>4827.0969999999998</v>
      </c>
      <c r="BL349" s="111">
        <v>0.69699999999999995</v>
      </c>
      <c r="BM349" s="112">
        <v>81.585999999999999</v>
      </c>
      <c r="BN349" s="112">
        <v>3231.3519999999999</v>
      </c>
      <c r="BO349" s="111">
        <v>0.46700000000000003</v>
      </c>
      <c r="BP349" s="112">
        <v>75.349000000000004</v>
      </c>
      <c r="BQ349" s="112">
        <v>1615.864</v>
      </c>
      <c r="BR349" s="111">
        <v>0.23300000000000001</v>
      </c>
      <c r="BS349" s="131">
        <v>66.39</v>
      </c>
      <c r="BT349" s="131">
        <v>71680.070000000007</v>
      </c>
      <c r="BU349" s="112">
        <v>72720.243000000002</v>
      </c>
      <c r="BV349" s="107">
        <v>1.232</v>
      </c>
      <c r="BW349" s="107">
        <v>87.617000000000004</v>
      </c>
      <c r="BX349" s="107">
        <v>53788.631999999998</v>
      </c>
      <c r="BY349" s="107">
        <v>0.91200000000000003</v>
      </c>
      <c r="BZ349" s="107">
        <v>83.811000000000007</v>
      </c>
      <c r="CA349" s="107">
        <v>35853.413999999997</v>
      </c>
      <c r="CB349" s="107">
        <v>0.60799999999999998</v>
      </c>
      <c r="CC349" s="107">
        <v>80.108000000000004</v>
      </c>
      <c r="CD349" s="107">
        <v>17913.687000000002</v>
      </c>
      <c r="CE349" s="107">
        <v>0.30399999999999999</v>
      </c>
      <c r="CF349" s="131">
        <v>65.561999999999998</v>
      </c>
      <c r="CG349" s="131">
        <v>14920</v>
      </c>
      <c r="CH349" s="112">
        <v>14631.191999999999</v>
      </c>
      <c r="CI349" s="107">
        <v>0.91800000000000004</v>
      </c>
      <c r="CJ349" s="107">
        <v>78.409000000000006</v>
      </c>
      <c r="CK349" s="107">
        <v>11173.052</v>
      </c>
      <c r="CL349" s="107">
        <v>0.70099999999999996</v>
      </c>
      <c r="CM349" s="107">
        <v>76.504999999999995</v>
      </c>
      <c r="CN349" s="107">
        <v>7449.759</v>
      </c>
      <c r="CO349" s="107">
        <v>0.46700000000000003</v>
      </c>
      <c r="CP349" s="107">
        <v>73.013000000000005</v>
      </c>
      <c r="CQ349" s="107">
        <v>3723.2359999999999</v>
      </c>
      <c r="CR349" s="107">
        <v>0.23300000000000001</v>
      </c>
      <c r="CS349" s="107">
        <v>61.88</v>
      </c>
      <c r="CT349" s="107">
        <v>7843.5</v>
      </c>
      <c r="CU349" s="107">
        <v>7672.77</v>
      </c>
      <c r="CV349" s="107">
        <v>0.51</v>
      </c>
      <c r="CW349" s="107">
        <v>75.72</v>
      </c>
      <c r="CX349" s="112">
        <v>5883.83</v>
      </c>
      <c r="CY349" s="107">
        <v>0.39</v>
      </c>
      <c r="CZ349" s="107">
        <v>74.08</v>
      </c>
      <c r="DA349" s="112">
        <v>3933.02</v>
      </c>
      <c r="DB349" s="107">
        <v>0.26</v>
      </c>
      <c r="DC349" s="107">
        <v>71.989999999999995</v>
      </c>
      <c r="DD349" s="112">
        <v>1975.65</v>
      </c>
      <c r="DE349" s="107">
        <v>0.13</v>
      </c>
      <c r="DF349" s="107">
        <v>63.83</v>
      </c>
      <c r="DG349" s="131">
        <v>10395.290000000001</v>
      </c>
      <c r="DH349" s="112">
        <v>10703.87</v>
      </c>
      <c r="DI349" s="107">
        <v>0.51</v>
      </c>
      <c r="DJ349" s="107">
        <v>77.150000000000006</v>
      </c>
      <c r="DK349" s="112">
        <v>7790.16</v>
      </c>
      <c r="DL349" s="107">
        <v>0.37</v>
      </c>
      <c r="DM349" s="107">
        <v>75.3</v>
      </c>
      <c r="DN349" s="112">
        <v>5209.32</v>
      </c>
      <c r="DO349" s="107">
        <v>0.25</v>
      </c>
      <c r="DP349" s="131">
        <v>73.290000000000006</v>
      </c>
      <c r="DQ349" s="112">
        <v>2592.38</v>
      </c>
      <c r="DR349" s="107">
        <v>0.12</v>
      </c>
      <c r="DS349" s="131">
        <v>64.14</v>
      </c>
      <c r="DT349" s="131">
        <v>993.05</v>
      </c>
      <c r="DU349" s="112">
        <v>988</v>
      </c>
      <c r="DV349" s="107">
        <v>1.01</v>
      </c>
      <c r="DW349" s="107">
        <v>76.489999999999995</v>
      </c>
      <c r="DX349" s="112">
        <v>746.21</v>
      </c>
      <c r="DY349" s="107">
        <v>0.76</v>
      </c>
      <c r="DZ349" s="131">
        <v>75.64</v>
      </c>
      <c r="EA349" s="112">
        <v>488.06</v>
      </c>
      <c r="EB349" s="107">
        <v>0.5</v>
      </c>
      <c r="EC349" s="131">
        <v>72.05</v>
      </c>
      <c r="ED349" s="112">
        <v>250.89</v>
      </c>
      <c r="EE349" s="107">
        <v>0.26</v>
      </c>
      <c r="EF349" s="131">
        <v>66.89</v>
      </c>
      <c r="EG349" s="131">
        <v>351249.24</v>
      </c>
      <c r="EH349" s="111">
        <v>348140.49</v>
      </c>
      <c r="EI349" s="107">
        <v>0.98299999999999998</v>
      </c>
      <c r="EJ349" s="107">
        <v>86.19</v>
      </c>
      <c r="EK349" s="112">
        <v>307104.40000000002</v>
      </c>
      <c r="EL349" s="107">
        <v>0.86699999999999999</v>
      </c>
      <c r="EM349" s="131">
        <v>84.39</v>
      </c>
      <c r="EN349" s="112">
        <v>262078.16</v>
      </c>
      <c r="EO349" s="107">
        <v>0.74</v>
      </c>
      <c r="EP349" s="131">
        <v>82.09</v>
      </c>
      <c r="EQ349" s="112">
        <v>219072.91</v>
      </c>
      <c r="ER349" s="107">
        <v>0.61899999999999999</v>
      </c>
      <c r="ES349" s="131">
        <v>80.58</v>
      </c>
      <c r="ET349" s="112">
        <v>174829.78</v>
      </c>
      <c r="EU349" s="107">
        <v>0.49399999999999999</v>
      </c>
      <c r="EV349" s="131">
        <v>75.62</v>
      </c>
      <c r="EW349" s="112">
        <v>130201.63</v>
      </c>
      <c r="EX349" s="107">
        <v>0.36799999999999999</v>
      </c>
      <c r="EY349" s="131">
        <v>73.319999999999993</v>
      </c>
      <c r="EZ349" s="112">
        <v>88050.35</v>
      </c>
      <c r="FA349" s="107">
        <v>0.249</v>
      </c>
      <c r="FB349" s="131">
        <v>69.41</v>
      </c>
      <c r="FC349" s="112">
        <v>44622.57</v>
      </c>
      <c r="FD349" s="107">
        <v>0.126</v>
      </c>
      <c r="FE349" s="131">
        <v>64.09</v>
      </c>
      <c r="FF349" s="131">
        <v>358.1</v>
      </c>
      <c r="FG349" s="112">
        <v>360.97</v>
      </c>
      <c r="FH349" s="107">
        <v>1.07</v>
      </c>
      <c r="FI349" s="107">
        <v>56.95</v>
      </c>
      <c r="FJ349" s="112">
        <v>179.68</v>
      </c>
      <c r="FK349" s="107">
        <v>0.53</v>
      </c>
      <c r="FL349" s="171">
        <v>55.01</v>
      </c>
      <c r="FM349" s="131">
        <v>281.44</v>
      </c>
      <c r="FN349" s="112">
        <v>281.58</v>
      </c>
      <c r="FO349" s="107">
        <v>2.06</v>
      </c>
      <c r="FP349" s="107">
        <v>54.88</v>
      </c>
      <c r="FQ349" s="112">
        <v>139.07</v>
      </c>
      <c r="FR349" s="107">
        <v>1.02</v>
      </c>
      <c r="FS349" s="131">
        <v>58.18</v>
      </c>
      <c r="FT349" s="107">
        <v>30.55</v>
      </c>
      <c r="FU349" s="107">
        <v>2.65</v>
      </c>
      <c r="FV349" s="107">
        <v>104.94</v>
      </c>
      <c r="FW349" s="107">
        <v>30.92</v>
      </c>
      <c r="FX349" s="107">
        <v>2.68</v>
      </c>
      <c r="FY349" s="107">
        <v>105.79</v>
      </c>
      <c r="FZ349" s="107">
        <v>230999.56</v>
      </c>
      <c r="GA349" s="107">
        <v>1.56</v>
      </c>
      <c r="GB349" s="131">
        <v>85.42</v>
      </c>
      <c r="GC349" s="107">
        <v>797884.27</v>
      </c>
      <c r="GD349" s="107">
        <v>5.39</v>
      </c>
      <c r="GE349" s="132">
        <v>86</v>
      </c>
      <c r="GF349" s="105">
        <v>54.9</v>
      </c>
      <c r="GG349" s="105">
        <v>6.1</v>
      </c>
      <c r="GH349" s="105">
        <v>18.600000000000001</v>
      </c>
      <c r="GI349" s="105">
        <v>39.799999999999997</v>
      </c>
      <c r="GJ349" s="105">
        <v>11.3</v>
      </c>
      <c r="GK349" s="105">
        <v>231</v>
      </c>
      <c r="GL349" s="133">
        <v>0</v>
      </c>
      <c r="GM349" s="133">
        <v>1</v>
      </c>
      <c r="GN349" s="133">
        <v>0</v>
      </c>
      <c r="GO349" s="133">
        <v>0</v>
      </c>
      <c r="GP349" s="133">
        <v>0</v>
      </c>
      <c r="GQ349" s="133">
        <v>0</v>
      </c>
      <c r="GR349" s="133" t="s">
        <v>1103</v>
      </c>
      <c r="GS349" s="72" t="s">
        <v>981</v>
      </c>
      <c r="GT349" s="72">
        <v>0.89</v>
      </c>
      <c r="GU349" s="72">
        <v>0.93</v>
      </c>
      <c r="GV349" s="72">
        <v>0.94</v>
      </c>
      <c r="GW349" s="72">
        <v>0.93</v>
      </c>
      <c r="GX349" s="72" t="s">
        <v>1085</v>
      </c>
      <c r="GY349" s="72">
        <v>0.99</v>
      </c>
      <c r="GZ349" s="72">
        <v>800</v>
      </c>
      <c r="HA349" s="133" t="s">
        <v>1086</v>
      </c>
      <c r="HB349" s="133">
        <v>55.2</v>
      </c>
      <c r="HC349" s="53" t="str">
        <f t="shared" si="40"/>
        <v>58</v>
      </c>
      <c r="HD349" s="56">
        <f t="shared" si="41"/>
        <v>2020</v>
      </c>
      <c r="HF349" s="56" t="e">
        <f>MATCH(ROUND(#REF!,1),#REF!,0)</f>
        <v>#REF!</v>
      </c>
      <c r="HG349" s="56" t="e">
        <f>MATCH(ROUND(#REF!,1),#REF!,0)</f>
        <v>#REF!</v>
      </c>
      <c r="HH349" s="56" t="e">
        <f>MATCH(ROUND(#REF!,1),#REF!,0)</f>
        <v>#REF!</v>
      </c>
      <c r="HI349" s="56" t="e">
        <f>MATCH(ROUND(#REF!,1),#REF!,0)</f>
        <v>#REF!</v>
      </c>
      <c r="HK349" s="115">
        <f t="shared" si="37"/>
        <v>1</v>
      </c>
      <c r="HL349" s="115" t="str" cm="1">
        <f t="array" ref="HL349">IFERROR(INDEX(#REF!,'5. Data Set'!HH349),"")</f>
        <v/>
      </c>
      <c r="HN349" s="116" t="str" cm="1">
        <f t="array" ref="HN349">IF(IFERROR(INDEX($E$5:$E$900,SMALL(IF(ROUND($EH$5:$EH$900,1)=ROUND($EH349,1),ROW($EH$5:$EH$900)-4,""),1)),"")=$E349,"",IFERROR(INDEX($E$5:$E$900,SMALL(IF(ROUND($EH$5:$EH$900,1)=ROUND($EH349,1),ROW($EH$5:$EH$900)-4,""),1)),""))</f>
        <v/>
      </c>
      <c r="HO349" s="116" t="str" cm="1">
        <f t="array" ref="HO349">IF(IFERROR(INDEX($E$5:$E$900,SMALL(IF(ROUND($EH$5:$EH$900,1)=ROUND($EH349,1),ROW($EH$5:$EH$900)-4,""),2)),"")=$E349,"",IFERROR(INDEX($E$5:$E$900,SMALL(IF(ROUND($EH$5:$EH$900,1)=ROUND($EH349,1),ROW($EH$5:$EH$900)-4,""),2)),""))</f>
        <v/>
      </c>
      <c r="HP349" s="116" t="str" cm="1">
        <f t="array" ref="HP349">IF(IFERROR(INDEX($E$5:$E$900,SMALL(IF(ROUND($EH$5:$EH$900,1)=ROUND($EH349,1),ROW($EH$5:$EH$900)-4,""),3)),"")=$E349,"",IFERROR(INDEX($E$5:$E$900,SMALL(IF(ROUND($EH$5:$EH$900,1)=ROUND($EH349,1),ROW($EH$5:$EH$900)-4,""),3)),""))</f>
        <v/>
      </c>
      <c r="HQ349" s="117" t="str" cm="1">
        <f t="array" ref="HQ349">IF(IFERROR(INDEX($E$5:$E$900,SMALL(IF(ROUND($EH$5:$EH$900,1)=ROUND($EH349,1),ROW($EH$5:$EH$900)-4,""),4)),"")=$E349,"",IFERROR(INDEX($E$5:$E$900,SMALL(IF(ROUND($EH$5:$EH$900,1)=ROUND($EH349,1),ROW($EH$5:$EH$900)-4,""),4)),""))</f>
        <v/>
      </c>
      <c r="HR349" s="118"/>
      <c r="HS349" s="105" t="str">
        <f t="shared" si="38"/>
        <v>AJAF</v>
      </c>
      <c r="HT349" s="119" t="str">
        <f t="shared" si="39"/>
        <v/>
      </c>
      <c r="HU349" s="119" t="str">
        <f t="shared" si="39"/>
        <v/>
      </c>
      <c r="HV349" s="119" t="str">
        <f t="shared" si="39"/>
        <v/>
      </c>
      <c r="HW349" s="119" t="str">
        <f t="shared" si="36"/>
        <v/>
      </c>
    </row>
    <row r="350" spans="1:231" ht="12.75" customHeight="1" x14ac:dyDescent="0.25">
      <c r="A350" s="110" t="s">
        <v>1072</v>
      </c>
      <c r="B350" s="110" t="s">
        <v>1194</v>
      </c>
      <c r="C350" s="107" t="s">
        <v>1142</v>
      </c>
      <c r="D350" s="108">
        <v>2020</v>
      </c>
      <c r="E350" s="109" t="s">
        <v>1197</v>
      </c>
      <c r="F350" s="107" t="s">
        <v>309</v>
      </c>
      <c r="G350" s="107" t="s">
        <v>1076</v>
      </c>
      <c r="H350" s="107" t="s">
        <v>1076</v>
      </c>
      <c r="I350" s="107" t="s">
        <v>1076</v>
      </c>
      <c r="J350" s="107" t="s">
        <v>1076</v>
      </c>
      <c r="K350" s="107" t="s">
        <v>1076</v>
      </c>
      <c r="L350" s="107" t="s">
        <v>1076</v>
      </c>
      <c r="M350" s="107" t="s">
        <v>1076</v>
      </c>
      <c r="N350" s="107" t="s">
        <v>1076</v>
      </c>
      <c r="O350" s="107" t="s">
        <v>1076</v>
      </c>
      <c r="P350" s="107" t="s">
        <v>1076</v>
      </c>
      <c r="Q350" s="107" t="s">
        <v>1076</v>
      </c>
      <c r="R350" s="107" t="s">
        <v>1077</v>
      </c>
      <c r="S350" s="107" t="s">
        <v>1076</v>
      </c>
      <c r="T350" s="107" t="s">
        <v>1077</v>
      </c>
      <c r="U350" s="107" t="s">
        <v>1077</v>
      </c>
      <c r="V350" s="107" t="s">
        <v>1077</v>
      </c>
      <c r="W350" s="107" t="s">
        <v>18</v>
      </c>
      <c r="X350" s="105" t="s">
        <v>1119</v>
      </c>
      <c r="Y350" s="107" t="s">
        <v>296</v>
      </c>
      <c r="Z350" s="107">
        <v>1</v>
      </c>
      <c r="AA350" s="107" t="s">
        <v>1099</v>
      </c>
      <c r="AB350" s="110">
        <v>2</v>
      </c>
      <c r="AC350" s="110">
        <v>2</v>
      </c>
      <c r="AD350" s="107">
        <v>1696</v>
      </c>
      <c r="AE350" s="107">
        <v>6</v>
      </c>
      <c r="AF350" s="107">
        <v>1</v>
      </c>
      <c r="AG350" s="107">
        <v>191700</v>
      </c>
      <c r="AH350" s="107">
        <v>12</v>
      </c>
      <c r="AI350" s="107" t="s">
        <v>1198</v>
      </c>
      <c r="AJ350" s="110">
        <v>8</v>
      </c>
      <c r="AK350" s="110"/>
      <c r="AL350" s="107"/>
      <c r="AM350" s="107">
        <v>2</v>
      </c>
      <c r="AN350" s="110" t="s">
        <v>367</v>
      </c>
      <c r="AO350" s="110">
        <v>800</v>
      </c>
      <c r="AP350" s="107" t="s">
        <v>1133</v>
      </c>
      <c r="AQ350" s="107" t="s">
        <v>1081</v>
      </c>
      <c r="AR350" s="107" t="s">
        <v>319</v>
      </c>
      <c r="AS350" s="107" t="s">
        <v>481</v>
      </c>
      <c r="AT350" s="107" t="s">
        <v>640</v>
      </c>
      <c r="AU350" s="107">
        <v>7.3840000000000003</v>
      </c>
      <c r="AV350" s="107">
        <v>9.2509999999999994</v>
      </c>
      <c r="AW350" s="107">
        <v>7.843</v>
      </c>
      <c r="AX350" s="107">
        <v>4.4690000000000003</v>
      </c>
      <c r="AY350" s="107">
        <v>4.3019999999999996</v>
      </c>
      <c r="AZ350" s="107">
        <v>8.532</v>
      </c>
      <c r="BA350" s="107">
        <v>6.6660000000000004</v>
      </c>
      <c r="BB350" s="107">
        <v>7.6130000000000004</v>
      </c>
      <c r="BC350" s="107">
        <v>18.789000000000001</v>
      </c>
      <c r="BD350" s="107">
        <v>26.527000000000001</v>
      </c>
      <c r="BE350" s="133">
        <v>96.403000000000006</v>
      </c>
      <c r="BF350" s="133">
        <v>12.6</v>
      </c>
      <c r="BG350" s="131">
        <v>13125.58</v>
      </c>
      <c r="BH350" s="112">
        <v>13112.029</v>
      </c>
      <c r="BI350" s="111">
        <v>1.8939999999999999</v>
      </c>
      <c r="BJ350" s="112">
        <v>155.202</v>
      </c>
      <c r="BK350" s="112">
        <v>9737.8359999999993</v>
      </c>
      <c r="BL350" s="111">
        <v>1.4059999999999999</v>
      </c>
      <c r="BM350" s="112">
        <v>148.36799999999999</v>
      </c>
      <c r="BN350" s="112">
        <v>6503.7129999999997</v>
      </c>
      <c r="BO350" s="111">
        <v>0.93899999999999995</v>
      </c>
      <c r="BP350" s="112">
        <v>140.262</v>
      </c>
      <c r="BQ350" s="112">
        <v>3253.768</v>
      </c>
      <c r="BR350" s="111">
        <v>0.47</v>
      </c>
      <c r="BS350" s="131">
        <v>122.429</v>
      </c>
      <c r="BT350" s="131">
        <v>140014.38</v>
      </c>
      <c r="BU350" s="112">
        <v>140849.226</v>
      </c>
      <c r="BV350" s="107">
        <v>2.387</v>
      </c>
      <c r="BW350" s="107">
        <v>159.006</v>
      </c>
      <c r="BX350" s="107">
        <v>103884.349</v>
      </c>
      <c r="BY350" s="107">
        <v>1.7609999999999999</v>
      </c>
      <c r="BZ350" s="107">
        <v>152.453</v>
      </c>
      <c r="CA350" s="107">
        <v>70062.717999999993</v>
      </c>
      <c r="CB350" s="107">
        <v>1.1870000000000001</v>
      </c>
      <c r="CC350" s="107">
        <v>143.029</v>
      </c>
      <c r="CD350" s="107">
        <v>35010.307000000001</v>
      </c>
      <c r="CE350" s="107">
        <v>0.59299999999999997</v>
      </c>
      <c r="CF350" s="131">
        <v>116.575</v>
      </c>
      <c r="CG350" s="131">
        <v>29609.22</v>
      </c>
      <c r="CH350" s="112">
        <v>29609.794999999998</v>
      </c>
      <c r="CI350" s="107">
        <v>1.857</v>
      </c>
      <c r="CJ350" s="107">
        <v>145.96299999999999</v>
      </c>
      <c r="CK350" s="107">
        <v>22198.620999999999</v>
      </c>
      <c r="CL350" s="107">
        <v>1.3919999999999999</v>
      </c>
      <c r="CM350" s="107">
        <v>140.797</v>
      </c>
      <c r="CN350" s="107">
        <v>14825.504999999999</v>
      </c>
      <c r="CO350" s="107">
        <v>0.93</v>
      </c>
      <c r="CP350" s="107">
        <v>134.768</v>
      </c>
      <c r="CQ350" s="107">
        <v>7423.2870000000003</v>
      </c>
      <c r="CR350" s="107">
        <v>0.46600000000000003</v>
      </c>
      <c r="CS350" s="107">
        <v>106.76900000000001</v>
      </c>
      <c r="CT350" s="107">
        <v>15897.08</v>
      </c>
      <c r="CU350" s="107">
        <v>15909.56</v>
      </c>
      <c r="CV350" s="107">
        <v>1.06</v>
      </c>
      <c r="CW350" s="107">
        <v>140.74</v>
      </c>
      <c r="CX350" s="112">
        <v>11935.98</v>
      </c>
      <c r="CY350" s="107">
        <v>0.79</v>
      </c>
      <c r="CZ350" s="107">
        <v>137.01</v>
      </c>
      <c r="DA350" s="112">
        <v>7933.02</v>
      </c>
      <c r="DB350" s="107">
        <v>0.53</v>
      </c>
      <c r="DC350" s="107">
        <v>132.87</v>
      </c>
      <c r="DD350" s="112">
        <v>3974.65</v>
      </c>
      <c r="DE350" s="107">
        <v>0.26</v>
      </c>
      <c r="DF350" s="107">
        <v>113.98</v>
      </c>
      <c r="DG350" s="131">
        <v>21593.62</v>
      </c>
      <c r="DH350" s="112">
        <v>21618.18</v>
      </c>
      <c r="DI350" s="107">
        <v>1.04</v>
      </c>
      <c r="DJ350" s="107">
        <v>143.69</v>
      </c>
      <c r="DK350" s="112">
        <v>16016.66</v>
      </c>
      <c r="DL350" s="107">
        <v>0.77</v>
      </c>
      <c r="DM350" s="107">
        <v>140.47</v>
      </c>
      <c r="DN350" s="112">
        <v>10785.78</v>
      </c>
      <c r="DO350" s="107">
        <v>0.52</v>
      </c>
      <c r="DP350" s="131">
        <v>134.82</v>
      </c>
      <c r="DQ350" s="112">
        <v>5414.04</v>
      </c>
      <c r="DR350" s="107">
        <v>0.26</v>
      </c>
      <c r="DS350" s="131">
        <v>113.97</v>
      </c>
      <c r="DT350" s="131">
        <v>2015.27</v>
      </c>
      <c r="DU350" s="112">
        <v>1975.62</v>
      </c>
      <c r="DV350" s="107">
        <v>2.02</v>
      </c>
      <c r="DW350" s="107">
        <v>142.01</v>
      </c>
      <c r="DX350" s="112">
        <v>1520.69</v>
      </c>
      <c r="DY350" s="107">
        <v>1.56</v>
      </c>
      <c r="DZ350" s="131">
        <v>138.03</v>
      </c>
      <c r="EA350" s="112">
        <v>1017.75</v>
      </c>
      <c r="EB350" s="107">
        <v>1.04</v>
      </c>
      <c r="EC350" s="131">
        <v>133.78</v>
      </c>
      <c r="ED350" s="112">
        <v>508.1</v>
      </c>
      <c r="EE350" s="107">
        <v>0.52</v>
      </c>
      <c r="EF350" s="131">
        <v>122.76</v>
      </c>
      <c r="EG350" s="131">
        <v>705314.42</v>
      </c>
      <c r="EH350" s="111">
        <v>701973.1</v>
      </c>
      <c r="EI350" s="107">
        <v>1.982</v>
      </c>
      <c r="EJ350" s="107">
        <v>157.84</v>
      </c>
      <c r="EK350" s="112">
        <v>618976.9</v>
      </c>
      <c r="EL350" s="107">
        <v>1.748</v>
      </c>
      <c r="EM350" s="131">
        <v>154.11000000000001</v>
      </c>
      <c r="EN350" s="112">
        <v>525929.28</v>
      </c>
      <c r="EO350" s="107">
        <v>1.4850000000000001</v>
      </c>
      <c r="EP350" s="131">
        <v>149.76</v>
      </c>
      <c r="EQ350" s="112">
        <v>445640.51</v>
      </c>
      <c r="ER350" s="107">
        <v>1.258</v>
      </c>
      <c r="ES350" s="131">
        <v>145.56</v>
      </c>
      <c r="ET350" s="112">
        <v>349297.96</v>
      </c>
      <c r="EU350" s="107">
        <v>0.98599999999999999</v>
      </c>
      <c r="EV350" s="131">
        <v>140.77000000000001</v>
      </c>
      <c r="EW350" s="112">
        <v>265631.64</v>
      </c>
      <c r="EX350" s="107">
        <v>0.75</v>
      </c>
      <c r="EY350" s="131">
        <v>134.58000000000001</v>
      </c>
      <c r="EZ350" s="112">
        <v>176048.8</v>
      </c>
      <c r="FA350" s="107">
        <v>0.497</v>
      </c>
      <c r="FB350" s="131">
        <v>128.41</v>
      </c>
      <c r="FC350" s="112">
        <v>87119.679999999993</v>
      </c>
      <c r="FD350" s="107">
        <v>0.246</v>
      </c>
      <c r="FE350" s="131">
        <v>116.5</v>
      </c>
      <c r="FF350" s="131">
        <v>295.94</v>
      </c>
      <c r="FG350" s="112">
        <v>294.64</v>
      </c>
      <c r="FH350" s="107">
        <v>0.87</v>
      </c>
      <c r="FI350" s="107">
        <v>85.99</v>
      </c>
      <c r="FJ350" s="112">
        <v>151.96</v>
      </c>
      <c r="FK350" s="107">
        <v>0.45</v>
      </c>
      <c r="FL350" s="171">
        <v>78.430000000000007</v>
      </c>
      <c r="FM350" s="131">
        <v>286.93</v>
      </c>
      <c r="FN350" s="112">
        <v>283.83999999999997</v>
      </c>
      <c r="FO350" s="107">
        <v>2.08</v>
      </c>
      <c r="FP350" s="107">
        <v>80.5</v>
      </c>
      <c r="FQ350" s="112">
        <v>143.61000000000001</v>
      </c>
      <c r="FR350" s="107">
        <v>1.05</v>
      </c>
      <c r="FS350" s="131">
        <v>76.89</v>
      </c>
      <c r="FT350" s="107">
        <v>57.91</v>
      </c>
      <c r="FU350" s="107">
        <v>5.03</v>
      </c>
      <c r="FV350" s="107">
        <v>189.48</v>
      </c>
      <c r="FW350" s="107">
        <v>58.52</v>
      </c>
      <c r="FX350" s="107">
        <v>5.08</v>
      </c>
      <c r="FY350" s="107">
        <v>191.51</v>
      </c>
      <c r="FZ350" s="107">
        <v>460457.25</v>
      </c>
      <c r="GA350" s="107">
        <v>3.11</v>
      </c>
      <c r="GB350" s="131">
        <v>153.99</v>
      </c>
      <c r="GC350" s="107">
        <v>2236505.44</v>
      </c>
      <c r="GD350" s="107">
        <v>15.1</v>
      </c>
      <c r="GE350" s="132">
        <v>156.65</v>
      </c>
      <c r="GF350" s="105">
        <v>76.400000000000006</v>
      </c>
      <c r="GG350" s="105">
        <v>6.7</v>
      </c>
      <c r="GH350" s="105">
        <v>12</v>
      </c>
      <c r="GI350" s="105">
        <v>50.6</v>
      </c>
      <c r="GJ350" s="105">
        <v>12.6</v>
      </c>
      <c r="GK350" s="105">
        <v>230.9</v>
      </c>
      <c r="GL350" s="133">
        <v>0</v>
      </c>
      <c r="GM350" s="133">
        <v>1</v>
      </c>
      <c r="GN350" s="133">
        <v>0</v>
      </c>
      <c r="GO350" s="133">
        <v>0</v>
      </c>
      <c r="GP350" s="133">
        <v>0</v>
      </c>
      <c r="GQ350" s="133">
        <v>0</v>
      </c>
      <c r="GR350" s="133" t="s">
        <v>1103</v>
      </c>
      <c r="GS350" s="72" t="s">
        <v>981</v>
      </c>
      <c r="GT350" s="72">
        <v>0.89</v>
      </c>
      <c r="GU350" s="72">
        <v>0.93</v>
      </c>
      <c r="GV350" s="72">
        <v>0.94</v>
      </c>
      <c r="GW350" s="72">
        <v>0.93</v>
      </c>
      <c r="GX350" s="72" t="s">
        <v>1085</v>
      </c>
      <c r="GY350" s="72">
        <v>0.99</v>
      </c>
      <c r="GZ350" s="72">
        <v>800</v>
      </c>
      <c r="HA350" s="133" t="s">
        <v>1086</v>
      </c>
      <c r="HB350" s="133">
        <v>82</v>
      </c>
      <c r="HC350" s="53" t="str">
        <f t="shared" si="40"/>
        <v>59</v>
      </c>
      <c r="HD350" s="56">
        <f t="shared" si="41"/>
        <v>2020</v>
      </c>
      <c r="HF350" s="56" t="e">
        <f>MATCH(ROUND(#REF!,1),#REF!,0)</f>
        <v>#REF!</v>
      </c>
      <c r="HG350" s="56" t="e">
        <f>MATCH(ROUND(#REF!,1),#REF!,0)</f>
        <v>#REF!</v>
      </c>
      <c r="HH350" s="56" t="e">
        <f>MATCH(ROUND(#REF!,1),#REF!,0)</f>
        <v>#REF!</v>
      </c>
      <c r="HI350" s="56" t="e">
        <f>MATCH(ROUND(#REF!,1),#REF!,0)</f>
        <v>#REF!</v>
      </c>
      <c r="HK350" s="115">
        <f t="shared" si="37"/>
        <v>2</v>
      </c>
      <c r="HL350" s="115" t="str" cm="1">
        <f t="array" ref="HL350">IFERROR(INDEX(#REF!,'5. Data Set'!HH350),"")</f>
        <v/>
      </c>
      <c r="HN350" s="116" t="str" cm="1">
        <f t="array" ref="HN350">IF(IFERROR(INDEX($E$5:$E$900,SMALL(IF(ROUND($EH$5:$EH$900,1)=ROUND($EH350,1),ROW($EH$5:$EH$900)-4,""),1)),"")=$E350,"",IFERROR(INDEX($E$5:$E$900,SMALL(IF(ROUND($EH$5:$EH$900,1)=ROUND($EH350,1),ROW($EH$5:$EH$900)-4,""),1)),""))</f>
        <v/>
      </c>
      <c r="HO350" s="116" t="str" cm="1">
        <f t="array" ref="HO350">IF(IFERROR(INDEX($E$5:$E$900,SMALL(IF(ROUND($EH$5:$EH$900,1)=ROUND($EH350,1),ROW($EH$5:$EH$900)-4,""),2)),"")=$E350,"",IFERROR(INDEX($E$5:$E$900,SMALL(IF(ROUND($EH$5:$EH$900,1)=ROUND($EH350,1),ROW($EH$5:$EH$900)-4,""),2)),""))</f>
        <v/>
      </c>
      <c r="HP350" s="116" t="str" cm="1">
        <f t="array" ref="HP350">IF(IFERROR(INDEX($E$5:$E$900,SMALL(IF(ROUND($EH$5:$EH$900,1)=ROUND($EH350,1),ROW($EH$5:$EH$900)-4,""),3)),"")=$E350,"",IFERROR(INDEX($E$5:$E$900,SMALL(IF(ROUND($EH$5:$EH$900,1)=ROUND($EH350,1),ROW($EH$5:$EH$900)-4,""),3)),""))</f>
        <v/>
      </c>
      <c r="HQ350" s="117" t="str" cm="1">
        <f t="array" ref="HQ350">IF(IFERROR(INDEX($E$5:$E$900,SMALL(IF(ROUND($EH$5:$EH$900,1)=ROUND($EH350,1),ROW($EH$5:$EH$900)-4,""),4)),"")=$E350,"",IFERROR(INDEX($E$5:$E$900,SMALL(IF(ROUND($EH$5:$EH$900,1)=ROUND($EH350,1),ROW($EH$5:$EH$900)-4,""),4)),""))</f>
        <v/>
      </c>
      <c r="HR350" s="118"/>
      <c r="HS350" s="105" t="str">
        <f t="shared" si="38"/>
        <v>AJAF</v>
      </c>
      <c r="HT350" s="119" t="str">
        <f t="shared" si="39"/>
        <v/>
      </c>
      <c r="HU350" s="119" t="str">
        <f t="shared" si="39"/>
        <v/>
      </c>
      <c r="HV350" s="119" t="str">
        <f t="shared" si="39"/>
        <v/>
      </c>
      <c r="HW350" s="119" t="str">
        <f t="shared" si="36"/>
        <v/>
      </c>
    </row>
    <row r="351" spans="1:231" ht="12.75" customHeight="1" x14ac:dyDescent="0.25">
      <c r="A351" s="110" t="s">
        <v>1072</v>
      </c>
      <c r="B351" s="110" t="s">
        <v>1194</v>
      </c>
      <c r="C351" s="107" t="s">
        <v>1142</v>
      </c>
      <c r="D351" s="108">
        <v>2020</v>
      </c>
      <c r="E351" s="109" t="s">
        <v>1199</v>
      </c>
      <c r="F351" s="107" t="s">
        <v>300</v>
      </c>
      <c r="G351" s="107" t="s">
        <v>1076</v>
      </c>
      <c r="H351" s="107" t="s">
        <v>1076</v>
      </c>
      <c r="I351" s="107" t="s">
        <v>1076</v>
      </c>
      <c r="J351" s="107" t="s">
        <v>1076</v>
      </c>
      <c r="K351" s="107" t="s">
        <v>1076</v>
      </c>
      <c r="L351" s="107" t="s">
        <v>1076</v>
      </c>
      <c r="M351" s="107" t="s">
        <v>1076</v>
      </c>
      <c r="N351" s="107" t="s">
        <v>1076</v>
      </c>
      <c r="O351" s="107" t="s">
        <v>1076</v>
      </c>
      <c r="P351" s="107" t="s">
        <v>1076</v>
      </c>
      <c r="Q351" s="107" t="s">
        <v>1076</v>
      </c>
      <c r="R351" s="107" t="s">
        <v>1077</v>
      </c>
      <c r="S351" s="107" t="s">
        <v>1076</v>
      </c>
      <c r="T351" s="107" t="s">
        <v>1077</v>
      </c>
      <c r="U351" s="107" t="s">
        <v>1077</v>
      </c>
      <c r="V351" s="107" t="s">
        <v>1077</v>
      </c>
      <c r="W351" s="107" t="s">
        <v>18</v>
      </c>
      <c r="X351" s="105" t="s">
        <v>1119</v>
      </c>
      <c r="Y351" s="107" t="s">
        <v>296</v>
      </c>
      <c r="Z351" s="107">
        <v>1</v>
      </c>
      <c r="AA351" s="107" t="s">
        <v>1089</v>
      </c>
      <c r="AB351" s="110">
        <v>2</v>
      </c>
      <c r="AC351" s="110">
        <v>1</v>
      </c>
      <c r="AD351" s="107">
        <v>2694</v>
      </c>
      <c r="AE351" s="107">
        <v>28</v>
      </c>
      <c r="AF351" s="107">
        <v>2</v>
      </c>
      <c r="AG351" s="107">
        <v>191700</v>
      </c>
      <c r="AH351" s="107">
        <v>6</v>
      </c>
      <c r="AI351" s="107" t="s">
        <v>1200</v>
      </c>
      <c r="AJ351" s="110">
        <v>8</v>
      </c>
      <c r="AK351" s="110"/>
      <c r="AL351" s="107"/>
      <c r="AM351" s="107">
        <v>2</v>
      </c>
      <c r="AN351" s="110" t="s">
        <v>367</v>
      </c>
      <c r="AO351" s="110">
        <v>800</v>
      </c>
      <c r="AP351" s="107" t="s">
        <v>1133</v>
      </c>
      <c r="AQ351" s="107" t="s">
        <v>1081</v>
      </c>
      <c r="AR351" s="107" t="s">
        <v>319</v>
      </c>
      <c r="AS351" s="107" t="s">
        <v>481</v>
      </c>
      <c r="AT351" s="107" t="s">
        <v>478</v>
      </c>
      <c r="AU351" s="107">
        <v>18.387</v>
      </c>
      <c r="AV351" s="107">
        <v>23.145</v>
      </c>
      <c r="AW351" s="107">
        <v>26.204999999999998</v>
      </c>
      <c r="AX351" s="107">
        <v>16.613</v>
      </c>
      <c r="AY351" s="107">
        <v>15.882</v>
      </c>
      <c r="AZ351" s="107">
        <v>26.672000000000001</v>
      </c>
      <c r="BA351" s="107">
        <v>14.324999999999999</v>
      </c>
      <c r="BB351" s="107">
        <v>69.685000000000002</v>
      </c>
      <c r="BC351" s="107">
        <v>1040.2729999999999</v>
      </c>
      <c r="BD351" s="107">
        <v>20.565999999999999</v>
      </c>
      <c r="BE351" s="133">
        <v>204.578</v>
      </c>
      <c r="BF351" s="133">
        <v>32</v>
      </c>
      <c r="BG351" s="131">
        <v>58063.77</v>
      </c>
      <c r="BH351" s="112">
        <v>58134.73</v>
      </c>
      <c r="BI351" s="111">
        <v>8.3960000000000008</v>
      </c>
      <c r="BJ351" s="112">
        <v>317.971</v>
      </c>
      <c r="BK351" s="112">
        <v>43566.998</v>
      </c>
      <c r="BL351" s="111">
        <v>6.2919999999999998</v>
      </c>
      <c r="BM351" s="112">
        <v>323.75599999999997</v>
      </c>
      <c r="BN351" s="112">
        <v>29081.550999999999</v>
      </c>
      <c r="BO351" s="111">
        <v>4.2</v>
      </c>
      <c r="BP351" s="112">
        <v>249.61199999999999</v>
      </c>
      <c r="BQ351" s="112">
        <v>14550.967000000001</v>
      </c>
      <c r="BR351" s="111">
        <v>2.101</v>
      </c>
      <c r="BS351" s="131">
        <v>158.72399999999999</v>
      </c>
      <c r="BT351" s="131">
        <v>578177.32999999996</v>
      </c>
      <c r="BU351" s="112">
        <v>576200.973</v>
      </c>
      <c r="BV351" s="107">
        <v>9.7650000000000006</v>
      </c>
      <c r="BW351" s="107">
        <v>325.47399999999999</v>
      </c>
      <c r="BX351" s="107">
        <v>433516.83600000001</v>
      </c>
      <c r="BY351" s="107">
        <v>7.3470000000000004</v>
      </c>
      <c r="BZ351" s="107">
        <v>301.553</v>
      </c>
      <c r="CA351" s="107">
        <v>289174.65000000002</v>
      </c>
      <c r="CB351" s="107">
        <v>4.9009999999999998</v>
      </c>
      <c r="CC351" s="107">
        <v>223.571</v>
      </c>
      <c r="CD351" s="107">
        <v>144562.22</v>
      </c>
      <c r="CE351" s="107">
        <v>2.4500000000000002</v>
      </c>
      <c r="CF351" s="131">
        <v>136.773</v>
      </c>
      <c r="CG351" s="131">
        <v>179191.69</v>
      </c>
      <c r="CH351" s="112">
        <v>177732.285</v>
      </c>
      <c r="CI351" s="107">
        <v>11.146000000000001</v>
      </c>
      <c r="CJ351" s="107">
        <v>293.72199999999998</v>
      </c>
      <c r="CK351" s="107">
        <v>134425.25700000001</v>
      </c>
      <c r="CL351" s="107">
        <v>8.43</v>
      </c>
      <c r="CM351" s="107">
        <v>298.99099999999999</v>
      </c>
      <c r="CN351" s="107">
        <v>89586.827000000005</v>
      </c>
      <c r="CO351" s="107">
        <v>5.6180000000000003</v>
      </c>
      <c r="CP351" s="107">
        <v>224.62700000000001</v>
      </c>
      <c r="CQ351" s="107">
        <v>44814.911999999997</v>
      </c>
      <c r="CR351" s="107">
        <v>2.81</v>
      </c>
      <c r="CS351" s="107">
        <v>159.46100000000001</v>
      </c>
      <c r="CT351" s="107">
        <v>100654.9</v>
      </c>
      <c r="CU351" s="107">
        <v>100632.32000000001</v>
      </c>
      <c r="CV351" s="107">
        <v>6.68</v>
      </c>
      <c r="CW351" s="107">
        <v>295.16000000000003</v>
      </c>
      <c r="CX351" s="112">
        <v>75464.14</v>
      </c>
      <c r="CY351" s="107">
        <v>5.01</v>
      </c>
      <c r="CZ351" s="107">
        <v>268.01</v>
      </c>
      <c r="DA351" s="112">
        <v>50271.67</v>
      </c>
      <c r="DB351" s="107">
        <v>3.34</v>
      </c>
      <c r="DC351" s="107">
        <v>213.77</v>
      </c>
      <c r="DD351" s="112">
        <v>25190.76</v>
      </c>
      <c r="DE351" s="107">
        <v>1.67</v>
      </c>
      <c r="DF351" s="107">
        <v>145.27000000000001</v>
      </c>
      <c r="DG351" s="131">
        <v>140460.76</v>
      </c>
      <c r="DH351" s="112">
        <v>140345.01</v>
      </c>
      <c r="DI351" s="107">
        <v>6.72</v>
      </c>
      <c r="DJ351" s="107">
        <v>297.26</v>
      </c>
      <c r="DK351" s="112">
        <v>105419.25</v>
      </c>
      <c r="DL351" s="107">
        <v>5.05</v>
      </c>
      <c r="DM351" s="107">
        <v>293.77</v>
      </c>
      <c r="DN351" s="112">
        <v>70192.22</v>
      </c>
      <c r="DO351" s="107">
        <v>3.36</v>
      </c>
      <c r="DP351" s="131">
        <v>232.09</v>
      </c>
      <c r="DQ351" s="112">
        <v>35102.769999999997</v>
      </c>
      <c r="DR351" s="107">
        <v>1.68</v>
      </c>
      <c r="DS351" s="131">
        <v>148.55000000000001</v>
      </c>
      <c r="DT351" s="131">
        <v>10970.42</v>
      </c>
      <c r="DU351" s="112">
        <v>10973.96</v>
      </c>
      <c r="DV351" s="107">
        <v>11.23</v>
      </c>
      <c r="DW351" s="107">
        <v>300.38</v>
      </c>
      <c r="DX351" s="112">
        <v>8226.69</v>
      </c>
      <c r="DY351" s="107">
        <v>8.42</v>
      </c>
      <c r="DZ351" s="131">
        <v>285.20999999999998</v>
      </c>
      <c r="EA351" s="112">
        <v>5477.92</v>
      </c>
      <c r="EB351" s="107">
        <v>5.61</v>
      </c>
      <c r="EC351" s="131">
        <v>224.87</v>
      </c>
      <c r="ED351" s="112">
        <v>2729.04</v>
      </c>
      <c r="EE351" s="107">
        <v>2.79</v>
      </c>
      <c r="EF351" s="131">
        <v>152.02000000000001</v>
      </c>
      <c r="EG351" s="131">
        <v>2427430.9300000002</v>
      </c>
      <c r="EH351" s="111">
        <v>2425924.0299999998</v>
      </c>
      <c r="EI351" s="107">
        <v>6.851</v>
      </c>
      <c r="EJ351" s="107">
        <v>312.7</v>
      </c>
      <c r="EK351" s="112">
        <v>2125207.4</v>
      </c>
      <c r="EL351" s="107">
        <v>6.0019999999999998</v>
      </c>
      <c r="EM351" s="131">
        <v>307.08999999999997</v>
      </c>
      <c r="EN351" s="112">
        <v>1824532.87</v>
      </c>
      <c r="EO351" s="107">
        <v>5.1520000000000001</v>
      </c>
      <c r="EP351" s="131">
        <v>284.3</v>
      </c>
      <c r="EQ351" s="112">
        <v>1523041.5</v>
      </c>
      <c r="ER351" s="107">
        <v>4.3010000000000002</v>
      </c>
      <c r="ES351" s="131">
        <v>258.95</v>
      </c>
      <c r="ET351" s="112">
        <v>1210359.33</v>
      </c>
      <c r="EU351" s="107">
        <v>3.4180000000000001</v>
      </c>
      <c r="EV351" s="131">
        <v>227.29</v>
      </c>
      <c r="EW351" s="112">
        <v>914195.91</v>
      </c>
      <c r="EX351" s="107">
        <v>2.5819999999999999</v>
      </c>
      <c r="EY351" s="131">
        <v>193.84</v>
      </c>
      <c r="EZ351" s="112">
        <v>608036.41</v>
      </c>
      <c r="FA351" s="107">
        <v>1.7170000000000001</v>
      </c>
      <c r="FB351" s="131">
        <v>161.99</v>
      </c>
      <c r="FC351" s="112">
        <v>301255.77</v>
      </c>
      <c r="FD351" s="107">
        <v>0.85099999999999998</v>
      </c>
      <c r="FE351" s="131">
        <v>131.26</v>
      </c>
      <c r="FF351" s="131">
        <v>2625.51</v>
      </c>
      <c r="FG351" s="112">
        <v>2678.7</v>
      </c>
      <c r="FH351" s="107">
        <v>7.91</v>
      </c>
      <c r="FI351" s="107">
        <v>82.64</v>
      </c>
      <c r="FJ351" s="112">
        <v>1312.07</v>
      </c>
      <c r="FK351" s="107">
        <v>3.88</v>
      </c>
      <c r="FL351" s="171">
        <v>76.45</v>
      </c>
      <c r="FM351" s="131">
        <v>18568.3</v>
      </c>
      <c r="FN351" s="112">
        <v>18577.439999999999</v>
      </c>
      <c r="FO351" s="107">
        <v>136.01</v>
      </c>
      <c r="FP351" s="107">
        <v>92.29</v>
      </c>
      <c r="FQ351" s="112">
        <v>9284.91</v>
      </c>
      <c r="FR351" s="107">
        <v>67.98</v>
      </c>
      <c r="FS351" s="131">
        <v>92.57</v>
      </c>
      <c r="FT351" s="107">
        <v>73.45</v>
      </c>
      <c r="FU351" s="107">
        <v>6.38</v>
      </c>
      <c r="FV351" s="107">
        <v>304.88</v>
      </c>
      <c r="FW351" s="107">
        <v>72.650000000000006</v>
      </c>
      <c r="FX351" s="107">
        <v>6.31</v>
      </c>
      <c r="FY351" s="107">
        <v>311.81</v>
      </c>
      <c r="FZ351" s="107">
        <v>1958711.49</v>
      </c>
      <c r="GA351" s="107">
        <v>13.23</v>
      </c>
      <c r="GB351" s="131">
        <v>315.58999999999997</v>
      </c>
      <c r="GC351" s="107">
        <v>9259199.5</v>
      </c>
      <c r="GD351" s="107">
        <v>62.52</v>
      </c>
      <c r="GE351" s="132">
        <v>305.62</v>
      </c>
      <c r="GF351" s="105">
        <v>57.2</v>
      </c>
      <c r="GG351" s="105">
        <v>19.600000000000001</v>
      </c>
      <c r="GH351" s="105">
        <v>269.2</v>
      </c>
      <c r="GI351" s="105">
        <v>64.900000000000006</v>
      </c>
      <c r="GJ351" s="105">
        <v>32</v>
      </c>
      <c r="GK351" s="105">
        <v>230.5</v>
      </c>
      <c r="GL351" s="133">
        <v>0</v>
      </c>
      <c r="GM351" s="133">
        <v>1</v>
      </c>
      <c r="GN351" s="133">
        <v>0</v>
      </c>
      <c r="GO351" s="133">
        <v>0</v>
      </c>
      <c r="GP351" s="133">
        <v>0</v>
      </c>
      <c r="GQ351" s="133">
        <v>0</v>
      </c>
      <c r="GR351" s="133" t="s">
        <v>1103</v>
      </c>
      <c r="GS351" s="72" t="s">
        <v>981</v>
      </c>
      <c r="GT351" s="72">
        <v>0.89</v>
      </c>
      <c r="GU351" s="72">
        <v>0.93</v>
      </c>
      <c r="GV351" s="72">
        <v>0.94</v>
      </c>
      <c r="GW351" s="72">
        <v>0.93</v>
      </c>
      <c r="GX351" s="72" t="s">
        <v>1085</v>
      </c>
      <c r="GY351" s="72">
        <v>0.99</v>
      </c>
      <c r="GZ351" s="72">
        <v>800</v>
      </c>
      <c r="HA351" s="133" t="s">
        <v>1086</v>
      </c>
      <c r="HB351" s="133">
        <v>62.2</v>
      </c>
      <c r="HC351" s="53" t="str">
        <f t="shared" si="40"/>
        <v>60</v>
      </c>
      <c r="HD351" s="56">
        <f t="shared" si="41"/>
        <v>2020</v>
      </c>
      <c r="HF351" s="56" t="e">
        <f>MATCH(ROUND(#REF!,1),#REF!,0)</f>
        <v>#REF!</v>
      </c>
      <c r="HG351" s="56" t="e">
        <f>MATCH(ROUND(#REF!,1),#REF!,0)</f>
        <v>#REF!</v>
      </c>
      <c r="HH351" s="56" t="e">
        <f>MATCH(ROUND(#REF!,1),#REF!,0)</f>
        <v>#REF!</v>
      </c>
      <c r="HI351" s="56" t="e">
        <f>MATCH(ROUND(#REF!,1),#REF!,0)</f>
        <v>#REF!</v>
      </c>
      <c r="HK351" s="115">
        <f t="shared" si="37"/>
        <v>1</v>
      </c>
      <c r="HL351" s="115" t="str" cm="1">
        <f t="array" ref="HL351">IFERROR(INDEX(#REF!,'5. Data Set'!HH351),"")</f>
        <v/>
      </c>
      <c r="HN351" s="116" t="str" cm="1">
        <f t="array" ref="HN351">IF(IFERROR(INDEX($E$5:$E$900,SMALL(IF(ROUND($EH$5:$EH$900,1)=ROUND($EH351,1),ROW($EH$5:$EH$900)-4,""),1)),"")=$E351,"",IFERROR(INDEX($E$5:$E$900,SMALL(IF(ROUND($EH$5:$EH$900,1)=ROUND($EH351,1),ROW($EH$5:$EH$900)-4,""),1)),""))</f>
        <v/>
      </c>
      <c r="HO351" s="116" t="str" cm="1">
        <f t="array" ref="HO351">IF(IFERROR(INDEX($E$5:$E$900,SMALL(IF(ROUND($EH$5:$EH$900,1)=ROUND($EH351,1),ROW($EH$5:$EH$900)-4,""),2)),"")=$E351,"",IFERROR(INDEX($E$5:$E$900,SMALL(IF(ROUND($EH$5:$EH$900,1)=ROUND($EH351,1),ROW($EH$5:$EH$900)-4,""),2)),""))</f>
        <v/>
      </c>
      <c r="HP351" s="116" t="str" cm="1">
        <f t="array" ref="HP351">IF(IFERROR(INDEX($E$5:$E$900,SMALL(IF(ROUND($EH$5:$EH$900,1)=ROUND($EH351,1),ROW($EH$5:$EH$900)-4,""),3)),"")=$E351,"",IFERROR(INDEX($E$5:$E$900,SMALL(IF(ROUND($EH$5:$EH$900,1)=ROUND($EH351,1),ROW($EH$5:$EH$900)-4,""),3)),""))</f>
        <v/>
      </c>
      <c r="HQ351" s="117" t="str" cm="1">
        <f t="array" ref="HQ351">IF(IFERROR(INDEX($E$5:$E$900,SMALL(IF(ROUND($EH$5:$EH$900,1)=ROUND($EH351,1),ROW($EH$5:$EH$900)-4,""),4)),"")=$E351,"",IFERROR(INDEX($E$5:$E$900,SMALL(IF(ROUND($EH$5:$EH$900,1)=ROUND($EH351,1),ROW($EH$5:$EH$900)-4,""),4)),""))</f>
        <v/>
      </c>
      <c r="HR351" s="118"/>
      <c r="HS351" s="105" t="str">
        <f t="shared" si="38"/>
        <v>AJAF</v>
      </c>
      <c r="HT351" s="119" t="str">
        <f t="shared" si="39"/>
        <v/>
      </c>
      <c r="HU351" s="119" t="str">
        <f t="shared" si="39"/>
        <v/>
      </c>
      <c r="HV351" s="119" t="str">
        <f t="shared" si="39"/>
        <v/>
      </c>
      <c r="HW351" s="119" t="str">
        <f t="shared" si="36"/>
        <v/>
      </c>
    </row>
    <row r="352" spans="1:231" ht="15" customHeight="1" x14ac:dyDescent="0.25">
      <c r="A352" s="110" t="s">
        <v>1072</v>
      </c>
      <c r="B352" s="110" t="s">
        <v>1194</v>
      </c>
      <c r="C352" s="107" t="s">
        <v>1142</v>
      </c>
      <c r="D352" s="209">
        <v>2020</v>
      </c>
      <c r="E352" s="109" t="s">
        <v>1201</v>
      </c>
      <c r="F352" s="107" t="s">
        <v>300</v>
      </c>
      <c r="G352" s="107" t="s">
        <v>1076</v>
      </c>
      <c r="H352" s="107" t="s">
        <v>1076</v>
      </c>
      <c r="I352" s="107" t="s">
        <v>1076</v>
      </c>
      <c r="J352" s="107" t="s">
        <v>1076</v>
      </c>
      <c r="K352" s="107" t="s">
        <v>1076</v>
      </c>
      <c r="L352" s="107" t="s">
        <v>1076</v>
      </c>
      <c r="M352" s="107" t="s">
        <v>1076</v>
      </c>
      <c r="N352" s="107" t="s">
        <v>1076</v>
      </c>
      <c r="O352" s="107" t="s">
        <v>1076</v>
      </c>
      <c r="P352" s="107" t="s">
        <v>1076</v>
      </c>
      <c r="Q352" s="107" t="s">
        <v>1076</v>
      </c>
      <c r="R352" s="107" t="s">
        <v>1077</v>
      </c>
      <c r="S352" s="107" t="s">
        <v>1076</v>
      </c>
      <c r="T352" s="107" t="s">
        <v>1077</v>
      </c>
      <c r="U352" s="107" t="s">
        <v>1077</v>
      </c>
      <c r="V352" s="107" t="s">
        <v>1077</v>
      </c>
      <c r="W352" s="107" t="s">
        <v>18</v>
      </c>
      <c r="X352" s="105" t="s">
        <v>1119</v>
      </c>
      <c r="Y352" s="107" t="s">
        <v>296</v>
      </c>
      <c r="Z352" s="107">
        <v>1</v>
      </c>
      <c r="AA352" s="107" t="s">
        <v>1089</v>
      </c>
      <c r="AB352" s="110">
        <v>2</v>
      </c>
      <c r="AC352" s="110">
        <v>2</v>
      </c>
      <c r="AD352" s="107">
        <v>2694</v>
      </c>
      <c r="AE352" s="107">
        <v>28</v>
      </c>
      <c r="AF352" s="107">
        <v>2</v>
      </c>
      <c r="AG352" s="107">
        <v>383700</v>
      </c>
      <c r="AH352" s="107">
        <v>12</v>
      </c>
      <c r="AI352" s="107" t="s">
        <v>1202</v>
      </c>
      <c r="AJ352" s="110">
        <v>8</v>
      </c>
      <c r="AK352" s="110"/>
      <c r="AL352" s="107"/>
      <c r="AM352" s="107">
        <v>2</v>
      </c>
      <c r="AN352" s="110" t="s">
        <v>367</v>
      </c>
      <c r="AO352" s="110">
        <v>800</v>
      </c>
      <c r="AP352" s="107" t="s">
        <v>1133</v>
      </c>
      <c r="AQ352" s="107" t="s">
        <v>1081</v>
      </c>
      <c r="AR352" s="107" t="s">
        <v>319</v>
      </c>
      <c r="AS352" s="107" t="s">
        <v>481</v>
      </c>
      <c r="AT352" s="107" t="s">
        <v>478</v>
      </c>
      <c r="AU352" s="107">
        <v>17.343</v>
      </c>
      <c r="AV352" s="107">
        <v>23.123999999999999</v>
      </c>
      <c r="AW352" s="107">
        <v>26.568999999999999</v>
      </c>
      <c r="AX352" s="107">
        <v>16.227</v>
      </c>
      <c r="AY352" s="107">
        <v>15.569000000000001</v>
      </c>
      <c r="AZ352" s="107">
        <v>25.760999999999999</v>
      </c>
      <c r="BA352" s="107">
        <v>14.738</v>
      </c>
      <c r="BB352" s="107">
        <v>43.655000000000001</v>
      </c>
      <c r="BC352" s="107">
        <v>672.29600000000005</v>
      </c>
      <c r="BD352" s="107">
        <v>20.562999999999999</v>
      </c>
      <c r="BE352" s="133">
        <v>287.45499999999998</v>
      </c>
      <c r="BF352" s="133">
        <v>32.700000000000003</v>
      </c>
      <c r="BG352" s="131">
        <v>110018.69</v>
      </c>
      <c r="BH352" s="112">
        <v>109949.784</v>
      </c>
      <c r="BI352" s="111">
        <v>15.879</v>
      </c>
      <c r="BJ352" s="112">
        <v>673.56100000000004</v>
      </c>
      <c r="BK352" s="112">
        <v>82504.627999999997</v>
      </c>
      <c r="BL352" s="111">
        <v>11.914999999999999</v>
      </c>
      <c r="BM352" s="112">
        <v>669.81899999999996</v>
      </c>
      <c r="BN352" s="112">
        <v>55085.29</v>
      </c>
      <c r="BO352" s="111">
        <v>7.9550000000000001</v>
      </c>
      <c r="BP352" s="112">
        <v>509.81400000000002</v>
      </c>
      <c r="BQ352" s="112">
        <v>27447.126</v>
      </c>
      <c r="BR352" s="111">
        <v>3.964</v>
      </c>
      <c r="BS352" s="131">
        <v>286.68900000000002</v>
      </c>
      <c r="BT352" s="131">
        <v>1137033.8899999999</v>
      </c>
      <c r="BU352" s="112">
        <v>1140638.078</v>
      </c>
      <c r="BV352" s="107">
        <v>19.329999999999998</v>
      </c>
      <c r="BW352" s="107">
        <v>692.91099999999994</v>
      </c>
      <c r="BX352" s="107">
        <v>852657.35199999996</v>
      </c>
      <c r="BY352" s="107">
        <v>14.45</v>
      </c>
      <c r="BZ352" s="107">
        <v>644.22199999999998</v>
      </c>
      <c r="CA352" s="107">
        <v>568804.14</v>
      </c>
      <c r="CB352" s="107">
        <v>9.6389999999999993</v>
      </c>
      <c r="CC352" s="107">
        <v>417.20600000000002</v>
      </c>
      <c r="CD352" s="107">
        <v>284355.13900000002</v>
      </c>
      <c r="CE352" s="107">
        <v>4.819</v>
      </c>
      <c r="CF352" s="131">
        <v>243.66399999999999</v>
      </c>
      <c r="CG352" s="131">
        <v>351658.75</v>
      </c>
      <c r="CH352" s="112">
        <v>350921.397</v>
      </c>
      <c r="CI352" s="107">
        <v>22.006</v>
      </c>
      <c r="CJ352" s="107">
        <v>626.08600000000001</v>
      </c>
      <c r="CK352" s="107">
        <v>263752.35600000003</v>
      </c>
      <c r="CL352" s="107">
        <v>16.54</v>
      </c>
      <c r="CM352" s="107">
        <v>631.83600000000001</v>
      </c>
      <c r="CN352" s="107">
        <v>175821.83199999999</v>
      </c>
      <c r="CO352" s="107">
        <v>11.026</v>
      </c>
      <c r="CP352" s="107">
        <v>435.13299999999998</v>
      </c>
      <c r="CQ352" s="107">
        <v>87948.225000000006</v>
      </c>
      <c r="CR352" s="107">
        <v>5.5149999999999997</v>
      </c>
      <c r="CS352" s="107">
        <v>258.04599999999999</v>
      </c>
      <c r="CT352" s="107">
        <v>198536.8</v>
      </c>
      <c r="CU352" s="107">
        <v>197953.63</v>
      </c>
      <c r="CV352" s="107">
        <v>13.15</v>
      </c>
      <c r="CW352" s="107">
        <v>628.07000000000005</v>
      </c>
      <c r="CX352" s="112">
        <v>148862.97</v>
      </c>
      <c r="CY352" s="107">
        <v>9.89</v>
      </c>
      <c r="CZ352" s="107">
        <v>589.52</v>
      </c>
      <c r="DA352" s="112">
        <v>99266.43</v>
      </c>
      <c r="DB352" s="107">
        <v>6.59</v>
      </c>
      <c r="DC352" s="107">
        <v>424.66</v>
      </c>
      <c r="DD352" s="112">
        <v>49692.35</v>
      </c>
      <c r="DE352" s="107">
        <v>3.3</v>
      </c>
      <c r="DF352" s="107">
        <v>259.42</v>
      </c>
      <c r="DG352" s="131">
        <v>278242.08</v>
      </c>
      <c r="DH352" s="112">
        <v>278434.45</v>
      </c>
      <c r="DI352" s="107">
        <v>13.33</v>
      </c>
      <c r="DJ352" s="107">
        <v>634.66</v>
      </c>
      <c r="DK352" s="112">
        <v>208803.15</v>
      </c>
      <c r="DL352" s="107">
        <v>10</v>
      </c>
      <c r="DM352" s="107">
        <v>632.70000000000005</v>
      </c>
      <c r="DN352" s="112">
        <v>139188.53</v>
      </c>
      <c r="DO352" s="107">
        <v>6.66</v>
      </c>
      <c r="DP352" s="131">
        <v>472.67</v>
      </c>
      <c r="DQ352" s="112">
        <v>69579.05</v>
      </c>
      <c r="DR352" s="107">
        <v>3.33</v>
      </c>
      <c r="DS352" s="131">
        <v>265.27999999999997</v>
      </c>
      <c r="DT352" s="131">
        <v>21773.27</v>
      </c>
      <c r="DU352" s="112">
        <v>21806.27</v>
      </c>
      <c r="DV352" s="107">
        <v>22.32</v>
      </c>
      <c r="DW352" s="107">
        <v>630.19000000000005</v>
      </c>
      <c r="DX352" s="112">
        <v>16368.58</v>
      </c>
      <c r="DY352" s="107">
        <v>16.760000000000002</v>
      </c>
      <c r="DZ352" s="131">
        <v>610.80999999999995</v>
      </c>
      <c r="EA352" s="112">
        <v>10879.94</v>
      </c>
      <c r="EB352" s="107">
        <v>11.14</v>
      </c>
      <c r="EC352" s="131">
        <v>478.15</v>
      </c>
      <c r="ED352" s="112">
        <v>5419.89</v>
      </c>
      <c r="EE352" s="107">
        <v>5.55</v>
      </c>
      <c r="EF352" s="131">
        <v>285.18</v>
      </c>
      <c r="EG352" s="131">
        <v>4795904.47</v>
      </c>
      <c r="EH352" s="111">
        <v>4822214.7699999996</v>
      </c>
      <c r="EI352" s="107">
        <v>13.618</v>
      </c>
      <c r="EJ352" s="107">
        <v>633.29</v>
      </c>
      <c r="EK352" s="112">
        <v>4197036.8099999996</v>
      </c>
      <c r="EL352" s="107">
        <v>11.852</v>
      </c>
      <c r="EM352" s="131">
        <v>621.67999999999995</v>
      </c>
      <c r="EN352" s="112">
        <v>3607466.26</v>
      </c>
      <c r="EO352" s="107">
        <v>10.186999999999999</v>
      </c>
      <c r="EP352" s="131">
        <v>570.52</v>
      </c>
      <c r="EQ352" s="112">
        <v>2984856.9</v>
      </c>
      <c r="ER352" s="107">
        <v>8.4290000000000003</v>
      </c>
      <c r="ES352" s="131">
        <v>506.34</v>
      </c>
      <c r="ET352" s="112">
        <v>2397174.83</v>
      </c>
      <c r="EU352" s="107">
        <v>6.77</v>
      </c>
      <c r="EV352" s="131">
        <v>432.4</v>
      </c>
      <c r="EW352" s="112">
        <v>1787516.61</v>
      </c>
      <c r="EX352" s="107">
        <v>5.048</v>
      </c>
      <c r="EY352" s="131">
        <v>359.26</v>
      </c>
      <c r="EZ352" s="112">
        <v>1200591.33</v>
      </c>
      <c r="FA352" s="107">
        <v>3.39</v>
      </c>
      <c r="FB352" s="131">
        <v>293.67</v>
      </c>
      <c r="FC352" s="112">
        <v>598135.85</v>
      </c>
      <c r="FD352" s="107">
        <v>1.6890000000000001</v>
      </c>
      <c r="FE352" s="131">
        <v>234.81</v>
      </c>
      <c r="FF352" s="131">
        <v>2583.66</v>
      </c>
      <c r="FG352" s="112">
        <v>2642.55</v>
      </c>
      <c r="FH352" s="107">
        <v>7.81</v>
      </c>
      <c r="FI352" s="107">
        <v>131.5</v>
      </c>
      <c r="FJ352" s="112">
        <v>1296.82</v>
      </c>
      <c r="FK352" s="107">
        <v>3.83</v>
      </c>
      <c r="FL352" s="171">
        <v>119.37</v>
      </c>
      <c r="FM352" s="131">
        <v>18052.21</v>
      </c>
      <c r="FN352" s="112">
        <v>18347.7</v>
      </c>
      <c r="FO352" s="107">
        <v>134.33000000000001</v>
      </c>
      <c r="FP352" s="107">
        <v>139</v>
      </c>
      <c r="FQ352" s="112">
        <v>9034.44</v>
      </c>
      <c r="FR352" s="107">
        <v>66.14</v>
      </c>
      <c r="FS352" s="131">
        <v>141.41999999999999</v>
      </c>
      <c r="FT352" s="107">
        <v>142</v>
      </c>
      <c r="FU352" s="107">
        <v>12.33</v>
      </c>
      <c r="FV352" s="107">
        <v>597.72</v>
      </c>
      <c r="FW352" s="107">
        <v>141.88</v>
      </c>
      <c r="FX352" s="107">
        <v>12.32</v>
      </c>
      <c r="FY352" s="107">
        <v>600.69000000000005</v>
      </c>
      <c r="FZ352" s="107">
        <v>3783867.63</v>
      </c>
      <c r="GA352" s="107">
        <v>25.55</v>
      </c>
      <c r="GB352" s="131">
        <v>666.47</v>
      </c>
      <c r="GC352" s="107">
        <v>25912192.309999999</v>
      </c>
      <c r="GD352" s="107">
        <v>174.97</v>
      </c>
      <c r="GE352" s="132">
        <v>608.69000000000005</v>
      </c>
      <c r="GF352" s="105">
        <v>73.599999999999994</v>
      </c>
      <c r="GG352" s="105">
        <v>19.399999999999999</v>
      </c>
      <c r="GH352" s="105">
        <v>171.3</v>
      </c>
      <c r="GI352" s="105">
        <v>76.900000000000006</v>
      </c>
      <c r="GJ352" s="105">
        <v>32.700000000000003</v>
      </c>
      <c r="GK352" s="105">
        <v>229.6</v>
      </c>
      <c r="GL352" s="133">
        <v>0</v>
      </c>
      <c r="GM352" s="133">
        <v>1</v>
      </c>
      <c r="GN352" s="133">
        <v>0</v>
      </c>
      <c r="GO352" s="133">
        <v>0</v>
      </c>
      <c r="GP352" s="133">
        <v>0</v>
      </c>
      <c r="GQ352" s="133">
        <v>0</v>
      </c>
      <c r="GR352" s="133" t="s">
        <v>1103</v>
      </c>
      <c r="GS352" s="72" t="s">
        <v>981</v>
      </c>
      <c r="GT352" s="72">
        <v>0.89</v>
      </c>
      <c r="GU352" s="72">
        <v>0.93</v>
      </c>
      <c r="GV352" s="72">
        <v>0.94</v>
      </c>
      <c r="GW352" s="72">
        <v>0.93</v>
      </c>
      <c r="GX352" s="72" t="s">
        <v>1085</v>
      </c>
      <c r="GY352" s="72">
        <v>0.99</v>
      </c>
      <c r="GZ352" s="72">
        <v>800</v>
      </c>
      <c r="HA352" s="133" t="s">
        <v>1086</v>
      </c>
      <c r="HB352" s="133">
        <v>89.5</v>
      </c>
      <c r="HC352" s="53" t="str">
        <f t="shared" si="40"/>
        <v>61</v>
      </c>
      <c r="HD352" s="56">
        <f t="shared" si="41"/>
        <v>2020</v>
      </c>
      <c r="HF352" s="56" t="e">
        <f>MATCH(ROUND(#REF!,1),#REF!,0)</f>
        <v>#REF!</v>
      </c>
      <c r="HG352" s="56" t="e">
        <f>MATCH(ROUND(#REF!,1),#REF!,0)</f>
        <v>#REF!</v>
      </c>
      <c r="HH352" s="56" t="e">
        <f>MATCH(ROUND(#REF!,1),#REF!,0)</f>
        <v>#REF!</v>
      </c>
      <c r="HI352" s="56" t="e">
        <f>MATCH(ROUND(#REF!,1),#REF!,0)</f>
        <v>#REF!</v>
      </c>
      <c r="HK352" s="115">
        <f t="shared" si="37"/>
        <v>2</v>
      </c>
      <c r="HL352" s="115" t="str" cm="1">
        <f t="array" ref="HL352">IFERROR(INDEX(#REF!,'5. Data Set'!HH352),"")</f>
        <v/>
      </c>
      <c r="HN352" s="116" t="str" cm="1">
        <f t="array" ref="HN352">IF(IFERROR(INDEX($E$5:$E$900,SMALL(IF(ROUND($EH$5:$EH$900,1)=ROUND($EH352,1),ROW($EH$5:$EH$900)-4,""),1)),"")=$E352,"",IFERROR(INDEX($E$5:$E$900,SMALL(IF(ROUND($EH$5:$EH$900,1)=ROUND($EH352,1),ROW($EH$5:$EH$900)-4,""),1)),""))</f>
        <v/>
      </c>
      <c r="HO352" s="116" t="str" cm="1">
        <f t="array" ref="HO352">IF(IFERROR(INDEX($E$5:$E$900,SMALL(IF(ROUND($EH$5:$EH$900,1)=ROUND($EH352,1),ROW($EH$5:$EH$900)-4,""),2)),"")=$E352,"",IFERROR(INDEX($E$5:$E$900,SMALL(IF(ROUND($EH$5:$EH$900,1)=ROUND($EH352,1),ROW($EH$5:$EH$900)-4,""),2)),""))</f>
        <v/>
      </c>
      <c r="HP352" s="116" t="str" cm="1">
        <f t="array" ref="HP352">IF(IFERROR(INDEX($E$5:$E$900,SMALL(IF(ROUND($EH$5:$EH$900,1)=ROUND($EH352,1),ROW($EH$5:$EH$900)-4,""),3)),"")=$E352,"",IFERROR(INDEX($E$5:$E$900,SMALL(IF(ROUND($EH$5:$EH$900,1)=ROUND($EH352,1),ROW($EH$5:$EH$900)-4,""),3)),""))</f>
        <v/>
      </c>
      <c r="HQ352" s="117" t="str" cm="1">
        <f t="array" ref="HQ352">IF(IFERROR(INDEX($E$5:$E$900,SMALL(IF(ROUND($EH$5:$EH$900,1)=ROUND($EH352,1),ROW($EH$5:$EH$900)-4,""),4)),"")=$E352,"",IFERROR(INDEX($E$5:$E$900,SMALL(IF(ROUND($EH$5:$EH$900,1)=ROUND($EH352,1),ROW($EH$5:$EH$900)-4,""),4)),""))</f>
        <v/>
      </c>
      <c r="HR352" s="118"/>
      <c r="HS352" s="105" t="str">
        <f t="shared" si="38"/>
        <v>AJAF</v>
      </c>
      <c r="HT352" s="119" t="str">
        <f t="shared" si="39"/>
        <v/>
      </c>
      <c r="HU352" s="119" t="str">
        <f t="shared" si="39"/>
        <v/>
      </c>
      <c r="HV352" s="119" t="str">
        <f t="shared" si="39"/>
        <v/>
      </c>
      <c r="HW352" s="119" t="str">
        <f t="shared" si="36"/>
        <v/>
      </c>
    </row>
    <row r="353" spans="1:231" ht="15" customHeight="1" x14ac:dyDescent="0.25">
      <c r="A353" s="110" t="s">
        <v>1072</v>
      </c>
      <c r="B353" s="110" t="s">
        <v>1203</v>
      </c>
      <c r="C353" s="107" t="s">
        <v>1074</v>
      </c>
      <c r="D353" s="209">
        <v>2021</v>
      </c>
      <c r="E353" s="109" t="s">
        <v>1204</v>
      </c>
      <c r="F353" s="107" t="s">
        <v>300</v>
      </c>
      <c r="G353" s="107" t="s">
        <v>1076</v>
      </c>
      <c r="H353" s="107" t="s">
        <v>1076</v>
      </c>
      <c r="I353" s="107" t="s">
        <v>1076</v>
      </c>
      <c r="J353" s="107" t="s">
        <v>1076</v>
      </c>
      <c r="K353" s="107" t="s">
        <v>1076</v>
      </c>
      <c r="L353" s="107" t="s">
        <v>1076</v>
      </c>
      <c r="M353" s="107" t="s">
        <v>1076</v>
      </c>
      <c r="N353" s="107" t="s">
        <v>1076</v>
      </c>
      <c r="O353" s="107" t="s">
        <v>1076</v>
      </c>
      <c r="P353" s="107" t="s">
        <v>1076</v>
      </c>
      <c r="Q353" s="107" t="s">
        <v>1076</v>
      </c>
      <c r="R353" s="107" t="s">
        <v>1077</v>
      </c>
      <c r="S353" s="107" t="s">
        <v>1076</v>
      </c>
      <c r="T353" s="107" t="s">
        <v>1076</v>
      </c>
      <c r="U353" s="107" t="s">
        <v>1077</v>
      </c>
      <c r="V353" s="107" t="s">
        <v>1077</v>
      </c>
      <c r="W353" s="107" t="s">
        <v>18</v>
      </c>
      <c r="X353" s="105" t="s">
        <v>1098</v>
      </c>
      <c r="Y353" s="107" t="s">
        <v>296</v>
      </c>
      <c r="Z353" s="107">
        <v>1</v>
      </c>
      <c r="AA353" s="107" t="s">
        <v>1205</v>
      </c>
      <c r="AB353" s="110">
        <v>1</v>
      </c>
      <c r="AC353" s="110">
        <v>1</v>
      </c>
      <c r="AD353" s="107">
        <v>2450</v>
      </c>
      <c r="AE353" s="107">
        <v>64</v>
      </c>
      <c r="AF353" s="107">
        <v>2</v>
      </c>
      <c r="AG353" s="107">
        <v>511700</v>
      </c>
      <c r="AH353" s="107">
        <v>8</v>
      </c>
      <c r="AI353" s="107" t="s">
        <v>1206</v>
      </c>
      <c r="AJ353" s="110">
        <v>2</v>
      </c>
      <c r="AK353" s="110"/>
      <c r="AL353" s="107"/>
      <c r="AM353" s="107">
        <v>1</v>
      </c>
      <c r="AN353" s="110" t="s">
        <v>367</v>
      </c>
      <c r="AO353" s="110">
        <v>500</v>
      </c>
      <c r="AP353" s="107" t="s">
        <v>1140</v>
      </c>
      <c r="AQ353" s="107" t="s">
        <v>1081</v>
      </c>
      <c r="AR353" s="107" t="s">
        <v>1082</v>
      </c>
      <c r="AS353" s="107" t="s">
        <v>1134</v>
      </c>
      <c r="AT353" s="107" t="s">
        <v>1189</v>
      </c>
      <c r="AU353" s="107">
        <v>33.261000000000003</v>
      </c>
      <c r="AV353" s="107">
        <v>33.058</v>
      </c>
      <c r="AW353" s="107">
        <v>65.091999999999999</v>
      </c>
      <c r="AX353" s="107">
        <v>51.085000000000001</v>
      </c>
      <c r="AY353" s="107">
        <v>41.779000000000003</v>
      </c>
      <c r="AZ353" s="107">
        <v>797.70699999999999</v>
      </c>
      <c r="BA353" s="107">
        <v>32.420999999999999</v>
      </c>
      <c r="BB353" s="107">
        <v>10.522</v>
      </c>
      <c r="BC353" s="107">
        <v>24.100999999999999</v>
      </c>
      <c r="BD353" s="107">
        <v>29.393000000000001</v>
      </c>
      <c r="BE353" s="133">
        <v>225.30500000000001</v>
      </c>
      <c r="BF353" s="133">
        <v>63.5</v>
      </c>
      <c r="BG353" s="131">
        <v>108029.63</v>
      </c>
      <c r="BH353" s="112">
        <v>108079.022</v>
      </c>
      <c r="BI353" s="111">
        <v>15.608000000000001</v>
      </c>
      <c r="BJ353" s="112">
        <v>376.08499999999998</v>
      </c>
      <c r="BK353" s="112">
        <v>81048.375</v>
      </c>
      <c r="BL353" s="111">
        <v>11.705</v>
      </c>
      <c r="BM353" s="112">
        <v>307.09199999999998</v>
      </c>
      <c r="BN353" s="112">
        <v>54072.557000000001</v>
      </c>
      <c r="BO353" s="111">
        <v>7.8090000000000002</v>
      </c>
      <c r="BP353" s="112">
        <v>237.72399999999999</v>
      </c>
      <c r="BQ353" s="112">
        <v>27023.614000000001</v>
      </c>
      <c r="BR353" s="111">
        <v>3.903</v>
      </c>
      <c r="BS353" s="131">
        <v>165.696</v>
      </c>
      <c r="BT353" s="131">
        <v>836098.46</v>
      </c>
      <c r="BU353" s="112">
        <v>836054.65599999996</v>
      </c>
      <c r="BV353" s="107">
        <v>14.167999999999999</v>
      </c>
      <c r="BW353" s="107">
        <v>324.83199999999999</v>
      </c>
      <c r="BX353" s="107">
        <v>627150.91599999997</v>
      </c>
      <c r="BY353" s="107">
        <v>10.628</v>
      </c>
      <c r="BZ353" s="107">
        <v>248.173</v>
      </c>
      <c r="CA353" s="107">
        <v>418120.25900000002</v>
      </c>
      <c r="CB353" s="107">
        <v>7.0860000000000003</v>
      </c>
      <c r="CC353" s="107">
        <v>218.089</v>
      </c>
      <c r="CD353" s="107">
        <v>209031.64199999999</v>
      </c>
      <c r="CE353" s="107">
        <v>3.5419999999999998</v>
      </c>
      <c r="CF353" s="131">
        <v>180.024</v>
      </c>
      <c r="CG353" s="131">
        <v>422620.15999999997</v>
      </c>
      <c r="CH353" s="112">
        <v>436720.96</v>
      </c>
      <c r="CI353" s="107">
        <v>27.387</v>
      </c>
      <c r="CJ353" s="107">
        <v>346.06099999999998</v>
      </c>
      <c r="CK353" s="107">
        <v>316866.74400000001</v>
      </c>
      <c r="CL353" s="107">
        <v>19.870999999999999</v>
      </c>
      <c r="CM353" s="107">
        <v>260.98700000000002</v>
      </c>
      <c r="CN353" s="107">
        <v>211299.592</v>
      </c>
      <c r="CO353" s="107">
        <v>13.250999999999999</v>
      </c>
      <c r="CP353" s="107">
        <v>188.19399999999999</v>
      </c>
      <c r="CQ353" s="107">
        <v>105673.216</v>
      </c>
      <c r="CR353" s="107">
        <v>6.6269999999999998</v>
      </c>
      <c r="CS353" s="107">
        <v>156.596</v>
      </c>
      <c r="CT353" s="107">
        <v>258289.32</v>
      </c>
      <c r="CU353" s="107">
        <v>258337.38</v>
      </c>
      <c r="CV353" s="107">
        <v>17.16</v>
      </c>
      <c r="CW353" s="107">
        <v>244.64</v>
      </c>
      <c r="CX353" s="112">
        <v>193796.69</v>
      </c>
      <c r="CY353" s="107">
        <v>12.87</v>
      </c>
      <c r="CZ353" s="107">
        <v>210.67</v>
      </c>
      <c r="DA353" s="112">
        <v>129131.86</v>
      </c>
      <c r="DB353" s="107">
        <v>8.58</v>
      </c>
      <c r="DC353" s="107">
        <v>164.69</v>
      </c>
      <c r="DD353" s="112">
        <v>64602.16</v>
      </c>
      <c r="DE353" s="107">
        <v>4.29</v>
      </c>
      <c r="DF353" s="107">
        <v>140.59</v>
      </c>
      <c r="DG353" s="131">
        <v>325038.37</v>
      </c>
      <c r="DH353" s="112">
        <v>325393.49</v>
      </c>
      <c r="DI353" s="107">
        <v>15.58</v>
      </c>
      <c r="DJ353" s="107">
        <v>281.89999999999998</v>
      </c>
      <c r="DK353" s="112">
        <v>243812.42</v>
      </c>
      <c r="DL353" s="107">
        <v>11.67</v>
      </c>
      <c r="DM353" s="107">
        <v>239.62</v>
      </c>
      <c r="DN353" s="112">
        <v>162666.51999999999</v>
      </c>
      <c r="DO353" s="107">
        <v>7.79</v>
      </c>
      <c r="DP353" s="131">
        <v>179.93</v>
      </c>
      <c r="DQ353" s="112">
        <v>81277.63</v>
      </c>
      <c r="DR353" s="107">
        <v>3.89</v>
      </c>
      <c r="DS353" s="131">
        <v>148.83000000000001</v>
      </c>
      <c r="DT353" s="131">
        <v>268846.83</v>
      </c>
      <c r="DU353" s="112">
        <v>270132.83</v>
      </c>
      <c r="DV353" s="107">
        <v>276.54000000000002</v>
      </c>
      <c r="DW353" s="107">
        <v>253.09</v>
      </c>
      <c r="DX353" s="112">
        <v>201545.28</v>
      </c>
      <c r="DY353" s="107">
        <v>206.32</v>
      </c>
      <c r="DZ353" s="131">
        <v>218.67</v>
      </c>
      <c r="EA353" s="112">
        <v>134436.79</v>
      </c>
      <c r="EB353" s="107">
        <v>137.62</v>
      </c>
      <c r="EC353" s="131">
        <v>169.19</v>
      </c>
      <c r="ED353" s="112">
        <v>67219.199999999997</v>
      </c>
      <c r="EE353" s="107">
        <v>68.81</v>
      </c>
      <c r="EF353" s="131">
        <v>142.51</v>
      </c>
      <c r="EG353" s="131">
        <v>5614500.04</v>
      </c>
      <c r="EH353" s="111">
        <v>5603537.0599999996</v>
      </c>
      <c r="EI353" s="107">
        <v>15.824</v>
      </c>
      <c r="EJ353" s="107">
        <v>353.1</v>
      </c>
      <c r="EK353" s="112">
        <v>4915756.33</v>
      </c>
      <c r="EL353" s="107">
        <v>13.882</v>
      </c>
      <c r="EM353" s="131">
        <v>334.78</v>
      </c>
      <c r="EN353" s="112">
        <v>4210742.28</v>
      </c>
      <c r="EO353" s="107">
        <v>11.891</v>
      </c>
      <c r="EP353" s="131">
        <v>302.85000000000002</v>
      </c>
      <c r="EQ353" s="112">
        <v>3510939.28</v>
      </c>
      <c r="ER353" s="107">
        <v>9.9149999999999991</v>
      </c>
      <c r="ES353" s="131">
        <v>268.91000000000003</v>
      </c>
      <c r="ET353" s="112">
        <v>2806011.57</v>
      </c>
      <c r="EU353" s="107">
        <v>7.9240000000000004</v>
      </c>
      <c r="EV353" s="131">
        <v>213.38</v>
      </c>
      <c r="EW353" s="112">
        <v>2109140.5499999998</v>
      </c>
      <c r="EX353" s="107">
        <v>5.9560000000000004</v>
      </c>
      <c r="EY353" s="131">
        <v>177.69</v>
      </c>
      <c r="EZ353" s="112">
        <v>1406464.63</v>
      </c>
      <c r="FA353" s="107">
        <v>3.972</v>
      </c>
      <c r="FB353" s="131">
        <v>157.05000000000001</v>
      </c>
      <c r="FC353" s="112">
        <v>700128.79</v>
      </c>
      <c r="FD353" s="107">
        <v>1.9770000000000001</v>
      </c>
      <c r="FE353" s="131">
        <v>137.18</v>
      </c>
      <c r="FF353" s="131">
        <v>561.16999999999996</v>
      </c>
      <c r="FG353" s="112">
        <v>552.94000000000005</v>
      </c>
      <c r="FH353" s="107">
        <v>1.63</v>
      </c>
      <c r="FI353" s="107">
        <v>112.1</v>
      </c>
      <c r="FJ353" s="112">
        <v>281.52999999999997</v>
      </c>
      <c r="FK353" s="107">
        <v>0.83</v>
      </c>
      <c r="FL353" s="171">
        <v>109.49</v>
      </c>
      <c r="FM353" s="131">
        <v>506.28</v>
      </c>
      <c r="FN353" s="112">
        <v>502.11</v>
      </c>
      <c r="FO353" s="107">
        <v>3.68</v>
      </c>
      <c r="FP353" s="107">
        <v>108.57</v>
      </c>
      <c r="FQ353" s="112">
        <v>253.66</v>
      </c>
      <c r="FR353" s="107">
        <v>1.86</v>
      </c>
      <c r="FS353" s="131">
        <v>108.25</v>
      </c>
      <c r="FT353" s="107">
        <v>99.83</v>
      </c>
      <c r="FU353" s="107">
        <v>8.67</v>
      </c>
      <c r="FV353" s="107">
        <v>291.95</v>
      </c>
      <c r="FW353" s="107">
        <v>100.04</v>
      </c>
      <c r="FX353" s="107">
        <v>8.68</v>
      </c>
      <c r="FY353" s="107">
        <v>298.33999999999997</v>
      </c>
      <c r="FZ353" s="107">
        <v>1813570.47</v>
      </c>
      <c r="GA353" s="107">
        <v>12.25</v>
      </c>
      <c r="GB353" s="131">
        <v>342.36</v>
      </c>
      <c r="GC353" s="107">
        <v>11351304.279999999</v>
      </c>
      <c r="GD353" s="107">
        <v>76.650000000000006</v>
      </c>
      <c r="GE353" s="132">
        <v>340.2</v>
      </c>
      <c r="GF353" s="105">
        <v>109.3</v>
      </c>
      <c r="GG353" s="105">
        <v>63</v>
      </c>
      <c r="GH353" s="105">
        <v>15.9</v>
      </c>
      <c r="GI353" s="105">
        <v>81.400000000000006</v>
      </c>
      <c r="GJ353" s="105">
        <v>63.5</v>
      </c>
      <c r="GK353" s="105">
        <v>230.1</v>
      </c>
      <c r="GL353" s="133">
        <v>0</v>
      </c>
      <c r="GM353" s="133">
        <v>1</v>
      </c>
      <c r="GN353" s="133">
        <v>0</v>
      </c>
      <c r="GO353" s="133">
        <v>0</v>
      </c>
      <c r="GP353" s="133">
        <v>0</v>
      </c>
      <c r="GQ353" s="133">
        <v>0</v>
      </c>
      <c r="GR353" s="133" t="s">
        <v>1106</v>
      </c>
      <c r="GS353" s="72" t="s">
        <v>981</v>
      </c>
      <c r="GT353" s="72">
        <v>0.88800000000000001</v>
      </c>
      <c r="GU353" s="72">
        <v>0.92900000000000005</v>
      </c>
      <c r="GV353" s="72">
        <v>0.94499999999999995</v>
      </c>
      <c r="GW353" s="72">
        <v>0.93700000000000006</v>
      </c>
      <c r="GX353" s="72" t="s">
        <v>1085</v>
      </c>
      <c r="GY353" s="72">
        <v>0.99</v>
      </c>
      <c r="GZ353" s="72">
        <v>500</v>
      </c>
      <c r="HA353" s="133" t="s">
        <v>1086</v>
      </c>
      <c r="HB353" s="133">
        <v>111</v>
      </c>
      <c r="HC353" s="53" t="str">
        <f t="shared" si="40"/>
        <v>62</v>
      </c>
      <c r="HD353" s="56">
        <f t="shared" si="41"/>
        <v>2021</v>
      </c>
      <c r="HF353" s="56" t="e">
        <f>MATCH(ROUND(#REF!,1),#REF!,0)</f>
        <v>#REF!</v>
      </c>
      <c r="HG353" s="56" t="e">
        <f>MATCH(ROUND(#REF!,1),#REF!,0)</f>
        <v>#REF!</v>
      </c>
      <c r="HH353" s="56" t="e">
        <f>MATCH(ROUND(#REF!,1),#REF!,0)</f>
        <v>#REF!</v>
      </c>
      <c r="HI353" s="56" t="e">
        <f>MATCH(ROUND(#REF!,1),#REF!,0)</f>
        <v>#REF!</v>
      </c>
      <c r="HK353" s="115">
        <f t="shared" si="37"/>
        <v>1</v>
      </c>
      <c r="HL353" s="115" t="str" cm="1">
        <f t="array" ref="HL353">IFERROR(INDEX(#REF!,'5. Data Set'!HH353),"")</f>
        <v/>
      </c>
      <c r="HN353" s="116" t="str" cm="1">
        <f t="array" ref="HN353">IF(IFERROR(INDEX($E$5:$E$900,SMALL(IF(ROUND($EH$5:$EH$900,1)=ROUND($EH353,1),ROW($EH$5:$EH$900)-4,""),1)),"")=$E353,"",IFERROR(INDEX($E$5:$E$900,SMALL(IF(ROUND($EH$5:$EH$900,1)=ROUND($EH353,1),ROW($EH$5:$EH$900)-4,""),1)),""))</f>
        <v/>
      </c>
      <c r="HO353" s="116" t="str" cm="1">
        <f t="array" ref="HO353">IF(IFERROR(INDEX($E$5:$E$900,SMALL(IF(ROUND($EH$5:$EH$900,1)=ROUND($EH353,1),ROW($EH$5:$EH$900)-4,""),2)),"")=$E353,"",IFERROR(INDEX($E$5:$E$900,SMALL(IF(ROUND($EH$5:$EH$900,1)=ROUND($EH353,1),ROW($EH$5:$EH$900)-4,""),2)),""))</f>
        <v/>
      </c>
      <c r="HP353" s="116" t="str" cm="1">
        <f t="array" ref="HP353">IF(IFERROR(INDEX($E$5:$E$900,SMALL(IF(ROUND($EH$5:$EH$900,1)=ROUND($EH353,1),ROW($EH$5:$EH$900)-4,""),3)),"")=$E353,"",IFERROR(INDEX($E$5:$E$900,SMALL(IF(ROUND($EH$5:$EH$900,1)=ROUND($EH353,1),ROW($EH$5:$EH$900)-4,""),3)),""))</f>
        <v/>
      </c>
      <c r="HQ353" s="117" t="str" cm="1">
        <f t="array" ref="HQ353">IF(IFERROR(INDEX($E$5:$E$900,SMALL(IF(ROUND($EH$5:$EH$900,1)=ROUND($EH353,1),ROW($EH$5:$EH$900)-4,""),4)),"")=$E353,"",IFERROR(INDEX($E$5:$E$900,SMALL(IF(ROUND($EH$5:$EH$900,1)=ROUND($EH353,1),ROW($EH$5:$EH$900)-4,""),4)),""))</f>
        <v/>
      </c>
      <c r="HR353" s="118"/>
      <c r="HS353" s="105" t="str">
        <f t="shared" si="38"/>
        <v>AJAG</v>
      </c>
      <c r="HT353" s="119" t="str">
        <f t="shared" si="39"/>
        <v/>
      </c>
      <c r="HU353" s="119" t="str">
        <f t="shared" si="39"/>
        <v/>
      </c>
      <c r="HV353" s="119" t="str">
        <f t="shared" si="39"/>
        <v/>
      </c>
      <c r="HW353" s="119" t="str">
        <f t="shared" si="36"/>
        <v/>
      </c>
    </row>
    <row r="354" spans="1:231" ht="12.75" customHeight="1" x14ac:dyDescent="0.25">
      <c r="A354" s="110" t="s">
        <v>1072</v>
      </c>
      <c r="B354" s="110" t="s">
        <v>1203</v>
      </c>
      <c r="C354" s="107" t="s">
        <v>1074</v>
      </c>
      <c r="D354" s="108">
        <v>2021</v>
      </c>
      <c r="E354" s="109" t="s">
        <v>1207</v>
      </c>
      <c r="F354" s="107" t="s">
        <v>309</v>
      </c>
      <c r="G354" s="107" t="s">
        <v>1076</v>
      </c>
      <c r="H354" s="107" t="s">
        <v>1076</v>
      </c>
      <c r="I354" s="107" t="s">
        <v>1076</v>
      </c>
      <c r="J354" s="107" t="s">
        <v>1076</v>
      </c>
      <c r="K354" s="107" t="s">
        <v>1076</v>
      </c>
      <c r="L354" s="107" t="s">
        <v>1076</v>
      </c>
      <c r="M354" s="107" t="s">
        <v>1076</v>
      </c>
      <c r="N354" s="107" t="s">
        <v>1076</v>
      </c>
      <c r="O354" s="107" t="s">
        <v>1076</v>
      </c>
      <c r="P354" s="107" t="s">
        <v>1076</v>
      </c>
      <c r="Q354" s="107" t="s">
        <v>1076</v>
      </c>
      <c r="R354" s="107" t="s">
        <v>1077</v>
      </c>
      <c r="S354" s="107" t="s">
        <v>1076</v>
      </c>
      <c r="T354" s="107" t="s">
        <v>1076</v>
      </c>
      <c r="U354" s="107" t="s">
        <v>1077</v>
      </c>
      <c r="V354" s="107" t="s">
        <v>1077</v>
      </c>
      <c r="W354" s="107" t="s">
        <v>18</v>
      </c>
      <c r="X354" s="105" t="s">
        <v>1098</v>
      </c>
      <c r="Y354" s="107" t="s">
        <v>296</v>
      </c>
      <c r="Z354" s="107">
        <v>1</v>
      </c>
      <c r="AA354" s="107" t="s">
        <v>1208</v>
      </c>
      <c r="AB354" s="110">
        <v>1</v>
      </c>
      <c r="AC354" s="110">
        <v>1</v>
      </c>
      <c r="AD354" s="107">
        <v>3100</v>
      </c>
      <c r="AE354" s="107">
        <v>8</v>
      </c>
      <c r="AF354" s="107">
        <v>2</v>
      </c>
      <c r="AG354" s="107">
        <v>63700</v>
      </c>
      <c r="AH354" s="107">
        <v>8</v>
      </c>
      <c r="AI354" s="107" t="s">
        <v>1132</v>
      </c>
      <c r="AJ354" s="110">
        <v>2</v>
      </c>
      <c r="AK354" s="110"/>
      <c r="AL354" s="107"/>
      <c r="AM354" s="107">
        <v>1</v>
      </c>
      <c r="AN354" s="110" t="s">
        <v>367</v>
      </c>
      <c r="AO354" s="110">
        <v>500</v>
      </c>
      <c r="AP354" s="107" t="s">
        <v>1140</v>
      </c>
      <c r="AQ354" s="107" t="s">
        <v>1081</v>
      </c>
      <c r="AR354" s="107" t="s">
        <v>1082</v>
      </c>
      <c r="AS354" s="107" t="s">
        <v>1134</v>
      </c>
      <c r="AT354" s="107" t="s">
        <v>1189</v>
      </c>
      <c r="AU354" s="107">
        <v>15.08</v>
      </c>
      <c r="AV354" s="107">
        <v>25.815000000000001</v>
      </c>
      <c r="AW354" s="107">
        <v>26.126999999999999</v>
      </c>
      <c r="AX354" s="107">
        <v>14.913</v>
      </c>
      <c r="AY354" s="107">
        <v>14.163</v>
      </c>
      <c r="AZ354" s="107">
        <v>269.48899999999998</v>
      </c>
      <c r="BA354" s="107">
        <v>13.096</v>
      </c>
      <c r="BB354" s="107">
        <v>15.813000000000001</v>
      </c>
      <c r="BC354" s="107">
        <v>35.578000000000003</v>
      </c>
      <c r="BD354" s="107">
        <v>32.085999999999999</v>
      </c>
      <c r="BE354" s="133">
        <v>55.241</v>
      </c>
      <c r="BF354" s="133">
        <v>29.7</v>
      </c>
      <c r="BG354" s="131">
        <v>19044.560000000001</v>
      </c>
      <c r="BH354" s="112">
        <v>19134.850999999999</v>
      </c>
      <c r="BI354" s="111">
        <v>2.7629999999999999</v>
      </c>
      <c r="BJ354" s="112">
        <v>126</v>
      </c>
      <c r="BK354" s="112">
        <v>14333.457</v>
      </c>
      <c r="BL354" s="111">
        <v>2.0699999999999998</v>
      </c>
      <c r="BM354" s="112">
        <v>111.601</v>
      </c>
      <c r="BN354" s="112">
        <v>9550.3060000000005</v>
      </c>
      <c r="BO354" s="111">
        <v>1.379</v>
      </c>
      <c r="BP354" s="112">
        <v>93.183999999999997</v>
      </c>
      <c r="BQ354" s="112">
        <v>4775.0069999999996</v>
      </c>
      <c r="BR354" s="111">
        <v>0.69</v>
      </c>
      <c r="BS354" s="131">
        <v>80.296999999999997</v>
      </c>
      <c r="BT354" s="131">
        <v>301773.83</v>
      </c>
      <c r="BU354" s="112">
        <v>303223.80699999997</v>
      </c>
      <c r="BV354" s="107">
        <v>5.1390000000000002</v>
      </c>
      <c r="BW354" s="107">
        <v>133.16800000000001</v>
      </c>
      <c r="BX354" s="107">
        <v>226293.32</v>
      </c>
      <c r="BY354" s="107">
        <v>3.835</v>
      </c>
      <c r="BZ354" s="107">
        <v>119.434</v>
      </c>
      <c r="CA354" s="107">
        <v>150962.95199999999</v>
      </c>
      <c r="CB354" s="107">
        <v>2.5579999999999998</v>
      </c>
      <c r="CC354" s="107">
        <v>102.309</v>
      </c>
      <c r="CD354" s="107">
        <v>75408.130999999994</v>
      </c>
      <c r="CE354" s="107">
        <v>1.278</v>
      </c>
      <c r="CF354" s="131">
        <v>89.153999999999996</v>
      </c>
      <c r="CG354" s="131">
        <v>76999.53</v>
      </c>
      <c r="CH354" s="112">
        <v>75195.926000000007</v>
      </c>
      <c r="CI354" s="107">
        <v>4.7160000000000002</v>
      </c>
      <c r="CJ354" s="107">
        <v>133.14599999999999</v>
      </c>
      <c r="CK354" s="107">
        <v>57743.885000000002</v>
      </c>
      <c r="CL354" s="107">
        <v>3.621</v>
      </c>
      <c r="CM354" s="107">
        <v>112.511</v>
      </c>
      <c r="CN354" s="107">
        <v>38499.42</v>
      </c>
      <c r="CO354" s="107">
        <v>2.4140000000000001</v>
      </c>
      <c r="CP354" s="107">
        <v>89.468000000000004</v>
      </c>
      <c r="CQ354" s="107">
        <v>19261.998</v>
      </c>
      <c r="CR354" s="107">
        <v>1.208</v>
      </c>
      <c r="CS354" s="107">
        <v>79.738</v>
      </c>
      <c r="CT354" s="107">
        <v>34878.120000000003</v>
      </c>
      <c r="CU354" s="107">
        <v>35003.599999999999</v>
      </c>
      <c r="CV354" s="107">
        <v>2.33</v>
      </c>
      <c r="CW354" s="107">
        <v>96.79</v>
      </c>
      <c r="CX354" s="112">
        <v>26153.58</v>
      </c>
      <c r="CY354" s="107">
        <v>1.74</v>
      </c>
      <c r="CZ354" s="107">
        <v>91.85</v>
      </c>
      <c r="DA354" s="112">
        <v>17469.2</v>
      </c>
      <c r="DB354" s="107">
        <v>1.1599999999999999</v>
      </c>
      <c r="DC354" s="107">
        <v>81.27</v>
      </c>
      <c r="DD354" s="112">
        <v>8709.2999999999993</v>
      </c>
      <c r="DE354" s="107">
        <v>0.57999999999999996</v>
      </c>
      <c r="DF354" s="107">
        <v>75.84</v>
      </c>
      <c r="DG354" s="131">
        <v>48158.7</v>
      </c>
      <c r="DH354" s="112">
        <v>48403.69</v>
      </c>
      <c r="DI354" s="107">
        <v>2.3199999999999998</v>
      </c>
      <c r="DJ354" s="107">
        <v>104.86</v>
      </c>
      <c r="DK354" s="112">
        <v>36133.660000000003</v>
      </c>
      <c r="DL354" s="107">
        <v>1.73</v>
      </c>
      <c r="DM354" s="107">
        <v>97.9</v>
      </c>
      <c r="DN354" s="112">
        <v>24027.46</v>
      </c>
      <c r="DO354" s="107">
        <v>1.1499999999999999</v>
      </c>
      <c r="DP354" s="131">
        <v>83.54</v>
      </c>
      <c r="DQ354" s="112">
        <v>12032.04</v>
      </c>
      <c r="DR354" s="107">
        <v>0.57999999999999996</v>
      </c>
      <c r="DS354" s="131">
        <v>76.989999999999995</v>
      </c>
      <c r="DT354" s="131">
        <v>42248.47</v>
      </c>
      <c r="DU354" s="112">
        <v>42459</v>
      </c>
      <c r="DV354" s="107">
        <v>43.47</v>
      </c>
      <c r="DW354" s="107">
        <v>102.47</v>
      </c>
      <c r="DX354" s="112">
        <v>31688.28</v>
      </c>
      <c r="DY354" s="107">
        <v>32.44</v>
      </c>
      <c r="DZ354" s="131">
        <v>96.15</v>
      </c>
      <c r="EA354" s="112">
        <v>21115.16</v>
      </c>
      <c r="EB354" s="107">
        <v>21.62</v>
      </c>
      <c r="EC354" s="131">
        <v>83.16</v>
      </c>
      <c r="ED354" s="112">
        <v>10578.84</v>
      </c>
      <c r="EE354" s="107">
        <v>10.83</v>
      </c>
      <c r="EF354" s="131">
        <v>76.37</v>
      </c>
      <c r="EG354" s="131">
        <v>925464.58</v>
      </c>
      <c r="EH354" s="111">
        <v>924988.59</v>
      </c>
      <c r="EI354" s="107">
        <v>2.6120000000000001</v>
      </c>
      <c r="EJ354" s="107">
        <v>123.79</v>
      </c>
      <c r="EK354" s="112">
        <v>812767.43</v>
      </c>
      <c r="EL354" s="107">
        <v>2.2949999999999999</v>
      </c>
      <c r="EM354" s="131">
        <v>116.36</v>
      </c>
      <c r="EN354" s="112">
        <v>694234.95</v>
      </c>
      <c r="EO354" s="107">
        <v>1.96</v>
      </c>
      <c r="EP354" s="131">
        <v>107.31</v>
      </c>
      <c r="EQ354" s="112">
        <v>575833.41</v>
      </c>
      <c r="ER354" s="107">
        <v>1.6259999999999999</v>
      </c>
      <c r="ES354" s="131">
        <v>96.48</v>
      </c>
      <c r="ET354" s="112">
        <v>461120.64</v>
      </c>
      <c r="EU354" s="107">
        <v>1.302</v>
      </c>
      <c r="EV354" s="131">
        <v>86.94</v>
      </c>
      <c r="EW354" s="112">
        <v>345144.8</v>
      </c>
      <c r="EX354" s="107">
        <v>0.97499999999999998</v>
      </c>
      <c r="EY354" s="131">
        <v>80.87</v>
      </c>
      <c r="EZ354" s="112">
        <v>231933.12</v>
      </c>
      <c r="FA354" s="107">
        <v>0.65500000000000003</v>
      </c>
      <c r="FB354" s="131">
        <v>77.400000000000006</v>
      </c>
      <c r="FC354" s="112">
        <v>116920.37</v>
      </c>
      <c r="FD354" s="107">
        <v>0.33</v>
      </c>
      <c r="FE354" s="131">
        <v>74.72</v>
      </c>
      <c r="FF354" s="131">
        <v>552.27</v>
      </c>
      <c r="FG354" s="112">
        <v>549.58000000000004</v>
      </c>
      <c r="FH354" s="107">
        <v>1.62</v>
      </c>
      <c r="FI354" s="107">
        <v>72.760000000000005</v>
      </c>
      <c r="FJ354" s="112">
        <v>273.81</v>
      </c>
      <c r="FK354" s="107">
        <v>0.81</v>
      </c>
      <c r="FL354" s="171">
        <v>72.209999999999994</v>
      </c>
      <c r="FM354" s="131">
        <v>496.86</v>
      </c>
      <c r="FN354" s="112">
        <v>484.46</v>
      </c>
      <c r="FO354" s="107">
        <v>3.55</v>
      </c>
      <c r="FP354" s="107">
        <v>71.989999999999995</v>
      </c>
      <c r="FQ354" s="112">
        <v>251.36</v>
      </c>
      <c r="FR354" s="107">
        <v>1.84</v>
      </c>
      <c r="FS354" s="131">
        <v>71.63</v>
      </c>
      <c r="FT354" s="107">
        <v>45.79</v>
      </c>
      <c r="FU354" s="107">
        <v>3.97</v>
      </c>
      <c r="FV354" s="107">
        <v>123.54</v>
      </c>
      <c r="FW354" s="107">
        <v>45.71</v>
      </c>
      <c r="FX354" s="107">
        <v>3.97</v>
      </c>
      <c r="FY354" s="107">
        <v>124</v>
      </c>
      <c r="FZ354" s="107">
        <v>520865.01</v>
      </c>
      <c r="GA354" s="107">
        <v>3.52</v>
      </c>
      <c r="GB354" s="131">
        <v>132.28</v>
      </c>
      <c r="GC354" s="107">
        <v>1049123.21</v>
      </c>
      <c r="GD354" s="107">
        <v>7.08</v>
      </c>
      <c r="GE354" s="132">
        <v>128.24</v>
      </c>
      <c r="GF354" s="105">
        <v>71.900000000000006</v>
      </c>
      <c r="GG354" s="105">
        <v>25.8</v>
      </c>
      <c r="GH354" s="105">
        <v>23.7</v>
      </c>
      <c r="GI354" s="105">
        <v>42.1</v>
      </c>
      <c r="GJ354" s="105">
        <v>29.7</v>
      </c>
      <c r="GK354" s="105">
        <v>230.2</v>
      </c>
      <c r="GL354" s="133">
        <v>0</v>
      </c>
      <c r="GM354" s="133">
        <v>1</v>
      </c>
      <c r="GN354" s="133">
        <v>0</v>
      </c>
      <c r="GO354" s="133">
        <v>0</v>
      </c>
      <c r="GP354" s="133">
        <v>0</v>
      </c>
      <c r="GQ354" s="133">
        <v>0</v>
      </c>
      <c r="GR354" s="133" t="s">
        <v>1106</v>
      </c>
      <c r="GS354" s="72" t="s">
        <v>981</v>
      </c>
      <c r="GT354" s="72">
        <v>0.88800000000000001</v>
      </c>
      <c r="GU354" s="72">
        <v>0.92900000000000005</v>
      </c>
      <c r="GV354" s="72">
        <v>0.94499999999999995</v>
      </c>
      <c r="GW354" s="72">
        <v>0.93700000000000006</v>
      </c>
      <c r="GX354" s="72" t="s">
        <v>1085</v>
      </c>
      <c r="GY354" s="72">
        <v>0.99</v>
      </c>
      <c r="GZ354" s="72">
        <v>500</v>
      </c>
      <c r="HA354" s="133" t="s">
        <v>1086</v>
      </c>
      <c r="HB354" s="133">
        <v>74.8</v>
      </c>
      <c r="HD354" s="56">
        <f t="shared" si="41"/>
        <v>2021</v>
      </c>
      <c r="HF354" s="56" t="e">
        <f>MATCH(ROUND(#REF!,1),#REF!,0)</f>
        <v>#REF!</v>
      </c>
      <c r="HG354" s="56" t="e">
        <f>MATCH(ROUND(#REF!,1),#REF!,0)</f>
        <v>#REF!</v>
      </c>
      <c r="HH354" s="56" t="e">
        <f>MATCH(ROUND(#REF!,1),#REF!,0)</f>
        <v>#REF!</v>
      </c>
      <c r="HI354" s="56" t="e">
        <f>MATCH(ROUND(#REF!,1),#REF!,0)</f>
        <v>#REF!</v>
      </c>
      <c r="HK354" s="115">
        <f t="shared" si="37"/>
        <v>1</v>
      </c>
      <c r="HL354" s="115" t="str" cm="1">
        <f t="array" ref="HL354">IFERROR(INDEX(#REF!,'5. Data Set'!HH354),"")</f>
        <v/>
      </c>
      <c r="HN354" s="116" t="str" cm="1">
        <f t="array" ref="HN354">IF(IFERROR(INDEX($E$5:$E$900,SMALL(IF(ROUND($EH$5:$EH$900,1)=ROUND($EH354,1),ROW($EH$5:$EH$900)-4,""),1)),"")=$E354,"",IFERROR(INDEX($E$5:$E$900,SMALL(IF(ROUND($EH$5:$EH$900,1)=ROUND($EH354,1),ROW($EH$5:$EH$900)-4,""),1)),""))</f>
        <v/>
      </c>
      <c r="HO354" s="116" t="str" cm="1">
        <f t="array" ref="HO354">IF(IFERROR(INDEX($E$5:$E$900,SMALL(IF(ROUND($EH$5:$EH$900,1)=ROUND($EH354,1),ROW($EH$5:$EH$900)-4,""),2)),"")=$E354,"",IFERROR(INDEX($E$5:$E$900,SMALL(IF(ROUND($EH$5:$EH$900,1)=ROUND($EH354,1),ROW($EH$5:$EH$900)-4,""),2)),""))</f>
        <v>TGG200</v>
      </c>
      <c r="HP354" s="116" t="str" cm="1">
        <f t="array" ref="HP354">IF(IFERROR(INDEX($E$5:$E$900,SMALL(IF(ROUND($EH$5:$EH$900,1)=ROUND($EH354,1),ROW($EH$5:$EH$900)-4,""),3)),"")=$E354,"",IFERROR(INDEX($E$5:$E$900,SMALL(IF(ROUND($EH$5:$EH$900,1)=ROUND($EH354,1),ROW($EH$5:$EH$900)-4,""),3)),""))</f>
        <v/>
      </c>
      <c r="HQ354" s="117" t="str" cm="1">
        <f t="array" ref="HQ354">IF(IFERROR(INDEX($E$5:$E$900,SMALL(IF(ROUND($EH$5:$EH$900,1)=ROUND($EH354,1),ROW($EH$5:$EH$900)-4,""),4)),"")=$E354,"",IFERROR(INDEX($E$5:$E$900,SMALL(IF(ROUND($EH$5:$EH$900,1)=ROUND($EH354,1),ROW($EH$5:$EH$900)-4,""),4)),""))</f>
        <v/>
      </c>
      <c r="HR354" s="118"/>
      <c r="HS354" s="105" t="str">
        <f t="shared" si="38"/>
        <v>AJAG</v>
      </c>
      <c r="HT354" s="119" t="str">
        <f t="shared" si="39"/>
        <v/>
      </c>
      <c r="HU354" s="119" t="str">
        <f t="shared" si="39"/>
        <v>BCXD</v>
      </c>
      <c r="HV354" s="119" t="str">
        <f t="shared" si="39"/>
        <v/>
      </c>
      <c r="HW354" s="119" t="str">
        <f t="shared" si="36"/>
        <v/>
      </c>
    </row>
    <row r="355" spans="1:231" ht="12.75" customHeight="1" x14ac:dyDescent="0.25">
      <c r="A355" s="110" t="s">
        <v>1072</v>
      </c>
      <c r="B355" s="110" t="s">
        <v>1209</v>
      </c>
      <c r="C355" s="107" t="s">
        <v>1142</v>
      </c>
      <c r="D355" s="108">
        <v>2019</v>
      </c>
      <c r="E355" s="109" t="s">
        <v>1210</v>
      </c>
      <c r="F355" s="107" t="s">
        <v>309</v>
      </c>
      <c r="G355" s="107" t="s">
        <v>1076</v>
      </c>
      <c r="H355" s="107" t="s">
        <v>1076</v>
      </c>
      <c r="I355" s="107" t="s">
        <v>1076</v>
      </c>
      <c r="J355" s="107" t="s">
        <v>1076</v>
      </c>
      <c r="K355" s="107" t="s">
        <v>1076</v>
      </c>
      <c r="L355" s="107" t="s">
        <v>1076</v>
      </c>
      <c r="M355" s="107" t="s">
        <v>1076</v>
      </c>
      <c r="N355" s="107" t="s">
        <v>1076</v>
      </c>
      <c r="O355" s="107" t="s">
        <v>1076</v>
      </c>
      <c r="P355" s="107" t="s">
        <v>1076</v>
      </c>
      <c r="Q355" s="107" t="s">
        <v>1076</v>
      </c>
      <c r="R355" s="107" t="s">
        <v>1077</v>
      </c>
      <c r="S355" s="107" t="s">
        <v>1076</v>
      </c>
      <c r="T355" s="107" t="s">
        <v>1077</v>
      </c>
      <c r="U355" s="107" t="s">
        <v>1077</v>
      </c>
      <c r="V355" s="107" t="s">
        <v>1077</v>
      </c>
      <c r="W355" s="107" t="s">
        <v>18</v>
      </c>
      <c r="X355" s="105" t="s">
        <v>1098</v>
      </c>
      <c r="Y355" s="107" t="s">
        <v>296</v>
      </c>
      <c r="Z355" s="107">
        <v>1</v>
      </c>
      <c r="AA355" s="107" t="s">
        <v>1099</v>
      </c>
      <c r="AB355" s="110">
        <v>2</v>
      </c>
      <c r="AC355" s="110">
        <v>1</v>
      </c>
      <c r="AD355" s="107">
        <v>1700</v>
      </c>
      <c r="AE355" s="107">
        <v>6</v>
      </c>
      <c r="AF355" s="107">
        <v>1</v>
      </c>
      <c r="AG355" s="107">
        <v>95700</v>
      </c>
      <c r="AH355" s="107">
        <v>6</v>
      </c>
      <c r="AI355" s="107" t="s">
        <v>1144</v>
      </c>
      <c r="AJ355" s="110">
        <v>8</v>
      </c>
      <c r="AK355" s="110"/>
      <c r="AL355" s="107"/>
      <c r="AM355" s="107">
        <v>1</v>
      </c>
      <c r="AN355" s="110" t="s">
        <v>367</v>
      </c>
      <c r="AO355" s="110">
        <v>800</v>
      </c>
      <c r="AP355" s="107" t="s">
        <v>1116</v>
      </c>
      <c r="AQ355" s="107" t="s">
        <v>1145</v>
      </c>
      <c r="AR355" s="107" t="s">
        <v>319</v>
      </c>
      <c r="AS355" s="107" t="s">
        <v>1146</v>
      </c>
      <c r="AT355" s="107" t="s">
        <v>478</v>
      </c>
      <c r="AU355" s="107">
        <v>7.9329999999999998</v>
      </c>
      <c r="AV355" s="107">
        <v>5.4580000000000002</v>
      </c>
      <c r="AW355" s="107">
        <v>6.3440000000000003</v>
      </c>
      <c r="AX355" s="107">
        <v>4.1970000000000001</v>
      </c>
      <c r="AY355" s="107">
        <v>4.2190000000000003</v>
      </c>
      <c r="AZ355" s="107">
        <v>17.024000000000001</v>
      </c>
      <c r="BA355" s="107">
        <v>3.6589999999999998</v>
      </c>
      <c r="BB355" s="107">
        <v>21.233000000000001</v>
      </c>
      <c r="BC355" s="107">
        <v>46.786999999999999</v>
      </c>
      <c r="BD355" s="107">
        <v>25.196000000000002</v>
      </c>
      <c r="BE355" s="133">
        <v>16.074999999999999</v>
      </c>
      <c r="BF355" s="133">
        <v>9.4</v>
      </c>
      <c r="BG355" s="131">
        <v>8103.27</v>
      </c>
      <c r="BH355" s="112">
        <v>8099.1229999999996</v>
      </c>
      <c r="BI355" s="111">
        <v>1.17</v>
      </c>
      <c r="BJ355" s="112">
        <v>90.629000000000005</v>
      </c>
      <c r="BK355" s="112">
        <v>6079.6319999999996</v>
      </c>
      <c r="BL355" s="111">
        <v>0.878</v>
      </c>
      <c r="BM355" s="112">
        <v>86.671999999999997</v>
      </c>
      <c r="BN355" s="112">
        <v>4070.7730000000001</v>
      </c>
      <c r="BO355" s="111">
        <v>0.58799999999999997</v>
      </c>
      <c r="BP355" s="112">
        <v>82.475999999999999</v>
      </c>
      <c r="BQ355" s="112">
        <v>2023.848</v>
      </c>
      <c r="BR355" s="111">
        <v>0.29199999999999998</v>
      </c>
      <c r="BS355" s="131">
        <v>68.760000000000005</v>
      </c>
      <c r="BT355" s="131">
        <v>43061.64</v>
      </c>
      <c r="BU355" s="112">
        <v>42628.945</v>
      </c>
      <c r="BV355" s="107">
        <v>0.72199999999999998</v>
      </c>
      <c r="BW355" s="107">
        <v>81.951999999999998</v>
      </c>
      <c r="BX355" s="107">
        <v>32252.71</v>
      </c>
      <c r="BY355" s="107">
        <v>0.54700000000000004</v>
      </c>
      <c r="BZ355" s="107">
        <v>80.884</v>
      </c>
      <c r="CA355" s="107">
        <v>21515.235000000001</v>
      </c>
      <c r="CB355" s="107">
        <v>0.36499999999999999</v>
      </c>
      <c r="CC355" s="107">
        <v>74.292000000000002</v>
      </c>
      <c r="CD355" s="107">
        <v>10774.223</v>
      </c>
      <c r="CE355" s="107">
        <v>0.183</v>
      </c>
      <c r="CF355" s="131">
        <v>60.152999999999999</v>
      </c>
      <c r="CG355" s="131">
        <v>12947.6</v>
      </c>
      <c r="CH355" s="112">
        <v>13211.050999999999</v>
      </c>
      <c r="CI355" s="107">
        <v>0.82799999999999996</v>
      </c>
      <c r="CJ355" s="107">
        <v>77.242000000000004</v>
      </c>
      <c r="CK355" s="107">
        <v>9701.4330000000009</v>
      </c>
      <c r="CL355" s="107">
        <v>0.60799999999999998</v>
      </c>
      <c r="CM355" s="107">
        <v>76.096000000000004</v>
      </c>
      <c r="CN355" s="107">
        <v>6488.91</v>
      </c>
      <c r="CO355" s="107">
        <v>0.40699999999999997</v>
      </c>
      <c r="CP355" s="107">
        <v>73.156999999999996</v>
      </c>
      <c r="CQ355" s="107">
        <v>3231.683</v>
      </c>
      <c r="CR355" s="107">
        <v>0.20300000000000001</v>
      </c>
      <c r="CS355" s="107">
        <v>59.667999999999999</v>
      </c>
      <c r="CT355" s="107">
        <v>8468.9599999999991</v>
      </c>
      <c r="CU355" s="107">
        <v>8471.9699999999993</v>
      </c>
      <c r="CV355" s="107">
        <v>0.56000000000000005</v>
      </c>
      <c r="CW355" s="107">
        <v>81.23</v>
      </c>
      <c r="CX355" s="112">
        <v>6346.84</v>
      </c>
      <c r="CY355" s="107">
        <v>0.42</v>
      </c>
      <c r="CZ355" s="107">
        <v>77.41</v>
      </c>
      <c r="DA355" s="112">
        <v>4220.9399999999996</v>
      </c>
      <c r="DB355" s="107">
        <v>0.28000000000000003</v>
      </c>
      <c r="DC355" s="107">
        <v>74.900000000000006</v>
      </c>
      <c r="DD355" s="112">
        <v>2128.7800000000002</v>
      </c>
      <c r="DE355" s="107">
        <v>0.14000000000000001</v>
      </c>
      <c r="DF355" s="107">
        <v>64.349999999999994</v>
      </c>
      <c r="DG355" s="131">
        <v>11976.77</v>
      </c>
      <c r="DH355" s="112">
        <v>11987.14</v>
      </c>
      <c r="DI355" s="107">
        <v>0.56999999999999995</v>
      </c>
      <c r="DJ355" s="107">
        <v>82.41</v>
      </c>
      <c r="DK355" s="112">
        <v>8966.17</v>
      </c>
      <c r="DL355" s="107">
        <v>0.43</v>
      </c>
      <c r="DM355" s="107">
        <v>79.91</v>
      </c>
      <c r="DN355" s="112">
        <v>5994.4</v>
      </c>
      <c r="DO355" s="107">
        <v>0.28999999999999998</v>
      </c>
      <c r="DP355" s="131">
        <v>75.36</v>
      </c>
      <c r="DQ355" s="112">
        <v>2999.32</v>
      </c>
      <c r="DR355" s="107">
        <v>0.14000000000000001</v>
      </c>
      <c r="DS355" s="131">
        <v>64.599999999999994</v>
      </c>
      <c r="DT355" s="131">
        <v>2273.52</v>
      </c>
      <c r="DU355" s="112">
        <v>2274.31</v>
      </c>
      <c r="DV355" s="107">
        <v>2.33</v>
      </c>
      <c r="DW355" s="107">
        <v>82.15</v>
      </c>
      <c r="DX355" s="112">
        <v>1714.23</v>
      </c>
      <c r="DY355" s="107">
        <v>1.76</v>
      </c>
      <c r="DZ355" s="131">
        <v>78.31</v>
      </c>
      <c r="EA355" s="112">
        <v>1137.6600000000001</v>
      </c>
      <c r="EB355" s="107">
        <v>1.17</v>
      </c>
      <c r="EC355" s="131">
        <v>75.180000000000007</v>
      </c>
      <c r="ED355" s="112">
        <v>565.29999999999995</v>
      </c>
      <c r="EE355" s="107">
        <v>0.57999999999999996</v>
      </c>
      <c r="EF355" s="131">
        <v>67.790000000000006</v>
      </c>
      <c r="EG355" s="131">
        <v>201100.23</v>
      </c>
      <c r="EH355" s="111">
        <v>202551.42</v>
      </c>
      <c r="EI355" s="107">
        <v>0.57199999999999995</v>
      </c>
      <c r="EJ355" s="107">
        <v>78.459999999999994</v>
      </c>
      <c r="EK355" s="112">
        <v>174837.54</v>
      </c>
      <c r="EL355" s="107">
        <v>0.49399999999999999</v>
      </c>
      <c r="EM355" s="131">
        <v>77.52</v>
      </c>
      <c r="EN355" s="112">
        <v>149540.39000000001</v>
      </c>
      <c r="EO355" s="107">
        <v>0.42199999999999999</v>
      </c>
      <c r="EP355" s="131">
        <v>76.38</v>
      </c>
      <c r="EQ355" s="112">
        <v>126086.66</v>
      </c>
      <c r="ER355" s="107">
        <v>0.35599999999999998</v>
      </c>
      <c r="ES355" s="131">
        <v>75</v>
      </c>
      <c r="ET355" s="112">
        <v>101907.92</v>
      </c>
      <c r="EU355" s="107">
        <v>0.28799999999999998</v>
      </c>
      <c r="EV355" s="131">
        <v>73.77</v>
      </c>
      <c r="EW355" s="112">
        <v>75120.740000000005</v>
      </c>
      <c r="EX355" s="107">
        <v>0.21199999999999999</v>
      </c>
      <c r="EY355" s="131">
        <v>72.14</v>
      </c>
      <c r="EZ355" s="112">
        <v>49732.7</v>
      </c>
      <c r="FA355" s="107">
        <v>0.14000000000000001</v>
      </c>
      <c r="FB355" s="131">
        <v>68.52</v>
      </c>
      <c r="FC355" s="112">
        <v>24769.56</v>
      </c>
      <c r="FD355" s="107">
        <v>7.0000000000000007E-2</v>
      </c>
      <c r="FE355" s="131">
        <v>62.44</v>
      </c>
      <c r="FF355" s="131">
        <v>587.21</v>
      </c>
      <c r="FG355" s="112">
        <v>586.03</v>
      </c>
      <c r="FH355" s="107">
        <v>1.73</v>
      </c>
      <c r="FI355" s="107">
        <v>60.15</v>
      </c>
      <c r="FJ355" s="112">
        <v>296.35000000000002</v>
      </c>
      <c r="FK355" s="107">
        <v>0.88</v>
      </c>
      <c r="FL355" s="171">
        <v>55.91</v>
      </c>
      <c r="FM355" s="131">
        <v>507.28</v>
      </c>
      <c r="FN355" s="112">
        <v>509.42</v>
      </c>
      <c r="FO355" s="107">
        <v>3.73</v>
      </c>
      <c r="FP355" s="107">
        <v>57.01</v>
      </c>
      <c r="FQ355" s="112">
        <v>253.05</v>
      </c>
      <c r="FR355" s="107">
        <v>1.85</v>
      </c>
      <c r="FS355" s="131">
        <v>55.36</v>
      </c>
      <c r="FT355" s="107">
        <v>31.87</v>
      </c>
      <c r="FU355" s="107">
        <v>2.77</v>
      </c>
      <c r="FV355" s="107">
        <v>108.32</v>
      </c>
      <c r="FW355" s="107">
        <v>31.28</v>
      </c>
      <c r="FX355" s="107">
        <v>2.72</v>
      </c>
      <c r="FY355" s="107">
        <v>109.23</v>
      </c>
      <c r="FZ355" s="107">
        <v>54790.26</v>
      </c>
      <c r="GA355" s="107">
        <v>0.37</v>
      </c>
      <c r="GB355" s="131">
        <v>79.739999999999995</v>
      </c>
      <c r="GC355" s="107">
        <v>196589</v>
      </c>
      <c r="GD355" s="107">
        <v>1.33</v>
      </c>
      <c r="GE355" s="132">
        <v>82.58</v>
      </c>
      <c r="GF355" s="105">
        <v>52.2</v>
      </c>
      <c r="GG355" s="105">
        <v>6.1</v>
      </c>
      <c r="GH355" s="105">
        <v>31.5</v>
      </c>
      <c r="GI355" s="105">
        <v>20.100000000000001</v>
      </c>
      <c r="GJ355" s="105">
        <v>9.4</v>
      </c>
      <c r="GK355" s="105">
        <v>230.6</v>
      </c>
      <c r="GL355" s="133">
        <v>0</v>
      </c>
      <c r="GM355" s="133">
        <v>1</v>
      </c>
      <c r="GN355" s="133">
        <v>0</v>
      </c>
      <c r="GO355" s="133">
        <v>0</v>
      </c>
      <c r="GP355" s="133">
        <v>0</v>
      </c>
      <c r="GQ355" s="133">
        <v>0</v>
      </c>
      <c r="GR355" s="133" t="s">
        <v>1106</v>
      </c>
      <c r="GS355" s="72" t="s">
        <v>981</v>
      </c>
      <c r="GT355" s="72">
        <v>0.89</v>
      </c>
      <c r="GU355" s="72">
        <v>0.93</v>
      </c>
      <c r="GV355" s="72">
        <v>0.94520000000000004</v>
      </c>
      <c r="GW355" s="72">
        <v>0.93</v>
      </c>
      <c r="GX355" s="72" t="s">
        <v>1085</v>
      </c>
      <c r="GY355" s="72">
        <v>1</v>
      </c>
      <c r="GZ355" s="72">
        <v>500</v>
      </c>
      <c r="HA355" s="133" t="s">
        <v>1086</v>
      </c>
      <c r="HB355" s="133">
        <v>73.3</v>
      </c>
      <c r="HC355" s="53" t="str">
        <f t="shared" ref="HC355:HC418" si="42">IF(IFERROR(FIND("TGG",E355),"0")&lt;&gt;"0",SUBSTITUTE(E355,"TGG",""),"0")</f>
        <v>64</v>
      </c>
      <c r="HD355" s="56">
        <f t="shared" si="41"/>
        <v>2019</v>
      </c>
      <c r="HF355" s="56" t="e">
        <f>MATCH(ROUND(#REF!,1),#REF!,0)</f>
        <v>#REF!</v>
      </c>
      <c r="HG355" s="56" t="e">
        <f>MATCH(ROUND(#REF!,1),#REF!,0)</f>
        <v>#REF!</v>
      </c>
      <c r="HH355" s="56" t="e">
        <f>MATCH(ROUND(#REF!,1),#REF!,0)</f>
        <v>#REF!</v>
      </c>
      <c r="HI355" s="56" t="e">
        <f>MATCH(ROUND(#REF!,1),#REF!,0)</f>
        <v>#REF!</v>
      </c>
      <c r="HK355" s="115">
        <f t="shared" si="37"/>
        <v>1</v>
      </c>
      <c r="HL355" s="115" t="str" cm="1">
        <f t="array" ref="HL355">IFERROR(INDEX(#REF!,'5. Data Set'!HH355),"")</f>
        <v/>
      </c>
      <c r="HN355" s="116" t="str" cm="1">
        <f t="array" ref="HN355">IF(IFERROR(INDEX($E$5:$E$900,SMALL(IF(ROUND($EH$5:$EH$900,1)=ROUND($EH355,1),ROW($EH$5:$EH$900)-4,""),1)),"")=$E355,"",IFERROR(INDEX($E$5:$E$900,SMALL(IF(ROUND($EH$5:$EH$900,1)=ROUND($EH355,1),ROW($EH$5:$EH$900)-4,""),1)),""))</f>
        <v/>
      </c>
      <c r="HO355" s="116" t="str" cm="1">
        <f t="array" ref="HO355">IF(IFERROR(INDEX($E$5:$E$900,SMALL(IF(ROUND($EH$5:$EH$900,1)=ROUND($EH355,1),ROW($EH$5:$EH$900)-4,""),2)),"")=$E355,"",IFERROR(INDEX($E$5:$E$900,SMALL(IF(ROUND($EH$5:$EH$900,1)=ROUND($EH355,1),ROW($EH$5:$EH$900)-4,""),2)),""))</f>
        <v/>
      </c>
      <c r="HP355" s="116" t="str" cm="1">
        <f t="array" ref="HP355">IF(IFERROR(INDEX($E$5:$E$900,SMALL(IF(ROUND($EH$5:$EH$900,1)=ROUND($EH355,1),ROW($EH$5:$EH$900)-4,""),3)),"")=$E355,"",IFERROR(INDEX($E$5:$E$900,SMALL(IF(ROUND($EH$5:$EH$900,1)=ROUND($EH355,1),ROW($EH$5:$EH$900)-4,""),3)),""))</f>
        <v/>
      </c>
      <c r="HQ355" s="117" t="str" cm="1">
        <f t="array" ref="HQ355">IF(IFERROR(INDEX($E$5:$E$900,SMALL(IF(ROUND($EH$5:$EH$900,1)=ROUND($EH355,1),ROW($EH$5:$EH$900)-4,""),4)),"")=$E355,"",IFERROR(INDEX($E$5:$E$900,SMALL(IF(ROUND($EH$5:$EH$900,1)=ROUND($EH355,1),ROW($EH$5:$EH$900)-4,""),4)),""))</f>
        <v/>
      </c>
      <c r="HR355" s="118"/>
      <c r="HS355" s="105" t="str">
        <f t="shared" si="38"/>
        <v>AJDA</v>
      </c>
      <c r="HT355" s="119" t="str">
        <f t="shared" si="39"/>
        <v/>
      </c>
      <c r="HU355" s="119" t="str">
        <f t="shared" si="39"/>
        <v/>
      </c>
      <c r="HV355" s="119" t="str">
        <f t="shared" si="39"/>
        <v/>
      </c>
      <c r="HW355" s="119" t="str">
        <f t="shared" si="36"/>
        <v/>
      </c>
    </row>
    <row r="356" spans="1:231" ht="12.75" customHeight="1" x14ac:dyDescent="0.25">
      <c r="A356" s="110" t="s">
        <v>1072</v>
      </c>
      <c r="B356" s="110" t="s">
        <v>1209</v>
      </c>
      <c r="C356" s="107" t="s">
        <v>1142</v>
      </c>
      <c r="D356" s="108">
        <v>2019</v>
      </c>
      <c r="E356" s="109" t="s">
        <v>1211</v>
      </c>
      <c r="F356" s="107" t="s">
        <v>300</v>
      </c>
      <c r="G356" s="107" t="s">
        <v>1076</v>
      </c>
      <c r="H356" s="107" t="s">
        <v>1076</v>
      </c>
      <c r="I356" s="107" t="s">
        <v>1076</v>
      </c>
      <c r="J356" s="107" t="s">
        <v>1076</v>
      </c>
      <c r="K356" s="107" t="s">
        <v>1076</v>
      </c>
      <c r="L356" s="107" t="s">
        <v>1076</v>
      </c>
      <c r="M356" s="107" t="s">
        <v>1076</v>
      </c>
      <c r="N356" s="107" t="s">
        <v>1076</v>
      </c>
      <c r="O356" s="107" t="s">
        <v>1076</v>
      </c>
      <c r="P356" s="107" t="s">
        <v>1076</v>
      </c>
      <c r="Q356" s="107" t="s">
        <v>1076</v>
      </c>
      <c r="R356" s="107" t="s">
        <v>1077</v>
      </c>
      <c r="S356" s="107" t="s">
        <v>1076</v>
      </c>
      <c r="T356" s="107" t="s">
        <v>1077</v>
      </c>
      <c r="U356" s="107" t="s">
        <v>1077</v>
      </c>
      <c r="V356" s="107" t="s">
        <v>1077</v>
      </c>
      <c r="W356" s="107" t="s">
        <v>18</v>
      </c>
      <c r="X356" s="105" t="s">
        <v>1098</v>
      </c>
      <c r="Y356" s="107" t="s">
        <v>296</v>
      </c>
      <c r="Z356" s="107">
        <v>1</v>
      </c>
      <c r="AA356" s="107" t="s">
        <v>1212</v>
      </c>
      <c r="AB356" s="110">
        <v>2</v>
      </c>
      <c r="AC356" s="110">
        <v>1</v>
      </c>
      <c r="AD356" s="107">
        <v>2700</v>
      </c>
      <c r="AE356" s="107">
        <v>28</v>
      </c>
      <c r="AF356" s="107">
        <v>2</v>
      </c>
      <c r="AG356" s="107">
        <v>191700</v>
      </c>
      <c r="AH356" s="107">
        <v>6</v>
      </c>
      <c r="AI356" s="107" t="s">
        <v>1149</v>
      </c>
      <c r="AJ356" s="110">
        <v>8</v>
      </c>
      <c r="AK356" s="110"/>
      <c r="AL356" s="107"/>
      <c r="AM356" s="107">
        <v>1</v>
      </c>
      <c r="AN356" s="110" t="s">
        <v>367</v>
      </c>
      <c r="AO356" s="110">
        <v>800</v>
      </c>
      <c r="AP356" s="107" t="s">
        <v>1116</v>
      </c>
      <c r="AQ356" s="107" t="s">
        <v>1145</v>
      </c>
      <c r="AR356" s="107" t="s">
        <v>319</v>
      </c>
      <c r="AS356" s="107" t="s">
        <v>1146</v>
      </c>
      <c r="AT356" s="107" t="s">
        <v>478</v>
      </c>
      <c r="AU356" s="107">
        <v>20.931999999999999</v>
      </c>
      <c r="AV356" s="107">
        <v>25.905000000000001</v>
      </c>
      <c r="AW356" s="107">
        <v>28.716000000000001</v>
      </c>
      <c r="AX356" s="107">
        <v>16.582000000000001</v>
      </c>
      <c r="AY356" s="107">
        <v>16.181999999999999</v>
      </c>
      <c r="AZ356" s="107">
        <v>48.235999999999997</v>
      </c>
      <c r="BA356" s="107">
        <v>18.042000000000002</v>
      </c>
      <c r="BB356" s="107">
        <v>138.88300000000001</v>
      </c>
      <c r="BC356" s="107">
        <v>1772.127</v>
      </c>
      <c r="BD356" s="107">
        <v>21.382000000000001</v>
      </c>
      <c r="BE356" s="133">
        <v>120.096</v>
      </c>
      <c r="BF356" s="133">
        <v>34.200000000000003</v>
      </c>
      <c r="BG356" s="131">
        <v>65861</v>
      </c>
      <c r="BH356" s="112">
        <v>65884.053</v>
      </c>
      <c r="BI356" s="111">
        <v>9.5150000000000006</v>
      </c>
      <c r="BJ356" s="112">
        <v>344.26400000000001</v>
      </c>
      <c r="BK356" s="112">
        <v>49362.017999999996</v>
      </c>
      <c r="BL356" s="111">
        <v>7.1289999999999996</v>
      </c>
      <c r="BM356" s="112">
        <v>317.52800000000002</v>
      </c>
      <c r="BN356" s="112">
        <v>32918.798000000003</v>
      </c>
      <c r="BO356" s="111">
        <v>4.7539999999999996</v>
      </c>
      <c r="BP356" s="112">
        <v>242.333</v>
      </c>
      <c r="BQ356" s="112">
        <v>16474.539000000001</v>
      </c>
      <c r="BR356" s="111">
        <v>2.379</v>
      </c>
      <c r="BS356" s="131">
        <v>150.85300000000001</v>
      </c>
      <c r="BT356" s="131">
        <v>620619.65</v>
      </c>
      <c r="BU356" s="112">
        <v>620853.70499999996</v>
      </c>
      <c r="BV356" s="107">
        <v>10.521000000000001</v>
      </c>
      <c r="BW356" s="107">
        <v>373.57799999999997</v>
      </c>
      <c r="BX356" s="107">
        <v>465612.62400000001</v>
      </c>
      <c r="BY356" s="107">
        <v>7.891</v>
      </c>
      <c r="BZ356" s="107">
        <v>281.858</v>
      </c>
      <c r="CA356" s="107">
        <v>310474.348</v>
      </c>
      <c r="CB356" s="107">
        <v>5.2619999999999996</v>
      </c>
      <c r="CC356" s="107">
        <v>198.67500000000001</v>
      </c>
      <c r="CD356" s="107">
        <v>155110.54999999999</v>
      </c>
      <c r="CE356" s="107">
        <v>2.629</v>
      </c>
      <c r="CF356" s="131">
        <v>121.892</v>
      </c>
      <c r="CG356" s="131">
        <v>197008.4</v>
      </c>
      <c r="CH356" s="112">
        <v>195408.158</v>
      </c>
      <c r="CI356" s="107">
        <v>12.254</v>
      </c>
      <c r="CJ356" s="107">
        <v>329.55799999999999</v>
      </c>
      <c r="CK356" s="107">
        <v>147630.09899999999</v>
      </c>
      <c r="CL356" s="107">
        <v>9.2579999999999991</v>
      </c>
      <c r="CM356" s="107">
        <v>306.91699999999997</v>
      </c>
      <c r="CN356" s="107">
        <v>98513.838000000003</v>
      </c>
      <c r="CO356" s="107">
        <v>6.1779999999999999</v>
      </c>
      <c r="CP356" s="107">
        <v>229.94399999999999</v>
      </c>
      <c r="CQ356" s="107">
        <v>49214.156000000003</v>
      </c>
      <c r="CR356" s="107">
        <v>3.0859999999999999</v>
      </c>
      <c r="CS356" s="107">
        <v>136.77199999999999</v>
      </c>
      <c r="CT356" s="107">
        <v>105121.31</v>
      </c>
      <c r="CU356" s="107">
        <v>105120.54</v>
      </c>
      <c r="CV356" s="107">
        <v>6.98</v>
      </c>
      <c r="CW356" s="107">
        <v>330.46</v>
      </c>
      <c r="CX356" s="112">
        <v>78809.279999999999</v>
      </c>
      <c r="CY356" s="107">
        <v>5.23</v>
      </c>
      <c r="CZ356" s="107">
        <v>297.26</v>
      </c>
      <c r="DA356" s="112">
        <v>52579.86</v>
      </c>
      <c r="DB356" s="107">
        <v>3.49</v>
      </c>
      <c r="DC356" s="107">
        <v>213.7</v>
      </c>
      <c r="DD356" s="112">
        <v>26297.69</v>
      </c>
      <c r="DE356" s="107">
        <v>1.75</v>
      </c>
      <c r="DF356" s="107">
        <v>140.44999999999999</v>
      </c>
      <c r="DG356" s="131">
        <v>137563.37</v>
      </c>
      <c r="DH356" s="112">
        <v>137714.67000000001</v>
      </c>
      <c r="DI356" s="107">
        <v>6.59</v>
      </c>
      <c r="DJ356" s="107">
        <v>324.17</v>
      </c>
      <c r="DK356" s="112">
        <v>103206.3</v>
      </c>
      <c r="DL356" s="107">
        <v>4.9400000000000004</v>
      </c>
      <c r="DM356" s="107">
        <v>277.64</v>
      </c>
      <c r="DN356" s="112">
        <v>68729.41</v>
      </c>
      <c r="DO356" s="107">
        <v>3.29</v>
      </c>
      <c r="DP356" s="131">
        <v>205.75</v>
      </c>
      <c r="DQ356" s="112">
        <v>34398.1</v>
      </c>
      <c r="DR356" s="107">
        <v>1.65</v>
      </c>
      <c r="DS356" s="131">
        <v>139.02000000000001</v>
      </c>
      <c r="DT356" s="131">
        <v>19954.13</v>
      </c>
      <c r="DU356" s="112">
        <v>19909.330000000002</v>
      </c>
      <c r="DV356" s="107">
        <v>20.38</v>
      </c>
      <c r="DW356" s="107">
        <v>334.32</v>
      </c>
      <c r="DX356" s="112">
        <v>14955.05</v>
      </c>
      <c r="DY356" s="107">
        <v>15.31</v>
      </c>
      <c r="DZ356" s="131">
        <v>290.27999999999997</v>
      </c>
      <c r="EA356" s="112">
        <v>9957.84</v>
      </c>
      <c r="EB356" s="107">
        <v>10.19</v>
      </c>
      <c r="EC356" s="131">
        <v>214.24</v>
      </c>
      <c r="ED356" s="112">
        <v>4994.7700000000004</v>
      </c>
      <c r="EE356" s="107">
        <v>5.1100000000000003</v>
      </c>
      <c r="EF356" s="131">
        <v>144.5</v>
      </c>
      <c r="EG356" s="131">
        <v>2949261.91</v>
      </c>
      <c r="EH356" s="111">
        <v>2957903.21</v>
      </c>
      <c r="EI356" s="107">
        <v>8.3529999999999998</v>
      </c>
      <c r="EJ356" s="107">
        <v>322.12</v>
      </c>
      <c r="EK356" s="112">
        <v>2578199.44</v>
      </c>
      <c r="EL356" s="107">
        <v>7.2809999999999997</v>
      </c>
      <c r="EM356" s="131">
        <v>288.70999999999998</v>
      </c>
      <c r="EN356" s="112">
        <v>2209932.56</v>
      </c>
      <c r="EO356" s="107">
        <v>6.2409999999999997</v>
      </c>
      <c r="EP356" s="131">
        <v>260.31</v>
      </c>
      <c r="EQ356" s="112">
        <v>1841325.79</v>
      </c>
      <c r="ER356" s="107">
        <v>5.2</v>
      </c>
      <c r="ES356" s="131">
        <v>238.93</v>
      </c>
      <c r="ET356" s="112">
        <v>1469537.6</v>
      </c>
      <c r="EU356" s="107">
        <v>4.1500000000000004</v>
      </c>
      <c r="EV356" s="131">
        <v>220.28</v>
      </c>
      <c r="EW356" s="112">
        <v>1107578.82</v>
      </c>
      <c r="EX356" s="107">
        <v>3.1280000000000001</v>
      </c>
      <c r="EY356" s="131">
        <v>191.95</v>
      </c>
      <c r="EZ356" s="112">
        <v>740186.44</v>
      </c>
      <c r="FA356" s="107">
        <v>2.09</v>
      </c>
      <c r="FB356" s="131">
        <v>159.4</v>
      </c>
      <c r="FC356" s="112">
        <v>371028.12</v>
      </c>
      <c r="FD356" s="107">
        <v>1.048</v>
      </c>
      <c r="FE356" s="131">
        <v>128.16</v>
      </c>
      <c r="FF356" s="131">
        <v>5343.97</v>
      </c>
      <c r="FG356" s="112">
        <v>5410.2</v>
      </c>
      <c r="FH356" s="107">
        <v>15.99</v>
      </c>
      <c r="FI356" s="107">
        <v>84.31</v>
      </c>
      <c r="FJ356" s="112">
        <v>2670.17</v>
      </c>
      <c r="FK356" s="107">
        <v>7.89</v>
      </c>
      <c r="FL356" s="171">
        <v>77.55</v>
      </c>
      <c r="FM356" s="131">
        <v>33466.68</v>
      </c>
      <c r="FN356" s="112">
        <v>34520.39</v>
      </c>
      <c r="FO356" s="107">
        <v>252.73</v>
      </c>
      <c r="FP356" s="107">
        <v>115.99</v>
      </c>
      <c r="FQ356" s="112">
        <v>16747.96</v>
      </c>
      <c r="FR356" s="107">
        <v>122.62</v>
      </c>
      <c r="FS356" s="131">
        <v>85.07</v>
      </c>
      <c r="FT356" s="107">
        <v>72.72</v>
      </c>
      <c r="FU356" s="107">
        <v>6.31</v>
      </c>
      <c r="FV356" s="107">
        <v>289.24</v>
      </c>
      <c r="FW356" s="107">
        <v>72.83</v>
      </c>
      <c r="FX356" s="107">
        <v>6.32</v>
      </c>
      <c r="FY356" s="107">
        <v>301.83</v>
      </c>
      <c r="FZ356" s="107">
        <v>1499836.97</v>
      </c>
      <c r="GA356" s="107">
        <v>10.130000000000001</v>
      </c>
      <c r="GB356" s="131">
        <v>374.97</v>
      </c>
      <c r="GC356" s="107">
        <v>5673337.0300000003</v>
      </c>
      <c r="GD356" s="107">
        <v>38.31</v>
      </c>
      <c r="GE356" s="132">
        <v>318.98</v>
      </c>
      <c r="GF356" s="105">
        <v>55.2</v>
      </c>
      <c r="GG356" s="105">
        <v>23.2</v>
      </c>
      <c r="GH356" s="105">
        <v>496.1</v>
      </c>
      <c r="GI356" s="105">
        <v>50.7</v>
      </c>
      <c r="GJ356" s="105">
        <v>34.200000000000003</v>
      </c>
      <c r="GK356" s="105">
        <v>230.2</v>
      </c>
      <c r="GL356" s="133">
        <v>0</v>
      </c>
      <c r="GM356" s="133">
        <v>1</v>
      </c>
      <c r="GN356" s="133">
        <v>0</v>
      </c>
      <c r="GO356" s="133">
        <v>0</v>
      </c>
      <c r="GP356" s="133">
        <v>0</v>
      </c>
      <c r="GQ356" s="133">
        <v>0</v>
      </c>
      <c r="GR356" s="133" t="s">
        <v>1106</v>
      </c>
      <c r="GS356" s="72" t="s">
        <v>981</v>
      </c>
      <c r="GT356" s="72">
        <v>0.89</v>
      </c>
      <c r="GU356" s="72">
        <v>0.93</v>
      </c>
      <c r="GV356" s="72">
        <v>0.94</v>
      </c>
      <c r="GW356" s="72">
        <v>0.93</v>
      </c>
      <c r="GX356" s="72" t="s">
        <v>1085</v>
      </c>
      <c r="GY356" s="72">
        <v>1</v>
      </c>
      <c r="GZ356" s="72">
        <v>800</v>
      </c>
      <c r="HA356" s="133" t="s">
        <v>1086</v>
      </c>
      <c r="HB356" s="133">
        <v>83.5</v>
      </c>
      <c r="HC356" s="53" t="str">
        <f t="shared" si="42"/>
        <v>65</v>
      </c>
      <c r="HD356" s="56">
        <f t="shared" si="41"/>
        <v>2019</v>
      </c>
      <c r="HF356" s="56" t="e">
        <f>MATCH(ROUND(#REF!,1),#REF!,0)</f>
        <v>#REF!</v>
      </c>
      <c r="HG356" s="56" t="e">
        <f>MATCH(ROUND(#REF!,1),#REF!,0)</f>
        <v>#REF!</v>
      </c>
      <c r="HH356" s="56" t="e">
        <f>MATCH(ROUND(#REF!,1),#REF!,0)</f>
        <v>#REF!</v>
      </c>
      <c r="HI356" s="56" t="e">
        <f>MATCH(ROUND(#REF!,1),#REF!,0)</f>
        <v>#REF!</v>
      </c>
      <c r="HK356" s="115">
        <f t="shared" si="37"/>
        <v>1</v>
      </c>
      <c r="HL356" s="115" t="str" cm="1">
        <f t="array" ref="HL356">IFERROR(INDEX(#REF!,'5. Data Set'!HH356),"")</f>
        <v/>
      </c>
      <c r="HN356" s="116" t="str" cm="1">
        <f t="array" ref="HN356">IF(IFERROR(INDEX($E$5:$E$900,SMALL(IF(ROUND($EH$5:$EH$900,1)=ROUND($EH356,1),ROW($EH$5:$EH$900)-4,""),1)),"")=$E356,"",IFERROR(INDEX($E$5:$E$900,SMALL(IF(ROUND($EH$5:$EH$900,1)=ROUND($EH356,1),ROW($EH$5:$EH$900)-4,""),1)),""))</f>
        <v/>
      </c>
      <c r="HO356" s="116" t="str" cm="1">
        <f t="array" ref="HO356">IF(IFERROR(INDEX($E$5:$E$900,SMALL(IF(ROUND($EH$5:$EH$900,1)=ROUND($EH356,1),ROW($EH$5:$EH$900)-4,""),2)),"")=$E356,"",IFERROR(INDEX($E$5:$E$900,SMALL(IF(ROUND($EH$5:$EH$900,1)=ROUND($EH356,1),ROW($EH$5:$EH$900)-4,""),2)),""))</f>
        <v/>
      </c>
      <c r="HP356" s="116" t="str" cm="1">
        <f t="array" ref="HP356">IF(IFERROR(INDEX($E$5:$E$900,SMALL(IF(ROUND($EH$5:$EH$900,1)=ROUND($EH356,1),ROW($EH$5:$EH$900)-4,""),3)),"")=$E356,"",IFERROR(INDEX($E$5:$E$900,SMALL(IF(ROUND($EH$5:$EH$900,1)=ROUND($EH356,1),ROW($EH$5:$EH$900)-4,""),3)),""))</f>
        <v/>
      </c>
      <c r="HQ356" s="117" t="str" cm="1">
        <f t="array" ref="HQ356">IF(IFERROR(INDEX($E$5:$E$900,SMALL(IF(ROUND($EH$5:$EH$900,1)=ROUND($EH356,1),ROW($EH$5:$EH$900)-4,""),4)),"")=$E356,"",IFERROR(INDEX($E$5:$E$900,SMALL(IF(ROUND($EH$5:$EH$900,1)=ROUND($EH356,1),ROW($EH$5:$EH$900)-4,""),4)),""))</f>
        <v/>
      </c>
      <c r="HR356" s="118"/>
      <c r="HS356" s="105" t="str">
        <f t="shared" si="38"/>
        <v>AJDA</v>
      </c>
      <c r="HT356" s="119" t="str">
        <f t="shared" si="39"/>
        <v/>
      </c>
      <c r="HU356" s="119" t="str">
        <f t="shared" si="39"/>
        <v/>
      </c>
      <c r="HV356" s="119" t="str">
        <f t="shared" si="39"/>
        <v/>
      </c>
      <c r="HW356" s="119" t="str">
        <f t="shared" si="36"/>
        <v/>
      </c>
    </row>
    <row r="357" spans="1:231" ht="12.75" customHeight="1" x14ac:dyDescent="0.25">
      <c r="A357" s="110" t="s">
        <v>1072</v>
      </c>
      <c r="B357" s="110" t="s">
        <v>1209</v>
      </c>
      <c r="C357" s="107" t="s">
        <v>1142</v>
      </c>
      <c r="D357" s="108">
        <v>2019</v>
      </c>
      <c r="E357" s="109" t="s">
        <v>1213</v>
      </c>
      <c r="F357" s="107" t="s">
        <v>309</v>
      </c>
      <c r="G357" s="107" t="s">
        <v>1076</v>
      </c>
      <c r="H357" s="107" t="s">
        <v>1076</v>
      </c>
      <c r="I357" s="107" t="s">
        <v>1076</v>
      </c>
      <c r="J357" s="107" t="s">
        <v>1076</v>
      </c>
      <c r="K357" s="107" t="s">
        <v>1076</v>
      </c>
      <c r="L357" s="107" t="s">
        <v>1076</v>
      </c>
      <c r="M357" s="107" t="s">
        <v>1076</v>
      </c>
      <c r="N357" s="107" t="s">
        <v>1076</v>
      </c>
      <c r="O357" s="107" t="s">
        <v>1076</v>
      </c>
      <c r="P357" s="107" t="s">
        <v>1076</v>
      </c>
      <c r="Q357" s="107" t="s">
        <v>1076</v>
      </c>
      <c r="R357" s="107" t="s">
        <v>1077</v>
      </c>
      <c r="S357" s="107" t="s">
        <v>1076</v>
      </c>
      <c r="T357" s="107" t="s">
        <v>1077</v>
      </c>
      <c r="U357" s="107" t="s">
        <v>1077</v>
      </c>
      <c r="V357" s="107" t="s">
        <v>1077</v>
      </c>
      <c r="W357" s="107" t="s">
        <v>18</v>
      </c>
      <c r="X357" s="105" t="s">
        <v>1098</v>
      </c>
      <c r="Y357" s="107" t="s">
        <v>296</v>
      </c>
      <c r="Z357" s="107">
        <v>1</v>
      </c>
      <c r="AA357" s="107" t="s">
        <v>1099</v>
      </c>
      <c r="AB357" s="110">
        <v>2</v>
      </c>
      <c r="AC357" s="110">
        <v>2</v>
      </c>
      <c r="AD357" s="107">
        <v>1700</v>
      </c>
      <c r="AE357" s="107">
        <v>6</v>
      </c>
      <c r="AF357" s="107">
        <v>1</v>
      </c>
      <c r="AG357" s="107">
        <v>191700</v>
      </c>
      <c r="AH357" s="107">
        <v>12</v>
      </c>
      <c r="AI357" s="107" t="s">
        <v>1151</v>
      </c>
      <c r="AJ357" s="110">
        <v>8</v>
      </c>
      <c r="AK357" s="110"/>
      <c r="AL357" s="107"/>
      <c r="AM357" s="107">
        <v>1</v>
      </c>
      <c r="AN357" s="110" t="s">
        <v>367</v>
      </c>
      <c r="AO357" s="110">
        <v>800</v>
      </c>
      <c r="AP357" s="107" t="s">
        <v>1116</v>
      </c>
      <c r="AQ357" s="107" t="s">
        <v>1145</v>
      </c>
      <c r="AR357" s="107" t="s">
        <v>319</v>
      </c>
      <c r="AS357" s="107" t="s">
        <v>1146</v>
      </c>
      <c r="AT357" s="107" t="s">
        <v>478</v>
      </c>
      <c r="AU357" s="107">
        <v>8.8209999999999997</v>
      </c>
      <c r="AV357" s="107">
        <v>6.65</v>
      </c>
      <c r="AW357" s="107">
        <v>7.9669999999999996</v>
      </c>
      <c r="AX357" s="107">
        <v>5.024</v>
      </c>
      <c r="AY357" s="107">
        <v>5.0330000000000004</v>
      </c>
      <c r="AZ357" s="107">
        <v>20.3</v>
      </c>
      <c r="BA357" s="107">
        <v>4.3810000000000002</v>
      </c>
      <c r="BB357" s="107">
        <v>15.42</v>
      </c>
      <c r="BC357" s="107">
        <v>35.561999999999998</v>
      </c>
      <c r="BD357" s="107">
        <v>27.786000000000001</v>
      </c>
      <c r="BE357" s="133">
        <v>26.463000000000001</v>
      </c>
      <c r="BF357" s="133">
        <v>11.4</v>
      </c>
      <c r="BG357" s="131">
        <v>14949.79</v>
      </c>
      <c r="BH357" s="112">
        <v>14956.746999999999</v>
      </c>
      <c r="BI357" s="111">
        <v>2.16</v>
      </c>
      <c r="BJ357" s="112">
        <v>151.85400000000001</v>
      </c>
      <c r="BK357" s="112">
        <v>11179.011</v>
      </c>
      <c r="BL357" s="111">
        <v>1.6140000000000001</v>
      </c>
      <c r="BM357" s="112">
        <v>143.899</v>
      </c>
      <c r="BN357" s="112">
        <v>7471.2560000000003</v>
      </c>
      <c r="BO357" s="111">
        <v>1.079</v>
      </c>
      <c r="BP357" s="112">
        <v>135.785</v>
      </c>
      <c r="BQ357" s="112">
        <v>3739.9760000000001</v>
      </c>
      <c r="BR357" s="111">
        <v>0.54</v>
      </c>
      <c r="BS357" s="131">
        <v>113.11799999999999</v>
      </c>
      <c r="BT357" s="131">
        <v>84532.77</v>
      </c>
      <c r="BU357" s="112">
        <v>84920.553</v>
      </c>
      <c r="BV357" s="107">
        <v>1.4390000000000001</v>
      </c>
      <c r="BW357" s="107">
        <v>136.809</v>
      </c>
      <c r="BX357" s="107">
        <v>63435.688000000002</v>
      </c>
      <c r="BY357" s="107">
        <v>1.075</v>
      </c>
      <c r="BZ357" s="107">
        <v>133.773</v>
      </c>
      <c r="CA357" s="107">
        <v>42246.245999999999</v>
      </c>
      <c r="CB357" s="107">
        <v>0.71599999999999997</v>
      </c>
      <c r="CC357" s="107">
        <v>123.79300000000001</v>
      </c>
      <c r="CD357" s="107">
        <v>21180.023000000001</v>
      </c>
      <c r="CE357" s="107">
        <v>0.35899999999999999</v>
      </c>
      <c r="CF357" s="131">
        <v>89.724999999999994</v>
      </c>
      <c r="CG357" s="131">
        <v>26598.66</v>
      </c>
      <c r="CH357" s="112">
        <v>26183.634999999998</v>
      </c>
      <c r="CI357" s="107">
        <v>1.6419999999999999</v>
      </c>
      <c r="CJ357" s="107">
        <v>131.126</v>
      </c>
      <c r="CK357" s="107">
        <v>19971.554</v>
      </c>
      <c r="CL357" s="107">
        <v>1.252</v>
      </c>
      <c r="CM357" s="107">
        <v>128.76599999999999</v>
      </c>
      <c r="CN357" s="107">
        <v>13294.335999999999</v>
      </c>
      <c r="CO357" s="107">
        <v>0.83399999999999996</v>
      </c>
      <c r="CP357" s="107">
        <v>121.914</v>
      </c>
      <c r="CQ357" s="107">
        <v>6682.5559999999996</v>
      </c>
      <c r="CR357" s="107">
        <v>0.41899999999999998</v>
      </c>
      <c r="CS357" s="107">
        <v>86.635999999999996</v>
      </c>
      <c r="CT357" s="107">
        <v>16921.84</v>
      </c>
      <c r="CU357" s="107">
        <v>16925.04</v>
      </c>
      <c r="CV357" s="107">
        <v>1.1200000000000001</v>
      </c>
      <c r="CW357" s="107">
        <v>135.21</v>
      </c>
      <c r="CX357" s="112">
        <v>12716.09</v>
      </c>
      <c r="CY357" s="107">
        <v>0.85</v>
      </c>
      <c r="CZ357" s="107">
        <v>130.41999999999999</v>
      </c>
      <c r="DA357" s="112">
        <v>8454.02</v>
      </c>
      <c r="DB357" s="107">
        <v>0.56000000000000005</v>
      </c>
      <c r="DC357" s="107">
        <v>126.08</v>
      </c>
      <c r="DD357" s="112">
        <v>4219.1000000000004</v>
      </c>
      <c r="DE357" s="107">
        <v>0.28000000000000003</v>
      </c>
      <c r="DF357" s="107">
        <v>105.45</v>
      </c>
      <c r="DG357" s="131">
        <v>24114.93</v>
      </c>
      <c r="DH357" s="112">
        <v>24150.62</v>
      </c>
      <c r="DI357" s="107">
        <v>1.1599999999999999</v>
      </c>
      <c r="DJ357" s="107">
        <v>139.29</v>
      </c>
      <c r="DK357" s="112">
        <v>18069.150000000001</v>
      </c>
      <c r="DL357" s="107">
        <v>0.87</v>
      </c>
      <c r="DM357" s="107">
        <v>134.63999999999999</v>
      </c>
      <c r="DN357" s="112">
        <v>12044.26</v>
      </c>
      <c r="DO357" s="107">
        <v>0.57999999999999996</v>
      </c>
      <c r="DP357" s="131">
        <v>129.25</v>
      </c>
      <c r="DQ357" s="112">
        <v>6012.84</v>
      </c>
      <c r="DR357" s="107">
        <v>0.28999999999999998</v>
      </c>
      <c r="DS357" s="131">
        <v>106.73</v>
      </c>
      <c r="DT357" s="131">
        <v>4556.63</v>
      </c>
      <c r="DU357" s="112">
        <v>4558.75</v>
      </c>
      <c r="DV357" s="107">
        <v>4.67</v>
      </c>
      <c r="DW357" s="107">
        <v>137.16999999999999</v>
      </c>
      <c r="DX357" s="112">
        <v>3423.55</v>
      </c>
      <c r="DY357" s="107">
        <v>3.51</v>
      </c>
      <c r="DZ357" s="131">
        <v>132.94</v>
      </c>
      <c r="EA357" s="112">
        <v>2280.62</v>
      </c>
      <c r="EB357" s="107">
        <v>2.34</v>
      </c>
      <c r="EC357" s="131">
        <v>127.7</v>
      </c>
      <c r="ED357" s="112">
        <v>1147.53</v>
      </c>
      <c r="EE357" s="107">
        <v>1.18</v>
      </c>
      <c r="EF357" s="131">
        <v>113.44</v>
      </c>
      <c r="EG357" s="131">
        <v>405334.51</v>
      </c>
      <c r="EH357" s="111">
        <v>408092.43</v>
      </c>
      <c r="EI357" s="107">
        <v>1.1519999999999999</v>
      </c>
      <c r="EJ357" s="107">
        <v>133.4</v>
      </c>
      <c r="EK357" s="112">
        <v>353382.55</v>
      </c>
      <c r="EL357" s="107">
        <v>0.998</v>
      </c>
      <c r="EM357" s="131">
        <v>131.32</v>
      </c>
      <c r="EN357" s="112">
        <v>305234.53000000003</v>
      </c>
      <c r="EO357" s="107">
        <v>0.86199999999999999</v>
      </c>
      <c r="EP357" s="131">
        <v>129.44</v>
      </c>
      <c r="EQ357" s="112">
        <v>252538.82</v>
      </c>
      <c r="ER357" s="107">
        <v>0.71299999999999997</v>
      </c>
      <c r="ES357" s="131">
        <v>127.28</v>
      </c>
      <c r="ET357" s="112">
        <v>203704.65</v>
      </c>
      <c r="EU357" s="107">
        <v>0.57499999999999996</v>
      </c>
      <c r="EV357" s="131">
        <v>125.08</v>
      </c>
      <c r="EW357" s="112">
        <v>153922.06</v>
      </c>
      <c r="EX357" s="107">
        <v>0.435</v>
      </c>
      <c r="EY357" s="131">
        <v>121.56</v>
      </c>
      <c r="EZ357" s="112">
        <v>102881.57</v>
      </c>
      <c r="FA357" s="107">
        <v>0.29099999999999998</v>
      </c>
      <c r="FB357" s="131">
        <v>116.63</v>
      </c>
      <c r="FC357" s="112">
        <v>50484.480000000003</v>
      </c>
      <c r="FD357" s="107">
        <v>0.14299999999999999</v>
      </c>
      <c r="FE357" s="131">
        <v>105.38</v>
      </c>
      <c r="FF357" s="131">
        <v>586.76</v>
      </c>
      <c r="FG357" s="112">
        <v>582.30999999999995</v>
      </c>
      <c r="FH357" s="107">
        <v>1.72</v>
      </c>
      <c r="FI357" s="107">
        <v>87.13</v>
      </c>
      <c r="FJ357" s="112">
        <v>294.08999999999997</v>
      </c>
      <c r="FK357" s="107">
        <v>0.87</v>
      </c>
      <c r="FL357" s="171">
        <v>72.150000000000006</v>
      </c>
      <c r="FM357" s="131">
        <v>505.43</v>
      </c>
      <c r="FN357" s="112">
        <v>506.62</v>
      </c>
      <c r="FO357" s="107">
        <v>3.71</v>
      </c>
      <c r="FP357" s="107">
        <v>76.7</v>
      </c>
      <c r="FQ357" s="112">
        <v>253.43</v>
      </c>
      <c r="FR357" s="107">
        <v>1.86</v>
      </c>
      <c r="FS357" s="131">
        <v>70.94</v>
      </c>
      <c r="FT357" s="107">
        <v>60.65</v>
      </c>
      <c r="FU357" s="107">
        <v>5.26</v>
      </c>
      <c r="FV357" s="107">
        <v>185.88</v>
      </c>
      <c r="FW357" s="107">
        <v>58.43</v>
      </c>
      <c r="FX357" s="107">
        <v>5.07</v>
      </c>
      <c r="FY357" s="107">
        <v>186.05</v>
      </c>
      <c r="FZ357" s="107">
        <v>102488.84</v>
      </c>
      <c r="GA357" s="107">
        <v>0.69</v>
      </c>
      <c r="GB357" s="131">
        <v>133.84</v>
      </c>
      <c r="GC357" s="107">
        <v>543082.78</v>
      </c>
      <c r="GD357" s="107">
        <v>3.67</v>
      </c>
      <c r="GE357" s="132">
        <v>138.58000000000001</v>
      </c>
      <c r="GF357" s="105">
        <v>63.8</v>
      </c>
      <c r="GG357" s="105">
        <v>7.2</v>
      </c>
      <c r="GH357" s="105">
        <v>23.4</v>
      </c>
      <c r="GI357" s="105">
        <v>27.1</v>
      </c>
      <c r="GJ357" s="105">
        <v>11.4</v>
      </c>
      <c r="GK357" s="105">
        <v>230.6</v>
      </c>
      <c r="GL357" s="133">
        <v>0</v>
      </c>
      <c r="GM357" s="133">
        <v>1</v>
      </c>
      <c r="GN357" s="133">
        <v>0</v>
      </c>
      <c r="GO357" s="133">
        <v>0</v>
      </c>
      <c r="GP357" s="133">
        <v>0</v>
      </c>
      <c r="GQ357" s="133">
        <v>0</v>
      </c>
      <c r="GR357" s="133" t="s">
        <v>1106</v>
      </c>
      <c r="GS357" s="72" t="s">
        <v>981</v>
      </c>
      <c r="GT357" s="72">
        <v>0.89</v>
      </c>
      <c r="GU357" s="72">
        <v>0.93</v>
      </c>
      <c r="GV357" s="72">
        <v>0.94</v>
      </c>
      <c r="GW357" s="72">
        <v>0.93</v>
      </c>
      <c r="GX357" s="72" t="s">
        <v>1085</v>
      </c>
      <c r="GY357" s="72">
        <v>1</v>
      </c>
      <c r="GZ357" s="72">
        <v>500</v>
      </c>
      <c r="HA357" s="133" t="s">
        <v>1086</v>
      </c>
      <c r="HB357" s="133">
        <v>94.3</v>
      </c>
      <c r="HC357" s="53" t="str">
        <f t="shared" si="42"/>
        <v>66</v>
      </c>
      <c r="HD357" s="56">
        <f t="shared" si="41"/>
        <v>2019</v>
      </c>
      <c r="HF357" s="56" t="e">
        <f>MATCH(ROUND(#REF!,1),#REF!,0)</f>
        <v>#REF!</v>
      </c>
      <c r="HG357" s="56" t="e">
        <f>MATCH(ROUND(#REF!,1),#REF!,0)</f>
        <v>#REF!</v>
      </c>
      <c r="HH357" s="56" t="e">
        <f>MATCH(ROUND(#REF!,1),#REF!,0)</f>
        <v>#REF!</v>
      </c>
      <c r="HI357" s="56" t="e">
        <f>MATCH(ROUND(#REF!,1),#REF!,0)</f>
        <v>#REF!</v>
      </c>
      <c r="HK357" s="115">
        <f t="shared" si="37"/>
        <v>2</v>
      </c>
      <c r="HL357" s="115" t="str" cm="1">
        <f t="array" ref="HL357">IFERROR(INDEX(#REF!,'5. Data Set'!HH357),"")</f>
        <v/>
      </c>
      <c r="HN357" s="116" t="str" cm="1">
        <f t="array" ref="HN357">IF(IFERROR(INDEX($E$5:$E$900,SMALL(IF(ROUND($EH$5:$EH$900,1)=ROUND($EH357,1),ROW($EH$5:$EH$900)-4,""),1)),"")=$E357,"",IFERROR(INDEX($E$5:$E$900,SMALL(IF(ROUND($EH$5:$EH$900,1)=ROUND($EH357,1),ROW($EH$5:$EH$900)-4,""),1)),""))</f>
        <v/>
      </c>
      <c r="HO357" s="116" t="str" cm="1">
        <f t="array" ref="HO357">IF(IFERROR(INDEX($E$5:$E$900,SMALL(IF(ROUND($EH$5:$EH$900,1)=ROUND($EH357,1),ROW($EH$5:$EH$900)-4,""),2)),"")=$E357,"",IFERROR(INDEX($E$5:$E$900,SMALL(IF(ROUND($EH$5:$EH$900,1)=ROUND($EH357,1),ROW($EH$5:$EH$900)-4,""),2)),""))</f>
        <v/>
      </c>
      <c r="HP357" s="116" t="str" cm="1">
        <f t="array" ref="HP357">IF(IFERROR(INDEX($E$5:$E$900,SMALL(IF(ROUND($EH$5:$EH$900,1)=ROUND($EH357,1),ROW($EH$5:$EH$900)-4,""),3)),"")=$E357,"",IFERROR(INDEX($E$5:$E$900,SMALL(IF(ROUND($EH$5:$EH$900,1)=ROUND($EH357,1),ROW($EH$5:$EH$900)-4,""),3)),""))</f>
        <v/>
      </c>
      <c r="HQ357" s="117" t="str" cm="1">
        <f t="array" ref="HQ357">IF(IFERROR(INDEX($E$5:$E$900,SMALL(IF(ROUND($EH$5:$EH$900,1)=ROUND($EH357,1),ROW($EH$5:$EH$900)-4,""),4)),"")=$E357,"",IFERROR(INDEX($E$5:$E$900,SMALL(IF(ROUND($EH$5:$EH$900,1)=ROUND($EH357,1),ROW($EH$5:$EH$900)-4,""),4)),""))</f>
        <v/>
      </c>
      <c r="HR357" s="118"/>
      <c r="HS357" s="105" t="str">
        <f t="shared" si="38"/>
        <v>AJDA</v>
      </c>
      <c r="HT357" s="119" t="str">
        <f t="shared" si="39"/>
        <v/>
      </c>
      <c r="HU357" s="119" t="str">
        <f t="shared" si="39"/>
        <v/>
      </c>
      <c r="HV357" s="119" t="str">
        <f t="shared" si="39"/>
        <v/>
      </c>
      <c r="HW357" s="119" t="str">
        <f t="shared" si="36"/>
        <v/>
      </c>
    </row>
    <row r="358" spans="1:231" ht="12.75" customHeight="1" x14ac:dyDescent="0.25">
      <c r="A358" s="110" t="s">
        <v>1072</v>
      </c>
      <c r="B358" s="110" t="s">
        <v>1209</v>
      </c>
      <c r="C358" s="107" t="s">
        <v>1142</v>
      </c>
      <c r="D358" s="108">
        <v>2019</v>
      </c>
      <c r="E358" s="109" t="s">
        <v>1214</v>
      </c>
      <c r="F358" s="107" t="s">
        <v>300</v>
      </c>
      <c r="G358" s="107" t="s">
        <v>1076</v>
      </c>
      <c r="H358" s="107" t="s">
        <v>1076</v>
      </c>
      <c r="I358" s="107" t="s">
        <v>1076</v>
      </c>
      <c r="J358" s="107" t="s">
        <v>1076</v>
      </c>
      <c r="K358" s="107" t="s">
        <v>1076</v>
      </c>
      <c r="L358" s="107" t="s">
        <v>1076</v>
      </c>
      <c r="M358" s="107" t="s">
        <v>1076</v>
      </c>
      <c r="N358" s="107" t="s">
        <v>1076</v>
      </c>
      <c r="O358" s="107" t="s">
        <v>1076</v>
      </c>
      <c r="P358" s="107" t="s">
        <v>1076</v>
      </c>
      <c r="Q358" s="107" t="s">
        <v>1076</v>
      </c>
      <c r="R358" s="107" t="s">
        <v>1077</v>
      </c>
      <c r="S358" s="107" t="s">
        <v>1076</v>
      </c>
      <c r="T358" s="107" t="s">
        <v>1077</v>
      </c>
      <c r="U358" s="107" t="s">
        <v>1077</v>
      </c>
      <c r="V358" s="107" t="s">
        <v>1077</v>
      </c>
      <c r="W358" s="107" t="s">
        <v>18</v>
      </c>
      <c r="X358" s="105" t="s">
        <v>1098</v>
      </c>
      <c r="Y358" s="107" t="s">
        <v>296</v>
      </c>
      <c r="Z358" s="107">
        <v>1</v>
      </c>
      <c r="AA358" s="107" t="s">
        <v>1212</v>
      </c>
      <c r="AB358" s="110">
        <v>2</v>
      </c>
      <c r="AC358" s="110">
        <v>2</v>
      </c>
      <c r="AD358" s="107">
        <v>2700</v>
      </c>
      <c r="AE358" s="107">
        <v>28</v>
      </c>
      <c r="AF358" s="107">
        <v>2</v>
      </c>
      <c r="AG358" s="107">
        <v>383700</v>
      </c>
      <c r="AH358" s="107">
        <v>12</v>
      </c>
      <c r="AI358" s="107" t="s">
        <v>1153</v>
      </c>
      <c r="AJ358" s="110">
        <v>8</v>
      </c>
      <c r="AK358" s="110"/>
      <c r="AL358" s="107"/>
      <c r="AM358" s="107">
        <v>1</v>
      </c>
      <c r="AN358" s="110" t="s">
        <v>367</v>
      </c>
      <c r="AO358" s="110">
        <v>800</v>
      </c>
      <c r="AP358" s="107" t="s">
        <v>1116</v>
      </c>
      <c r="AQ358" s="107" t="s">
        <v>1145</v>
      </c>
      <c r="AR358" s="107" t="s">
        <v>319</v>
      </c>
      <c r="AS358" s="107" t="s">
        <v>1146</v>
      </c>
      <c r="AT358" s="107" t="s">
        <v>478</v>
      </c>
      <c r="AU358" s="107">
        <v>19.172999999999998</v>
      </c>
      <c r="AV358" s="107">
        <v>27.295999999999999</v>
      </c>
      <c r="AW358" s="107">
        <v>31.332000000000001</v>
      </c>
      <c r="AX358" s="107">
        <v>17.209</v>
      </c>
      <c r="AY358" s="107">
        <v>17.097000000000001</v>
      </c>
      <c r="AZ358" s="107">
        <v>49.996000000000002</v>
      </c>
      <c r="BA358" s="107">
        <v>19.003</v>
      </c>
      <c r="BB358" s="107">
        <v>87.563999999999993</v>
      </c>
      <c r="BC358" s="107">
        <v>1229.442</v>
      </c>
      <c r="BD358" s="107">
        <v>21.809000000000001</v>
      </c>
      <c r="BE358" s="133">
        <v>159.34800000000001</v>
      </c>
      <c r="BF358" s="133">
        <v>35.799999999999997</v>
      </c>
      <c r="BG358" s="131">
        <v>112734.7</v>
      </c>
      <c r="BH358" s="112">
        <v>112350.368</v>
      </c>
      <c r="BI358" s="111">
        <v>16.225000000000001</v>
      </c>
      <c r="BJ358" s="112">
        <v>717.43899999999996</v>
      </c>
      <c r="BK358" s="112">
        <v>84050.038</v>
      </c>
      <c r="BL358" s="111">
        <v>12.138</v>
      </c>
      <c r="BM358" s="112">
        <v>612.21</v>
      </c>
      <c r="BN358" s="112">
        <v>56057.211000000003</v>
      </c>
      <c r="BO358" s="111">
        <v>8.0960000000000001</v>
      </c>
      <c r="BP358" s="112">
        <v>411.91</v>
      </c>
      <c r="BQ358" s="112">
        <v>28061.748</v>
      </c>
      <c r="BR358" s="111">
        <v>4.0529999999999999</v>
      </c>
      <c r="BS358" s="131">
        <v>264.29000000000002</v>
      </c>
      <c r="BT358" s="131">
        <v>1228120.57</v>
      </c>
      <c r="BU358" s="112">
        <v>1227680.7479999999</v>
      </c>
      <c r="BV358" s="107">
        <v>20.805</v>
      </c>
      <c r="BW358" s="107">
        <v>726.52599999999995</v>
      </c>
      <c r="BX358" s="107">
        <v>921444.52</v>
      </c>
      <c r="BY358" s="107">
        <v>15.616</v>
      </c>
      <c r="BZ358" s="107">
        <v>551.52300000000002</v>
      </c>
      <c r="CA358" s="107">
        <v>614223.973</v>
      </c>
      <c r="CB358" s="107">
        <v>10.409000000000001</v>
      </c>
      <c r="CC358" s="107">
        <v>364.661</v>
      </c>
      <c r="CD358" s="107">
        <v>306886.81</v>
      </c>
      <c r="CE358" s="107">
        <v>5.2009999999999996</v>
      </c>
      <c r="CF358" s="131">
        <v>216.84200000000001</v>
      </c>
      <c r="CG358" s="131">
        <v>399122.67</v>
      </c>
      <c r="CH358" s="112">
        <v>397758.22</v>
      </c>
      <c r="CI358" s="107">
        <v>24.943000000000001</v>
      </c>
      <c r="CJ358" s="107">
        <v>662.03499999999997</v>
      </c>
      <c r="CK358" s="107">
        <v>299547.34100000001</v>
      </c>
      <c r="CL358" s="107">
        <v>18.785</v>
      </c>
      <c r="CM358" s="107">
        <v>610.40599999999995</v>
      </c>
      <c r="CN358" s="107">
        <v>199671.96</v>
      </c>
      <c r="CO358" s="107">
        <v>12.521000000000001</v>
      </c>
      <c r="CP358" s="107">
        <v>411.226</v>
      </c>
      <c r="CQ358" s="107">
        <v>99768.638000000006</v>
      </c>
      <c r="CR358" s="107">
        <v>6.2560000000000002</v>
      </c>
      <c r="CS358" s="107">
        <v>229.19</v>
      </c>
      <c r="CT358" s="107">
        <v>208796.54</v>
      </c>
      <c r="CU358" s="107">
        <v>208728.7</v>
      </c>
      <c r="CV358" s="107">
        <v>13.86</v>
      </c>
      <c r="CW358" s="107">
        <v>658.08</v>
      </c>
      <c r="CX358" s="112">
        <v>156573.04</v>
      </c>
      <c r="CY358" s="107">
        <v>10.4</v>
      </c>
      <c r="CZ358" s="107">
        <v>598.97</v>
      </c>
      <c r="DA358" s="112">
        <v>104419.75</v>
      </c>
      <c r="DB358" s="107">
        <v>6.94</v>
      </c>
      <c r="DC358" s="107">
        <v>402.16</v>
      </c>
      <c r="DD358" s="112">
        <v>52277.78</v>
      </c>
      <c r="DE358" s="107">
        <v>3.47</v>
      </c>
      <c r="DF358" s="107">
        <v>249.69</v>
      </c>
      <c r="DG358" s="131">
        <v>275405.87</v>
      </c>
      <c r="DH358" s="112">
        <v>275733.90999999997</v>
      </c>
      <c r="DI358" s="107">
        <v>13.2</v>
      </c>
      <c r="DJ358" s="107">
        <v>626.94000000000005</v>
      </c>
      <c r="DK358" s="112">
        <v>206553.82</v>
      </c>
      <c r="DL358" s="107">
        <v>9.89</v>
      </c>
      <c r="DM358" s="107">
        <v>557.94000000000005</v>
      </c>
      <c r="DN358" s="112">
        <v>137775.29999999999</v>
      </c>
      <c r="DO358" s="107">
        <v>6.6</v>
      </c>
      <c r="DP358" s="131">
        <v>387.01</v>
      </c>
      <c r="DQ358" s="112">
        <v>68851</v>
      </c>
      <c r="DR358" s="107">
        <v>3.3</v>
      </c>
      <c r="DS358" s="131">
        <v>245.38</v>
      </c>
      <c r="DT358" s="131">
        <v>40172.81</v>
      </c>
      <c r="DU358" s="112">
        <v>40209.03</v>
      </c>
      <c r="DV358" s="107">
        <v>41.16</v>
      </c>
      <c r="DW358" s="107">
        <v>674.52</v>
      </c>
      <c r="DX358" s="112">
        <v>30156.01</v>
      </c>
      <c r="DY358" s="107">
        <v>30.87</v>
      </c>
      <c r="DZ358" s="131">
        <v>597.85</v>
      </c>
      <c r="EA358" s="112">
        <v>20096.580000000002</v>
      </c>
      <c r="EB358" s="107">
        <v>20.57</v>
      </c>
      <c r="EC358" s="131">
        <v>411.47</v>
      </c>
      <c r="ED358" s="112">
        <v>10015.08</v>
      </c>
      <c r="EE358" s="107">
        <v>10.25</v>
      </c>
      <c r="EF358" s="131">
        <v>258.52999999999997</v>
      </c>
      <c r="EG358" s="131">
        <v>5831128.8200000003</v>
      </c>
      <c r="EH358" s="111">
        <v>5828998.2199999997</v>
      </c>
      <c r="EI358" s="107">
        <v>16.460999999999999</v>
      </c>
      <c r="EJ358" s="107">
        <v>618.86</v>
      </c>
      <c r="EK358" s="112">
        <v>5098673.01</v>
      </c>
      <c r="EL358" s="107">
        <v>14.398</v>
      </c>
      <c r="EM358" s="131">
        <v>560.75</v>
      </c>
      <c r="EN358" s="112">
        <v>4368768.0999999996</v>
      </c>
      <c r="EO358" s="107">
        <v>12.337</v>
      </c>
      <c r="EP358" s="131">
        <v>517.74</v>
      </c>
      <c r="EQ358" s="112">
        <v>3644525.26</v>
      </c>
      <c r="ER358" s="107">
        <v>10.292</v>
      </c>
      <c r="ES358" s="131">
        <v>465.15</v>
      </c>
      <c r="ET358" s="112">
        <v>2924557.44</v>
      </c>
      <c r="EU358" s="107">
        <v>8.2590000000000003</v>
      </c>
      <c r="EV358" s="131">
        <v>408.22</v>
      </c>
      <c r="EW358" s="112">
        <v>2186795.52</v>
      </c>
      <c r="EX358" s="107">
        <v>6.1749999999999998</v>
      </c>
      <c r="EY358" s="131">
        <v>346.92</v>
      </c>
      <c r="EZ358" s="112">
        <v>1458746.14</v>
      </c>
      <c r="FA358" s="107">
        <v>4.1189999999999998</v>
      </c>
      <c r="FB358" s="131">
        <v>285.31</v>
      </c>
      <c r="FC358" s="112">
        <v>731522.48</v>
      </c>
      <c r="FD358" s="107">
        <v>2.0659999999999998</v>
      </c>
      <c r="FE358" s="131">
        <v>227.44</v>
      </c>
      <c r="FF358" s="131">
        <v>5146.08</v>
      </c>
      <c r="FG358" s="112">
        <v>5288.46</v>
      </c>
      <c r="FH358" s="107">
        <v>15.63</v>
      </c>
      <c r="FI358" s="107">
        <v>126.83</v>
      </c>
      <c r="FJ358" s="112">
        <v>2561.2399999999998</v>
      </c>
      <c r="FK358" s="107">
        <v>7.57</v>
      </c>
      <c r="FL358" s="171">
        <v>121.59</v>
      </c>
      <c r="FM358" s="131">
        <v>31356.99</v>
      </c>
      <c r="FN358" s="112">
        <v>31904.79</v>
      </c>
      <c r="FO358" s="107">
        <v>233.58</v>
      </c>
      <c r="FP358" s="107">
        <v>138.49</v>
      </c>
      <c r="FQ358" s="112">
        <v>15677.9</v>
      </c>
      <c r="FR358" s="107">
        <v>114.78</v>
      </c>
      <c r="FS358" s="131">
        <v>128.08000000000001</v>
      </c>
      <c r="FT358" s="107">
        <v>141.75</v>
      </c>
      <c r="FU358" s="107">
        <v>12.3</v>
      </c>
      <c r="FV358" s="107">
        <v>554.57000000000005</v>
      </c>
      <c r="FW358" s="107">
        <v>142.07</v>
      </c>
      <c r="FX358" s="107">
        <v>12.33</v>
      </c>
      <c r="FY358" s="107">
        <v>575.30999999999995</v>
      </c>
      <c r="FZ358" s="107">
        <v>2629504.1800000002</v>
      </c>
      <c r="GA358" s="107">
        <v>17.760000000000002</v>
      </c>
      <c r="GB358" s="131">
        <v>720.04</v>
      </c>
      <c r="GC358" s="107">
        <v>14535524.16</v>
      </c>
      <c r="GD358" s="107">
        <v>98.15</v>
      </c>
      <c r="GE358" s="132">
        <v>615.95000000000005</v>
      </c>
      <c r="GF358" s="105">
        <v>71.900000000000006</v>
      </c>
      <c r="GG358" s="105">
        <v>24</v>
      </c>
      <c r="GH358" s="105">
        <v>328.1</v>
      </c>
      <c r="GI358" s="105">
        <v>59</v>
      </c>
      <c r="GJ358" s="105">
        <v>35.799999999999997</v>
      </c>
      <c r="GK358" s="105">
        <v>230.1</v>
      </c>
      <c r="GL358" s="133">
        <v>0</v>
      </c>
      <c r="GM358" s="133">
        <v>1</v>
      </c>
      <c r="GN358" s="133">
        <v>0</v>
      </c>
      <c r="GO358" s="133">
        <v>0</v>
      </c>
      <c r="GP358" s="133">
        <v>0</v>
      </c>
      <c r="GQ358" s="133">
        <v>0</v>
      </c>
      <c r="GR358" s="133" t="s">
        <v>1106</v>
      </c>
      <c r="GS358" s="72" t="s">
        <v>981</v>
      </c>
      <c r="GT358" s="72">
        <v>0.89</v>
      </c>
      <c r="GU358" s="72">
        <v>0.93</v>
      </c>
      <c r="GV358" s="72">
        <v>0.94</v>
      </c>
      <c r="GW358" s="72">
        <v>0.93</v>
      </c>
      <c r="GX358" s="72" t="s">
        <v>1085</v>
      </c>
      <c r="GY358" s="72">
        <v>1</v>
      </c>
      <c r="GZ358" s="72">
        <v>800</v>
      </c>
      <c r="HA358" s="133" t="s">
        <v>1086</v>
      </c>
      <c r="HB358" s="133">
        <v>98.9</v>
      </c>
      <c r="HC358" s="53" t="str">
        <f t="shared" si="42"/>
        <v>67</v>
      </c>
      <c r="HD358" s="56">
        <f t="shared" si="41"/>
        <v>2019</v>
      </c>
      <c r="HE358" s="235"/>
      <c r="HF358" s="235" t="e">
        <f>MATCH(ROUND(#REF!,1),#REF!,0)</f>
        <v>#REF!</v>
      </c>
      <c r="HG358" s="56" t="e">
        <f>MATCH(ROUND(#REF!,1),#REF!,0)</f>
        <v>#REF!</v>
      </c>
      <c r="HH358" s="56" t="e">
        <f>MATCH(ROUND(#REF!,1),#REF!,0)</f>
        <v>#REF!</v>
      </c>
      <c r="HI358" s="56" t="e">
        <f>MATCH(ROUND(#REF!,1),#REF!,0)</f>
        <v>#REF!</v>
      </c>
      <c r="HK358" s="115">
        <f t="shared" si="37"/>
        <v>2</v>
      </c>
      <c r="HL358" s="115" t="str" cm="1">
        <f t="array" ref="HL358">IFERROR(INDEX(#REF!,'5. Data Set'!HH358),"")</f>
        <v/>
      </c>
      <c r="HN358" s="116" t="str" cm="1">
        <f t="array" ref="HN358">IF(IFERROR(INDEX($E$5:$E$900,SMALL(IF(ROUND($EH$5:$EH$900,1)=ROUND($EH358,1),ROW($EH$5:$EH$900)-4,""),1)),"")=$E358,"",IFERROR(INDEX($E$5:$E$900,SMALL(IF(ROUND($EH$5:$EH$900,1)=ROUND($EH358,1),ROW($EH$5:$EH$900)-4,""),1)),""))</f>
        <v/>
      </c>
      <c r="HO358" s="116" t="str" cm="1">
        <f t="array" ref="HO358">IF(IFERROR(INDEX($E$5:$E$900,SMALL(IF(ROUND($EH$5:$EH$900,1)=ROUND($EH358,1),ROW($EH$5:$EH$900)-4,""),2)),"")=$E358,"",IFERROR(INDEX($E$5:$E$900,SMALL(IF(ROUND($EH$5:$EH$900,1)=ROUND($EH358,1),ROW($EH$5:$EH$900)-4,""),2)),""))</f>
        <v/>
      </c>
      <c r="HP358" s="116" t="str" cm="1">
        <f t="array" ref="HP358">IF(IFERROR(INDEX($E$5:$E$900,SMALL(IF(ROUND($EH$5:$EH$900,1)=ROUND($EH358,1),ROW($EH$5:$EH$900)-4,""),3)),"")=$E358,"",IFERROR(INDEX($E$5:$E$900,SMALL(IF(ROUND($EH$5:$EH$900,1)=ROUND($EH358,1),ROW($EH$5:$EH$900)-4,""),3)),""))</f>
        <v/>
      </c>
      <c r="HQ358" s="117" t="str" cm="1">
        <f t="array" ref="HQ358">IF(IFERROR(INDEX($E$5:$E$900,SMALL(IF(ROUND($EH$5:$EH$900,1)=ROUND($EH358,1),ROW($EH$5:$EH$900)-4,""),4)),"")=$E358,"",IFERROR(INDEX($E$5:$E$900,SMALL(IF(ROUND($EH$5:$EH$900,1)=ROUND($EH358,1),ROW($EH$5:$EH$900)-4,""),4)),""))</f>
        <v/>
      </c>
      <c r="HR358" s="118"/>
      <c r="HS358" s="105" t="str">
        <f t="shared" si="38"/>
        <v>AJDA</v>
      </c>
      <c r="HT358" s="119" t="str">
        <f t="shared" si="39"/>
        <v/>
      </c>
      <c r="HU358" s="119" t="str">
        <f t="shared" si="39"/>
        <v/>
      </c>
      <c r="HV358" s="119" t="str">
        <f t="shared" si="39"/>
        <v/>
      </c>
      <c r="HW358" s="119" t="str">
        <f t="shared" si="36"/>
        <v/>
      </c>
    </row>
    <row r="359" spans="1:231" ht="12.75" customHeight="1" x14ac:dyDescent="0.25">
      <c r="A359" s="110" t="s">
        <v>1072</v>
      </c>
      <c r="B359" s="110" t="s">
        <v>1215</v>
      </c>
      <c r="C359" s="107" t="s">
        <v>1142</v>
      </c>
      <c r="D359" s="108">
        <v>2019</v>
      </c>
      <c r="E359" s="109" t="s">
        <v>1216</v>
      </c>
      <c r="F359" s="107" t="s">
        <v>309</v>
      </c>
      <c r="G359" s="107" t="s">
        <v>1076</v>
      </c>
      <c r="H359" s="107" t="s">
        <v>1076</v>
      </c>
      <c r="I359" s="107" t="s">
        <v>1076</v>
      </c>
      <c r="J359" s="107" t="s">
        <v>1076</v>
      </c>
      <c r="K359" s="107" t="s">
        <v>1076</v>
      </c>
      <c r="L359" s="107" t="s">
        <v>1076</v>
      </c>
      <c r="M359" s="107" t="s">
        <v>1076</v>
      </c>
      <c r="N359" s="107" t="s">
        <v>1076</v>
      </c>
      <c r="O359" s="107" t="s">
        <v>1076</v>
      </c>
      <c r="P359" s="107" t="s">
        <v>1076</v>
      </c>
      <c r="Q359" s="107" t="s">
        <v>1076</v>
      </c>
      <c r="R359" s="107" t="s">
        <v>1077</v>
      </c>
      <c r="S359" s="107" t="s">
        <v>1076</v>
      </c>
      <c r="T359" s="107" t="s">
        <v>1077</v>
      </c>
      <c r="U359" s="107" t="s">
        <v>1077</v>
      </c>
      <c r="V359" s="107" t="s">
        <v>1077</v>
      </c>
      <c r="W359" s="107" t="s">
        <v>19</v>
      </c>
      <c r="X359" s="105" t="s">
        <v>1217</v>
      </c>
      <c r="Y359" s="107" t="s">
        <v>296</v>
      </c>
      <c r="Z359" s="107">
        <v>1</v>
      </c>
      <c r="AA359" s="107" t="s">
        <v>1156</v>
      </c>
      <c r="AB359" s="110">
        <v>1</v>
      </c>
      <c r="AC359" s="110">
        <v>1</v>
      </c>
      <c r="AD359" s="107">
        <v>3792</v>
      </c>
      <c r="AE359" s="107">
        <v>2</v>
      </c>
      <c r="AF359" s="107">
        <v>2</v>
      </c>
      <c r="AG359" s="107">
        <v>15900</v>
      </c>
      <c r="AH359" s="107">
        <v>2</v>
      </c>
      <c r="AI359" s="107" t="s">
        <v>1218</v>
      </c>
      <c r="AJ359" s="110">
        <v>2</v>
      </c>
      <c r="AK359" s="110"/>
      <c r="AL359" s="107"/>
      <c r="AM359" s="107">
        <v>1</v>
      </c>
      <c r="AN359" s="110" t="s">
        <v>367</v>
      </c>
      <c r="AO359" s="110">
        <v>500</v>
      </c>
      <c r="AP359" s="107" t="s">
        <v>1158</v>
      </c>
      <c r="AQ359" s="107" t="s">
        <v>441</v>
      </c>
      <c r="AR359" s="107" t="s">
        <v>319</v>
      </c>
      <c r="AS359" s="107" t="s">
        <v>1159</v>
      </c>
      <c r="AT359" s="107" t="s">
        <v>1160</v>
      </c>
      <c r="AU359" s="111">
        <v>8.3789999999999996</v>
      </c>
      <c r="AV359" s="111">
        <v>14.683999999999999</v>
      </c>
      <c r="AW359" s="111">
        <v>9.1519999999999992</v>
      </c>
      <c r="AX359" s="111">
        <v>6.3949999999999996</v>
      </c>
      <c r="AY359" s="111">
        <v>7.5229999999999997</v>
      </c>
      <c r="AZ359" s="111">
        <v>11.48</v>
      </c>
      <c r="BA359" s="111">
        <v>6.19</v>
      </c>
      <c r="BB359" s="111">
        <v>24.582000000000001</v>
      </c>
      <c r="BC359" s="111">
        <v>45.081000000000003</v>
      </c>
      <c r="BD359" s="111">
        <v>29.765000000000001</v>
      </c>
      <c r="BE359" s="133">
        <v>29.378</v>
      </c>
      <c r="BF359" s="133">
        <v>13.5</v>
      </c>
      <c r="BG359" s="133">
        <v>4990.2299999999996</v>
      </c>
      <c r="BH359" s="112">
        <v>5091.8050000000003</v>
      </c>
      <c r="BI359" s="111">
        <v>0.73499999999999999</v>
      </c>
      <c r="BJ359" s="112">
        <v>54.396000000000001</v>
      </c>
      <c r="BK359" s="112">
        <v>3762.277</v>
      </c>
      <c r="BL359" s="111">
        <v>0.54300000000000004</v>
      </c>
      <c r="BM359" s="112">
        <v>51.761000000000003</v>
      </c>
      <c r="BN359" s="112">
        <v>2525.0410000000002</v>
      </c>
      <c r="BO359" s="111">
        <v>0.36499999999999999</v>
      </c>
      <c r="BP359" s="112">
        <v>47.011000000000003</v>
      </c>
      <c r="BQ359" s="112">
        <v>1257.7080000000001</v>
      </c>
      <c r="BR359" s="111">
        <v>0.182</v>
      </c>
      <c r="BS359" s="133">
        <v>40.567999999999998</v>
      </c>
      <c r="BT359" s="133">
        <v>77193.119999999995</v>
      </c>
      <c r="BU359" s="112">
        <v>79588.471999999994</v>
      </c>
      <c r="BV359" s="107">
        <v>1.349</v>
      </c>
      <c r="BW359" s="107">
        <v>56.392000000000003</v>
      </c>
      <c r="BX359" s="107">
        <v>57876.125999999997</v>
      </c>
      <c r="BY359" s="107">
        <v>0.98099999999999998</v>
      </c>
      <c r="BZ359" s="107">
        <v>53.531999999999996</v>
      </c>
      <c r="CA359" s="107">
        <v>38636.184999999998</v>
      </c>
      <c r="CB359" s="107">
        <v>0.65500000000000003</v>
      </c>
      <c r="CC359" s="107">
        <v>48.848999999999997</v>
      </c>
      <c r="CD359" s="107">
        <v>19305.593000000001</v>
      </c>
      <c r="CE359" s="107">
        <v>0.32700000000000001</v>
      </c>
      <c r="CF359" s="133">
        <v>41.334000000000003</v>
      </c>
      <c r="CG359" s="133">
        <v>13055.38</v>
      </c>
      <c r="CH359" s="112">
        <v>12838.596</v>
      </c>
      <c r="CI359" s="107">
        <v>0.80500000000000005</v>
      </c>
      <c r="CJ359" s="107">
        <v>58.692999999999998</v>
      </c>
      <c r="CK359" s="107">
        <v>9797.3250000000007</v>
      </c>
      <c r="CL359" s="107">
        <v>0.61399999999999999</v>
      </c>
      <c r="CM359" s="107">
        <v>54.792999999999999</v>
      </c>
      <c r="CN359" s="107">
        <v>6545.2250000000004</v>
      </c>
      <c r="CO359" s="107">
        <v>0.41</v>
      </c>
      <c r="CP359" s="107">
        <v>47.718000000000004</v>
      </c>
      <c r="CQ359" s="107">
        <v>3280.0219999999999</v>
      </c>
      <c r="CR359" s="107">
        <v>0.20599999999999999</v>
      </c>
      <c r="CS359" s="107">
        <v>38.790999999999997</v>
      </c>
      <c r="CT359" s="107">
        <v>7884.67</v>
      </c>
      <c r="CU359" s="107">
        <v>8145.82</v>
      </c>
      <c r="CV359" s="107">
        <v>0.54</v>
      </c>
      <c r="CW359" s="107">
        <v>49.41</v>
      </c>
      <c r="CX359" s="112">
        <v>5917.96</v>
      </c>
      <c r="CY359" s="107">
        <v>0.39</v>
      </c>
      <c r="CZ359" s="107">
        <v>50.14</v>
      </c>
      <c r="DA359" s="112">
        <v>3947.79</v>
      </c>
      <c r="DB359" s="107">
        <v>0.26</v>
      </c>
      <c r="DC359" s="107">
        <v>48.47</v>
      </c>
      <c r="DD359" s="112">
        <v>1982.87</v>
      </c>
      <c r="DE359" s="107">
        <v>0.13</v>
      </c>
      <c r="DF359" s="107">
        <v>36.549999999999997</v>
      </c>
      <c r="DG359" s="133">
        <v>12721.71</v>
      </c>
      <c r="DH359" s="112">
        <v>12770.43</v>
      </c>
      <c r="DI359" s="107">
        <v>0.61</v>
      </c>
      <c r="DJ359" s="107">
        <v>51.71</v>
      </c>
      <c r="DK359" s="112">
        <v>9548.7099999999991</v>
      </c>
      <c r="DL359" s="107">
        <v>0.46</v>
      </c>
      <c r="DM359" s="107">
        <v>48.86</v>
      </c>
      <c r="DN359" s="112">
        <v>6331.62</v>
      </c>
      <c r="DO359" s="107">
        <v>0.3</v>
      </c>
      <c r="DP359" s="162">
        <v>42.93</v>
      </c>
      <c r="DQ359" s="112">
        <v>3173.37</v>
      </c>
      <c r="DR359" s="107">
        <v>0.15</v>
      </c>
      <c r="DS359" s="133">
        <v>37.049999999999997</v>
      </c>
      <c r="DT359" s="133">
        <v>911.26</v>
      </c>
      <c r="DU359" s="112">
        <v>915.85</v>
      </c>
      <c r="DV359" s="107">
        <v>0.94</v>
      </c>
      <c r="DW359" s="107">
        <v>51.16</v>
      </c>
      <c r="DX359" s="112">
        <v>683.94</v>
      </c>
      <c r="DY359" s="107">
        <v>0.7</v>
      </c>
      <c r="DZ359" s="162">
        <v>47.93</v>
      </c>
      <c r="EA359" s="112">
        <v>450.02</v>
      </c>
      <c r="EB359" s="107">
        <v>0.46</v>
      </c>
      <c r="EC359" s="162">
        <v>43.29</v>
      </c>
      <c r="ED359" s="112">
        <v>226.04</v>
      </c>
      <c r="EE359" s="107">
        <v>0.23</v>
      </c>
      <c r="EF359" s="133">
        <v>37.950000000000003</v>
      </c>
      <c r="EG359" s="133">
        <v>210253.45</v>
      </c>
      <c r="EH359" s="111">
        <v>209309.58</v>
      </c>
      <c r="EI359" s="107">
        <v>0.59099999999999997</v>
      </c>
      <c r="EJ359" s="107">
        <v>54.71</v>
      </c>
      <c r="EK359" s="112">
        <v>185833</v>
      </c>
      <c r="EL359" s="107">
        <v>0.52500000000000002</v>
      </c>
      <c r="EM359" s="162">
        <v>52.5</v>
      </c>
      <c r="EN359" s="112">
        <v>157342.60999999999</v>
      </c>
      <c r="EO359" s="107">
        <v>0.44400000000000001</v>
      </c>
      <c r="EP359" s="162">
        <v>49.5</v>
      </c>
      <c r="EQ359" s="112">
        <v>130811.32</v>
      </c>
      <c r="ER359" s="107">
        <v>0.36899999999999999</v>
      </c>
      <c r="ES359" s="162">
        <v>46.73</v>
      </c>
      <c r="ET359" s="112">
        <v>104061.22</v>
      </c>
      <c r="EU359" s="107">
        <v>0.29399999999999998</v>
      </c>
      <c r="EV359" s="162">
        <v>43.92</v>
      </c>
      <c r="EW359" s="112">
        <v>78233.69</v>
      </c>
      <c r="EX359" s="107">
        <v>0.221</v>
      </c>
      <c r="EY359" s="162">
        <v>41.31</v>
      </c>
      <c r="EZ359" s="112">
        <v>52551.82</v>
      </c>
      <c r="FA359" s="107">
        <v>0.14799999999999999</v>
      </c>
      <c r="FB359" s="162">
        <v>38.53</v>
      </c>
      <c r="FC359" s="112">
        <v>26200.880000000001</v>
      </c>
      <c r="FD359" s="107">
        <v>7.3999999999999996E-2</v>
      </c>
      <c r="FE359" s="133">
        <v>36.25</v>
      </c>
      <c r="FF359" s="133">
        <v>407.49</v>
      </c>
      <c r="FG359" s="112">
        <v>409.6</v>
      </c>
      <c r="FH359" s="107">
        <v>1.21</v>
      </c>
      <c r="FI359" s="107">
        <v>34.799999999999997</v>
      </c>
      <c r="FJ359" s="112">
        <v>202.33</v>
      </c>
      <c r="FK359" s="107">
        <v>0.6</v>
      </c>
      <c r="FL359" s="133">
        <v>34.4</v>
      </c>
      <c r="FM359" s="133">
        <v>291.66000000000003</v>
      </c>
      <c r="FN359" s="112">
        <v>301.89</v>
      </c>
      <c r="FO359" s="107">
        <v>2.21</v>
      </c>
      <c r="FP359" s="107">
        <v>34.1</v>
      </c>
      <c r="FQ359" s="112">
        <v>145.86000000000001</v>
      </c>
      <c r="FR359" s="107">
        <v>1.07</v>
      </c>
      <c r="FS359" s="133">
        <v>34.06</v>
      </c>
      <c r="FT359" s="107">
        <v>18.37</v>
      </c>
      <c r="FU359" s="107">
        <v>1.59</v>
      </c>
      <c r="FV359" s="107">
        <v>53.53</v>
      </c>
      <c r="FW359" s="107">
        <v>18.39</v>
      </c>
      <c r="FX359" s="107">
        <v>1.6</v>
      </c>
      <c r="FY359" s="107">
        <v>53.67</v>
      </c>
      <c r="FZ359" s="107">
        <v>183596.26</v>
      </c>
      <c r="GA359" s="107">
        <v>1.24</v>
      </c>
      <c r="GB359" s="133">
        <v>56.73</v>
      </c>
      <c r="GC359" s="107">
        <v>248087.89</v>
      </c>
      <c r="GD359" s="107">
        <v>1.68</v>
      </c>
      <c r="GE359" s="132">
        <v>57.02</v>
      </c>
      <c r="GF359" s="132">
        <v>34.4</v>
      </c>
      <c r="GG359" s="132">
        <v>8.6999999999999993</v>
      </c>
      <c r="GH359" s="132">
        <v>33.299999999999997</v>
      </c>
      <c r="GI359" s="132">
        <v>29.6</v>
      </c>
      <c r="GJ359" s="132">
        <v>13.5</v>
      </c>
      <c r="GK359" s="132">
        <v>231.3</v>
      </c>
      <c r="GL359" s="133">
        <v>0</v>
      </c>
      <c r="GM359" s="133">
        <v>1</v>
      </c>
      <c r="GN359" s="133">
        <v>0</v>
      </c>
      <c r="GO359" s="133">
        <v>0</v>
      </c>
      <c r="GP359" s="133">
        <v>0</v>
      </c>
      <c r="GQ359" s="133">
        <v>0</v>
      </c>
      <c r="GR359" s="133" t="s">
        <v>1106</v>
      </c>
      <c r="GS359" s="72" t="s">
        <v>981</v>
      </c>
      <c r="GT359" s="72">
        <v>0.89</v>
      </c>
      <c r="GU359" s="72">
        <v>0.92</v>
      </c>
      <c r="GV359" s="72">
        <v>0.95</v>
      </c>
      <c r="GW359" s="72">
        <v>0.94</v>
      </c>
      <c r="GX359" s="72" t="s">
        <v>1085</v>
      </c>
      <c r="GY359" s="72">
        <v>0.99</v>
      </c>
      <c r="GZ359" s="72">
        <v>500</v>
      </c>
      <c r="HA359" s="133" t="s">
        <v>1086</v>
      </c>
      <c r="HB359" s="133">
        <v>35.200000000000003</v>
      </c>
      <c r="HC359" s="53" t="str">
        <f t="shared" si="42"/>
        <v>68</v>
      </c>
      <c r="HD359" s="56">
        <f t="shared" si="41"/>
        <v>2019</v>
      </c>
      <c r="HF359" s="56" t="e">
        <f>MATCH(ROUND(#REF!,1),#REF!,0)</f>
        <v>#REF!</v>
      </c>
      <c r="HG359" s="56" t="e">
        <f>MATCH(ROUND(#REF!,1),#REF!,0)</f>
        <v>#REF!</v>
      </c>
      <c r="HH359" s="56" t="e">
        <f>MATCH(ROUND(#REF!,1),#REF!,0)</f>
        <v>#REF!</v>
      </c>
      <c r="HI359" s="56" t="e">
        <f>MATCH(ROUND(#REF!,1),#REF!,0)</f>
        <v>#REF!</v>
      </c>
      <c r="HK359" s="115">
        <f t="shared" si="37"/>
        <v>1</v>
      </c>
      <c r="HL359" s="115" t="str" cm="1">
        <f t="array" ref="HL359">IFERROR(INDEX(#REF!,'5. Data Set'!HH359),"")</f>
        <v/>
      </c>
      <c r="HN359" s="116" t="str" cm="1">
        <f t="array" ref="HN359">IF(IFERROR(INDEX($E$5:$E$900,SMALL(IF(ROUND($EH$5:$EH$900,1)=ROUND($EH359,1),ROW($EH$5:$EH$900)-4,""),1)),"")=$E359,"",IFERROR(INDEX($E$5:$E$900,SMALL(IF(ROUND($EH$5:$EH$900,1)=ROUND($EH359,1),ROW($EH$5:$EH$900)-4,""),1)),""))</f>
        <v/>
      </c>
      <c r="HO359" s="116" t="str" cm="1">
        <f t="array" ref="HO359">IF(IFERROR(INDEX($E$5:$E$900,SMALL(IF(ROUND($EH$5:$EH$900,1)=ROUND($EH359,1),ROW($EH$5:$EH$900)-4,""),2)),"")=$E359,"",IFERROR(INDEX($E$5:$E$900,SMALL(IF(ROUND($EH$5:$EH$900,1)=ROUND($EH359,1),ROW($EH$5:$EH$900)-4,""),2)),""))</f>
        <v/>
      </c>
      <c r="HP359" s="116" t="str" cm="1">
        <f t="array" ref="HP359">IF(IFERROR(INDEX($E$5:$E$900,SMALL(IF(ROUND($EH$5:$EH$900,1)=ROUND($EH359,1),ROW($EH$5:$EH$900)-4,""),3)),"")=$E359,"",IFERROR(INDEX($E$5:$E$900,SMALL(IF(ROUND($EH$5:$EH$900,1)=ROUND($EH359,1),ROW($EH$5:$EH$900)-4,""),3)),""))</f>
        <v/>
      </c>
      <c r="HQ359" s="117" t="str" cm="1">
        <f t="array" ref="HQ359">IF(IFERROR(INDEX($E$5:$E$900,SMALL(IF(ROUND($EH$5:$EH$900,1)=ROUND($EH359,1),ROW($EH$5:$EH$900)-4,""),4)),"")=$E359,"",IFERROR(INDEX($E$5:$E$900,SMALL(IF(ROUND($EH$5:$EH$900,1)=ROUND($EH359,1),ROW($EH$5:$EH$900)-4,""),4)),""))</f>
        <v/>
      </c>
      <c r="HR359" s="118"/>
      <c r="HS359" s="105" t="str">
        <f t="shared" si="38"/>
        <v>AJEA</v>
      </c>
      <c r="HT359" s="119" t="str">
        <f t="shared" si="39"/>
        <v/>
      </c>
      <c r="HU359" s="119" t="str">
        <f t="shared" si="39"/>
        <v/>
      </c>
      <c r="HV359" s="119" t="str">
        <f t="shared" si="39"/>
        <v/>
      </c>
      <c r="HW359" s="119" t="str">
        <f t="shared" si="36"/>
        <v/>
      </c>
    </row>
    <row r="360" spans="1:231" ht="12" customHeight="1" x14ac:dyDescent="0.25">
      <c r="A360" s="110" t="s">
        <v>1072</v>
      </c>
      <c r="B360" s="110" t="s">
        <v>1215</v>
      </c>
      <c r="C360" s="107" t="s">
        <v>1142</v>
      </c>
      <c r="D360" s="108">
        <v>2019</v>
      </c>
      <c r="E360" s="109" t="s">
        <v>1219</v>
      </c>
      <c r="F360" s="107" t="s">
        <v>300</v>
      </c>
      <c r="G360" s="107" t="s">
        <v>1076</v>
      </c>
      <c r="H360" s="107" t="s">
        <v>1076</v>
      </c>
      <c r="I360" s="107" t="s">
        <v>1076</v>
      </c>
      <c r="J360" s="107" t="s">
        <v>1076</v>
      </c>
      <c r="K360" s="107" t="s">
        <v>1076</v>
      </c>
      <c r="L360" s="107" t="s">
        <v>1076</v>
      </c>
      <c r="M360" s="107" t="s">
        <v>1076</v>
      </c>
      <c r="N360" s="107" t="s">
        <v>1076</v>
      </c>
      <c r="O360" s="107" t="s">
        <v>1076</v>
      </c>
      <c r="P360" s="107" t="s">
        <v>1076</v>
      </c>
      <c r="Q360" s="107" t="s">
        <v>1076</v>
      </c>
      <c r="R360" s="107" t="s">
        <v>1077</v>
      </c>
      <c r="S360" s="107" t="s">
        <v>1076</v>
      </c>
      <c r="T360" s="107" t="s">
        <v>1077</v>
      </c>
      <c r="U360" s="107" t="s">
        <v>1077</v>
      </c>
      <c r="V360" s="107" t="s">
        <v>1077</v>
      </c>
      <c r="W360" s="107" t="s">
        <v>19</v>
      </c>
      <c r="X360" s="105" t="s">
        <v>1217</v>
      </c>
      <c r="Y360" s="107" t="s">
        <v>296</v>
      </c>
      <c r="Z360" s="107">
        <v>1</v>
      </c>
      <c r="AA360" s="107" t="s">
        <v>1220</v>
      </c>
      <c r="AB360" s="110">
        <v>1</v>
      </c>
      <c r="AC360" s="110">
        <v>1</v>
      </c>
      <c r="AD360" s="107">
        <v>3792</v>
      </c>
      <c r="AE360" s="107">
        <v>6</v>
      </c>
      <c r="AF360" s="107">
        <v>2</v>
      </c>
      <c r="AG360" s="107">
        <v>31900</v>
      </c>
      <c r="AH360" s="107">
        <v>2</v>
      </c>
      <c r="AI360" s="107" t="s">
        <v>1221</v>
      </c>
      <c r="AJ360" s="110">
        <v>2</v>
      </c>
      <c r="AK360" s="110"/>
      <c r="AL360" s="107"/>
      <c r="AM360" s="107">
        <v>1</v>
      </c>
      <c r="AN360" s="110" t="s">
        <v>367</v>
      </c>
      <c r="AO360" s="110">
        <v>500</v>
      </c>
      <c r="AP360" s="107" t="s">
        <v>1158</v>
      </c>
      <c r="AQ360" s="107" t="s">
        <v>441</v>
      </c>
      <c r="AR360" s="107" t="s">
        <v>319</v>
      </c>
      <c r="AS360" s="107" t="s">
        <v>1159</v>
      </c>
      <c r="AT360" s="107" t="s">
        <v>1163</v>
      </c>
      <c r="AU360" s="111">
        <v>17.963999999999999</v>
      </c>
      <c r="AV360" s="111">
        <v>25.956</v>
      </c>
      <c r="AW360" s="111">
        <v>23.52</v>
      </c>
      <c r="AX360" s="111">
        <v>15.282</v>
      </c>
      <c r="AY360" s="111">
        <v>15.268000000000001</v>
      </c>
      <c r="AZ360" s="111">
        <v>23.145</v>
      </c>
      <c r="BA360" s="111">
        <v>11.478999999999999</v>
      </c>
      <c r="BB360" s="111">
        <v>93.88</v>
      </c>
      <c r="BC360" s="111">
        <v>2315.241</v>
      </c>
      <c r="BD360" s="111">
        <v>35.796999999999997</v>
      </c>
      <c r="BE360" s="133">
        <v>61.213000000000001</v>
      </c>
      <c r="BF360" s="133">
        <v>28.5</v>
      </c>
      <c r="BG360" s="133">
        <v>17578.060000000001</v>
      </c>
      <c r="BH360" s="112">
        <v>17616.828000000001</v>
      </c>
      <c r="BI360" s="111">
        <v>2.544</v>
      </c>
      <c r="BJ360" s="112">
        <v>126.877</v>
      </c>
      <c r="BK360" s="112">
        <v>13189.335999999999</v>
      </c>
      <c r="BL360" s="111">
        <v>1.905</v>
      </c>
      <c r="BM360" s="112">
        <v>101.324</v>
      </c>
      <c r="BN360" s="112">
        <v>8780.0650000000005</v>
      </c>
      <c r="BO360" s="111">
        <v>1.268</v>
      </c>
      <c r="BP360" s="112">
        <v>71.009</v>
      </c>
      <c r="BQ360" s="112">
        <v>4396.72</v>
      </c>
      <c r="BR360" s="111">
        <v>0.63500000000000001</v>
      </c>
      <c r="BS360" s="133">
        <v>41.040999999999997</v>
      </c>
      <c r="BT360" s="133">
        <v>194179.64</v>
      </c>
      <c r="BU360" s="112">
        <v>194342.579</v>
      </c>
      <c r="BV360" s="107">
        <v>3.2930000000000001</v>
      </c>
      <c r="BW360" s="107">
        <v>117.901</v>
      </c>
      <c r="BX360" s="107">
        <v>145609.16200000001</v>
      </c>
      <c r="BY360" s="107">
        <v>2.468</v>
      </c>
      <c r="BZ360" s="107">
        <v>93.912000000000006</v>
      </c>
      <c r="CA360" s="107">
        <v>96919.95</v>
      </c>
      <c r="CB360" s="107">
        <v>1.6419999999999999</v>
      </c>
      <c r="CC360" s="107">
        <v>55.679000000000002</v>
      </c>
      <c r="CD360" s="107">
        <v>48597.648000000001</v>
      </c>
      <c r="CE360" s="107">
        <v>0.82399999999999995</v>
      </c>
      <c r="CF360" s="133">
        <v>39.29</v>
      </c>
      <c r="CG360" s="133">
        <v>58058.63</v>
      </c>
      <c r="CH360" s="112">
        <v>58902.67</v>
      </c>
      <c r="CI360" s="107">
        <v>3.694</v>
      </c>
      <c r="CJ360" s="107">
        <v>129.738</v>
      </c>
      <c r="CK360" s="107">
        <v>43536.330999999998</v>
      </c>
      <c r="CL360" s="107">
        <v>2.73</v>
      </c>
      <c r="CM360" s="107">
        <v>131.404</v>
      </c>
      <c r="CN360" s="107">
        <v>29018.441999999999</v>
      </c>
      <c r="CO360" s="107">
        <v>1.82</v>
      </c>
      <c r="CP360" s="107">
        <v>72.867999999999995</v>
      </c>
      <c r="CQ360" s="107">
        <v>14481.579</v>
      </c>
      <c r="CR360" s="107">
        <v>0.90800000000000003</v>
      </c>
      <c r="CS360" s="107">
        <v>43.835999999999999</v>
      </c>
      <c r="CT360" s="107">
        <v>28167.95</v>
      </c>
      <c r="CU360" s="107">
        <v>28173.15</v>
      </c>
      <c r="CV360" s="107">
        <v>1.87</v>
      </c>
      <c r="CW360" s="107">
        <v>103.79</v>
      </c>
      <c r="CX360" s="112">
        <v>21123.86</v>
      </c>
      <c r="CY360" s="107">
        <v>1.4</v>
      </c>
      <c r="CZ360" s="107">
        <v>83.3</v>
      </c>
      <c r="DA360" s="112">
        <v>14087.61</v>
      </c>
      <c r="DB360" s="107">
        <v>0.94</v>
      </c>
      <c r="DC360" s="107">
        <v>63.09</v>
      </c>
      <c r="DD360" s="112">
        <v>7018.99</v>
      </c>
      <c r="DE360" s="107">
        <v>0.47</v>
      </c>
      <c r="DF360" s="107">
        <v>38.49</v>
      </c>
      <c r="DG360" s="133">
        <v>43593.2</v>
      </c>
      <c r="DH360" s="112">
        <v>43582.23</v>
      </c>
      <c r="DI360" s="107">
        <v>2.09</v>
      </c>
      <c r="DJ360" s="107">
        <v>115.93</v>
      </c>
      <c r="DK360" s="112">
        <v>32708.71</v>
      </c>
      <c r="DL360" s="107">
        <v>1.57</v>
      </c>
      <c r="DM360" s="107">
        <v>97.04</v>
      </c>
      <c r="DN360" s="112">
        <v>21828.53</v>
      </c>
      <c r="DO360" s="107">
        <v>1.05</v>
      </c>
      <c r="DP360" s="162">
        <v>72.569999999999993</v>
      </c>
      <c r="DQ360" s="112">
        <v>10913.14</v>
      </c>
      <c r="DR360" s="107">
        <v>0.52</v>
      </c>
      <c r="DS360" s="133">
        <v>40.21</v>
      </c>
      <c r="DT360" s="133">
        <v>3209.39</v>
      </c>
      <c r="DU360" s="112">
        <v>3211.08</v>
      </c>
      <c r="DV360" s="107">
        <v>3.29</v>
      </c>
      <c r="DW360" s="107">
        <v>115.12</v>
      </c>
      <c r="DX360" s="112">
        <v>2407.16</v>
      </c>
      <c r="DY360" s="107">
        <v>2.46</v>
      </c>
      <c r="DZ360" s="162">
        <v>94.06</v>
      </c>
      <c r="EA360" s="112">
        <v>1589.72</v>
      </c>
      <c r="EB360" s="107">
        <v>1.63</v>
      </c>
      <c r="EC360" s="162">
        <v>71.819999999999993</v>
      </c>
      <c r="ED360" s="112">
        <v>802.59</v>
      </c>
      <c r="EE360" s="107">
        <v>0.82</v>
      </c>
      <c r="EF360" s="133">
        <v>48.53</v>
      </c>
      <c r="EG360" s="133">
        <v>460437.02</v>
      </c>
      <c r="EH360" s="111">
        <v>461566.14</v>
      </c>
      <c r="EI360" s="107">
        <v>1.3029999999999999</v>
      </c>
      <c r="EJ360" s="107">
        <v>64.97</v>
      </c>
      <c r="EK360" s="112">
        <v>401885.93</v>
      </c>
      <c r="EL360" s="107">
        <v>1.135</v>
      </c>
      <c r="EM360" s="162">
        <v>70.260000000000005</v>
      </c>
      <c r="EN360" s="112">
        <v>349217.71</v>
      </c>
      <c r="EO360" s="107">
        <v>0.98599999999999999</v>
      </c>
      <c r="EP360" s="162">
        <v>66.66</v>
      </c>
      <c r="EQ360" s="112">
        <v>287599.63</v>
      </c>
      <c r="ER360" s="107">
        <v>0.81200000000000006</v>
      </c>
      <c r="ES360" s="162">
        <v>60.87</v>
      </c>
      <c r="ET360" s="112">
        <v>230972.2</v>
      </c>
      <c r="EU360" s="107">
        <v>0.65200000000000002</v>
      </c>
      <c r="EV360" s="162">
        <v>55.01</v>
      </c>
      <c r="EW360" s="112">
        <v>172573.38</v>
      </c>
      <c r="EX360" s="107">
        <v>0.48699999999999999</v>
      </c>
      <c r="EY360" s="162">
        <v>47.89</v>
      </c>
      <c r="EZ360" s="112">
        <v>116299.39</v>
      </c>
      <c r="FA360" s="107">
        <v>0.32800000000000001</v>
      </c>
      <c r="FB360" s="162">
        <v>40.450000000000003</v>
      </c>
      <c r="FC360" s="112">
        <v>57994.239999999998</v>
      </c>
      <c r="FD360" s="107">
        <v>0.16400000000000001</v>
      </c>
      <c r="FE360" s="133">
        <v>34.04</v>
      </c>
      <c r="FF360" s="133">
        <v>1406.83</v>
      </c>
      <c r="FG360" s="112">
        <v>1385.39</v>
      </c>
      <c r="FH360" s="107">
        <v>4.09</v>
      </c>
      <c r="FI360" s="107">
        <v>31.8</v>
      </c>
      <c r="FJ360" s="112">
        <v>704.32</v>
      </c>
      <c r="FK360" s="107">
        <v>2.08</v>
      </c>
      <c r="FL360" s="133">
        <v>30.39</v>
      </c>
      <c r="FM360" s="133">
        <v>21565.75</v>
      </c>
      <c r="FN360" s="112">
        <v>21601.82</v>
      </c>
      <c r="FO360" s="107">
        <v>158.15</v>
      </c>
      <c r="FP360" s="107">
        <v>51.76</v>
      </c>
      <c r="FQ360" s="112">
        <v>10787.76</v>
      </c>
      <c r="FR360" s="107">
        <v>78.98</v>
      </c>
      <c r="FS360" s="133">
        <v>45.02</v>
      </c>
      <c r="FT360" s="107">
        <v>18.34</v>
      </c>
      <c r="FU360" s="107">
        <v>1.59</v>
      </c>
      <c r="FV360" s="107">
        <v>44.32</v>
      </c>
      <c r="FW360" s="107">
        <v>18.100000000000001</v>
      </c>
      <c r="FX360" s="107">
        <v>1.57</v>
      </c>
      <c r="FY360" s="107">
        <v>44.02</v>
      </c>
      <c r="FZ360" s="107">
        <v>611968.79</v>
      </c>
      <c r="GA360" s="107">
        <v>4.13</v>
      </c>
      <c r="GB360" s="133">
        <v>135.1</v>
      </c>
      <c r="GC360" s="107">
        <v>1151123.29</v>
      </c>
      <c r="GD360" s="107">
        <v>7.77</v>
      </c>
      <c r="GE360" s="132">
        <v>126.98</v>
      </c>
      <c r="GF360" s="132">
        <v>29.4</v>
      </c>
      <c r="GG360" s="132">
        <v>18.3</v>
      </c>
      <c r="GH360" s="132">
        <v>466.2</v>
      </c>
      <c r="GI360" s="132">
        <v>46.8</v>
      </c>
      <c r="GJ360" s="132">
        <v>28.5</v>
      </c>
      <c r="GK360" s="132">
        <v>231.2</v>
      </c>
      <c r="GL360" s="133">
        <v>0</v>
      </c>
      <c r="GM360" s="133">
        <v>1</v>
      </c>
      <c r="GN360" s="133">
        <v>0</v>
      </c>
      <c r="GO360" s="133">
        <v>0</v>
      </c>
      <c r="GP360" s="133">
        <v>0</v>
      </c>
      <c r="GQ360" s="133">
        <v>0</v>
      </c>
      <c r="GR360" s="133" t="s">
        <v>1106</v>
      </c>
      <c r="GS360" s="72" t="s">
        <v>981</v>
      </c>
      <c r="GT360" s="72">
        <v>0.89</v>
      </c>
      <c r="GU360" s="72">
        <v>0.92</v>
      </c>
      <c r="GV360" s="72">
        <v>0.95</v>
      </c>
      <c r="GW360" s="72">
        <v>0.94</v>
      </c>
      <c r="GX360" s="72" t="s">
        <v>1085</v>
      </c>
      <c r="GY360" s="72">
        <v>0.99</v>
      </c>
      <c r="GZ360" s="72">
        <v>500</v>
      </c>
      <c r="HA360" s="133" t="s">
        <v>1086</v>
      </c>
      <c r="HB360" s="133">
        <v>44.8</v>
      </c>
      <c r="HC360" s="53" t="str">
        <f t="shared" si="42"/>
        <v>69</v>
      </c>
      <c r="HD360" s="56">
        <f t="shared" si="41"/>
        <v>2019</v>
      </c>
      <c r="HF360" s="56" t="e">
        <f>MATCH(ROUND(#REF!,1),#REF!,0)</f>
        <v>#REF!</v>
      </c>
      <c r="HG360" s="56" t="e">
        <f>MATCH(ROUND(#REF!,1),#REF!,0)</f>
        <v>#REF!</v>
      </c>
      <c r="HH360" s="56" t="e">
        <f>MATCH(ROUND(#REF!,1),#REF!,0)</f>
        <v>#REF!</v>
      </c>
      <c r="HI360" s="56" t="e">
        <f>MATCH(ROUND(#REF!,1),#REF!,0)</f>
        <v>#REF!</v>
      </c>
      <c r="HK360" s="115">
        <f t="shared" si="37"/>
        <v>1</v>
      </c>
      <c r="HL360" s="115" t="str" cm="1">
        <f t="array" ref="HL360">IFERROR(INDEX(#REF!,'5. Data Set'!HH360),"")</f>
        <v/>
      </c>
      <c r="HN360" s="116" t="str" cm="1">
        <f t="array" ref="HN360">IF(IFERROR(INDEX($E$5:$E$900,SMALL(IF(ROUND($EH$5:$EH$900,1)=ROUND($EH360,1),ROW($EH$5:$EH$900)-4,""),1)),"")=$E360,"",IFERROR(INDEX($E$5:$E$900,SMALL(IF(ROUND($EH$5:$EH$900,1)=ROUND($EH360,1),ROW($EH$5:$EH$900)-4,""),1)),""))</f>
        <v/>
      </c>
      <c r="HO360" s="116" t="str" cm="1">
        <f t="array" ref="HO360">IF(IFERROR(INDEX($E$5:$E$900,SMALL(IF(ROUND($EH$5:$EH$900,1)=ROUND($EH360,1),ROW($EH$5:$EH$900)-4,""),2)),"")=$E360,"",IFERROR(INDEX($E$5:$E$900,SMALL(IF(ROUND($EH$5:$EH$900,1)=ROUND($EH360,1),ROW($EH$5:$EH$900)-4,""),2)),""))</f>
        <v/>
      </c>
      <c r="HP360" s="116" t="str" cm="1">
        <f t="array" ref="HP360">IF(IFERROR(INDEX($E$5:$E$900,SMALL(IF(ROUND($EH$5:$EH$900,1)=ROUND($EH360,1),ROW($EH$5:$EH$900)-4,""),3)),"")=$E360,"",IFERROR(INDEX($E$5:$E$900,SMALL(IF(ROUND($EH$5:$EH$900,1)=ROUND($EH360,1),ROW($EH$5:$EH$900)-4,""),3)),""))</f>
        <v/>
      </c>
      <c r="HQ360" s="117" t="str" cm="1">
        <f t="array" ref="HQ360">IF(IFERROR(INDEX($E$5:$E$900,SMALL(IF(ROUND($EH$5:$EH$900,1)=ROUND($EH360,1),ROW($EH$5:$EH$900)-4,""),4)),"")=$E360,"",IFERROR(INDEX($E$5:$E$900,SMALL(IF(ROUND($EH$5:$EH$900,1)=ROUND($EH360,1),ROW($EH$5:$EH$900)-4,""),4)),""))</f>
        <v/>
      </c>
      <c r="HR360" s="118"/>
      <c r="HS360" s="105" t="str">
        <f t="shared" si="38"/>
        <v>AJEA</v>
      </c>
      <c r="HT360" s="119" t="str">
        <f t="shared" si="39"/>
        <v/>
      </c>
      <c r="HU360" s="119" t="str">
        <f t="shared" si="39"/>
        <v/>
      </c>
      <c r="HV360" s="119" t="str">
        <f t="shared" si="39"/>
        <v/>
      </c>
      <c r="HW360" s="119" t="str">
        <f t="shared" si="36"/>
        <v/>
      </c>
    </row>
    <row r="361" spans="1:231" ht="12.75" customHeight="1" x14ac:dyDescent="0.25">
      <c r="A361" s="110" t="s">
        <v>1072</v>
      </c>
      <c r="B361" s="110" t="s">
        <v>1222</v>
      </c>
      <c r="C361" s="107" t="s">
        <v>1142</v>
      </c>
      <c r="D361" s="108">
        <v>2019</v>
      </c>
      <c r="E361" s="109" t="s">
        <v>1223</v>
      </c>
      <c r="F361" s="107" t="s">
        <v>309</v>
      </c>
      <c r="G361" s="107" t="s">
        <v>1076</v>
      </c>
      <c r="H361" s="107" t="s">
        <v>1076</v>
      </c>
      <c r="I361" s="107" t="s">
        <v>1076</v>
      </c>
      <c r="J361" s="107" t="s">
        <v>1076</v>
      </c>
      <c r="K361" s="107" t="s">
        <v>1076</v>
      </c>
      <c r="L361" s="107" t="s">
        <v>1076</v>
      </c>
      <c r="M361" s="107" t="s">
        <v>1076</v>
      </c>
      <c r="N361" s="107" t="s">
        <v>1076</v>
      </c>
      <c r="O361" s="107" t="s">
        <v>1076</v>
      </c>
      <c r="P361" s="107" t="s">
        <v>1076</v>
      </c>
      <c r="Q361" s="107" t="s">
        <v>1076</v>
      </c>
      <c r="R361" s="107" t="s">
        <v>1077</v>
      </c>
      <c r="S361" s="107" t="s">
        <v>1076</v>
      </c>
      <c r="T361" s="107" t="s">
        <v>1077</v>
      </c>
      <c r="U361" s="107" t="s">
        <v>1077</v>
      </c>
      <c r="V361" s="107" t="s">
        <v>1077</v>
      </c>
      <c r="W361" s="107" t="s">
        <v>19</v>
      </c>
      <c r="X361" s="105" t="s">
        <v>1217</v>
      </c>
      <c r="Y361" s="107" t="s">
        <v>296</v>
      </c>
      <c r="Z361" s="107">
        <v>1</v>
      </c>
      <c r="AA361" s="107" t="s">
        <v>1093</v>
      </c>
      <c r="AB361" s="110">
        <v>1</v>
      </c>
      <c r="AC361" s="110">
        <v>1</v>
      </c>
      <c r="AD361" s="107">
        <v>1900</v>
      </c>
      <c r="AE361" s="107">
        <v>6</v>
      </c>
      <c r="AF361" s="107">
        <v>1</v>
      </c>
      <c r="AG361" s="107">
        <v>31700</v>
      </c>
      <c r="AH361" s="107">
        <v>2</v>
      </c>
      <c r="AI361" s="107" t="s">
        <v>1224</v>
      </c>
      <c r="AJ361" s="110">
        <v>2</v>
      </c>
      <c r="AK361" s="110"/>
      <c r="AL361" s="107"/>
      <c r="AM361" s="107">
        <v>1</v>
      </c>
      <c r="AN361" s="110" t="s">
        <v>367</v>
      </c>
      <c r="AO361" s="110">
        <v>550</v>
      </c>
      <c r="AP361" s="107" t="s">
        <v>1225</v>
      </c>
      <c r="AQ361" s="107" t="s">
        <v>1081</v>
      </c>
      <c r="AR361" s="107" t="s">
        <v>319</v>
      </c>
      <c r="AS361" s="107" t="s">
        <v>1159</v>
      </c>
      <c r="AT361" s="107" t="s">
        <v>478</v>
      </c>
      <c r="AU361" s="111">
        <v>10.704000000000001</v>
      </c>
      <c r="AV361" s="111">
        <v>12.895</v>
      </c>
      <c r="AW361" s="111">
        <v>12.265000000000001</v>
      </c>
      <c r="AX361" s="111">
        <v>5.7249999999999996</v>
      </c>
      <c r="AY361" s="111">
        <v>6.0359999999999996</v>
      </c>
      <c r="AZ361" s="111">
        <v>10.872999999999999</v>
      </c>
      <c r="BA361" s="111">
        <v>7.7229999999999999</v>
      </c>
      <c r="BB361" s="111">
        <v>16.923999999999999</v>
      </c>
      <c r="BC361" s="111">
        <v>33.433999999999997</v>
      </c>
      <c r="BD361" s="111">
        <v>21.274000000000001</v>
      </c>
      <c r="BE361" s="133">
        <v>44.14</v>
      </c>
      <c r="BF361" s="133">
        <v>13.7</v>
      </c>
      <c r="BG361" s="133">
        <v>8287.17</v>
      </c>
      <c r="BH361" s="112">
        <v>8328.1</v>
      </c>
      <c r="BI361" s="111">
        <v>1.2030000000000001</v>
      </c>
      <c r="BJ361" s="112">
        <v>69.650999999999996</v>
      </c>
      <c r="BK361" s="112">
        <v>6243.7219999999998</v>
      </c>
      <c r="BL361" s="111">
        <v>0.90200000000000002</v>
      </c>
      <c r="BM361" s="112">
        <v>66.320999999999998</v>
      </c>
      <c r="BN361" s="112">
        <v>4158.8950000000004</v>
      </c>
      <c r="BO361" s="111">
        <v>0.60099999999999998</v>
      </c>
      <c r="BP361" s="112">
        <v>62.173999999999999</v>
      </c>
      <c r="BQ361" s="112">
        <v>2090.4589999999998</v>
      </c>
      <c r="BR361" s="111">
        <v>0.30199999999999999</v>
      </c>
      <c r="BS361" s="133">
        <v>52.161000000000001</v>
      </c>
      <c r="BT361" s="133">
        <v>85248.33</v>
      </c>
      <c r="BU361" s="112">
        <v>86121.513000000006</v>
      </c>
      <c r="BV361" s="107">
        <v>1.4590000000000001</v>
      </c>
      <c r="BW361" s="107">
        <v>70.361999999999995</v>
      </c>
      <c r="BX361" s="107">
        <v>63892.857000000004</v>
      </c>
      <c r="BY361" s="107">
        <v>1.083</v>
      </c>
      <c r="BZ361" s="107">
        <v>66.715000000000003</v>
      </c>
      <c r="CA361" s="107">
        <v>42626.726000000002</v>
      </c>
      <c r="CB361" s="107">
        <v>0.72199999999999998</v>
      </c>
      <c r="CC361" s="107">
        <v>62.671999999999997</v>
      </c>
      <c r="CD361" s="107">
        <v>21267.356</v>
      </c>
      <c r="CE361" s="107">
        <v>0.36</v>
      </c>
      <c r="CF361" s="133">
        <v>50.576999999999998</v>
      </c>
      <c r="CG361" s="133">
        <v>21096.04</v>
      </c>
      <c r="CH361" s="112">
        <v>20969.782999999999</v>
      </c>
      <c r="CI361" s="107">
        <v>1.3149999999999999</v>
      </c>
      <c r="CJ361" s="107">
        <v>66.183000000000007</v>
      </c>
      <c r="CK361" s="107">
        <v>15841.082</v>
      </c>
      <c r="CL361" s="107">
        <v>0.99299999999999999</v>
      </c>
      <c r="CM361" s="107">
        <v>63.744999999999997</v>
      </c>
      <c r="CN361" s="107">
        <v>10581.485000000001</v>
      </c>
      <c r="CO361" s="107">
        <v>0.66400000000000003</v>
      </c>
      <c r="CP361" s="107">
        <v>60.496000000000002</v>
      </c>
      <c r="CQ361" s="107">
        <v>5264.1239999999998</v>
      </c>
      <c r="CR361" s="107">
        <v>0.33</v>
      </c>
      <c r="CS361" s="107">
        <v>49.543999999999997</v>
      </c>
      <c r="CT361" s="107">
        <v>8912.65</v>
      </c>
      <c r="CU361" s="107">
        <v>8926.8799999999992</v>
      </c>
      <c r="CV361" s="107">
        <v>0.59</v>
      </c>
      <c r="CW361" s="107">
        <v>62.13</v>
      </c>
      <c r="CX361" s="112">
        <v>6695.94</v>
      </c>
      <c r="CY361" s="107">
        <v>0.45</v>
      </c>
      <c r="CZ361" s="107">
        <v>60.61</v>
      </c>
      <c r="DA361" s="112">
        <v>4458.8999999999996</v>
      </c>
      <c r="DB361" s="107">
        <v>0.3</v>
      </c>
      <c r="DC361" s="107">
        <v>58.28</v>
      </c>
      <c r="DD361" s="112">
        <v>2234.37</v>
      </c>
      <c r="DE361" s="107">
        <v>0.15</v>
      </c>
      <c r="DF361" s="107">
        <v>49.16</v>
      </c>
      <c r="DG361" s="133">
        <v>13385.76</v>
      </c>
      <c r="DH361" s="112">
        <v>13442.71</v>
      </c>
      <c r="DI361" s="107">
        <v>0.64</v>
      </c>
      <c r="DJ361" s="107">
        <v>64.48</v>
      </c>
      <c r="DK361" s="112">
        <v>10026.290000000001</v>
      </c>
      <c r="DL361" s="107">
        <v>0.48</v>
      </c>
      <c r="DM361" s="107">
        <v>62.32</v>
      </c>
      <c r="DN361" s="112">
        <v>6662.5</v>
      </c>
      <c r="DO361" s="107">
        <v>0.32</v>
      </c>
      <c r="DP361" s="162">
        <v>59.41</v>
      </c>
      <c r="DQ361" s="112">
        <v>3360.54</v>
      </c>
      <c r="DR361" s="107">
        <v>0.16</v>
      </c>
      <c r="DS361" s="133">
        <v>50.04</v>
      </c>
      <c r="DT361" s="133">
        <v>1135.2</v>
      </c>
      <c r="DU361" s="112">
        <v>1137.68</v>
      </c>
      <c r="DV361" s="107">
        <v>1.17</v>
      </c>
      <c r="DW361" s="107">
        <v>63.21</v>
      </c>
      <c r="DX361" s="112">
        <v>850.81</v>
      </c>
      <c r="DY361" s="107">
        <v>0.87</v>
      </c>
      <c r="DZ361" s="162">
        <v>61.18</v>
      </c>
      <c r="EA361" s="112">
        <v>561.1</v>
      </c>
      <c r="EB361" s="107">
        <v>0.56999999999999995</v>
      </c>
      <c r="EC361" s="162">
        <v>58.58</v>
      </c>
      <c r="ED361" s="112">
        <v>280.45999999999998</v>
      </c>
      <c r="EE361" s="107">
        <v>0.28999999999999998</v>
      </c>
      <c r="EF361" s="133">
        <v>52.84</v>
      </c>
      <c r="EG361" s="133">
        <v>355661.36</v>
      </c>
      <c r="EH361" s="111">
        <v>356025.38</v>
      </c>
      <c r="EI361" s="107">
        <v>1.0049999999999999</v>
      </c>
      <c r="EJ361" s="107">
        <v>68.83</v>
      </c>
      <c r="EK361" s="112">
        <v>312263.76</v>
      </c>
      <c r="EL361" s="107">
        <v>0.88200000000000001</v>
      </c>
      <c r="EM361" s="162">
        <v>67.12</v>
      </c>
      <c r="EN361" s="112">
        <v>266537.71999999997</v>
      </c>
      <c r="EO361" s="107">
        <v>0.753</v>
      </c>
      <c r="EP361" s="162">
        <v>65.27</v>
      </c>
      <c r="EQ361" s="112">
        <v>220688.22</v>
      </c>
      <c r="ER361" s="107">
        <v>0.623</v>
      </c>
      <c r="ES361" s="162">
        <v>63.32</v>
      </c>
      <c r="ET361" s="112">
        <v>177893.59</v>
      </c>
      <c r="EU361" s="107">
        <v>0.502</v>
      </c>
      <c r="EV361" s="162">
        <v>61.34</v>
      </c>
      <c r="EW361" s="112">
        <v>133557.79</v>
      </c>
      <c r="EX361" s="107">
        <v>0.377</v>
      </c>
      <c r="EY361" s="162">
        <v>59.03</v>
      </c>
      <c r="EZ361" s="112">
        <v>89099.18</v>
      </c>
      <c r="FA361" s="107">
        <v>0.252</v>
      </c>
      <c r="FB361" s="162">
        <v>55.72</v>
      </c>
      <c r="FC361" s="112">
        <v>44116.38</v>
      </c>
      <c r="FD361" s="107">
        <v>0.125</v>
      </c>
      <c r="FE361" s="133">
        <v>50.66</v>
      </c>
      <c r="FF361" s="133">
        <v>374.76</v>
      </c>
      <c r="FG361" s="112">
        <v>365.91</v>
      </c>
      <c r="FH361" s="107">
        <v>1.08</v>
      </c>
      <c r="FI361" s="107">
        <v>46.65</v>
      </c>
      <c r="FJ361" s="112">
        <v>186.55</v>
      </c>
      <c r="FK361" s="107">
        <v>0.55000000000000004</v>
      </c>
      <c r="FL361" s="133">
        <v>44.6</v>
      </c>
      <c r="FM361" s="133">
        <v>290.52999999999997</v>
      </c>
      <c r="FN361" s="112">
        <v>289.89</v>
      </c>
      <c r="FO361" s="107">
        <v>2.12</v>
      </c>
      <c r="FP361" s="107">
        <v>45.24</v>
      </c>
      <c r="FQ361" s="112">
        <v>144.05000000000001</v>
      </c>
      <c r="FR361" s="107">
        <v>1.06</v>
      </c>
      <c r="FS361" s="133">
        <v>44.26</v>
      </c>
      <c r="FT361" s="107">
        <v>18.02</v>
      </c>
      <c r="FU361" s="107">
        <v>1.56</v>
      </c>
      <c r="FV361" s="107">
        <v>73.13</v>
      </c>
      <c r="FW361" s="107">
        <v>17.829999999999998</v>
      </c>
      <c r="FX361" s="107">
        <v>1.55</v>
      </c>
      <c r="FY361" s="107">
        <v>73.150000000000006</v>
      </c>
      <c r="FZ361" s="107">
        <v>231696.7</v>
      </c>
      <c r="GA361" s="107">
        <v>1.57</v>
      </c>
      <c r="GB361" s="133">
        <v>69.41</v>
      </c>
      <c r="GC361" s="107">
        <v>454338.48</v>
      </c>
      <c r="GD361" s="107">
        <v>3.07</v>
      </c>
      <c r="GE361" s="132">
        <v>69.5</v>
      </c>
      <c r="GF361" s="132">
        <v>43</v>
      </c>
      <c r="GG361" s="132">
        <v>9</v>
      </c>
      <c r="GH361" s="132">
        <v>23.8</v>
      </c>
      <c r="GI361" s="132">
        <v>30.6</v>
      </c>
      <c r="GJ361" s="132">
        <v>13.7</v>
      </c>
      <c r="GK361" s="132">
        <v>231.1</v>
      </c>
      <c r="GL361" s="133">
        <v>0</v>
      </c>
      <c r="GM361" s="133">
        <v>1</v>
      </c>
      <c r="GN361" s="133">
        <v>0</v>
      </c>
      <c r="GO361" s="133">
        <v>0</v>
      </c>
      <c r="GP361" s="133">
        <v>0</v>
      </c>
      <c r="GQ361" s="133">
        <v>0</v>
      </c>
      <c r="GR361" s="133" t="s">
        <v>1106</v>
      </c>
      <c r="GS361" s="72" t="s">
        <v>981</v>
      </c>
      <c r="GT361" s="72">
        <v>0.8</v>
      </c>
      <c r="GU361" s="72">
        <v>0.91</v>
      </c>
      <c r="GV361" s="72">
        <v>0.92</v>
      </c>
      <c r="GW361" s="72">
        <v>0.89</v>
      </c>
      <c r="GX361" s="72" t="s">
        <v>1085</v>
      </c>
      <c r="GY361" s="72">
        <v>0.95499999999999996</v>
      </c>
      <c r="GZ361" s="72">
        <v>550</v>
      </c>
      <c r="HA361" s="133" t="s">
        <v>1086</v>
      </c>
      <c r="HB361" s="133">
        <v>58.3</v>
      </c>
      <c r="HC361" s="53" t="str">
        <f t="shared" si="42"/>
        <v>70</v>
      </c>
      <c r="HD361" s="56">
        <f t="shared" si="41"/>
        <v>2019</v>
      </c>
      <c r="HF361" s="56" t="e">
        <f>MATCH(ROUND(#REF!,1),#REF!,0)</f>
        <v>#REF!</v>
      </c>
      <c r="HG361" s="56" t="e">
        <f>MATCH(ROUND(#REF!,1),#REF!,0)</f>
        <v>#REF!</v>
      </c>
      <c r="HH361" s="56" t="e">
        <f>MATCH(ROUND(#REF!,1),#REF!,0)</f>
        <v>#REF!</v>
      </c>
      <c r="HI361" s="56" t="e">
        <f>MATCH(ROUND(#REF!,1),#REF!,0)</f>
        <v>#REF!</v>
      </c>
      <c r="HK361" s="115">
        <f t="shared" si="37"/>
        <v>1</v>
      </c>
      <c r="HL361" s="115" t="str" cm="1">
        <f t="array" ref="HL361">IFERROR(INDEX(#REF!,'5. Data Set'!HH361),"")</f>
        <v/>
      </c>
      <c r="HN361" s="116" t="str" cm="1">
        <f t="array" ref="HN361">IF(IFERROR(INDEX($E$5:$E$900,SMALL(IF(ROUND($EH$5:$EH$900,1)=ROUND($EH361,1),ROW($EH$5:$EH$900)-4,""),1)),"")=$E361,"",IFERROR(INDEX($E$5:$E$900,SMALL(IF(ROUND($EH$5:$EH$900,1)=ROUND($EH361,1),ROW($EH$5:$EH$900)-4,""),1)),""))</f>
        <v/>
      </c>
      <c r="HO361" s="116" t="str" cm="1">
        <f t="array" ref="HO361">IF(IFERROR(INDEX($E$5:$E$900,SMALL(IF(ROUND($EH$5:$EH$900,1)=ROUND($EH361,1),ROW($EH$5:$EH$900)-4,""),2)),"")=$E361,"",IFERROR(INDEX($E$5:$E$900,SMALL(IF(ROUND($EH$5:$EH$900,1)=ROUND($EH361,1),ROW($EH$5:$EH$900)-4,""),2)),""))</f>
        <v/>
      </c>
      <c r="HP361" s="116" t="str" cm="1">
        <f t="array" ref="HP361">IF(IFERROR(INDEX($E$5:$E$900,SMALL(IF(ROUND($EH$5:$EH$900,1)=ROUND($EH361,1),ROW($EH$5:$EH$900)-4,""),3)),"")=$E361,"",IFERROR(INDEX($E$5:$E$900,SMALL(IF(ROUND($EH$5:$EH$900,1)=ROUND($EH361,1),ROW($EH$5:$EH$900)-4,""),3)),""))</f>
        <v/>
      </c>
      <c r="HQ361" s="117" t="str" cm="1">
        <f t="array" ref="HQ361">IF(IFERROR(INDEX($E$5:$E$900,SMALL(IF(ROUND($EH$5:$EH$900,1)=ROUND($EH361,1),ROW($EH$5:$EH$900)-4,""),4)),"")=$E361,"",IFERROR(INDEX($E$5:$E$900,SMALL(IF(ROUND($EH$5:$EH$900,1)=ROUND($EH361,1),ROW($EH$5:$EH$900)-4,""),4)),""))</f>
        <v/>
      </c>
      <c r="HR361" s="118"/>
      <c r="HS361" s="105" t="str">
        <f t="shared" si="38"/>
        <v>AJEB</v>
      </c>
      <c r="HT361" s="119" t="str">
        <f t="shared" si="39"/>
        <v/>
      </c>
      <c r="HU361" s="119" t="str">
        <f t="shared" si="39"/>
        <v/>
      </c>
      <c r="HV361" s="119" t="str">
        <f t="shared" si="39"/>
        <v/>
      </c>
      <c r="HW361" s="119" t="str">
        <f t="shared" si="36"/>
        <v/>
      </c>
    </row>
    <row r="362" spans="1:231" ht="12.75" customHeight="1" x14ac:dyDescent="0.25">
      <c r="A362" s="110" t="s">
        <v>1072</v>
      </c>
      <c r="B362" s="110" t="s">
        <v>1222</v>
      </c>
      <c r="C362" s="107" t="s">
        <v>1142</v>
      </c>
      <c r="D362" s="108">
        <v>2019</v>
      </c>
      <c r="E362" s="109" t="s">
        <v>1226</v>
      </c>
      <c r="F362" s="107" t="s">
        <v>300</v>
      </c>
      <c r="G362" s="107" t="s">
        <v>1076</v>
      </c>
      <c r="H362" s="107" t="s">
        <v>1076</v>
      </c>
      <c r="I362" s="107" t="s">
        <v>1076</v>
      </c>
      <c r="J362" s="107" t="s">
        <v>1076</v>
      </c>
      <c r="K362" s="107" t="s">
        <v>1076</v>
      </c>
      <c r="L362" s="107" t="s">
        <v>1076</v>
      </c>
      <c r="M362" s="107" t="s">
        <v>1076</v>
      </c>
      <c r="N362" s="107" t="s">
        <v>1076</v>
      </c>
      <c r="O362" s="107" t="s">
        <v>1076</v>
      </c>
      <c r="P362" s="107" t="s">
        <v>1076</v>
      </c>
      <c r="Q362" s="107" t="s">
        <v>1076</v>
      </c>
      <c r="R362" s="107" t="s">
        <v>1077</v>
      </c>
      <c r="S362" s="107" t="s">
        <v>1076</v>
      </c>
      <c r="T362" s="107" t="s">
        <v>1077</v>
      </c>
      <c r="U362" s="107" t="s">
        <v>1077</v>
      </c>
      <c r="V362" s="107" t="s">
        <v>1077</v>
      </c>
      <c r="W362" s="107" t="s">
        <v>19</v>
      </c>
      <c r="X362" s="105" t="s">
        <v>1217</v>
      </c>
      <c r="Y362" s="107" t="s">
        <v>296</v>
      </c>
      <c r="Z362" s="107">
        <v>1</v>
      </c>
      <c r="AA362" s="107" t="s">
        <v>1227</v>
      </c>
      <c r="AB362" s="110">
        <v>1</v>
      </c>
      <c r="AC362" s="110">
        <v>1</v>
      </c>
      <c r="AD362" s="107">
        <v>2300</v>
      </c>
      <c r="AE362" s="107">
        <v>16</v>
      </c>
      <c r="AF362" s="107">
        <v>2</v>
      </c>
      <c r="AG362" s="107">
        <v>191700</v>
      </c>
      <c r="AH362" s="107">
        <v>6</v>
      </c>
      <c r="AI362" s="107" t="s">
        <v>1228</v>
      </c>
      <c r="AJ362" s="110">
        <v>2</v>
      </c>
      <c r="AK362" s="110"/>
      <c r="AL362" s="107"/>
      <c r="AM362" s="107">
        <v>1</v>
      </c>
      <c r="AN362" s="110" t="s">
        <v>367</v>
      </c>
      <c r="AO362" s="110">
        <v>550</v>
      </c>
      <c r="AP362" s="107" t="s">
        <v>1225</v>
      </c>
      <c r="AQ362" s="107" t="s">
        <v>1081</v>
      </c>
      <c r="AR362" s="107" t="s">
        <v>319</v>
      </c>
      <c r="AS362" s="107" t="s">
        <v>1159</v>
      </c>
      <c r="AT362" s="107" t="s">
        <v>478</v>
      </c>
      <c r="AU362" s="111">
        <v>19.135000000000002</v>
      </c>
      <c r="AV362" s="111">
        <v>28.285</v>
      </c>
      <c r="AW362" s="111">
        <v>25.994</v>
      </c>
      <c r="AX362" s="111">
        <v>15.005000000000001</v>
      </c>
      <c r="AY362" s="111">
        <v>15.597</v>
      </c>
      <c r="AZ362" s="111">
        <v>24.132999999999999</v>
      </c>
      <c r="BA362" s="111">
        <v>13.933</v>
      </c>
      <c r="BB362" s="111">
        <v>53.232999999999997</v>
      </c>
      <c r="BC362" s="111">
        <v>1397.14</v>
      </c>
      <c r="BD362" s="111">
        <v>28.297999999999998</v>
      </c>
      <c r="BE362" s="133">
        <v>199.03200000000001</v>
      </c>
      <c r="BF362" s="133">
        <v>33.4</v>
      </c>
      <c r="BG362" s="133">
        <v>35721.68</v>
      </c>
      <c r="BH362" s="112">
        <v>35461.773000000001</v>
      </c>
      <c r="BI362" s="111">
        <v>5.1210000000000004</v>
      </c>
      <c r="BJ362" s="112">
        <v>190.95500000000001</v>
      </c>
      <c r="BK362" s="112">
        <v>26763.898000000001</v>
      </c>
      <c r="BL362" s="111">
        <v>3.8650000000000002</v>
      </c>
      <c r="BM362" s="112">
        <v>179.61699999999999</v>
      </c>
      <c r="BN362" s="112">
        <v>17894.906999999999</v>
      </c>
      <c r="BO362" s="111">
        <v>2.5840000000000001</v>
      </c>
      <c r="BP362" s="112">
        <v>147.1</v>
      </c>
      <c r="BQ362" s="112">
        <v>8957.6090000000004</v>
      </c>
      <c r="BR362" s="111">
        <v>1.294</v>
      </c>
      <c r="BS362" s="133">
        <v>97.837999999999994</v>
      </c>
      <c r="BT362" s="133">
        <v>461884.14</v>
      </c>
      <c r="BU362" s="112">
        <v>465152.234</v>
      </c>
      <c r="BV362" s="107">
        <v>7.883</v>
      </c>
      <c r="BW362" s="107">
        <v>205.13</v>
      </c>
      <c r="BX362" s="107">
        <v>346237.74</v>
      </c>
      <c r="BY362" s="107">
        <v>5.8680000000000003</v>
      </c>
      <c r="BZ362" s="107">
        <v>193.47499999999999</v>
      </c>
      <c r="CA362" s="107">
        <v>230867.63399999999</v>
      </c>
      <c r="CB362" s="107">
        <v>3.9119999999999999</v>
      </c>
      <c r="CC362" s="107">
        <v>147.69</v>
      </c>
      <c r="CD362" s="107">
        <v>115479.671</v>
      </c>
      <c r="CE362" s="107">
        <v>1.9570000000000001</v>
      </c>
      <c r="CF362" s="133">
        <v>94.394999999999996</v>
      </c>
      <c r="CG362" s="133">
        <v>97991.03</v>
      </c>
      <c r="CH362" s="112">
        <v>98905.926000000007</v>
      </c>
      <c r="CI362" s="107">
        <v>6.202</v>
      </c>
      <c r="CJ362" s="107">
        <v>174.78800000000001</v>
      </c>
      <c r="CK362" s="107">
        <v>73500.218999999997</v>
      </c>
      <c r="CL362" s="107">
        <v>4.609</v>
      </c>
      <c r="CM362" s="107">
        <v>154.24600000000001</v>
      </c>
      <c r="CN362" s="107">
        <v>49026.372000000003</v>
      </c>
      <c r="CO362" s="107">
        <v>3.0739999999999998</v>
      </c>
      <c r="CP362" s="107">
        <v>130.13399999999999</v>
      </c>
      <c r="CQ362" s="107">
        <v>24493.611000000001</v>
      </c>
      <c r="CR362" s="107">
        <v>1.536</v>
      </c>
      <c r="CS362" s="107">
        <v>84.284999999999997</v>
      </c>
      <c r="CT362" s="107">
        <v>50698.27</v>
      </c>
      <c r="CU362" s="107">
        <v>50825.65</v>
      </c>
      <c r="CV362" s="107">
        <v>3.38</v>
      </c>
      <c r="CW362" s="107">
        <v>159.37</v>
      </c>
      <c r="CX362" s="112">
        <v>37971.03</v>
      </c>
      <c r="CY362" s="107">
        <v>2.52</v>
      </c>
      <c r="CZ362" s="107">
        <v>142.44</v>
      </c>
      <c r="DA362" s="112">
        <v>25352.93</v>
      </c>
      <c r="DB362" s="107">
        <v>1.68</v>
      </c>
      <c r="DC362" s="107">
        <v>122</v>
      </c>
      <c r="DD362" s="112">
        <v>12673.53</v>
      </c>
      <c r="DE362" s="107">
        <v>0.84</v>
      </c>
      <c r="DF362" s="107">
        <v>85.94</v>
      </c>
      <c r="DG362" s="133">
        <v>78406.42</v>
      </c>
      <c r="DH362" s="112">
        <v>78788.11</v>
      </c>
      <c r="DI362" s="107">
        <v>3.77</v>
      </c>
      <c r="DJ362" s="107">
        <v>174.58</v>
      </c>
      <c r="DK362" s="112">
        <v>58840.74</v>
      </c>
      <c r="DL362" s="107">
        <v>2.82</v>
      </c>
      <c r="DM362" s="107">
        <v>156.51</v>
      </c>
      <c r="DN362" s="112">
        <v>39223.26</v>
      </c>
      <c r="DO362" s="107">
        <v>1.88</v>
      </c>
      <c r="DP362" s="162">
        <v>130.91</v>
      </c>
      <c r="DQ362" s="112">
        <v>19574.39</v>
      </c>
      <c r="DR362" s="107">
        <v>0.94</v>
      </c>
      <c r="DS362" s="133">
        <v>88.35</v>
      </c>
      <c r="DT362" s="133">
        <v>5764.51</v>
      </c>
      <c r="DU362" s="112">
        <v>5794.03</v>
      </c>
      <c r="DV362" s="107">
        <v>5.93</v>
      </c>
      <c r="DW362" s="107">
        <v>173.28</v>
      </c>
      <c r="DX362" s="112">
        <v>4322.2700000000004</v>
      </c>
      <c r="DY362" s="107">
        <v>4.43</v>
      </c>
      <c r="DZ362" s="162">
        <v>151.03</v>
      </c>
      <c r="EA362" s="112">
        <v>2878.4</v>
      </c>
      <c r="EB362" s="107">
        <v>2.95</v>
      </c>
      <c r="EC362" s="162">
        <v>128.96</v>
      </c>
      <c r="ED362" s="112">
        <v>1448.07</v>
      </c>
      <c r="EE362" s="107">
        <v>1.48</v>
      </c>
      <c r="EF362" s="133">
        <v>100.13</v>
      </c>
      <c r="EG362" s="133">
        <v>1477801.58</v>
      </c>
      <c r="EH362" s="111">
        <v>1473364.85</v>
      </c>
      <c r="EI362" s="107">
        <v>4.1609999999999996</v>
      </c>
      <c r="EJ362" s="107">
        <v>193.41</v>
      </c>
      <c r="EK362" s="112">
        <v>1294336.04</v>
      </c>
      <c r="EL362" s="107">
        <v>3.6549999999999998</v>
      </c>
      <c r="EM362" s="162">
        <v>184.13</v>
      </c>
      <c r="EN362" s="112">
        <v>1110509.33</v>
      </c>
      <c r="EO362" s="107">
        <v>3.1360000000000001</v>
      </c>
      <c r="EP362" s="162">
        <v>167.62</v>
      </c>
      <c r="EQ362" s="112">
        <v>924616.3</v>
      </c>
      <c r="ER362" s="107">
        <v>2.6110000000000002</v>
      </c>
      <c r="ES362" s="162">
        <v>153.47</v>
      </c>
      <c r="ET362" s="112">
        <v>740466.06</v>
      </c>
      <c r="EU362" s="107">
        <v>2.0910000000000002</v>
      </c>
      <c r="EV362" s="162">
        <v>140.69999999999999</v>
      </c>
      <c r="EW362" s="112">
        <v>556187.67000000004</v>
      </c>
      <c r="EX362" s="107">
        <v>1.571</v>
      </c>
      <c r="EY362" s="162">
        <v>126.26</v>
      </c>
      <c r="EZ362" s="112">
        <v>372524.38</v>
      </c>
      <c r="FA362" s="107">
        <v>1.052</v>
      </c>
      <c r="FB362" s="162">
        <v>109.16</v>
      </c>
      <c r="FC362" s="112">
        <v>184173.9</v>
      </c>
      <c r="FD362" s="107">
        <v>0.52</v>
      </c>
      <c r="FE362" s="133">
        <v>88.68</v>
      </c>
      <c r="FF362" s="133">
        <v>1369.07</v>
      </c>
      <c r="FG362" s="112">
        <v>1397.61</v>
      </c>
      <c r="FH362" s="107">
        <v>4.13</v>
      </c>
      <c r="FI362" s="107">
        <v>56.93</v>
      </c>
      <c r="FJ362" s="112">
        <v>683.13</v>
      </c>
      <c r="FK362" s="107">
        <v>2.02</v>
      </c>
      <c r="FL362" s="133">
        <v>51.67</v>
      </c>
      <c r="FM362" s="133">
        <v>17999.38</v>
      </c>
      <c r="FN362" s="112">
        <v>17767.21</v>
      </c>
      <c r="FO362" s="107">
        <v>130.08000000000001</v>
      </c>
      <c r="FP362" s="107">
        <v>68.430000000000007</v>
      </c>
      <c r="FQ362" s="112">
        <v>9002.75</v>
      </c>
      <c r="FR362" s="107">
        <v>65.91</v>
      </c>
      <c r="FS362" s="133">
        <v>64.180000000000007</v>
      </c>
      <c r="FT362" s="107">
        <v>65.069999999999993</v>
      </c>
      <c r="FU362" s="107">
        <v>5.65</v>
      </c>
      <c r="FV362" s="107">
        <v>200.08</v>
      </c>
      <c r="FW362" s="107">
        <v>65.03</v>
      </c>
      <c r="FX362" s="107">
        <v>5.65</v>
      </c>
      <c r="FY362" s="107">
        <v>199.01</v>
      </c>
      <c r="FZ362" s="107">
        <v>1146081.96</v>
      </c>
      <c r="GA362" s="107">
        <v>7.74</v>
      </c>
      <c r="GB362" s="133">
        <v>188.01</v>
      </c>
      <c r="GC362" s="107">
        <v>5547005.9800000004</v>
      </c>
      <c r="GD362" s="107">
        <v>37.46</v>
      </c>
      <c r="GE362" s="132">
        <v>188.19</v>
      </c>
      <c r="GF362" s="236">
        <v>43.9</v>
      </c>
      <c r="GG362" s="236">
        <v>19.600000000000001</v>
      </c>
      <c r="GH362" s="236">
        <v>272.7</v>
      </c>
      <c r="GI362" s="236">
        <v>75</v>
      </c>
      <c r="GJ362" s="236">
        <v>33.4</v>
      </c>
      <c r="GK362" s="132">
        <v>231</v>
      </c>
      <c r="GL362" s="133">
        <v>0</v>
      </c>
      <c r="GM362" s="133">
        <v>1</v>
      </c>
      <c r="GN362" s="133">
        <v>0</v>
      </c>
      <c r="GO362" s="133">
        <v>0</v>
      </c>
      <c r="GP362" s="133">
        <v>0</v>
      </c>
      <c r="GQ362" s="133">
        <v>0</v>
      </c>
      <c r="GR362" s="133" t="s">
        <v>1106</v>
      </c>
      <c r="GS362" s="72" t="s">
        <v>981</v>
      </c>
      <c r="GT362" s="72">
        <v>0.8</v>
      </c>
      <c r="GU362" s="72">
        <v>0.91</v>
      </c>
      <c r="GV362" s="72">
        <v>0.92</v>
      </c>
      <c r="GW362" s="72">
        <v>0.89</v>
      </c>
      <c r="GX362" s="72" t="s">
        <v>1085</v>
      </c>
      <c r="GY362" s="72">
        <v>0.95499999999999996</v>
      </c>
      <c r="GZ362" s="72">
        <v>550</v>
      </c>
      <c r="HA362" s="133" t="s">
        <v>1086</v>
      </c>
      <c r="HB362" s="133">
        <v>67.599999999999994</v>
      </c>
      <c r="HC362" s="53" t="str">
        <f t="shared" si="42"/>
        <v>71</v>
      </c>
      <c r="HD362" s="56">
        <f t="shared" si="41"/>
        <v>2019</v>
      </c>
      <c r="HF362" s="56" t="e">
        <f>MATCH(ROUND(#REF!,1),#REF!,0)</f>
        <v>#REF!</v>
      </c>
      <c r="HG362" s="56" t="e">
        <f>MATCH(ROUND(#REF!,1),#REF!,0)</f>
        <v>#REF!</v>
      </c>
      <c r="HH362" s="56" t="e">
        <f>MATCH(ROUND(#REF!,1),#REF!,0)</f>
        <v>#REF!</v>
      </c>
      <c r="HI362" s="56" t="e">
        <f>MATCH(ROUND(#REF!,1),#REF!,0)</f>
        <v>#REF!</v>
      </c>
      <c r="HK362" s="115">
        <f t="shared" si="37"/>
        <v>1</v>
      </c>
      <c r="HL362" s="115" t="str" cm="1">
        <f t="array" ref="HL362">IFERROR(INDEX(#REF!,'5. Data Set'!HH362),"")</f>
        <v/>
      </c>
      <c r="HN362" s="116" t="str" cm="1">
        <f t="array" ref="HN362">IF(IFERROR(INDEX($E$5:$E$900,SMALL(IF(ROUND($EH$5:$EH$900,1)=ROUND($EH362,1),ROW($EH$5:$EH$900)-4,""),1)),"")=$E362,"",IFERROR(INDEX($E$5:$E$900,SMALL(IF(ROUND($EH$5:$EH$900,1)=ROUND($EH362,1),ROW($EH$5:$EH$900)-4,""),1)),""))</f>
        <v/>
      </c>
      <c r="HO362" s="116" t="str" cm="1">
        <f t="array" ref="HO362">IF(IFERROR(INDEX($E$5:$E$900,SMALL(IF(ROUND($EH$5:$EH$900,1)=ROUND($EH362,1),ROW($EH$5:$EH$900)-4,""),2)),"")=$E362,"",IFERROR(INDEX($E$5:$E$900,SMALL(IF(ROUND($EH$5:$EH$900,1)=ROUND($EH362,1),ROW($EH$5:$EH$900)-4,""),2)),""))</f>
        <v/>
      </c>
      <c r="HP362" s="116" t="str" cm="1">
        <f t="array" ref="HP362">IF(IFERROR(INDEX($E$5:$E$900,SMALL(IF(ROUND($EH$5:$EH$900,1)=ROUND($EH362,1),ROW($EH$5:$EH$900)-4,""),3)),"")=$E362,"",IFERROR(INDEX($E$5:$E$900,SMALL(IF(ROUND($EH$5:$EH$900,1)=ROUND($EH362,1),ROW($EH$5:$EH$900)-4,""),3)),""))</f>
        <v/>
      </c>
      <c r="HQ362" s="117" t="str" cm="1">
        <f t="array" ref="HQ362">IF(IFERROR(INDEX($E$5:$E$900,SMALL(IF(ROUND($EH$5:$EH$900,1)=ROUND($EH362,1),ROW($EH$5:$EH$900)-4,""),4)),"")=$E362,"",IFERROR(INDEX($E$5:$E$900,SMALL(IF(ROUND($EH$5:$EH$900,1)=ROUND($EH362,1),ROW($EH$5:$EH$900)-4,""),4)),""))</f>
        <v/>
      </c>
      <c r="HR362" s="118"/>
      <c r="HS362" s="105" t="str">
        <f t="shared" si="38"/>
        <v>AJEB</v>
      </c>
      <c r="HT362" s="119" t="str">
        <f t="shared" si="39"/>
        <v/>
      </c>
      <c r="HU362" s="119" t="str">
        <f t="shared" si="39"/>
        <v/>
      </c>
      <c r="HV362" s="119" t="str">
        <f t="shared" si="39"/>
        <v/>
      </c>
      <c r="HW362" s="119" t="str">
        <f t="shared" si="36"/>
        <v/>
      </c>
    </row>
    <row r="363" spans="1:231" ht="12.75" customHeight="1" x14ac:dyDescent="0.25">
      <c r="A363" s="110" t="s">
        <v>1072</v>
      </c>
      <c r="B363" s="110" t="s">
        <v>1229</v>
      </c>
      <c r="C363" s="107" t="s">
        <v>1142</v>
      </c>
      <c r="D363" s="108">
        <v>2020</v>
      </c>
      <c r="E363" s="109" t="s">
        <v>1230</v>
      </c>
      <c r="F363" s="107" t="s">
        <v>309</v>
      </c>
      <c r="G363" s="107" t="s">
        <v>1076</v>
      </c>
      <c r="H363" s="107" t="s">
        <v>1076</v>
      </c>
      <c r="I363" s="107" t="s">
        <v>1076</v>
      </c>
      <c r="J363" s="107" t="s">
        <v>1076</v>
      </c>
      <c r="K363" s="107" t="s">
        <v>1076</v>
      </c>
      <c r="L363" s="107" t="s">
        <v>1076</v>
      </c>
      <c r="M363" s="107" t="s">
        <v>1076</v>
      </c>
      <c r="N363" s="107" t="s">
        <v>1076</v>
      </c>
      <c r="O363" s="107" t="s">
        <v>1076</v>
      </c>
      <c r="P363" s="107" t="s">
        <v>1076</v>
      </c>
      <c r="Q363" s="107" t="s">
        <v>1076</v>
      </c>
      <c r="R363" s="107" t="s">
        <v>1077</v>
      </c>
      <c r="S363" s="107" t="s">
        <v>1076</v>
      </c>
      <c r="T363" s="107" t="s">
        <v>1077</v>
      </c>
      <c r="U363" s="107" t="s">
        <v>1077</v>
      </c>
      <c r="V363" s="107" t="s">
        <v>1077</v>
      </c>
      <c r="W363" s="107" t="s">
        <v>19</v>
      </c>
      <c r="X363" s="105" t="s">
        <v>1217</v>
      </c>
      <c r="Y363" s="107" t="s">
        <v>296</v>
      </c>
      <c r="Z363" s="107">
        <v>1</v>
      </c>
      <c r="AA363" s="107" t="s">
        <v>1099</v>
      </c>
      <c r="AB363" s="110">
        <v>1</v>
      </c>
      <c r="AC363" s="110">
        <v>1</v>
      </c>
      <c r="AD363" s="107">
        <v>1696</v>
      </c>
      <c r="AE363" s="107">
        <v>6</v>
      </c>
      <c r="AF363" s="107">
        <v>1</v>
      </c>
      <c r="AG363" s="107">
        <v>95700</v>
      </c>
      <c r="AH363" s="107">
        <v>6</v>
      </c>
      <c r="AI363" s="107" t="s">
        <v>1196</v>
      </c>
      <c r="AJ363" s="110">
        <v>24</v>
      </c>
      <c r="AK363" s="110"/>
      <c r="AL363" s="107"/>
      <c r="AM363" s="107">
        <v>1</v>
      </c>
      <c r="AN363" s="110" t="s">
        <v>367</v>
      </c>
      <c r="AO363" s="110">
        <v>500</v>
      </c>
      <c r="AP363" s="107" t="s">
        <v>1133</v>
      </c>
      <c r="AQ363" s="107" t="s">
        <v>1081</v>
      </c>
      <c r="AR363" s="107" t="s">
        <v>319</v>
      </c>
      <c r="AS363" s="107" t="s">
        <v>481</v>
      </c>
      <c r="AT363" s="107" t="s">
        <v>478</v>
      </c>
      <c r="AU363" s="111">
        <v>6.8620000000000001</v>
      </c>
      <c r="AV363" s="111">
        <v>8.4589999999999996</v>
      </c>
      <c r="AW363" s="111">
        <v>7.4809999999999999</v>
      </c>
      <c r="AX363" s="111">
        <v>3.9260000000000002</v>
      </c>
      <c r="AY363" s="111">
        <v>3.762</v>
      </c>
      <c r="AZ363" s="111">
        <v>7.6580000000000004</v>
      </c>
      <c r="BA363" s="111">
        <v>6.1390000000000002</v>
      </c>
      <c r="BB363" s="111">
        <v>10.718999999999999</v>
      </c>
      <c r="BC363" s="111">
        <v>25.457999999999998</v>
      </c>
      <c r="BD363" s="111">
        <v>26.381</v>
      </c>
      <c r="BE363" s="133">
        <v>56.55</v>
      </c>
      <c r="BF363" s="133">
        <v>11.1</v>
      </c>
      <c r="BG363" s="133">
        <v>6688.11</v>
      </c>
      <c r="BH363" s="112">
        <v>6877.3130000000001</v>
      </c>
      <c r="BI363" s="111">
        <v>0.99299999999999999</v>
      </c>
      <c r="BJ363" s="112">
        <v>85.587999999999994</v>
      </c>
      <c r="BK363" s="112">
        <v>5010.6540000000005</v>
      </c>
      <c r="BL363" s="111">
        <v>0.72399999999999998</v>
      </c>
      <c r="BM363" s="112">
        <v>81.831000000000003</v>
      </c>
      <c r="BN363" s="112">
        <v>3321.9270000000001</v>
      </c>
      <c r="BO363" s="111">
        <v>0.48</v>
      </c>
      <c r="BP363" s="112">
        <v>78.436000000000007</v>
      </c>
      <c r="BQ363" s="112">
        <v>1663.316</v>
      </c>
      <c r="BR363" s="111">
        <v>0.24</v>
      </c>
      <c r="BS363" s="133">
        <v>68.006</v>
      </c>
      <c r="BT363" s="133">
        <v>71137.06</v>
      </c>
      <c r="BU363" s="112">
        <v>72262.305999999997</v>
      </c>
      <c r="BV363" s="107">
        <v>1.2250000000000001</v>
      </c>
      <c r="BW363" s="107">
        <v>87.061999999999998</v>
      </c>
      <c r="BX363" s="107">
        <v>53340.184999999998</v>
      </c>
      <c r="BY363" s="107">
        <v>0.90400000000000003</v>
      </c>
      <c r="BZ363" s="107">
        <v>83.146000000000001</v>
      </c>
      <c r="CA363" s="107">
        <v>35600.843999999997</v>
      </c>
      <c r="CB363" s="107">
        <v>0.60299999999999998</v>
      </c>
      <c r="CC363" s="107">
        <v>78.912999999999997</v>
      </c>
      <c r="CD363" s="107">
        <v>17783.145</v>
      </c>
      <c r="CE363" s="107">
        <v>0.30099999999999999</v>
      </c>
      <c r="CF363" s="133">
        <v>68.831000000000003</v>
      </c>
      <c r="CG363" s="133">
        <v>16392.189999999999</v>
      </c>
      <c r="CH363" s="112">
        <v>16263.163</v>
      </c>
      <c r="CI363" s="107">
        <v>1.02</v>
      </c>
      <c r="CJ363" s="107">
        <v>80.423000000000002</v>
      </c>
      <c r="CK363" s="107">
        <v>12280.655000000001</v>
      </c>
      <c r="CL363" s="107">
        <v>0.77</v>
      </c>
      <c r="CM363" s="107">
        <v>77.67</v>
      </c>
      <c r="CN363" s="107">
        <v>8202.1239999999998</v>
      </c>
      <c r="CO363" s="107">
        <v>0.51400000000000001</v>
      </c>
      <c r="CP363" s="107">
        <v>75.472999999999999</v>
      </c>
      <c r="CQ363" s="107">
        <v>4096.7629999999999</v>
      </c>
      <c r="CR363" s="107">
        <v>0.25700000000000001</v>
      </c>
      <c r="CS363" s="107">
        <v>70.304000000000002</v>
      </c>
      <c r="CT363" s="107">
        <v>7819.68</v>
      </c>
      <c r="CU363" s="107">
        <v>7616.87</v>
      </c>
      <c r="CV363" s="107">
        <v>0.51</v>
      </c>
      <c r="CW363" s="107">
        <v>77.06</v>
      </c>
      <c r="CX363" s="112">
        <v>5863.24</v>
      </c>
      <c r="CY363" s="107">
        <v>0.39</v>
      </c>
      <c r="CZ363" s="107">
        <v>75.180000000000007</v>
      </c>
      <c r="DA363" s="112">
        <v>3917.61</v>
      </c>
      <c r="DB363" s="107">
        <v>0.26</v>
      </c>
      <c r="DC363" s="107">
        <v>73.44</v>
      </c>
      <c r="DD363" s="112">
        <v>1941.76</v>
      </c>
      <c r="DE363" s="107">
        <v>0.13</v>
      </c>
      <c r="DF363" s="107">
        <v>65.37</v>
      </c>
      <c r="DG363" s="133">
        <v>10526.7</v>
      </c>
      <c r="DH363" s="112">
        <v>10220.280000000001</v>
      </c>
      <c r="DI363" s="107">
        <v>0.49</v>
      </c>
      <c r="DJ363" s="107">
        <v>79.14</v>
      </c>
      <c r="DK363" s="112">
        <v>7923.35</v>
      </c>
      <c r="DL363" s="107">
        <v>0.38</v>
      </c>
      <c r="DM363" s="107">
        <v>76.83</v>
      </c>
      <c r="DN363" s="112">
        <v>5293.76</v>
      </c>
      <c r="DO363" s="107">
        <v>0.25</v>
      </c>
      <c r="DP363" s="133">
        <v>74.27</v>
      </c>
      <c r="DQ363" s="112">
        <v>2647.48</v>
      </c>
      <c r="DR363" s="107">
        <v>0.13</v>
      </c>
      <c r="DS363" s="133">
        <v>65.94</v>
      </c>
      <c r="DT363" s="133">
        <v>999.76</v>
      </c>
      <c r="DU363" s="112">
        <v>1001</v>
      </c>
      <c r="DV363" s="107">
        <v>1.03</v>
      </c>
      <c r="DW363" s="107">
        <v>77.97</v>
      </c>
      <c r="DX363" s="112">
        <v>749.95</v>
      </c>
      <c r="DY363" s="107">
        <v>0.77</v>
      </c>
      <c r="DZ363" s="133">
        <v>76.73</v>
      </c>
      <c r="EA363" s="112">
        <v>504.78</v>
      </c>
      <c r="EB363" s="107">
        <v>0.52</v>
      </c>
      <c r="EC363" s="133">
        <v>73.63</v>
      </c>
      <c r="ED363" s="112">
        <v>251.01</v>
      </c>
      <c r="EE363" s="107">
        <v>0.26</v>
      </c>
      <c r="EF363" s="133">
        <v>68.959999999999994</v>
      </c>
      <c r="EG363" s="133">
        <v>356225.55</v>
      </c>
      <c r="EH363" s="111">
        <v>360585.31</v>
      </c>
      <c r="EI363" s="107">
        <v>1.018</v>
      </c>
      <c r="EJ363" s="107">
        <v>85.64</v>
      </c>
      <c r="EK363" s="112">
        <v>310650.82</v>
      </c>
      <c r="EL363" s="107">
        <v>0.877</v>
      </c>
      <c r="EM363" s="133">
        <v>83.9</v>
      </c>
      <c r="EN363" s="112">
        <v>265669.96000000002</v>
      </c>
      <c r="EO363" s="107">
        <v>0.75</v>
      </c>
      <c r="EP363" s="133">
        <v>81.17</v>
      </c>
      <c r="EQ363" s="112">
        <v>220837.99</v>
      </c>
      <c r="ER363" s="107">
        <v>0.624</v>
      </c>
      <c r="ES363" s="133">
        <v>79.540000000000006</v>
      </c>
      <c r="ET363" s="112">
        <v>177379.86</v>
      </c>
      <c r="EU363" s="107">
        <v>0.501</v>
      </c>
      <c r="EV363" s="133">
        <v>76.88</v>
      </c>
      <c r="EW363" s="112">
        <v>134661.71</v>
      </c>
      <c r="EX363" s="107">
        <v>0.38</v>
      </c>
      <c r="EY363" s="133">
        <v>74.34</v>
      </c>
      <c r="EZ363" s="112">
        <v>87414.91</v>
      </c>
      <c r="FA363" s="107">
        <v>0.247</v>
      </c>
      <c r="FB363" s="133">
        <v>70.69</v>
      </c>
      <c r="FC363" s="112">
        <v>44530.51</v>
      </c>
      <c r="FD363" s="107">
        <v>0.126</v>
      </c>
      <c r="FE363" s="133">
        <v>65.37</v>
      </c>
      <c r="FF363" s="133">
        <v>294.54000000000002</v>
      </c>
      <c r="FG363" s="112">
        <v>303.01</v>
      </c>
      <c r="FH363" s="107">
        <v>0.9</v>
      </c>
      <c r="FI363" s="107">
        <v>58.21</v>
      </c>
      <c r="FJ363" s="112">
        <v>148.75</v>
      </c>
      <c r="FK363" s="107">
        <v>0.44</v>
      </c>
      <c r="FL363" s="133">
        <v>58.83</v>
      </c>
      <c r="FM363" s="133">
        <v>279.44</v>
      </c>
      <c r="FN363" s="112">
        <v>282.56</v>
      </c>
      <c r="FO363" s="107">
        <v>2.0699999999999998</v>
      </c>
      <c r="FP363" s="107">
        <v>58.69</v>
      </c>
      <c r="FQ363" s="112">
        <v>140.97999999999999</v>
      </c>
      <c r="FR363" s="107">
        <v>1.03</v>
      </c>
      <c r="FS363" s="133">
        <v>56.13</v>
      </c>
      <c r="FT363" s="107">
        <v>32.72</v>
      </c>
      <c r="FU363" s="107">
        <v>2.84</v>
      </c>
      <c r="FV363" s="107">
        <v>104.57</v>
      </c>
      <c r="FW363" s="107">
        <v>31.03</v>
      </c>
      <c r="FX363" s="107">
        <v>2.69</v>
      </c>
      <c r="FY363" s="107">
        <v>105.11</v>
      </c>
      <c r="FZ363" s="107">
        <v>180509.74</v>
      </c>
      <c r="GA363" s="107">
        <v>1.22</v>
      </c>
      <c r="GB363" s="133">
        <v>83.8</v>
      </c>
      <c r="GC363" s="107">
        <v>710147.5</v>
      </c>
      <c r="GD363" s="107">
        <v>4.8</v>
      </c>
      <c r="GE363" s="132">
        <v>84.8</v>
      </c>
      <c r="GF363" s="236">
        <v>54.4</v>
      </c>
      <c r="GG363" s="236">
        <v>6.1</v>
      </c>
      <c r="GH363" s="236">
        <v>16.5</v>
      </c>
      <c r="GI363" s="236">
        <v>38.6</v>
      </c>
      <c r="GJ363" s="236">
        <v>11.1</v>
      </c>
      <c r="GK363" s="132">
        <v>231.2</v>
      </c>
      <c r="GL363" s="133">
        <v>0</v>
      </c>
      <c r="GM363" s="133">
        <v>1</v>
      </c>
      <c r="GN363" s="133">
        <v>0</v>
      </c>
      <c r="GO363" s="133">
        <v>0</v>
      </c>
      <c r="GP363" s="133">
        <v>0</v>
      </c>
      <c r="GQ363" s="133">
        <v>0</v>
      </c>
      <c r="GR363" s="133" t="s">
        <v>1106</v>
      </c>
      <c r="GS363" s="72" t="s">
        <v>981</v>
      </c>
      <c r="GT363" s="72">
        <v>0.89</v>
      </c>
      <c r="GU363" s="72">
        <v>0.93</v>
      </c>
      <c r="GV363" s="72">
        <v>0.94520000000000004</v>
      </c>
      <c r="GW363" s="72">
        <v>0.93700000000000006</v>
      </c>
      <c r="GX363" s="72" t="s">
        <v>1085</v>
      </c>
      <c r="GY363" s="72">
        <v>0.99</v>
      </c>
      <c r="GZ363" s="72">
        <v>500</v>
      </c>
      <c r="HA363" s="133" t="s">
        <v>1086</v>
      </c>
      <c r="HB363" s="133">
        <v>58.4</v>
      </c>
      <c r="HC363" s="53" t="str">
        <f t="shared" si="42"/>
        <v>72</v>
      </c>
      <c r="HD363" s="56">
        <f t="shared" si="41"/>
        <v>2020</v>
      </c>
      <c r="HF363" s="56" t="e">
        <f>MATCH(ROUND(#REF!,1),#REF!,0)</f>
        <v>#REF!</v>
      </c>
      <c r="HG363" s="56" t="e">
        <f>MATCH(ROUND(#REF!,1),#REF!,0)</f>
        <v>#REF!</v>
      </c>
      <c r="HH363" s="56" t="e">
        <f>MATCH(ROUND(#REF!,1),#REF!,0)</f>
        <v>#REF!</v>
      </c>
      <c r="HI363" s="56" t="e">
        <f>MATCH(ROUND(#REF!,1),#REF!,0)</f>
        <v>#REF!</v>
      </c>
      <c r="HK363" s="115">
        <f t="shared" si="37"/>
        <v>1</v>
      </c>
      <c r="HL363" s="115" t="str" cm="1">
        <f t="array" ref="HL363">IFERROR(INDEX(#REF!,'5. Data Set'!HH363),"")</f>
        <v/>
      </c>
      <c r="HN363" s="116" t="str" cm="1">
        <f t="array" ref="HN363">IF(IFERROR(INDEX($E$5:$E$900,SMALL(IF(ROUND($EH$5:$EH$900,1)=ROUND($EH363,1),ROW($EH$5:$EH$900)-4,""),1)),"")=$E363,"",IFERROR(INDEX($E$5:$E$900,SMALL(IF(ROUND($EH$5:$EH$900,1)=ROUND($EH363,1),ROW($EH$5:$EH$900)-4,""),1)),""))</f>
        <v/>
      </c>
      <c r="HO363" s="116" t="str" cm="1">
        <f t="array" ref="HO363">IF(IFERROR(INDEX($E$5:$E$900,SMALL(IF(ROUND($EH$5:$EH$900,1)=ROUND($EH363,1),ROW($EH$5:$EH$900)-4,""),2)),"")=$E363,"",IFERROR(INDEX($E$5:$E$900,SMALL(IF(ROUND($EH$5:$EH$900,1)=ROUND($EH363,1),ROW($EH$5:$EH$900)-4,""),2)),""))</f>
        <v/>
      </c>
      <c r="HP363" s="116" t="str" cm="1">
        <f t="array" ref="HP363">IF(IFERROR(INDEX($E$5:$E$900,SMALL(IF(ROUND($EH$5:$EH$900,1)=ROUND($EH363,1),ROW($EH$5:$EH$900)-4,""),3)),"")=$E363,"",IFERROR(INDEX($E$5:$E$900,SMALL(IF(ROUND($EH$5:$EH$900,1)=ROUND($EH363,1),ROW($EH$5:$EH$900)-4,""),3)),""))</f>
        <v/>
      </c>
      <c r="HQ363" s="117" t="str" cm="1">
        <f t="array" ref="HQ363">IF(IFERROR(INDEX($E$5:$E$900,SMALL(IF(ROUND($EH$5:$EH$900,1)=ROUND($EH363,1),ROW($EH$5:$EH$900)-4,""),4)),"")=$E363,"",IFERROR(INDEX($E$5:$E$900,SMALL(IF(ROUND($EH$5:$EH$900,1)=ROUND($EH363,1),ROW($EH$5:$EH$900)-4,""),4)),""))</f>
        <v/>
      </c>
      <c r="HR363" s="118"/>
      <c r="HS363" s="105" t="str">
        <f t="shared" si="38"/>
        <v>AJEC</v>
      </c>
      <c r="HT363" s="119" t="str">
        <f t="shared" si="39"/>
        <v/>
      </c>
      <c r="HU363" s="119" t="str">
        <f t="shared" si="39"/>
        <v/>
      </c>
      <c r="HV363" s="119" t="str">
        <f t="shared" si="39"/>
        <v/>
      </c>
      <c r="HW363" s="119" t="str">
        <f t="shared" si="36"/>
        <v/>
      </c>
    </row>
    <row r="364" spans="1:231" ht="12.75" customHeight="1" x14ac:dyDescent="0.25">
      <c r="A364" s="110" t="s">
        <v>1072</v>
      </c>
      <c r="B364" s="110" t="s">
        <v>1229</v>
      </c>
      <c r="C364" s="107" t="s">
        <v>1142</v>
      </c>
      <c r="D364" s="108">
        <v>2020</v>
      </c>
      <c r="E364" s="109" t="s">
        <v>1231</v>
      </c>
      <c r="F364" s="107" t="s">
        <v>300</v>
      </c>
      <c r="G364" s="107" t="s">
        <v>1076</v>
      </c>
      <c r="H364" s="107" t="s">
        <v>1076</v>
      </c>
      <c r="I364" s="107" t="s">
        <v>1076</v>
      </c>
      <c r="J364" s="107" t="s">
        <v>1076</v>
      </c>
      <c r="K364" s="107" t="s">
        <v>1076</v>
      </c>
      <c r="L364" s="107" t="s">
        <v>1076</v>
      </c>
      <c r="M364" s="107" t="s">
        <v>1076</v>
      </c>
      <c r="N364" s="107" t="s">
        <v>1076</v>
      </c>
      <c r="O364" s="107" t="s">
        <v>1076</v>
      </c>
      <c r="P364" s="107" t="s">
        <v>1076</v>
      </c>
      <c r="Q364" s="107" t="s">
        <v>1076</v>
      </c>
      <c r="R364" s="107" t="s">
        <v>1077</v>
      </c>
      <c r="S364" s="107" t="s">
        <v>1076</v>
      </c>
      <c r="T364" s="107" t="s">
        <v>1077</v>
      </c>
      <c r="U364" s="107" t="s">
        <v>1077</v>
      </c>
      <c r="V364" s="107" t="s">
        <v>1077</v>
      </c>
      <c r="W364" s="107" t="s">
        <v>19</v>
      </c>
      <c r="X364" s="105" t="s">
        <v>1217</v>
      </c>
      <c r="Y364" s="107" t="s">
        <v>296</v>
      </c>
      <c r="Z364" s="107">
        <v>1</v>
      </c>
      <c r="AA364" s="107" t="s">
        <v>1089</v>
      </c>
      <c r="AB364" s="110">
        <v>1</v>
      </c>
      <c r="AC364" s="110">
        <v>1</v>
      </c>
      <c r="AD364" s="107">
        <v>2694</v>
      </c>
      <c r="AE364" s="107">
        <v>28</v>
      </c>
      <c r="AF364" s="107">
        <v>2</v>
      </c>
      <c r="AG364" s="107">
        <v>191700</v>
      </c>
      <c r="AH364" s="107">
        <v>6</v>
      </c>
      <c r="AI364" s="107" t="s">
        <v>1200</v>
      </c>
      <c r="AJ364" s="110">
        <v>24</v>
      </c>
      <c r="AK364" s="110"/>
      <c r="AL364" s="107"/>
      <c r="AM364" s="107">
        <v>1</v>
      </c>
      <c r="AN364" s="110" t="s">
        <v>367</v>
      </c>
      <c r="AO364" s="110">
        <v>800</v>
      </c>
      <c r="AP364" s="107" t="s">
        <v>1133</v>
      </c>
      <c r="AQ364" s="107" t="s">
        <v>1232</v>
      </c>
      <c r="AR364" s="107" t="s">
        <v>319</v>
      </c>
      <c r="AS364" s="107" t="s">
        <v>481</v>
      </c>
      <c r="AT364" s="107" t="s">
        <v>478</v>
      </c>
      <c r="AU364" s="111">
        <v>18.898</v>
      </c>
      <c r="AV364" s="111">
        <v>23.33</v>
      </c>
      <c r="AW364" s="111">
        <v>27.209</v>
      </c>
      <c r="AX364" s="111">
        <v>16.800999999999998</v>
      </c>
      <c r="AY364" s="111">
        <v>15.943</v>
      </c>
      <c r="AZ364" s="111">
        <v>27.094000000000001</v>
      </c>
      <c r="BA364" s="111">
        <v>14.446999999999999</v>
      </c>
      <c r="BB364" s="111">
        <v>38.497</v>
      </c>
      <c r="BC364" s="111">
        <v>1067.19</v>
      </c>
      <c r="BD364" s="111">
        <v>20.814</v>
      </c>
      <c r="BE364" s="133">
        <v>206.05500000000001</v>
      </c>
      <c r="BF364" s="133">
        <v>32</v>
      </c>
      <c r="BG364" s="133">
        <v>58786.16</v>
      </c>
      <c r="BH364" s="112">
        <v>59015.705000000002</v>
      </c>
      <c r="BI364" s="111">
        <v>8.5229999999999997</v>
      </c>
      <c r="BJ364" s="112">
        <v>315.46100000000001</v>
      </c>
      <c r="BK364" s="112">
        <v>44196.972999999904</v>
      </c>
      <c r="BL364" s="111">
        <v>6.383</v>
      </c>
      <c r="BM364" s="112">
        <v>313.262</v>
      </c>
      <c r="BN364" s="112">
        <v>29488.562999999998</v>
      </c>
      <c r="BO364" s="111">
        <v>4.2590000000000003</v>
      </c>
      <c r="BP364" s="112">
        <v>248.571</v>
      </c>
      <c r="BQ364" s="112">
        <v>14699.373</v>
      </c>
      <c r="BR364" s="111">
        <v>2.1230000000000002</v>
      </c>
      <c r="BS364" s="133">
        <v>156.977</v>
      </c>
      <c r="BT364" s="133">
        <v>576347.05000000005</v>
      </c>
      <c r="BU364" s="112">
        <v>578113.91399999999</v>
      </c>
      <c r="BV364" s="107">
        <v>9.7970000000000006</v>
      </c>
      <c r="BW364" s="107">
        <v>325.49</v>
      </c>
      <c r="BX364" s="107">
        <v>432326.16</v>
      </c>
      <c r="BY364" s="107">
        <v>7.327</v>
      </c>
      <c r="BZ364" s="107">
        <v>294.75400000000002</v>
      </c>
      <c r="CA364" s="107">
        <v>288150.53899999999</v>
      </c>
      <c r="CB364" s="107">
        <v>4.883</v>
      </c>
      <c r="CC364" s="107">
        <v>225.23699999999999</v>
      </c>
      <c r="CD364" s="107">
        <v>143992.92300000001</v>
      </c>
      <c r="CE364" s="107">
        <v>2.44</v>
      </c>
      <c r="CF364" s="133">
        <v>133.61699999999999</v>
      </c>
      <c r="CG364" s="133">
        <v>181354.23999999999</v>
      </c>
      <c r="CH364" s="112">
        <v>179619.736</v>
      </c>
      <c r="CI364" s="107">
        <v>11.263999999999999</v>
      </c>
      <c r="CJ364" s="107">
        <v>291.625</v>
      </c>
      <c r="CK364" s="107">
        <v>136031.27600000001</v>
      </c>
      <c r="CL364" s="107">
        <v>8.5299999999999994</v>
      </c>
      <c r="CM364" s="107">
        <v>284.33100000000002</v>
      </c>
      <c r="CN364" s="107">
        <v>90665.721000000005</v>
      </c>
      <c r="CO364" s="107">
        <v>5.6859999999999999</v>
      </c>
      <c r="CP364" s="107">
        <v>228.19300000000001</v>
      </c>
      <c r="CQ364" s="107">
        <v>45267.536999999997</v>
      </c>
      <c r="CR364" s="107">
        <v>2.839</v>
      </c>
      <c r="CS364" s="107">
        <v>149.53100000000001</v>
      </c>
      <c r="CT364" s="107">
        <v>100181.07</v>
      </c>
      <c r="CU364" s="107">
        <v>100092.49</v>
      </c>
      <c r="CV364" s="107">
        <v>6.65</v>
      </c>
      <c r="CW364" s="107">
        <v>291.48</v>
      </c>
      <c r="CX364" s="112">
        <v>75156.929999999993</v>
      </c>
      <c r="CY364" s="107">
        <v>4.99</v>
      </c>
      <c r="CZ364" s="107">
        <v>256.72000000000003</v>
      </c>
      <c r="DA364" s="112">
        <v>50079.39</v>
      </c>
      <c r="DB364" s="107">
        <v>3.33</v>
      </c>
      <c r="DC364" s="107">
        <v>215.54</v>
      </c>
      <c r="DD364" s="112">
        <v>25033.47</v>
      </c>
      <c r="DE364" s="107">
        <v>1.66</v>
      </c>
      <c r="DF364" s="107">
        <v>142.80000000000001</v>
      </c>
      <c r="DG364" s="133">
        <v>139186.97</v>
      </c>
      <c r="DH364" s="112">
        <v>139565.41</v>
      </c>
      <c r="DI364" s="107">
        <v>6.68</v>
      </c>
      <c r="DJ364" s="107">
        <v>294.20999999999998</v>
      </c>
      <c r="DK364" s="112">
        <v>104386.33</v>
      </c>
      <c r="DL364" s="107">
        <v>5</v>
      </c>
      <c r="DM364" s="107">
        <v>289.38</v>
      </c>
      <c r="DN364" s="112">
        <v>69556.399999999994</v>
      </c>
      <c r="DO364" s="107">
        <v>3.33</v>
      </c>
      <c r="DP364" s="133">
        <v>225.89</v>
      </c>
      <c r="DQ364" s="112">
        <v>34838.78</v>
      </c>
      <c r="DR364" s="107">
        <v>1.67</v>
      </c>
      <c r="DS364" s="133">
        <v>149.27000000000001</v>
      </c>
      <c r="DT364" s="133">
        <v>11039.25</v>
      </c>
      <c r="DU364" s="112">
        <v>10932.75</v>
      </c>
      <c r="DV364" s="107">
        <v>11.19</v>
      </c>
      <c r="DW364" s="107">
        <v>292.48</v>
      </c>
      <c r="DX364" s="112">
        <v>8306.7199999999993</v>
      </c>
      <c r="DY364" s="107">
        <v>8.5</v>
      </c>
      <c r="DZ364" s="133">
        <v>274.08</v>
      </c>
      <c r="EA364" s="112">
        <v>5512.47</v>
      </c>
      <c r="EB364" s="107">
        <v>5.64</v>
      </c>
      <c r="EC364" s="133">
        <v>222.03</v>
      </c>
      <c r="ED364" s="112">
        <v>2767.96</v>
      </c>
      <c r="EE364" s="107">
        <v>2.83</v>
      </c>
      <c r="EF364" s="133">
        <v>158.66999999999999</v>
      </c>
      <c r="EG364" s="133">
        <v>2464412.89</v>
      </c>
      <c r="EH364" s="111">
        <v>2456277.61</v>
      </c>
      <c r="EI364" s="107">
        <v>6.9359999999999999</v>
      </c>
      <c r="EJ364" s="107">
        <v>318.52999999999997</v>
      </c>
      <c r="EK364" s="112">
        <v>2154646.13</v>
      </c>
      <c r="EL364" s="107">
        <v>6.085</v>
      </c>
      <c r="EM364" s="133">
        <v>311.56</v>
      </c>
      <c r="EN364" s="112">
        <v>1852089.03</v>
      </c>
      <c r="EO364" s="107">
        <v>5.23</v>
      </c>
      <c r="EP364" s="133">
        <v>284.64</v>
      </c>
      <c r="EQ364" s="112">
        <v>1539512.78</v>
      </c>
      <c r="ER364" s="107">
        <v>4.3479999999999999</v>
      </c>
      <c r="ES364" s="133">
        <v>262.83999999999997</v>
      </c>
      <c r="ET364" s="112">
        <v>1232047.54</v>
      </c>
      <c r="EU364" s="107">
        <v>3.4790000000000001</v>
      </c>
      <c r="EV364" s="133">
        <v>231.39</v>
      </c>
      <c r="EW364" s="112">
        <v>922901.61</v>
      </c>
      <c r="EX364" s="107">
        <v>2.6059999999999999</v>
      </c>
      <c r="EY364" s="133">
        <v>193.98</v>
      </c>
      <c r="EZ364" s="112">
        <v>618239.46</v>
      </c>
      <c r="FA364" s="107">
        <v>1.746</v>
      </c>
      <c r="FB364" s="133">
        <v>161.56</v>
      </c>
      <c r="FC364" s="112">
        <v>305300.42</v>
      </c>
      <c r="FD364" s="107">
        <v>0.86199999999999999</v>
      </c>
      <c r="FE364" s="133">
        <v>128.18</v>
      </c>
      <c r="FF364" s="133">
        <v>1337.12</v>
      </c>
      <c r="FG364" s="112">
        <v>1309.8</v>
      </c>
      <c r="FH364" s="107">
        <v>3.87</v>
      </c>
      <c r="FI364" s="107">
        <v>76.95</v>
      </c>
      <c r="FJ364" s="112">
        <v>665.1</v>
      </c>
      <c r="FK364" s="107">
        <v>1.97</v>
      </c>
      <c r="FL364" s="133">
        <v>66.69</v>
      </c>
      <c r="FM364" s="133">
        <v>17882.39</v>
      </c>
      <c r="FN364" s="112">
        <v>17878.29</v>
      </c>
      <c r="FO364" s="107">
        <v>130.88999999999999</v>
      </c>
      <c r="FP364" s="107">
        <v>90.52</v>
      </c>
      <c r="FQ364" s="112">
        <v>8960.14</v>
      </c>
      <c r="FR364" s="107">
        <v>65.599999999999994</v>
      </c>
      <c r="FS364" s="133">
        <v>83.29</v>
      </c>
      <c r="FT364" s="107">
        <v>72.98</v>
      </c>
      <c r="FU364" s="107">
        <v>6.34</v>
      </c>
      <c r="FV364" s="107">
        <v>298.7</v>
      </c>
      <c r="FW364" s="107">
        <v>72.66</v>
      </c>
      <c r="FX364" s="107">
        <v>6.31</v>
      </c>
      <c r="FY364" s="107">
        <v>308.77</v>
      </c>
      <c r="FZ364" s="107">
        <v>1962139.63</v>
      </c>
      <c r="GA364" s="107">
        <v>13.25</v>
      </c>
      <c r="GB364" s="133">
        <v>313.22000000000003</v>
      </c>
      <c r="GC364" s="107">
        <v>9537171.6699999999</v>
      </c>
      <c r="GD364" s="107">
        <v>64.400000000000006</v>
      </c>
      <c r="GE364" s="132">
        <v>312.52999999999997</v>
      </c>
      <c r="GF364" s="236">
        <v>58.3</v>
      </c>
      <c r="GG364" s="236">
        <v>20</v>
      </c>
      <c r="GH364" s="236">
        <v>202.7</v>
      </c>
      <c r="GI364" s="236">
        <v>65.5</v>
      </c>
      <c r="GJ364" s="236">
        <v>32</v>
      </c>
      <c r="GK364" s="132">
        <v>230.7</v>
      </c>
      <c r="GL364" s="133">
        <v>0</v>
      </c>
      <c r="GM364" s="133">
        <v>1</v>
      </c>
      <c r="GN364" s="133">
        <v>0</v>
      </c>
      <c r="GO364" s="133">
        <v>0</v>
      </c>
      <c r="GP364" s="133">
        <v>0</v>
      </c>
      <c r="GQ364" s="133">
        <v>0</v>
      </c>
      <c r="GR364" s="133" t="s">
        <v>1106</v>
      </c>
      <c r="GS364" s="72" t="s">
        <v>981</v>
      </c>
      <c r="GT364" s="72">
        <v>0.89</v>
      </c>
      <c r="GU364" s="72">
        <v>0.93</v>
      </c>
      <c r="GV364" s="72">
        <v>0.94</v>
      </c>
      <c r="GW364" s="72">
        <v>0.93</v>
      </c>
      <c r="GX364" s="72" t="s">
        <v>1085</v>
      </c>
      <c r="GY364" s="72">
        <v>1</v>
      </c>
      <c r="GZ364" s="72">
        <v>800</v>
      </c>
      <c r="HA364" s="133" t="s">
        <v>1086</v>
      </c>
      <c r="HB364" s="133">
        <v>63.4</v>
      </c>
      <c r="HC364" s="53" t="str">
        <f t="shared" si="42"/>
        <v>73</v>
      </c>
      <c r="HD364" s="56">
        <f t="shared" si="41"/>
        <v>2020</v>
      </c>
      <c r="HF364" s="56" t="e">
        <f>MATCH(ROUND(#REF!,1),#REF!,0)</f>
        <v>#REF!</v>
      </c>
      <c r="HG364" s="56" t="e">
        <f>MATCH(ROUND(#REF!,1),#REF!,0)</f>
        <v>#REF!</v>
      </c>
      <c r="HH364" s="56" t="e">
        <f>MATCH(ROUND(#REF!,1),#REF!,0)</f>
        <v>#REF!</v>
      </c>
      <c r="HI364" s="56" t="e">
        <f>MATCH(ROUND(#REF!,1),#REF!,0)</f>
        <v>#REF!</v>
      </c>
      <c r="HK364" s="115">
        <f t="shared" si="37"/>
        <v>1</v>
      </c>
      <c r="HL364" s="115" t="str" cm="1">
        <f t="array" ref="HL364">IFERROR(INDEX(#REF!,'5. Data Set'!HH364),"")</f>
        <v/>
      </c>
      <c r="HN364" s="116" t="str" cm="1">
        <f t="array" ref="HN364">IF(IFERROR(INDEX($E$5:$E$900,SMALL(IF(ROUND($EH$5:$EH$900,1)=ROUND($EH364,1),ROW($EH$5:$EH$900)-4,""),1)),"")=$E364,"",IFERROR(INDEX($E$5:$E$900,SMALL(IF(ROUND($EH$5:$EH$900,1)=ROUND($EH364,1),ROW($EH$5:$EH$900)-4,""),1)),""))</f>
        <v/>
      </c>
      <c r="HO364" s="116" t="str" cm="1">
        <f t="array" ref="HO364">IF(IFERROR(INDEX($E$5:$E$900,SMALL(IF(ROUND($EH$5:$EH$900,1)=ROUND($EH364,1),ROW($EH$5:$EH$900)-4,""),2)),"")=$E364,"",IFERROR(INDEX($E$5:$E$900,SMALL(IF(ROUND($EH$5:$EH$900,1)=ROUND($EH364,1),ROW($EH$5:$EH$900)-4,""),2)),""))</f>
        <v/>
      </c>
      <c r="HP364" s="116" t="str" cm="1">
        <f t="array" ref="HP364">IF(IFERROR(INDEX($E$5:$E$900,SMALL(IF(ROUND($EH$5:$EH$900,1)=ROUND($EH364,1),ROW($EH$5:$EH$900)-4,""),3)),"")=$E364,"",IFERROR(INDEX($E$5:$E$900,SMALL(IF(ROUND($EH$5:$EH$900,1)=ROUND($EH364,1),ROW($EH$5:$EH$900)-4,""),3)),""))</f>
        <v/>
      </c>
      <c r="HQ364" s="117" t="str" cm="1">
        <f t="array" ref="HQ364">IF(IFERROR(INDEX($E$5:$E$900,SMALL(IF(ROUND($EH$5:$EH$900,1)=ROUND($EH364,1),ROW($EH$5:$EH$900)-4,""),4)),"")=$E364,"",IFERROR(INDEX($E$5:$E$900,SMALL(IF(ROUND($EH$5:$EH$900,1)=ROUND($EH364,1),ROW($EH$5:$EH$900)-4,""),4)),""))</f>
        <v/>
      </c>
      <c r="HR364" s="118"/>
      <c r="HS364" s="105" t="str">
        <f t="shared" si="38"/>
        <v>AJEC</v>
      </c>
      <c r="HT364" s="119" t="str">
        <f t="shared" si="39"/>
        <v/>
      </c>
      <c r="HU364" s="119" t="str">
        <f t="shared" si="39"/>
        <v/>
      </c>
      <c r="HV364" s="119" t="str">
        <f t="shared" si="39"/>
        <v/>
      </c>
      <c r="HW364" s="119" t="str">
        <f t="shared" si="36"/>
        <v/>
      </c>
    </row>
    <row r="365" spans="1:231" ht="12.75" customHeight="1" x14ac:dyDescent="0.25">
      <c r="A365" s="110" t="s">
        <v>1072</v>
      </c>
      <c r="B365" s="110" t="s">
        <v>1229</v>
      </c>
      <c r="C365" s="107" t="s">
        <v>1142</v>
      </c>
      <c r="D365" s="108">
        <v>2020</v>
      </c>
      <c r="E365" s="109" t="s">
        <v>1233</v>
      </c>
      <c r="F365" s="107" t="s">
        <v>309</v>
      </c>
      <c r="G365" s="107" t="s">
        <v>1076</v>
      </c>
      <c r="H365" s="107" t="s">
        <v>1076</v>
      </c>
      <c r="I365" s="107" t="s">
        <v>1076</v>
      </c>
      <c r="J365" s="107" t="s">
        <v>1076</v>
      </c>
      <c r="K365" s="107" t="s">
        <v>1076</v>
      </c>
      <c r="L365" s="107" t="s">
        <v>1076</v>
      </c>
      <c r="M365" s="107" t="s">
        <v>1076</v>
      </c>
      <c r="N365" s="107" t="s">
        <v>1076</v>
      </c>
      <c r="O365" s="107" t="s">
        <v>1076</v>
      </c>
      <c r="P365" s="107" t="s">
        <v>1076</v>
      </c>
      <c r="Q365" s="107" t="s">
        <v>1076</v>
      </c>
      <c r="R365" s="107" t="s">
        <v>1077</v>
      </c>
      <c r="S365" s="107" t="s">
        <v>1076</v>
      </c>
      <c r="T365" s="107" t="s">
        <v>1077</v>
      </c>
      <c r="U365" s="107" t="s">
        <v>1077</v>
      </c>
      <c r="V365" s="107" t="s">
        <v>1077</v>
      </c>
      <c r="W365" s="107" t="s">
        <v>19</v>
      </c>
      <c r="X365" s="105" t="s">
        <v>1217</v>
      </c>
      <c r="Y365" s="107" t="s">
        <v>296</v>
      </c>
      <c r="Z365" s="107">
        <v>1</v>
      </c>
      <c r="AA365" s="107" t="s">
        <v>1099</v>
      </c>
      <c r="AB365" s="110">
        <v>2</v>
      </c>
      <c r="AC365" s="110">
        <v>2</v>
      </c>
      <c r="AD365" s="107">
        <v>1696</v>
      </c>
      <c r="AE365" s="107">
        <v>6</v>
      </c>
      <c r="AF365" s="107">
        <v>1</v>
      </c>
      <c r="AG365" s="107">
        <v>191700</v>
      </c>
      <c r="AH365" s="107">
        <v>12</v>
      </c>
      <c r="AI365" s="107" t="s">
        <v>1198</v>
      </c>
      <c r="AJ365" s="110">
        <v>24</v>
      </c>
      <c r="AK365" s="110"/>
      <c r="AL365" s="107"/>
      <c r="AM365" s="107">
        <v>1</v>
      </c>
      <c r="AN365" s="110" t="s">
        <v>367</v>
      </c>
      <c r="AO365" s="110">
        <v>500</v>
      </c>
      <c r="AP365" s="107" t="s">
        <v>1133</v>
      </c>
      <c r="AQ365" s="107" t="s">
        <v>1232</v>
      </c>
      <c r="AR365" s="107" t="s">
        <v>319</v>
      </c>
      <c r="AS365" s="107" t="s">
        <v>481</v>
      </c>
      <c r="AT365" s="107" t="s">
        <v>478</v>
      </c>
      <c r="AU365" s="111">
        <v>7.9160000000000004</v>
      </c>
      <c r="AV365" s="111">
        <v>9.6760000000000002</v>
      </c>
      <c r="AW365" s="111">
        <v>8.8469999999999995</v>
      </c>
      <c r="AX365" s="111">
        <v>4.633</v>
      </c>
      <c r="AY365" s="111">
        <v>4.3520000000000003</v>
      </c>
      <c r="AZ365" s="111">
        <v>8.9009999999999998</v>
      </c>
      <c r="BA365" s="111">
        <v>7.23</v>
      </c>
      <c r="BB365" s="111">
        <v>7.4139999999999997</v>
      </c>
      <c r="BC365" s="111">
        <v>18.036999999999999</v>
      </c>
      <c r="BD365" s="111">
        <v>27.641999999999999</v>
      </c>
      <c r="BE365" s="133">
        <v>77.096000000000004</v>
      </c>
      <c r="BF365" s="133">
        <v>12.7</v>
      </c>
      <c r="BG365" s="133">
        <v>13416.64</v>
      </c>
      <c r="BH365" s="112">
        <v>13445.126</v>
      </c>
      <c r="BI365" s="111">
        <v>1.9419999999999999</v>
      </c>
      <c r="BJ365" s="112">
        <v>150.77799999999999</v>
      </c>
      <c r="BK365" s="112">
        <v>10044.371999999999</v>
      </c>
      <c r="BL365" s="111">
        <v>1.4510000000000001</v>
      </c>
      <c r="BM365" s="112">
        <v>143.82599999999999</v>
      </c>
      <c r="BN365" s="112">
        <v>6715.4340000000002</v>
      </c>
      <c r="BO365" s="111">
        <v>0.97</v>
      </c>
      <c r="BP365" s="112">
        <v>135.14500000000001</v>
      </c>
      <c r="BQ365" s="112">
        <v>3356.393</v>
      </c>
      <c r="BR365" s="111">
        <v>0.48499999999999999</v>
      </c>
      <c r="BS365" s="133">
        <v>115.059</v>
      </c>
      <c r="BT365" s="133">
        <v>140030.29999999999</v>
      </c>
      <c r="BU365" s="112">
        <v>139967.337</v>
      </c>
      <c r="BV365" s="107">
        <v>2.3719999999999999</v>
      </c>
      <c r="BW365" s="107">
        <v>153.995</v>
      </c>
      <c r="BX365" s="107">
        <v>105042.912</v>
      </c>
      <c r="BY365" s="107">
        <v>1.78</v>
      </c>
      <c r="BZ365" s="107">
        <v>146.57599999999999</v>
      </c>
      <c r="CA365" s="107">
        <v>70157.603000000003</v>
      </c>
      <c r="CB365" s="107">
        <v>1.1890000000000001</v>
      </c>
      <c r="CC365" s="107">
        <v>138.32400000000001</v>
      </c>
      <c r="CD365" s="107">
        <v>34975.839</v>
      </c>
      <c r="CE365" s="107">
        <v>0.59299999999999997</v>
      </c>
      <c r="CF365" s="133">
        <v>108.724</v>
      </c>
      <c r="CG365" s="133">
        <v>32428.91</v>
      </c>
      <c r="CH365" s="112">
        <v>33036.061000000002</v>
      </c>
      <c r="CI365" s="107">
        <v>2.0720000000000001</v>
      </c>
      <c r="CJ365" s="107">
        <v>141.29599999999999</v>
      </c>
      <c r="CK365" s="107">
        <v>24263.057000000001</v>
      </c>
      <c r="CL365" s="107">
        <v>1.522</v>
      </c>
      <c r="CM365" s="107">
        <v>136.09800000000001</v>
      </c>
      <c r="CN365" s="107">
        <v>16202.727999999999</v>
      </c>
      <c r="CO365" s="107">
        <v>1.016</v>
      </c>
      <c r="CP365" s="107">
        <v>130.821</v>
      </c>
      <c r="CQ365" s="107">
        <v>8116.9470000000001</v>
      </c>
      <c r="CR365" s="107">
        <v>0.50900000000000001</v>
      </c>
      <c r="CS365" s="107">
        <v>105.77200000000001</v>
      </c>
      <c r="CT365" s="107">
        <v>15705.23</v>
      </c>
      <c r="CU365" s="107">
        <v>15903.41</v>
      </c>
      <c r="CV365" s="107">
        <v>1.06</v>
      </c>
      <c r="CW365" s="107">
        <v>134.32</v>
      </c>
      <c r="CX365" s="112">
        <v>11751.88</v>
      </c>
      <c r="CY365" s="107">
        <v>0.78</v>
      </c>
      <c r="CZ365" s="107">
        <v>130.76</v>
      </c>
      <c r="DA365" s="112">
        <v>7857.9</v>
      </c>
      <c r="DB365" s="107">
        <v>0.52</v>
      </c>
      <c r="DC365" s="107">
        <v>126.4</v>
      </c>
      <c r="DD365" s="112">
        <v>3924.66</v>
      </c>
      <c r="DE365" s="107">
        <v>0.26</v>
      </c>
      <c r="DF365" s="107">
        <v>109.68</v>
      </c>
      <c r="DG365" s="133">
        <v>20971.919999999998</v>
      </c>
      <c r="DH365" s="112">
        <v>21242.74</v>
      </c>
      <c r="DI365" s="107">
        <v>1.02</v>
      </c>
      <c r="DJ365" s="107">
        <v>138.08000000000001</v>
      </c>
      <c r="DK365" s="112">
        <v>15731.17</v>
      </c>
      <c r="DL365" s="107">
        <v>0.75</v>
      </c>
      <c r="DM365" s="107">
        <v>133.61000000000001</v>
      </c>
      <c r="DN365" s="112">
        <v>10498.65</v>
      </c>
      <c r="DO365" s="107">
        <v>0.5</v>
      </c>
      <c r="DP365" s="133">
        <v>128.31</v>
      </c>
      <c r="DQ365" s="112">
        <v>5270.83</v>
      </c>
      <c r="DR365" s="107">
        <v>0.25</v>
      </c>
      <c r="DS365" s="133">
        <v>114.46</v>
      </c>
      <c r="DT365" s="133">
        <v>2015.48</v>
      </c>
      <c r="DU365" s="112">
        <v>1961.36</v>
      </c>
      <c r="DV365" s="107">
        <v>2.0099999999999998</v>
      </c>
      <c r="DW365" s="107">
        <v>136.57</v>
      </c>
      <c r="DX365" s="112">
        <v>1522.87</v>
      </c>
      <c r="DY365" s="107">
        <v>1.56</v>
      </c>
      <c r="DZ365" s="133">
        <v>132.49</v>
      </c>
      <c r="EA365" s="112">
        <v>1012.25</v>
      </c>
      <c r="EB365" s="107">
        <v>1.04</v>
      </c>
      <c r="EC365" s="133">
        <v>127.12</v>
      </c>
      <c r="ED365" s="112">
        <v>502.93</v>
      </c>
      <c r="EE365" s="107">
        <v>0.52</v>
      </c>
      <c r="EF365" s="133">
        <v>115.68</v>
      </c>
      <c r="EG365" s="133">
        <v>728050.62</v>
      </c>
      <c r="EH365" s="111">
        <v>736368.44</v>
      </c>
      <c r="EI365" s="107">
        <v>2.0790000000000002</v>
      </c>
      <c r="EJ365" s="107">
        <v>152.22999999999999</v>
      </c>
      <c r="EK365" s="112">
        <v>638674.24</v>
      </c>
      <c r="EL365" s="107">
        <v>1.804</v>
      </c>
      <c r="EM365" s="133">
        <v>148.38</v>
      </c>
      <c r="EN365" s="112">
        <v>547502.18999999994</v>
      </c>
      <c r="EO365" s="107">
        <v>1.546</v>
      </c>
      <c r="EP365" s="133">
        <v>143.85</v>
      </c>
      <c r="EQ365" s="112">
        <v>455310.32</v>
      </c>
      <c r="ER365" s="107">
        <v>1.286</v>
      </c>
      <c r="ES365" s="133">
        <v>140.15</v>
      </c>
      <c r="ET365" s="112">
        <v>365131.11</v>
      </c>
      <c r="EU365" s="107">
        <v>1.0309999999999999</v>
      </c>
      <c r="EV365" s="133">
        <v>134.83000000000001</v>
      </c>
      <c r="EW365" s="112">
        <v>273523.53000000003</v>
      </c>
      <c r="EX365" s="107">
        <v>0.77200000000000002</v>
      </c>
      <c r="EY365" s="133">
        <v>128.43</v>
      </c>
      <c r="EZ365" s="112">
        <v>184435.64</v>
      </c>
      <c r="FA365" s="107">
        <v>0.52100000000000002</v>
      </c>
      <c r="FB365" s="133">
        <v>122.01</v>
      </c>
      <c r="FC365" s="112">
        <v>89630.2</v>
      </c>
      <c r="FD365" s="107">
        <v>0.253</v>
      </c>
      <c r="FE365" s="133">
        <v>108.98</v>
      </c>
      <c r="FF365" s="133">
        <v>286.68</v>
      </c>
      <c r="FG365" s="112">
        <v>295.69</v>
      </c>
      <c r="FH365" s="107">
        <v>0.87</v>
      </c>
      <c r="FI365" s="107">
        <v>84.11</v>
      </c>
      <c r="FJ365" s="112">
        <v>147.35</v>
      </c>
      <c r="FK365" s="107">
        <v>0.44</v>
      </c>
      <c r="FL365" s="133">
        <v>82.26</v>
      </c>
      <c r="FM365" s="133">
        <v>285.44</v>
      </c>
      <c r="FN365" s="112">
        <v>279.61</v>
      </c>
      <c r="FO365" s="107">
        <v>2.0499999999999998</v>
      </c>
      <c r="FP365" s="107">
        <v>85.06</v>
      </c>
      <c r="FQ365" s="112">
        <v>140.65</v>
      </c>
      <c r="FR365" s="107">
        <v>1.03</v>
      </c>
      <c r="FS365" s="133">
        <v>76.17</v>
      </c>
      <c r="FT365" s="107">
        <v>59.32</v>
      </c>
      <c r="FU365" s="107">
        <v>5.15</v>
      </c>
      <c r="FV365" s="107">
        <v>188.03</v>
      </c>
      <c r="FW365" s="107">
        <v>60.62</v>
      </c>
      <c r="FX365" s="107">
        <v>5.26</v>
      </c>
      <c r="FY365" s="107">
        <v>188.59</v>
      </c>
      <c r="FZ365" s="107">
        <v>416822.19</v>
      </c>
      <c r="GA365" s="107">
        <v>2.82</v>
      </c>
      <c r="GB365" s="133">
        <v>148.79</v>
      </c>
      <c r="GC365" s="107">
        <v>1732515.35</v>
      </c>
      <c r="GD365" s="107">
        <v>11.7</v>
      </c>
      <c r="GE365" s="132">
        <v>151.74</v>
      </c>
      <c r="GF365" s="236">
        <v>85.5</v>
      </c>
      <c r="GG365" s="236">
        <v>7.1</v>
      </c>
      <c r="GH365" s="236">
        <v>11.6</v>
      </c>
      <c r="GI365" s="236">
        <v>46.2</v>
      </c>
      <c r="GJ365" s="236">
        <v>12.7</v>
      </c>
      <c r="GK365" s="132">
        <v>231.1</v>
      </c>
      <c r="GL365" s="133">
        <v>0</v>
      </c>
      <c r="GM365" s="133">
        <v>1</v>
      </c>
      <c r="GN365" s="133">
        <v>0</v>
      </c>
      <c r="GO365" s="133">
        <v>0</v>
      </c>
      <c r="GP365" s="133">
        <v>0</v>
      </c>
      <c r="GQ365" s="133">
        <v>0</v>
      </c>
      <c r="GR365" s="133" t="s">
        <v>1106</v>
      </c>
      <c r="GS365" s="72" t="s">
        <v>981</v>
      </c>
      <c r="GT365" s="72">
        <v>0.89</v>
      </c>
      <c r="GU365" s="72">
        <v>0.93</v>
      </c>
      <c r="GV365" s="72">
        <v>0.94520000000000004</v>
      </c>
      <c r="GW365" s="72">
        <v>0.93700000000000006</v>
      </c>
      <c r="GX365" s="72" t="s">
        <v>1085</v>
      </c>
      <c r="GY365" s="72">
        <v>0.99</v>
      </c>
      <c r="GZ365" s="72">
        <v>500</v>
      </c>
      <c r="HA365" s="133" t="s">
        <v>1086</v>
      </c>
      <c r="HB365" s="133">
        <v>80.400000000000006</v>
      </c>
      <c r="HC365" s="53" t="str">
        <f t="shared" si="42"/>
        <v>74</v>
      </c>
      <c r="HD365" s="56">
        <f t="shared" si="41"/>
        <v>2020</v>
      </c>
      <c r="HF365" s="56" t="e">
        <f>MATCH(ROUND(#REF!,1),#REF!,0)</f>
        <v>#REF!</v>
      </c>
      <c r="HG365" s="56" t="e">
        <f>MATCH(ROUND(#REF!,1),#REF!,0)</f>
        <v>#REF!</v>
      </c>
      <c r="HH365" s="56" t="e">
        <f>MATCH(ROUND(#REF!,1),#REF!,0)</f>
        <v>#REF!</v>
      </c>
      <c r="HI365" s="56" t="e">
        <f>MATCH(ROUND(#REF!,1),#REF!,0)</f>
        <v>#REF!</v>
      </c>
      <c r="HK365" s="115">
        <f t="shared" si="37"/>
        <v>2</v>
      </c>
      <c r="HL365" s="115" t="str" cm="1">
        <f t="array" ref="HL365">IFERROR(INDEX(#REF!,'5. Data Set'!HH365),"")</f>
        <v/>
      </c>
      <c r="HN365" s="116" t="str" cm="1">
        <f t="array" ref="HN365">IF(IFERROR(INDEX($E$5:$E$900,SMALL(IF(ROUND($EH$5:$EH$900,1)=ROUND($EH365,1),ROW($EH$5:$EH$900)-4,""),1)),"")=$E365,"",IFERROR(INDEX($E$5:$E$900,SMALL(IF(ROUND($EH$5:$EH$900,1)=ROUND($EH365,1),ROW($EH$5:$EH$900)-4,""),1)),""))</f>
        <v/>
      </c>
      <c r="HO365" s="116" t="str" cm="1">
        <f t="array" ref="HO365">IF(IFERROR(INDEX($E$5:$E$900,SMALL(IF(ROUND($EH$5:$EH$900,1)=ROUND($EH365,1),ROW($EH$5:$EH$900)-4,""),2)),"")=$E365,"",IFERROR(INDEX($E$5:$E$900,SMALL(IF(ROUND($EH$5:$EH$900,1)=ROUND($EH365,1),ROW($EH$5:$EH$900)-4,""),2)),""))</f>
        <v/>
      </c>
      <c r="HP365" s="116" t="str" cm="1">
        <f t="array" ref="HP365">IF(IFERROR(INDEX($E$5:$E$900,SMALL(IF(ROUND($EH$5:$EH$900,1)=ROUND($EH365,1),ROW($EH$5:$EH$900)-4,""),3)),"")=$E365,"",IFERROR(INDEX($E$5:$E$900,SMALL(IF(ROUND($EH$5:$EH$900,1)=ROUND($EH365,1),ROW($EH$5:$EH$900)-4,""),3)),""))</f>
        <v/>
      </c>
      <c r="HQ365" s="117" t="str" cm="1">
        <f t="array" ref="HQ365">IF(IFERROR(INDEX($E$5:$E$900,SMALL(IF(ROUND($EH$5:$EH$900,1)=ROUND($EH365,1),ROW($EH$5:$EH$900)-4,""),4)),"")=$E365,"",IFERROR(INDEX($E$5:$E$900,SMALL(IF(ROUND($EH$5:$EH$900,1)=ROUND($EH365,1),ROW($EH$5:$EH$900)-4,""),4)),""))</f>
        <v/>
      </c>
      <c r="HR365" s="118"/>
      <c r="HS365" s="105" t="str">
        <f t="shared" si="38"/>
        <v>AJEC</v>
      </c>
      <c r="HT365" s="119" t="str">
        <f t="shared" si="39"/>
        <v/>
      </c>
      <c r="HU365" s="119" t="str">
        <f t="shared" si="39"/>
        <v/>
      </c>
      <c r="HV365" s="119" t="str">
        <f t="shared" si="39"/>
        <v/>
      </c>
      <c r="HW365" s="119" t="str">
        <f t="shared" si="36"/>
        <v/>
      </c>
    </row>
    <row r="366" spans="1:231" ht="12.75" customHeight="1" x14ac:dyDescent="0.25">
      <c r="A366" s="107" t="s">
        <v>1072</v>
      </c>
      <c r="B366" s="107" t="s">
        <v>1229</v>
      </c>
      <c r="C366" s="107" t="s">
        <v>1142</v>
      </c>
      <c r="D366" s="108">
        <v>2020</v>
      </c>
      <c r="E366" s="109" t="s">
        <v>1234</v>
      </c>
      <c r="F366" s="107" t="s">
        <v>300</v>
      </c>
      <c r="G366" s="107" t="s">
        <v>1076</v>
      </c>
      <c r="H366" s="107" t="s">
        <v>1076</v>
      </c>
      <c r="I366" s="107" t="s">
        <v>1076</v>
      </c>
      <c r="J366" s="107" t="s">
        <v>1076</v>
      </c>
      <c r="K366" s="107" t="s">
        <v>1076</v>
      </c>
      <c r="L366" s="107" t="s">
        <v>1076</v>
      </c>
      <c r="M366" s="107" t="s">
        <v>1076</v>
      </c>
      <c r="N366" s="107" t="s">
        <v>1076</v>
      </c>
      <c r="O366" s="107" t="s">
        <v>1076</v>
      </c>
      <c r="P366" s="107" t="s">
        <v>1076</v>
      </c>
      <c r="Q366" s="107" t="s">
        <v>1076</v>
      </c>
      <c r="R366" s="107" t="s">
        <v>1077</v>
      </c>
      <c r="S366" s="107" t="s">
        <v>1076</v>
      </c>
      <c r="T366" s="107" t="s">
        <v>1077</v>
      </c>
      <c r="U366" s="107" t="s">
        <v>1077</v>
      </c>
      <c r="V366" s="107" t="s">
        <v>1077</v>
      </c>
      <c r="W366" s="107" t="s">
        <v>19</v>
      </c>
      <c r="X366" s="105" t="s">
        <v>1217</v>
      </c>
      <c r="Y366" s="107" t="s">
        <v>296</v>
      </c>
      <c r="Z366" s="107">
        <v>1</v>
      </c>
      <c r="AA366" s="107" t="s">
        <v>1089</v>
      </c>
      <c r="AB366" s="110">
        <v>2</v>
      </c>
      <c r="AC366" s="110">
        <v>2</v>
      </c>
      <c r="AD366" s="107">
        <v>2694</v>
      </c>
      <c r="AE366" s="107">
        <v>28</v>
      </c>
      <c r="AF366" s="107">
        <v>2</v>
      </c>
      <c r="AG366" s="107">
        <v>383700</v>
      </c>
      <c r="AH366" s="107">
        <v>12</v>
      </c>
      <c r="AI366" s="107" t="s">
        <v>1202</v>
      </c>
      <c r="AJ366" s="110">
        <v>24</v>
      </c>
      <c r="AK366" s="110"/>
      <c r="AL366" s="107"/>
      <c r="AM366" s="107">
        <v>1</v>
      </c>
      <c r="AN366" s="110" t="s">
        <v>367</v>
      </c>
      <c r="AO366" s="110">
        <v>800</v>
      </c>
      <c r="AP366" s="107" t="s">
        <v>1133</v>
      </c>
      <c r="AQ366" s="107" t="s">
        <v>1232</v>
      </c>
      <c r="AR366" s="107" t="s">
        <v>319</v>
      </c>
      <c r="AS366" s="107" t="s">
        <v>481</v>
      </c>
      <c r="AT366" s="107" t="s">
        <v>478</v>
      </c>
      <c r="AU366" s="111">
        <v>19.065000000000001</v>
      </c>
      <c r="AV366" s="111">
        <v>24.972000000000001</v>
      </c>
      <c r="AW366" s="111">
        <v>29.184000000000001</v>
      </c>
      <c r="AX366" s="111">
        <v>17.785</v>
      </c>
      <c r="AY366" s="111">
        <v>17.134</v>
      </c>
      <c r="AZ366" s="111">
        <v>28.902999999999999</v>
      </c>
      <c r="BA366" s="111">
        <v>15.276999999999999</v>
      </c>
      <c r="BB366" s="111">
        <v>26.225999999999999</v>
      </c>
      <c r="BC366" s="111">
        <v>697.36099999999999</v>
      </c>
      <c r="BD366" s="111">
        <v>21.137</v>
      </c>
      <c r="BE366" s="133">
        <v>292.42200000000003</v>
      </c>
      <c r="BF366" s="133">
        <v>34.4</v>
      </c>
      <c r="BG366" s="133">
        <v>112237.43</v>
      </c>
      <c r="BH366" s="112">
        <v>112338.75199999999</v>
      </c>
      <c r="BI366" s="111">
        <v>16.224</v>
      </c>
      <c r="BJ366" s="112">
        <v>616.21400000000006</v>
      </c>
      <c r="BK366" s="112">
        <v>84190.645000000004</v>
      </c>
      <c r="BL366" s="111">
        <v>12.159000000000001</v>
      </c>
      <c r="BM366" s="112">
        <v>605.67200000000003</v>
      </c>
      <c r="BN366" s="112">
        <v>56221.659</v>
      </c>
      <c r="BO366" s="111">
        <v>8.1189999999999998</v>
      </c>
      <c r="BP366" s="112">
        <v>459.39699999999999</v>
      </c>
      <c r="BQ366" s="112">
        <v>28088.712</v>
      </c>
      <c r="BR366" s="111">
        <v>4.056</v>
      </c>
      <c r="BS366" s="133">
        <v>286.82900000000001</v>
      </c>
      <c r="BT366" s="133">
        <v>1139458.68</v>
      </c>
      <c r="BU366" s="112">
        <v>1141958.8489999999</v>
      </c>
      <c r="BV366" s="107">
        <v>19.353000000000002</v>
      </c>
      <c r="BW366" s="107">
        <v>639.90800000000002</v>
      </c>
      <c r="BX366" s="107">
        <v>855060.06499999994</v>
      </c>
      <c r="BY366" s="107">
        <v>14.491</v>
      </c>
      <c r="BZ366" s="107">
        <v>570.62800000000004</v>
      </c>
      <c r="CA366" s="107">
        <v>569861.44499999995</v>
      </c>
      <c r="CB366" s="107">
        <v>9.657</v>
      </c>
      <c r="CC366" s="107">
        <v>394.21899999999999</v>
      </c>
      <c r="CD366" s="107">
        <v>284890.511</v>
      </c>
      <c r="CE366" s="107">
        <v>4.8280000000000003</v>
      </c>
      <c r="CF366" s="133">
        <v>233.58799999999999</v>
      </c>
      <c r="CG366" s="133">
        <v>364711.23</v>
      </c>
      <c r="CH366" s="112">
        <v>362963.91499999998</v>
      </c>
      <c r="CI366" s="107">
        <v>22.760999999999999</v>
      </c>
      <c r="CJ366" s="107">
        <v>567.63599999999997</v>
      </c>
      <c r="CK366" s="107">
        <v>273657.223</v>
      </c>
      <c r="CL366" s="107">
        <v>17.161000000000001</v>
      </c>
      <c r="CM366" s="107">
        <v>550.57799999999997</v>
      </c>
      <c r="CN366" s="107">
        <v>182489.76699999999</v>
      </c>
      <c r="CO366" s="107">
        <v>11.444000000000001</v>
      </c>
      <c r="CP366" s="107">
        <v>425.61700000000002</v>
      </c>
      <c r="CQ366" s="107">
        <v>91269.062999999995</v>
      </c>
      <c r="CR366" s="107">
        <v>5.7229999999999999</v>
      </c>
      <c r="CS366" s="107">
        <v>265.14100000000002</v>
      </c>
      <c r="CT366" s="107">
        <v>199450.3</v>
      </c>
      <c r="CU366" s="107">
        <v>199297.21</v>
      </c>
      <c r="CV366" s="107">
        <v>13.24</v>
      </c>
      <c r="CW366" s="107">
        <v>567.67999999999995</v>
      </c>
      <c r="CX366" s="112">
        <v>149602.94</v>
      </c>
      <c r="CY366" s="107">
        <v>9.94</v>
      </c>
      <c r="CZ366" s="107">
        <v>493.41</v>
      </c>
      <c r="DA366" s="112">
        <v>99691.19</v>
      </c>
      <c r="DB366" s="107">
        <v>6.62</v>
      </c>
      <c r="DC366" s="107">
        <v>398.96</v>
      </c>
      <c r="DD366" s="112">
        <v>49837.01</v>
      </c>
      <c r="DE366" s="107">
        <v>3.31</v>
      </c>
      <c r="DF366" s="107">
        <v>257.79000000000002</v>
      </c>
      <c r="DG366" s="133">
        <v>282265.88</v>
      </c>
      <c r="DH366" s="112">
        <v>282228.01</v>
      </c>
      <c r="DI366" s="107">
        <v>13.51</v>
      </c>
      <c r="DJ366" s="107">
        <v>574.02</v>
      </c>
      <c r="DK366" s="112">
        <v>211684.32</v>
      </c>
      <c r="DL366" s="107">
        <v>10.14</v>
      </c>
      <c r="DM366" s="107">
        <v>558.63</v>
      </c>
      <c r="DN366" s="112">
        <v>141145.29</v>
      </c>
      <c r="DO366" s="107">
        <v>6.76</v>
      </c>
      <c r="DP366" s="133">
        <v>426.18</v>
      </c>
      <c r="DQ366" s="112">
        <v>70634.5</v>
      </c>
      <c r="DR366" s="107">
        <v>3.38</v>
      </c>
      <c r="DS366" s="133">
        <v>265.69</v>
      </c>
      <c r="DT366" s="133">
        <v>22117.32</v>
      </c>
      <c r="DU366" s="112">
        <v>22048.42</v>
      </c>
      <c r="DV366" s="107">
        <v>22.57</v>
      </c>
      <c r="DW366" s="107">
        <v>570.41999999999996</v>
      </c>
      <c r="DX366" s="112">
        <v>16587.18</v>
      </c>
      <c r="DY366" s="107">
        <v>16.98</v>
      </c>
      <c r="DZ366" s="133">
        <v>528.70000000000005</v>
      </c>
      <c r="EA366" s="112">
        <v>11059.82</v>
      </c>
      <c r="EB366" s="107">
        <v>11.32</v>
      </c>
      <c r="EC366" s="133">
        <v>416.15</v>
      </c>
      <c r="ED366" s="112">
        <v>5521.07</v>
      </c>
      <c r="EE366" s="107">
        <v>5.65</v>
      </c>
      <c r="EF366" s="133">
        <v>280.02</v>
      </c>
      <c r="EG366" s="133">
        <v>4857936.53</v>
      </c>
      <c r="EH366" s="111">
        <v>4863697.3600000003</v>
      </c>
      <c r="EI366" s="107">
        <v>13.734999999999999</v>
      </c>
      <c r="EJ366" s="107">
        <v>622.1</v>
      </c>
      <c r="EK366" s="112">
        <v>4252257.41</v>
      </c>
      <c r="EL366" s="107">
        <v>12.007999999999999</v>
      </c>
      <c r="EM366" s="133">
        <v>593.69000000000005</v>
      </c>
      <c r="EN366" s="112">
        <v>3637369.79</v>
      </c>
      <c r="EO366" s="107">
        <v>10.272</v>
      </c>
      <c r="EP366" s="133">
        <v>537.46</v>
      </c>
      <c r="EQ366" s="112">
        <v>3036134.62</v>
      </c>
      <c r="ER366" s="107">
        <v>8.5739999999999998</v>
      </c>
      <c r="ES366" s="133">
        <v>489.24</v>
      </c>
      <c r="ET366" s="112">
        <v>2432909.62</v>
      </c>
      <c r="EU366" s="107">
        <v>6.87</v>
      </c>
      <c r="EV366" s="133">
        <v>427.01</v>
      </c>
      <c r="EW366" s="112">
        <v>1830194.4</v>
      </c>
      <c r="EX366" s="107">
        <v>5.1680000000000001</v>
      </c>
      <c r="EY366" s="133">
        <v>360.17</v>
      </c>
      <c r="EZ366" s="112">
        <v>1218161.9099999999</v>
      </c>
      <c r="FA366" s="107">
        <v>3.44</v>
      </c>
      <c r="FB366" s="133">
        <v>294.04000000000002</v>
      </c>
      <c r="FC366" s="112">
        <v>607931.06000000006</v>
      </c>
      <c r="FD366" s="107">
        <v>1.7170000000000001</v>
      </c>
      <c r="FE366" s="133">
        <v>233.72</v>
      </c>
      <c r="FF366" s="133">
        <v>1299.98</v>
      </c>
      <c r="FG366" s="112">
        <v>1280.1199999999999</v>
      </c>
      <c r="FH366" s="107">
        <v>3.78</v>
      </c>
      <c r="FI366" s="107">
        <v>110.16</v>
      </c>
      <c r="FJ366" s="112">
        <v>645.66</v>
      </c>
      <c r="FK366" s="107">
        <v>1.91</v>
      </c>
      <c r="FL366" s="133">
        <v>95.22</v>
      </c>
      <c r="FM366" s="133">
        <v>17885.560000000001</v>
      </c>
      <c r="FN366" s="112">
        <v>17593.82</v>
      </c>
      <c r="FO366" s="107">
        <v>128.81</v>
      </c>
      <c r="FP366" s="107">
        <v>136.28</v>
      </c>
      <c r="FQ366" s="112">
        <v>8932.07</v>
      </c>
      <c r="FR366" s="107">
        <v>65.39</v>
      </c>
      <c r="FS366" s="133">
        <v>127.09</v>
      </c>
      <c r="FT366" s="107">
        <v>142.69</v>
      </c>
      <c r="FU366" s="107">
        <v>12.39</v>
      </c>
      <c r="FV366" s="107">
        <v>578.71</v>
      </c>
      <c r="FW366" s="107">
        <v>142.53</v>
      </c>
      <c r="FX366" s="107">
        <v>12.37</v>
      </c>
      <c r="FY366" s="107">
        <v>592.69000000000005</v>
      </c>
      <c r="FZ366" s="107">
        <v>3850717.05</v>
      </c>
      <c r="GA366" s="107">
        <v>26</v>
      </c>
      <c r="GB366" s="133">
        <v>609.57000000000005</v>
      </c>
      <c r="GC366" s="107">
        <v>26413136.530000001</v>
      </c>
      <c r="GD366" s="107">
        <v>178.35</v>
      </c>
      <c r="GE366" s="132">
        <v>609.91</v>
      </c>
      <c r="GF366" s="132">
        <v>75.7</v>
      </c>
      <c r="GG366" s="132">
        <v>21.1</v>
      </c>
      <c r="GH366" s="132">
        <v>135.19999999999999</v>
      </c>
      <c r="GI366" s="132">
        <v>78.599999999999994</v>
      </c>
      <c r="GJ366" s="132">
        <v>34.4</v>
      </c>
      <c r="GK366" s="132">
        <v>230.2</v>
      </c>
      <c r="GL366" s="133">
        <v>0</v>
      </c>
      <c r="GM366" s="133">
        <v>1</v>
      </c>
      <c r="GN366" s="133">
        <v>0</v>
      </c>
      <c r="GO366" s="133">
        <v>0</v>
      </c>
      <c r="GP366" s="133">
        <v>0</v>
      </c>
      <c r="GQ366" s="133">
        <v>0</v>
      </c>
      <c r="GR366" s="133" t="s">
        <v>1106</v>
      </c>
      <c r="GS366" s="72" t="s">
        <v>981</v>
      </c>
      <c r="GT366" s="72">
        <v>0.89</v>
      </c>
      <c r="GU366" s="72">
        <v>0.93</v>
      </c>
      <c r="GV366" s="72">
        <v>0.94</v>
      </c>
      <c r="GW366" s="72">
        <v>0.93</v>
      </c>
      <c r="GX366" s="72" t="s">
        <v>1085</v>
      </c>
      <c r="GY366" s="72">
        <v>1</v>
      </c>
      <c r="GZ366" s="72">
        <v>800</v>
      </c>
      <c r="HA366" s="133" t="s">
        <v>1086</v>
      </c>
      <c r="HB366" s="133">
        <v>88.9</v>
      </c>
      <c r="HC366" s="53" t="str">
        <f t="shared" si="42"/>
        <v>75</v>
      </c>
      <c r="HD366" s="56">
        <f t="shared" si="41"/>
        <v>2020</v>
      </c>
      <c r="HF366" s="56" t="e">
        <f>MATCH(ROUND(#REF!,1),#REF!,0)</f>
        <v>#REF!</v>
      </c>
      <c r="HG366" s="56" t="e">
        <f>MATCH(ROUND(#REF!,1),#REF!,0)</f>
        <v>#REF!</v>
      </c>
      <c r="HH366" s="56" t="e">
        <f>MATCH(ROUND(#REF!,1),#REF!,0)</f>
        <v>#REF!</v>
      </c>
      <c r="HI366" s="56" t="e">
        <f>MATCH(ROUND(#REF!,1),#REF!,0)</f>
        <v>#REF!</v>
      </c>
      <c r="HK366" s="115">
        <f t="shared" si="37"/>
        <v>2</v>
      </c>
      <c r="HL366" s="115" t="str" cm="1">
        <f t="array" ref="HL366">IFERROR(INDEX(#REF!,'5. Data Set'!HH366),"")</f>
        <v/>
      </c>
      <c r="HN366" s="116" t="str" cm="1">
        <f t="array" ref="HN366">IF(IFERROR(INDEX($E$5:$E$900,SMALL(IF(ROUND($EH$5:$EH$900,1)=ROUND($EH366,1),ROW($EH$5:$EH$900)-4,""),1)),"")=$E366,"",IFERROR(INDEX($E$5:$E$900,SMALL(IF(ROUND($EH$5:$EH$900,1)=ROUND($EH366,1),ROW($EH$5:$EH$900)-4,""),1)),""))</f>
        <v/>
      </c>
      <c r="HO366" s="116" t="str" cm="1">
        <f t="array" ref="HO366">IF(IFERROR(INDEX($E$5:$E$900,SMALL(IF(ROUND($EH$5:$EH$900,1)=ROUND($EH366,1),ROW($EH$5:$EH$900)-4,""),2)),"")=$E366,"",IFERROR(INDEX($E$5:$E$900,SMALL(IF(ROUND($EH$5:$EH$900,1)=ROUND($EH366,1),ROW($EH$5:$EH$900)-4,""),2)),""))</f>
        <v/>
      </c>
      <c r="HP366" s="116" t="str" cm="1">
        <f t="array" ref="HP366">IF(IFERROR(INDEX($E$5:$E$900,SMALL(IF(ROUND($EH$5:$EH$900,1)=ROUND($EH366,1),ROW($EH$5:$EH$900)-4,""),3)),"")=$E366,"",IFERROR(INDEX($E$5:$E$900,SMALL(IF(ROUND($EH$5:$EH$900,1)=ROUND($EH366,1),ROW($EH$5:$EH$900)-4,""),3)),""))</f>
        <v/>
      </c>
      <c r="HQ366" s="117" t="str" cm="1">
        <f t="array" ref="HQ366">IF(IFERROR(INDEX($E$5:$E$900,SMALL(IF(ROUND($EH$5:$EH$900,1)=ROUND($EH366,1),ROW($EH$5:$EH$900)-4,""),4)),"")=$E366,"",IFERROR(INDEX($E$5:$E$900,SMALL(IF(ROUND($EH$5:$EH$900,1)=ROUND($EH366,1),ROW($EH$5:$EH$900)-4,""),4)),""))</f>
        <v/>
      </c>
      <c r="HR366" s="118"/>
      <c r="HS366" s="105" t="str">
        <f t="shared" si="38"/>
        <v>AJEC</v>
      </c>
      <c r="HT366" s="119" t="str">
        <f t="shared" si="39"/>
        <v/>
      </c>
      <c r="HU366" s="119" t="str">
        <f t="shared" si="39"/>
        <v/>
      </c>
      <c r="HV366" s="119" t="str">
        <f t="shared" si="39"/>
        <v/>
      </c>
      <c r="HW366" s="119" t="str">
        <f t="shared" si="36"/>
        <v/>
      </c>
    </row>
    <row r="367" spans="1:231" ht="12.75" customHeight="1" x14ac:dyDescent="0.25">
      <c r="A367" s="107" t="s">
        <v>1072</v>
      </c>
      <c r="B367" s="107" t="s">
        <v>1235</v>
      </c>
      <c r="C367" s="107" t="s">
        <v>1142</v>
      </c>
      <c r="D367" s="108">
        <v>2020</v>
      </c>
      <c r="E367" s="109" t="s">
        <v>1236</v>
      </c>
      <c r="F367" s="107" t="s">
        <v>309</v>
      </c>
      <c r="G367" s="107" t="s">
        <v>1076</v>
      </c>
      <c r="H367" s="107" t="s">
        <v>1076</v>
      </c>
      <c r="I367" s="107" t="s">
        <v>1076</v>
      </c>
      <c r="J367" s="107" t="s">
        <v>1076</v>
      </c>
      <c r="K367" s="107" t="s">
        <v>1076</v>
      </c>
      <c r="L367" s="107" t="s">
        <v>1076</v>
      </c>
      <c r="M367" s="107" t="s">
        <v>1076</v>
      </c>
      <c r="N367" s="107" t="s">
        <v>1076</v>
      </c>
      <c r="O367" s="107" t="s">
        <v>1076</v>
      </c>
      <c r="P367" s="107" t="s">
        <v>1076</v>
      </c>
      <c r="Q367" s="107" t="s">
        <v>1076</v>
      </c>
      <c r="R367" s="107" t="s">
        <v>1077</v>
      </c>
      <c r="S367" s="107" t="s">
        <v>1076</v>
      </c>
      <c r="T367" s="107" t="s">
        <v>1077</v>
      </c>
      <c r="U367" s="107" t="s">
        <v>1077</v>
      </c>
      <c r="V367" s="107" t="s">
        <v>1077</v>
      </c>
      <c r="W367" s="107" t="s">
        <v>18</v>
      </c>
      <c r="X367" s="105" t="s">
        <v>1098</v>
      </c>
      <c r="Y367" s="107" t="s">
        <v>296</v>
      </c>
      <c r="Z367" s="107">
        <v>1</v>
      </c>
      <c r="AA367" s="107" t="s">
        <v>1237</v>
      </c>
      <c r="AB367" s="110">
        <v>4</v>
      </c>
      <c r="AC367" s="110">
        <v>4</v>
      </c>
      <c r="AD367" s="107">
        <v>3592</v>
      </c>
      <c r="AE367" s="107">
        <v>4</v>
      </c>
      <c r="AF367" s="107">
        <v>2</v>
      </c>
      <c r="AG367" s="107">
        <v>191700</v>
      </c>
      <c r="AH367" s="107">
        <v>24</v>
      </c>
      <c r="AI367" s="107" t="s">
        <v>1238</v>
      </c>
      <c r="AJ367" s="110">
        <v>8</v>
      </c>
      <c r="AK367" s="110"/>
      <c r="AL367" s="107"/>
      <c r="AM367" s="107">
        <v>2</v>
      </c>
      <c r="AN367" s="110" t="s">
        <v>1193</v>
      </c>
      <c r="AO367" s="110">
        <v>1600</v>
      </c>
      <c r="AP367" s="107" t="s">
        <v>1140</v>
      </c>
      <c r="AQ367" s="107" t="s">
        <v>1081</v>
      </c>
      <c r="AR367" s="107" t="s">
        <v>319</v>
      </c>
      <c r="AS367" s="107" t="s">
        <v>481</v>
      </c>
      <c r="AT367" s="107" t="s">
        <v>478</v>
      </c>
      <c r="AU367" s="111">
        <v>6.9480000000000004</v>
      </c>
      <c r="AV367" s="111">
        <v>10.829000000000001</v>
      </c>
      <c r="AW367" s="111">
        <v>10.826000000000001</v>
      </c>
      <c r="AX367" s="111">
        <v>5.61</v>
      </c>
      <c r="AY367" s="111">
        <v>6.1609999999999996</v>
      </c>
      <c r="AZ367" s="111">
        <v>8.6140000000000008</v>
      </c>
      <c r="BA367" s="111">
        <v>6.282</v>
      </c>
      <c r="BB367" s="111">
        <v>3.9630000000000001</v>
      </c>
      <c r="BC367" s="111">
        <v>9.0289999999999999</v>
      </c>
      <c r="BD367" s="111">
        <v>23.262</v>
      </c>
      <c r="BE367" s="133">
        <v>84.394000000000005</v>
      </c>
      <c r="BF367" s="133">
        <v>12.8</v>
      </c>
      <c r="BG367" s="133">
        <v>42216.32</v>
      </c>
      <c r="BH367" s="112">
        <v>42027.245999999999</v>
      </c>
      <c r="BI367" s="111">
        <v>6.069</v>
      </c>
      <c r="BJ367" s="112">
        <v>677.322</v>
      </c>
      <c r="BK367" s="112">
        <v>31673.492999999999</v>
      </c>
      <c r="BL367" s="111">
        <v>4.5739999999999998</v>
      </c>
      <c r="BM367" s="112">
        <v>593.94200000000001</v>
      </c>
      <c r="BN367" s="112">
        <v>21137.649000000001</v>
      </c>
      <c r="BO367" s="111">
        <v>3.0529999999999999</v>
      </c>
      <c r="BP367" s="112">
        <v>449.69400000000002</v>
      </c>
      <c r="BQ367" s="112">
        <v>10559.072</v>
      </c>
      <c r="BR367" s="111">
        <v>1.5249999999999999</v>
      </c>
      <c r="BS367" s="133">
        <v>306.53699999999998</v>
      </c>
      <c r="BT367" s="133">
        <v>554510.46</v>
      </c>
      <c r="BU367" s="112">
        <v>550581.424</v>
      </c>
      <c r="BV367" s="107">
        <v>9.3309999999999995</v>
      </c>
      <c r="BW367" s="107">
        <v>675.23599999999999</v>
      </c>
      <c r="BX367" s="107">
        <v>415960.39600000001</v>
      </c>
      <c r="BY367" s="107">
        <v>7.0490000000000004</v>
      </c>
      <c r="BZ367" s="107">
        <v>584.56100000000004</v>
      </c>
      <c r="CA367" s="107">
        <v>277355.42</v>
      </c>
      <c r="CB367" s="107">
        <v>4.7</v>
      </c>
      <c r="CC367" s="107">
        <v>452.03899999999999</v>
      </c>
      <c r="CD367" s="107">
        <v>138689.31400000001</v>
      </c>
      <c r="CE367" s="107">
        <v>2.35</v>
      </c>
      <c r="CF367" s="133">
        <v>296.16199999999998</v>
      </c>
      <c r="CG367" s="133">
        <v>154190.68</v>
      </c>
      <c r="CH367" s="112">
        <v>148876.07500000001</v>
      </c>
      <c r="CI367" s="107">
        <v>9.3360000000000003</v>
      </c>
      <c r="CJ367" s="107">
        <v>658.072</v>
      </c>
      <c r="CK367" s="107">
        <v>115592.61900000001</v>
      </c>
      <c r="CL367" s="107">
        <v>7.2489999999999997</v>
      </c>
      <c r="CM367" s="107">
        <v>602.62800000000004</v>
      </c>
      <c r="CN367" s="107">
        <v>77122.111999999994</v>
      </c>
      <c r="CO367" s="107">
        <v>4.8360000000000003</v>
      </c>
      <c r="CP367" s="107">
        <v>490.96699999999998</v>
      </c>
      <c r="CQ367" s="107">
        <v>38558.896999999997</v>
      </c>
      <c r="CR367" s="107">
        <v>2.4180000000000001</v>
      </c>
      <c r="CS367" s="107">
        <v>295.89800000000002</v>
      </c>
      <c r="CT367" s="107">
        <v>64623.58</v>
      </c>
      <c r="CU367" s="107">
        <v>64661.73</v>
      </c>
      <c r="CV367" s="107">
        <v>4.3</v>
      </c>
      <c r="CW367" s="107">
        <v>589.51</v>
      </c>
      <c r="CX367" s="112">
        <v>48464.94</v>
      </c>
      <c r="CY367" s="107">
        <v>3.22</v>
      </c>
      <c r="CZ367" s="107">
        <v>475.37</v>
      </c>
      <c r="DA367" s="112">
        <v>32281.27</v>
      </c>
      <c r="DB367" s="107">
        <v>2.14</v>
      </c>
      <c r="DC367" s="107">
        <v>402.3</v>
      </c>
      <c r="DD367" s="112">
        <v>16119.07</v>
      </c>
      <c r="DE367" s="107">
        <v>1.07</v>
      </c>
      <c r="DF367" s="107">
        <v>284.14</v>
      </c>
      <c r="DG367" s="133">
        <v>104545.36</v>
      </c>
      <c r="DH367" s="112">
        <v>104812.88</v>
      </c>
      <c r="DI367" s="107">
        <v>5.0199999999999996</v>
      </c>
      <c r="DJ367" s="107">
        <v>607.74</v>
      </c>
      <c r="DK367" s="112">
        <v>78359.02</v>
      </c>
      <c r="DL367" s="107">
        <v>3.75</v>
      </c>
      <c r="DM367" s="107">
        <v>545.57000000000005</v>
      </c>
      <c r="DN367" s="112">
        <v>52293.01</v>
      </c>
      <c r="DO367" s="107">
        <v>2.5</v>
      </c>
      <c r="DP367" s="133">
        <v>432.13</v>
      </c>
      <c r="DQ367" s="112">
        <v>26128.27</v>
      </c>
      <c r="DR367" s="107">
        <v>1.25</v>
      </c>
      <c r="DS367" s="133">
        <v>285.64</v>
      </c>
      <c r="DT367" s="133">
        <v>7375.65</v>
      </c>
      <c r="DU367" s="112">
        <v>7377.93</v>
      </c>
      <c r="DV367" s="107">
        <v>7.55</v>
      </c>
      <c r="DW367" s="107">
        <v>656.69</v>
      </c>
      <c r="DX367" s="112">
        <v>5510.03</v>
      </c>
      <c r="DY367" s="107">
        <v>5.64</v>
      </c>
      <c r="DZ367" s="133">
        <v>570.67999999999995</v>
      </c>
      <c r="EA367" s="112">
        <v>3675.21</v>
      </c>
      <c r="EB367" s="107">
        <v>3.76</v>
      </c>
      <c r="EC367" s="133">
        <v>430.01</v>
      </c>
      <c r="ED367" s="112">
        <v>1838.26</v>
      </c>
      <c r="EE367" s="107">
        <v>1.88</v>
      </c>
      <c r="EF367" s="133">
        <v>339.9</v>
      </c>
      <c r="EG367" s="133">
        <v>2096782.86</v>
      </c>
      <c r="EH367" s="111">
        <v>2098171.06</v>
      </c>
      <c r="EI367" s="107">
        <v>5.9249999999999998</v>
      </c>
      <c r="EJ367" s="107">
        <v>567.84</v>
      </c>
      <c r="EK367" s="112">
        <v>1827103.4</v>
      </c>
      <c r="EL367" s="107">
        <v>5.16</v>
      </c>
      <c r="EM367" s="133">
        <v>537.04</v>
      </c>
      <c r="EN367" s="112">
        <v>1565592.14</v>
      </c>
      <c r="EO367" s="107">
        <v>4.4210000000000003</v>
      </c>
      <c r="EP367" s="133">
        <v>504.73</v>
      </c>
      <c r="EQ367" s="112">
        <v>1311029.02</v>
      </c>
      <c r="ER367" s="107">
        <v>3.702</v>
      </c>
      <c r="ES367" s="133">
        <v>470.07</v>
      </c>
      <c r="ET367" s="112">
        <v>1052285.1200000001</v>
      </c>
      <c r="EU367" s="107">
        <v>2.972</v>
      </c>
      <c r="EV367" s="133">
        <v>437.09</v>
      </c>
      <c r="EW367" s="112">
        <v>785945.26</v>
      </c>
      <c r="EX367" s="107">
        <v>2.2189999999999999</v>
      </c>
      <c r="EY367" s="133">
        <v>401.15</v>
      </c>
      <c r="EZ367" s="112">
        <v>526593.14</v>
      </c>
      <c r="FA367" s="107">
        <v>1.4870000000000001</v>
      </c>
      <c r="FB367" s="133">
        <v>365.24</v>
      </c>
      <c r="FC367" s="112">
        <v>261765.83</v>
      </c>
      <c r="FD367" s="107">
        <v>0.73899999999999999</v>
      </c>
      <c r="FE367" s="133">
        <v>322.68</v>
      </c>
      <c r="FF367" s="133">
        <v>314.41000000000003</v>
      </c>
      <c r="FG367" s="112">
        <v>308.42</v>
      </c>
      <c r="FH367" s="107">
        <v>0.91</v>
      </c>
      <c r="FI367" s="107">
        <v>174.3</v>
      </c>
      <c r="FJ367" s="112">
        <v>157.79</v>
      </c>
      <c r="FK367" s="107">
        <v>0.47</v>
      </c>
      <c r="FL367" s="133">
        <v>155.18</v>
      </c>
      <c r="FM367" s="133">
        <v>275.16000000000003</v>
      </c>
      <c r="FN367" s="112">
        <v>277.41000000000003</v>
      </c>
      <c r="FO367" s="107">
        <v>2.0299999999999998</v>
      </c>
      <c r="FP367" s="107">
        <v>161.66</v>
      </c>
      <c r="FQ367" s="112">
        <v>135.91</v>
      </c>
      <c r="FR367" s="107">
        <v>1</v>
      </c>
      <c r="FS367" s="133">
        <v>153.33000000000001</v>
      </c>
      <c r="FT367" s="107">
        <v>178.41</v>
      </c>
      <c r="FU367" s="107">
        <v>15.49</v>
      </c>
      <c r="FV367" s="107">
        <v>717.69</v>
      </c>
      <c r="FW367" s="107">
        <v>175.14</v>
      </c>
      <c r="FX367" s="107">
        <v>15.2</v>
      </c>
      <c r="FY367" s="107">
        <v>606.23</v>
      </c>
      <c r="FZ367" s="107">
        <v>1589047.59</v>
      </c>
      <c r="GA367" s="107">
        <v>10.73</v>
      </c>
      <c r="GB367" s="133">
        <v>713.89</v>
      </c>
      <c r="GC367" s="107">
        <v>7722505.0599999996</v>
      </c>
      <c r="GD367" s="107">
        <v>52.15</v>
      </c>
      <c r="GE367" s="132">
        <v>617.88</v>
      </c>
      <c r="GF367" s="132">
        <v>131.9</v>
      </c>
      <c r="GG367" s="132">
        <v>7.6</v>
      </c>
      <c r="GH367" s="132">
        <v>6</v>
      </c>
      <c r="GI367" s="132">
        <v>44.3</v>
      </c>
      <c r="GJ367" s="132">
        <v>12.8</v>
      </c>
      <c r="GK367" s="132">
        <v>230.3</v>
      </c>
      <c r="GL367" s="133">
        <v>0</v>
      </c>
      <c r="GM367" s="133">
        <v>1</v>
      </c>
      <c r="GN367" s="133">
        <v>0</v>
      </c>
      <c r="GO367" s="133">
        <v>0</v>
      </c>
      <c r="GP367" s="133">
        <v>0</v>
      </c>
      <c r="GQ367" s="133">
        <v>0</v>
      </c>
      <c r="GR367" s="133" t="s">
        <v>1103</v>
      </c>
      <c r="GS367" s="72" t="s">
        <v>981</v>
      </c>
      <c r="GT367" s="72">
        <v>0.89419999999999999</v>
      </c>
      <c r="GU367" s="72">
        <v>0.92589999999999995</v>
      </c>
      <c r="GV367" s="72">
        <v>0.94279999999999997</v>
      </c>
      <c r="GW367" s="72">
        <v>0.92889999999999995</v>
      </c>
      <c r="GX367" s="72" t="s">
        <v>1085</v>
      </c>
      <c r="GY367" s="72">
        <v>1</v>
      </c>
      <c r="GZ367" s="72">
        <v>1600</v>
      </c>
      <c r="HA367" s="133" t="s">
        <v>1086</v>
      </c>
      <c r="HB367" s="133">
        <v>146.6</v>
      </c>
      <c r="HC367" s="53" t="str">
        <f t="shared" si="42"/>
        <v>76</v>
      </c>
      <c r="HD367" s="56">
        <f t="shared" si="41"/>
        <v>2020</v>
      </c>
      <c r="HF367" s="56" t="e">
        <f>MATCH(ROUND(#REF!,1),#REF!,0)</f>
        <v>#REF!</v>
      </c>
      <c r="HG367" s="56" t="e">
        <f>MATCH(ROUND(#REF!,1),#REF!,0)</f>
        <v>#REF!</v>
      </c>
      <c r="HH367" s="56" t="e">
        <f>MATCH(ROUND(#REF!,1),#REF!,0)</f>
        <v>#REF!</v>
      </c>
      <c r="HI367" s="56" t="e">
        <f>MATCH(ROUND(#REF!,1),#REF!,0)</f>
        <v>#REF!</v>
      </c>
      <c r="HK367" s="115">
        <f t="shared" si="37"/>
        <v>4</v>
      </c>
      <c r="HL367" s="115" t="str" cm="1">
        <f t="array" ref="HL367">IFERROR(INDEX(#REF!,'5. Data Set'!HH367),"")</f>
        <v/>
      </c>
      <c r="HN367" s="116" t="str" cm="1">
        <f t="array" ref="HN367">IF(IFERROR(INDEX($E$5:$E$900,SMALL(IF(ROUND($EH$5:$EH$900,1)=ROUND($EH367,1),ROW($EH$5:$EH$900)-4,""),1)),"")=$E367,"",IFERROR(INDEX($E$5:$E$900,SMALL(IF(ROUND($EH$5:$EH$900,1)=ROUND($EH367,1),ROW($EH$5:$EH$900)-4,""),1)),""))</f>
        <v/>
      </c>
      <c r="HO367" s="116" t="str" cm="1">
        <f t="array" ref="HO367">IF(IFERROR(INDEX($E$5:$E$900,SMALL(IF(ROUND($EH$5:$EH$900,1)=ROUND($EH367,1),ROW($EH$5:$EH$900)-4,""),2)),"")=$E367,"",IFERROR(INDEX($E$5:$E$900,SMALL(IF(ROUND($EH$5:$EH$900,1)=ROUND($EH367,1),ROW($EH$5:$EH$900)-4,""),2)),""))</f>
        <v/>
      </c>
      <c r="HP367" s="116" t="str" cm="1">
        <f t="array" ref="HP367">IF(IFERROR(INDEX($E$5:$E$900,SMALL(IF(ROUND($EH$5:$EH$900,1)=ROUND($EH367,1),ROW($EH$5:$EH$900)-4,""),3)),"")=$E367,"",IFERROR(INDEX($E$5:$E$900,SMALL(IF(ROUND($EH$5:$EH$900,1)=ROUND($EH367,1),ROW($EH$5:$EH$900)-4,""),3)),""))</f>
        <v/>
      </c>
      <c r="HQ367" s="117" t="str" cm="1">
        <f t="array" ref="HQ367">IF(IFERROR(INDEX($E$5:$E$900,SMALL(IF(ROUND($EH$5:$EH$900,1)=ROUND($EH367,1),ROW($EH$5:$EH$900)-4,""),4)),"")=$E367,"",IFERROR(INDEX($E$5:$E$900,SMALL(IF(ROUND($EH$5:$EH$900,1)=ROUND($EH367,1),ROW($EH$5:$EH$900)-4,""),4)),""))</f>
        <v/>
      </c>
      <c r="HR367" s="118"/>
      <c r="HS367" s="105" t="str">
        <f t="shared" si="38"/>
        <v>AJED</v>
      </c>
      <c r="HT367" s="119" t="str">
        <f t="shared" si="39"/>
        <v/>
      </c>
      <c r="HU367" s="119" t="str">
        <f t="shared" si="39"/>
        <v/>
      </c>
      <c r="HV367" s="119" t="str">
        <f t="shared" si="39"/>
        <v/>
      </c>
      <c r="HW367" s="119" t="str">
        <f t="shared" si="36"/>
        <v/>
      </c>
    </row>
    <row r="368" spans="1:231" ht="12.75" customHeight="1" x14ac:dyDescent="0.25">
      <c r="A368" s="110" t="s">
        <v>1072</v>
      </c>
      <c r="B368" s="110" t="s">
        <v>1235</v>
      </c>
      <c r="C368" s="107" t="s">
        <v>1142</v>
      </c>
      <c r="D368" s="108">
        <v>2020</v>
      </c>
      <c r="E368" s="109" t="s">
        <v>1239</v>
      </c>
      <c r="F368" s="107" t="s">
        <v>300</v>
      </c>
      <c r="G368" s="107" t="s">
        <v>1076</v>
      </c>
      <c r="H368" s="107" t="s">
        <v>1076</v>
      </c>
      <c r="I368" s="107" t="s">
        <v>1076</v>
      </c>
      <c r="J368" s="107" t="s">
        <v>1076</v>
      </c>
      <c r="K368" s="107" t="s">
        <v>1076</v>
      </c>
      <c r="L368" s="107" t="s">
        <v>1076</v>
      </c>
      <c r="M368" s="107" t="s">
        <v>1076</v>
      </c>
      <c r="N368" s="107" t="s">
        <v>1076</v>
      </c>
      <c r="O368" s="107" t="s">
        <v>1076</v>
      </c>
      <c r="P368" s="107" t="s">
        <v>1076</v>
      </c>
      <c r="Q368" s="107" t="s">
        <v>1076</v>
      </c>
      <c r="R368" s="107" t="s">
        <v>1077</v>
      </c>
      <c r="S368" s="107" t="s">
        <v>1076</v>
      </c>
      <c r="T368" s="107" t="s">
        <v>1077</v>
      </c>
      <c r="U368" s="107" t="s">
        <v>1077</v>
      </c>
      <c r="V368" s="107" t="s">
        <v>1077</v>
      </c>
      <c r="W368" s="107" t="s">
        <v>18</v>
      </c>
      <c r="X368" s="105" t="s">
        <v>1098</v>
      </c>
      <c r="Y368" s="107" t="s">
        <v>296</v>
      </c>
      <c r="Z368" s="107">
        <v>1</v>
      </c>
      <c r="AA368" s="107" t="s">
        <v>1089</v>
      </c>
      <c r="AB368" s="110">
        <v>4</v>
      </c>
      <c r="AC368" s="110">
        <v>4</v>
      </c>
      <c r="AD368" s="107">
        <v>2694</v>
      </c>
      <c r="AE368" s="107">
        <v>28</v>
      </c>
      <c r="AF368" s="107">
        <v>2</v>
      </c>
      <c r="AG368" s="107">
        <v>767700</v>
      </c>
      <c r="AH368" s="107">
        <v>24</v>
      </c>
      <c r="AI368" s="107" t="s">
        <v>1240</v>
      </c>
      <c r="AJ368" s="110">
        <v>8</v>
      </c>
      <c r="AK368" s="110"/>
      <c r="AL368" s="107"/>
      <c r="AM368" s="107">
        <v>2</v>
      </c>
      <c r="AN368" s="110" t="s">
        <v>1193</v>
      </c>
      <c r="AO368" s="110">
        <v>1600</v>
      </c>
      <c r="AP368" s="107" t="s">
        <v>1140</v>
      </c>
      <c r="AQ368" s="107" t="s">
        <v>1081</v>
      </c>
      <c r="AR368" s="107" t="s">
        <v>319</v>
      </c>
      <c r="AS368" s="107" t="s">
        <v>481</v>
      </c>
      <c r="AT368" s="107" t="s">
        <v>478</v>
      </c>
      <c r="AU368" s="111">
        <v>19.896000000000001</v>
      </c>
      <c r="AV368" s="111">
        <v>24.242000000000001</v>
      </c>
      <c r="AW368" s="111">
        <v>29.113</v>
      </c>
      <c r="AX368" s="111">
        <v>17.599</v>
      </c>
      <c r="AY368" s="111">
        <v>18.704999999999998</v>
      </c>
      <c r="AZ368" s="111">
        <v>28.172999999999998</v>
      </c>
      <c r="BA368" s="111">
        <v>15.75</v>
      </c>
      <c r="BB368" s="111">
        <v>12.401999999999999</v>
      </c>
      <c r="BC368" s="111">
        <v>364.79</v>
      </c>
      <c r="BD368" s="111">
        <v>20.925999999999998</v>
      </c>
      <c r="BE368" s="133">
        <v>451.14400000000001</v>
      </c>
      <c r="BF368" s="133">
        <v>35.700000000000003</v>
      </c>
      <c r="BG368" s="133">
        <v>238796.65</v>
      </c>
      <c r="BH368" s="112">
        <v>239663.511</v>
      </c>
      <c r="BI368" s="111">
        <v>34.610999999999997</v>
      </c>
      <c r="BJ368" s="112">
        <v>1266.6500000000001</v>
      </c>
      <c r="BK368" s="112">
        <v>179427.05100000001</v>
      </c>
      <c r="BL368" s="111">
        <v>25.911999999999999</v>
      </c>
      <c r="BM368" s="112">
        <v>1274.5250000000001</v>
      </c>
      <c r="BN368" s="112">
        <v>119671.12699999999</v>
      </c>
      <c r="BO368" s="111">
        <v>17.283000000000001</v>
      </c>
      <c r="BP368" s="112">
        <v>911.58900000000006</v>
      </c>
      <c r="BQ368" s="112">
        <v>59797.915999999997</v>
      </c>
      <c r="BR368" s="111">
        <v>8.6359999999999992</v>
      </c>
      <c r="BS368" s="133">
        <v>580.48099999999999</v>
      </c>
      <c r="BT368" s="133">
        <v>2281765.81</v>
      </c>
      <c r="BU368" s="112">
        <v>2272863.1740000001</v>
      </c>
      <c r="BV368" s="107">
        <v>38.518000000000001</v>
      </c>
      <c r="BW368" s="107">
        <v>1341.1220000000001</v>
      </c>
      <c r="BX368" s="107">
        <v>1711594.8740000001</v>
      </c>
      <c r="BY368" s="107">
        <v>29.006</v>
      </c>
      <c r="BZ368" s="107">
        <v>1142.4780000000001</v>
      </c>
      <c r="CA368" s="107">
        <v>1140427.233</v>
      </c>
      <c r="CB368" s="107">
        <v>19.327000000000002</v>
      </c>
      <c r="CC368" s="107">
        <v>790.41399999999999</v>
      </c>
      <c r="CD368" s="107">
        <v>570483.44400000002</v>
      </c>
      <c r="CE368" s="107">
        <v>9.6679999999999993</v>
      </c>
      <c r="CF368" s="133">
        <v>499.13900000000001</v>
      </c>
      <c r="CG368" s="133">
        <v>768957.28</v>
      </c>
      <c r="CH368" s="112">
        <v>771532.28200000001</v>
      </c>
      <c r="CI368" s="107">
        <v>48.383000000000003</v>
      </c>
      <c r="CJ368" s="107">
        <v>1218.4359999999999</v>
      </c>
      <c r="CK368" s="107">
        <v>576772.70499999996</v>
      </c>
      <c r="CL368" s="107">
        <v>36.168999999999997</v>
      </c>
      <c r="CM368" s="107">
        <v>1194.5889999999999</v>
      </c>
      <c r="CN368" s="107">
        <v>384648.97499999998</v>
      </c>
      <c r="CO368" s="107">
        <v>24.120999999999999</v>
      </c>
      <c r="CP368" s="107">
        <v>864.91899999999998</v>
      </c>
      <c r="CQ368" s="107">
        <v>192222.45699999999</v>
      </c>
      <c r="CR368" s="107">
        <v>12.054</v>
      </c>
      <c r="CS368" s="107">
        <v>562.65</v>
      </c>
      <c r="CT368" s="107">
        <v>402577.07</v>
      </c>
      <c r="CU368" s="107">
        <v>402546.19</v>
      </c>
      <c r="CV368" s="107">
        <v>26.74</v>
      </c>
      <c r="CW368" s="107">
        <v>1221.98</v>
      </c>
      <c r="CX368" s="112">
        <v>302032.21999999997</v>
      </c>
      <c r="CY368" s="107">
        <v>20.059999999999999</v>
      </c>
      <c r="CZ368" s="107">
        <v>1019.9</v>
      </c>
      <c r="DA368" s="112">
        <v>201280.74</v>
      </c>
      <c r="DB368" s="107">
        <v>13.37</v>
      </c>
      <c r="DC368" s="107">
        <v>774.11</v>
      </c>
      <c r="DD368" s="112">
        <v>100653.88</v>
      </c>
      <c r="DE368" s="107">
        <v>6.69</v>
      </c>
      <c r="DF368" s="107">
        <v>517.84</v>
      </c>
      <c r="DG368" s="133">
        <v>636068.93000000005</v>
      </c>
      <c r="DH368" s="112">
        <v>635804.01</v>
      </c>
      <c r="DI368" s="107">
        <v>30.44</v>
      </c>
      <c r="DJ368" s="107">
        <v>1233.08</v>
      </c>
      <c r="DK368" s="112">
        <v>477172.51</v>
      </c>
      <c r="DL368" s="107">
        <v>22.85</v>
      </c>
      <c r="DM368" s="107">
        <v>1162.9000000000001</v>
      </c>
      <c r="DN368" s="112">
        <v>317936.88</v>
      </c>
      <c r="DO368" s="107">
        <v>15.22</v>
      </c>
      <c r="DP368" s="133">
        <v>867.09</v>
      </c>
      <c r="DQ368" s="112">
        <v>159083.70000000001</v>
      </c>
      <c r="DR368" s="107">
        <v>7.62</v>
      </c>
      <c r="DS368" s="133">
        <v>529.76</v>
      </c>
      <c r="DT368" s="133">
        <v>44718.51</v>
      </c>
      <c r="DU368" s="112">
        <v>44071.08</v>
      </c>
      <c r="DV368" s="107">
        <v>45.12</v>
      </c>
      <c r="DW368" s="107">
        <v>1242.28</v>
      </c>
      <c r="DX368" s="112">
        <v>33535.11</v>
      </c>
      <c r="DY368" s="107">
        <v>34.33</v>
      </c>
      <c r="DZ368" s="133">
        <v>1137.3499999999999</v>
      </c>
      <c r="EA368" s="112">
        <v>22350.06</v>
      </c>
      <c r="EB368" s="107">
        <v>22.88</v>
      </c>
      <c r="EC368" s="133">
        <v>836.81</v>
      </c>
      <c r="ED368" s="112">
        <v>11204.6</v>
      </c>
      <c r="EE368" s="107">
        <v>11.47</v>
      </c>
      <c r="EF368" s="133">
        <v>545.67999999999995</v>
      </c>
      <c r="EG368" s="133">
        <v>9831995.7599999998</v>
      </c>
      <c r="EH368" s="111">
        <v>9808284.0800000001</v>
      </c>
      <c r="EI368" s="107">
        <v>27.698</v>
      </c>
      <c r="EJ368" s="107">
        <v>1215.0899999999999</v>
      </c>
      <c r="EK368" s="112">
        <v>8606912.3699999992</v>
      </c>
      <c r="EL368" s="107">
        <v>24.306000000000001</v>
      </c>
      <c r="EM368" s="133">
        <v>1178.82</v>
      </c>
      <c r="EN368" s="112">
        <v>7373215.5</v>
      </c>
      <c r="EO368" s="107">
        <v>20.821999999999999</v>
      </c>
      <c r="EP368" s="133">
        <v>1064.74</v>
      </c>
      <c r="EQ368" s="112">
        <v>6161678.04</v>
      </c>
      <c r="ER368" s="107">
        <v>17.399999999999999</v>
      </c>
      <c r="ES368" s="133">
        <v>960.57</v>
      </c>
      <c r="ET368" s="112">
        <v>4925950.43</v>
      </c>
      <c r="EU368" s="107">
        <v>13.911</v>
      </c>
      <c r="EV368" s="133">
        <v>835.3</v>
      </c>
      <c r="EW368" s="112">
        <v>3685879.86</v>
      </c>
      <c r="EX368" s="107">
        <v>10.409000000000001</v>
      </c>
      <c r="EY368" s="133">
        <v>698.31</v>
      </c>
      <c r="EZ368" s="112">
        <v>2461746.2999999998</v>
      </c>
      <c r="FA368" s="107">
        <v>6.952</v>
      </c>
      <c r="FB368" s="133">
        <v>576.79999999999995</v>
      </c>
      <c r="FC368" s="112">
        <v>1228294.1599999999</v>
      </c>
      <c r="FD368" s="107">
        <v>3.4689999999999999</v>
      </c>
      <c r="FE368" s="133">
        <v>456.3</v>
      </c>
      <c r="FF368" s="133">
        <v>1307.26</v>
      </c>
      <c r="FG368" s="112">
        <v>1301.68</v>
      </c>
      <c r="FH368" s="107">
        <v>3.85</v>
      </c>
      <c r="FI368" s="107">
        <v>245.22</v>
      </c>
      <c r="FJ368" s="112">
        <v>648.94000000000005</v>
      </c>
      <c r="FK368" s="107">
        <v>1.92</v>
      </c>
      <c r="FL368" s="133">
        <v>195.5</v>
      </c>
      <c r="FM368" s="133">
        <v>17967.53</v>
      </c>
      <c r="FN368" s="112">
        <v>17856.66</v>
      </c>
      <c r="FO368" s="107">
        <v>130.72999999999999</v>
      </c>
      <c r="FP368" s="107">
        <v>263.52</v>
      </c>
      <c r="FQ368" s="112">
        <v>8980.14</v>
      </c>
      <c r="FR368" s="107">
        <v>65.75</v>
      </c>
      <c r="FS368" s="133">
        <v>245.1</v>
      </c>
      <c r="FT368" s="107">
        <v>284.45</v>
      </c>
      <c r="FU368" s="107">
        <v>24.69</v>
      </c>
      <c r="FV368" s="107">
        <v>1157.67</v>
      </c>
      <c r="FW368" s="107">
        <v>286.3</v>
      </c>
      <c r="FX368" s="107">
        <v>24.85</v>
      </c>
      <c r="FY368" s="107">
        <v>1210.5</v>
      </c>
      <c r="FZ368" s="107">
        <v>8394561.6699999999</v>
      </c>
      <c r="GA368" s="107">
        <v>56.68</v>
      </c>
      <c r="GB368" s="133">
        <v>1317</v>
      </c>
      <c r="GC368" s="107">
        <v>81874397.260000005</v>
      </c>
      <c r="GD368" s="107">
        <v>552.85</v>
      </c>
      <c r="GE368" s="132">
        <v>1225.44</v>
      </c>
      <c r="GF368" s="132">
        <v>171.1</v>
      </c>
      <c r="GG368" s="132">
        <v>21.4</v>
      </c>
      <c r="GH368" s="132">
        <v>67.3</v>
      </c>
      <c r="GI368" s="132">
        <v>97.2</v>
      </c>
      <c r="GJ368" s="132">
        <v>35.700000000000003</v>
      </c>
      <c r="GK368" s="132">
        <v>229.1</v>
      </c>
      <c r="GL368" s="133">
        <v>0</v>
      </c>
      <c r="GM368" s="133">
        <v>1</v>
      </c>
      <c r="GN368" s="133">
        <v>0</v>
      </c>
      <c r="GO368" s="133">
        <v>0</v>
      </c>
      <c r="GP368" s="133">
        <v>0</v>
      </c>
      <c r="GQ368" s="133">
        <v>0</v>
      </c>
      <c r="GR368" s="133" t="s">
        <v>1103</v>
      </c>
      <c r="GS368" s="72" t="s">
        <v>981</v>
      </c>
      <c r="GT368" s="72">
        <v>0.89</v>
      </c>
      <c r="GU368" s="72">
        <v>0.93</v>
      </c>
      <c r="GV368" s="72">
        <v>0.94</v>
      </c>
      <c r="GW368" s="72">
        <v>0.93</v>
      </c>
      <c r="GX368" s="72" t="s">
        <v>1085</v>
      </c>
      <c r="GY368" s="72">
        <v>1</v>
      </c>
      <c r="GZ368" s="72">
        <v>1600</v>
      </c>
      <c r="HA368" s="133" t="s">
        <v>1086</v>
      </c>
      <c r="HB368" s="133">
        <v>184</v>
      </c>
      <c r="HC368" s="53" t="str">
        <f t="shared" si="42"/>
        <v>77</v>
      </c>
      <c r="HD368" s="56">
        <f t="shared" si="41"/>
        <v>2020</v>
      </c>
      <c r="HF368" s="56" t="e">
        <f>MATCH(ROUND(#REF!,1),#REF!,0)</f>
        <v>#REF!</v>
      </c>
      <c r="HG368" s="56" t="e">
        <f>MATCH(ROUND(#REF!,1),#REF!,0)</f>
        <v>#REF!</v>
      </c>
      <c r="HH368" s="56" t="e">
        <f>MATCH(ROUND(#REF!,1),#REF!,0)</f>
        <v>#REF!</v>
      </c>
      <c r="HI368" s="56" t="e">
        <f>MATCH(ROUND(#REF!,1),#REF!,0)</f>
        <v>#REF!</v>
      </c>
      <c r="HK368" s="115">
        <f t="shared" si="37"/>
        <v>4</v>
      </c>
      <c r="HL368" s="115" t="str" cm="1">
        <f t="array" ref="HL368">IFERROR(INDEX(#REF!,'5. Data Set'!HH368),"")</f>
        <v/>
      </c>
      <c r="HN368" s="116" t="str" cm="1">
        <f t="array" ref="HN368">IF(IFERROR(INDEX($E$5:$E$900,SMALL(IF(ROUND($EH$5:$EH$900,1)=ROUND($EH368,1),ROW($EH$5:$EH$900)-4,""),1)),"")=$E368,"",IFERROR(INDEX($E$5:$E$900,SMALL(IF(ROUND($EH$5:$EH$900,1)=ROUND($EH368,1),ROW($EH$5:$EH$900)-4,""),1)),""))</f>
        <v/>
      </c>
      <c r="HO368" s="116" t="str" cm="1">
        <f t="array" ref="HO368">IF(IFERROR(INDEX($E$5:$E$900,SMALL(IF(ROUND($EH$5:$EH$900,1)=ROUND($EH368,1),ROW($EH$5:$EH$900)-4,""),2)),"")=$E368,"",IFERROR(INDEX($E$5:$E$900,SMALL(IF(ROUND($EH$5:$EH$900,1)=ROUND($EH368,1),ROW($EH$5:$EH$900)-4,""),2)),""))</f>
        <v/>
      </c>
      <c r="HP368" s="116" t="str" cm="1">
        <f t="array" ref="HP368">IF(IFERROR(INDEX($E$5:$E$900,SMALL(IF(ROUND($EH$5:$EH$900,1)=ROUND($EH368,1),ROW($EH$5:$EH$900)-4,""),3)),"")=$E368,"",IFERROR(INDEX($E$5:$E$900,SMALL(IF(ROUND($EH$5:$EH$900,1)=ROUND($EH368,1),ROW($EH$5:$EH$900)-4,""),3)),""))</f>
        <v/>
      </c>
      <c r="HQ368" s="117" t="str" cm="1">
        <f t="array" ref="HQ368">IF(IFERROR(INDEX($E$5:$E$900,SMALL(IF(ROUND($EH$5:$EH$900,1)=ROUND($EH368,1),ROW($EH$5:$EH$900)-4,""),4)),"")=$E368,"",IFERROR(INDEX($E$5:$E$900,SMALL(IF(ROUND($EH$5:$EH$900,1)=ROUND($EH368,1),ROW($EH$5:$EH$900)-4,""),4)),""))</f>
        <v/>
      </c>
      <c r="HR368" s="118"/>
      <c r="HS368" s="105" t="str">
        <f t="shared" si="38"/>
        <v>AJED</v>
      </c>
      <c r="HT368" s="119" t="str">
        <f t="shared" si="39"/>
        <v/>
      </c>
      <c r="HU368" s="119" t="str">
        <f t="shared" si="39"/>
        <v/>
      </c>
      <c r="HV368" s="119" t="str">
        <f t="shared" si="39"/>
        <v/>
      </c>
      <c r="HW368" s="119" t="str">
        <f t="shared" si="36"/>
        <v/>
      </c>
    </row>
    <row r="369" spans="1:237" ht="12.75" customHeight="1" x14ac:dyDescent="0.25">
      <c r="A369" s="110" t="s">
        <v>1072</v>
      </c>
      <c r="B369" s="110" t="s">
        <v>1235</v>
      </c>
      <c r="C369" s="107" t="s">
        <v>1142</v>
      </c>
      <c r="D369" s="108">
        <v>2020</v>
      </c>
      <c r="E369" s="109" t="s">
        <v>1241</v>
      </c>
      <c r="F369" s="107" t="s">
        <v>309</v>
      </c>
      <c r="G369" s="107" t="s">
        <v>1076</v>
      </c>
      <c r="H369" s="107" t="s">
        <v>1076</v>
      </c>
      <c r="I369" s="107" t="s">
        <v>1076</v>
      </c>
      <c r="J369" s="107" t="s">
        <v>1076</v>
      </c>
      <c r="K369" s="107" t="s">
        <v>1076</v>
      </c>
      <c r="L369" s="107" t="s">
        <v>1076</v>
      </c>
      <c r="M369" s="107" t="s">
        <v>1076</v>
      </c>
      <c r="N369" s="107" t="s">
        <v>1076</v>
      </c>
      <c r="O369" s="107" t="s">
        <v>1076</v>
      </c>
      <c r="P369" s="107" t="s">
        <v>1076</v>
      </c>
      <c r="Q369" s="107" t="s">
        <v>1076</v>
      </c>
      <c r="R369" s="107" t="s">
        <v>1077</v>
      </c>
      <c r="S369" s="107" t="s">
        <v>1076</v>
      </c>
      <c r="T369" s="107" t="s">
        <v>1077</v>
      </c>
      <c r="U369" s="107" t="s">
        <v>1077</v>
      </c>
      <c r="V369" s="107" t="s">
        <v>1077</v>
      </c>
      <c r="W369" s="107" t="s">
        <v>18</v>
      </c>
      <c r="X369" s="105" t="s">
        <v>1098</v>
      </c>
      <c r="Y369" s="107" t="s">
        <v>296</v>
      </c>
      <c r="Z369" s="107">
        <v>1</v>
      </c>
      <c r="AA369" s="107" t="s">
        <v>1237</v>
      </c>
      <c r="AB369" s="110">
        <v>2</v>
      </c>
      <c r="AC369" s="110">
        <v>2</v>
      </c>
      <c r="AD369" s="107">
        <v>3592</v>
      </c>
      <c r="AE369" s="107">
        <v>4</v>
      </c>
      <c r="AF369" s="107">
        <v>2</v>
      </c>
      <c r="AG369" s="107">
        <v>95700</v>
      </c>
      <c r="AH369" s="107">
        <v>12</v>
      </c>
      <c r="AI369" s="107" t="s">
        <v>1242</v>
      </c>
      <c r="AJ369" s="110">
        <v>8</v>
      </c>
      <c r="AK369" s="110"/>
      <c r="AL369" s="107"/>
      <c r="AM369" s="107">
        <v>2</v>
      </c>
      <c r="AN369" s="110" t="s">
        <v>1193</v>
      </c>
      <c r="AO369" s="110">
        <v>1600</v>
      </c>
      <c r="AP369" s="107" t="s">
        <v>1140</v>
      </c>
      <c r="AQ369" s="107" t="s">
        <v>1081</v>
      </c>
      <c r="AR369" s="107" t="s">
        <v>319</v>
      </c>
      <c r="AS369" s="107" t="s">
        <v>481</v>
      </c>
      <c r="AT369" s="107" t="s">
        <v>478</v>
      </c>
      <c r="AU369" s="111">
        <v>5.5039999999999996</v>
      </c>
      <c r="AV369" s="111">
        <v>8.1</v>
      </c>
      <c r="AW369" s="111">
        <v>7.5359999999999996</v>
      </c>
      <c r="AX369" s="111">
        <v>4.1719999999999997</v>
      </c>
      <c r="AY369" s="111">
        <v>4.5229999999999997</v>
      </c>
      <c r="AZ369" s="111">
        <v>6.5010000000000003</v>
      </c>
      <c r="BA369" s="111">
        <v>4.7990000000000004</v>
      </c>
      <c r="BB369" s="111">
        <v>7.2560000000000002</v>
      </c>
      <c r="BC369" s="111">
        <v>14.016</v>
      </c>
      <c r="BD369" s="111">
        <v>20.654</v>
      </c>
      <c r="BE369" s="131">
        <v>43.996000000000002</v>
      </c>
      <c r="BF369" s="131">
        <v>9.6999999999999993</v>
      </c>
      <c r="BG369" s="131">
        <v>21771.27</v>
      </c>
      <c r="BH369" s="237">
        <v>21866.42</v>
      </c>
      <c r="BI369" s="111">
        <v>3.1579999999999999</v>
      </c>
      <c r="BJ369" s="112">
        <v>474.983</v>
      </c>
      <c r="BK369" s="112">
        <v>16387.583999999999</v>
      </c>
      <c r="BL369" s="111">
        <v>2.367</v>
      </c>
      <c r="BM369" s="112">
        <v>437.709</v>
      </c>
      <c r="BN369" s="112">
        <v>10900.431</v>
      </c>
      <c r="BO369" s="111">
        <v>1.5740000000000001</v>
      </c>
      <c r="BP369" s="112">
        <v>283.34199999999998</v>
      </c>
      <c r="BQ369" s="112">
        <v>5475.192</v>
      </c>
      <c r="BR369" s="111">
        <v>0.79100000000000004</v>
      </c>
      <c r="BS369" s="131">
        <v>172.01400000000001</v>
      </c>
      <c r="BT369" s="131">
        <v>280370.34999999998</v>
      </c>
      <c r="BU369" s="112">
        <v>281385.92700000003</v>
      </c>
      <c r="BV369" s="107">
        <v>4.7690000000000001</v>
      </c>
      <c r="BW369" s="107">
        <v>477.01900000000001</v>
      </c>
      <c r="BX369" s="107">
        <v>210366.54199999999</v>
      </c>
      <c r="BY369" s="107">
        <v>3.5649999999999999</v>
      </c>
      <c r="BZ369" s="107">
        <v>451.51400000000001</v>
      </c>
      <c r="CA369" s="107">
        <v>140243.08900000001</v>
      </c>
      <c r="CB369" s="107">
        <v>2.3769999999999998</v>
      </c>
      <c r="CC369" s="107">
        <v>291.78399999999999</v>
      </c>
      <c r="CD369" s="107">
        <v>70105.216</v>
      </c>
      <c r="CE369" s="107">
        <v>1.1879999999999999</v>
      </c>
      <c r="CF369" s="131">
        <v>177.48099999999999</v>
      </c>
      <c r="CG369" s="131">
        <v>75906.62</v>
      </c>
      <c r="CH369" s="112">
        <v>74626.252999999997</v>
      </c>
      <c r="CI369" s="107">
        <v>4.68</v>
      </c>
      <c r="CJ369" s="107">
        <v>470.733</v>
      </c>
      <c r="CK369" s="107">
        <v>56934.866000000002</v>
      </c>
      <c r="CL369" s="107">
        <v>3.57</v>
      </c>
      <c r="CM369" s="107">
        <v>479.88600000000002</v>
      </c>
      <c r="CN369" s="107">
        <v>37986.785000000003</v>
      </c>
      <c r="CO369" s="107">
        <v>2.3820000000000001</v>
      </c>
      <c r="CP369" s="107">
        <v>357.53100000000001</v>
      </c>
      <c r="CQ369" s="107">
        <v>18978.393</v>
      </c>
      <c r="CR369" s="107">
        <v>1.19</v>
      </c>
      <c r="CS369" s="107">
        <v>181.809</v>
      </c>
      <c r="CT369" s="107">
        <v>32149.3</v>
      </c>
      <c r="CU369" s="107">
        <v>32244.18</v>
      </c>
      <c r="CV369" s="107">
        <v>2.14</v>
      </c>
      <c r="CW369" s="107">
        <v>430.23</v>
      </c>
      <c r="CX369" s="112">
        <v>24092.93</v>
      </c>
      <c r="CY369" s="107">
        <v>1.6</v>
      </c>
      <c r="CZ369" s="107">
        <v>341.51</v>
      </c>
      <c r="DA369" s="112">
        <v>16059.78</v>
      </c>
      <c r="DB369" s="107">
        <v>1.07</v>
      </c>
      <c r="DC369" s="107">
        <v>253.45</v>
      </c>
      <c r="DD369" s="112">
        <v>8026.36</v>
      </c>
      <c r="DE369" s="107">
        <v>0.53</v>
      </c>
      <c r="DF369" s="107">
        <v>172.66</v>
      </c>
      <c r="DG369" s="131">
        <v>51928.73</v>
      </c>
      <c r="DH369" s="112">
        <v>52252.43</v>
      </c>
      <c r="DI369" s="107">
        <v>2.5</v>
      </c>
      <c r="DJ369" s="107">
        <v>437.94</v>
      </c>
      <c r="DK369" s="112">
        <v>38910.85</v>
      </c>
      <c r="DL369" s="107">
        <v>1.86</v>
      </c>
      <c r="DM369" s="107">
        <v>413.76</v>
      </c>
      <c r="DN369" s="112">
        <v>25949.15</v>
      </c>
      <c r="DO369" s="107">
        <v>1.24</v>
      </c>
      <c r="DP369" s="131">
        <v>269.24</v>
      </c>
      <c r="DQ369" s="112">
        <v>12939.84</v>
      </c>
      <c r="DR369" s="107">
        <v>0.62</v>
      </c>
      <c r="DS369" s="131">
        <v>175.72</v>
      </c>
      <c r="DT369" s="131">
        <v>3680.74</v>
      </c>
      <c r="DU369" s="112">
        <v>3664.15</v>
      </c>
      <c r="DV369" s="107">
        <v>3.75</v>
      </c>
      <c r="DW369" s="107">
        <v>455.48</v>
      </c>
      <c r="DX369" s="112">
        <v>2775.28</v>
      </c>
      <c r="DY369" s="107">
        <v>2.84</v>
      </c>
      <c r="DZ369" s="131">
        <v>416.39</v>
      </c>
      <c r="EA369" s="112">
        <v>1837.61</v>
      </c>
      <c r="EB369" s="107">
        <v>1.88</v>
      </c>
      <c r="EC369" s="131">
        <v>278.98</v>
      </c>
      <c r="ED369" s="112">
        <v>925.39</v>
      </c>
      <c r="EE369" s="107">
        <v>0.95</v>
      </c>
      <c r="EF369" s="131">
        <v>200.97</v>
      </c>
      <c r="EG369" s="131">
        <v>1045242.93</v>
      </c>
      <c r="EH369" s="111">
        <v>1045633.95</v>
      </c>
      <c r="EI369" s="107">
        <v>2.9529999999999998</v>
      </c>
      <c r="EJ369" s="107">
        <v>418.23</v>
      </c>
      <c r="EK369" s="112">
        <v>911814.32</v>
      </c>
      <c r="EL369" s="107">
        <v>2.5750000000000002</v>
      </c>
      <c r="EM369" s="131">
        <v>385.2</v>
      </c>
      <c r="EN369" s="112">
        <v>787899.18</v>
      </c>
      <c r="EO369" s="107">
        <v>2.2250000000000001</v>
      </c>
      <c r="EP369" s="131">
        <v>362.33</v>
      </c>
      <c r="EQ369" s="112">
        <v>655308.68000000005</v>
      </c>
      <c r="ER369" s="107">
        <v>1.851</v>
      </c>
      <c r="ES369" s="131">
        <v>315.08</v>
      </c>
      <c r="ET369" s="112">
        <v>523976.27</v>
      </c>
      <c r="EU369" s="107">
        <v>1.48</v>
      </c>
      <c r="EV369" s="131">
        <v>273.3</v>
      </c>
      <c r="EW369" s="112">
        <v>391918.12</v>
      </c>
      <c r="EX369" s="107">
        <v>1.107</v>
      </c>
      <c r="EY369" s="131">
        <v>243.38</v>
      </c>
      <c r="EZ369" s="112">
        <v>262423.03999999998</v>
      </c>
      <c r="FA369" s="107">
        <v>0.74099999999999999</v>
      </c>
      <c r="FB369" s="131">
        <v>222.91</v>
      </c>
      <c r="FC369" s="112">
        <v>130143.27</v>
      </c>
      <c r="FD369" s="107">
        <v>0.36799999999999999</v>
      </c>
      <c r="FE369" s="131">
        <v>182.18</v>
      </c>
      <c r="FF369" s="131">
        <v>396.17</v>
      </c>
      <c r="FG369" s="112">
        <v>410.1</v>
      </c>
      <c r="FH369" s="107">
        <v>1.21</v>
      </c>
      <c r="FI369" s="107">
        <v>127.24</v>
      </c>
      <c r="FJ369" s="112">
        <v>199.11</v>
      </c>
      <c r="FK369" s="107">
        <v>0.59</v>
      </c>
      <c r="FL369" s="171">
        <v>106.4</v>
      </c>
      <c r="FM369" s="131">
        <v>275.74</v>
      </c>
      <c r="FN369" s="112">
        <v>282.52999999999997</v>
      </c>
      <c r="FO369" s="107">
        <v>2.0699999999999998</v>
      </c>
      <c r="FP369" s="107">
        <v>104.62</v>
      </c>
      <c r="FQ369" s="112">
        <v>139.08000000000001</v>
      </c>
      <c r="FR369" s="107">
        <v>1.02</v>
      </c>
      <c r="FS369" s="131">
        <v>102.48</v>
      </c>
      <c r="FT369" s="107">
        <v>90.94</v>
      </c>
      <c r="FU369" s="107">
        <v>7.89</v>
      </c>
      <c r="FV369" s="107">
        <v>428.26</v>
      </c>
      <c r="FW369" s="107">
        <v>89.78</v>
      </c>
      <c r="FX369" s="107">
        <v>7.79</v>
      </c>
      <c r="FY369" s="107">
        <v>336.75</v>
      </c>
      <c r="FZ369" s="107">
        <v>792469.52</v>
      </c>
      <c r="GA369" s="107">
        <v>5.35</v>
      </c>
      <c r="GB369" s="131">
        <v>467</v>
      </c>
      <c r="GC369" s="107">
        <v>2723481.62</v>
      </c>
      <c r="GD369" s="107">
        <v>18.39</v>
      </c>
      <c r="GE369" s="132">
        <v>418</v>
      </c>
      <c r="GF369" s="132">
        <v>96.4</v>
      </c>
      <c r="GG369" s="132">
        <v>5.7</v>
      </c>
      <c r="GH369" s="132">
        <v>10.1</v>
      </c>
      <c r="GI369" s="132">
        <v>30.1</v>
      </c>
      <c r="GJ369" s="132">
        <v>9.6999999999999993</v>
      </c>
      <c r="GK369" s="132">
        <v>230.9</v>
      </c>
      <c r="GL369" s="133">
        <v>0</v>
      </c>
      <c r="GM369" s="133">
        <v>1</v>
      </c>
      <c r="GN369" s="133">
        <v>0</v>
      </c>
      <c r="GO369" s="133">
        <v>0</v>
      </c>
      <c r="GP369" s="133">
        <v>0</v>
      </c>
      <c r="GQ369" s="133">
        <v>0</v>
      </c>
      <c r="GR369" s="133" t="s">
        <v>1106</v>
      </c>
      <c r="GS369" s="72" t="s">
        <v>981</v>
      </c>
      <c r="GT369" s="72">
        <v>0.89</v>
      </c>
      <c r="GU369" s="72">
        <v>0.93</v>
      </c>
      <c r="GV369" s="72">
        <v>0.94</v>
      </c>
      <c r="GW369" s="72">
        <v>0.93</v>
      </c>
      <c r="GX369" s="72" t="s">
        <v>1085</v>
      </c>
      <c r="GY369" s="72">
        <v>1</v>
      </c>
      <c r="GZ369" s="72">
        <v>1600</v>
      </c>
      <c r="HA369" s="133" t="s">
        <v>1086</v>
      </c>
      <c r="HB369" s="133">
        <v>99.5</v>
      </c>
      <c r="HC369" s="53" t="str">
        <f t="shared" si="42"/>
        <v>78</v>
      </c>
      <c r="HD369" s="56">
        <f t="shared" si="41"/>
        <v>2020</v>
      </c>
      <c r="HF369" s="56" t="e">
        <f>MATCH(ROUND(#REF!,1),#REF!,0)</f>
        <v>#REF!</v>
      </c>
      <c r="HG369" s="56" t="e">
        <f>MATCH(ROUND(#REF!,1),#REF!,0)</f>
        <v>#REF!</v>
      </c>
      <c r="HH369" s="56" t="e">
        <f>MATCH(ROUND(#REF!,1),#REF!,0)</f>
        <v>#REF!</v>
      </c>
      <c r="HI369" s="56" t="e">
        <f>MATCH(ROUND(#REF!,1),#REF!,0)</f>
        <v>#REF!</v>
      </c>
      <c r="HK369" s="115">
        <f t="shared" si="37"/>
        <v>2</v>
      </c>
      <c r="HL369" s="115" t="str" cm="1">
        <f t="array" ref="HL369">IFERROR(INDEX(#REF!,'5. Data Set'!HH369),"")</f>
        <v/>
      </c>
      <c r="HN369" s="116" t="str" cm="1">
        <f t="array" ref="HN369">IF(IFERROR(INDEX($E$5:$E$900,SMALL(IF(ROUND($EH$5:$EH$900,1)=ROUND($EH369,1),ROW($EH$5:$EH$900)-4,""),1)),"")=$E369,"",IFERROR(INDEX($E$5:$E$900,SMALL(IF(ROUND($EH$5:$EH$900,1)=ROUND($EH369,1),ROW($EH$5:$EH$900)-4,""),1)),""))</f>
        <v/>
      </c>
      <c r="HO369" s="116" t="str" cm="1">
        <f t="array" ref="HO369">IF(IFERROR(INDEX($E$5:$E$900,SMALL(IF(ROUND($EH$5:$EH$900,1)=ROUND($EH369,1),ROW($EH$5:$EH$900)-4,""),2)),"")=$E369,"",IFERROR(INDEX($E$5:$E$900,SMALL(IF(ROUND($EH$5:$EH$900,1)=ROUND($EH369,1),ROW($EH$5:$EH$900)-4,""),2)),""))</f>
        <v/>
      </c>
      <c r="HP369" s="116" t="str" cm="1">
        <f t="array" ref="HP369">IF(IFERROR(INDEX($E$5:$E$900,SMALL(IF(ROUND($EH$5:$EH$900,1)=ROUND($EH369,1),ROW($EH$5:$EH$900)-4,""),3)),"")=$E369,"",IFERROR(INDEX($E$5:$E$900,SMALL(IF(ROUND($EH$5:$EH$900,1)=ROUND($EH369,1),ROW($EH$5:$EH$900)-4,""),3)),""))</f>
        <v/>
      </c>
      <c r="HQ369" s="117" t="str" cm="1">
        <f t="array" ref="HQ369">IF(IFERROR(INDEX($E$5:$E$900,SMALL(IF(ROUND($EH$5:$EH$900,1)=ROUND($EH369,1),ROW($EH$5:$EH$900)-4,""),4)),"")=$E369,"",IFERROR(INDEX($E$5:$E$900,SMALL(IF(ROUND($EH$5:$EH$900,1)=ROUND($EH369,1),ROW($EH$5:$EH$900)-4,""),4)),""))</f>
        <v/>
      </c>
      <c r="HR369" s="118"/>
      <c r="HS369" s="105" t="str">
        <f t="shared" si="38"/>
        <v>AJED</v>
      </c>
      <c r="HT369" s="119" t="str">
        <f t="shared" si="39"/>
        <v/>
      </c>
      <c r="HU369" s="119" t="str">
        <f t="shared" si="39"/>
        <v/>
      </c>
      <c r="HV369" s="119" t="str">
        <f t="shared" si="39"/>
        <v/>
      </c>
      <c r="HW369" s="119" t="str">
        <f t="shared" si="36"/>
        <v/>
      </c>
    </row>
    <row r="370" spans="1:237" ht="12.75" customHeight="1" x14ac:dyDescent="0.25">
      <c r="A370" s="107" t="s">
        <v>1072</v>
      </c>
      <c r="B370" s="107" t="s">
        <v>1235</v>
      </c>
      <c r="C370" s="107" t="s">
        <v>1142</v>
      </c>
      <c r="D370" s="108">
        <v>2020</v>
      </c>
      <c r="E370" s="109" t="s">
        <v>1243</v>
      </c>
      <c r="F370" s="107" t="s">
        <v>300</v>
      </c>
      <c r="G370" s="107" t="s">
        <v>1076</v>
      </c>
      <c r="H370" s="107" t="s">
        <v>1076</v>
      </c>
      <c r="I370" s="107" t="s">
        <v>1076</v>
      </c>
      <c r="J370" s="107" t="s">
        <v>1076</v>
      </c>
      <c r="K370" s="107" t="s">
        <v>1076</v>
      </c>
      <c r="L370" s="107" t="s">
        <v>1076</v>
      </c>
      <c r="M370" s="107" t="s">
        <v>1076</v>
      </c>
      <c r="N370" s="107" t="s">
        <v>1076</v>
      </c>
      <c r="O370" s="107" t="s">
        <v>1076</v>
      </c>
      <c r="P370" s="107" t="s">
        <v>1076</v>
      </c>
      <c r="Q370" s="107" t="s">
        <v>1076</v>
      </c>
      <c r="R370" s="107" t="s">
        <v>1077</v>
      </c>
      <c r="S370" s="107" t="s">
        <v>1076</v>
      </c>
      <c r="T370" s="107" t="s">
        <v>1077</v>
      </c>
      <c r="U370" s="107" t="s">
        <v>1077</v>
      </c>
      <c r="V370" s="107" t="s">
        <v>1077</v>
      </c>
      <c r="W370" s="107" t="s">
        <v>18</v>
      </c>
      <c r="X370" s="105" t="s">
        <v>1098</v>
      </c>
      <c r="Y370" s="107" t="s">
        <v>296</v>
      </c>
      <c r="Z370" s="107">
        <v>1</v>
      </c>
      <c r="AA370" s="107" t="s">
        <v>1089</v>
      </c>
      <c r="AB370" s="110">
        <v>4</v>
      </c>
      <c r="AC370" s="110">
        <v>2</v>
      </c>
      <c r="AD370" s="107">
        <v>2694</v>
      </c>
      <c r="AE370" s="107">
        <v>28</v>
      </c>
      <c r="AF370" s="107">
        <v>2</v>
      </c>
      <c r="AG370" s="107">
        <v>383700</v>
      </c>
      <c r="AH370" s="107">
        <v>12</v>
      </c>
      <c r="AI370" s="107" t="s">
        <v>1202</v>
      </c>
      <c r="AJ370" s="110">
        <v>8</v>
      </c>
      <c r="AK370" s="110"/>
      <c r="AL370" s="107"/>
      <c r="AM370" s="107">
        <v>2</v>
      </c>
      <c r="AN370" s="110" t="s">
        <v>1193</v>
      </c>
      <c r="AO370" s="110">
        <v>1600</v>
      </c>
      <c r="AP370" s="107" t="s">
        <v>1140</v>
      </c>
      <c r="AQ370" s="107" t="s">
        <v>1081</v>
      </c>
      <c r="AR370" s="107" t="s">
        <v>319</v>
      </c>
      <c r="AS370" s="107" t="s">
        <v>481</v>
      </c>
      <c r="AT370" s="107" t="s">
        <v>478</v>
      </c>
      <c r="AU370" s="111">
        <v>19.297000000000001</v>
      </c>
      <c r="AV370" s="111">
        <v>23.423999999999999</v>
      </c>
      <c r="AW370" s="111">
        <v>28.236000000000001</v>
      </c>
      <c r="AX370" s="111">
        <v>16.827000000000002</v>
      </c>
      <c r="AY370" s="111">
        <v>18.145</v>
      </c>
      <c r="AZ370" s="111">
        <v>26.85</v>
      </c>
      <c r="BA370" s="111">
        <v>14.888999999999999</v>
      </c>
      <c r="BB370" s="111">
        <v>20.83</v>
      </c>
      <c r="BC370" s="111">
        <v>598.87300000000005</v>
      </c>
      <c r="BD370" s="111">
        <v>20.588000000000001</v>
      </c>
      <c r="BE370" s="131">
        <v>299.81299999999999</v>
      </c>
      <c r="BF370" s="131">
        <v>33.5</v>
      </c>
      <c r="BG370" s="131">
        <v>121414.23</v>
      </c>
      <c r="BH370" s="112">
        <v>121530.33199999999</v>
      </c>
      <c r="BI370" s="111">
        <v>17.550999999999998</v>
      </c>
      <c r="BJ370" s="112">
        <v>658.06100000000004</v>
      </c>
      <c r="BK370" s="112">
        <v>91133.114000000001</v>
      </c>
      <c r="BL370" s="111">
        <v>13.161</v>
      </c>
      <c r="BM370" s="112">
        <v>666.20299999999997</v>
      </c>
      <c r="BN370" s="112">
        <v>60743.442000000003</v>
      </c>
      <c r="BO370" s="111">
        <v>8.7720000000000002</v>
      </c>
      <c r="BP370" s="112">
        <v>474.15800000000002</v>
      </c>
      <c r="BQ370" s="112">
        <v>30336.2</v>
      </c>
      <c r="BR370" s="111">
        <v>4.3810000000000002</v>
      </c>
      <c r="BS370" s="131">
        <v>308.01299999999998</v>
      </c>
      <c r="BT370" s="131">
        <v>1141437.3400000001</v>
      </c>
      <c r="BU370" s="112">
        <v>1140641.8359999999</v>
      </c>
      <c r="BV370" s="107">
        <v>19.329999999999998</v>
      </c>
      <c r="BW370" s="107">
        <v>661.45799999999997</v>
      </c>
      <c r="BX370" s="107">
        <v>855927.40700000001</v>
      </c>
      <c r="BY370" s="107">
        <v>14.505000000000001</v>
      </c>
      <c r="BZ370" s="107">
        <v>613.09</v>
      </c>
      <c r="CA370" s="107">
        <v>570650.554</v>
      </c>
      <c r="CB370" s="107">
        <v>9.6709999999999994</v>
      </c>
      <c r="CC370" s="107">
        <v>411.54500000000002</v>
      </c>
      <c r="CD370" s="107">
        <v>285394.821</v>
      </c>
      <c r="CE370" s="107">
        <v>4.8369999999999997</v>
      </c>
      <c r="CF370" s="131">
        <v>261.02600000000001</v>
      </c>
      <c r="CG370" s="131">
        <v>389227.42</v>
      </c>
      <c r="CH370" s="112">
        <v>385066.60600000003</v>
      </c>
      <c r="CI370" s="107">
        <v>24.146999999999998</v>
      </c>
      <c r="CJ370" s="107">
        <v>622.83199999999999</v>
      </c>
      <c r="CK370" s="107">
        <v>291900.408</v>
      </c>
      <c r="CL370" s="107">
        <v>18.305</v>
      </c>
      <c r="CM370" s="107">
        <v>621.726</v>
      </c>
      <c r="CN370" s="107">
        <v>194629.856</v>
      </c>
      <c r="CO370" s="107">
        <v>12.205</v>
      </c>
      <c r="CP370" s="107">
        <v>451.471</v>
      </c>
      <c r="CQ370" s="107">
        <v>97272.142000000007</v>
      </c>
      <c r="CR370" s="107">
        <v>6.1</v>
      </c>
      <c r="CS370" s="107">
        <v>296.13900000000001</v>
      </c>
      <c r="CT370" s="107">
        <v>201470.55</v>
      </c>
      <c r="CU370" s="107">
        <v>201953.97</v>
      </c>
      <c r="CV370" s="107">
        <v>13.41</v>
      </c>
      <c r="CW370" s="107">
        <v>627.4</v>
      </c>
      <c r="CX370" s="112">
        <v>151102.85</v>
      </c>
      <c r="CY370" s="107">
        <v>10.039999999999999</v>
      </c>
      <c r="CZ370" s="107">
        <v>535.80999999999995</v>
      </c>
      <c r="DA370" s="112">
        <v>100700.92</v>
      </c>
      <c r="DB370" s="107">
        <v>6.69</v>
      </c>
      <c r="DC370" s="107">
        <v>405.16</v>
      </c>
      <c r="DD370" s="112">
        <v>50355.69</v>
      </c>
      <c r="DE370" s="107">
        <v>3.34</v>
      </c>
      <c r="DF370" s="107">
        <v>275.77</v>
      </c>
      <c r="DG370" s="131">
        <v>318122.7</v>
      </c>
      <c r="DH370" s="112">
        <v>318668</v>
      </c>
      <c r="DI370" s="107">
        <v>15.26</v>
      </c>
      <c r="DJ370" s="107">
        <v>614.01</v>
      </c>
      <c r="DK370" s="112">
        <v>238609.21</v>
      </c>
      <c r="DL370" s="107">
        <v>11.42</v>
      </c>
      <c r="DM370" s="107">
        <v>607.25</v>
      </c>
      <c r="DN370" s="112">
        <v>159159.76999999999</v>
      </c>
      <c r="DO370" s="107">
        <v>7.62</v>
      </c>
      <c r="DP370" s="131">
        <v>442.09</v>
      </c>
      <c r="DQ370" s="112">
        <v>79557.259999999995</v>
      </c>
      <c r="DR370" s="107">
        <v>3.81</v>
      </c>
      <c r="DS370" s="131">
        <v>283.10000000000002</v>
      </c>
      <c r="DT370" s="131">
        <v>22356.62</v>
      </c>
      <c r="DU370" s="112">
        <v>22333.75</v>
      </c>
      <c r="DV370" s="107">
        <v>22.86</v>
      </c>
      <c r="DW370" s="107">
        <v>623.01</v>
      </c>
      <c r="DX370" s="112">
        <v>16764.28</v>
      </c>
      <c r="DY370" s="107">
        <v>17.16</v>
      </c>
      <c r="DZ370" s="131">
        <v>608.36</v>
      </c>
      <c r="EA370" s="112">
        <v>11152.62</v>
      </c>
      <c r="EB370" s="107">
        <v>11.42</v>
      </c>
      <c r="EC370" s="131">
        <v>441.58</v>
      </c>
      <c r="ED370" s="112">
        <v>5563.64</v>
      </c>
      <c r="EE370" s="107">
        <v>5.7</v>
      </c>
      <c r="EF370" s="131">
        <v>293.31</v>
      </c>
      <c r="EG370" s="131">
        <v>4904342.58</v>
      </c>
      <c r="EH370" s="111">
        <v>4929176.09</v>
      </c>
      <c r="EI370" s="107">
        <v>13.92</v>
      </c>
      <c r="EJ370" s="107">
        <v>640.82000000000005</v>
      </c>
      <c r="EK370" s="112">
        <v>4286916.92</v>
      </c>
      <c r="EL370" s="107">
        <v>12.106</v>
      </c>
      <c r="EM370" s="216">
        <v>618.59</v>
      </c>
      <c r="EN370" s="112">
        <v>3675413.56</v>
      </c>
      <c r="EO370" s="107">
        <v>10.379</v>
      </c>
      <c r="EP370" s="216">
        <v>562.19000000000005</v>
      </c>
      <c r="EQ370" s="112">
        <v>3060849.98</v>
      </c>
      <c r="ER370" s="107">
        <v>8.6440000000000001</v>
      </c>
      <c r="ES370" s="216">
        <v>504.08</v>
      </c>
      <c r="ET370" s="112">
        <v>2446403.6800000002</v>
      </c>
      <c r="EU370" s="107">
        <v>6.9089999999999998</v>
      </c>
      <c r="EV370" s="216">
        <v>434.86</v>
      </c>
      <c r="EW370" s="112">
        <v>1841095.79</v>
      </c>
      <c r="EX370" s="107">
        <v>5.1989999999999998</v>
      </c>
      <c r="EY370" s="216">
        <v>366.12</v>
      </c>
      <c r="EZ370" s="112">
        <v>1233504.3</v>
      </c>
      <c r="FA370" s="107">
        <v>3.4830000000000001</v>
      </c>
      <c r="FB370" s="216">
        <v>305.64</v>
      </c>
      <c r="FC370" s="112">
        <v>617197.15</v>
      </c>
      <c r="FD370" s="107">
        <v>1.7430000000000001</v>
      </c>
      <c r="FE370" s="131">
        <v>249.71</v>
      </c>
      <c r="FF370" s="131">
        <v>1319.04</v>
      </c>
      <c r="FG370" s="112">
        <v>1330.99</v>
      </c>
      <c r="FH370" s="107">
        <v>3.93</v>
      </c>
      <c r="FI370" s="107">
        <v>145.97999999999999</v>
      </c>
      <c r="FJ370" s="112">
        <v>660.03</v>
      </c>
      <c r="FK370" s="107">
        <v>1.95</v>
      </c>
      <c r="FL370" s="171">
        <v>121.08</v>
      </c>
      <c r="FM370" s="131">
        <v>17779.14</v>
      </c>
      <c r="FN370" s="112">
        <v>17745.75</v>
      </c>
      <c r="FO370" s="107">
        <v>129.91999999999999</v>
      </c>
      <c r="FP370" s="107">
        <v>158.80000000000001</v>
      </c>
      <c r="FQ370" s="112">
        <v>8891.23</v>
      </c>
      <c r="FR370" s="107">
        <v>65.09</v>
      </c>
      <c r="FS370" s="131">
        <v>148.49</v>
      </c>
      <c r="FT370" s="107">
        <v>143.44999999999999</v>
      </c>
      <c r="FU370" s="107">
        <v>12.45</v>
      </c>
      <c r="FV370" s="107">
        <v>595.39</v>
      </c>
      <c r="FW370" s="107">
        <v>142.9</v>
      </c>
      <c r="FX370" s="107">
        <v>12.41</v>
      </c>
      <c r="FY370" s="107">
        <v>612.05999999999995</v>
      </c>
      <c r="FZ370" s="107">
        <v>4214604.47</v>
      </c>
      <c r="GA370" s="107">
        <v>28.46</v>
      </c>
      <c r="GB370" s="131">
        <v>661.39</v>
      </c>
      <c r="GC370" s="107">
        <v>28908814.670000002</v>
      </c>
      <c r="GD370" s="107">
        <v>195.2</v>
      </c>
      <c r="GE370" s="132">
        <v>651.09</v>
      </c>
      <c r="GF370" s="132">
        <v>93.7</v>
      </c>
      <c r="GG370" s="132">
        <v>20.6</v>
      </c>
      <c r="GH370" s="132">
        <v>111.7</v>
      </c>
      <c r="GI370" s="132">
        <v>78.599999999999994</v>
      </c>
      <c r="GJ370" s="132">
        <v>33.5</v>
      </c>
      <c r="GK370" s="132">
        <v>229.7</v>
      </c>
      <c r="GL370" s="133">
        <v>0</v>
      </c>
      <c r="GM370" s="133">
        <v>1</v>
      </c>
      <c r="GN370" s="133">
        <v>0</v>
      </c>
      <c r="GO370" s="133">
        <v>0</v>
      </c>
      <c r="GP370" s="133">
        <v>0</v>
      </c>
      <c r="GQ370" s="133">
        <v>0</v>
      </c>
      <c r="GR370" s="133" t="s">
        <v>1103</v>
      </c>
      <c r="GS370" s="72" t="s">
        <v>981</v>
      </c>
      <c r="GT370" s="72">
        <v>0.89</v>
      </c>
      <c r="GU370" s="72">
        <v>0.93</v>
      </c>
      <c r="GV370" s="72">
        <v>0.94</v>
      </c>
      <c r="GW370" s="72">
        <v>0.93</v>
      </c>
      <c r="GX370" s="72" t="s">
        <v>1085</v>
      </c>
      <c r="GY370" s="72">
        <v>1</v>
      </c>
      <c r="GZ370" s="72">
        <v>1600</v>
      </c>
      <c r="HA370" s="133" t="s">
        <v>1086</v>
      </c>
      <c r="HB370" s="133">
        <v>118</v>
      </c>
      <c r="HC370" s="53" t="str">
        <f t="shared" si="42"/>
        <v>79</v>
      </c>
      <c r="HD370" s="56">
        <f t="shared" si="41"/>
        <v>2020</v>
      </c>
      <c r="HF370" s="56" t="e">
        <f>MATCH(ROUND(#REF!,1),#REF!,0)</f>
        <v>#REF!</v>
      </c>
      <c r="HG370" s="56" t="e">
        <f>MATCH(ROUND(#REF!,1),#REF!,0)</f>
        <v>#REF!</v>
      </c>
      <c r="HH370" s="56" t="e">
        <f>MATCH(ROUND(#REF!,1),#REF!,0)</f>
        <v>#REF!</v>
      </c>
      <c r="HI370" s="56" t="e">
        <f>MATCH(ROUND(#REF!,1),#REF!,0)</f>
        <v>#REF!</v>
      </c>
      <c r="HK370" s="115">
        <f t="shared" si="37"/>
        <v>2</v>
      </c>
      <c r="HL370" s="115" t="str" cm="1">
        <f t="array" ref="HL370">IFERROR(INDEX(#REF!,'5. Data Set'!HH370),"")</f>
        <v/>
      </c>
      <c r="HN370" s="116" t="str" cm="1">
        <f t="array" ref="HN370">IF(IFERROR(INDEX($E$5:$E$900,SMALL(IF(ROUND($EH$5:$EH$900,1)=ROUND($EH370,1),ROW($EH$5:$EH$900)-4,""),1)),"")=$E370,"",IFERROR(INDEX($E$5:$E$900,SMALL(IF(ROUND($EH$5:$EH$900,1)=ROUND($EH370,1),ROW($EH$5:$EH$900)-4,""),1)),""))</f>
        <v/>
      </c>
      <c r="HO370" s="116" t="str" cm="1">
        <f t="array" ref="HO370">IF(IFERROR(INDEX($E$5:$E$900,SMALL(IF(ROUND($EH$5:$EH$900,1)=ROUND($EH370,1),ROW($EH$5:$EH$900)-4,""),2)),"")=$E370,"",IFERROR(INDEX($E$5:$E$900,SMALL(IF(ROUND($EH$5:$EH$900,1)=ROUND($EH370,1),ROW($EH$5:$EH$900)-4,""),2)),""))</f>
        <v/>
      </c>
      <c r="HP370" s="116" t="str" cm="1">
        <f t="array" ref="HP370">IF(IFERROR(INDEX($E$5:$E$900,SMALL(IF(ROUND($EH$5:$EH$900,1)=ROUND($EH370,1),ROW($EH$5:$EH$900)-4,""),3)),"")=$E370,"",IFERROR(INDEX($E$5:$E$900,SMALL(IF(ROUND($EH$5:$EH$900,1)=ROUND($EH370,1),ROW($EH$5:$EH$900)-4,""),3)),""))</f>
        <v/>
      </c>
      <c r="HQ370" s="117" t="str" cm="1">
        <f t="array" ref="HQ370">IF(IFERROR(INDEX($E$5:$E$900,SMALL(IF(ROUND($EH$5:$EH$900,1)=ROUND($EH370,1),ROW($EH$5:$EH$900)-4,""),4)),"")=$E370,"",IFERROR(INDEX($E$5:$E$900,SMALL(IF(ROUND($EH$5:$EH$900,1)=ROUND($EH370,1),ROW($EH$5:$EH$900)-4,""),4)),""))</f>
        <v/>
      </c>
      <c r="HR370" s="118"/>
      <c r="HS370" s="105" t="str">
        <f t="shared" si="38"/>
        <v>AJED</v>
      </c>
      <c r="HT370" s="119" t="str">
        <f t="shared" si="39"/>
        <v/>
      </c>
      <c r="HU370" s="119" t="str">
        <f t="shared" si="39"/>
        <v/>
      </c>
      <c r="HV370" s="119" t="str">
        <f t="shared" si="39"/>
        <v/>
      </c>
      <c r="HW370" s="119" t="str">
        <f t="shared" si="36"/>
        <v/>
      </c>
    </row>
    <row r="371" spans="1:237" ht="12.75" customHeight="1" x14ac:dyDescent="0.25">
      <c r="A371" s="107" t="s">
        <v>1072</v>
      </c>
      <c r="B371" s="107" t="s">
        <v>1244</v>
      </c>
      <c r="C371" s="107" t="s">
        <v>1142</v>
      </c>
      <c r="D371" s="108">
        <v>2020</v>
      </c>
      <c r="E371" s="109" t="s">
        <v>1245</v>
      </c>
      <c r="F371" s="107" t="s">
        <v>309</v>
      </c>
      <c r="G371" s="107" t="s">
        <v>1076</v>
      </c>
      <c r="H371" s="107" t="s">
        <v>1076</v>
      </c>
      <c r="I371" s="107" t="s">
        <v>1076</v>
      </c>
      <c r="J371" s="107" t="s">
        <v>1076</v>
      </c>
      <c r="K371" s="107" t="s">
        <v>1076</v>
      </c>
      <c r="L371" s="107" t="s">
        <v>1076</v>
      </c>
      <c r="M371" s="107" t="s">
        <v>1076</v>
      </c>
      <c r="N371" s="107" t="s">
        <v>1076</v>
      </c>
      <c r="O371" s="107" t="s">
        <v>1076</v>
      </c>
      <c r="P371" s="107" t="s">
        <v>1076</v>
      </c>
      <c r="Q371" s="107" t="s">
        <v>1076</v>
      </c>
      <c r="R371" s="107" t="s">
        <v>1077</v>
      </c>
      <c r="S371" s="107" t="s">
        <v>1076</v>
      </c>
      <c r="T371" s="107" t="s">
        <v>1077</v>
      </c>
      <c r="U371" s="107" t="s">
        <v>1077</v>
      </c>
      <c r="V371" s="107" t="s">
        <v>1077</v>
      </c>
      <c r="W371" s="107" t="s">
        <v>18</v>
      </c>
      <c r="X371" s="105" t="s">
        <v>1098</v>
      </c>
      <c r="Y371" s="107" t="s">
        <v>296</v>
      </c>
      <c r="Z371" s="107">
        <v>1</v>
      </c>
      <c r="AA371" s="107" t="s">
        <v>1237</v>
      </c>
      <c r="AB371" s="110">
        <v>4</v>
      </c>
      <c r="AC371" s="110">
        <v>4</v>
      </c>
      <c r="AD371" s="107">
        <v>3592</v>
      </c>
      <c r="AE371" s="107">
        <v>4</v>
      </c>
      <c r="AF371" s="107">
        <v>2</v>
      </c>
      <c r="AG371" s="107">
        <v>191700</v>
      </c>
      <c r="AH371" s="107">
        <v>24</v>
      </c>
      <c r="AI371" s="107" t="s">
        <v>1238</v>
      </c>
      <c r="AJ371" s="110">
        <v>8</v>
      </c>
      <c r="AK371" s="110"/>
      <c r="AL371" s="107"/>
      <c r="AM371" s="107">
        <v>2</v>
      </c>
      <c r="AN371" s="110" t="s">
        <v>831</v>
      </c>
      <c r="AO371" s="110">
        <v>1600</v>
      </c>
      <c r="AP371" s="107" t="s">
        <v>1140</v>
      </c>
      <c r="AQ371" s="107" t="s">
        <v>1081</v>
      </c>
      <c r="AR371" s="107" t="s">
        <v>319</v>
      </c>
      <c r="AS371" s="107" t="s">
        <v>481</v>
      </c>
      <c r="AT371" s="107" t="s">
        <v>478</v>
      </c>
      <c r="AU371" s="111">
        <v>6.5490000000000004</v>
      </c>
      <c r="AV371" s="111">
        <v>10.723000000000001</v>
      </c>
      <c r="AW371" s="111">
        <v>9.9280000000000008</v>
      </c>
      <c r="AX371" s="111">
        <v>5.5629999999999997</v>
      </c>
      <c r="AY371" s="111">
        <v>5.6219999999999999</v>
      </c>
      <c r="AZ371" s="111">
        <v>8.8940000000000001</v>
      </c>
      <c r="BA371" s="111">
        <v>6.0970000000000004</v>
      </c>
      <c r="BB371" s="111">
        <v>4.1870000000000003</v>
      </c>
      <c r="BC371" s="111">
        <v>6.5780000000000003</v>
      </c>
      <c r="BD371" s="111">
        <v>22.042000000000002</v>
      </c>
      <c r="BE371" s="131">
        <v>75.768000000000001</v>
      </c>
      <c r="BF371" s="131">
        <v>12.1</v>
      </c>
      <c r="BG371" s="131">
        <v>39402.68</v>
      </c>
      <c r="BH371" s="112">
        <v>39591.773000000001</v>
      </c>
      <c r="BI371" s="111">
        <v>5.718</v>
      </c>
      <c r="BJ371" s="112">
        <v>675.25</v>
      </c>
      <c r="BK371" s="112">
        <v>29682.824000000001</v>
      </c>
      <c r="BL371" s="111">
        <v>4.2869999999999999</v>
      </c>
      <c r="BM371" s="112">
        <v>572.95600000000002</v>
      </c>
      <c r="BN371" s="112">
        <v>19794.116999999998</v>
      </c>
      <c r="BO371" s="111">
        <v>2.859</v>
      </c>
      <c r="BP371" s="112">
        <v>443.93900000000002</v>
      </c>
      <c r="BQ371" s="112">
        <v>9875.9740000000002</v>
      </c>
      <c r="BR371" s="111">
        <v>1.4259999999999999</v>
      </c>
      <c r="BS371" s="131">
        <v>316.38499999999999</v>
      </c>
      <c r="BT371" s="131">
        <v>538113.25</v>
      </c>
      <c r="BU371" s="112">
        <v>539743.42799999996</v>
      </c>
      <c r="BV371" s="107">
        <v>9.1470000000000002</v>
      </c>
      <c r="BW371" s="107">
        <v>632.16899999999998</v>
      </c>
      <c r="BX371" s="107">
        <v>403741.86200000002</v>
      </c>
      <c r="BY371" s="107">
        <v>6.8419999999999996</v>
      </c>
      <c r="BZ371" s="107">
        <v>562.46100000000001</v>
      </c>
      <c r="CA371" s="107">
        <v>269142.451</v>
      </c>
      <c r="CB371" s="107">
        <v>4.5609999999999999</v>
      </c>
      <c r="CC371" s="107">
        <v>452.536</v>
      </c>
      <c r="CD371" s="107">
        <v>134614.68700000001</v>
      </c>
      <c r="CE371" s="107">
        <v>2.2810000000000001</v>
      </c>
      <c r="CF371" s="131">
        <v>306.149</v>
      </c>
      <c r="CG371" s="131">
        <v>143507.79</v>
      </c>
      <c r="CH371" s="112">
        <v>143154.247</v>
      </c>
      <c r="CI371" s="107">
        <v>8.9770000000000003</v>
      </c>
      <c r="CJ371" s="107">
        <v>688.80600000000004</v>
      </c>
      <c r="CK371" s="107">
        <v>107688.296</v>
      </c>
      <c r="CL371" s="107">
        <v>6.7530000000000001</v>
      </c>
      <c r="CM371" s="107">
        <v>667.45799999999997</v>
      </c>
      <c r="CN371" s="107">
        <v>71874.789000000004</v>
      </c>
      <c r="CO371" s="107">
        <v>4.5069999999999997</v>
      </c>
      <c r="CP371" s="107">
        <v>470.358</v>
      </c>
      <c r="CQ371" s="107">
        <v>35874.182999999997</v>
      </c>
      <c r="CR371" s="107">
        <v>2.25</v>
      </c>
      <c r="CS371" s="107">
        <v>292.63400000000001</v>
      </c>
      <c r="CT371" s="107">
        <v>64654.12</v>
      </c>
      <c r="CU371" s="107">
        <v>64515.199999999997</v>
      </c>
      <c r="CV371" s="107">
        <v>4.29</v>
      </c>
      <c r="CW371" s="107">
        <v>548.29999999999995</v>
      </c>
      <c r="CX371" s="112">
        <v>48511.47</v>
      </c>
      <c r="CY371" s="107">
        <v>3.22</v>
      </c>
      <c r="CZ371" s="107">
        <v>474.24</v>
      </c>
      <c r="DA371" s="112">
        <v>32318.25</v>
      </c>
      <c r="DB371" s="107">
        <v>2.15</v>
      </c>
      <c r="DC371" s="107">
        <v>413.74</v>
      </c>
      <c r="DD371" s="112">
        <v>16184.44</v>
      </c>
      <c r="DE371" s="107">
        <v>1.08</v>
      </c>
      <c r="DF371" s="107">
        <v>309.05</v>
      </c>
      <c r="DG371" s="131">
        <v>93923.5</v>
      </c>
      <c r="DH371" s="112">
        <v>94104.35</v>
      </c>
      <c r="DI371" s="107">
        <v>4.51</v>
      </c>
      <c r="DJ371" s="107">
        <v>582.61</v>
      </c>
      <c r="DK371" s="112">
        <v>70427.820000000007</v>
      </c>
      <c r="DL371" s="107">
        <v>3.37</v>
      </c>
      <c r="DM371" s="107">
        <v>520.39</v>
      </c>
      <c r="DN371" s="112">
        <v>46900.92</v>
      </c>
      <c r="DO371" s="107">
        <v>2.25</v>
      </c>
      <c r="DP371" s="131">
        <v>429.19</v>
      </c>
      <c r="DQ371" s="112">
        <v>23491.439999999999</v>
      </c>
      <c r="DR371" s="107">
        <v>1.1299999999999999</v>
      </c>
      <c r="DS371" s="131">
        <v>295.22000000000003</v>
      </c>
      <c r="DT371" s="131">
        <v>7360.74</v>
      </c>
      <c r="DU371" s="112">
        <v>7368.7</v>
      </c>
      <c r="DV371" s="107">
        <v>7.54</v>
      </c>
      <c r="DW371" s="107">
        <v>637.29999999999995</v>
      </c>
      <c r="DX371" s="112">
        <v>5520.9</v>
      </c>
      <c r="DY371" s="107">
        <v>5.65</v>
      </c>
      <c r="DZ371" s="131">
        <v>518.73</v>
      </c>
      <c r="EA371" s="112">
        <v>3687.34</v>
      </c>
      <c r="EB371" s="107">
        <v>3.78</v>
      </c>
      <c r="EC371" s="131">
        <v>422.35</v>
      </c>
      <c r="ED371" s="112">
        <v>1841.67</v>
      </c>
      <c r="EE371" s="107">
        <v>1.89</v>
      </c>
      <c r="EF371" s="131">
        <v>347.24</v>
      </c>
      <c r="EG371" s="131">
        <v>2065161.99</v>
      </c>
      <c r="EH371" s="111">
        <v>2067414.55</v>
      </c>
      <c r="EI371" s="107">
        <v>5.8380000000000001</v>
      </c>
      <c r="EJ371" s="107">
        <v>572.34</v>
      </c>
      <c r="EK371" s="112">
        <v>1804079.3</v>
      </c>
      <c r="EL371" s="107">
        <v>5.0949999999999998</v>
      </c>
      <c r="EM371" s="131">
        <v>540.83000000000004</v>
      </c>
      <c r="EN371" s="112">
        <v>1548604.81</v>
      </c>
      <c r="EO371" s="107">
        <v>4.3730000000000002</v>
      </c>
      <c r="EP371" s="131">
        <v>509</v>
      </c>
      <c r="EQ371" s="112">
        <v>1296803.67</v>
      </c>
      <c r="ER371" s="107">
        <v>3.6619999999999999</v>
      </c>
      <c r="ES371" s="131">
        <v>478.03</v>
      </c>
      <c r="ET371" s="112">
        <v>1028127.66</v>
      </c>
      <c r="EU371" s="107">
        <v>2.903</v>
      </c>
      <c r="EV371" s="131">
        <v>444.28</v>
      </c>
      <c r="EW371" s="112">
        <v>771349.67</v>
      </c>
      <c r="EX371" s="107">
        <v>2.1779999999999999</v>
      </c>
      <c r="EY371" s="131">
        <v>408.32</v>
      </c>
      <c r="EZ371" s="112">
        <v>518192.45</v>
      </c>
      <c r="FA371" s="107">
        <v>1.4630000000000001</v>
      </c>
      <c r="FB371" s="131">
        <v>372.43</v>
      </c>
      <c r="FC371" s="112">
        <v>256608.62</v>
      </c>
      <c r="FD371" s="107">
        <v>0.72499999999999998</v>
      </c>
      <c r="FE371" s="131">
        <v>328.93</v>
      </c>
      <c r="FF371" s="131">
        <v>341.04</v>
      </c>
      <c r="FG371" s="112">
        <v>330.38</v>
      </c>
      <c r="FH371" s="107">
        <v>0.98</v>
      </c>
      <c r="FI371" s="107">
        <v>174.15</v>
      </c>
      <c r="FJ371" s="112">
        <v>167.5</v>
      </c>
      <c r="FK371" s="107">
        <v>0.5</v>
      </c>
      <c r="FL371" s="171">
        <v>158.22999999999999</v>
      </c>
      <c r="FM371" s="131">
        <v>189.14</v>
      </c>
      <c r="FN371" s="112">
        <v>186.91</v>
      </c>
      <c r="FO371" s="107">
        <v>1.37</v>
      </c>
      <c r="FP371" s="107">
        <v>151.79</v>
      </c>
      <c r="FQ371" s="112">
        <v>94.46</v>
      </c>
      <c r="FR371" s="107">
        <v>0.69</v>
      </c>
      <c r="FS371" s="131">
        <v>144.08000000000001</v>
      </c>
      <c r="FT371" s="107">
        <v>153.88</v>
      </c>
      <c r="FU371" s="107">
        <v>13.36</v>
      </c>
      <c r="FV371" s="107">
        <v>597.72</v>
      </c>
      <c r="FW371" s="107">
        <v>155.69999999999999</v>
      </c>
      <c r="FX371" s="107">
        <v>13.52</v>
      </c>
      <c r="FY371" s="107">
        <v>621.66</v>
      </c>
      <c r="FZ371" s="107">
        <v>1428128.12</v>
      </c>
      <c r="GA371" s="107">
        <v>9.64</v>
      </c>
      <c r="GB371" s="131">
        <v>689.48</v>
      </c>
      <c r="GC371" s="107">
        <v>7021514.6200000001</v>
      </c>
      <c r="GD371" s="107">
        <v>47.41</v>
      </c>
      <c r="GE371" s="132">
        <v>625.75</v>
      </c>
      <c r="GF371" s="132">
        <v>146.30000000000001</v>
      </c>
      <c r="GG371" s="132">
        <v>7.4</v>
      </c>
      <c r="GH371" s="132">
        <v>5.2</v>
      </c>
      <c r="GI371" s="132">
        <v>40.9</v>
      </c>
      <c r="GJ371" s="132">
        <v>12.1</v>
      </c>
      <c r="GK371" s="132">
        <v>229.9</v>
      </c>
      <c r="GL371" s="133">
        <v>0</v>
      </c>
      <c r="GM371" s="133">
        <v>1</v>
      </c>
      <c r="GN371" s="133">
        <v>0</v>
      </c>
      <c r="GO371" s="133">
        <v>0</v>
      </c>
      <c r="GP371" s="133">
        <v>0</v>
      </c>
      <c r="GQ371" s="133">
        <v>0</v>
      </c>
      <c r="GR371" s="133" t="s">
        <v>1103</v>
      </c>
      <c r="GS371" s="72" t="s">
        <v>981</v>
      </c>
      <c r="GT371" s="72">
        <v>0.89419999999999999</v>
      </c>
      <c r="GU371" s="72">
        <v>0.92589999999999995</v>
      </c>
      <c r="GV371" s="72">
        <v>0.94279999999999997</v>
      </c>
      <c r="GW371" s="72">
        <v>0.92889999999999995</v>
      </c>
      <c r="GX371" s="72" t="s">
        <v>1085</v>
      </c>
      <c r="GY371" s="72">
        <v>1</v>
      </c>
      <c r="GZ371" s="72">
        <v>1600</v>
      </c>
      <c r="HA371" s="133" t="s">
        <v>1086</v>
      </c>
      <c r="HB371" s="133">
        <v>161.69999999999999</v>
      </c>
      <c r="HC371" s="53" t="str">
        <f t="shared" si="42"/>
        <v>80</v>
      </c>
      <c r="HD371" s="56">
        <f t="shared" si="41"/>
        <v>2020</v>
      </c>
      <c r="HF371" s="56" t="e">
        <f>MATCH(ROUND(#REF!,1),#REF!,0)</f>
        <v>#REF!</v>
      </c>
      <c r="HG371" s="56" t="e">
        <f>MATCH(ROUND(#REF!,1),#REF!,0)</f>
        <v>#REF!</v>
      </c>
      <c r="HH371" s="56" t="e">
        <f>MATCH(ROUND(#REF!,1),#REF!,0)</f>
        <v>#REF!</v>
      </c>
      <c r="HI371" s="56" t="e">
        <f>MATCH(ROUND(#REF!,1),#REF!,0)</f>
        <v>#REF!</v>
      </c>
      <c r="HK371" s="115">
        <f t="shared" si="37"/>
        <v>4</v>
      </c>
      <c r="HL371" s="115" t="str" cm="1">
        <f t="array" ref="HL371">IFERROR(INDEX(#REF!,'5. Data Set'!HH371),"")</f>
        <v/>
      </c>
      <c r="HN371" s="116" t="str" cm="1">
        <f t="array" ref="HN371">IF(IFERROR(INDEX($E$5:$E$900,SMALL(IF(ROUND($EH$5:$EH$900,1)=ROUND($EH371,1),ROW($EH$5:$EH$900)-4,""),1)),"")=$E371,"",IFERROR(INDEX($E$5:$E$900,SMALL(IF(ROUND($EH$5:$EH$900,1)=ROUND($EH371,1),ROW($EH$5:$EH$900)-4,""),1)),""))</f>
        <v/>
      </c>
      <c r="HO371" s="116" t="str" cm="1">
        <f t="array" ref="HO371">IF(IFERROR(INDEX($E$5:$E$900,SMALL(IF(ROUND($EH$5:$EH$900,1)=ROUND($EH371,1),ROW($EH$5:$EH$900)-4,""),2)),"")=$E371,"",IFERROR(INDEX($E$5:$E$900,SMALL(IF(ROUND($EH$5:$EH$900,1)=ROUND($EH371,1),ROW($EH$5:$EH$900)-4,""),2)),""))</f>
        <v/>
      </c>
      <c r="HP371" s="116" t="str" cm="1">
        <f t="array" ref="HP371">IF(IFERROR(INDEX($E$5:$E$900,SMALL(IF(ROUND($EH$5:$EH$900,1)=ROUND($EH371,1),ROW($EH$5:$EH$900)-4,""),3)),"")=$E371,"",IFERROR(INDEX($E$5:$E$900,SMALL(IF(ROUND($EH$5:$EH$900,1)=ROUND($EH371,1),ROW($EH$5:$EH$900)-4,""),3)),""))</f>
        <v/>
      </c>
      <c r="HQ371" s="117" t="str" cm="1">
        <f t="array" ref="HQ371">IF(IFERROR(INDEX($E$5:$E$900,SMALL(IF(ROUND($EH$5:$EH$900,1)=ROUND($EH371,1),ROW($EH$5:$EH$900)-4,""),4)),"")=$E371,"",IFERROR(INDEX($E$5:$E$900,SMALL(IF(ROUND($EH$5:$EH$900,1)=ROUND($EH371,1),ROW($EH$5:$EH$900)-4,""),4)),""))</f>
        <v/>
      </c>
      <c r="HR371" s="118"/>
      <c r="HS371" s="105" t="str">
        <f t="shared" si="38"/>
        <v>AJEE</v>
      </c>
      <c r="HT371" s="119" t="str">
        <f t="shared" si="39"/>
        <v/>
      </c>
      <c r="HU371" s="119" t="str">
        <f t="shared" si="39"/>
        <v/>
      </c>
      <c r="HV371" s="119" t="str">
        <f t="shared" si="39"/>
        <v/>
      </c>
      <c r="HW371" s="119" t="str">
        <f t="shared" si="36"/>
        <v/>
      </c>
    </row>
    <row r="372" spans="1:237" ht="12.75" customHeight="1" x14ac:dyDescent="0.25">
      <c r="A372" s="110" t="s">
        <v>1072</v>
      </c>
      <c r="B372" s="110" t="s">
        <v>1244</v>
      </c>
      <c r="C372" s="107" t="s">
        <v>1142</v>
      </c>
      <c r="D372" s="108">
        <v>2020</v>
      </c>
      <c r="E372" s="109" t="s">
        <v>1246</v>
      </c>
      <c r="F372" s="107" t="s">
        <v>300</v>
      </c>
      <c r="G372" s="107" t="s">
        <v>1076</v>
      </c>
      <c r="H372" s="107" t="s">
        <v>1076</v>
      </c>
      <c r="I372" s="107" t="s">
        <v>1076</v>
      </c>
      <c r="J372" s="107" t="s">
        <v>1076</v>
      </c>
      <c r="K372" s="107" t="s">
        <v>1076</v>
      </c>
      <c r="L372" s="107" t="s">
        <v>1076</v>
      </c>
      <c r="M372" s="107" t="s">
        <v>1076</v>
      </c>
      <c r="N372" s="107" t="s">
        <v>1076</v>
      </c>
      <c r="O372" s="107" t="s">
        <v>1076</v>
      </c>
      <c r="P372" s="107" t="s">
        <v>1076</v>
      </c>
      <c r="Q372" s="107" t="s">
        <v>1076</v>
      </c>
      <c r="R372" s="107" t="s">
        <v>1077</v>
      </c>
      <c r="S372" s="107" t="s">
        <v>1076</v>
      </c>
      <c r="T372" s="107" t="s">
        <v>1077</v>
      </c>
      <c r="U372" s="107" t="s">
        <v>1077</v>
      </c>
      <c r="V372" s="107" t="s">
        <v>1077</v>
      </c>
      <c r="W372" s="107" t="s">
        <v>18</v>
      </c>
      <c r="X372" s="105" t="s">
        <v>1098</v>
      </c>
      <c r="Y372" s="107" t="s">
        <v>296</v>
      </c>
      <c r="Z372" s="107">
        <v>1</v>
      </c>
      <c r="AA372" s="107" t="s">
        <v>1089</v>
      </c>
      <c r="AB372" s="110">
        <v>4</v>
      </c>
      <c r="AC372" s="110">
        <v>4</v>
      </c>
      <c r="AD372" s="107">
        <v>2694</v>
      </c>
      <c r="AE372" s="107">
        <v>28</v>
      </c>
      <c r="AF372" s="107">
        <v>2</v>
      </c>
      <c r="AG372" s="107">
        <v>767700</v>
      </c>
      <c r="AH372" s="107">
        <v>24</v>
      </c>
      <c r="AI372" s="107" t="s">
        <v>1240</v>
      </c>
      <c r="AJ372" s="110">
        <v>8</v>
      </c>
      <c r="AK372" s="110"/>
      <c r="AL372" s="107"/>
      <c r="AM372" s="107">
        <v>2</v>
      </c>
      <c r="AN372" s="110" t="s">
        <v>831</v>
      </c>
      <c r="AO372" s="110">
        <v>1600</v>
      </c>
      <c r="AP372" s="107" t="s">
        <v>1140</v>
      </c>
      <c r="AQ372" s="107" t="s">
        <v>1081</v>
      </c>
      <c r="AR372" s="107" t="s">
        <v>319</v>
      </c>
      <c r="AS372" s="107" t="s">
        <v>481</v>
      </c>
      <c r="AT372" s="107" t="s">
        <v>478</v>
      </c>
      <c r="AU372" s="111">
        <v>17.634</v>
      </c>
      <c r="AV372" s="111">
        <v>23.105</v>
      </c>
      <c r="AW372" s="111">
        <v>27.378</v>
      </c>
      <c r="AX372" s="111">
        <v>16.939</v>
      </c>
      <c r="AY372" s="111">
        <v>16.318000000000001</v>
      </c>
      <c r="AZ372" s="111">
        <v>27.291</v>
      </c>
      <c r="BA372" s="111">
        <v>14.754</v>
      </c>
      <c r="BB372" s="111">
        <v>9.2330000000000005</v>
      </c>
      <c r="BC372" s="111">
        <v>268.81299999999999</v>
      </c>
      <c r="BD372" s="111">
        <v>20.524000000000001</v>
      </c>
      <c r="BE372" s="107">
        <v>389.39800000000002</v>
      </c>
      <c r="BF372" s="107">
        <v>32.700000000000003</v>
      </c>
      <c r="BG372" s="107">
        <v>218276.13</v>
      </c>
      <c r="BH372" s="237">
        <v>217844.74100000001</v>
      </c>
      <c r="BI372" s="111">
        <v>31.46</v>
      </c>
      <c r="BJ372" s="112">
        <v>1301.134</v>
      </c>
      <c r="BK372" s="112">
        <v>163703.95699999999</v>
      </c>
      <c r="BL372" s="111">
        <v>23.641999999999999</v>
      </c>
      <c r="BM372" s="112">
        <v>1277.6389999999999</v>
      </c>
      <c r="BN372" s="112">
        <v>109082.38</v>
      </c>
      <c r="BO372" s="111">
        <v>15.753</v>
      </c>
      <c r="BP372" s="112">
        <v>957.18299999999999</v>
      </c>
      <c r="BQ372" s="112">
        <v>54548.292000000001</v>
      </c>
      <c r="BR372" s="111">
        <v>7.8780000000000001</v>
      </c>
      <c r="BS372" s="107">
        <v>599.93600000000004</v>
      </c>
      <c r="BT372" s="107">
        <v>2269999.56</v>
      </c>
      <c r="BU372" s="112">
        <v>2269241.6039999998</v>
      </c>
      <c r="BV372" s="107">
        <v>38.456000000000003</v>
      </c>
      <c r="BW372" s="107">
        <v>1286.681</v>
      </c>
      <c r="BX372" s="107">
        <v>1702854.6610000001</v>
      </c>
      <c r="BY372" s="107">
        <v>28.858000000000001</v>
      </c>
      <c r="BZ372" s="107">
        <v>1198.8530000000001</v>
      </c>
      <c r="CA372" s="107">
        <v>1134823.0460000001</v>
      </c>
      <c r="CB372" s="107">
        <v>19.231999999999999</v>
      </c>
      <c r="CC372" s="107">
        <v>846.47199999999998</v>
      </c>
      <c r="CD372" s="107">
        <v>567436.03599999996</v>
      </c>
      <c r="CE372" s="107">
        <v>9.6159999999999997</v>
      </c>
      <c r="CF372" s="107">
        <v>551.56899999999996</v>
      </c>
      <c r="CG372" s="107">
        <v>710720.73</v>
      </c>
      <c r="CH372" s="112">
        <v>703727.43500000006</v>
      </c>
      <c r="CI372" s="107">
        <v>44.13</v>
      </c>
      <c r="CJ372" s="107">
        <v>1162.953</v>
      </c>
      <c r="CK372" s="107">
        <v>533165.21299999999</v>
      </c>
      <c r="CL372" s="107">
        <v>33.435000000000002</v>
      </c>
      <c r="CM372" s="107">
        <v>1140.1079999999999</v>
      </c>
      <c r="CN372" s="107">
        <v>355513.89</v>
      </c>
      <c r="CO372" s="107">
        <v>22.294</v>
      </c>
      <c r="CP372" s="107">
        <v>874.73099999999999</v>
      </c>
      <c r="CQ372" s="107">
        <v>177743.72700000001</v>
      </c>
      <c r="CR372" s="107">
        <v>11.146000000000001</v>
      </c>
      <c r="CS372" s="107">
        <v>562.69399999999996</v>
      </c>
      <c r="CT372" s="107">
        <v>399110.26</v>
      </c>
      <c r="CU372" s="107">
        <v>398223.64</v>
      </c>
      <c r="CV372" s="107">
        <v>26.45</v>
      </c>
      <c r="CW372" s="107">
        <v>1182.8</v>
      </c>
      <c r="CX372" s="112">
        <v>299225.08</v>
      </c>
      <c r="CY372" s="107">
        <v>19.87</v>
      </c>
      <c r="CZ372" s="107">
        <v>1057.1099999999999</v>
      </c>
      <c r="DA372" s="112">
        <v>199661.56</v>
      </c>
      <c r="DB372" s="107">
        <v>13.26</v>
      </c>
      <c r="DC372" s="107">
        <v>823.75</v>
      </c>
      <c r="DD372" s="112">
        <v>99821.55</v>
      </c>
      <c r="DE372" s="107">
        <v>6.63</v>
      </c>
      <c r="DF372" s="107">
        <v>544.96</v>
      </c>
      <c r="DG372" s="107">
        <v>558192.51</v>
      </c>
      <c r="DH372" s="112">
        <v>556558.34</v>
      </c>
      <c r="DI372" s="107">
        <v>26.65</v>
      </c>
      <c r="DJ372" s="107">
        <v>1176.49</v>
      </c>
      <c r="DK372" s="112">
        <v>418567.56</v>
      </c>
      <c r="DL372" s="107">
        <v>20.04</v>
      </c>
      <c r="DM372" s="107">
        <v>1169.6199999999999</v>
      </c>
      <c r="DN372" s="112">
        <v>278994.24</v>
      </c>
      <c r="DO372" s="107">
        <v>13.36</v>
      </c>
      <c r="DP372" s="107">
        <v>873.49</v>
      </c>
      <c r="DQ372" s="112">
        <v>139557.1</v>
      </c>
      <c r="DR372" s="107">
        <v>6.68</v>
      </c>
      <c r="DS372" s="107">
        <v>559.24</v>
      </c>
      <c r="DT372" s="107">
        <v>43845.03</v>
      </c>
      <c r="DU372" s="112">
        <v>43629.47</v>
      </c>
      <c r="DV372" s="107">
        <v>44.66</v>
      </c>
      <c r="DW372" s="107">
        <v>1202.75</v>
      </c>
      <c r="DX372" s="112">
        <v>32847.29</v>
      </c>
      <c r="DY372" s="107">
        <v>33.630000000000003</v>
      </c>
      <c r="DZ372" s="107">
        <v>1140.6099999999999</v>
      </c>
      <c r="EA372" s="112">
        <v>21923.38</v>
      </c>
      <c r="EB372" s="107">
        <v>22.44</v>
      </c>
      <c r="EC372" s="107">
        <v>871.27</v>
      </c>
      <c r="ED372" s="112">
        <v>10937.17</v>
      </c>
      <c r="EE372" s="107">
        <v>11.2</v>
      </c>
      <c r="EF372" s="107">
        <v>569.20000000000005</v>
      </c>
      <c r="EG372" s="107">
        <v>9563299.6899999995</v>
      </c>
      <c r="EH372" s="111">
        <v>9572191.5999999996</v>
      </c>
      <c r="EI372" s="107">
        <v>27.032</v>
      </c>
      <c r="EJ372" s="107">
        <v>1221.8499999999999</v>
      </c>
      <c r="EK372" s="112">
        <v>8374203.3200000003</v>
      </c>
      <c r="EL372" s="107">
        <v>23.648</v>
      </c>
      <c r="EM372" s="107">
        <v>1199.1400000000001</v>
      </c>
      <c r="EN372" s="112">
        <v>7170311.8399999999</v>
      </c>
      <c r="EO372" s="107">
        <v>20.248999999999999</v>
      </c>
      <c r="EP372" s="107">
        <v>1107.73</v>
      </c>
      <c r="EQ372" s="112">
        <v>5974370.2699999996</v>
      </c>
      <c r="ER372" s="107">
        <v>16.870999999999999</v>
      </c>
      <c r="ES372" s="107">
        <v>998.74</v>
      </c>
      <c r="ET372" s="112">
        <v>4789789.38</v>
      </c>
      <c r="EU372" s="107">
        <v>13.526</v>
      </c>
      <c r="EV372" s="107">
        <v>874.9</v>
      </c>
      <c r="EW372" s="112">
        <v>3580600.35</v>
      </c>
      <c r="EX372" s="107">
        <v>10.111000000000001</v>
      </c>
      <c r="EY372" s="107">
        <v>734.12</v>
      </c>
      <c r="EZ372" s="112">
        <v>2390110.12</v>
      </c>
      <c r="FA372" s="107">
        <v>6.75</v>
      </c>
      <c r="FB372" s="107">
        <v>603.67999999999995</v>
      </c>
      <c r="FC372" s="112">
        <v>1192062.58</v>
      </c>
      <c r="FD372" s="107">
        <v>3.3660000000000001</v>
      </c>
      <c r="FE372" s="107">
        <v>481.04</v>
      </c>
      <c r="FF372" s="107">
        <v>1473.79</v>
      </c>
      <c r="FG372" s="112">
        <v>1532.52</v>
      </c>
      <c r="FH372" s="107">
        <v>4.53</v>
      </c>
      <c r="FI372" s="107">
        <v>342.1</v>
      </c>
      <c r="FJ372" s="112">
        <v>736.97</v>
      </c>
      <c r="FK372" s="107">
        <v>2.1800000000000002</v>
      </c>
      <c r="FL372" s="107">
        <v>338.06</v>
      </c>
      <c r="FM372" s="107">
        <v>18158.7</v>
      </c>
      <c r="FN372" s="112">
        <v>18017.13</v>
      </c>
      <c r="FO372" s="107">
        <v>131.91</v>
      </c>
      <c r="FP372" s="107">
        <v>353.66</v>
      </c>
      <c r="FQ372" s="112">
        <v>9084.57</v>
      </c>
      <c r="FR372" s="107">
        <v>66.510000000000005</v>
      </c>
      <c r="FS372" s="107">
        <v>343.29</v>
      </c>
      <c r="FT372" s="107">
        <v>285.26</v>
      </c>
      <c r="FU372" s="107">
        <v>24.76</v>
      </c>
      <c r="FV372" s="107">
        <v>1206.27</v>
      </c>
      <c r="FW372" s="107">
        <v>285.88</v>
      </c>
      <c r="FX372" s="107">
        <v>24.82</v>
      </c>
      <c r="FY372" s="107">
        <v>1209.3699999999999</v>
      </c>
      <c r="FZ372" s="107">
        <v>7309370.7800000003</v>
      </c>
      <c r="GA372" s="107">
        <v>49.36</v>
      </c>
      <c r="GB372" s="107">
        <v>1248.33</v>
      </c>
      <c r="GC372" s="107">
        <v>70911031</v>
      </c>
      <c r="GD372" s="107">
        <v>478.82</v>
      </c>
      <c r="GE372" s="113">
        <v>1229.6400000000001</v>
      </c>
      <c r="GF372" s="113">
        <v>336.4</v>
      </c>
      <c r="GG372" s="113">
        <v>19.899999999999999</v>
      </c>
      <c r="GH372" s="113">
        <v>49.8</v>
      </c>
      <c r="GI372" s="113">
        <v>89.4</v>
      </c>
      <c r="GJ372" s="113">
        <v>32.700000000000003</v>
      </c>
      <c r="GK372" s="113">
        <v>228.5</v>
      </c>
      <c r="GL372" s="107">
        <v>0</v>
      </c>
      <c r="GM372" s="107">
        <v>1</v>
      </c>
      <c r="GN372" s="107">
        <v>0</v>
      </c>
      <c r="GO372" s="133">
        <v>0</v>
      </c>
      <c r="GP372" s="133">
        <v>0</v>
      </c>
      <c r="GQ372" s="133">
        <v>0</v>
      </c>
      <c r="GR372" s="133" t="s">
        <v>1103</v>
      </c>
      <c r="GS372" s="72" t="s">
        <v>981</v>
      </c>
      <c r="GT372" s="72">
        <v>0.89</v>
      </c>
      <c r="GU372" s="72">
        <v>0.93</v>
      </c>
      <c r="GV372" s="72">
        <v>0.94</v>
      </c>
      <c r="GW372" s="72">
        <v>0.93</v>
      </c>
      <c r="GX372" s="72" t="s">
        <v>1085</v>
      </c>
      <c r="GY372" s="72">
        <v>1</v>
      </c>
      <c r="GZ372" s="72">
        <v>1600</v>
      </c>
      <c r="HA372" s="133" t="s">
        <v>1086</v>
      </c>
      <c r="HB372" s="133">
        <v>164.4</v>
      </c>
      <c r="HC372" s="53" t="str">
        <f t="shared" si="42"/>
        <v>81</v>
      </c>
      <c r="HD372" s="56">
        <f t="shared" si="41"/>
        <v>2020</v>
      </c>
      <c r="HF372" s="56" t="e">
        <f>MATCH(ROUND(#REF!,1),#REF!,0)</f>
        <v>#REF!</v>
      </c>
      <c r="HG372" s="56" t="e">
        <f>MATCH(ROUND(#REF!,1),#REF!,0)</f>
        <v>#REF!</v>
      </c>
      <c r="HH372" s="56" t="e">
        <f>MATCH(ROUND(#REF!,1),#REF!,0)</f>
        <v>#REF!</v>
      </c>
      <c r="HI372" s="56" t="e">
        <f>MATCH(ROUND(#REF!,1),#REF!,0)</f>
        <v>#REF!</v>
      </c>
      <c r="HK372" s="115">
        <f t="shared" si="37"/>
        <v>4</v>
      </c>
      <c r="HL372" s="115" t="str" cm="1">
        <f t="array" ref="HL372">IFERROR(INDEX(#REF!,'5. Data Set'!HH372),"")</f>
        <v/>
      </c>
      <c r="HN372" s="116" t="str" cm="1">
        <f t="array" ref="HN372">IF(IFERROR(INDEX($E$5:$E$900,SMALL(IF(ROUND($EH$5:$EH$900,1)=ROUND($EH372,1),ROW($EH$5:$EH$900)-4,""),1)),"")=$E372,"",IFERROR(INDEX($E$5:$E$900,SMALL(IF(ROUND($EH$5:$EH$900,1)=ROUND($EH372,1),ROW($EH$5:$EH$900)-4,""),1)),""))</f>
        <v/>
      </c>
      <c r="HO372" s="116" t="str" cm="1">
        <f t="array" ref="HO372">IF(IFERROR(INDEX($E$5:$E$900,SMALL(IF(ROUND($EH$5:$EH$900,1)=ROUND($EH372,1),ROW($EH$5:$EH$900)-4,""),2)),"")=$E372,"",IFERROR(INDEX($E$5:$E$900,SMALL(IF(ROUND($EH$5:$EH$900,1)=ROUND($EH372,1),ROW($EH$5:$EH$900)-4,""),2)),""))</f>
        <v/>
      </c>
      <c r="HP372" s="116" t="str" cm="1">
        <f t="array" ref="HP372">IF(IFERROR(INDEX($E$5:$E$900,SMALL(IF(ROUND($EH$5:$EH$900,1)=ROUND($EH372,1),ROW($EH$5:$EH$900)-4,""),3)),"")=$E372,"",IFERROR(INDEX($E$5:$E$900,SMALL(IF(ROUND($EH$5:$EH$900,1)=ROUND($EH372,1),ROW($EH$5:$EH$900)-4,""),3)),""))</f>
        <v/>
      </c>
      <c r="HQ372" s="117" t="str" cm="1">
        <f t="array" ref="HQ372">IF(IFERROR(INDEX($E$5:$E$900,SMALL(IF(ROUND($EH$5:$EH$900,1)=ROUND($EH372,1),ROW($EH$5:$EH$900)-4,""),4)),"")=$E372,"",IFERROR(INDEX($E$5:$E$900,SMALL(IF(ROUND($EH$5:$EH$900,1)=ROUND($EH372,1),ROW($EH$5:$EH$900)-4,""),4)),""))</f>
        <v/>
      </c>
      <c r="HR372" s="118"/>
      <c r="HS372" s="105" t="str">
        <f t="shared" si="38"/>
        <v>AJEE</v>
      </c>
      <c r="HT372" s="119" t="str">
        <f t="shared" si="39"/>
        <v/>
      </c>
      <c r="HU372" s="119" t="str">
        <f t="shared" si="39"/>
        <v/>
      </c>
      <c r="HV372" s="119" t="str">
        <f t="shared" si="39"/>
        <v/>
      </c>
      <c r="HW372" s="119" t="str">
        <f t="shared" si="36"/>
        <v/>
      </c>
    </row>
    <row r="373" spans="1:237" ht="12.75" customHeight="1" x14ac:dyDescent="0.25">
      <c r="A373" s="110" t="s">
        <v>1072</v>
      </c>
      <c r="B373" s="110" t="s">
        <v>1244</v>
      </c>
      <c r="C373" s="107" t="s">
        <v>1142</v>
      </c>
      <c r="D373" s="108">
        <v>2020</v>
      </c>
      <c r="E373" s="109" t="s">
        <v>1247</v>
      </c>
      <c r="F373" s="107" t="s">
        <v>309</v>
      </c>
      <c r="G373" s="107" t="s">
        <v>1076</v>
      </c>
      <c r="H373" s="107" t="s">
        <v>1076</v>
      </c>
      <c r="I373" s="107" t="s">
        <v>1076</v>
      </c>
      <c r="J373" s="107" t="s">
        <v>1076</v>
      </c>
      <c r="K373" s="107" t="s">
        <v>1076</v>
      </c>
      <c r="L373" s="107" t="s">
        <v>1076</v>
      </c>
      <c r="M373" s="107" t="s">
        <v>1076</v>
      </c>
      <c r="N373" s="107" t="s">
        <v>1076</v>
      </c>
      <c r="O373" s="107" t="s">
        <v>1076</v>
      </c>
      <c r="P373" s="107" t="s">
        <v>1076</v>
      </c>
      <c r="Q373" s="107" t="s">
        <v>1076</v>
      </c>
      <c r="R373" s="107" t="s">
        <v>1077</v>
      </c>
      <c r="S373" s="107" t="s">
        <v>1076</v>
      </c>
      <c r="T373" s="107" t="s">
        <v>1077</v>
      </c>
      <c r="U373" s="107" t="s">
        <v>1077</v>
      </c>
      <c r="V373" s="107" t="s">
        <v>1077</v>
      </c>
      <c r="W373" s="107" t="s">
        <v>18</v>
      </c>
      <c r="X373" s="105" t="s">
        <v>1098</v>
      </c>
      <c r="Y373" s="107" t="s">
        <v>296</v>
      </c>
      <c r="Z373" s="107">
        <v>1</v>
      </c>
      <c r="AA373" s="107" t="s">
        <v>1237</v>
      </c>
      <c r="AB373" s="110">
        <v>4</v>
      </c>
      <c r="AC373" s="110">
        <v>2</v>
      </c>
      <c r="AD373" s="107">
        <v>3592</v>
      </c>
      <c r="AE373" s="107">
        <v>4</v>
      </c>
      <c r="AF373" s="107">
        <v>2</v>
      </c>
      <c r="AG373" s="107">
        <v>95700</v>
      </c>
      <c r="AH373" s="107">
        <v>12</v>
      </c>
      <c r="AI373" s="107" t="s">
        <v>1242</v>
      </c>
      <c r="AJ373" s="110">
        <v>8</v>
      </c>
      <c r="AK373" s="110"/>
      <c r="AL373" s="107"/>
      <c r="AM373" s="107">
        <v>2</v>
      </c>
      <c r="AN373" s="110" t="s">
        <v>831</v>
      </c>
      <c r="AO373" s="110">
        <v>1600</v>
      </c>
      <c r="AP373" s="107" t="s">
        <v>1140</v>
      </c>
      <c r="AQ373" s="107" t="s">
        <v>1081</v>
      </c>
      <c r="AR373" s="107" t="s">
        <v>319</v>
      </c>
      <c r="AS373" s="107" t="s">
        <v>481</v>
      </c>
      <c r="AT373" s="107" t="s">
        <v>478</v>
      </c>
      <c r="AU373" s="111">
        <v>5.5229999999999997</v>
      </c>
      <c r="AV373" s="111">
        <v>9.1660000000000004</v>
      </c>
      <c r="AW373" s="111">
        <v>8.0709999999999997</v>
      </c>
      <c r="AX373" s="111">
        <v>4.7469999999999999</v>
      </c>
      <c r="AY373" s="111">
        <v>4.6840000000000002</v>
      </c>
      <c r="AZ373" s="111">
        <v>7.2859999999999996</v>
      </c>
      <c r="BA373" s="111">
        <v>5.25</v>
      </c>
      <c r="BB373" s="111">
        <v>6.718</v>
      </c>
      <c r="BC373" s="111">
        <v>9.9269999999999996</v>
      </c>
      <c r="BD373" s="111">
        <v>20.067</v>
      </c>
      <c r="BE373" s="107">
        <v>49.584000000000003</v>
      </c>
      <c r="BF373" s="107">
        <v>10.199999999999999</v>
      </c>
      <c r="BG373" s="107">
        <v>20473.87</v>
      </c>
      <c r="BH373" s="237">
        <v>20440.707999999999</v>
      </c>
      <c r="BI373" s="111">
        <v>2.952</v>
      </c>
      <c r="BJ373" s="112">
        <v>420.923</v>
      </c>
      <c r="BK373" s="112">
        <v>15342.815000000001</v>
      </c>
      <c r="BL373" s="111">
        <v>2.2160000000000002</v>
      </c>
      <c r="BM373" s="112">
        <v>364.09300000000002</v>
      </c>
      <c r="BN373" s="112">
        <v>10219.486000000001</v>
      </c>
      <c r="BO373" s="111">
        <v>1.476</v>
      </c>
      <c r="BP373" s="112">
        <v>263.11099999999999</v>
      </c>
      <c r="BQ373" s="112">
        <v>5080.4319999999998</v>
      </c>
      <c r="BR373" s="111">
        <v>0.73399999999999999</v>
      </c>
      <c r="BS373" s="107">
        <v>188.76499999999999</v>
      </c>
      <c r="BT373" s="107">
        <v>271702.99</v>
      </c>
      <c r="BU373" s="112">
        <v>273167.53499999997</v>
      </c>
      <c r="BV373" s="107">
        <v>4.6289999999999996</v>
      </c>
      <c r="BW373" s="107">
        <v>371.41</v>
      </c>
      <c r="BX373" s="107">
        <v>203743.11199999999</v>
      </c>
      <c r="BY373" s="107">
        <v>3.4529999999999998</v>
      </c>
      <c r="BZ373" s="107">
        <v>347.05700000000002</v>
      </c>
      <c r="CA373" s="107">
        <v>135832.69699999999</v>
      </c>
      <c r="CB373" s="107">
        <v>2.302</v>
      </c>
      <c r="CC373" s="107">
        <v>260.20800000000003</v>
      </c>
      <c r="CD373" s="107">
        <v>67937.692999999999</v>
      </c>
      <c r="CE373" s="107">
        <v>1.151</v>
      </c>
      <c r="CF373" s="107">
        <v>178.953</v>
      </c>
      <c r="CG373" s="107">
        <v>71057.08</v>
      </c>
      <c r="CH373" s="112">
        <v>70209.525999999998</v>
      </c>
      <c r="CI373" s="107">
        <v>4.4029999999999996</v>
      </c>
      <c r="CJ373" s="107">
        <v>431.09399999999999</v>
      </c>
      <c r="CK373" s="107">
        <v>53286.241000000002</v>
      </c>
      <c r="CL373" s="107">
        <v>3.3420000000000001</v>
      </c>
      <c r="CM373" s="107">
        <v>398.92099999999999</v>
      </c>
      <c r="CN373" s="107">
        <v>35506.434999999998</v>
      </c>
      <c r="CO373" s="107">
        <v>2.2269999999999999</v>
      </c>
      <c r="CP373" s="107">
        <v>285.30900000000003</v>
      </c>
      <c r="CQ373" s="107">
        <v>17762.482</v>
      </c>
      <c r="CR373" s="107">
        <v>1.1140000000000001</v>
      </c>
      <c r="CS373" s="107">
        <v>175.22</v>
      </c>
      <c r="CT373" s="107">
        <v>32267.45</v>
      </c>
      <c r="CU373" s="107">
        <v>32262.1</v>
      </c>
      <c r="CV373" s="107">
        <v>2.14</v>
      </c>
      <c r="CW373" s="107">
        <v>342.24</v>
      </c>
      <c r="CX373" s="112">
        <v>24191.7</v>
      </c>
      <c r="CY373" s="107">
        <v>1.61</v>
      </c>
      <c r="CZ373" s="107">
        <v>277.48</v>
      </c>
      <c r="DA373" s="112">
        <v>16137.94</v>
      </c>
      <c r="DB373" s="107">
        <v>1.07</v>
      </c>
      <c r="DC373" s="107">
        <v>241.42</v>
      </c>
      <c r="DD373" s="112">
        <v>8077.16</v>
      </c>
      <c r="DE373" s="107">
        <v>0.54</v>
      </c>
      <c r="DF373" s="107">
        <v>169.97</v>
      </c>
      <c r="DG373" s="107">
        <v>46401.8</v>
      </c>
      <c r="DH373" s="112">
        <v>46568.85</v>
      </c>
      <c r="DI373" s="107">
        <v>2.23</v>
      </c>
      <c r="DJ373" s="107">
        <v>354.32</v>
      </c>
      <c r="DK373" s="112">
        <v>34863.910000000003</v>
      </c>
      <c r="DL373" s="107">
        <v>1.67</v>
      </c>
      <c r="DM373" s="107">
        <v>314.77999999999997</v>
      </c>
      <c r="DN373" s="112">
        <v>23229.07</v>
      </c>
      <c r="DO373" s="107">
        <v>1.1100000000000001</v>
      </c>
      <c r="DP373" s="107">
        <v>248.87</v>
      </c>
      <c r="DQ373" s="112">
        <v>11609.16</v>
      </c>
      <c r="DR373" s="107">
        <v>0.56000000000000005</v>
      </c>
      <c r="DS373" s="107">
        <v>172.15</v>
      </c>
      <c r="DT373" s="107">
        <v>3666.22</v>
      </c>
      <c r="DU373" s="112">
        <v>3670.62</v>
      </c>
      <c r="DV373" s="107">
        <v>3.76</v>
      </c>
      <c r="DW373" s="107">
        <v>405.6</v>
      </c>
      <c r="DX373" s="112">
        <v>2749.48</v>
      </c>
      <c r="DY373" s="107">
        <v>2.82</v>
      </c>
      <c r="DZ373" s="107">
        <v>328.95</v>
      </c>
      <c r="EA373" s="112">
        <v>1830.37</v>
      </c>
      <c r="EB373" s="107">
        <v>1.87</v>
      </c>
      <c r="EC373" s="107">
        <v>246.01</v>
      </c>
      <c r="ED373" s="112">
        <v>919.61</v>
      </c>
      <c r="EE373" s="107">
        <v>0.94</v>
      </c>
      <c r="EF373" s="107">
        <v>201.69</v>
      </c>
      <c r="EG373" s="107">
        <v>1034004.38</v>
      </c>
      <c r="EH373" s="111">
        <v>1034023.16</v>
      </c>
      <c r="EI373" s="107">
        <v>2.92</v>
      </c>
      <c r="EJ373" s="107">
        <v>333.39</v>
      </c>
      <c r="EK373" s="112">
        <v>902320.78</v>
      </c>
      <c r="EL373" s="107">
        <v>2.548</v>
      </c>
      <c r="EM373" s="107">
        <v>317</v>
      </c>
      <c r="EN373" s="112">
        <v>778776.16</v>
      </c>
      <c r="EO373" s="107">
        <v>2.1989999999999998</v>
      </c>
      <c r="EP373" s="107">
        <v>294.7</v>
      </c>
      <c r="EQ373" s="112">
        <v>646440.03</v>
      </c>
      <c r="ER373" s="107">
        <v>1.8260000000000001</v>
      </c>
      <c r="ES373" s="107">
        <v>275.32</v>
      </c>
      <c r="ET373" s="112">
        <v>517191.37</v>
      </c>
      <c r="EU373" s="107">
        <v>1.4610000000000001</v>
      </c>
      <c r="EV373" s="107">
        <v>256.3</v>
      </c>
      <c r="EW373" s="112">
        <v>385454.47</v>
      </c>
      <c r="EX373" s="107">
        <v>1.089</v>
      </c>
      <c r="EY373" s="107">
        <v>239.06</v>
      </c>
      <c r="EZ373" s="112">
        <v>259571.92</v>
      </c>
      <c r="FA373" s="107">
        <v>0.73299999999999998</v>
      </c>
      <c r="FB373" s="107">
        <v>221.49</v>
      </c>
      <c r="FC373" s="112">
        <v>129723.1</v>
      </c>
      <c r="FD373" s="107">
        <v>0.36599999999999999</v>
      </c>
      <c r="FE373" s="107">
        <v>189.88</v>
      </c>
      <c r="FF373" s="107">
        <v>376.64</v>
      </c>
      <c r="FG373" s="112">
        <v>368.23</v>
      </c>
      <c r="FH373" s="107">
        <v>1.0900000000000001</v>
      </c>
      <c r="FI373" s="107">
        <v>120.73</v>
      </c>
      <c r="FJ373" s="112">
        <v>184.8</v>
      </c>
      <c r="FK373" s="107">
        <v>0.55000000000000004</v>
      </c>
      <c r="FL373" s="107">
        <v>109.01</v>
      </c>
      <c r="FM373" s="107">
        <v>220.9</v>
      </c>
      <c r="FN373" s="112">
        <v>220.92</v>
      </c>
      <c r="FO373" s="107">
        <v>1.62</v>
      </c>
      <c r="FP373" s="107">
        <v>121.64</v>
      </c>
      <c r="FQ373" s="112">
        <v>109.74</v>
      </c>
      <c r="FR373" s="107">
        <v>0.8</v>
      </c>
      <c r="FS373" s="107">
        <v>108.41</v>
      </c>
      <c r="FT373" s="107">
        <v>82.11</v>
      </c>
      <c r="FU373" s="107">
        <v>7.13</v>
      </c>
      <c r="FV373" s="107">
        <v>337.24</v>
      </c>
      <c r="FW373" s="107">
        <v>78.069999999999993</v>
      </c>
      <c r="FX373" s="107">
        <v>6.78</v>
      </c>
      <c r="FY373" s="107">
        <v>355.68</v>
      </c>
      <c r="FZ373" s="107">
        <v>710292.23</v>
      </c>
      <c r="GA373" s="107">
        <v>4.8</v>
      </c>
      <c r="GB373" s="107">
        <v>394.06</v>
      </c>
      <c r="GC373" s="107">
        <v>2447558.44</v>
      </c>
      <c r="GD373" s="107">
        <v>16.53</v>
      </c>
      <c r="GE373" s="113">
        <v>333.31</v>
      </c>
      <c r="GF373" s="113">
        <v>104.5</v>
      </c>
      <c r="GG373" s="113">
        <v>6.2</v>
      </c>
      <c r="GH373" s="113">
        <v>8.1999999999999993</v>
      </c>
      <c r="GI373" s="113">
        <v>31.5</v>
      </c>
      <c r="GJ373" s="113">
        <v>10.199999999999999</v>
      </c>
      <c r="GK373" s="113">
        <v>230.3</v>
      </c>
      <c r="GL373" s="107">
        <v>0</v>
      </c>
      <c r="GM373" s="107">
        <v>1</v>
      </c>
      <c r="GN373" s="107">
        <v>0</v>
      </c>
      <c r="GO373" s="133">
        <v>0</v>
      </c>
      <c r="GP373" s="133">
        <v>0</v>
      </c>
      <c r="GQ373" s="133">
        <v>0</v>
      </c>
      <c r="GR373" s="133" t="s">
        <v>1103</v>
      </c>
      <c r="GS373" s="72" t="s">
        <v>981</v>
      </c>
      <c r="GT373" s="72">
        <v>0.89</v>
      </c>
      <c r="GU373" s="72">
        <v>0.93</v>
      </c>
      <c r="GV373" s="72">
        <v>0.94</v>
      </c>
      <c r="GW373" s="72">
        <v>0.93</v>
      </c>
      <c r="GX373" s="72" t="s">
        <v>1085</v>
      </c>
      <c r="GY373" s="72">
        <v>1</v>
      </c>
      <c r="GZ373" s="72">
        <v>1600</v>
      </c>
      <c r="HA373" s="133" t="s">
        <v>1086</v>
      </c>
      <c r="HB373" s="133">
        <v>108.3</v>
      </c>
      <c r="HC373" s="53" t="str">
        <f t="shared" si="42"/>
        <v>82</v>
      </c>
      <c r="HD373" s="56">
        <f t="shared" si="41"/>
        <v>2020</v>
      </c>
      <c r="HF373" s="56" t="e">
        <f>MATCH(ROUND(#REF!,1),#REF!,0)</f>
        <v>#REF!</v>
      </c>
      <c r="HG373" s="56" t="e">
        <f>MATCH(ROUND(#REF!,1),#REF!,0)</f>
        <v>#REF!</v>
      </c>
      <c r="HH373" s="56" t="e">
        <f>MATCH(ROUND(#REF!,1),#REF!,0)</f>
        <v>#REF!</v>
      </c>
      <c r="HI373" s="56" t="e">
        <f>MATCH(ROUND(#REF!,1),#REF!,0)</f>
        <v>#REF!</v>
      </c>
      <c r="HK373" s="115">
        <f t="shared" si="37"/>
        <v>2</v>
      </c>
      <c r="HL373" s="115" t="str" cm="1">
        <f t="array" ref="HL373">IFERROR(INDEX(#REF!,'5. Data Set'!HH373),"")</f>
        <v/>
      </c>
      <c r="HN373" s="116" t="str" cm="1">
        <f t="array" ref="HN373">IF(IFERROR(INDEX($E$5:$E$900,SMALL(IF(ROUND($EH$5:$EH$900,1)=ROUND($EH373,1),ROW($EH$5:$EH$900)-4,""),1)),"")=$E373,"",IFERROR(INDEX($E$5:$E$900,SMALL(IF(ROUND($EH$5:$EH$900,1)=ROUND($EH373,1),ROW($EH$5:$EH$900)-4,""),1)),""))</f>
        <v/>
      </c>
      <c r="HO373" s="116" t="str" cm="1">
        <f t="array" ref="HO373">IF(IFERROR(INDEX($E$5:$E$900,SMALL(IF(ROUND($EH$5:$EH$900,1)=ROUND($EH373,1),ROW($EH$5:$EH$900)-4,""),2)),"")=$E373,"",IFERROR(INDEX($E$5:$E$900,SMALL(IF(ROUND($EH$5:$EH$900,1)=ROUND($EH373,1),ROW($EH$5:$EH$900)-4,""),2)),""))</f>
        <v/>
      </c>
      <c r="HP373" s="116" t="str" cm="1">
        <f t="array" ref="HP373">IF(IFERROR(INDEX($E$5:$E$900,SMALL(IF(ROUND($EH$5:$EH$900,1)=ROUND($EH373,1),ROW($EH$5:$EH$900)-4,""),3)),"")=$E373,"",IFERROR(INDEX($E$5:$E$900,SMALL(IF(ROUND($EH$5:$EH$900,1)=ROUND($EH373,1),ROW($EH$5:$EH$900)-4,""),3)),""))</f>
        <v/>
      </c>
      <c r="HQ373" s="117" t="str" cm="1">
        <f t="array" ref="HQ373">IF(IFERROR(INDEX($E$5:$E$900,SMALL(IF(ROUND($EH$5:$EH$900,1)=ROUND($EH373,1),ROW($EH$5:$EH$900)-4,""),4)),"")=$E373,"",IFERROR(INDEX($E$5:$E$900,SMALL(IF(ROUND($EH$5:$EH$900,1)=ROUND($EH373,1),ROW($EH$5:$EH$900)-4,""),4)),""))</f>
        <v/>
      </c>
      <c r="HR373" s="118"/>
      <c r="HS373" s="105" t="str">
        <f t="shared" si="38"/>
        <v>AJEE</v>
      </c>
      <c r="HT373" s="119" t="str">
        <f t="shared" si="39"/>
        <v/>
      </c>
      <c r="HU373" s="119" t="str">
        <f t="shared" si="39"/>
        <v/>
      </c>
      <c r="HV373" s="119" t="str">
        <f t="shared" si="39"/>
        <v/>
      </c>
      <c r="HW373" s="119" t="str">
        <f t="shared" si="36"/>
        <v/>
      </c>
    </row>
    <row r="374" spans="1:237" ht="12.75" customHeight="1" x14ac:dyDescent="0.25">
      <c r="A374" s="110" t="s">
        <v>1072</v>
      </c>
      <c r="B374" s="110" t="s">
        <v>1244</v>
      </c>
      <c r="C374" s="107" t="s">
        <v>1142</v>
      </c>
      <c r="D374" s="108">
        <v>2020</v>
      </c>
      <c r="E374" s="109" t="s">
        <v>1248</v>
      </c>
      <c r="F374" s="107" t="s">
        <v>300</v>
      </c>
      <c r="G374" s="107" t="s">
        <v>1076</v>
      </c>
      <c r="H374" s="107" t="s">
        <v>1076</v>
      </c>
      <c r="I374" s="107" t="s">
        <v>1076</v>
      </c>
      <c r="J374" s="107" t="s">
        <v>1076</v>
      </c>
      <c r="K374" s="107" t="s">
        <v>1076</v>
      </c>
      <c r="L374" s="107" t="s">
        <v>1076</v>
      </c>
      <c r="M374" s="107" t="s">
        <v>1076</v>
      </c>
      <c r="N374" s="107" t="s">
        <v>1076</v>
      </c>
      <c r="O374" s="107" t="s">
        <v>1076</v>
      </c>
      <c r="P374" s="107" t="s">
        <v>1076</v>
      </c>
      <c r="Q374" s="107" t="s">
        <v>1076</v>
      </c>
      <c r="R374" s="107" t="s">
        <v>1077</v>
      </c>
      <c r="S374" s="107" t="s">
        <v>1076</v>
      </c>
      <c r="T374" s="107" t="s">
        <v>1077</v>
      </c>
      <c r="U374" s="107" t="s">
        <v>1077</v>
      </c>
      <c r="V374" s="107" t="s">
        <v>1077</v>
      </c>
      <c r="W374" s="107" t="s">
        <v>18</v>
      </c>
      <c r="X374" s="105" t="s">
        <v>1098</v>
      </c>
      <c r="Y374" s="107" t="s">
        <v>296</v>
      </c>
      <c r="Z374" s="107">
        <v>1</v>
      </c>
      <c r="AA374" s="107" t="s">
        <v>1089</v>
      </c>
      <c r="AB374" s="110">
        <v>4</v>
      </c>
      <c r="AC374" s="110">
        <v>2</v>
      </c>
      <c r="AD374" s="107">
        <v>2694</v>
      </c>
      <c r="AE374" s="107">
        <v>28</v>
      </c>
      <c r="AF374" s="107">
        <v>2</v>
      </c>
      <c r="AG374" s="107">
        <v>383700</v>
      </c>
      <c r="AH374" s="107">
        <v>12</v>
      </c>
      <c r="AI374" s="107" t="s">
        <v>1202</v>
      </c>
      <c r="AJ374" s="110">
        <v>8</v>
      </c>
      <c r="AK374" s="110"/>
      <c r="AL374" s="107"/>
      <c r="AM374" s="107">
        <v>2</v>
      </c>
      <c r="AN374" s="110" t="s">
        <v>831</v>
      </c>
      <c r="AO374" s="110">
        <v>1600</v>
      </c>
      <c r="AP374" s="107" t="s">
        <v>1140</v>
      </c>
      <c r="AQ374" s="107" t="s">
        <v>1081</v>
      </c>
      <c r="AR374" s="107" t="s">
        <v>319</v>
      </c>
      <c r="AS374" s="107" t="s">
        <v>481</v>
      </c>
      <c r="AT374" s="107" t="s">
        <v>478</v>
      </c>
      <c r="AU374" s="111">
        <v>17.786000000000001</v>
      </c>
      <c r="AV374" s="111">
        <v>23.082999999999998</v>
      </c>
      <c r="AW374" s="111">
        <v>27.756</v>
      </c>
      <c r="AX374" s="111">
        <v>16.763999999999999</v>
      </c>
      <c r="AY374" s="111">
        <v>15.988</v>
      </c>
      <c r="AZ374" s="111">
        <v>27.210999999999999</v>
      </c>
      <c r="BA374" s="111">
        <v>14.41</v>
      </c>
      <c r="BB374" s="111">
        <v>20.895</v>
      </c>
      <c r="BC374" s="111">
        <v>580.33900000000006</v>
      </c>
      <c r="BD374" s="111">
        <v>19.901</v>
      </c>
      <c r="BE374" s="107">
        <v>287.209</v>
      </c>
      <c r="BF374" s="107">
        <v>32.299999999999997</v>
      </c>
      <c r="BG374" s="107">
        <v>111234.12</v>
      </c>
      <c r="BH374" s="112">
        <v>111184.042</v>
      </c>
      <c r="BI374" s="111">
        <v>16.056999999999999</v>
      </c>
      <c r="BJ374" s="112">
        <v>640.923</v>
      </c>
      <c r="BK374" s="112">
        <v>83399.504000000001</v>
      </c>
      <c r="BL374" s="111">
        <v>12.044</v>
      </c>
      <c r="BM374" s="112">
        <v>628.53499999999997</v>
      </c>
      <c r="BN374" s="112">
        <v>55662.080999999998</v>
      </c>
      <c r="BO374" s="111">
        <v>8.0389999999999997</v>
      </c>
      <c r="BP374" s="112">
        <v>488.97399999999999</v>
      </c>
      <c r="BQ374" s="112">
        <v>27787.923999999999</v>
      </c>
      <c r="BR374" s="111">
        <v>4.0129999999999999</v>
      </c>
      <c r="BS374" s="107">
        <v>316.483</v>
      </c>
      <c r="BT374" s="107">
        <v>1138820.08</v>
      </c>
      <c r="BU374" s="112">
        <v>1136866.96</v>
      </c>
      <c r="BV374" s="107">
        <v>19.265999999999998</v>
      </c>
      <c r="BW374" s="107">
        <v>659.54499999999996</v>
      </c>
      <c r="BX374" s="107">
        <v>854242.42500000005</v>
      </c>
      <c r="BY374" s="107">
        <v>14.477</v>
      </c>
      <c r="BZ374" s="107">
        <v>599.36099999999999</v>
      </c>
      <c r="CA374" s="107">
        <v>569423.68799999997</v>
      </c>
      <c r="CB374" s="107">
        <v>9.65</v>
      </c>
      <c r="CC374" s="107">
        <v>434.45499999999998</v>
      </c>
      <c r="CD374" s="107">
        <v>284486.40100000001</v>
      </c>
      <c r="CE374" s="107">
        <v>4.8209999999999997</v>
      </c>
      <c r="CF374" s="107">
        <v>266.12099999999998</v>
      </c>
      <c r="CG374" s="107">
        <v>366298</v>
      </c>
      <c r="CH374" s="112">
        <v>363696.91100000002</v>
      </c>
      <c r="CI374" s="107">
        <v>22.806999999999999</v>
      </c>
      <c r="CJ374" s="107">
        <v>589.02300000000002</v>
      </c>
      <c r="CK374" s="107">
        <v>274702.83199999999</v>
      </c>
      <c r="CL374" s="107">
        <v>17.227</v>
      </c>
      <c r="CM374" s="107">
        <v>567.745</v>
      </c>
      <c r="CN374" s="107">
        <v>183089.13800000001</v>
      </c>
      <c r="CO374" s="107">
        <v>11.481</v>
      </c>
      <c r="CP374" s="107">
        <v>442.584</v>
      </c>
      <c r="CQ374" s="107">
        <v>91620.888000000006</v>
      </c>
      <c r="CR374" s="107">
        <v>5.7460000000000004</v>
      </c>
      <c r="CS374" s="107">
        <v>295.05500000000001</v>
      </c>
      <c r="CT374" s="107">
        <v>200522.95</v>
      </c>
      <c r="CU374" s="107">
        <v>200308.2</v>
      </c>
      <c r="CV374" s="107">
        <v>13.3</v>
      </c>
      <c r="CW374" s="107">
        <v>597.35</v>
      </c>
      <c r="CX374" s="112">
        <v>150296.31</v>
      </c>
      <c r="CY374" s="107">
        <v>9.98</v>
      </c>
      <c r="CZ374" s="107">
        <v>517.07000000000005</v>
      </c>
      <c r="DA374" s="112">
        <v>100217.86</v>
      </c>
      <c r="DB374" s="107">
        <v>6.66</v>
      </c>
      <c r="DC374" s="107">
        <v>418.49</v>
      </c>
      <c r="DD374" s="112">
        <v>50050.36</v>
      </c>
      <c r="DE374" s="107">
        <v>3.32</v>
      </c>
      <c r="DF374" s="107">
        <v>287.86</v>
      </c>
      <c r="DG374" s="107">
        <v>281449.34999999998</v>
      </c>
      <c r="DH374" s="112">
        <v>281357.24</v>
      </c>
      <c r="DI374" s="107">
        <v>13.47</v>
      </c>
      <c r="DJ374" s="107">
        <v>602.03</v>
      </c>
      <c r="DK374" s="112">
        <v>210949.14</v>
      </c>
      <c r="DL374" s="107">
        <v>10.1</v>
      </c>
      <c r="DM374" s="107">
        <v>582.4</v>
      </c>
      <c r="DN374" s="112">
        <v>140807.32</v>
      </c>
      <c r="DO374" s="107">
        <v>6.74</v>
      </c>
      <c r="DP374" s="107">
        <v>446.4</v>
      </c>
      <c r="DQ374" s="112">
        <v>70364.38</v>
      </c>
      <c r="DR374" s="107">
        <v>3.37</v>
      </c>
      <c r="DS374" s="107">
        <v>302.12</v>
      </c>
      <c r="DT374" s="107">
        <v>22145.7</v>
      </c>
      <c r="DU374" s="112">
        <v>22004.13</v>
      </c>
      <c r="DV374" s="107">
        <v>22.53</v>
      </c>
      <c r="DW374" s="107">
        <v>604.54999999999995</v>
      </c>
      <c r="DX374" s="112">
        <v>16621.5</v>
      </c>
      <c r="DY374" s="107">
        <v>17.02</v>
      </c>
      <c r="DZ374" s="107">
        <v>564.36</v>
      </c>
      <c r="EA374" s="112">
        <v>11051.89</v>
      </c>
      <c r="EB374" s="107">
        <v>11.31</v>
      </c>
      <c r="EC374" s="107">
        <v>439.69</v>
      </c>
      <c r="ED374" s="112">
        <v>5526.85</v>
      </c>
      <c r="EE374" s="107">
        <v>5.66</v>
      </c>
      <c r="EF374" s="107">
        <v>298.33</v>
      </c>
      <c r="EG374" s="107">
        <v>4815655.54</v>
      </c>
      <c r="EH374" s="111">
        <v>4819998.08</v>
      </c>
      <c r="EI374" s="107">
        <v>13.611000000000001</v>
      </c>
      <c r="EJ374" s="107">
        <v>631.11</v>
      </c>
      <c r="EK374" s="112">
        <v>4205116.93</v>
      </c>
      <c r="EL374" s="107">
        <v>11.875</v>
      </c>
      <c r="EM374" s="107">
        <v>614.95000000000005</v>
      </c>
      <c r="EN374" s="112">
        <v>3619262.32</v>
      </c>
      <c r="EO374" s="107">
        <v>10.221</v>
      </c>
      <c r="EP374" s="107">
        <v>562.87</v>
      </c>
      <c r="EQ374" s="112">
        <v>2997410.86</v>
      </c>
      <c r="ER374" s="107">
        <v>8.4649999999999999</v>
      </c>
      <c r="ES374" s="107">
        <v>507.67</v>
      </c>
      <c r="ET374" s="112">
        <v>2412095.15</v>
      </c>
      <c r="EU374" s="107">
        <v>6.8120000000000003</v>
      </c>
      <c r="EV374" s="107">
        <v>448.16</v>
      </c>
      <c r="EW374" s="112">
        <v>1807479.31</v>
      </c>
      <c r="EX374" s="107">
        <v>5.1040000000000001</v>
      </c>
      <c r="EY374" s="107">
        <v>378.69</v>
      </c>
      <c r="EZ374" s="112">
        <v>1206012.55</v>
      </c>
      <c r="FA374" s="107">
        <v>3.4060000000000001</v>
      </c>
      <c r="FB374" s="107">
        <v>315.79000000000002</v>
      </c>
      <c r="FC374" s="112">
        <v>604486.59</v>
      </c>
      <c r="FD374" s="107">
        <v>1.7070000000000001</v>
      </c>
      <c r="FE374" s="107">
        <v>255.8</v>
      </c>
      <c r="FF374" s="107">
        <v>1235.24</v>
      </c>
      <c r="FG374" s="112">
        <v>1282.49</v>
      </c>
      <c r="FH374" s="107">
        <v>3.79</v>
      </c>
      <c r="FI374" s="107">
        <v>133.13999999999999</v>
      </c>
      <c r="FJ374" s="112">
        <v>611.25</v>
      </c>
      <c r="FK374" s="107">
        <v>1.81</v>
      </c>
      <c r="FL374" s="107">
        <v>117.72</v>
      </c>
      <c r="FM374" s="107">
        <v>17655.47</v>
      </c>
      <c r="FN374" s="112">
        <v>17244.55</v>
      </c>
      <c r="FO374" s="107">
        <v>126.25</v>
      </c>
      <c r="FP374" s="107">
        <v>157.80000000000001</v>
      </c>
      <c r="FQ374" s="112">
        <v>8835.25</v>
      </c>
      <c r="FR374" s="107">
        <v>64.680000000000007</v>
      </c>
      <c r="FS374" s="107">
        <v>153.66</v>
      </c>
      <c r="FT374" s="107">
        <v>141.36000000000001</v>
      </c>
      <c r="FU374" s="107">
        <v>12.27</v>
      </c>
      <c r="FV374" s="107">
        <v>613.62</v>
      </c>
      <c r="FW374" s="107">
        <v>141.63999999999999</v>
      </c>
      <c r="FX374" s="107">
        <v>12.3</v>
      </c>
      <c r="FY374" s="107">
        <v>620.79</v>
      </c>
      <c r="FZ374" s="107">
        <v>3864775.58</v>
      </c>
      <c r="GA374" s="107">
        <v>26.1</v>
      </c>
      <c r="GB374" s="107">
        <v>633.91999999999996</v>
      </c>
      <c r="GC374" s="107">
        <v>26369602.66</v>
      </c>
      <c r="GD374" s="107">
        <v>178.06</v>
      </c>
      <c r="GE374" s="113">
        <v>619.96</v>
      </c>
      <c r="GF374" s="113">
        <v>90.1</v>
      </c>
      <c r="GG374" s="113">
        <v>19.8</v>
      </c>
      <c r="GH374" s="113">
        <v>110.1</v>
      </c>
      <c r="GI374" s="113">
        <v>75.599999999999994</v>
      </c>
      <c r="GJ374" s="113">
        <v>32.299999999999997</v>
      </c>
      <c r="GK374" s="113">
        <v>230.2</v>
      </c>
      <c r="GL374" s="107">
        <v>0</v>
      </c>
      <c r="GM374" s="107">
        <v>1</v>
      </c>
      <c r="GN374" s="107">
        <v>0</v>
      </c>
      <c r="GO374" s="133">
        <v>0</v>
      </c>
      <c r="GP374" s="133">
        <v>0</v>
      </c>
      <c r="GQ374" s="133">
        <v>0</v>
      </c>
      <c r="GR374" s="133" t="s">
        <v>1103</v>
      </c>
      <c r="GS374" s="72" t="s">
        <v>981</v>
      </c>
      <c r="GT374" s="72">
        <v>0.89</v>
      </c>
      <c r="GU374" s="72">
        <v>0.93</v>
      </c>
      <c r="GV374" s="72">
        <v>0.94</v>
      </c>
      <c r="GW374" s="72">
        <v>0.93</v>
      </c>
      <c r="GX374" s="72" t="s">
        <v>1085</v>
      </c>
      <c r="GY374" s="72">
        <v>1</v>
      </c>
      <c r="GZ374" s="72">
        <v>1600</v>
      </c>
      <c r="HA374" s="133" t="s">
        <v>1086</v>
      </c>
      <c r="HB374" s="133">
        <v>108.6</v>
      </c>
      <c r="HC374" s="53" t="str">
        <f t="shared" si="42"/>
        <v>83</v>
      </c>
      <c r="HD374" s="56">
        <f t="shared" si="41"/>
        <v>2020</v>
      </c>
      <c r="HF374" s="56" t="e">
        <f>MATCH(ROUND(#REF!,1),#REF!,0)</f>
        <v>#REF!</v>
      </c>
      <c r="HG374" s="56" t="e">
        <f>MATCH(ROUND(#REF!,1),#REF!,0)</f>
        <v>#REF!</v>
      </c>
      <c r="HH374" s="56" t="e">
        <f>MATCH(ROUND(#REF!,1),#REF!,0)</f>
        <v>#REF!</v>
      </c>
      <c r="HI374" s="56" t="e">
        <f>MATCH(ROUND(#REF!,1),#REF!,0)</f>
        <v>#REF!</v>
      </c>
      <c r="HK374" s="115">
        <f t="shared" si="37"/>
        <v>2</v>
      </c>
      <c r="HL374" s="115" t="str" cm="1">
        <f t="array" ref="HL374">IFERROR(INDEX(#REF!,'5. Data Set'!HH374),"")</f>
        <v/>
      </c>
      <c r="HN374" s="116" t="str" cm="1">
        <f t="array" ref="HN374">IF(IFERROR(INDEX($E$5:$E$900,SMALL(IF(ROUND($EH$5:$EH$900,1)=ROUND($EH374,1),ROW($EH$5:$EH$900)-4,""),1)),"")=$E374,"",IFERROR(INDEX($E$5:$E$900,SMALL(IF(ROUND($EH$5:$EH$900,1)=ROUND($EH374,1),ROW($EH$5:$EH$900)-4,""),1)),""))</f>
        <v/>
      </c>
      <c r="HO374" s="116" t="str" cm="1">
        <f t="array" ref="HO374">IF(IFERROR(INDEX($E$5:$E$900,SMALL(IF(ROUND($EH$5:$EH$900,1)=ROUND($EH374,1),ROW($EH$5:$EH$900)-4,""),2)),"")=$E374,"",IFERROR(INDEX($E$5:$E$900,SMALL(IF(ROUND($EH$5:$EH$900,1)=ROUND($EH374,1),ROW($EH$5:$EH$900)-4,""),2)),""))</f>
        <v/>
      </c>
      <c r="HP374" s="116" t="str" cm="1">
        <f t="array" ref="HP374">IF(IFERROR(INDEX($E$5:$E$900,SMALL(IF(ROUND($EH$5:$EH$900,1)=ROUND($EH374,1),ROW($EH$5:$EH$900)-4,""),3)),"")=$E374,"",IFERROR(INDEX($E$5:$E$900,SMALL(IF(ROUND($EH$5:$EH$900,1)=ROUND($EH374,1),ROW($EH$5:$EH$900)-4,""),3)),""))</f>
        <v/>
      </c>
      <c r="HQ374" s="117" t="str" cm="1">
        <f t="array" ref="HQ374">IF(IFERROR(INDEX($E$5:$E$900,SMALL(IF(ROUND($EH$5:$EH$900,1)=ROUND($EH374,1),ROW($EH$5:$EH$900)-4,""),4)),"")=$E374,"",IFERROR(INDEX($E$5:$E$900,SMALL(IF(ROUND($EH$5:$EH$900,1)=ROUND($EH374,1),ROW($EH$5:$EH$900)-4,""),4)),""))</f>
        <v/>
      </c>
      <c r="HR374" s="118"/>
      <c r="HS374" s="105" t="str">
        <f t="shared" si="38"/>
        <v>AJEE</v>
      </c>
      <c r="HT374" s="119" t="str">
        <f t="shared" si="39"/>
        <v/>
      </c>
      <c r="HU374" s="119" t="str">
        <f t="shared" si="39"/>
        <v/>
      </c>
      <c r="HV374" s="119" t="str">
        <f t="shared" si="39"/>
        <v/>
      </c>
      <c r="HW374" s="119" t="str">
        <f t="shared" si="36"/>
        <v/>
      </c>
    </row>
    <row r="375" spans="1:237" ht="12.75" customHeight="1" x14ac:dyDescent="0.25">
      <c r="A375" s="110" t="s">
        <v>1072</v>
      </c>
      <c r="B375" s="110" t="s">
        <v>1249</v>
      </c>
      <c r="C375" s="107" t="s">
        <v>1095</v>
      </c>
      <c r="D375" s="108">
        <v>2019</v>
      </c>
      <c r="E375" s="109" t="s">
        <v>1250</v>
      </c>
      <c r="F375" s="107" t="s">
        <v>300</v>
      </c>
      <c r="G375" s="107" t="s">
        <v>1076</v>
      </c>
      <c r="H375" s="107" t="s">
        <v>1076</v>
      </c>
      <c r="I375" s="107" t="s">
        <v>1076</v>
      </c>
      <c r="J375" s="107" t="s">
        <v>1076</v>
      </c>
      <c r="K375" s="107" t="s">
        <v>1076</v>
      </c>
      <c r="L375" s="107" t="s">
        <v>1076</v>
      </c>
      <c r="M375" s="107" t="s">
        <v>1076</v>
      </c>
      <c r="N375" s="107" t="s">
        <v>1076</v>
      </c>
      <c r="O375" s="107" t="s">
        <v>1076</v>
      </c>
      <c r="P375" s="107" t="s">
        <v>1076</v>
      </c>
      <c r="Q375" s="107" t="s">
        <v>1076</v>
      </c>
      <c r="R375" s="107" t="s">
        <v>1076</v>
      </c>
      <c r="S375" s="107" t="s">
        <v>1076</v>
      </c>
      <c r="T375" s="107" t="s">
        <v>1077</v>
      </c>
      <c r="U375" s="107" t="s">
        <v>1077</v>
      </c>
      <c r="V375" s="107" t="s">
        <v>1077</v>
      </c>
      <c r="W375" s="107" t="s">
        <v>19</v>
      </c>
      <c r="X375" s="105" t="s">
        <v>1251</v>
      </c>
      <c r="Y375" s="107" t="s">
        <v>296</v>
      </c>
      <c r="Z375" s="107">
        <v>1</v>
      </c>
      <c r="AA375" s="107" t="s">
        <v>1252</v>
      </c>
      <c r="AB375" s="110">
        <v>2</v>
      </c>
      <c r="AC375" s="110">
        <v>2</v>
      </c>
      <c r="AD375" s="107">
        <v>2100</v>
      </c>
      <c r="AE375" s="107">
        <v>16</v>
      </c>
      <c r="AF375" s="107">
        <v>2</v>
      </c>
      <c r="AG375" s="107">
        <v>382500</v>
      </c>
      <c r="AH375" s="107">
        <v>12</v>
      </c>
      <c r="AI375" s="107" t="s">
        <v>1253</v>
      </c>
      <c r="AJ375" s="110">
        <v>16</v>
      </c>
      <c r="AK375" s="110"/>
      <c r="AL375" s="107"/>
      <c r="AM375" s="107">
        <v>2</v>
      </c>
      <c r="AN375" s="110" t="s">
        <v>493</v>
      </c>
      <c r="AO375" s="110">
        <v>495</v>
      </c>
      <c r="AP375" s="107" t="s">
        <v>1158</v>
      </c>
      <c r="AQ375" s="107" t="s">
        <v>1254</v>
      </c>
      <c r="AR375" s="107" t="s">
        <v>319</v>
      </c>
      <c r="AS375" s="107" t="s">
        <v>868</v>
      </c>
      <c r="AT375" s="107" t="s">
        <v>478</v>
      </c>
      <c r="AU375" s="111">
        <v>16.637</v>
      </c>
      <c r="AV375" s="111">
        <v>25.277999999999999</v>
      </c>
      <c r="AW375" s="111">
        <v>24.263000000000002</v>
      </c>
      <c r="AX375" s="111">
        <v>13.478999999999999</v>
      </c>
      <c r="AY375" s="111">
        <v>14.32</v>
      </c>
      <c r="AZ375" s="111">
        <v>22.579000000000001</v>
      </c>
      <c r="BA375" s="111">
        <v>14.359</v>
      </c>
      <c r="BB375" s="111">
        <v>13.505000000000001</v>
      </c>
      <c r="BC375" s="111">
        <v>27.841999999999999</v>
      </c>
      <c r="BD375" s="111">
        <v>27.113</v>
      </c>
      <c r="BE375" s="107">
        <v>283.82499999999999</v>
      </c>
      <c r="BF375" s="107">
        <v>29.2</v>
      </c>
      <c r="BG375" s="107">
        <v>61586.35</v>
      </c>
      <c r="BH375" s="112">
        <v>61184.43</v>
      </c>
      <c r="BI375" s="111">
        <v>8.8360000000000003</v>
      </c>
      <c r="BJ375" s="112">
        <v>350.339</v>
      </c>
      <c r="BK375" s="112">
        <v>46107.796000000002</v>
      </c>
      <c r="BL375" s="111">
        <v>6.6589999999999998</v>
      </c>
      <c r="BM375" s="112">
        <v>339.98099999999999</v>
      </c>
      <c r="BN375" s="112">
        <v>30758.617999999999</v>
      </c>
      <c r="BO375" s="111">
        <v>4.4420000000000002</v>
      </c>
      <c r="BP375" s="112">
        <v>286.43400000000003</v>
      </c>
      <c r="BQ375" s="112">
        <v>15367.602000000001</v>
      </c>
      <c r="BR375" s="111">
        <v>2.2189999999999999</v>
      </c>
      <c r="BS375" s="107">
        <v>221.91200000000001</v>
      </c>
      <c r="BT375" s="107">
        <v>817396.23</v>
      </c>
      <c r="BU375" s="112">
        <v>815442.21799999999</v>
      </c>
      <c r="BV375" s="107">
        <v>13.819000000000001</v>
      </c>
      <c r="BW375" s="107">
        <v>380.392</v>
      </c>
      <c r="BX375" s="107">
        <v>613154.47100000002</v>
      </c>
      <c r="BY375" s="107">
        <v>10.391</v>
      </c>
      <c r="BZ375" s="107">
        <v>367.24200000000002</v>
      </c>
      <c r="CA375" s="107">
        <v>408836.19500000001</v>
      </c>
      <c r="CB375" s="107">
        <v>6.9279999999999999</v>
      </c>
      <c r="CC375" s="107">
        <v>307.59100000000001</v>
      </c>
      <c r="CD375" s="107">
        <v>204284.05</v>
      </c>
      <c r="CE375" s="107">
        <v>3.4620000000000002</v>
      </c>
      <c r="CF375" s="107">
        <v>196.334</v>
      </c>
      <c r="CG375" s="107">
        <v>186979.77</v>
      </c>
      <c r="CH375" s="112">
        <v>180175.223</v>
      </c>
      <c r="CI375" s="107">
        <v>11.298999999999999</v>
      </c>
      <c r="CJ375" s="107">
        <v>316.875</v>
      </c>
      <c r="CK375" s="107">
        <v>140269.36199999999</v>
      </c>
      <c r="CL375" s="107">
        <v>8.7959999999999994</v>
      </c>
      <c r="CM375" s="107">
        <v>311.88299999999998</v>
      </c>
      <c r="CN375" s="107">
        <v>93395.061000000002</v>
      </c>
      <c r="CO375" s="107">
        <v>5.8570000000000002</v>
      </c>
      <c r="CP375" s="107">
        <v>280.315</v>
      </c>
      <c r="CQ375" s="107">
        <v>46718.661999999997</v>
      </c>
      <c r="CR375" s="107">
        <v>2.93</v>
      </c>
      <c r="CS375" s="107">
        <v>177.63900000000001</v>
      </c>
      <c r="CT375" s="107">
        <v>94548.75</v>
      </c>
      <c r="CU375" s="107">
        <v>94570.84</v>
      </c>
      <c r="CV375" s="107">
        <v>6.28</v>
      </c>
      <c r="CW375" s="107">
        <v>308.08</v>
      </c>
      <c r="CX375" s="112">
        <v>71032.31</v>
      </c>
      <c r="CY375" s="107">
        <v>4.72</v>
      </c>
      <c r="CZ375" s="107">
        <v>281.99</v>
      </c>
      <c r="DA375" s="112">
        <v>47261.64</v>
      </c>
      <c r="DB375" s="107">
        <v>3.14</v>
      </c>
      <c r="DC375" s="107">
        <v>250.63</v>
      </c>
      <c r="DD375" s="112">
        <v>23657.35</v>
      </c>
      <c r="DE375" s="107">
        <v>1.57</v>
      </c>
      <c r="DF375" s="107">
        <v>203.35</v>
      </c>
      <c r="DG375" s="107">
        <v>146358.37</v>
      </c>
      <c r="DH375" s="112">
        <v>146584.57</v>
      </c>
      <c r="DI375" s="107">
        <v>7.02</v>
      </c>
      <c r="DJ375" s="107">
        <v>321.23</v>
      </c>
      <c r="DK375" s="112">
        <v>109748.73</v>
      </c>
      <c r="DL375" s="107">
        <v>5.25</v>
      </c>
      <c r="DM375" s="107">
        <v>304.06</v>
      </c>
      <c r="DN375" s="112">
        <v>73169.2</v>
      </c>
      <c r="DO375" s="107">
        <v>3.5</v>
      </c>
      <c r="DP375" s="107">
        <v>265.12</v>
      </c>
      <c r="DQ375" s="112">
        <v>36575.199999999997</v>
      </c>
      <c r="DR375" s="107">
        <v>1.75</v>
      </c>
      <c r="DS375" s="107">
        <v>207.73</v>
      </c>
      <c r="DT375" s="107">
        <v>10754.73</v>
      </c>
      <c r="DU375" s="112">
        <v>10778.83</v>
      </c>
      <c r="DV375" s="107">
        <v>11.03</v>
      </c>
      <c r="DW375" s="107">
        <v>318.89999999999998</v>
      </c>
      <c r="DX375" s="112">
        <v>8049.12</v>
      </c>
      <c r="DY375" s="107">
        <v>8.24</v>
      </c>
      <c r="DZ375" s="107">
        <v>296.25</v>
      </c>
      <c r="EA375" s="112">
        <v>5369.79</v>
      </c>
      <c r="EB375" s="107">
        <v>5.5</v>
      </c>
      <c r="EC375" s="107">
        <v>256.99</v>
      </c>
      <c r="ED375" s="112">
        <v>2676.58</v>
      </c>
      <c r="EE375" s="107">
        <v>2.74</v>
      </c>
      <c r="EF375" s="107">
        <v>217</v>
      </c>
      <c r="EG375" s="107">
        <v>3080957.16</v>
      </c>
      <c r="EH375" s="111">
        <v>3067464.37</v>
      </c>
      <c r="EI375" s="107">
        <v>8.6620000000000008</v>
      </c>
      <c r="EJ375" s="107">
        <v>358.76</v>
      </c>
      <c r="EK375" s="112">
        <v>2698956.32</v>
      </c>
      <c r="EL375" s="107">
        <v>7.6219999999999999</v>
      </c>
      <c r="EM375" s="107">
        <v>351.27</v>
      </c>
      <c r="EN375" s="112">
        <v>2304905.9</v>
      </c>
      <c r="EO375" s="107">
        <v>6.5090000000000003</v>
      </c>
      <c r="EP375" s="107">
        <v>335.68</v>
      </c>
      <c r="EQ375" s="112">
        <v>1925173.67</v>
      </c>
      <c r="ER375" s="107">
        <v>5.4370000000000003</v>
      </c>
      <c r="ES375" s="107">
        <v>309.47000000000003</v>
      </c>
      <c r="ET375" s="112">
        <v>1539776.89</v>
      </c>
      <c r="EU375" s="107">
        <v>4.3479999999999999</v>
      </c>
      <c r="EV375" s="107">
        <v>282.69</v>
      </c>
      <c r="EW375" s="112">
        <v>1156710.8600000001</v>
      </c>
      <c r="EX375" s="107">
        <v>3.2669999999999999</v>
      </c>
      <c r="EY375" s="107">
        <v>256.33999999999997</v>
      </c>
      <c r="EZ375" s="112">
        <v>774358.47</v>
      </c>
      <c r="FA375" s="107">
        <v>2.1869999999999998</v>
      </c>
      <c r="FB375" s="107">
        <v>232.36</v>
      </c>
      <c r="FC375" s="112">
        <v>387786.5</v>
      </c>
      <c r="FD375" s="107">
        <v>1.095</v>
      </c>
      <c r="FE375" s="107">
        <v>199.53</v>
      </c>
      <c r="FF375" s="107">
        <v>717.71</v>
      </c>
      <c r="FG375" s="112">
        <v>713.32</v>
      </c>
      <c r="FH375" s="107">
        <v>2.11</v>
      </c>
      <c r="FI375" s="107">
        <v>114.19</v>
      </c>
      <c r="FJ375" s="112">
        <v>353.29</v>
      </c>
      <c r="FK375" s="107">
        <v>1.04</v>
      </c>
      <c r="FL375" s="107">
        <v>105.64</v>
      </c>
      <c r="FM375" s="107">
        <v>582.4</v>
      </c>
      <c r="FN375" s="112">
        <v>585.32000000000005</v>
      </c>
      <c r="FO375" s="107">
        <v>4.29</v>
      </c>
      <c r="FP375" s="107">
        <v>112.04</v>
      </c>
      <c r="FQ375" s="112">
        <v>290.39</v>
      </c>
      <c r="FR375" s="107">
        <v>2.13</v>
      </c>
      <c r="FS375" s="107">
        <v>104.9</v>
      </c>
      <c r="FT375" s="107">
        <v>121.18</v>
      </c>
      <c r="FU375" s="107">
        <v>10.52</v>
      </c>
      <c r="FV375" s="107">
        <v>386.86</v>
      </c>
      <c r="FW375" s="107">
        <v>121.41</v>
      </c>
      <c r="FX375" s="107">
        <v>10.54</v>
      </c>
      <c r="FY375" s="107">
        <v>389.82</v>
      </c>
      <c r="FZ375" s="107">
        <v>2135657.9500000002</v>
      </c>
      <c r="GA375" s="107">
        <v>14.42</v>
      </c>
      <c r="GB375" s="107">
        <v>349.08</v>
      </c>
      <c r="GC375" s="107">
        <v>14677646.32</v>
      </c>
      <c r="GD375" s="107">
        <v>99.11</v>
      </c>
      <c r="GE375" s="113">
        <v>349.19</v>
      </c>
      <c r="GF375" s="113">
        <v>96.3</v>
      </c>
      <c r="GG375" s="113">
        <v>18.100000000000001</v>
      </c>
      <c r="GH375" s="113">
        <v>19.399999999999999</v>
      </c>
      <c r="GI375" s="113">
        <v>87.7</v>
      </c>
      <c r="GJ375" s="113">
        <v>29.2</v>
      </c>
      <c r="GK375" s="113">
        <v>114.7</v>
      </c>
      <c r="GL375" s="107">
        <v>0</v>
      </c>
      <c r="GM375" s="107">
        <v>4</v>
      </c>
      <c r="GN375" s="107">
        <v>0</v>
      </c>
      <c r="GO375" s="133">
        <v>2</v>
      </c>
      <c r="GP375" s="133">
        <v>0</v>
      </c>
      <c r="GQ375" s="133">
        <v>0</v>
      </c>
      <c r="GR375" s="133" t="s">
        <v>1103</v>
      </c>
      <c r="GS375" s="72" t="s">
        <v>981</v>
      </c>
      <c r="GT375" s="72">
        <v>0.83720000000000006</v>
      </c>
      <c r="GU375" s="72">
        <v>0.92359999999999998</v>
      </c>
      <c r="GV375" s="72">
        <v>0.94489999999999996</v>
      </c>
      <c r="GW375" s="72">
        <v>0.93469999999999998</v>
      </c>
      <c r="GX375" s="72" t="s">
        <v>1085</v>
      </c>
      <c r="GY375" s="72">
        <v>0.99</v>
      </c>
      <c r="GZ375" s="72">
        <v>495</v>
      </c>
      <c r="HA375" s="133" t="s">
        <v>1086</v>
      </c>
      <c r="HB375" s="133">
        <v>96.3</v>
      </c>
      <c r="HC375" s="53" t="str">
        <f t="shared" si="42"/>
        <v>84</v>
      </c>
      <c r="HD375" s="56">
        <f t="shared" si="41"/>
        <v>2019</v>
      </c>
      <c r="HF375" s="56" t="e">
        <f>MATCH(ROUND(#REF!,1),#REF!,0)</f>
        <v>#REF!</v>
      </c>
      <c r="HG375" s="56" t="e">
        <f>MATCH(ROUND(#REF!,1),#REF!,0)</f>
        <v>#REF!</v>
      </c>
      <c r="HH375" s="56" t="e">
        <f>MATCH(ROUND(#REF!,1),#REF!,0)</f>
        <v>#REF!</v>
      </c>
      <c r="HI375" s="56" t="e">
        <f>MATCH(ROUND(#REF!,1),#REF!,0)</f>
        <v>#REF!</v>
      </c>
      <c r="HK375" s="115">
        <f t="shared" si="37"/>
        <v>2</v>
      </c>
      <c r="HL375" s="115" t="str" cm="1">
        <f t="array" ref="HL375">IFERROR(INDEX(#REF!,'5. Data Set'!HH375),"")</f>
        <v/>
      </c>
      <c r="HN375" s="116" t="str" cm="1">
        <f t="array" ref="HN375">IF(IFERROR(INDEX($E$5:$E$900,SMALL(IF(ROUND($EH$5:$EH$900,1)=ROUND($EH375,1),ROW($EH$5:$EH$900)-4,""),1)),"")=$E375,"",IFERROR(INDEX($E$5:$E$900,SMALL(IF(ROUND($EH$5:$EH$900,1)=ROUND($EH375,1),ROW($EH$5:$EH$900)-4,""),1)),""))</f>
        <v/>
      </c>
      <c r="HO375" s="116" t="str" cm="1">
        <f t="array" ref="HO375">IF(IFERROR(INDEX($E$5:$E$900,SMALL(IF(ROUND($EH$5:$EH$900,1)=ROUND($EH375,1),ROW($EH$5:$EH$900)-4,""),2)),"")=$E375,"",IFERROR(INDEX($E$5:$E$900,SMALL(IF(ROUND($EH$5:$EH$900,1)=ROUND($EH375,1),ROW($EH$5:$EH$900)-4,""),2)),""))</f>
        <v/>
      </c>
      <c r="HP375" s="116" t="str" cm="1">
        <f t="array" ref="HP375">IF(IFERROR(INDEX($E$5:$E$900,SMALL(IF(ROUND($EH$5:$EH$900,1)=ROUND($EH375,1),ROW($EH$5:$EH$900)-4,""),3)),"")=$E375,"",IFERROR(INDEX($E$5:$E$900,SMALL(IF(ROUND($EH$5:$EH$900,1)=ROUND($EH375,1),ROW($EH$5:$EH$900)-4,""),3)),""))</f>
        <v/>
      </c>
      <c r="HQ375" s="117" t="str" cm="1">
        <f t="array" ref="HQ375">IF(IFERROR(INDEX($E$5:$E$900,SMALL(IF(ROUND($EH$5:$EH$900,1)=ROUND($EH375,1),ROW($EH$5:$EH$900)-4,""),4)),"")=$E375,"",IFERROR(INDEX($E$5:$E$900,SMALL(IF(ROUND($EH$5:$EH$900,1)=ROUND($EH375,1),ROW($EH$5:$EH$900)-4,""),4)),""))</f>
        <v/>
      </c>
      <c r="HR375" s="118"/>
      <c r="HS375" s="105" t="str">
        <f t="shared" si="38"/>
        <v>AJCA</v>
      </c>
      <c r="HT375" s="119" t="str">
        <f t="shared" si="39"/>
        <v/>
      </c>
      <c r="HU375" s="119" t="str">
        <f t="shared" si="39"/>
        <v/>
      </c>
      <c r="HV375" s="119" t="str">
        <f t="shared" si="39"/>
        <v/>
      </c>
      <c r="HW375" s="119" t="str">
        <f t="shared" si="36"/>
        <v/>
      </c>
    </row>
    <row r="376" spans="1:237" s="136" customFormat="1" ht="12.5" customHeight="1" x14ac:dyDescent="0.25">
      <c r="A376" s="110" t="s">
        <v>1072</v>
      </c>
      <c r="B376" s="110" t="s">
        <v>1249</v>
      </c>
      <c r="C376" s="107" t="s">
        <v>1095</v>
      </c>
      <c r="D376" s="108">
        <v>2019</v>
      </c>
      <c r="E376" s="109" t="s">
        <v>1255</v>
      </c>
      <c r="F376" s="107" t="s">
        <v>49</v>
      </c>
      <c r="G376" s="107" t="s">
        <v>1076</v>
      </c>
      <c r="H376" s="107" t="s">
        <v>1076</v>
      </c>
      <c r="I376" s="107" t="s">
        <v>1076</v>
      </c>
      <c r="J376" s="107" t="s">
        <v>1076</v>
      </c>
      <c r="K376" s="107" t="s">
        <v>1076</v>
      </c>
      <c r="L376" s="107" t="s">
        <v>1076</v>
      </c>
      <c r="M376" s="107" t="s">
        <v>1076</v>
      </c>
      <c r="N376" s="107" t="s">
        <v>1076</v>
      </c>
      <c r="O376" s="107" t="s">
        <v>1076</v>
      </c>
      <c r="P376" s="107" t="s">
        <v>1076</v>
      </c>
      <c r="Q376" s="107" t="s">
        <v>1076</v>
      </c>
      <c r="R376" s="107" t="s">
        <v>1076</v>
      </c>
      <c r="S376" s="107" t="s">
        <v>1077</v>
      </c>
      <c r="T376" s="107" t="s">
        <v>1077</v>
      </c>
      <c r="U376" s="107" t="s">
        <v>1077</v>
      </c>
      <c r="V376" s="107" t="s">
        <v>1077</v>
      </c>
      <c r="W376" s="107" t="s">
        <v>19</v>
      </c>
      <c r="X376" s="105" t="s">
        <v>1251</v>
      </c>
      <c r="Y376" s="107" t="s">
        <v>296</v>
      </c>
      <c r="Z376" s="107">
        <v>1</v>
      </c>
      <c r="AA376" s="107" t="s">
        <v>1256</v>
      </c>
      <c r="AB376" s="110">
        <v>2</v>
      </c>
      <c r="AC376" s="110">
        <v>2</v>
      </c>
      <c r="AD376" s="107">
        <v>2200</v>
      </c>
      <c r="AE376" s="107">
        <v>10</v>
      </c>
      <c r="AF376" s="107">
        <v>2</v>
      </c>
      <c r="AG376" s="107">
        <v>190500</v>
      </c>
      <c r="AH376" s="107">
        <v>12</v>
      </c>
      <c r="AI376" s="107" t="s">
        <v>1257</v>
      </c>
      <c r="AJ376" s="110">
        <v>16</v>
      </c>
      <c r="AK376" s="110"/>
      <c r="AL376" s="107"/>
      <c r="AM376" s="107">
        <v>2</v>
      </c>
      <c r="AN376" s="110" t="s">
        <v>493</v>
      </c>
      <c r="AO376" s="110">
        <v>495</v>
      </c>
      <c r="AP376" s="107" t="s">
        <v>1158</v>
      </c>
      <c r="AQ376" s="107" t="s">
        <v>1254</v>
      </c>
      <c r="AR376" s="107" t="s">
        <v>319</v>
      </c>
      <c r="AS376" s="107" t="s">
        <v>868</v>
      </c>
      <c r="AT376" s="107" t="s">
        <v>478</v>
      </c>
      <c r="AU376" s="111">
        <v>15.670999999999999</v>
      </c>
      <c r="AV376" s="111">
        <v>25.574999999999999</v>
      </c>
      <c r="AW376" s="111">
        <v>20.157</v>
      </c>
      <c r="AX376" s="111">
        <v>11.433999999999999</v>
      </c>
      <c r="AY376" s="111">
        <v>12.348000000000001</v>
      </c>
      <c r="AZ376" s="111">
        <v>19.209</v>
      </c>
      <c r="BA376" s="111">
        <v>13.61</v>
      </c>
      <c r="BB376" s="111">
        <v>15.058999999999999</v>
      </c>
      <c r="BC376" s="111">
        <v>30.573</v>
      </c>
      <c r="BD376" s="111">
        <v>35.170999999999999</v>
      </c>
      <c r="BE376" s="107">
        <v>179.01900000000001</v>
      </c>
      <c r="BF376" s="107">
        <v>26.5</v>
      </c>
      <c r="BG376" s="107">
        <v>41960.3</v>
      </c>
      <c r="BH376" s="112">
        <v>42029.599000000002</v>
      </c>
      <c r="BI376" s="111">
        <v>6.07</v>
      </c>
      <c r="BJ376" s="112">
        <v>260.15800000000002</v>
      </c>
      <c r="BK376" s="112">
        <v>31485.293000000001</v>
      </c>
      <c r="BL376" s="111">
        <v>4.5469999999999997</v>
      </c>
      <c r="BM376" s="112">
        <v>239.11699999999999</v>
      </c>
      <c r="BN376" s="112">
        <v>20954.453000000001</v>
      </c>
      <c r="BO376" s="111">
        <v>3.0259999999999998</v>
      </c>
      <c r="BP376" s="112">
        <v>207.773</v>
      </c>
      <c r="BQ376" s="112">
        <v>10498.736999999999</v>
      </c>
      <c r="BR376" s="111">
        <v>1.516</v>
      </c>
      <c r="BS376" s="107">
        <v>162.44499999999999</v>
      </c>
      <c r="BT376" s="107">
        <v>604675.16</v>
      </c>
      <c r="BU376" s="112">
        <v>603377.47199999995</v>
      </c>
      <c r="BV376" s="107">
        <v>10.225</v>
      </c>
      <c r="BW376" s="107">
        <v>279.59399999999999</v>
      </c>
      <c r="BX376" s="107">
        <v>453868.533</v>
      </c>
      <c r="BY376" s="107">
        <v>7.6920000000000002</v>
      </c>
      <c r="BZ376" s="107">
        <v>256.21899999999999</v>
      </c>
      <c r="CA376" s="107">
        <v>302208.23100000003</v>
      </c>
      <c r="CB376" s="107">
        <v>5.1210000000000004</v>
      </c>
      <c r="CC376" s="107">
        <v>220.24299999999999</v>
      </c>
      <c r="CD376" s="107">
        <v>151063.25</v>
      </c>
      <c r="CE376" s="107">
        <v>2.56</v>
      </c>
      <c r="CF376" s="107">
        <v>152.76900000000001</v>
      </c>
      <c r="CG376" s="107">
        <v>117727.19</v>
      </c>
      <c r="CH376" s="112">
        <v>113668.209</v>
      </c>
      <c r="CI376" s="107">
        <v>7.1280000000000001</v>
      </c>
      <c r="CJ376" s="107">
        <v>250.29</v>
      </c>
      <c r="CK376" s="107">
        <v>88256.956999999995</v>
      </c>
      <c r="CL376" s="107">
        <v>5.5350000000000001</v>
      </c>
      <c r="CM376" s="107">
        <v>225.48699999999999</v>
      </c>
      <c r="CN376" s="107">
        <v>58841.561000000002</v>
      </c>
      <c r="CO376" s="107">
        <v>3.69</v>
      </c>
      <c r="CP376" s="107">
        <v>204.18299999999999</v>
      </c>
      <c r="CQ376" s="107">
        <v>29420.383000000002</v>
      </c>
      <c r="CR376" s="107">
        <v>1.845</v>
      </c>
      <c r="CS376" s="107">
        <v>141.18600000000001</v>
      </c>
      <c r="CT376" s="107">
        <v>58941.94</v>
      </c>
      <c r="CU376" s="107">
        <v>58945.32</v>
      </c>
      <c r="CV376" s="107">
        <v>3.92</v>
      </c>
      <c r="CW376" s="107">
        <v>222.48</v>
      </c>
      <c r="CX376" s="112">
        <v>44232.33</v>
      </c>
      <c r="CY376" s="107">
        <v>2.94</v>
      </c>
      <c r="CZ376" s="107">
        <v>206.52</v>
      </c>
      <c r="DA376" s="112">
        <v>29499.040000000001</v>
      </c>
      <c r="DB376" s="107">
        <v>1.96</v>
      </c>
      <c r="DC376" s="107">
        <v>186.35</v>
      </c>
      <c r="DD376" s="112">
        <v>14758.27</v>
      </c>
      <c r="DE376" s="107">
        <v>0.98</v>
      </c>
      <c r="DF376" s="107">
        <v>150.94</v>
      </c>
      <c r="DG376" s="107">
        <v>92038.46</v>
      </c>
      <c r="DH376" s="112">
        <v>92008.25</v>
      </c>
      <c r="DI376" s="107">
        <v>4.41</v>
      </c>
      <c r="DJ376" s="107">
        <v>235.13</v>
      </c>
      <c r="DK376" s="112">
        <v>68970.320000000007</v>
      </c>
      <c r="DL376" s="107">
        <v>3.3</v>
      </c>
      <c r="DM376" s="107">
        <v>218.37</v>
      </c>
      <c r="DN376" s="112">
        <v>46019.8</v>
      </c>
      <c r="DO376" s="107">
        <v>2.2000000000000002</v>
      </c>
      <c r="DP376" s="107">
        <v>194.15</v>
      </c>
      <c r="DQ376" s="112">
        <v>23014.89</v>
      </c>
      <c r="DR376" s="107">
        <v>1.1000000000000001</v>
      </c>
      <c r="DS376" s="107">
        <v>152.36000000000001</v>
      </c>
      <c r="DT376" s="107">
        <v>6736.96</v>
      </c>
      <c r="DU376" s="112">
        <v>6744.52</v>
      </c>
      <c r="DV376" s="107">
        <v>6.9</v>
      </c>
      <c r="DW376" s="107">
        <v>235.49</v>
      </c>
      <c r="DX376" s="112">
        <v>5040.45</v>
      </c>
      <c r="DY376" s="107">
        <v>5.16</v>
      </c>
      <c r="DZ376" s="107">
        <v>214.39</v>
      </c>
      <c r="EA376" s="112">
        <v>3365.18</v>
      </c>
      <c r="EB376" s="107">
        <v>3.45</v>
      </c>
      <c r="EC376" s="107">
        <v>190.84</v>
      </c>
      <c r="ED376" s="112">
        <v>1679.06</v>
      </c>
      <c r="EE376" s="107">
        <v>1.72</v>
      </c>
      <c r="EF376" s="107">
        <v>160.82</v>
      </c>
      <c r="EG376" s="107">
        <v>2121659.1</v>
      </c>
      <c r="EH376" s="111">
        <v>2120769.73</v>
      </c>
      <c r="EI376" s="107">
        <v>5.9889999999999999</v>
      </c>
      <c r="EJ376" s="107">
        <v>263.68</v>
      </c>
      <c r="EK376" s="112">
        <v>1857523.47</v>
      </c>
      <c r="EL376" s="107">
        <v>5.2460000000000004</v>
      </c>
      <c r="EM376" s="107">
        <v>250.63</v>
      </c>
      <c r="EN376" s="112">
        <v>1598157.67</v>
      </c>
      <c r="EO376" s="107">
        <v>4.5129999999999999</v>
      </c>
      <c r="EP376" s="107">
        <v>237.4</v>
      </c>
      <c r="EQ376" s="112">
        <v>1325042.53</v>
      </c>
      <c r="ER376" s="107">
        <v>3.742</v>
      </c>
      <c r="ES376" s="107">
        <v>221.21</v>
      </c>
      <c r="ET376" s="112">
        <v>1064063.43</v>
      </c>
      <c r="EU376" s="107">
        <v>3.0049999999999999</v>
      </c>
      <c r="EV376" s="107">
        <v>205.54</v>
      </c>
      <c r="EW376" s="112">
        <v>793394.84</v>
      </c>
      <c r="EX376" s="107">
        <v>2.2410000000000001</v>
      </c>
      <c r="EY376" s="107">
        <v>188.5</v>
      </c>
      <c r="EZ376" s="112">
        <v>532025.34</v>
      </c>
      <c r="FA376" s="107">
        <v>1.502</v>
      </c>
      <c r="FB376" s="107">
        <v>170.9</v>
      </c>
      <c r="FC376" s="112">
        <v>268154.75</v>
      </c>
      <c r="FD376" s="107">
        <v>0.75700000000000001</v>
      </c>
      <c r="FE376" s="107">
        <v>150.21</v>
      </c>
      <c r="FF376" s="107">
        <v>739.29</v>
      </c>
      <c r="FG376" s="112">
        <v>716.87</v>
      </c>
      <c r="FH376" s="107">
        <v>2.12</v>
      </c>
      <c r="FI376" s="107">
        <v>103.49</v>
      </c>
      <c r="FJ376" s="112">
        <v>365.9</v>
      </c>
      <c r="FK376" s="107">
        <v>1.08</v>
      </c>
      <c r="FL376" s="107">
        <v>97.57</v>
      </c>
      <c r="FM376" s="107">
        <v>587.79999999999995</v>
      </c>
      <c r="FN376" s="112">
        <v>591.41</v>
      </c>
      <c r="FO376" s="107">
        <v>4.33</v>
      </c>
      <c r="FP376" s="107">
        <v>101.41</v>
      </c>
      <c r="FQ376" s="112">
        <v>290.26</v>
      </c>
      <c r="FR376" s="107">
        <v>2.13</v>
      </c>
      <c r="FS376" s="107">
        <v>97.06</v>
      </c>
      <c r="FT376" s="107">
        <v>106.45</v>
      </c>
      <c r="FU376" s="107">
        <v>9.24</v>
      </c>
      <c r="FV376" s="107">
        <v>262.61</v>
      </c>
      <c r="FW376" s="107">
        <v>106.7</v>
      </c>
      <c r="FX376" s="107">
        <v>9.26</v>
      </c>
      <c r="FY376" s="107">
        <v>263.47000000000003</v>
      </c>
      <c r="FZ376" s="107">
        <v>1501921.34</v>
      </c>
      <c r="GA376" s="107">
        <v>10.14</v>
      </c>
      <c r="GB376" s="107">
        <v>275.67</v>
      </c>
      <c r="GC376" s="107">
        <v>7315636.8899999997</v>
      </c>
      <c r="GD376" s="107">
        <v>49.4</v>
      </c>
      <c r="GE376" s="113">
        <v>275.94</v>
      </c>
      <c r="GF376" s="113">
        <v>92.4</v>
      </c>
      <c r="GG376" s="113">
        <v>16.2</v>
      </c>
      <c r="GH376" s="113">
        <v>21.5</v>
      </c>
      <c r="GI376" s="113">
        <v>79.3</v>
      </c>
      <c r="GJ376" s="113">
        <v>26.5</v>
      </c>
      <c r="GK376" s="113">
        <v>115.1</v>
      </c>
      <c r="GL376" s="107">
        <v>0</v>
      </c>
      <c r="GM376" s="107">
        <v>4</v>
      </c>
      <c r="GN376" s="107">
        <v>0</v>
      </c>
      <c r="GO376" s="133">
        <v>0</v>
      </c>
      <c r="GP376" s="133">
        <v>0</v>
      </c>
      <c r="GQ376" s="133">
        <v>0</v>
      </c>
      <c r="GR376" s="133" t="s">
        <v>1103</v>
      </c>
      <c r="GS376" s="72" t="s">
        <v>981</v>
      </c>
      <c r="GT376" s="72">
        <v>0.83720000000000006</v>
      </c>
      <c r="GU376" s="72">
        <v>0.92359999999999998</v>
      </c>
      <c r="GV376" s="72">
        <v>0.94489999999999996</v>
      </c>
      <c r="GW376" s="72">
        <v>0.93469999999999998</v>
      </c>
      <c r="GX376" s="72" t="s">
        <v>1085</v>
      </c>
      <c r="GY376" s="72">
        <v>0.99</v>
      </c>
      <c r="GZ376" s="72">
        <v>495</v>
      </c>
      <c r="HA376" s="133" t="s">
        <v>1086</v>
      </c>
      <c r="HB376" s="133"/>
      <c r="HC376" s="53" t="str">
        <f t="shared" si="42"/>
        <v>85</v>
      </c>
      <c r="HD376" s="56">
        <f t="shared" si="41"/>
        <v>2019</v>
      </c>
      <c r="HF376" s="56" t="e">
        <f>MATCH(ROUND(#REF!,1),#REF!,0)</f>
        <v>#REF!</v>
      </c>
      <c r="HG376" s="56" t="e">
        <f>MATCH(ROUND(#REF!,1),#REF!,0)</f>
        <v>#REF!</v>
      </c>
      <c r="HH376" s="56" t="e">
        <f>MATCH(ROUND(#REF!,1),#REF!,0)</f>
        <v>#REF!</v>
      </c>
      <c r="HI376" s="56" t="e">
        <f>MATCH(ROUND(#REF!,1),#REF!,0)</f>
        <v>#REF!</v>
      </c>
      <c r="HK376" s="115">
        <f t="shared" si="37"/>
        <v>2</v>
      </c>
      <c r="HL376" s="115" t="str" cm="1">
        <f t="array" ref="HL376">IFERROR(INDEX(#REF!,'5. Data Set'!HH376),"")</f>
        <v/>
      </c>
      <c r="HM376" s="56"/>
      <c r="HN376" s="116" t="str" cm="1">
        <f t="array" ref="HN376">IF(IFERROR(INDEX($E$5:$E$900,SMALL(IF(ROUND($EH$5:$EH$900,1)=ROUND($EH376,1),ROW($EH$5:$EH$900)-4,""),1)),"")=$E376,"",IFERROR(INDEX($E$5:$E$900,SMALL(IF(ROUND($EH$5:$EH$900,1)=ROUND($EH376,1),ROW($EH$5:$EH$900)-4,""),1)),""))</f>
        <v/>
      </c>
      <c r="HO376" s="116" t="str" cm="1">
        <f t="array" ref="HO376">IF(IFERROR(INDEX($E$5:$E$900,SMALL(IF(ROUND($EH$5:$EH$900,1)=ROUND($EH376,1),ROW($EH$5:$EH$900)-4,""),2)),"")=$E376,"",IFERROR(INDEX($E$5:$E$900,SMALL(IF(ROUND($EH$5:$EH$900,1)=ROUND($EH376,1),ROW($EH$5:$EH$900)-4,""),2)),""))</f>
        <v/>
      </c>
      <c r="HP376" s="116" t="str" cm="1">
        <f t="array" ref="HP376">IF(IFERROR(INDEX($E$5:$E$900,SMALL(IF(ROUND($EH$5:$EH$900,1)=ROUND($EH376,1),ROW($EH$5:$EH$900)-4,""),3)),"")=$E376,"",IFERROR(INDEX($E$5:$E$900,SMALL(IF(ROUND($EH$5:$EH$900,1)=ROUND($EH376,1),ROW($EH$5:$EH$900)-4,""),3)),""))</f>
        <v/>
      </c>
      <c r="HQ376" s="117" t="str" cm="1">
        <f t="array" ref="HQ376">IF(IFERROR(INDEX($E$5:$E$900,SMALL(IF(ROUND($EH$5:$EH$900,1)=ROUND($EH376,1),ROW($EH$5:$EH$900)-4,""),4)),"")=$E376,"",IFERROR(INDEX($E$5:$E$900,SMALL(IF(ROUND($EH$5:$EH$900,1)=ROUND($EH376,1),ROW($EH$5:$EH$900)-4,""),4)),""))</f>
        <v/>
      </c>
      <c r="HR376" s="118"/>
      <c r="HS376" s="105" t="str">
        <f t="shared" si="38"/>
        <v>AJCA</v>
      </c>
      <c r="HT376" s="119" t="str">
        <f t="shared" si="39"/>
        <v/>
      </c>
      <c r="HU376" s="119" t="str">
        <f t="shared" si="39"/>
        <v/>
      </c>
      <c r="HV376" s="119" t="str">
        <f t="shared" si="39"/>
        <v/>
      </c>
      <c r="HW376" s="119" t="str">
        <f t="shared" si="36"/>
        <v/>
      </c>
      <c r="HX376" s="56"/>
    </row>
    <row r="377" spans="1:237" s="136" customFormat="1" ht="12.5" customHeight="1" x14ac:dyDescent="0.25">
      <c r="A377" s="110" t="s">
        <v>1072</v>
      </c>
      <c r="B377" s="110" t="s">
        <v>1249</v>
      </c>
      <c r="C377" s="107" t="s">
        <v>1095</v>
      </c>
      <c r="D377" s="108">
        <v>2019</v>
      </c>
      <c r="E377" s="109" t="s">
        <v>1258</v>
      </c>
      <c r="F377" s="107" t="s">
        <v>309</v>
      </c>
      <c r="G377" s="107" t="s">
        <v>1076</v>
      </c>
      <c r="H377" s="107" t="s">
        <v>1076</v>
      </c>
      <c r="I377" s="107" t="s">
        <v>1076</v>
      </c>
      <c r="J377" s="107" t="s">
        <v>1076</v>
      </c>
      <c r="K377" s="107" t="s">
        <v>1076</v>
      </c>
      <c r="L377" s="107" t="s">
        <v>1076</v>
      </c>
      <c r="M377" s="107" t="s">
        <v>1076</v>
      </c>
      <c r="N377" s="107" t="s">
        <v>1076</v>
      </c>
      <c r="O377" s="107" t="s">
        <v>1076</v>
      </c>
      <c r="P377" s="107" t="s">
        <v>1076</v>
      </c>
      <c r="Q377" s="107" t="s">
        <v>1076</v>
      </c>
      <c r="R377" s="107" t="s">
        <v>1076</v>
      </c>
      <c r="S377" s="107" t="s">
        <v>1077</v>
      </c>
      <c r="T377" s="107" t="s">
        <v>1077</v>
      </c>
      <c r="U377" s="107" t="s">
        <v>1077</v>
      </c>
      <c r="V377" s="107" t="s">
        <v>1077</v>
      </c>
      <c r="W377" s="107" t="s">
        <v>19</v>
      </c>
      <c r="X377" s="105" t="s">
        <v>1251</v>
      </c>
      <c r="Y377" s="107" t="s">
        <v>296</v>
      </c>
      <c r="Z377" s="107">
        <v>1</v>
      </c>
      <c r="AA377" s="107" t="s">
        <v>1099</v>
      </c>
      <c r="AB377" s="110">
        <v>2</v>
      </c>
      <c r="AC377" s="110">
        <v>2</v>
      </c>
      <c r="AD377" s="107">
        <v>1700</v>
      </c>
      <c r="AE377" s="107">
        <v>6</v>
      </c>
      <c r="AF377" s="107">
        <v>1</v>
      </c>
      <c r="AG377" s="107">
        <v>94500</v>
      </c>
      <c r="AH377" s="107">
        <v>12</v>
      </c>
      <c r="AI377" s="107" t="s">
        <v>1259</v>
      </c>
      <c r="AJ377" s="110">
        <v>16</v>
      </c>
      <c r="AK377" s="110"/>
      <c r="AL377" s="107"/>
      <c r="AM377" s="107">
        <v>2</v>
      </c>
      <c r="AN377" s="110" t="s">
        <v>493</v>
      </c>
      <c r="AO377" s="110">
        <v>495</v>
      </c>
      <c r="AP377" s="107" t="s">
        <v>1158</v>
      </c>
      <c r="AQ377" s="107" t="s">
        <v>1254</v>
      </c>
      <c r="AR377" s="107" t="s">
        <v>319</v>
      </c>
      <c r="AS377" s="107" t="s">
        <v>868</v>
      </c>
      <c r="AT377" s="107" t="s">
        <v>478</v>
      </c>
      <c r="AU377" s="111">
        <v>8.4610000000000003</v>
      </c>
      <c r="AV377" s="111">
        <v>10.59</v>
      </c>
      <c r="AW377" s="111">
        <v>9.4429999999999996</v>
      </c>
      <c r="AX377" s="111">
        <v>4.53</v>
      </c>
      <c r="AY377" s="111">
        <v>4.8179999999999996</v>
      </c>
      <c r="AZ377" s="111">
        <v>8.6359999999999992</v>
      </c>
      <c r="BA377" s="111">
        <v>7.2389999999999999</v>
      </c>
      <c r="BB377" s="111">
        <v>15.609</v>
      </c>
      <c r="BC377" s="111">
        <v>31.946000000000002</v>
      </c>
      <c r="BD377" s="111">
        <v>31.718</v>
      </c>
      <c r="BE377" s="107">
        <v>66.721999999999994</v>
      </c>
      <c r="BF377" s="107">
        <v>13.5</v>
      </c>
      <c r="BG377" s="107">
        <v>14788.61</v>
      </c>
      <c r="BH377" s="112">
        <v>14765.691999999999</v>
      </c>
      <c r="BI377" s="111">
        <v>2.1320000000000001</v>
      </c>
      <c r="BJ377" s="112">
        <v>154.73500000000001</v>
      </c>
      <c r="BK377" s="112">
        <v>11093.300999999999</v>
      </c>
      <c r="BL377" s="111">
        <v>1.6020000000000001</v>
      </c>
      <c r="BM377" s="112">
        <v>148.24799999999999</v>
      </c>
      <c r="BN377" s="112">
        <v>7416.3710000000001</v>
      </c>
      <c r="BO377" s="111">
        <v>1.071</v>
      </c>
      <c r="BP377" s="112">
        <v>140.876</v>
      </c>
      <c r="BQ377" s="112">
        <v>3713.7710000000002</v>
      </c>
      <c r="BR377" s="111">
        <v>0.53600000000000003</v>
      </c>
      <c r="BS377" s="107">
        <v>118.51300000000001</v>
      </c>
      <c r="BT377" s="107">
        <v>156919.67000000001</v>
      </c>
      <c r="BU377" s="112">
        <v>156821.70600000001</v>
      </c>
      <c r="BV377" s="107">
        <v>2.6579999999999999</v>
      </c>
      <c r="BW377" s="107">
        <v>155.35499999999999</v>
      </c>
      <c r="BX377" s="107">
        <v>117643.11500000001</v>
      </c>
      <c r="BY377" s="107">
        <v>1.994</v>
      </c>
      <c r="BZ377" s="107">
        <v>149.24799999999999</v>
      </c>
      <c r="CA377" s="107">
        <v>78455.679999999993</v>
      </c>
      <c r="CB377" s="107">
        <v>1.33</v>
      </c>
      <c r="CC377" s="107">
        <v>141.726</v>
      </c>
      <c r="CD377" s="107">
        <v>39239.313999999998</v>
      </c>
      <c r="CE377" s="107">
        <v>0.66500000000000004</v>
      </c>
      <c r="CF377" s="107">
        <v>113.346</v>
      </c>
      <c r="CG377" s="107">
        <v>36990.980000000003</v>
      </c>
      <c r="CH377" s="112">
        <v>36239.769</v>
      </c>
      <c r="CI377" s="107">
        <v>2.2730000000000001</v>
      </c>
      <c r="CJ377" s="107">
        <v>150.06399999999999</v>
      </c>
      <c r="CK377" s="107">
        <v>27762.989000000001</v>
      </c>
      <c r="CL377" s="107">
        <v>1.7410000000000001</v>
      </c>
      <c r="CM377" s="107">
        <v>145.495</v>
      </c>
      <c r="CN377" s="107">
        <v>18506.108</v>
      </c>
      <c r="CO377" s="107">
        <v>1.161</v>
      </c>
      <c r="CP377" s="107">
        <v>138.82499999999999</v>
      </c>
      <c r="CQ377" s="107">
        <v>9233.357</v>
      </c>
      <c r="CR377" s="107">
        <v>0.57899999999999996</v>
      </c>
      <c r="CS377" s="107">
        <v>110.324</v>
      </c>
      <c r="CT377" s="107">
        <v>16083.82</v>
      </c>
      <c r="CU377" s="107">
        <v>16082.78</v>
      </c>
      <c r="CV377" s="107">
        <v>1.07</v>
      </c>
      <c r="CW377" s="107">
        <v>140.63</v>
      </c>
      <c r="CX377" s="112">
        <v>12079.28</v>
      </c>
      <c r="CY377" s="107">
        <v>0.8</v>
      </c>
      <c r="CZ377" s="107">
        <v>137.21</v>
      </c>
      <c r="DA377" s="112">
        <v>8062.74</v>
      </c>
      <c r="DB377" s="107">
        <v>0.54</v>
      </c>
      <c r="DC377" s="107">
        <v>133.36000000000001</v>
      </c>
      <c r="DD377" s="112">
        <v>4027.14</v>
      </c>
      <c r="DE377" s="107">
        <v>0.27</v>
      </c>
      <c r="DF377" s="107">
        <v>113.25</v>
      </c>
      <c r="DG377" s="107">
        <v>24244.46</v>
      </c>
      <c r="DH377" s="112">
        <v>24252.28</v>
      </c>
      <c r="DI377" s="107">
        <v>1.1599999999999999</v>
      </c>
      <c r="DJ377" s="107">
        <v>145.28</v>
      </c>
      <c r="DK377" s="112">
        <v>18205.63</v>
      </c>
      <c r="DL377" s="107">
        <v>0.87</v>
      </c>
      <c r="DM377" s="107">
        <v>140.96</v>
      </c>
      <c r="DN377" s="112">
        <v>12158.63</v>
      </c>
      <c r="DO377" s="107">
        <v>0.57999999999999996</v>
      </c>
      <c r="DP377" s="107">
        <v>135.87</v>
      </c>
      <c r="DQ377" s="112">
        <v>6056.37</v>
      </c>
      <c r="DR377" s="107">
        <v>0.28999999999999998</v>
      </c>
      <c r="DS377" s="107">
        <v>113.92</v>
      </c>
      <c r="DT377" s="107">
        <v>2048.77</v>
      </c>
      <c r="DU377" s="112">
        <v>2051.1999999999998</v>
      </c>
      <c r="DV377" s="107">
        <v>2.1</v>
      </c>
      <c r="DW377" s="107">
        <v>142.82</v>
      </c>
      <c r="DX377" s="112">
        <v>1536.47</v>
      </c>
      <c r="DY377" s="107">
        <v>1.57</v>
      </c>
      <c r="DZ377" s="107">
        <v>138.94999999999999</v>
      </c>
      <c r="EA377" s="112">
        <v>1030.6199999999999</v>
      </c>
      <c r="EB377" s="107">
        <v>1.06</v>
      </c>
      <c r="EC377" s="107">
        <v>133.91999999999999</v>
      </c>
      <c r="ED377" s="112">
        <v>509.31</v>
      </c>
      <c r="EE377" s="107">
        <v>0.52</v>
      </c>
      <c r="EF377" s="107">
        <v>122.9</v>
      </c>
      <c r="EG377" s="107">
        <v>758176.58</v>
      </c>
      <c r="EH377" s="111">
        <v>759641.14</v>
      </c>
      <c r="EI377" s="107">
        <v>2.145</v>
      </c>
      <c r="EJ377" s="107">
        <v>154.9</v>
      </c>
      <c r="EK377" s="112">
        <v>662916.42000000004</v>
      </c>
      <c r="EL377" s="107">
        <v>1.8720000000000001</v>
      </c>
      <c r="EM377" s="107">
        <v>151.47</v>
      </c>
      <c r="EN377" s="112">
        <v>567173.29</v>
      </c>
      <c r="EO377" s="107">
        <v>1.6020000000000001</v>
      </c>
      <c r="EP377" s="107">
        <v>147.86000000000001</v>
      </c>
      <c r="EQ377" s="112">
        <v>474760.76</v>
      </c>
      <c r="ER377" s="107">
        <v>1.341</v>
      </c>
      <c r="ES377" s="107">
        <v>144</v>
      </c>
      <c r="ET377" s="112">
        <v>377384.68</v>
      </c>
      <c r="EU377" s="107">
        <v>1.0660000000000001</v>
      </c>
      <c r="EV377" s="107">
        <v>139.53</v>
      </c>
      <c r="EW377" s="112">
        <v>283935.77</v>
      </c>
      <c r="EX377" s="107">
        <v>0.80200000000000005</v>
      </c>
      <c r="EY377" s="107">
        <v>134.58000000000001</v>
      </c>
      <c r="EZ377" s="112">
        <v>190620.05</v>
      </c>
      <c r="FA377" s="107">
        <v>0.53800000000000003</v>
      </c>
      <c r="FB377" s="107">
        <v>128</v>
      </c>
      <c r="FC377" s="112">
        <v>94096.03</v>
      </c>
      <c r="FD377" s="107">
        <v>0.26600000000000001</v>
      </c>
      <c r="FE377" s="107">
        <v>116.35</v>
      </c>
      <c r="FF377" s="107">
        <v>712.14</v>
      </c>
      <c r="FG377" s="112">
        <v>716.65</v>
      </c>
      <c r="FH377" s="107">
        <v>2.12</v>
      </c>
      <c r="FI377" s="107">
        <v>98.32</v>
      </c>
      <c r="FJ377" s="112">
        <v>356.95</v>
      </c>
      <c r="FK377" s="107">
        <v>1.06</v>
      </c>
      <c r="FL377" s="107">
        <v>93.22</v>
      </c>
      <c r="FM377" s="107">
        <v>585.65</v>
      </c>
      <c r="FN377" s="112">
        <v>585.04999999999995</v>
      </c>
      <c r="FO377" s="107">
        <v>4.28</v>
      </c>
      <c r="FP377" s="107">
        <v>96.35</v>
      </c>
      <c r="FQ377" s="112">
        <v>291.82</v>
      </c>
      <c r="FR377" s="107">
        <v>2.14</v>
      </c>
      <c r="FS377" s="107">
        <v>93.07</v>
      </c>
      <c r="FT377" s="107">
        <v>66.12</v>
      </c>
      <c r="FU377" s="107">
        <v>5.74</v>
      </c>
      <c r="FV377" s="107">
        <v>180.53</v>
      </c>
      <c r="FW377" s="107">
        <v>65.599999999999994</v>
      </c>
      <c r="FX377" s="107">
        <v>5.69</v>
      </c>
      <c r="FY377" s="107">
        <v>179.94</v>
      </c>
      <c r="FZ377" s="107">
        <v>447834.48</v>
      </c>
      <c r="GA377" s="107">
        <v>3.02</v>
      </c>
      <c r="GB377" s="107">
        <v>156</v>
      </c>
      <c r="GC377" s="107">
        <v>1543468.56</v>
      </c>
      <c r="GD377" s="107">
        <v>10.42</v>
      </c>
      <c r="GE377" s="113">
        <v>156.19999999999999</v>
      </c>
      <c r="GF377" s="113">
        <v>86</v>
      </c>
      <c r="GG377" s="113">
        <v>7.3</v>
      </c>
      <c r="GH377" s="113">
        <v>22.3</v>
      </c>
      <c r="GI377" s="113">
        <v>46</v>
      </c>
      <c r="GJ377" s="113">
        <v>13.5</v>
      </c>
      <c r="GK377" s="113">
        <v>115.1</v>
      </c>
      <c r="GL377" s="107">
        <v>0</v>
      </c>
      <c r="GM377" s="107">
        <v>2</v>
      </c>
      <c r="GN377" s="107">
        <v>0</v>
      </c>
      <c r="GO377" s="133">
        <v>0</v>
      </c>
      <c r="GP377" s="133">
        <v>0</v>
      </c>
      <c r="GQ377" s="133">
        <v>0</v>
      </c>
      <c r="GR377" s="133" t="s">
        <v>1103</v>
      </c>
      <c r="GS377" s="72" t="s">
        <v>981</v>
      </c>
      <c r="GT377" s="72">
        <v>0.83720000000000006</v>
      </c>
      <c r="GU377" s="72">
        <v>0.92359999999999998</v>
      </c>
      <c r="GV377" s="72">
        <v>0.94489999999999996</v>
      </c>
      <c r="GW377" s="72">
        <v>0.93469999999999998</v>
      </c>
      <c r="GX377" s="72" t="s">
        <v>1085</v>
      </c>
      <c r="GY377" s="72">
        <v>0.99</v>
      </c>
      <c r="GZ377" s="72">
        <v>495</v>
      </c>
      <c r="HA377" s="133" t="s">
        <v>1086</v>
      </c>
      <c r="HB377" s="133">
        <v>88.4</v>
      </c>
      <c r="HC377" s="53" t="str">
        <f t="shared" si="42"/>
        <v>86</v>
      </c>
      <c r="HD377" s="56">
        <f t="shared" si="41"/>
        <v>2019</v>
      </c>
      <c r="HF377" s="56" t="e">
        <f>MATCH(ROUND(#REF!,1),#REF!,0)</f>
        <v>#REF!</v>
      </c>
      <c r="HG377" s="56" t="e">
        <f>MATCH(ROUND(#REF!,1),#REF!,0)</f>
        <v>#REF!</v>
      </c>
      <c r="HH377" s="56" t="e">
        <f>MATCH(ROUND(#REF!,1),#REF!,0)</f>
        <v>#REF!</v>
      </c>
      <c r="HI377" s="56" t="e">
        <f>MATCH(ROUND(#REF!,1),#REF!,0)</f>
        <v>#REF!</v>
      </c>
      <c r="HK377" s="115">
        <f t="shared" si="37"/>
        <v>2</v>
      </c>
      <c r="HL377" s="115" t="str" cm="1">
        <f t="array" ref="HL377">IFERROR(INDEX(#REF!,'5. Data Set'!HH377),"")</f>
        <v/>
      </c>
      <c r="HM377" s="56"/>
      <c r="HN377" s="116" t="str" cm="1">
        <f t="array" ref="HN377">IF(IFERROR(INDEX($E$5:$E$900,SMALL(IF(ROUND($EH$5:$EH$900,1)=ROUND($EH377,1),ROW($EH$5:$EH$900)-4,""),1)),"")=$E377,"",IFERROR(INDEX($E$5:$E$900,SMALL(IF(ROUND($EH$5:$EH$900,1)=ROUND($EH377,1),ROW($EH$5:$EH$900)-4,""),1)),""))</f>
        <v/>
      </c>
      <c r="HO377" s="116" t="str" cm="1">
        <f t="array" ref="HO377">IF(IFERROR(INDEX($E$5:$E$900,SMALL(IF(ROUND($EH$5:$EH$900,1)=ROUND($EH377,1),ROW($EH$5:$EH$900)-4,""),2)),"")=$E377,"",IFERROR(INDEX($E$5:$E$900,SMALL(IF(ROUND($EH$5:$EH$900,1)=ROUND($EH377,1),ROW($EH$5:$EH$900)-4,""),2)),""))</f>
        <v/>
      </c>
      <c r="HP377" s="116" t="str" cm="1">
        <f t="array" ref="HP377">IF(IFERROR(INDEX($E$5:$E$900,SMALL(IF(ROUND($EH$5:$EH$900,1)=ROUND($EH377,1),ROW($EH$5:$EH$900)-4,""),3)),"")=$E377,"",IFERROR(INDEX($E$5:$E$900,SMALL(IF(ROUND($EH$5:$EH$900,1)=ROUND($EH377,1),ROW($EH$5:$EH$900)-4,""),3)),""))</f>
        <v/>
      </c>
      <c r="HQ377" s="117" t="str" cm="1">
        <f t="array" ref="HQ377">IF(IFERROR(INDEX($E$5:$E$900,SMALL(IF(ROUND($EH$5:$EH$900,1)=ROUND($EH377,1),ROW($EH$5:$EH$900)-4,""),4)),"")=$E377,"",IFERROR(INDEX($E$5:$E$900,SMALL(IF(ROUND($EH$5:$EH$900,1)=ROUND($EH377,1),ROW($EH$5:$EH$900)-4,""),4)),""))</f>
        <v/>
      </c>
      <c r="HR377" s="118"/>
      <c r="HS377" s="105" t="str">
        <f t="shared" si="38"/>
        <v>AJCA</v>
      </c>
      <c r="HT377" s="119" t="str">
        <f t="shared" si="39"/>
        <v/>
      </c>
      <c r="HU377" s="119" t="str">
        <f t="shared" si="39"/>
        <v/>
      </c>
      <c r="HV377" s="119" t="str">
        <f t="shared" si="39"/>
        <v/>
      </c>
      <c r="HW377" s="119" t="str">
        <f t="shared" si="36"/>
        <v/>
      </c>
      <c r="HX377" s="56"/>
    </row>
    <row r="378" spans="1:237" s="136" customFormat="1" ht="12.5" customHeight="1" x14ac:dyDescent="0.25">
      <c r="A378" s="110" t="s">
        <v>1072</v>
      </c>
      <c r="B378" s="110" t="s">
        <v>1260</v>
      </c>
      <c r="C378" s="107" t="s">
        <v>1095</v>
      </c>
      <c r="D378" s="108">
        <v>2019</v>
      </c>
      <c r="E378" s="109" t="s">
        <v>1261</v>
      </c>
      <c r="F378" s="107" t="s">
        <v>300</v>
      </c>
      <c r="G378" s="107" t="s">
        <v>1076</v>
      </c>
      <c r="H378" s="107" t="s">
        <v>1076</v>
      </c>
      <c r="I378" s="107" t="s">
        <v>1076</v>
      </c>
      <c r="J378" s="107" t="s">
        <v>1076</v>
      </c>
      <c r="K378" s="107" t="s">
        <v>1076</v>
      </c>
      <c r="L378" s="107" t="s">
        <v>1076</v>
      </c>
      <c r="M378" s="107" t="s">
        <v>1076</v>
      </c>
      <c r="N378" s="107" t="s">
        <v>1076</v>
      </c>
      <c r="O378" s="107" t="s">
        <v>1076</v>
      </c>
      <c r="P378" s="107" t="s">
        <v>1076</v>
      </c>
      <c r="Q378" s="107" t="s">
        <v>1076</v>
      </c>
      <c r="R378" s="107" t="s">
        <v>1076</v>
      </c>
      <c r="S378" s="107" t="s">
        <v>1076</v>
      </c>
      <c r="T378" s="107" t="s">
        <v>1077</v>
      </c>
      <c r="U378" s="107" t="s">
        <v>1077</v>
      </c>
      <c r="V378" s="107" t="s">
        <v>1077</v>
      </c>
      <c r="W378" s="107" t="s">
        <v>19</v>
      </c>
      <c r="X378" s="105" t="s">
        <v>1251</v>
      </c>
      <c r="Y378" s="107" t="s">
        <v>296</v>
      </c>
      <c r="Z378" s="107">
        <v>1</v>
      </c>
      <c r="AA378" s="107" t="s">
        <v>1127</v>
      </c>
      <c r="AB378" s="110">
        <v>1</v>
      </c>
      <c r="AC378" s="110">
        <v>1</v>
      </c>
      <c r="AD378" s="107">
        <v>3701</v>
      </c>
      <c r="AE378" s="107">
        <v>8</v>
      </c>
      <c r="AF378" s="107">
        <v>2</v>
      </c>
      <c r="AG378" s="107">
        <v>63600</v>
      </c>
      <c r="AH378" s="107">
        <v>4</v>
      </c>
      <c r="AI378" s="107" t="s">
        <v>1262</v>
      </c>
      <c r="AJ378" s="110">
        <v>8</v>
      </c>
      <c r="AK378" s="110"/>
      <c r="AL378" s="107"/>
      <c r="AM378" s="107">
        <v>2</v>
      </c>
      <c r="AN378" s="110" t="s">
        <v>367</v>
      </c>
      <c r="AO378" s="110">
        <v>495</v>
      </c>
      <c r="AP378" s="107" t="s">
        <v>406</v>
      </c>
      <c r="AQ378" s="107" t="s">
        <v>424</v>
      </c>
      <c r="AR378" s="107" t="s">
        <v>319</v>
      </c>
      <c r="AS378" s="107" t="s">
        <v>674</v>
      </c>
      <c r="AT378" s="107" t="s">
        <v>478</v>
      </c>
      <c r="AU378" s="111">
        <v>15.404</v>
      </c>
      <c r="AV378" s="111">
        <v>18.457000000000001</v>
      </c>
      <c r="AW378" s="111">
        <v>20.602</v>
      </c>
      <c r="AX378" s="111">
        <v>12.583</v>
      </c>
      <c r="AY378" s="111">
        <v>13.393000000000001</v>
      </c>
      <c r="AZ378" s="111">
        <v>20.914999999999999</v>
      </c>
      <c r="BA378" s="111">
        <v>8.968</v>
      </c>
      <c r="BB378" s="111">
        <v>15.847</v>
      </c>
      <c r="BC378" s="111">
        <v>18.151</v>
      </c>
      <c r="BD378" s="111">
        <v>11.802</v>
      </c>
      <c r="BE378" s="107">
        <v>73.543000000000006</v>
      </c>
      <c r="BF378" s="107">
        <v>18.600000000000001</v>
      </c>
      <c r="BG378" s="107">
        <v>21434.15</v>
      </c>
      <c r="BH378" s="112">
        <v>21383.9</v>
      </c>
      <c r="BI378" s="111">
        <v>3.0880000000000001</v>
      </c>
      <c r="BJ378" s="112">
        <v>184.386</v>
      </c>
      <c r="BK378" s="112">
        <v>16057.092000000001</v>
      </c>
      <c r="BL378" s="111">
        <v>2.319</v>
      </c>
      <c r="BM378" s="112">
        <v>119.227</v>
      </c>
      <c r="BN378" s="112">
        <v>10700.986999999999</v>
      </c>
      <c r="BO378" s="111">
        <v>1.5449999999999999</v>
      </c>
      <c r="BP378" s="112">
        <v>90.623000000000005</v>
      </c>
      <c r="BQ378" s="112">
        <v>5356.402</v>
      </c>
      <c r="BR378" s="111">
        <v>0.77400000000000002</v>
      </c>
      <c r="BS378" s="107">
        <v>76.323999999999998</v>
      </c>
      <c r="BT378" s="107">
        <v>201179.61</v>
      </c>
      <c r="BU378" s="112">
        <v>201282.204</v>
      </c>
      <c r="BV378" s="107">
        <v>3.411</v>
      </c>
      <c r="BW378" s="107">
        <v>185.19</v>
      </c>
      <c r="BX378" s="107">
        <v>150847.46900000001</v>
      </c>
      <c r="BY378" s="107">
        <v>2.556</v>
      </c>
      <c r="BZ378" s="107">
        <v>96.034999999999997</v>
      </c>
      <c r="CA378" s="107">
        <v>100576.353</v>
      </c>
      <c r="CB378" s="107">
        <v>1.704</v>
      </c>
      <c r="CC378" s="107">
        <v>83.218999999999994</v>
      </c>
      <c r="CD378" s="107">
        <v>50245.082000000002</v>
      </c>
      <c r="CE378" s="107">
        <v>0.85099999999999998</v>
      </c>
      <c r="CF378" s="107">
        <v>73.686999999999998</v>
      </c>
      <c r="CG378" s="107">
        <v>76181.62</v>
      </c>
      <c r="CH378" s="112">
        <v>74430.842000000004</v>
      </c>
      <c r="CI378" s="107">
        <v>4.6680000000000001</v>
      </c>
      <c r="CJ378" s="107">
        <v>184.44200000000001</v>
      </c>
      <c r="CK378" s="107">
        <v>57082.377</v>
      </c>
      <c r="CL378" s="107">
        <v>3.58</v>
      </c>
      <c r="CM378" s="107">
        <v>187.20500000000001</v>
      </c>
      <c r="CN378" s="107">
        <v>38080.076000000001</v>
      </c>
      <c r="CO378" s="107">
        <v>2.3879999999999999</v>
      </c>
      <c r="CP378" s="107">
        <v>99.891999999999996</v>
      </c>
      <c r="CQ378" s="107">
        <v>18999.471000000001</v>
      </c>
      <c r="CR378" s="107">
        <v>1.1910000000000001</v>
      </c>
      <c r="CS378" s="107">
        <v>76.5</v>
      </c>
      <c r="CT378" s="107">
        <v>37696.660000000003</v>
      </c>
      <c r="CU378" s="107">
        <v>37599.01</v>
      </c>
      <c r="CV378" s="107">
        <v>2.5</v>
      </c>
      <c r="CW378" s="107">
        <v>172.43</v>
      </c>
      <c r="CX378" s="112">
        <v>28309.51</v>
      </c>
      <c r="CY378" s="107">
        <v>1.88</v>
      </c>
      <c r="CZ378" s="107">
        <v>140.30000000000001</v>
      </c>
      <c r="DA378" s="112">
        <v>18880.39</v>
      </c>
      <c r="DB378" s="107">
        <v>1.25</v>
      </c>
      <c r="DC378" s="107">
        <v>84.44</v>
      </c>
      <c r="DD378" s="112">
        <v>9394.94</v>
      </c>
      <c r="DE378" s="107">
        <v>0.62</v>
      </c>
      <c r="DF378" s="107">
        <v>71.739999999999995</v>
      </c>
      <c r="DG378" s="107">
        <v>56598.28</v>
      </c>
      <c r="DH378" s="112">
        <v>56531.49</v>
      </c>
      <c r="DI378" s="107">
        <v>2.71</v>
      </c>
      <c r="DJ378" s="107">
        <v>176.48</v>
      </c>
      <c r="DK378" s="112">
        <v>42439.3</v>
      </c>
      <c r="DL378" s="107">
        <v>2.0299999999999998</v>
      </c>
      <c r="DM378" s="107">
        <v>134.35</v>
      </c>
      <c r="DN378" s="112">
        <v>28315.57</v>
      </c>
      <c r="DO378" s="107">
        <v>1.36</v>
      </c>
      <c r="DP378" s="107">
        <v>89.62</v>
      </c>
      <c r="DQ378" s="112">
        <v>14137.33</v>
      </c>
      <c r="DR378" s="107">
        <v>0.68</v>
      </c>
      <c r="DS378" s="107">
        <v>73.8</v>
      </c>
      <c r="DT378" s="107">
        <v>4153.8100000000004</v>
      </c>
      <c r="DU378" s="112">
        <v>4158</v>
      </c>
      <c r="DV378" s="107">
        <v>4.26</v>
      </c>
      <c r="DW378" s="107">
        <v>177.7</v>
      </c>
      <c r="DX378" s="112">
        <v>3104.17</v>
      </c>
      <c r="DY378" s="107">
        <v>3.18</v>
      </c>
      <c r="DZ378" s="107">
        <v>138.68</v>
      </c>
      <c r="EA378" s="112">
        <v>2063.04</v>
      </c>
      <c r="EB378" s="107">
        <v>2.11</v>
      </c>
      <c r="EC378" s="107">
        <v>88.34</v>
      </c>
      <c r="ED378" s="112">
        <v>1039.3699999999999</v>
      </c>
      <c r="EE378" s="107">
        <v>1.06</v>
      </c>
      <c r="EF378" s="107">
        <v>72.959999999999994</v>
      </c>
      <c r="EG378" s="107">
        <v>637497.49</v>
      </c>
      <c r="EH378" s="111">
        <v>637921.69999999995</v>
      </c>
      <c r="EI378" s="107">
        <v>1.8009999999999999</v>
      </c>
      <c r="EJ378" s="107">
        <v>186.74</v>
      </c>
      <c r="EK378" s="112">
        <v>555026</v>
      </c>
      <c r="EL378" s="107">
        <v>1.5669999999999999</v>
      </c>
      <c r="EM378" s="107">
        <v>122.28</v>
      </c>
      <c r="EN378" s="112">
        <v>475849.24</v>
      </c>
      <c r="EO378" s="107">
        <v>1.3440000000000001</v>
      </c>
      <c r="EP378" s="107">
        <v>99.77</v>
      </c>
      <c r="EQ378" s="112">
        <v>399259.16</v>
      </c>
      <c r="ER378" s="107">
        <v>1.127</v>
      </c>
      <c r="ES378" s="107">
        <v>90.03</v>
      </c>
      <c r="ET378" s="112">
        <v>318221.46000000002</v>
      </c>
      <c r="EU378" s="107">
        <v>0.89900000000000002</v>
      </c>
      <c r="EV378" s="107">
        <v>83.14</v>
      </c>
      <c r="EW378" s="112">
        <v>240542.78</v>
      </c>
      <c r="EX378" s="107">
        <v>0.67900000000000005</v>
      </c>
      <c r="EY378" s="107">
        <v>77.73</v>
      </c>
      <c r="EZ378" s="112">
        <v>159124.20000000001</v>
      </c>
      <c r="FA378" s="107">
        <v>0.44900000000000001</v>
      </c>
      <c r="FB378" s="107">
        <v>71.81</v>
      </c>
      <c r="FC378" s="112">
        <v>80325.3</v>
      </c>
      <c r="FD378" s="107">
        <v>0.22700000000000001</v>
      </c>
      <c r="FE378" s="107">
        <v>66.819999999999993</v>
      </c>
      <c r="FF378" s="107">
        <v>492.73</v>
      </c>
      <c r="FG378" s="112">
        <v>484.64</v>
      </c>
      <c r="FH378" s="107">
        <v>1.43</v>
      </c>
      <c r="FI378" s="107">
        <v>65.33</v>
      </c>
      <c r="FJ378" s="112">
        <v>245.92</v>
      </c>
      <c r="FK378" s="107">
        <v>0.73</v>
      </c>
      <c r="FL378" s="107">
        <v>63.42</v>
      </c>
      <c r="FM378" s="107">
        <v>220.68</v>
      </c>
      <c r="FN378" s="112">
        <v>222.9</v>
      </c>
      <c r="FO378" s="107">
        <v>1.63</v>
      </c>
      <c r="FP378" s="107">
        <v>63.77</v>
      </c>
      <c r="FQ378" s="112">
        <v>110.29</v>
      </c>
      <c r="FR378" s="107">
        <v>0.81</v>
      </c>
      <c r="FS378" s="107">
        <v>62.71</v>
      </c>
      <c r="FT378" s="107">
        <v>21.49</v>
      </c>
      <c r="FU378" s="107">
        <v>1.87</v>
      </c>
      <c r="FV378" s="107">
        <v>155.62</v>
      </c>
      <c r="FW378" s="107">
        <v>21.1</v>
      </c>
      <c r="FX378" s="107">
        <v>1.83</v>
      </c>
      <c r="FY378" s="107">
        <v>157.66</v>
      </c>
      <c r="FZ378" s="107">
        <v>748679.87</v>
      </c>
      <c r="GA378" s="107">
        <v>5.0599999999999996</v>
      </c>
      <c r="GB378" s="107">
        <v>181.09</v>
      </c>
      <c r="GC378" s="107">
        <v>2074163.19</v>
      </c>
      <c r="GD378" s="107">
        <v>14.01</v>
      </c>
      <c r="GE378" s="113">
        <v>190.44</v>
      </c>
      <c r="GF378" s="113">
        <v>60.7</v>
      </c>
      <c r="GG378" s="113">
        <v>15.2</v>
      </c>
      <c r="GH378" s="113">
        <v>17</v>
      </c>
      <c r="GI378" s="113">
        <v>29.5</v>
      </c>
      <c r="GJ378" s="113">
        <v>18.600000000000001</v>
      </c>
      <c r="GK378" s="113">
        <v>230.6</v>
      </c>
      <c r="GL378" s="107">
        <v>0</v>
      </c>
      <c r="GM378" s="107">
        <v>2</v>
      </c>
      <c r="GN378" s="107">
        <v>0</v>
      </c>
      <c r="GO378" s="133">
        <v>0</v>
      </c>
      <c r="GP378" s="133">
        <v>0</v>
      </c>
      <c r="GQ378" s="133">
        <v>0</v>
      </c>
      <c r="GR378" s="133" t="s">
        <v>1103</v>
      </c>
      <c r="GS378" s="72" t="s">
        <v>981</v>
      </c>
      <c r="GT378" s="72">
        <v>0.86240000000000006</v>
      </c>
      <c r="GU378" s="72">
        <v>0.9224</v>
      </c>
      <c r="GV378" s="72">
        <v>0.94420000000000004</v>
      </c>
      <c r="GW378" s="72">
        <v>0.93620000000000003</v>
      </c>
      <c r="GX378" s="72" t="s">
        <v>1085</v>
      </c>
      <c r="GY378" s="72">
        <v>0.98</v>
      </c>
      <c r="GZ378" s="72">
        <v>495</v>
      </c>
      <c r="HA378" s="133" t="s">
        <v>1086</v>
      </c>
      <c r="HB378" s="133">
        <v>46.3</v>
      </c>
      <c r="HC378" s="53" t="str">
        <f t="shared" si="42"/>
        <v>87</v>
      </c>
      <c r="HD378" s="56">
        <f t="shared" si="41"/>
        <v>2019</v>
      </c>
      <c r="HF378" s="56" t="e">
        <f>MATCH(ROUND(#REF!,1),#REF!,0)</f>
        <v>#REF!</v>
      </c>
      <c r="HG378" s="56" t="e">
        <f>MATCH(ROUND(#REF!,1),#REF!,0)</f>
        <v>#REF!</v>
      </c>
      <c r="HH378" s="56" t="e">
        <f>MATCH(ROUND(#REF!,1),#REF!,0)</f>
        <v>#REF!</v>
      </c>
      <c r="HI378" s="56" t="e">
        <f>MATCH(ROUND(#REF!,1),#REF!,0)</f>
        <v>#REF!</v>
      </c>
      <c r="HK378" s="115">
        <f t="shared" si="37"/>
        <v>1</v>
      </c>
      <c r="HL378" s="115" t="str" cm="1">
        <f t="array" ref="HL378">IFERROR(INDEX(#REF!,'5. Data Set'!HH378),"")</f>
        <v/>
      </c>
      <c r="HM378" s="56"/>
      <c r="HN378" s="116" t="str" cm="1">
        <f t="array" ref="HN378">IF(IFERROR(INDEX($E$5:$E$900,SMALL(IF(ROUND($EH$5:$EH$900,1)=ROUND($EH378,1),ROW($EH$5:$EH$900)-4,""),1)),"")=$E378,"",IFERROR(INDEX($E$5:$E$900,SMALL(IF(ROUND($EH$5:$EH$900,1)=ROUND($EH378,1),ROW($EH$5:$EH$900)-4,""),1)),""))</f>
        <v/>
      </c>
      <c r="HO378" s="116" t="str" cm="1">
        <f t="array" ref="HO378">IF(IFERROR(INDEX($E$5:$E$900,SMALL(IF(ROUND($EH$5:$EH$900,1)=ROUND($EH378,1),ROW($EH$5:$EH$900)-4,""),2)),"")=$E378,"",IFERROR(INDEX($E$5:$E$900,SMALL(IF(ROUND($EH$5:$EH$900,1)=ROUND($EH378,1),ROW($EH$5:$EH$900)-4,""),2)),""))</f>
        <v/>
      </c>
      <c r="HP378" s="116" t="str" cm="1">
        <f t="array" ref="HP378">IF(IFERROR(INDEX($E$5:$E$900,SMALL(IF(ROUND($EH$5:$EH$900,1)=ROUND($EH378,1),ROW($EH$5:$EH$900)-4,""),3)),"")=$E378,"",IFERROR(INDEX($E$5:$E$900,SMALL(IF(ROUND($EH$5:$EH$900,1)=ROUND($EH378,1),ROW($EH$5:$EH$900)-4,""),3)),""))</f>
        <v/>
      </c>
      <c r="HQ378" s="117" t="str" cm="1">
        <f t="array" ref="HQ378">IF(IFERROR(INDEX($E$5:$E$900,SMALL(IF(ROUND($EH$5:$EH$900,1)=ROUND($EH378,1),ROW($EH$5:$EH$900)-4,""),4)),"")=$E378,"",IFERROR(INDEX($E$5:$E$900,SMALL(IF(ROUND($EH$5:$EH$900,1)=ROUND($EH378,1),ROW($EH$5:$EH$900)-4,""),4)),""))</f>
        <v/>
      </c>
      <c r="HR378" s="118"/>
      <c r="HS378" s="105" t="str">
        <f t="shared" si="38"/>
        <v>AJCB</v>
      </c>
      <c r="HT378" s="119" t="str">
        <f t="shared" si="39"/>
        <v/>
      </c>
      <c r="HU378" s="119" t="str">
        <f t="shared" si="39"/>
        <v/>
      </c>
      <c r="HV378" s="119" t="str">
        <f t="shared" si="39"/>
        <v/>
      </c>
      <c r="HW378" s="119" t="str">
        <f t="shared" si="36"/>
        <v/>
      </c>
      <c r="HX378" s="56"/>
    </row>
    <row r="379" spans="1:237" s="136" customFormat="1" x14ac:dyDescent="0.25">
      <c r="A379" s="110" t="s">
        <v>1072</v>
      </c>
      <c r="B379" s="110" t="s">
        <v>1260</v>
      </c>
      <c r="C379" s="107" t="s">
        <v>1095</v>
      </c>
      <c r="D379" s="108">
        <v>2019</v>
      </c>
      <c r="E379" s="109" t="s">
        <v>1263</v>
      </c>
      <c r="F379" s="107" t="s">
        <v>49</v>
      </c>
      <c r="G379" s="107" t="s">
        <v>1076</v>
      </c>
      <c r="H379" s="107" t="s">
        <v>1076</v>
      </c>
      <c r="I379" s="107" t="s">
        <v>1076</v>
      </c>
      <c r="J379" s="107" t="s">
        <v>1076</v>
      </c>
      <c r="K379" s="107" t="s">
        <v>1076</v>
      </c>
      <c r="L379" s="107" t="s">
        <v>1076</v>
      </c>
      <c r="M379" s="107" t="s">
        <v>1076</v>
      </c>
      <c r="N379" s="107" t="s">
        <v>1076</v>
      </c>
      <c r="O379" s="107" t="s">
        <v>1076</v>
      </c>
      <c r="P379" s="107" t="s">
        <v>1076</v>
      </c>
      <c r="Q379" s="107" t="s">
        <v>1076</v>
      </c>
      <c r="R379" s="107" t="s">
        <v>1076</v>
      </c>
      <c r="S379" s="107" t="s">
        <v>1077</v>
      </c>
      <c r="T379" s="107" t="s">
        <v>1077</v>
      </c>
      <c r="U379" s="107" t="s">
        <v>1077</v>
      </c>
      <c r="V379" s="107" t="s">
        <v>1077</v>
      </c>
      <c r="W379" s="107" t="s">
        <v>19</v>
      </c>
      <c r="X379" s="105" t="s">
        <v>1251</v>
      </c>
      <c r="Y379" s="107" t="s">
        <v>296</v>
      </c>
      <c r="Z379" s="107">
        <v>1</v>
      </c>
      <c r="AA379" s="107" t="s">
        <v>1264</v>
      </c>
      <c r="AB379" s="110">
        <v>1</v>
      </c>
      <c r="AC379" s="110">
        <v>1</v>
      </c>
      <c r="AD379" s="107">
        <v>3601</v>
      </c>
      <c r="AE379" s="107">
        <v>4</v>
      </c>
      <c r="AF379" s="107">
        <v>2</v>
      </c>
      <c r="AG379" s="107">
        <v>15700</v>
      </c>
      <c r="AH379" s="107">
        <v>2</v>
      </c>
      <c r="AI379" s="107" t="s">
        <v>1265</v>
      </c>
      <c r="AJ379" s="110">
        <v>8</v>
      </c>
      <c r="AK379" s="110"/>
      <c r="AL379" s="107"/>
      <c r="AM379" s="107">
        <v>2</v>
      </c>
      <c r="AN379" s="110" t="s">
        <v>367</v>
      </c>
      <c r="AO379" s="110">
        <v>495</v>
      </c>
      <c r="AP379" s="107" t="s">
        <v>406</v>
      </c>
      <c r="AQ379" s="107" t="s">
        <v>424</v>
      </c>
      <c r="AR379" s="107" t="s">
        <v>319</v>
      </c>
      <c r="AS379" s="107" t="s">
        <v>674</v>
      </c>
      <c r="AT379" s="107" t="s">
        <v>478</v>
      </c>
      <c r="AU379" s="111">
        <v>10.789</v>
      </c>
      <c r="AV379" s="111">
        <v>16.677</v>
      </c>
      <c r="AW379" s="111">
        <v>14.279</v>
      </c>
      <c r="AX379" s="111">
        <v>8.3350000000000009</v>
      </c>
      <c r="AY379" s="111">
        <v>8.4849999999999994</v>
      </c>
      <c r="AZ379" s="111">
        <v>13.701000000000001</v>
      </c>
      <c r="BA379" s="111">
        <v>6.7119999999999997</v>
      </c>
      <c r="BB379" s="111">
        <v>17.576000000000001</v>
      </c>
      <c r="BC379" s="111">
        <v>20.387</v>
      </c>
      <c r="BD379" s="111">
        <v>16.283000000000001</v>
      </c>
      <c r="BE379" s="107">
        <v>27.056000000000001</v>
      </c>
      <c r="BF379" s="107">
        <v>13.5</v>
      </c>
      <c r="BG379" s="107">
        <v>12325.47</v>
      </c>
      <c r="BH379" s="112">
        <v>12309.194</v>
      </c>
      <c r="BI379" s="111">
        <v>1.778</v>
      </c>
      <c r="BJ379" s="112">
        <v>136.68299999999999</v>
      </c>
      <c r="BK379" s="112">
        <v>9238.4179999999997</v>
      </c>
      <c r="BL379" s="111">
        <v>1.3340000000000001</v>
      </c>
      <c r="BM379" s="112">
        <v>101.607</v>
      </c>
      <c r="BN379" s="112">
        <v>6154.9260000000004</v>
      </c>
      <c r="BO379" s="111">
        <v>0.88900000000000001</v>
      </c>
      <c r="BP379" s="112">
        <v>76.766999999999996</v>
      </c>
      <c r="BQ379" s="112">
        <v>3071.2069999999999</v>
      </c>
      <c r="BR379" s="111">
        <v>0.44400000000000001</v>
      </c>
      <c r="BS379" s="107">
        <v>64.727999999999994</v>
      </c>
      <c r="BT379" s="107">
        <v>157956.82999999999</v>
      </c>
      <c r="BU379" s="112">
        <v>158016.52900000001</v>
      </c>
      <c r="BV379" s="107">
        <v>2.6779999999999999</v>
      </c>
      <c r="BW379" s="107">
        <v>141.268</v>
      </c>
      <c r="BX379" s="107">
        <v>118431.515</v>
      </c>
      <c r="BY379" s="107">
        <v>2.0070000000000001</v>
      </c>
      <c r="BZ379" s="107">
        <v>91.052000000000007</v>
      </c>
      <c r="CA379" s="107">
        <v>78925.342000000004</v>
      </c>
      <c r="CB379" s="107">
        <v>1.3380000000000001</v>
      </c>
      <c r="CC379" s="107">
        <v>74.947000000000003</v>
      </c>
      <c r="CD379" s="107">
        <v>39505.760000000002</v>
      </c>
      <c r="CE379" s="107">
        <v>0.66900000000000004</v>
      </c>
      <c r="CF379" s="107">
        <v>64.540999999999997</v>
      </c>
      <c r="CG379" s="107">
        <v>40366.620000000003</v>
      </c>
      <c r="CH379" s="112">
        <v>39928.205000000002</v>
      </c>
      <c r="CI379" s="107">
        <v>2.504</v>
      </c>
      <c r="CJ379" s="107">
        <v>132.983</v>
      </c>
      <c r="CK379" s="107">
        <v>30260.662</v>
      </c>
      <c r="CL379" s="107">
        <v>1.8979999999999999</v>
      </c>
      <c r="CM379" s="107">
        <v>130.072</v>
      </c>
      <c r="CN379" s="107">
        <v>20223.64</v>
      </c>
      <c r="CO379" s="107">
        <v>1.268</v>
      </c>
      <c r="CP379" s="107">
        <v>80.89</v>
      </c>
      <c r="CQ379" s="107">
        <v>10100.385</v>
      </c>
      <c r="CR379" s="107">
        <v>0.63300000000000001</v>
      </c>
      <c r="CS379" s="107">
        <v>65.62</v>
      </c>
      <c r="CT379" s="107">
        <v>19529.04</v>
      </c>
      <c r="CU379" s="107">
        <v>19537.16</v>
      </c>
      <c r="CV379" s="107">
        <v>1.3</v>
      </c>
      <c r="CW379" s="107">
        <v>129.16999999999999</v>
      </c>
      <c r="CX379" s="112">
        <v>14699.46</v>
      </c>
      <c r="CY379" s="107">
        <v>0.98</v>
      </c>
      <c r="CZ379" s="107">
        <v>96.88</v>
      </c>
      <c r="DA379" s="112">
        <v>9782.5300000000007</v>
      </c>
      <c r="DB379" s="107">
        <v>0.65</v>
      </c>
      <c r="DC379" s="107">
        <v>70.709999999999994</v>
      </c>
      <c r="DD379" s="112">
        <v>4895.51</v>
      </c>
      <c r="DE379" s="107">
        <v>0.33</v>
      </c>
      <c r="DF379" s="107">
        <v>62.65</v>
      </c>
      <c r="DG379" s="107">
        <v>30153.55</v>
      </c>
      <c r="DH379" s="112">
        <v>30127.14</v>
      </c>
      <c r="DI379" s="107">
        <v>1.44</v>
      </c>
      <c r="DJ379" s="107">
        <v>137.58000000000001</v>
      </c>
      <c r="DK379" s="112">
        <v>22603.21</v>
      </c>
      <c r="DL379" s="107">
        <v>1.08</v>
      </c>
      <c r="DM379" s="107">
        <v>116.77</v>
      </c>
      <c r="DN379" s="112">
        <v>15107.43</v>
      </c>
      <c r="DO379" s="107">
        <v>0.72</v>
      </c>
      <c r="DP379" s="107">
        <v>76.55</v>
      </c>
      <c r="DQ379" s="112">
        <v>7525.69</v>
      </c>
      <c r="DR379" s="107">
        <v>0.36</v>
      </c>
      <c r="DS379" s="107">
        <v>63.83</v>
      </c>
      <c r="DT379" s="107">
        <v>2217.89</v>
      </c>
      <c r="DU379" s="112">
        <v>2223.4</v>
      </c>
      <c r="DV379" s="107">
        <v>2.2799999999999998</v>
      </c>
      <c r="DW379" s="107">
        <v>137.07</v>
      </c>
      <c r="DX379" s="112">
        <v>1667.61</v>
      </c>
      <c r="DY379" s="107">
        <v>1.71</v>
      </c>
      <c r="DZ379" s="107">
        <v>107.14</v>
      </c>
      <c r="EA379" s="112">
        <v>1107.1400000000001</v>
      </c>
      <c r="EB379" s="107">
        <v>1.1299999999999999</v>
      </c>
      <c r="EC379" s="107">
        <v>76.08</v>
      </c>
      <c r="ED379" s="112">
        <v>555.29999999999995</v>
      </c>
      <c r="EE379" s="107">
        <v>0.56999999999999995</v>
      </c>
      <c r="EF379" s="107">
        <v>63.59</v>
      </c>
      <c r="EG379" s="107">
        <v>418607.97</v>
      </c>
      <c r="EH379" s="111">
        <v>419671.43</v>
      </c>
      <c r="EI379" s="107">
        <v>1.1850000000000001</v>
      </c>
      <c r="EJ379" s="107">
        <v>138.13</v>
      </c>
      <c r="EK379" s="112">
        <v>363304.95</v>
      </c>
      <c r="EL379" s="107">
        <v>1.026</v>
      </c>
      <c r="EM379" s="107">
        <v>112.74</v>
      </c>
      <c r="EN379" s="112">
        <v>315856.96000000002</v>
      </c>
      <c r="EO379" s="107">
        <v>0.89200000000000002</v>
      </c>
      <c r="EP379" s="107">
        <v>94.8</v>
      </c>
      <c r="EQ379" s="112">
        <v>259863</v>
      </c>
      <c r="ER379" s="107">
        <v>0.73399999999999999</v>
      </c>
      <c r="ES379" s="107">
        <v>80.47</v>
      </c>
      <c r="ET379" s="112">
        <v>210382.48</v>
      </c>
      <c r="EU379" s="107">
        <v>0.59399999999999997</v>
      </c>
      <c r="EV379" s="107">
        <v>73.52</v>
      </c>
      <c r="EW379" s="112">
        <v>156858.92000000001</v>
      </c>
      <c r="EX379" s="107">
        <v>0.443</v>
      </c>
      <c r="EY379" s="107">
        <v>67.959999999999994</v>
      </c>
      <c r="EZ379" s="112">
        <v>105928.59</v>
      </c>
      <c r="FA379" s="107">
        <v>0.29899999999999999</v>
      </c>
      <c r="FB379" s="107">
        <v>63.55</v>
      </c>
      <c r="FC379" s="112">
        <v>52346.27</v>
      </c>
      <c r="FD379" s="107">
        <v>0.14799999999999999</v>
      </c>
      <c r="FE379" s="107">
        <v>59.63</v>
      </c>
      <c r="FF379" s="107">
        <v>475.33</v>
      </c>
      <c r="FG379" s="112">
        <v>476.66</v>
      </c>
      <c r="FH379" s="107">
        <v>1.41</v>
      </c>
      <c r="FI379" s="107">
        <v>57.53</v>
      </c>
      <c r="FJ379" s="112">
        <v>239.83</v>
      </c>
      <c r="FK379" s="107">
        <v>0.71</v>
      </c>
      <c r="FL379" s="107">
        <v>56.15</v>
      </c>
      <c r="FM379" s="107">
        <v>219.83</v>
      </c>
      <c r="FN379" s="112">
        <v>220.68</v>
      </c>
      <c r="FO379" s="107">
        <v>1.62</v>
      </c>
      <c r="FP379" s="107">
        <v>56.41</v>
      </c>
      <c r="FQ379" s="112">
        <v>110.5</v>
      </c>
      <c r="FR379" s="107">
        <v>0.81</v>
      </c>
      <c r="FS379" s="107">
        <v>55.75</v>
      </c>
      <c r="FT379" s="107">
        <v>19.989999999999998</v>
      </c>
      <c r="FU379" s="107">
        <v>1.74</v>
      </c>
      <c r="FV379" s="107">
        <v>108.27</v>
      </c>
      <c r="FW379" s="107">
        <v>19.87</v>
      </c>
      <c r="FX379" s="107">
        <v>1.73</v>
      </c>
      <c r="FY379" s="107">
        <v>104.26</v>
      </c>
      <c r="FZ379" s="107">
        <v>417541.08</v>
      </c>
      <c r="GA379" s="107">
        <v>2.82</v>
      </c>
      <c r="GB379" s="107">
        <v>138.54</v>
      </c>
      <c r="GC379" s="107">
        <v>552825.93000000005</v>
      </c>
      <c r="GD379" s="107">
        <v>3.73</v>
      </c>
      <c r="GE379" s="113">
        <v>137.97</v>
      </c>
      <c r="GF379" s="113">
        <v>55.5</v>
      </c>
      <c r="GG379" s="113">
        <v>10.8</v>
      </c>
      <c r="GH379" s="113">
        <v>18.899999999999999</v>
      </c>
      <c r="GI379" s="113">
        <v>21</v>
      </c>
      <c r="GJ379" s="113">
        <v>13.5</v>
      </c>
      <c r="GK379" s="113">
        <v>230.7</v>
      </c>
      <c r="GL379" s="107">
        <v>0</v>
      </c>
      <c r="GM379" s="107">
        <v>2</v>
      </c>
      <c r="GN379" s="107">
        <v>0</v>
      </c>
      <c r="GO379" s="133">
        <v>0</v>
      </c>
      <c r="GP379" s="133">
        <v>0</v>
      </c>
      <c r="GQ379" s="133">
        <v>0</v>
      </c>
      <c r="GR379" s="133" t="s">
        <v>1103</v>
      </c>
      <c r="GS379" s="72" t="s">
        <v>981</v>
      </c>
      <c r="GT379" s="72">
        <v>0.86240000000000006</v>
      </c>
      <c r="GU379" s="72">
        <v>0.9224</v>
      </c>
      <c r="GV379" s="72">
        <v>0.94420000000000004</v>
      </c>
      <c r="GW379" s="72">
        <v>0.93620000000000003</v>
      </c>
      <c r="GX379" s="72" t="s">
        <v>1085</v>
      </c>
      <c r="GY379" s="72">
        <v>0.98</v>
      </c>
      <c r="GZ379" s="72">
        <v>495</v>
      </c>
      <c r="HA379" s="133" t="s">
        <v>1086</v>
      </c>
      <c r="HB379" s="133" t="s">
        <v>981</v>
      </c>
      <c r="HC379" s="53" t="str">
        <f t="shared" si="42"/>
        <v>88</v>
      </c>
      <c r="HD379" s="56">
        <f t="shared" si="41"/>
        <v>2019</v>
      </c>
      <c r="HF379" s="56" t="e">
        <f>MATCH(ROUND(#REF!,1),#REF!,0)</f>
        <v>#REF!</v>
      </c>
      <c r="HG379" s="56" t="e">
        <f>MATCH(ROUND(#REF!,1),#REF!,0)</f>
        <v>#REF!</v>
      </c>
      <c r="HH379" s="56" t="e">
        <f>MATCH(ROUND(#REF!,1),#REF!,0)</f>
        <v>#REF!</v>
      </c>
      <c r="HI379" s="56" t="e">
        <f>MATCH(ROUND(#REF!,1),#REF!,0)</f>
        <v>#REF!</v>
      </c>
      <c r="HK379" s="115">
        <f t="shared" si="37"/>
        <v>1</v>
      </c>
      <c r="HL379" s="115" t="str" cm="1">
        <f t="array" ref="HL379">IFERROR(INDEX(#REF!,'5. Data Set'!HH379),"")</f>
        <v/>
      </c>
      <c r="HM379" s="56"/>
      <c r="HN379" s="116" t="str" cm="1">
        <f t="array" ref="HN379">IF(IFERROR(INDEX($E$5:$E$900,SMALL(IF(ROUND($EH$5:$EH$900,1)=ROUND($EH379,1),ROW($EH$5:$EH$900)-4,""),1)),"")=$E379,"",IFERROR(INDEX($E$5:$E$900,SMALL(IF(ROUND($EH$5:$EH$900,1)=ROUND($EH379,1),ROW($EH$5:$EH$900)-4,""),1)),""))</f>
        <v/>
      </c>
      <c r="HO379" s="116" t="str" cm="1">
        <f t="array" ref="HO379">IF(IFERROR(INDEX($E$5:$E$900,SMALL(IF(ROUND($EH$5:$EH$900,1)=ROUND($EH379,1),ROW($EH$5:$EH$900)-4,""),2)),"")=$E379,"",IFERROR(INDEX($E$5:$E$900,SMALL(IF(ROUND($EH$5:$EH$900,1)=ROUND($EH379,1),ROW($EH$5:$EH$900)-4,""),2)),""))</f>
        <v/>
      </c>
      <c r="HP379" s="116" t="str" cm="1">
        <f t="array" ref="HP379">IF(IFERROR(INDEX($E$5:$E$900,SMALL(IF(ROUND($EH$5:$EH$900,1)=ROUND($EH379,1),ROW($EH$5:$EH$900)-4,""),3)),"")=$E379,"",IFERROR(INDEX($E$5:$E$900,SMALL(IF(ROUND($EH$5:$EH$900,1)=ROUND($EH379,1),ROW($EH$5:$EH$900)-4,""),3)),""))</f>
        <v/>
      </c>
      <c r="HQ379" s="117" t="str" cm="1">
        <f t="array" ref="HQ379">IF(IFERROR(INDEX($E$5:$E$900,SMALL(IF(ROUND($EH$5:$EH$900,1)=ROUND($EH379,1),ROW($EH$5:$EH$900)-4,""),4)),"")=$E379,"",IFERROR(INDEX($E$5:$E$900,SMALL(IF(ROUND($EH$5:$EH$900,1)=ROUND($EH379,1),ROW($EH$5:$EH$900)-4,""),4)),""))</f>
        <v/>
      </c>
      <c r="HR379" s="118"/>
      <c r="HS379" s="105" t="str">
        <f t="shared" si="38"/>
        <v>AJCB</v>
      </c>
      <c r="HT379" s="119" t="str">
        <f t="shared" si="39"/>
        <v/>
      </c>
      <c r="HU379" s="119" t="str">
        <f t="shared" si="39"/>
        <v/>
      </c>
      <c r="HV379" s="119" t="str">
        <f t="shared" si="39"/>
        <v/>
      </c>
      <c r="HW379" s="119" t="str">
        <f t="shared" si="36"/>
        <v/>
      </c>
      <c r="HX379" s="56"/>
    </row>
    <row r="380" spans="1:237" s="136" customFormat="1" ht="13.5" customHeight="1" x14ac:dyDescent="0.25">
      <c r="A380" s="110" t="s">
        <v>1072</v>
      </c>
      <c r="B380" s="110" t="s">
        <v>1260</v>
      </c>
      <c r="C380" s="107" t="s">
        <v>1095</v>
      </c>
      <c r="D380" s="108">
        <v>2019</v>
      </c>
      <c r="E380" s="109" t="s">
        <v>1266</v>
      </c>
      <c r="F380" s="107" t="s">
        <v>309</v>
      </c>
      <c r="G380" s="107" t="s">
        <v>1076</v>
      </c>
      <c r="H380" s="107" t="s">
        <v>1076</v>
      </c>
      <c r="I380" s="107" t="s">
        <v>1076</v>
      </c>
      <c r="J380" s="107" t="s">
        <v>1076</v>
      </c>
      <c r="K380" s="107" t="s">
        <v>1076</v>
      </c>
      <c r="L380" s="107" t="s">
        <v>1076</v>
      </c>
      <c r="M380" s="107" t="s">
        <v>1076</v>
      </c>
      <c r="N380" s="107" t="s">
        <v>1076</v>
      </c>
      <c r="O380" s="107" t="s">
        <v>1076</v>
      </c>
      <c r="P380" s="107" t="s">
        <v>1076</v>
      </c>
      <c r="Q380" s="107" t="s">
        <v>1076</v>
      </c>
      <c r="R380" s="107" t="s">
        <v>1076</v>
      </c>
      <c r="S380" s="107" t="s">
        <v>1077</v>
      </c>
      <c r="T380" s="107" t="s">
        <v>1077</v>
      </c>
      <c r="U380" s="107" t="s">
        <v>1077</v>
      </c>
      <c r="V380" s="107" t="s">
        <v>1077</v>
      </c>
      <c r="W380" s="107" t="s">
        <v>19</v>
      </c>
      <c r="X380" s="105" t="s">
        <v>1251</v>
      </c>
      <c r="Y380" s="107" t="s">
        <v>296</v>
      </c>
      <c r="Z380" s="107">
        <v>1</v>
      </c>
      <c r="AA380" s="107" t="s">
        <v>1122</v>
      </c>
      <c r="AB380" s="110">
        <v>1</v>
      </c>
      <c r="AC380" s="110">
        <v>1</v>
      </c>
      <c r="AD380" s="107">
        <v>3800</v>
      </c>
      <c r="AE380" s="107">
        <v>2</v>
      </c>
      <c r="AF380" s="107">
        <v>2</v>
      </c>
      <c r="AG380" s="107">
        <v>15700</v>
      </c>
      <c r="AH380" s="107">
        <v>2</v>
      </c>
      <c r="AI380" s="107" t="s">
        <v>1267</v>
      </c>
      <c r="AJ380" s="110">
        <v>8</v>
      </c>
      <c r="AK380" s="110"/>
      <c r="AL380" s="107"/>
      <c r="AM380" s="107">
        <v>2</v>
      </c>
      <c r="AN380" s="110" t="s">
        <v>367</v>
      </c>
      <c r="AO380" s="110">
        <v>495</v>
      </c>
      <c r="AP380" s="107" t="s">
        <v>406</v>
      </c>
      <c r="AQ380" s="107" t="s">
        <v>424</v>
      </c>
      <c r="AR380" s="107" t="s">
        <v>319</v>
      </c>
      <c r="AS380" s="107" t="s">
        <v>674</v>
      </c>
      <c r="AT380" s="107" t="s">
        <v>478</v>
      </c>
      <c r="AU380" s="111">
        <v>6.6310000000000002</v>
      </c>
      <c r="AV380" s="111">
        <v>11.73</v>
      </c>
      <c r="AW380" s="111">
        <v>6.9889999999999999</v>
      </c>
      <c r="AX380" s="111">
        <v>4.6950000000000003</v>
      </c>
      <c r="AY380" s="111">
        <v>5.12</v>
      </c>
      <c r="AZ380" s="111">
        <v>7.9189999999999996</v>
      </c>
      <c r="BA380" s="111">
        <v>4.3390000000000004</v>
      </c>
      <c r="BB380" s="111">
        <v>17.7</v>
      </c>
      <c r="BC380" s="111">
        <v>20.321999999999999</v>
      </c>
      <c r="BD380" s="111">
        <v>20.279</v>
      </c>
      <c r="BE380" s="107">
        <v>20.318000000000001</v>
      </c>
      <c r="BF380" s="107">
        <v>9.6</v>
      </c>
      <c r="BG380" s="107">
        <v>5653.46</v>
      </c>
      <c r="BH380" s="112">
        <v>5643.6229999999996</v>
      </c>
      <c r="BI380" s="111">
        <v>0.81499999999999995</v>
      </c>
      <c r="BJ380" s="112">
        <v>81.855999999999995</v>
      </c>
      <c r="BK380" s="112">
        <v>4232.2610000000004</v>
      </c>
      <c r="BL380" s="111">
        <v>0.61099999999999999</v>
      </c>
      <c r="BM380" s="112">
        <v>70.599000000000004</v>
      </c>
      <c r="BN380" s="112">
        <v>2841.3330000000001</v>
      </c>
      <c r="BO380" s="111">
        <v>0.41</v>
      </c>
      <c r="BP380" s="112">
        <v>63.201000000000001</v>
      </c>
      <c r="BQ380" s="112">
        <v>1420.2550000000001</v>
      </c>
      <c r="BR380" s="111">
        <v>0.20499999999999999</v>
      </c>
      <c r="BS380" s="107">
        <v>59.384</v>
      </c>
      <c r="BT380" s="107">
        <v>87488.56</v>
      </c>
      <c r="BU380" s="112">
        <v>87296.115999999995</v>
      </c>
      <c r="BV380" s="107">
        <v>1.4790000000000001</v>
      </c>
      <c r="BW380" s="107">
        <v>83.923000000000002</v>
      </c>
      <c r="BX380" s="107">
        <v>65618.091</v>
      </c>
      <c r="BY380" s="107">
        <v>1.1120000000000001</v>
      </c>
      <c r="BZ380" s="107">
        <v>73.197999999999993</v>
      </c>
      <c r="CA380" s="107">
        <v>43722.133000000002</v>
      </c>
      <c r="CB380" s="107">
        <v>0.74099999999999999</v>
      </c>
      <c r="CC380" s="107">
        <v>64.744</v>
      </c>
      <c r="CD380" s="107">
        <v>21891.616999999998</v>
      </c>
      <c r="CE380" s="107">
        <v>0.371</v>
      </c>
      <c r="CF380" s="107">
        <v>60.058</v>
      </c>
      <c r="CG380" s="107">
        <v>14422.81</v>
      </c>
      <c r="CH380" s="112">
        <v>14441.063</v>
      </c>
      <c r="CI380" s="107">
        <v>0.90600000000000003</v>
      </c>
      <c r="CJ380" s="107">
        <v>86.242000000000004</v>
      </c>
      <c r="CK380" s="107">
        <v>10914.091</v>
      </c>
      <c r="CL380" s="107">
        <v>0.68400000000000005</v>
      </c>
      <c r="CM380" s="107">
        <v>80.448999999999998</v>
      </c>
      <c r="CN380" s="107">
        <v>7229.17</v>
      </c>
      <c r="CO380" s="107">
        <v>0.45300000000000001</v>
      </c>
      <c r="CP380" s="107">
        <v>64.507999999999996</v>
      </c>
      <c r="CQ380" s="107">
        <v>3603.21</v>
      </c>
      <c r="CR380" s="107">
        <v>0.22600000000000001</v>
      </c>
      <c r="CS380" s="107">
        <v>59.453000000000003</v>
      </c>
      <c r="CT380" s="107">
        <v>8314.34</v>
      </c>
      <c r="CU380" s="107">
        <v>8319.9699999999993</v>
      </c>
      <c r="CV380" s="107">
        <v>0.55000000000000004</v>
      </c>
      <c r="CW380" s="107">
        <v>75.13</v>
      </c>
      <c r="CX380" s="112">
        <v>6219.15</v>
      </c>
      <c r="CY380" s="107">
        <v>0.41</v>
      </c>
      <c r="CZ380" s="107">
        <v>66.87</v>
      </c>
      <c r="DA380" s="112">
        <v>4171.3599999999997</v>
      </c>
      <c r="DB380" s="107">
        <v>0.28000000000000003</v>
      </c>
      <c r="DC380" s="107">
        <v>61.31</v>
      </c>
      <c r="DD380" s="112">
        <v>2078.62</v>
      </c>
      <c r="DE380" s="107">
        <v>0.14000000000000001</v>
      </c>
      <c r="DF380" s="107">
        <v>58.33</v>
      </c>
      <c r="DG380" s="107">
        <v>12882.32</v>
      </c>
      <c r="DH380" s="112">
        <v>12881</v>
      </c>
      <c r="DI380" s="107">
        <v>0.62</v>
      </c>
      <c r="DJ380" s="107">
        <v>78.11</v>
      </c>
      <c r="DK380" s="112">
        <v>9663.2000000000007</v>
      </c>
      <c r="DL380" s="107">
        <v>0.46</v>
      </c>
      <c r="DM380" s="107">
        <v>69.28</v>
      </c>
      <c r="DN380" s="112">
        <v>6440.24</v>
      </c>
      <c r="DO380" s="107">
        <v>0.31</v>
      </c>
      <c r="DP380" s="107">
        <v>62.31</v>
      </c>
      <c r="DQ380" s="112">
        <v>3227.25</v>
      </c>
      <c r="DR380" s="107">
        <v>0.16</v>
      </c>
      <c r="DS380" s="107">
        <v>58.69</v>
      </c>
      <c r="DT380" s="107">
        <v>926.87</v>
      </c>
      <c r="DU380" s="112">
        <v>927.61</v>
      </c>
      <c r="DV380" s="107">
        <v>0.95</v>
      </c>
      <c r="DW380" s="107">
        <v>77.28</v>
      </c>
      <c r="DX380" s="112">
        <v>695.6</v>
      </c>
      <c r="DY380" s="107">
        <v>0.71</v>
      </c>
      <c r="DZ380" s="107">
        <v>68.930000000000007</v>
      </c>
      <c r="EA380" s="112">
        <v>466.79</v>
      </c>
      <c r="EB380" s="107">
        <v>0.48</v>
      </c>
      <c r="EC380" s="107">
        <v>62.04</v>
      </c>
      <c r="ED380" s="112">
        <v>229.81</v>
      </c>
      <c r="EE380" s="107">
        <v>0.24</v>
      </c>
      <c r="EF380" s="107">
        <v>58.47</v>
      </c>
      <c r="EG380" s="107">
        <v>218659.61</v>
      </c>
      <c r="EH380" s="111">
        <v>218061.1</v>
      </c>
      <c r="EI380" s="107">
        <v>0.61599999999999999</v>
      </c>
      <c r="EJ380" s="107">
        <v>81.849999999999994</v>
      </c>
      <c r="EK380" s="112">
        <v>188893.34</v>
      </c>
      <c r="EL380" s="107">
        <v>0.53300000000000003</v>
      </c>
      <c r="EM380" s="107">
        <v>76</v>
      </c>
      <c r="EN380" s="112">
        <v>164159.44</v>
      </c>
      <c r="EO380" s="107">
        <v>0.46400000000000002</v>
      </c>
      <c r="EP380" s="107">
        <v>71.42</v>
      </c>
      <c r="EQ380" s="112">
        <v>136081</v>
      </c>
      <c r="ER380" s="107">
        <v>0.38400000000000001</v>
      </c>
      <c r="ES380" s="107">
        <v>66.89</v>
      </c>
      <c r="ET380" s="112">
        <v>109724.34</v>
      </c>
      <c r="EU380" s="107">
        <v>0.31</v>
      </c>
      <c r="EV380" s="107">
        <v>63.67</v>
      </c>
      <c r="EW380" s="112">
        <v>81005.509999999995</v>
      </c>
      <c r="EX380" s="107">
        <v>0.22900000000000001</v>
      </c>
      <c r="EY380" s="107">
        <v>61.15</v>
      </c>
      <c r="EZ380" s="112">
        <v>54522.400000000001</v>
      </c>
      <c r="FA380" s="107">
        <v>0.154</v>
      </c>
      <c r="FB380" s="107">
        <v>59.14</v>
      </c>
      <c r="FC380" s="112">
        <v>27251.360000000001</v>
      </c>
      <c r="FD380" s="107">
        <v>7.6999999999999999E-2</v>
      </c>
      <c r="FE380" s="107">
        <v>57.2</v>
      </c>
      <c r="FF380" s="107">
        <v>479.73</v>
      </c>
      <c r="FG380" s="112">
        <v>470.67</v>
      </c>
      <c r="FH380" s="107">
        <v>1.39</v>
      </c>
      <c r="FI380" s="107">
        <v>56.6</v>
      </c>
      <c r="FJ380" s="112">
        <v>239.23</v>
      </c>
      <c r="FK380" s="107">
        <v>0.71</v>
      </c>
      <c r="FL380" s="107">
        <v>55.44</v>
      </c>
      <c r="FM380" s="107">
        <v>218.64</v>
      </c>
      <c r="FN380" s="112">
        <v>214.61</v>
      </c>
      <c r="FO380" s="107">
        <v>1.57</v>
      </c>
      <c r="FP380" s="107">
        <v>55.69</v>
      </c>
      <c r="FQ380" s="112">
        <v>110.1</v>
      </c>
      <c r="FR380" s="107">
        <v>0.81</v>
      </c>
      <c r="FS380" s="107">
        <v>55.06</v>
      </c>
      <c r="FT380" s="107">
        <v>18.63</v>
      </c>
      <c r="FU380" s="107">
        <v>1.62</v>
      </c>
      <c r="FV380" s="107">
        <v>79.88</v>
      </c>
      <c r="FW380" s="107">
        <v>18.7</v>
      </c>
      <c r="FX380" s="107">
        <v>1.62</v>
      </c>
      <c r="FY380" s="107">
        <v>79.91</v>
      </c>
      <c r="FZ380" s="107">
        <v>189182.17</v>
      </c>
      <c r="GA380" s="107">
        <v>1.28</v>
      </c>
      <c r="GB380" s="107">
        <v>83.99</v>
      </c>
      <c r="GC380" s="107">
        <v>253868.53</v>
      </c>
      <c r="GD380" s="107">
        <v>1.71</v>
      </c>
      <c r="GE380" s="113">
        <v>84.37</v>
      </c>
      <c r="GF380" s="113">
        <v>55</v>
      </c>
      <c r="GG380" s="113">
        <v>6.4</v>
      </c>
      <c r="GH380" s="113">
        <v>19</v>
      </c>
      <c r="GI380" s="113">
        <v>20.3</v>
      </c>
      <c r="GJ380" s="113">
        <v>9.6</v>
      </c>
      <c r="GK380" s="113">
        <v>230.7</v>
      </c>
      <c r="GL380" s="107">
        <v>0</v>
      </c>
      <c r="GM380" s="107">
        <v>2</v>
      </c>
      <c r="GN380" s="107">
        <v>0</v>
      </c>
      <c r="GO380" s="133">
        <v>0</v>
      </c>
      <c r="GP380" s="133">
        <v>0</v>
      </c>
      <c r="GQ380" s="133">
        <v>0</v>
      </c>
      <c r="GR380" s="133" t="s">
        <v>1103</v>
      </c>
      <c r="GS380" s="72" t="s">
        <v>981</v>
      </c>
      <c r="GT380" s="72">
        <v>0.86240000000000006</v>
      </c>
      <c r="GU380" s="72">
        <v>0.9224</v>
      </c>
      <c r="GV380" s="72">
        <v>0.94420000000000004</v>
      </c>
      <c r="GW380" s="72">
        <v>0.93620000000000003</v>
      </c>
      <c r="GX380" s="72" t="s">
        <v>1085</v>
      </c>
      <c r="GY380" s="72">
        <v>0.98</v>
      </c>
      <c r="GZ380" s="72">
        <v>495</v>
      </c>
      <c r="HA380" s="133" t="s">
        <v>1086</v>
      </c>
      <c r="HB380" s="133">
        <v>44.6</v>
      </c>
      <c r="HC380" s="53" t="str">
        <f t="shared" si="42"/>
        <v>89</v>
      </c>
      <c r="HD380" s="56">
        <f t="shared" si="41"/>
        <v>2019</v>
      </c>
      <c r="HF380" s="56" t="e">
        <f>MATCH(ROUND(#REF!,1),#REF!,0)</f>
        <v>#REF!</v>
      </c>
      <c r="HG380" s="56" t="e">
        <f>MATCH(ROUND(#REF!,1),#REF!,0)</f>
        <v>#REF!</v>
      </c>
      <c r="HH380" s="56" t="e">
        <f>MATCH(ROUND(#REF!,1),#REF!,0)</f>
        <v>#REF!</v>
      </c>
      <c r="HI380" s="56" t="e">
        <f>MATCH(ROUND(#REF!,1),#REF!,0)</f>
        <v>#REF!</v>
      </c>
      <c r="HK380" s="115">
        <f t="shared" si="37"/>
        <v>1</v>
      </c>
      <c r="HL380" s="115" t="str" cm="1">
        <f t="array" ref="HL380">IFERROR(INDEX(#REF!,'5. Data Set'!HH380),"")</f>
        <v/>
      </c>
      <c r="HM380" s="56"/>
      <c r="HN380" s="116" t="str" cm="1">
        <f t="array" ref="HN380">IF(IFERROR(INDEX($E$5:$E$900,SMALL(IF(ROUND($EH$5:$EH$900,1)=ROUND($EH380,1),ROW($EH$5:$EH$900)-4,""),1)),"")=$E380,"",IFERROR(INDEX($E$5:$E$900,SMALL(IF(ROUND($EH$5:$EH$900,1)=ROUND($EH380,1),ROW($EH$5:$EH$900)-4,""),1)),""))</f>
        <v/>
      </c>
      <c r="HO380" s="116" t="str" cm="1">
        <f t="array" ref="HO380">IF(IFERROR(INDEX($E$5:$E$900,SMALL(IF(ROUND($EH$5:$EH$900,1)=ROUND($EH380,1),ROW($EH$5:$EH$900)-4,""),2)),"")=$E380,"",IFERROR(INDEX($E$5:$E$900,SMALL(IF(ROUND($EH$5:$EH$900,1)=ROUND($EH380,1),ROW($EH$5:$EH$900)-4,""),2)),""))</f>
        <v/>
      </c>
      <c r="HP380" s="116" t="str" cm="1">
        <f t="array" ref="HP380">IF(IFERROR(INDEX($E$5:$E$900,SMALL(IF(ROUND($EH$5:$EH$900,1)=ROUND($EH380,1),ROW($EH$5:$EH$900)-4,""),3)),"")=$E380,"",IFERROR(INDEX($E$5:$E$900,SMALL(IF(ROUND($EH$5:$EH$900,1)=ROUND($EH380,1),ROW($EH$5:$EH$900)-4,""),3)),""))</f>
        <v/>
      </c>
      <c r="HQ380" s="117" t="str" cm="1">
        <f t="array" ref="HQ380">IF(IFERROR(INDEX($E$5:$E$900,SMALL(IF(ROUND($EH$5:$EH$900,1)=ROUND($EH380,1),ROW($EH$5:$EH$900)-4,""),4)),"")=$E380,"",IFERROR(INDEX($E$5:$E$900,SMALL(IF(ROUND($EH$5:$EH$900,1)=ROUND($EH380,1),ROW($EH$5:$EH$900)-4,""),4)),""))</f>
        <v/>
      </c>
      <c r="HR380" s="118"/>
      <c r="HS380" s="105" t="str">
        <f t="shared" si="38"/>
        <v>AJCB</v>
      </c>
      <c r="HT380" s="119" t="str">
        <f t="shared" si="39"/>
        <v/>
      </c>
      <c r="HU380" s="119" t="str">
        <f t="shared" si="39"/>
        <v/>
      </c>
      <c r="HV380" s="119" t="str">
        <f t="shared" si="39"/>
        <v/>
      </c>
      <c r="HW380" s="119" t="str">
        <f t="shared" si="36"/>
        <v/>
      </c>
      <c r="HX380" s="56"/>
    </row>
    <row r="381" spans="1:237" s="136" customFormat="1" x14ac:dyDescent="0.25">
      <c r="A381" s="110" t="s">
        <v>1072</v>
      </c>
      <c r="B381" s="110" t="s">
        <v>1268</v>
      </c>
      <c r="C381" s="107" t="s">
        <v>1269</v>
      </c>
      <c r="D381" s="108">
        <v>2021</v>
      </c>
      <c r="E381" s="109" t="s">
        <v>1270</v>
      </c>
      <c r="F381" s="107" t="s">
        <v>300</v>
      </c>
      <c r="G381" s="107" t="s">
        <v>1076</v>
      </c>
      <c r="H381" s="107" t="s">
        <v>1076</v>
      </c>
      <c r="I381" s="107" t="s">
        <v>1076</v>
      </c>
      <c r="J381" s="107" t="s">
        <v>1076</v>
      </c>
      <c r="K381" s="107" t="s">
        <v>1076</v>
      </c>
      <c r="L381" s="107" t="s">
        <v>1076</v>
      </c>
      <c r="M381" s="107" t="s">
        <v>1076</v>
      </c>
      <c r="N381" s="107" t="s">
        <v>1076</v>
      </c>
      <c r="O381" s="107" t="s">
        <v>1076</v>
      </c>
      <c r="P381" s="107" t="s">
        <v>1076</v>
      </c>
      <c r="Q381" s="107" t="s">
        <v>1076</v>
      </c>
      <c r="R381" s="107" t="s">
        <v>1077</v>
      </c>
      <c r="S381" s="107" t="s">
        <v>1077</v>
      </c>
      <c r="T381" s="107" t="s">
        <v>1077</v>
      </c>
      <c r="U381" s="107" t="s">
        <v>1077</v>
      </c>
      <c r="V381" s="107" t="s">
        <v>1077</v>
      </c>
      <c r="W381" s="107" t="s">
        <v>19</v>
      </c>
      <c r="X381" s="105" t="s">
        <v>1271</v>
      </c>
      <c r="Y381" s="107" t="s">
        <v>296</v>
      </c>
      <c r="Z381" s="107">
        <v>1</v>
      </c>
      <c r="AA381" s="107" t="s">
        <v>1272</v>
      </c>
      <c r="AB381" s="110">
        <v>1</v>
      </c>
      <c r="AC381" s="110">
        <v>1</v>
      </c>
      <c r="AD381" s="107">
        <v>4200</v>
      </c>
      <c r="AE381" s="107">
        <v>2</v>
      </c>
      <c r="AF381" s="107">
        <v>2</v>
      </c>
      <c r="AG381" s="107">
        <v>15900</v>
      </c>
      <c r="AH381" s="107">
        <v>2</v>
      </c>
      <c r="AI381" s="107" t="s">
        <v>1218</v>
      </c>
      <c r="AJ381" s="110">
        <v>2</v>
      </c>
      <c r="AK381" s="110"/>
      <c r="AL381" s="107"/>
      <c r="AM381" s="107">
        <v>1</v>
      </c>
      <c r="AN381" s="110" t="s">
        <v>367</v>
      </c>
      <c r="AO381" s="110">
        <v>300</v>
      </c>
      <c r="AP381" s="107" t="s">
        <v>1225</v>
      </c>
      <c r="AQ381" s="107" t="s">
        <v>1081</v>
      </c>
      <c r="AR381" s="107" t="s">
        <v>1082</v>
      </c>
      <c r="AS381" s="107" t="s">
        <v>1134</v>
      </c>
      <c r="AT381" s="107" t="s">
        <v>478</v>
      </c>
      <c r="AU381" s="111">
        <v>10.617000000000001</v>
      </c>
      <c r="AV381" s="111">
        <v>15.717000000000001</v>
      </c>
      <c r="AW381" s="111">
        <v>10.401</v>
      </c>
      <c r="AX381" s="111">
        <v>6.8419999999999996</v>
      </c>
      <c r="AY381" s="111">
        <v>7.2510000000000003</v>
      </c>
      <c r="AZ381" s="111">
        <v>11.686</v>
      </c>
      <c r="BA381" s="111">
        <v>6.4480000000000004</v>
      </c>
      <c r="BB381" s="111">
        <v>64.084000000000003</v>
      </c>
      <c r="BC381" s="111">
        <v>120.667</v>
      </c>
      <c r="BD381" s="111">
        <v>26.658000000000001</v>
      </c>
      <c r="BE381" s="107">
        <v>16.494</v>
      </c>
      <c r="BF381" s="107">
        <v>13.4</v>
      </c>
      <c r="BG381" s="107">
        <v>6726.68</v>
      </c>
      <c r="BH381" s="112">
        <v>6746.0330000000004</v>
      </c>
      <c r="BI381" s="111">
        <v>0.97399999999999998</v>
      </c>
      <c r="BJ381" s="112">
        <v>60.948</v>
      </c>
      <c r="BK381" s="112">
        <v>5047.5810000000001</v>
      </c>
      <c r="BL381" s="111">
        <v>0.72899999999999998</v>
      </c>
      <c r="BM381" s="112">
        <v>54.424999999999997</v>
      </c>
      <c r="BN381" s="112">
        <v>3337.915</v>
      </c>
      <c r="BO381" s="111">
        <v>0.48199999999999998</v>
      </c>
      <c r="BP381" s="112">
        <v>47.133000000000003</v>
      </c>
      <c r="BQ381" s="112">
        <v>1671.0219999999999</v>
      </c>
      <c r="BR381" s="111">
        <v>0.24099999999999999</v>
      </c>
      <c r="BS381" s="107">
        <v>41.585000000000001</v>
      </c>
      <c r="BT381" s="107">
        <v>85889.78</v>
      </c>
      <c r="BU381" s="112">
        <v>86125.67</v>
      </c>
      <c r="BV381" s="107">
        <v>1.46</v>
      </c>
      <c r="BW381" s="107">
        <v>62.759</v>
      </c>
      <c r="BX381" s="107">
        <v>64426.186999999998</v>
      </c>
      <c r="BY381" s="107">
        <v>1.0920000000000001</v>
      </c>
      <c r="BZ381" s="107">
        <v>56.838000000000001</v>
      </c>
      <c r="CA381" s="107">
        <v>42945.644</v>
      </c>
      <c r="CB381" s="107">
        <v>0.72799999999999998</v>
      </c>
      <c r="CC381" s="107">
        <v>47.042999999999999</v>
      </c>
      <c r="CD381" s="107">
        <v>21469.906999999999</v>
      </c>
      <c r="CE381" s="107">
        <v>0.36399999999999999</v>
      </c>
      <c r="CF381" s="107">
        <v>41.213000000000001</v>
      </c>
      <c r="CG381" s="107">
        <v>15467.85</v>
      </c>
      <c r="CH381" s="112">
        <v>15397.862999999999</v>
      </c>
      <c r="CI381" s="107">
        <v>0.96599999999999997</v>
      </c>
      <c r="CJ381" s="107">
        <v>63.173999999999999</v>
      </c>
      <c r="CK381" s="107">
        <v>11606.596</v>
      </c>
      <c r="CL381" s="107">
        <v>0.72799999999999998</v>
      </c>
      <c r="CM381" s="107">
        <v>56.011000000000003</v>
      </c>
      <c r="CN381" s="107">
        <v>7744.4679999999998</v>
      </c>
      <c r="CO381" s="107">
        <v>0.48599999999999999</v>
      </c>
      <c r="CP381" s="107">
        <v>48.137999999999998</v>
      </c>
      <c r="CQ381" s="107">
        <v>3869.9050000000002</v>
      </c>
      <c r="CR381" s="107">
        <v>0.24299999999999999</v>
      </c>
      <c r="CS381" s="107">
        <v>41.555</v>
      </c>
      <c r="CT381" s="107">
        <v>8649.08</v>
      </c>
      <c r="CU381" s="107">
        <v>8648.19</v>
      </c>
      <c r="CV381" s="107">
        <v>0.56999999999999995</v>
      </c>
      <c r="CW381" s="107">
        <v>54.02</v>
      </c>
      <c r="CX381" s="112">
        <v>6508.17</v>
      </c>
      <c r="CY381" s="107">
        <v>0.43</v>
      </c>
      <c r="CZ381" s="107">
        <v>50.28</v>
      </c>
      <c r="DA381" s="112">
        <v>4312.88</v>
      </c>
      <c r="DB381" s="107">
        <v>0.28999999999999998</v>
      </c>
      <c r="DC381" s="107">
        <v>43.41</v>
      </c>
      <c r="DD381" s="112">
        <v>2160.04</v>
      </c>
      <c r="DE381" s="107">
        <v>0.14000000000000001</v>
      </c>
      <c r="DF381" s="107">
        <v>39.49</v>
      </c>
      <c r="DG381" s="107">
        <v>13115.89</v>
      </c>
      <c r="DH381" s="112">
        <v>13142.3</v>
      </c>
      <c r="DI381" s="107">
        <v>0.63</v>
      </c>
      <c r="DJ381" s="107">
        <v>56.54</v>
      </c>
      <c r="DK381" s="112">
        <v>9831.44</v>
      </c>
      <c r="DL381" s="107">
        <v>0.47</v>
      </c>
      <c r="DM381" s="107">
        <v>51.92</v>
      </c>
      <c r="DN381" s="112">
        <v>6553.6</v>
      </c>
      <c r="DO381" s="107">
        <v>0.31</v>
      </c>
      <c r="DP381" s="107">
        <v>44.88</v>
      </c>
      <c r="DQ381" s="112">
        <v>3270.59</v>
      </c>
      <c r="DR381" s="107">
        <v>0.16</v>
      </c>
      <c r="DS381" s="107">
        <v>39.94</v>
      </c>
      <c r="DT381" s="107">
        <v>983.62</v>
      </c>
      <c r="DU381" s="112">
        <v>985.98</v>
      </c>
      <c r="DV381" s="107">
        <v>1.01</v>
      </c>
      <c r="DW381" s="107">
        <v>56.02</v>
      </c>
      <c r="DX381" s="112">
        <v>733.21</v>
      </c>
      <c r="DY381" s="107">
        <v>0.75</v>
      </c>
      <c r="DZ381" s="107">
        <v>51.54</v>
      </c>
      <c r="EA381" s="112">
        <v>499.44</v>
      </c>
      <c r="EB381" s="107">
        <v>0.51</v>
      </c>
      <c r="EC381" s="107">
        <v>45.41</v>
      </c>
      <c r="ED381" s="112">
        <v>252.56</v>
      </c>
      <c r="EE381" s="107">
        <v>0.26</v>
      </c>
      <c r="EF381" s="107">
        <v>40.950000000000003</v>
      </c>
      <c r="EG381" s="107">
        <v>230798.39</v>
      </c>
      <c r="EH381" s="111">
        <v>231207.79</v>
      </c>
      <c r="EI381" s="107">
        <v>0.65300000000000002</v>
      </c>
      <c r="EJ381" s="107">
        <v>56.14</v>
      </c>
      <c r="EK381" s="112">
        <v>201469.95</v>
      </c>
      <c r="EL381" s="107">
        <v>0.56899999999999995</v>
      </c>
      <c r="EM381" s="107">
        <v>53.89</v>
      </c>
      <c r="EN381" s="112">
        <v>172038</v>
      </c>
      <c r="EO381" s="107">
        <v>0.48599999999999999</v>
      </c>
      <c r="EP381" s="107">
        <v>51.79</v>
      </c>
      <c r="EQ381" s="112">
        <v>145214.97</v>
      </c>
      <c r="ER381" s="107">
        <v>0.41</v>
      </c>
      <c r="ES381" s="107">
        <v>49.44</v>
      </c>
      <c r="ET381" s="112">
        <v>114634.2</v>
      </c>
      <c r="EU381" s="107">
        <v>0.32400000000000001</v>
      </c>
      <c r="EV381" s="107">
        <v>47.2</v>
      </c>
      <c r="EW381" s="112">
        <v>88344.54</v>
      </c>
      <c r="EX381" s="107">
        <v>0.249</v>
      </c>
      <c r="EY381" s="107">
        <v>44.86</v>
      </c>
      <c r="EZ381" s="112">
        <v>56275.3</v>
      </c>
      <c r="FA381" s="107">
        <v>0.159</v>
      </c>
      <c r="FB381" s="107">
        <v>40.869999999999997</v>
      </c>
      <c r="FC381" s="112">
        <v>28818.22</v>
      </c>
      <c r="FD381" s="107">
        <v>8.1000000000000003E-2</v>
      </c>
      <c r="FE381" s="107">
        <v>38.58</v>
      </c>
      <c r="FF381" s="107">
        <v>1365.65</v>
      </c>
      <c r="FG381" s="112">
        <v>1341.85</v>
      </c>
      <c r="FH381" s="107">
        <v>3.97</v>
      </c>
      <c r="FI381" s="107">
        <v>46.13</v>
      </c>
      <c r="FJ381" s="112">
        <v>678.75</v>
      </c>
      <c r="FK381" s="107">
        <v>2.0099999999999998</v>
      </c>
      <c r="FL381" s="107">
        <v>41.97</v>
      </c>
      <c r="FM381" s="107">
        <v>969.08</v>
      </c>
      <c r="FN381" s="112">
        <v>974.08</v>
      </c>
      <c r="FO381" s="107">
        <v>7.13</v>
      </c>
      <c r="FP381" s="107">
        <v>43.3</v>
      </c>
      <c r="FQ381" s="112">
        <v>485.06</v>
      </c>
      <c r="FR381" s="107">
        <v>3.55</v>
      </c>
      <c r="FS381" s="107">
        <v>40.17</v>
      </c>
      <c r="FT381" s="107">
        <v>17.57</v>
      </c>
      <c r="FU381" s="107">
        <v>1.53</v>
      </c>
      <c r="FV381" s="107">
        <v>57.37</v>
      </c>
      <c r="FW381" s="107">
        <v>17.66</v>
      </c>
      <c r="FX381" s="107">
        <v>1.53</v>
      </c>
      <c r="FY381" s="107">
        <v>57.36</v>
      </c>
      <c r="FZ381" s="107">
        <v>135837.17000000001</v>
      </c>
      <c r="GA381" s="107">
        <v>0.92</v>
      </c>
      <c r="GB381" s="107">
        <v>63.07</v>
      </c>
      <c r="GC381" s="107">
        <v>153333.78</v>
      </c>
      <c r="GD381" s="107">
        <v>1.04</v>
      </c>
      <c r="GE381" s="113">
        <v>62.77</v>
      </c>
      <c r="GF381" s="113">
        <v>36.299999999999997</v>
      </c>
      <c r="GG381" s="113">
        <v>9.4</v>
      </c>
      <c r="GH381" s="113">
        <v>87.9</v>
      </c>
      <c r="GI381" s="113">
        <v>21</v>
      </c>
      <c r="GJ381" s="113">
        <v>13.4</v>
      </c>
      <c r="GK381" s="113">
        <v>229.7</v>
      </c>
      <c r="GL381" s="107">
        <v>0</v>
      </c>
      <c r="GM381" s="107">
        <v>2</v>
      </c>
      <c r="GN381" s="107">
        <v>0</v>
      </c>
      <c r="GO381" s="133">
        <v>0</v>
      </c>
      <c r="GP381" s="133">
        <v>0</v>
      </c>
      <c r="GQ381" s="133">
        <v>0</v>
      </c>
      <c r="GR381" s="133" t="s">
        <v>1103</v>
      </c>
      <c r="GS381" s="72" t="s">
        <v>981</v>
      </c>
      <c r="GT381" s="72">
        <v>0.72199999999999998</v>
      </c>
      <c r="GU381" s="72">
        <v>0.81759999999999999</v>
      </c>
      <c r="GV381" s="72">
        <v>0.87760000000000005</v>
      </c>
      <c r="GW381" s="72">
        <v>0.87849999999999995</v>
      </c>
      <c r="GX381" s="72" t="s">
        <v>1085</v>
      </c>
      <c r="GY381" s="72">
        <v>0.95</v>
      </c>
      <c r="GZ381" s="72">
        <v>300</v>
      </c>
      <c r="HA381" s="133" t="s">
        <v>1086</v>
      </c>
      <c r="HB381" s="133"/>
      <c r="HC381" s="53" t="str">
        <f t="shared" si="42"/>
        <v>90</v>
      </c>
      <c r="HD381" s="56">
        <f t="shared" si="41"/>
        <v>2021</v>
      </c>
      <c r="HF381" s="56" t="e">
        <f>MATCH(ROUND(#REF!,1),#REF!,0)</f>
        <v>#REF!</v>
      </c>
      <c r="HG381" s="56" t="e">
        <f>MATCH(ROUND(#REF!,1),#REF!,0)</f>
        <v>#REF!</v>
      </c>
      <c r="HH381" s="56" t="e">
        <f>MATCH(ROUND(#REF!,1),#REF!,0)</f>
        <v>#REF!</v>
      </c>
      <c r="HI381" s="56" t="e">
        <f>MATCH(ROUND(#REF!,1),#REF!,0)</f>
        <v>#REF!</v>
      </c>
      <c r="HK381" s="115">
        <f t="shared" si="37"/>
        <v>1</v>
      </c>
      <c r="HL381" s="115" t="str" cm="1">
        <f t="array" ref="HL381">IFERROR(INDEX(#REF!,'5. Data Set'!HH381),"")</f>
        <v/>
      </c>
      <c r="HM381" s="56"/>
      <c r="HN381" s="116" t="str" cm="1">
        <f t="array" ref="HN381">IF(IFERROR(INDEX($E$5:$E$900,SMALL(IF(ROUND($EH$5:$EH$900,1)=ROUND($EH381,1),ROW($EH$5:$EH$900)-4,""),1)),"")=$E381,"",IFERROR(INDEX($E$5:$E$900,SMALL(IF(ROUND($EH$5:$EH$900,1)=ROUND($EH381,1),ROW($EH$5:$EH$900)-4,""),1)),""))</f>
        <v/>
      </c>
      <c r="HO381" s="116" t="str" cm="1">
        <f t="array" ref="HO381">IF(IFERROR(INDEX($E$5:$E$900,SMALL(IF(ROUND($EH$5:$EH$900,1)=ROUND($EH381,1),ROW($EH$5:$EH$900)-4,""),2)),"")=$E381,"",IFERROR(INDEX($E$5:$E$900,SMALL(IF(ROUND($EH$5:$EH$900,1)=ROUND($EH381,1),ROW($EH$5:$EH$900)-4,""),2)),""))</f>
        <v>TGG92</v>
      </c>
      <c r="HP381" s="116" t="str" cm="1">
        <f t="array" ref="HP381">IF(IFERROR(INDEX($E$5:$E$900,SMALL(IF(ROUND($EH$5:$EH$900,1)=ROUND($EH381,1),ROW($EH$5:$EH$900)-4,""),3)),"")=$E381,"",IFERROR(INDEX($E$5:$E$900,SMALL(IF(ROUND($EH$5:$EH$900,1)=ROUND($EH381,1),ROW($EH$5:$EH$900)-4,""),3)),""))</f>
        <v/>
      </c>
      <c r="HQ381" s="117" t="str" cm="1">
        <f t="array" ref="HQ381">IF(IFERROR(INDEX($E$5:$E$900,SMALL(IF(ROUND($EH$5:$EH$900,1)=ROUND($EH381,1),ROW($EH$5:$EH$900)-4,""),4)),"")=$E381,"",IFERROR(INDEX($E$5:$E$900,SMALL(IF(ROUND($EH$5:$EH$900,1)=ROUND($EH381,1),ROW($EH$5:$EH$900)-4,""),4)),""))</f>
        <v/>
      </c>
      <c r="HR381" s="118"/>
      <c r="HS381" s="105" t="str">
        <f t="shared" si="38"/>
        <v>AJCC</v>
      </c>
      <c r="HT381" s="119" t="str">
        <f t="shared" si="39"/>
        <v/>
      </c>
      <c r="HU381" s="119" t="str">
        <f t="shared" si="39"/>
        <v>AJCC</v>
      </c>
      <c r="HV381" s="119" t="str">
        <f t="shared" si="39"/>
        <v/>
      </c>
      <c r="HW381" s="119" t="str">
        <f t="shared" si="36"/>
        <v/>
      </c>
      <c r="HX381" s="56"/>
    </row>
    <row r="382" spans="1:237" s="136" customFormat="1" ht="15" customHeight="1" x14ac:dyDescent="0.25">
      <c r="A382" s="110" t="s">
        <v>1072</v>
      </c>
      <c r="B382" s="110" t="s">
        <v>1268</v>
      </c>
      <c r="C382" s="107" t="s">
        <v>1269</v>
      </c>
      <c r="D382" s="108">
        <v>2021</v>
      </c>
      <c r="E382" s="109" t="s">
        <v>1273</v>
      </c>
      <c r="F382" s="107" t="s">
        <v>49</v>
      </c>
      <c r="G382" s="107" t="s">
        <v>1076</v>
      </c>
      <c r="H382" s="107" t="s">
        <v>1076</v>
      </c>
      <c r="I382" s="107" t="s">
        <v>1076</v>
      </c>
      <c r="J382" s="107" t="s">
        <v>1076</v>
      </c>
      <c r="K382" s="107" t="s">
        <v>1076</v>
      </c>
      <c r="L382" s="107" t="s">
        <v>1076</v>
      </c>
      <c r="M382" s="107" t="s">
        <v>1076</v>
      </c>
      <c r="N382" s="107" t="s">
        <v>1076</v>
      </c>
      <c r="O382" s="107" t="s">
        <v>1076</v>
      </c>
      <c r="P382" s="107" t="s">
        <v>1076</v>
      </c>
      <c r="Q382" s="107" t="s">
        <v>1076</v>
      </c>
      <c r="R382" s="107" t="s">
        <v>1077</v>
      </c>
      <c r="S382" s="107" t="s">
        <v>1077</v>
      </c>
      <c r="T382" s="107" t="s">
        <v>1077</v>
      </c>
      <c r="U382" s="107" t="s">
        <v>1077</v>
      </c>
      <c r="V382" s="107" t="s">
        <v>1077</v>
      </c>
      <c r="W382" s="107" t="s">
        <v>19</v>
      </c>
      <c r="X382" s="105" t="s">
        <v>1271</v>
      </c>
      <c r="Y382" s="107" t="s">
        <v>296</v>
      </c>
      <c r="Z382" s="107">
        <v>1</v>
      </c>
      <c r="AA382" s="107" t="s">
        <v>1274</v>
      </c>
      <c r="AB382" s="110">
        <v>1</v>
      </c>
      <c r="AC382" s="110">
        <v>1</v>
      </c>
      <c r="AD382" s="107">
        <v>2904</v>
      </c>
      <c r="AE382" s="107">
        <v>6</v>
      </c>
      <c r="AF382" s="107">
        <v>2</v>
      </c>
      <c r="AG382" s="107">
        <v>31900</v>
      </c>
      <c r="AH382" s="107">
        <v>2</v>
      </c>
      <c r="AI382" s="107" t="s">
        <v>1221</v>
      </c>
      <c r="AJ382" s="110">
        <v>2</v>
      </c>
      <c r="AK382" s="110"/>
      <c r="AL382" s="107"/>
      <c r="AM382" s="107">
        <v>1</v>
      </c>
      <c r="AN382" s="110" t="s">
        <v>367</v>
      </c>
      <c r="AO382" s="110">
        <v>300</v>
      </c>
      <c r="AP382" s="107" t="s">
        <v>1225</v>
      </c>
      <c r="AQ382" s="107" t="s">
        <v>1081</v>
      </c>
      <c r="AR382" s="107" t="s">
        <v>1082</v>
      </c>
      <c r="AS382" s="107" t="s">
        <v>1134</v>
      </c>
      <c r="AT382" s="107" t="s">
        <v>478</v>
      </c>
      <c r="AU382" s="111">
        <v>16.643000000000001</v>
      </c>
      <c r="AV382" s="111">
        <v>23.824999999999999</v>
      </c>
      <c r="AW382" s="111">
        <v>22.707000000000001</v>
      </c>
      <c r="AX382" s="111">
        <v>12.637</v>
      </c>
      <c r="AY382" s="111">
        <v>10.629</v>
      </c>
      <c r="AZ382" s="111">
        <v>144.352</v>
      </c>
      <c r="BA382" s="111">
        <v>9.5069999999999997</v>
      </c>
      <c r="BB382" s="111">
        <v>50.698999999999998</v>
      </c>
      <c r="BC382" s="111">
        <v>97.77</v>
      </c>
      <c r="BD382" s="111">
        <v>24.646000000000001</v>
      </c>
      <c r="BE382" s="107">
        <v>34.646999999999998</v>
      </c>
      <c r="BF382" s="107">
        <v>24.4</v>
      </c>
      <c r="BG382" s="107">
        <v>19233.34</v>
      </c>
      <c r="BH382" s="112">
        <v>19254.431</v>
      </c>
      <c r="BI382" s="111">
        <v>2.7810000000000001</v>
      </c>
      <c r="BJ382" s="112">
        <v>121.10599999999999</v>
      </c>
      <c r="BK382" s="112">
        <v>14431.431</v>
      </c>
      <c r="BL382" s="111">
        <v>2.0840000000000001</v>
      </c>
      <c r="BM382" s="112">
        <v>120.498</v>
      </c>
      <c r="BN382" s="112">
        <v>9581.0550000000003</v>
      </c>
      <c r="BO382" s="111">
        <v>1.3839999999999999</v>
      </c>
      <c r="BP382" s="112">
        <v>77.841999999999999</v>
      </c>
      <c r="BQ382" s="112">
        <v>4821.7749999999996</v>
      </c>
      <c r="BR382" s="111">
        <v>0.69599999999999995</v>
      </c>
      <c r="BS382" s="107">
        <v>64.072000000000003</v>
      </c>
      <c r="BT382" s="107">
        <v>223703.82</v>
      </c>
      <c r="BU382" s="112">
        <v>223344.08</v>
      </c>
      <c r="BV382" s="107">
        <v>3.7850000000000001</v>
      </c>
      <c r="BW382" s="107">
        <v>123.742</v>
      </c>
      <c r="BX382" s="107">
        <v>167685.82399999999</v>
      </c>
      <c r="BY382" s="107">
        <v>2.8420000000000001</v>
      </c>
      <c r="BZ382" s="107">
        <v>123.078</v>
      </c>
      <c r="CA382" s="107">
        <v>111927.228</v>
      </c>
      <c r="CB382" s="107">
        <v>1.897</v>
      </c>
      <c r="CC382" s="107">
        <v>69.463999999999999</v>
      </c>
      <c r="CD382" s="107">
        <v>55968.571000000004</v>
      </c>
      <c r="CE382" s="107">
        <v>0.94799999999999995</v>
      </c>
      <c r="CF382" s="107">
        <v>56.77</v>
      </c>
      <c r="CG382" s="107">
        <v>59516.959999999999</v>
      </c>
      <c r="CH382" s="112">
        <v>60181.19</v>
      </c>
      <c r="CI382" s="107">
        <v>3.774</v>
      </c>
      <c r="CJ382" s="107">
        <v>119.111</v>
      </c>
      <c r="CK382" s="107">
        <v>44581.061999999998</v>
      </c>
      <c r="CL382" s="107">
        <v>2.7959999999999998</v>
      </c>
      <c r="CM382" s="107">
        <v>119.581</v>
      </c>
      <c r="CN382" s="107">
        <v>29780.920999999998</v>
      </c>
      <c r="CO382" s="107">
        <v>1.8680000000000001</v>
      </c>
      <c r="CP382" s="107">
        <v>80.777000000000001</v>
      </c>
      <c r="CQ382" s="107">
        <v>14872.745999999999</v>
      </c>
      <c r="CR382" s="107">
        <v>0.93300000000000005</v>
      </c>
      <c r="CS382" s="107">
        <v>60.084000000000003</v>
      </c>
      <c r="CT382" s="107">
        <v>30589.33</v>
      </c>
      <c r="CU382" s="107">
        <v>30541.74</v>
      </c>
      <c r="CV382" s="107">
        <v>2.0299999999999998</v>
      </c>
      <c r="CW382" s="107">
        <v>118.2</v>
      </c>
      <c r="CX382" s="112">
        <v>22893.62</v>
      </c>
      <c r="CY382" s="107">
        <v>1.52</v>
      </c>
      <c r="CZ382" s="107">
        <v>118.15</v>
      </c>
      <c r="DA382" s="112">
        <v>15281.15</v>
      </c>
      <c r="DB382" s="107">
        <v>1.02</v>
      </c>
      <c r="DC382" s="107">
        <v>78.86</v>
      </c>
      <c r="DD382" s="112">
        <v>7677.67</v>
      </c>
      <c r="DE382" s="107">
        <v>0.51</v>
      </c>
      <c r="DF382" s="107">
        <v>56.83</v>
      </c>
      <c r="DG382" s="107">
        <v>35809.769999999997</v>
      </c>
      <c r="DH382" s="112">
        <v>35837.21</v>
      </c>
      <c r="DI382" s="107">
        <v>1.72</v>
      </c>
      <c r="DJ382" s="107">
        <v>117.6</v>
      </c>
      <c r="DK382" s="112">
        <v>26874.68</v>
      </c>
      <c r="DL382" s="107">
        <v>1.29</v>
      </c>
      <c r="DM382" s="107">
        <v>117.45</v>
      </c>
      <c r="DN382" s="112">
        <v>17941.650000000001</v>
      </c>
      <c r="DO382" s="107">
        <v>0.86</v>
      </c>
      <c r="DP382" s="107">
        <v>79.67</v>
      </c>
      <c r="DQ382" s="112">
        <v>8939.85</v>
      </c>
      <c r="DR382" s="107">
        <v>0.43</v>
      </c>
      <c r="DS382" s="107">
        <v>57.79</v>
      </c>
      <c r="DT382" s="107">
        <v>22662.62</v>
      </c>
      <c r="DU382" s="112">
        <v>22710.63</v>
      </c>
      <c r="DV382" s="107">
        <v>23.25</v>
      </c>
      <c r="DW382" s="107">
        <v>117.65</v>
      </c>
      <c r="DX382" s="112">
        <v>17025.93</v>
      </c>
      <c r="DY382" s="107">
        <v>17.43</v>
      </c>
      <c r="DZ382" s="107">
        <v>117.53</v>
      </c>
      <c r="EA382" s="112">
        <v>11327.57</v>
      </c>
      <c r="EB382" s="107">
        <v>11.6</v>
      </c>
      <c r="EC382" s="107">
        <v>78.83</v>
      </c>
      <c r="ED382" s="112">
        <v>5677.36</v>
      </c>
      <c r="EE382" s="107">
        <v>5.81</v>
      </c>
      <c r="EF382" s="107">
        <v>57.7</v>
      </c>
      <c r="EG382" s="107">
        <v>701958.35</v>
      </c>
      <c r="EH382" s="111">
        <v>699734.66</v>
      </c>
      <c r="EI382" s="107">
        <v>1.976</v>
      </c>
      <c r="EJ382" s="107">
        <v>121.09</v>
      </c>
      <c r="EK382" s="112">
        <v>619211.88</v>
      </c>
      <c r="EL382" s="107">
        <v>1.7490000000000001</v>
      </c>
      <c r="EM382" s="107">
        <v>120.62</v>
      </c>
      <c r="EN382" s="112">
        <v>526637.69999999995</v>
      </c>
      <c r="EO382" s="107">
        <v>1.4870000000000001</v>
      </c>
      <c r="EP382" s="107">
        <v>120.85</v>
      </c>
      <c r="EQ382" s="112">
        <v>438005.64</v>
      </c>
      <c r="ER382" s="107">
        <v>1.2370000000000001</v>
      </c>
      <c r="ES382" s="107">
        <v>120.41</v>
      </c>
      <c r="ET382" s="112">
        <v>353109.46</v>
      </c>
      <c r="EU382" s="107">
        <v>0.997</v>
      </c>
      <c r="EV382" s="107">
        <v>114.83</v>
      </c>
      <c r="EW382" s="112">
        <v>264322.03999999998</v>
      </c>
      <c r="EX382" s="107">
        <v>0.746</v>
      </c>
      <c r="EY382" s="107">
        <v>92.07</v>
      </c>
      <c r="EZ382" s="112">
        <v>176442.11</v>
      </c>
      <c r="FA382" s="107">
        <v>0.498</v>
      </c>
      <c r="FB382" s="107">
        <v>70.39</v>
      </c>
      <c r="FC382" s="112">
        <v>87873.77</v>
      </c>
      <c r="FD382" s="107">
        <v>0.248</v>
      </c>
      <c r="FE382" s="107">
        <v>55.42</v>
      </c>
      <c r="FF382" s="107">
        <v>1386.41</v>
      </c>
      <c r="FG382" s="112">
        <v>1341.23</v>
      </c>
      <c r="FH382" s="107">
        <v>3.96</v>
      </c>
      <c r="FI382" s="107">
        <v>61.93</v>
      </c>
      <c r="FJ382" s="112">
        <v>690.55</v>
      </c>
      <c r="FK382" s="107">
        <v>2.04</v>
      </c>
      <c r="FL382" s="107">
        <v>50.79</v>
      </c>
      <c r="FM382" s="107">
        <v>969.2</v>
      </c>
      <c r="FN382" s="112">
        <v>968.15</v>
      </c>
      <c r="FO382" s="107">
        <v>7.09</v>
      </c>
      <c r="FP382" s="107">
        <v>53.26</v>
      </c>
      <c r="FQ382" s="112">
        <v>484.17</v>
      </c>
      <c r="FR382" s="107">
        <v>3.55</v>
      </c>
      <c r="FS382" s="107">
        <v>49.35</v>
      </c>
      <c r="FT382" s="107">
        <v>24.7</v>
      </c>
      <c r="FU382" s="107">
        <v>2.14</v>
      </c>
      <c r="FV382" s="107">
        <v>87.53</v>
      </c>
      <c r="FW382" s="107">
        <v>24.87</v>
      </c>
      <c r="FX382" s="107">
        <v>2.16</v>
      </c>
      <c r="FY382" s="107">
        <v>87.05</v>
      </c>
      <c r="FZ382" s="107">
        <v>375987.87</v>
      </c>
      <c r="GA382" s="107">
        <v>2.54</v>
      </c>
      <c r="GB382" s="107">
        <v>121.54</v>
      </c>
      <c r="GC382" s="107">
        <v>626484.81000000006</v>
      </c>
      <c r="GD382" s="107">
        <v>4.2300000000000004</v>
      </c>
      <c r="GE382" s="113">
        <v>122.1</v>
      </c>
      <c r="GF382" s="113">
        <v>45.8</v>
      </c>
      <c r="GG382" s="113">
        <v>20.8</v>
      </c>
      <c r="GH382" s="113">
        <v>70.400000000000006</v>
      </c>
      <c r="GI382" s="113">
        <v>29.2</v>
      </c>
      <c r="GJ382" s="113">
        <v>24.4</v>
      </c>
      <c r="GK382" s="113">
        <v>230.1</v>
      </c>
      <c r="GL382" s="107">
        <v>0</v>
      </c>
      <c r="GM382" s="107">
        <v>2</v>
      </c>
      <c r="GN382" s="107">
        <v>0</v>
      </c>
      <c r="GO382" s="133">
        <v>0</v>
      </c>
      <c r="GP382" s="133">
        <v>0</v>
      </c>
      <c r="GQ382" s="133">
        <v>0</v>
      </c>
      <c r="GR382" s="133" t="s">
        <v>1103</v>
      </c>
      <c r="GS382" s="72" t="s">
        <v>981</v>
      </c>
      <c r="GT382" s="72">
        <v>0.72199999999999998</v>
      </c>
      <c r="GU382" s="72">
        <v>0.81759999999999999</v>
      </c>
      <c r="GV382" s="72">
        <v>0.87760000000000005</v>
      </c>
      <c r="GW382" s="72">
        <v>0.87849999999999995</v>
      </c>
      <c r="GX382" s="72" t="s">
        <v>1085</v>
      </c>
      <c r="GY382" s="72">
        <v>0.95</v>
      </c>
      <c r="GZ382" s="72">
        <v>300</v>
      </c>
      <c r="HA382" s="133" t="s">
        <v>1086</v>
      </c>
      <c r="HB382" s="133"/>
      <c r="HC382" s="53" t="str">
        <f t="shared" si="42"/>
        <v>91</v>
      </c>
      <c r="HD382" s="56">
        <f t="shared" si="41"/>
        <v>2021</v>
      </c>
      <c r="HF382" s="56" t="e">
        <f>MATCH(ROUND(#REF!,1),#REF!,0)</f>
        <v>#REF!</v>
      </c>
      <c r="HG382" s="56" t="e">
        <f>MATCH(ROUND(#REF!,1),#REF!,0)</f>
        <v>#REF!</v>
      </c>
      <c r="HH382" s="56" t="e">
        <f>MATCH(ROUND(#REF!,1),#REF!,0)</f>
        <v>#REF!</v>
      </c>
      <c r="HI382" s="56" t="e">
        <f>MATCH(ROUND(#REF!,1),#REF!,0)</f>
        <v>#REF!</v>
      </c>
      <c r="HK382" s="115">
        <f t="shared" si="37"/>
        <v>1</v>
      </c>
      <c r="HL382" s="115" t="str" cm="1">
        <f t="array" ref="HL382">IFERROR(INDEX(#REF!,'5. Data Set'!HH382),"")</f>
        <v/>
      </c>
      <c r="HM382" s="56"/>
      <c r="HN382" s="116" t="str" cm="1">
        <f t="array" ref="HN382">IF(IFERROR(INDEX($E$5:$E$900,SMALL(IF(ROUND($EH$5:$EH$900,1)=ROUND($EH382,1),ROW($EH$5:$EH$900)-4,""),1)),"")=$E382,"",IFERROR(INDEX($E$5:$E$900,SMALL(IF(ROUND($EH$5:$EH$900,1)=ROUND($EH382,1),ROW($EH$5:$EH$900)-4,""),1)),""))</f>
        <v/>
      </c>
      <c r="HO382" s="116" t="str" cm="1">
        <f t="array" ref="HO382">IF(IFERROR(INDEX($E$5:$E$900,SMALL(IF(ROUND($EH$5:$EH$900,1)=ROUND($EH382,1),ROW($EH$5:$EH$900)-4,""),2)),"")=$E382,"",IFERROR(INDEX($E$5:$E$900,SMALL(IF(ROUND($EH$5:$EH$900,1)=ROUND($EH382,1),ROW($EH$5:$EH$900)-4,""),2)),""))</f>
        <v/>
      </c>
      <c r="HP382" s="116" t="str" cm="1">
        <f t="array" ref="HP382">IF(IFERROR(INDEX($E$5:$E$900,SMALL(IF(ROUND($EH$5:$EH$900,1)=ROUND($EH382,1),ROW($EH$5:$EH$900)-4,""),3)),"")=$E382,"",IFERROR(INDEX($E$5:$E$900,SMALL(IF(ROUND($EH$5:$EH$900,1)=ROUND($EH382,1),ROW($EH$5:$EH$900)-4,""),3)),""))</f>
        <v/>
      </c>
      <c r="HQ382" s="117" t="str" cm="1">
        <f t="array" ref="HQ382">IF(IFERROR(INDEX($E$5:$E$900,SMALL(IF(ROUND($EH$5:$EH$900,1)=ROUND($EH382,1),ROW($EH$5:$EH$900)-4,""),4)),"")=$E382,"",IFERROR(INDEX($E$5:$E$900,SMALL(IF(ROUND($EH$5:$EH$900,1)=ROUND($EH382,1),ROW($EH$5:$EH$900)-4,""),4)),""))</f>
        <v/>
      </c>
      <c r="HR382" s="118"/>
      <c r="HS382" s="105" t="str">
        <f t="shared" si="38"/>
        <v>AJCC</v>
      </c>
      <c r="HT382" s="119" t="str">
        <f t="shared" si="39"/>
        <v/>
      </c>
      <c r="HU382" s="119" t="str">
        <f t="shared" si="39"/>
        <v/>
      </c>
      <c r="HV382" s="119" t="str">
        <f t="shared" si="39"/>
        <v/>
      </c>
      <c r="HW382" s="119" t="str">
        <f t="shared" si="36"/>
        <v/>
      </c>
      <c r="HX382" s="56"/>
    </row>
    <row r="383" spans="1:237" s="136" customFormat="1" ht="14.25" customHeight="1" x14ac:dyDescent="0.25">
      <c r="A383" s="110" t="s">
        <v>1072</v>
      </c>
      <c r="B383" s="110" t="s">
        <v>1268</v>
      </c>
      <c r="C383" s="107" t="s">
        <v>1269</v>
      </c>
      <c r="D383" s="108">
        <v>2021</v>
      </c>
      <c r="E383" s="109" t="s">
        <v>1275</v>
      </c>
      <c r="F383" s="107" t="s">
        <v>309</v>
      </c>
      <c r="G383" s="107" t="s">
        <v>1076</v>
      </c>
      <c r="H383" s="107" t="s">
        <v>1076</v>
      </c>
      <c r="I383" s="107" t="s">
        <v>1076</v>
      </c>
      <c r="J383" s="107" t="s">
        <v>1076</v>
      </c>
      <c r="K383" s="107" t="s">
        <v>1076</v>
      </c>
      <c r="L383" s="107" t="s">
        <v>1076</v>
      </c>
      <c r="M383" s="107" t="s">
        <v>1076</v>
      </c>
      <c r="N383" s="107" t="s">
        <v>1076</v>
      </c>
      <c r="O383" s="107" t="s">
        <v>1076</v>
      </c>
      <c r="P383" s="107" t="s">
        <v>1076</v>
      </c>
      <c r="Q383" s="107" t="s">
        <v>1076</v>
      </c>
      <c r="R383" s="107" t="s">
        <v>1077</v>
      </c>
      <c r="S383" s="107" t="s">
        <v>1077</v>
      </c>
      <c r="T383" s="107" t="s">
        <v>1077</v>
      </c>
      <c r="U383" s="107" t="s">
        <v>1077</v>
      </c>
      <c r="V383" s="107" t="s">
        <v>1077</v>
      </c>
      <c r="W383" s="107" t="s">
        <v>19</v>
      </c>
      <c r="X383" s="105" t="s">
        <v>1271</v>
      </c>
      <c r="Y383" s="107" t="s">
        <v>296</v>
      </c>
      <c r="Z383" s="107">
        <v>1</v>
      </c>
      <c r="AA383" s="107" t="s">
        <v>1272</v>
      </c>
      <c r="AB383" s="110">
        <v>1</v>
      </c>
      <c r="AC383" s="110">
        <v>1</v>
      </c>
      <c r="AD383" s="107">
        <v>4200</v>
      </c>
      <c r="AE383" s="107">
        <v>2</v>
      </c>
      <c r="AF383" s="107">
        <v>2</v>
      </c>
      <c r="AG383" s="107">
        <v>15900</v>
      </c>
      <c r="AH383" s="107">
        <v>2</v>
      </c>
      <c r="AI383" s="107" t="s">
        <v>1218</v>
      </c>
      <c r="AJ383" s="110">
        <v>2</v>
      </c>
      <c r="AK383" s="110"/>
      <c r="AL383" s="107"/>
      <c r="AM383" s="107">
        <v>1</v>
      </c>
      <c r="AN383" s="110" t="s">
        <v>367</v>
      </c>
      <c r="AO383" s="110">
        <v>300</v>
      </c>
      <c r="AP383" s="107" t="s">
        <v>1225</v>
      </c>
      <c r="AQ383" s="107" t="s">
        <v>1081</v>
      </c>
      <c r="AR383" s="107" t="s">
        <v>1082</v>
      </c>
      <c r="AS383" s="107" t="s">
        <v>1134</v>
      </c>
      <c r="AT383" s="107" t="s">
        <v>478</v>
      </c>
      <c r="AU383" s="111">
        <v>10.617000000000001</v>
      </c>
      <c r="AV383" s="111">
        <v>15.717000000000001</v>
      </c>
      <c r="AW383" s="111">
        <v>10.401</v>
      </c>
      <c r="AX383" s="111">
        <v>6.8419999999999996</v>
      </c>
      <c r="AY383" s="111">
        <v>7.2510000000000003</v>
      </c>
      <c r="AZ383" s="111">
        <v>11.686</v>
      </c>
      <c r="BA383" s="111">
        <v>6.4480000000000004</v>
      </c>
      <c r="BB383" s="111">
        <v>64.084000000000003</v>
      </c>
      <c r="BC383" s="111">
        <v>120.667</v>
      </c>
      <c r="BD383" s="111">
        <v>26.658000000000001</v>
      </c>
      <c r="BE383" s="133">
        <v>16.494</v>
      </c>
      <c r="BF383" s="133">
        <v>13.4</v>
      </c>
      <c r="BG383" s="133">
        <v>6726.68</v>
      </c>
      <c r="BH383" s="112">
        <v>6746.0330000000004</v>
      </c>
      <c r="BI383" s="111">
        <v>0.97399999999999998</v>
      </c>
      <c r="BJ383" s="112">
        <v>60.948</v>
      </c>
      <c r="BK383" s="112">
        <v>5047.5810000000001</v>
      </c>
      <c r="BL383" s="111">
        <v>0.72899999999999998</v>
      </c>
      <c r="BM383" s="112">
        <v>54.424999999999997</v>
      </c>
      <c r="BN383" s="112">
        <v>3337.915</v>
      </c>
      <c r="BO383" s="111">
        <v>0.48199999999999998</v>
      </c>
      <c r="BP383" s="112">
        <v>47.133000000000003</v>
      </c>
      <c r="BQ383" s="112">
        <v>1671.0219999999999</v>
      </c>
      <c r="BR383" s="111">
        <v>0.24099999999999999</v>
      </c>
      <c r="BS383" s="133">
        <v>41.585000000000001</v>
      </c>
      <c r="BT383" s="133">
        <v>85889.78</v>
      </c>
      <c r="BU383" s="112">
        <v>86125.67</v>
      </c>
      <c r="BV383" s="107">
        <v>1.46</v>
      </c>
      <c r="BW383" s="107">
        <v>62.759</v>
      </c>
      <c r="BX383" s="107">
        <v>64426.186999999998</v>
      </c>
      <c r="BY383" s="107">
        <v>1.0920000000000001</v>
      </c>
      <c r="BZ383" s="107">
        <v>56.838000000000001</v>
      </c>
      <c r="CA383" s="107">
        <v>42945.644</v>
      </c>
      <c r="CB383" s="107">
        <v>0.72799999999999998</v>
      </c>
      <c r="CC383" s="107">
        <v>47.042999999999999</v>
      </c>
      <c r="CD383" s="107">
        <v>21469.906999999999</v>
      </c>
      <c r="CE383" s="107">
        <v>0.36399999999999999</v>
      </c>
      <c r="CF383" s="133">
        <v>41.213000000000001</v>
      </c>
      <c r="CG383" s="133">
        <v>15467.85</v>
      </c>
      <c r="CH383" s="112">
        <v>15397.862999999999</v>
      </c>
      <c r="CI383" s="107">
        <v>0.96599999999999997</v>
      </c>
      <c r="CJ383" s="107">
        <v>63.173999999999999</v>
      </c>
      <c r="CK383" s="107">
        <v>11606.596</v>
      </c>
      <c r="CL383" s="107">
        <v>0.72799999999999998</v>
      </c>
      <c r="CM383" s="107">
        <v>56.011000000000003</v>
      </c>
      <c r="CN383" s="107">
        <v>7744.4679999999998</v>
      </c>
      <c r="CO383" s="107">
        <v>0.48599999999999999</v>
      </c>
      <c r="CP383" s="107">
        <v>48.137999999999998</v>
      </c>
      <c r="CQ383" s="107">
        <v>3869.9050000000002</v>
      </c>
      <c r="CR383" s="107">
        <v>0.24299999999999999</v>
      </c>
      <c r="CS383" s="107">
        <v>41.555</v>
      </c>
      <c r="CT383" s="107">
        <v>8649.08</v>
      </c>
      <c r="CU383" s="107">
        <v>8648.19</v>
      </c>
      <c r="CV383" s="107">
        <v>0.56999999999999995</v>
      </c>
      <c r="CW383" s="107">
        <v>54.02</v>
      </c>
      <c r="CX383" s="112">
        <v>6508.17</v>
      </c>
      <c r="CY383" s="107">
        <v>0.43</v>
      </c>
      <c r="CZ383" s="107">
        <v>50.28</v>
      </c>
      <c r="DA383" s="112">
        <v>4312.88</v>
      </c>
      <c r="DB383" s="107">
        <v>0.28999999999999998</v>
      </c>
      <c r="DC383" s="107">
        <v>43.41</v>
      </c>
      <c r="DD383" s="112">
        <v>2160.04</v>
      </c>
      <c r="DE383" s="107">
        <v>0.14000000000000001</v>
      </c>
      <c r="DF383" s="107">
        <v>39.49</v>
      </c>
      <c r="DG383" s="133">
        <v>13115.89</v>
      </c>
      <c r="DH383" s="112">
        <v>13142.3</v>
      </c>
      <c r="DI383" s="107">
        <v>0.63</v>
      </c>
      <c r="DJ383" s="107">
        <v>56.54</v>
      </c>
      <c r="DK383" s="112">
        <v>9831.44</v>
      </c>
      <c r="DL383" s="107">
        <v>0.47</v>
      </c>
      <c r="DM383" s="107">
        <v>51.92</v>
      </c>
      <c r="DN383" s="112">
        <v>6553.6</v>
      </c>
      <c r="DO383" s="107">
        <v>0.31</v>
      </c>
      <c r="DP383" s="133">
        <v>44.88</v>
      </c>
      <c r="DQ383" s="112">
        <v>3270.59</v>
      </c>
      <c r="DR383" s="107">
        <v>0.16</v>
      </c>
      <c r="DS383" s="133">
        <v>39.94</v>
      </c>
      <c r="DT383" s="133">
        <v>983.62</v>
      </c>
      <c r="DU383" s="112">
        <v>985.98</v>
      </c>
      <c r="DV383" s="107">
        <v>1.01</v>
      </c>
      <c r="DW383" s="107">
        <v>56.02</v>
      </c>
      <c r="DX383" s="112">
        <v>733.21</v>
      </c>
      <c r="DY383" s="107">
        <v>0.75</v>
      </c>
      <c r="DZ383" s="133">
        <v>51.54</v>
      </c>
      <c r="EA383" s="112">
        <v>499.44</v>
      </c>
      <c r="EB383" s="107">
        <v>0.51</v>
      </c>
      <c r="EC383" s="133">
        <v>45.41</v>
      </c>
      <c r="ED383" s="112">
        <v>252.56</v>
      </c>
      <c r="EE383" s="107">
        <v>0.26</v>
      </c>
      <c r="EF383" s="133">
        <v>40.950000000000003</v>
      </c>
      <c r="EG383" s="133">
        <v>230798.39</v>
      </c>
      <c r="EH383" s="111">
        <v>231207.79</v>
      </c>
      <c r="EI383" s="107">
        <v>0.65300000000000002</v>
      </c>
      <c r="EJ383" s="107">
        <v>56.14</v>
      </c>
      <c r="EK383" s="112">
        <v>201469.95</v>
      </c>
      <c r="EL383" s="107">
        <v>0.56899999999999995</v>
      </c>
      <c r="EM383" s="133">
        <v>53.89</v>
      </c>
      <c r="EN383" s="112">
        <v>172038</v>
      </c>
      <c r="EO383" s="107">
        <v>0.48599999999999999</v>
      </c>
      <c r="EP383" s="133">
        <v>51.79</v>
      </c>
      <c r="EQ383" s="112">
        <v>145214.97</v>
      </c>
      <c r="ER383" s="107">
        <v>0.41</v>
      </c>
      <c r="ES383" s="133">
        <v>49.44</v>
      </c>
      <c r="ET383" s="112">
        <v>114634.2</v>
      </c>
      <c r="EU383" s="107">
        <v>0.32400000000000001</v>
      </c>
      <c r="EV383" s="133">
        <v>47.2</v>
      </c>
      <c r="EW383" s="112">
        <v>88344.54</v>
      </c>
      <c r="EX383" s="107">
        <v>0.249</v>
      </c>
      <c r="EY383" s="133">
        <v>44.86</v>
      </c>
      <c r="EZ383" s="112">
        <v>56275.3</v>
      </c>
      <c r="FA383" s="107">
        <v>0.159</v>
      </c>
      <c r="FB383" s="133">
        <v>40.869999999999997</v>
      </c>
      <c r="FC383" s="112">
        <v>28818.22</v>
      </c>
      <c r="FD383" s="107">
        <v>8.1000000000000003E-2</v>
      </c>
      <c r="FE383" s="133">
        <v>38.58</v>
      </c>
      <c r="FF383" s="133">
        <v>1365.65</v>
      </c>
      <c r="FG383" s="112">
        <v>1341.85</v>
      </c>
      <c r="FH383" s="107">
        <v>3.97</v>
      </c>
      <c r="FI383" s="107">
        <v>46.13</v>
      </c>
      <c r="FJ383" s="112">
        <v>678.75</v>
      </c>
      <c r="FK383" s="107">
        <v>2.0099999999999998</v>
      </c>
      <c r="FL383" s="133">
        <v>41.97</v>
      </c>
      <c r="FM383" s="133">
        <v>969.08</v>
      </c>
      <c r="FN383" s="112">
        <v>974.08</v>
      </c>
      <c r="FO383" s="107">
        <v>7.13</v>
      </c>
      <c r="FP383" s="107">
        <v>43.3</v>
      </c>
      <c r="FQ383" s="112">
        <v>485.06</v>
      </c>
      <c r="FR383" s="107">
        <v>3.55</v>
      </c>
      <c r="FS383" s="133">
        <v>40.17</v>
      </c>
      <c r="FT383" s="107">
        <v>17.57</v>
      </c>
      <c r="FU383" s="107">
        <v>1.53</v>
      </c>
      <c r="FV383" s="107">
        <v>57.37</v>
      </c>
      <c r="FW383" s="107">
        <v>17.66</v>
      </c>
      <c r="FX383" s="107">
        <v>1.53</v>
      </c>
      <c r="FY383" s="107">
        <v>57.36</v>
      </c>
      <c r="FZ383" s="107">
        <v>135837.17000000001</v>
      </c>
      <c r="GA383" s="107">
        <v>0.92</v>
      </c>
      <c r="GB383" s="133">
        <v>63.07</v>
      </c>
      <c r="GC383" s="107">
        <v>153333.78</v>
      </c>
      <c r="GD383" s="107">
        <v>1.04</v>
      </c>
      <c r="GE383" s="132">
        <v>62.77</v>
      </c>
      <c r="GF383" s="132">
        <v>36.299999999999997</v>
      </c>
      <c r="GG383" s="132">
        <v>9.4</v>
      </c>
      <c r="GH383" s="132">
        <v>87.9</v>
      </c>
      <c r="GI383" s="132">
        <v>21</v>
      </c>
      <c r="GJ383" s="132">
        <v>13.4</v>
      </c>
      <c r="GK383" s="132">
        <v>229.7</v>
      </c>
      <c r="GL383" s="133">
        <v>0</v>
      </c>
      <c r="GM383" s="133">
        <v>2</v>
      </c>
      <c r="GN383" s="133">
        <v>0</v>
      </c>
      <c r="GO383" s="133">
        <v>0</v>
      </c>
      <c r="GP383" s="133">
        <v>0</v>
      </c>
      <c r="GQ383" s="133">
        <v>0</v>
      </c>
      <c r="GR383" s="133" t="s">
        <v>1106</v>
      </c>
      <c r="GS383" s="72" t="s">
        <v>981</v>
      </c>
      <c r="GT383" s="72">
        <v>0.72199999999999998</v>
      </c>
      <c r="GU383" s="72">
        <v>0.81759999999999999</v>
      </c>
      <c r="GV383" s="72">
        <v>0.87760000000000005</v>
      </c>
      <c r="GW383" s="72">
        <v>0.87849999999999995</v>
      </c>
      <c r="GX383" s="72" t="s">
        <v>1085</v>
      </c>
      <c r="GY383" s="72">
        <v>0.95</v>
      </c>
      <c r="GZ383" s="72">
        <v>300</v>
      </c>
      <c r="HA383" s="133" t="s">
        <v>1086</v>
      </c>
      <c r="HB383" s="133"/>
      <c r="HC383" s="53" t="str">
        <f t="shared" si="42"/>
        <v>92</v>
      </c>
      <c r="HD383" s="56">
        <f t="shared" si="41"/>
        <v>2021</v>
      </c>
      <c r="HF383" s="56" t="e">
        <f>MATCH(ROUND(#REF!,1),#REF!,0)</f>
        <v>#REF!</v>
      </c>
      <c r="HG383" s="56" t="e">
        <f>MATCH(ROUND(#REF!,1),#REF!,0)</f>
        <v>#REF!</v>
      </c>
      <c r="HH383" s="56" t="e">
        <f>MATCH(ROUND(#REF!,1),#REF!,0)</f>
        <v>#REF!</v>
      </c>
      <c r="HI383" s="56" t="e">
        <f>MATCH(ROUND(#REF!,1),#REF!,0)</f>
        <v>#REF!</v>
      </c>
      <c r="HK383" s="115">
        <f t="shared" si="37"/>
        <v>1</v>
      </c>
      <c r="HL383" s="115" t="str" cm="1">
        <f t="array" ref="HL383">IFERROR(INDEX(#REF!,'5. Data Set'!HH383),"")</f>
        <v/>
      </c>
      <c r="HM383" s="56"/>
      <c r="HN383" s="116" t="str" cm="1">
        <f t="array" ref="HN383">IF(IFERROR(INDEX($E$5:$E$900,SMALL(IF(ROUND($EH$5:$EH$900,1)=ROUND($EH383,1),ROW($EH$5:$EH$900)-4,""),1)),"")=$E383,"",IFERROR(INDEX($E$5:$E$900,SMALL(IF(ROUND($EH$5:$EH$900,1)=ROUND($EH383,1),ROW($EH$5:$EH$900)-4,""),1)),""))</f>
        <v>TGG90</v>
      </c>
      <c r="HO383" s="116" t="str" cm="1">
        <f t="array" ref="HO383">IF(IFERROR(INDEX($E$5:$E$900,SMALL(IF(ROUND($EH$5:$EH$900,1)=ROUND($EH383,1),ROW($EH$5:$EH$900)-4,""),2)),"")=$E383,"",IFERROR(INDEX($E$5:$E$900,SMALL(IF(ROUND($EH$5:$EH$900,1)=ROUND($EH383,1),ROW($EH$5:$EH$900)-4,""),2)),""))</f>
        <v/>
      </c>
      <c r="HP383" s="116" t="str" cm="1">
        <f t="array" ref="HP383">IF(IFERROR(INDEX($E$5:$E$900,SMALL(IF(ROUND($EH$5:$EH$900,1)=ROUND($EH383,1),ROW($EH$5:$EH$900)-4,""),3)),"")=$E383,"",IFERROR(INDEX($E$5:$E$900,SMALL(IF(ROUND($EH$5:$EH$900,1)=ROUND($EH383,1),ROW($EH$5:$EH$900)-4,""),3)),""))</f>
        <v/>
      </c>
      <c r="HQ383" s="117" t="str" cm="1">
        <f t="array" ref="HQ383">IF(IFERROR(INDEX($E$5:$E$900,SMALL(IF(ROUND($EH$5:$EH$900,1)=ROUND($EH383,1),ROW($EH$5:$EH$900)-4,""),4)),"")=$E383,"",IFERROR(INDEX($E$5:$E$900,SMALL(IF(ROUND($EH$5:$EH$900,1)=ROUND($EH383,1),ROW($EH$5:$EH$900)-4,""),4)),""))</f>
        <v/>
      </c>
      <c r="HR383" s="118"/>
      <c r="HS383" s="105" t="str">
        <f t="shared" si="38"/>
        <v>AJCC</v>
      </c>
      <c r="HT383" s="119" t="str">
        <f t="shared" si="39"/>
        <v>AJCC</v>
      </c>
      <c r="HU383" s="119" t="str">
        <f t="shared" si="39"/>
        <v/>
      </c>
      <c r="HV383" s="119" t="str">
        <f t="shared" si="39"/>
        <v/>
      </c>
      <c r="HW383" s="119" t="str">
        <f t="shared" si="36"/>
        <v/>
      </c>
      <c r="HX383" s="56"/>
    </row>
    <row r="384" spans="1:237" ht="12.75" customHeight="1" x14ac:dyDescent="0.25">
      <c r="A384" s="110" t="s">
        <v>1072</v>
      </c>
      <c r="B384" s="110" t="s">
        <v>1276</v>
      </c>
      <c r="C384" s="107" t="s">
        <v>1269</v>
      </c>
      <c r="D384" s="108">
        <v>2021</v>
      </c>
      <c r="E384" s="109" t="s">
        <v>1277</v>
      </c>
      <c r="F384" s="107" t="s">
        <v>300</v>
      </c>
      <c r="G384" s="107" t="s">
        <v>1076</v>
      </c>
      <c r="H384" s="107" t="s">
        <v>1076</v>
      </c>
      <c r="I384" s="107" t="s">
        <v>1076</v>
      </c>
      <c r="J384" s="107" t="s">
        <v>1076</v>
      </c>
      <c r="K384" s="107" t="s">
        <v>1076</v>
      </c>
      <c r="L384" s="107" t="s">
        <v>1076</v>
      </c>
      <c r="M384" s="107" t="s">
        <v>1076</v>
      </c>
      <c r="N384" s="107" t="s">
        <v>1076</v>
      </c>
      <c r="O384" s="107" t="s">
        <v>1076</v>
      </c>
      <c r="P384" s="107" t="s">
        <v>1076</v>
      </c>
      <c r="Q384" s="107" t="s">
        <v>1076</v>
      </c>
      <c r="R384" s="107" t="s">
        <v>1076</v>
      </c>
      <c r="S384" s="107" t="s">
        <v>1076</v>
      </c>
      <c r="T384" s="107" t="s">
        <v>1077</v>
      </c>
      <c r="U384" s="107" t="s">
        <v>1077</v>
      </c>
      <c r="V384" s="107" t="s">
        <v>1077</v>
      </c>
      <c r="W384" s="107" t="s">
        <v>19</v>
      </c>
      <c r="X384" s="105" t="s">
        <v>1251</v>
      </c>
      <c r="Y384" s="107" t="s">
        <v>296</v>
      </c>
      <c r="Z384" s="107">
        <v>1</v>
      </c>
      <c r="AA384" s="107" t="s">
        <v>1278</v>
      </c>
      <c r="AB384" s="110">
        <v>1</v>
      </c>
      <c r="AC384" s="110">
        <v>1</v>
      </c>
      <c r="AD384" s="107">
        <v>3192</v>
      </c>
      <c r="AE384" s="107">
        <v>8</v>
      </c>
      <c r="AF384" s="107">
        <v>2</v>
      </c>
      <c r="AG384" s="107">
        <v>63900</v>
      </c>
      <c r="AH384" s="107">
        <v>2</v>
      </c>
      <c r="AI384" s="107" t="s">
        <v>1279</v>
      </c>
      <c r="AJ384" s="110">
        <v>2</v>
      </c>
      <c r="AK384" s="110"/>
      <c r="AL384" s="107"/>
      <c r="AM384" s="107">
        <v>2</v>
      </c>
      <c r="AN384" s="110" t="s">
        <v>493</v>
      </c>
      <c r="AO384" s="110">
        <v>600</v>
      </c>
      <c r="AP384" s="107" t="s">
        <v>1225</v>
      </c>
      <c r="AQ384" s="107" t="s">
        <v>1081</v>
      </c>
      <c r="AR384" s="107" t="s">
        <v>1082</v>
      </c>
      <c r="AS384" s="107" t="s">
        <v>1134</v>
      </c>
      <c r="AT384" s="107" t="s">
        <v>478</v>
      </c>
      <c r="AU384" s="111">
        <v>17.553999999999998</v>
      </c>
      <c r="AV384" s="111">
        <v>23.108000000000001</v>
      </c>
      <c r="AW384" s="111">
        <v>24.651</v>
      </c>
      <c r="AX384" s="111">
        <v>13.988</v>
      </c>
      <c r="AY384" s="111">
        <v>11.563000000000001</v>
      </c>
      <c r="AZ384" s="111">
        <v>157.22900000000001</v>
      </c>
      <c r="BA384" s="111">
        <v>10.271000000000001</v>
      </c>
      <c r="BB384" s="111">
        <v>43.454000000000001</v>
      </c>
      <c r="BC384" s="111">
        <v>83.033000000000001</v>
      </c>
      <c r="BD384" s="111">
        <v>21.614999999999998</v>
      </c>
      <c r="BE384" s="133">
        <v>49.417999999999999</v>
      </c>
      <c r="BF384" s="133">
        <v>26.2</v>
      </c>
      <c r="BG384" s="133">
        <v>24778.03</v>
      </c>
      <c r="BH384" s="112">
        <v>24769.074000000001</v>
      </c>
      <c r="BI384" s="111">
        <v>3.577</v>
      </c>
      <c r="BJ384" s="112">
        <v>158.26</v>
      </c>
      <c r="BK384" s="112">
        <v>18585.776999999998</v>
      </c>
      <c r="BL384" s="111">
        <v>2.6840000000000002</v>
      </c>
      <c r="BM384" s="112">
        <v>169.40100000000001</v>
      </c>
      <c r="BN384" s="112">
        <v>12349.665999999999</v>
      </c>
      <c r="BO384" s="111">
        <v>1.784</v>
      </c>
      <c r="BP384" s="112">
        <v>90.738</v>
      </c>
      <c r="BQ384" s="112">
        <v>6200.0060000000003</v>
      </c>
      <c r="BR384" s="111">
        <v>0.89500000000000002</v>
      </c>
      <c r="BS384" s="133">
        <v>66.385000000000005</v>
      </c>
      <c r="BT384" s="133">
        <v>257088.4</v>
      </c>
      <c r="BU384" s="112">
        <v>257121.174</v>
      </c>
      <c r="BV384" s="107">
        <v>4.3570000000000002</v>
      </c>
      <c r="BW384" s="107">
        <v>159.18199999999999</v>
      </c>
      <c r="BX384" s="107">
        <v>192994.701</v>
      </c>
      <c r="BY384" s="107">
        <v>3.2709999999999999</v>
      </c>
      <c r="BZ384" s="107">
        <v>155.42500000000001</v>
      </c>
      <c r="CA384" s="107">
        <v>128614.215</v>
      </c>
      <c r="CB384" s="107">
        <v>2.1800000000000002</v>
      </c>
      <c r="CC384" s="107">
        <v>75.593000000000004</v>
      </c>
      <c r="CD384" s="107">
        <v>64265.214999999997</v>
      </c>
      <c r="CE384" s="107">
        <v>1.089</v>
      </c>
      <c r="CF384" s="133">
        <v>63.445</v>
      </c>
      <c r="CG384" s="133">
        <v>80239.62</v>
      </c>
      <c r="CH384" s="112">
        <v>80997.103000000003</v>
      </c>
      <c r="CI384" s="107">
        <v>5.0789999999999997</v>
      </c>
      <c r="CJ384" s="107">
        <v>156.601</v>
      </c>
      <c r="CK384" s="107">
        <v>60271.826000000001</v>
      </c>
      <c r="CL384" s="107">
        <v>3.78</v>
      </c>
      <c r="CM384" s="107">
        <v>169.119</v>
      </c>
      <c r="CN384" s="107">
        <v>40150.303999999996</v>
      </c>
      <c r="CO384" s="107">
        <v>2.5179999999999998</v>
      </c>
      <c r="CP384" s="107">
        <v>93.933000000000007</v>
      </c>
      <c r="CQ384" s="107">
        <v>20137.736000000001</v>
      </c>
      <c r="CR384" s="107">
        <v>1.2629999999999999</v>
      </c>
      <c r="CS384" s="107">
        <v>66.442999999999998</v>
      </c>
      <c r="CT384" s="107">
        <v>43045.47</v>
      </c>
      <c r="CU384" s="107">
        <v>43084.49</v>
      </c>
      <c r="CV384" s="107">
        <v>2.86</v>
      </c>
      <c r="CW384" s="107">
        <v>162.44</v>
      </c>
      <c r="CX384" s="112">
        <v>32283.17</v>
      </c>
      <c r="CY384" s="107">
        <v>2.14</v>
      </c>
      <c r="CZ384" s="107">
        <v>161.62</v>
      </c>
      <c r="DA384" s="112">
        <v>21548.49</v>
      </c>
      <c r="DB384" s="107">
        <v>1.43</v>
      </c>
      <c r="DC384" s="107">
        <v>96.13</v>
      </c>
      <c r="DD384" s="112">
        <v>10732.52</v>
      </c>
      <c r="DE384" s="107">
        <v>0.71</v>
      </c>
      <c r="DF384" s="107">
        <v>64.78</v>
      </c>
      <c r="DG384" s="133">
        <v>49345.599999999999</v>
      </c>
      <c r="DH384" s="112">
        <v>49447.48</v>
      </c>
      <c r="DI384" s="107">
        <v>2.37</v>
      </c>
      <c r="DJ384" s="107">
        <v>153.82</v>
      </c>
      <c r="DK384" s="112">
        <v>36956.36</v>
      </c>
      <c r="DL384" s="107">
        <v>1.77</v>
      </c>
      <c r="DM384" s="107">
        <v>165.49</v>
      </c>
      <c r="DN384" s="112">
        <v>24699.119999999999</v>
      </c>
      <c r="DO384" s="107">
        <v>1.18</v>
      </c>
      <c r="DP384" s="133">
        <v>96.33</v>
      </c>
      <c r="DQ384" s="112">
        <v>12337.75</v>
      </c>
      <c r="DR384" s="107">
        <v>0.59</v>
      </c>
      <c r="DS384" s="133">
        <v>66.75</v>
      </c>
      <c r="DT384" s="133">
        <v>31431.61</v>
      </c>
      <c r="DU384" s="112">
        <v>31473.25</v>
      </c>
      <c r="DV384" s="107">
        <v>32.22</v>
      </c>
      <c r="DW384" s="107">
        <v>154</v>
      </c>
      <c r="DX384" s="112">
        <v>23542.89</v>
      </c>
      <c r="DY384" s="107">
        <v>24.1</v>
      </c>
      <c r="DZ384" s="133">
        <v>170.66</v>
      </c>
      <c r="EA384" s="112">
        <v>15728.26</v>
      </c>
      <c r="EB384" s="107">
        <v>16.100000000000001</v>
      </c>
      <c r="EC384" s="133">
        <v>93.59</v>
      </c>
      <c r="ED384" s="112">
        <v>7841.77</v>
      </c>
      <c r="EE384" s="107">
        <v>8.0299999999999994</v>
      </c>
      <c r="EF384" s="133">
        <v>66.77</v>
      </c>
      <c r="EG384" s="133">
        <v>929011.85</v>
      </c>
      <c r="EH384" s="111">
        <v>930286.04</v>
      </c>
      <c r="EI384" s="107">
        <v>2.6269999999999998</v>
      </c>
      <c r="EJ384" s="107">
        <v>159.53</v>
      </c>
      <c r="EK384" s="112">
        <v>813147.25</v>
      </c>
      <c r="EL384" s="107">
        <v>2.2959999999999998</v>
      </c>
      <c r="EM384" s="133">
        <v>158.22</v>
      </c>
      <c r="EN384" s="112">
        <v>691463.72</v>
      </c>
      <c r="EO384" s="107">
        <v>1.9530000000000001</v>
      </c>
      <c r="EP384" s="133">
        <v>157.32</v>
      </c>
      <c r="EQ384" s="112">
        <v>581353.23</v>
      </c>
      <c r="ER384" s="107">
        <v>1.6419999999999999</v>
      </c>
      <c r="ES384" s="133">
        <v>152.13999999999999</v>
      </c>
      <c r="ET384" s="112">
        <v>463786.03</v>
      </c>
      <c r="EU384" s="107">
        <v>1.31</v>
      </c>
      <c r="EV384" s="133">
        <v>128.43</v>
      </c>
      <c r="EW384" s="112">
        <v>350709.6</v>
      </c>
      <c r="EX384" s="107">
        <v>0.99</v>
      </c>
      <c r="EY384" s="133">
        <v>104.88</v>
      </c>
      <c r="EZ384" s="112">
        <v>232884.09</v>
      </c>
      <c r="FA384" s="107">
        <v>0.65800000000000003</v>
      </c>
      <c r="FB384" s="133">
        <v>82.02</v>
      </c>
      <c r="FC384" s="112">
        <v>115674.54</v>
      </c>
      <c r="FD384" s="107">
        <v>0.32700000000000001</v>
      </c>
      <c r="FE384" s="133">
        <v>65.209999999999994</v>
      </c>
      <c r="FF384" s="133">
        <v>1350.44</v>
      </c>
      <c r="FG384" s="112">
        <v>1335.41</v>
      </c>
      <c r="FH384" s="107">
        <v>3.95</v>
      </c>
      <c r="FI384" s="107">
        <v>69.760000000000005</v>
      </c>
      <c r="FJ384" s="112">
        <v>673.39</v>
      </c>
      <c r="FK384" s="107">
        <v>1.99</v>
      </c>
      <c r="FL384" s="133">
        <v>59.59</v>
      </c>
      <c r="FM384" s="133">
        <v>964.39</v>
      </c>
      <c r="FN384" s="112">
        <v>957.29</v>
      </c>
      <c r="FO384" s="107">
        <v>7.01</v>
      </c>
      <c r="FP384" s="107">
        <v>62.24</v>
      </c>
      <c r="FQ384" s="112">
        <v>487.71</v>
      </c>
      <c r="FR384" s="107">
        <v>3.57</v>
      </c>
      <c r="FS384" s="133">
        <v>58.32</v>
      </c>
      <c r="FT384" s="107">
        <v>27.05</v>
      </c>
      <c r="FU384" s="107">
        <v>2.35</v>
      </c>
      <c r="FV384" s="107">
        <v>108.87</v>
      </c>
      <c r="FW384" s="107">
        <v>27.01</v>
      </c>
      <c r="FX384" s="107">
        <v>2.34</v>
      </c>
      <c r="FY384" s="107">
        <v>108.24</v>
      </c>
      <c r="FZ384" s="107">
        <v>509863.57</v>
      </c>
      <c r="GA384" s="107">
        <v>3.44</v>
      </c>
      <c r="GB384" s="133">
        <v>159.08000000000001</v>
      </c>
      <c r="GC384" s="107">
        <v>1173867.73</v>
      </c>
      <c r="GD384" s="107">
        <v>7.93</v>
      </c>
      <c r="GE384" s="132">
        <v>160.4</v>
      </c>
      <c r="GF384" s="132">
        <v>54.7</v>
      </c>
      <c r="GG384" s="132">
        <v>22.1</v>
      </c>
      <c r="GH384" s="132">
        <v>60.1</v>
      </c>
      <c r="GI384" s="132">
        <v>32.700000000000003</v>
      </c>
      <c r="GJ384" s="132">
        <v>26.2</v>
      </c>
      <c r="GK384" s="132">
        <v>229.6</v>
      </c>
      <c r="GL384" s="133">
        <v>0</v>
      </c>
      <c r="GM384" s="133">
        <v>8</v>
      </c>
      <c r="GN384" s="133">
        <v>0</v>
      </c>
      <c r="GO384" s="133">
        <v>0</v>
      </c>
      <c r="GP384" s="133">
        <v>0</v>
      </c>
      <c r="GQ384" s="133">
        <v>0</v>
      </c>
      <c r="GR384" s="133" t="s">
        <v>1103</v>
      </c>
      <c r="GS384" s="72" t="s">
        <v>981</v>
      </c>
      <c r="GT384" s="72">
        <v>0.90369999999999995</v>
      </c>
      <c r="GU384" s="72">
        <v>0.9335</v>
      </c>
      <c r="GV384" s="72">
        <v>0.9486</v>
      </c>
      <c r="GW384" s="72">
        <v>0.9325</v>
      </c>
      <c r="GX384" s="72" t="s">
        <v>1085</v>
      </c>
      <c r="GY384" s="72">
        <v>0.99</v>
      </c>
      <c r="GZ384" s="72">
        <v>600</v>
      </c>
      <c r="HA384" s="133" t="s">
        <v>1086</v>
      </c>
      <c r="HB384" s="133">
        <v>54.9</v>
      </c>
      <c r="HC384" s="53" t="str">
        <f t="shared" si="42"/>
        <v>93</v>
      </c>
      <c r="HD384" s="56">
        <f t="shared" si="41"/>
        <v>2021</v>
      </c>
      <c r="HF384" s="56" t="e">
        <f>MATCH(ROUND(#REF!,1),#REF!,0)</f>
        <v>#REF!</v>
      </c>
      <c r="HG384" s="56" t="e">
        <f>MATCH(ROUND(#REF!,1),#REF!,0)</f>
        <v>#REF!</v>
      </c>
      <c r="HH384" s="56" t="e">
        <f>MATCH(ROUND(#REF!,1),#REF!,0)</f>
        <v>#REF!</v>
      </c>
      <c r="HI384" s="56" t="e">
        <f>MATCH(ROUND(#REF!,1),#REF!,0)</f>
        <v>#REF!</v>
      </c>
      <c r="HK384" s="115">
        <f t="shared" si="37"/>
        <v>1</v>
      </c>
      <c r="HL384" s="115" t="str" cm="1">
        <f t="array" ref="HL384">IFERROR(INDEX(#REF!,'5. Data Set'!HH384),"")</f>
        <v/>
      </c>
      <c r="HN384" s="116" t="str" cm="1">
        <f t="array" ref="HN384">IF(IFERROR(INDEX($E$5:$E$900,SMALL(IF(ROUND($EH$5:$EH$900,1)=ROUND($EH384,1),ROW($EH$5:$EH$900)-4,""),1)),"")=$E384,"",IFERROR(INDEX($E$5:$E$900,SMALL(IF(ROUND($EH$5:$EH$900,1)=ROUND($EH384,1),ROW($EH$5:$EH$900)-4,""),1)),""))</f>
        <v/>
      </c>
      <c r="HO384" s="116" t="str" cm="1">
        <f t="array" ref="HO384">IF(IFERROR(INDEX($E$5:$E$900,SMALL(IF(ROUND($EH$5:$EH$900,1)=ROUND($EH384,1),ROW($EH$5:$EH$900)-4,""),2)),"")=$E384,"",IFERROR(INDEX($E$5:$E$900,SMALL(IF(ROUND($EH$5:$EH$900,1)=ROUND($EH384,1),ROW($EH$5:$EH$900)-4,""),2)),""))</f>
        <v/>
      </c>
      <c r="HP384" s="116" t="str" cm="1">
        <f t="array" ref="HP384">IF(IFERROR(INDEX($E$5:$E$900,SMALL(IF(ROUND($EH$5:$EH$900,1)=ROUND($EH384,1),ROW($EH$5:$EH$900)-4,""),3)),"")=$E384,"",IFERROR(INDEX($E$5:$E$900,SMALL(IF(ROUND($EH$5:$EH$900,1)=ROUND($EH384,1),ROW($EH$5:$EH$900)-4,""),3)),""))</f>
        <v/>
      </c>
      <c r="HQ384" s="117" t="str" cm="1">
        <f t="array" ref="HQ384">IF(IFERROR(INDEX($E$5:$E$900,SMALL(IF(ROUND($EH$5:$EH$900,1)=ROUND($EH384,1),ROW($EH$5:$EH$900)-4,""),4)),"")=$E384,"",IFERROR(INDEX($E$5:$E$900,SMALL(IF(ROUND($EH$5:$EH$900,1)=ROUND($EH384,1),ROW($EH$5:$EH$900)-4,""),4)),""))</f>
        <v/>
      </c>
      <c r="HR384" s="118"/>
      <c r="HS384" s="105" t="str">
        <f t="shared" si="38"/>
        <v>AJCD</v>
      </c>
      <c r="HT384" s="119" t="str">
        <f t="shared" si="39"/>
        <v/>
      </c>
      <c r="HU384" s="119" t="str">
        <f t="shared" si="39"/>
        <v/>
      </c>
      <c r="HV384" s="119" t="str">
        <f t="shared" si="39"/>
        <v/>
      </c>
      <c r="HW384" s="119" t="str">
        <f t="shared" si="36"/>
        <v/>
      </c>
      <c r="IC384" s="136"/>
    </row>
    <row r="385" spans="1:232" s="136" customFormat="1" ht="13.5" customHeight="1" x14ac:dyDescent="0.25">
      <c r="A385" s="110" t="s">
        <v>1072</v>
      </c>
      <c r="B385" s="110" t="s">
        <v>1276</v>
      </c>
      <c r="C385" s="107" t="s">
        <v>1269</v>
      </c>
      <c r="D385" s="108">
        <v>2021</v>
      </c>
      <c r="E385" s="109" t="s">
        <v>1280</v>
      </c>
      <c r="F385" s="107" t="s">
        <v>49</v>
      </c>
      <c r="G385" s="107" t="s">
        <v>1076</v>
      </c>
      <c r="H385" s="107" t="s">
        <v>1076</v>
      </c>
      <c r="I385" s="107" t="s">
        <v>1076</v>
      </c>
      <c r="J385" s="107" t="s">
        <v>1076</v>
      </c>
      <c r="K385" s="107" t="s">
        <v>1076</v>
      </c>
      <c r="L385" s="107" t="s">
        <v>1076</v>
      </c>
      <c r="M385" s="107" t="s">
        <v>1076</v>
      </c>
      <c r="N385" s="107" t="s">
        <v>1076</v>
      </c>
      <c r="O385" s="107" t="s">
        <v>1076</v>
      </c>
      <c r="P385" s="107" t="s">
        <v>1076</v>
      </c>
      <c r="Q385" s="107" t="s">
        <v>1076</v>
      </c>
      <c r="R385" s="107" t="s">
        <v>1076</v>
      </c>
      <c r="S385" s="107" t="s">
        <v>1077</v>
      </c>
      <c r="T385" s="107" t="s">
        <v>1077</v>
      </c>
      <c r="U385" s="107" t="s">
        <v>1077</v>
      </c>
      <c r="V385" s="107" t="s">
        <v>1077</v>
      </c>
      <c r="W385" s="107" t="s">
        <v>19</v>
      </c>
      <c r="X385" s="105" t="s">
        <v>1251</v>
      </c>
      <c r="Y385" s="107" t="s">
        <v>296</v>
      </c>
      <c r="Z385" s="107">
        <v>1</v>
      </c>
      <c r="AA385" s="107" t="s">
        <v>1274</v>
      </c>
      <c r="AB385" s="110">
        <v>1</v>
      </c>
      <c r="AC385" s="110">
        <v>1</v>
      </c>
      <c r="AD385" s="107">
        <v>2904</v>
      </c>
      <c r="AE385" s="107">
        <v>6</v>
      </c>
      <c r="AF385" s="107">
        <v>2</v>
      </c>
      <c r="AG385" s="107">
        <v>31900</v>
      </c>
      <c r="AH385" s="107">
        <v>2</v>
      </c>
      <c r="AI385" s="107" t="s">
        <v>1221</v>
      </c>
      <c r="AJ385" s="110">
        <v>2</v>
      </c>
      <c r="AK385" s="110"/>
      <c r="AL385" s="107"/>
      <c r="AM385" s="107">
        <v>2</v>
      </c>
      <c r="AN385" s="110" t="s">
        <v>493</v>
      </c>
      <c r="AO385" s="110">
        <v>600</v>
      </c>
      <c r="AP385" s="107" t="s">
        <v>1225</v>
      </c>
      <c r="AQ385" s="107" t="s">
        <v>1081</v>
      </c>
      <c r="AR385" s="107" t="s">
        <v>1082</v>
      </c>
      <c r="AS385" s="107" t="s">
        <v>1134</v>
      </c>
      <c r="AT385" s="107" t="s">
        <v>478</v>
      </c>
      <c r="AU385" s="111">
        <v>16.503</v>
      </c>
      <c r="AV385" s="111">
        <v>22.806999999999999</v>
      </c>
      <c r="AW385" s="111">
        <v>22.917000000000002</v>
      </c>
      <c r="AX385" s="111">
        <v>12.673999999999999</v>
      </c>
      <c r="AY385" s="111">
        <v>11.173999999999999</v>
      </c>
      <c r="AZ385" s="111">
        <v>145.66800000000001</v>
      </c>
      <c r="BA385" s="111">
        <v>9.8829999999999991</v>
      </c>
      <c r="BB385" s="111">
        <v>47.136000000000003</v>
      </c>
      <c r="BC385" s="111">
        <v>88.594999999999999</v>
      </c>
      <c r="BD385" s="111">
        <v>24.321999999999999</v>
      </c>
      <c r="BE385" s="133">
        <v>36.533999999999999</v>
      </c>
      <c r="BF385" s="133">
        <v>24.6</v>
      </c>
      <c r="BG385" s="133">
        <v>18964.14</v>
      </c>
      <c r="BH385" s="112">
        <v>19015.495999999999</v>
      </c>
      <c r="BI385" s="111">
        <v>2.746</v>
      </c>
      <c r="BJ385" s="112">
        <v>119.642</v>
      </c>
      <c r="BK385" s="112">
        <v>14265.63</v>
      </c>
      <c r="BL385" s="111">
        <v>2.06</v>
      </c>
      <c r="BM385" s="112">
        <v>123.521</v>
      </c>
      <c r="BN385" s="112">
        <v>9519.1080000000002</v>
      </c>
      <c r="BO385" s="111">
        <v>1.375</v>
      </c>
      <c r="BP385" s="112">
        <v>77.221000000000004</v>
      </c>
      <c r="BQ385" s="112">
        <v>4729.7790000000005</v>
      </c>
      <c r="BR385" s="111">
        <v>0.68300000000000005</v>
      </c>
      <c r="BS385" s="133">
        <v>62.767000000000003</v>
      </c>
      <c r="BT385" s="133">
        <v>226632.47</v>
      </c>
      <c r="BU385" s="112">
        <v>226549.679</v>
      </c>
      <c r="BV385" s="107">
        <v>3.839</v>
      </c>
      <c r="BW385" s="107">
        <v>120.928</v>
      </c>
      <c r="BX385" s="107">
        <v>169911.16</v>
      </c>
      <c r="BY385" s="107">
        <v>2.879</v>
      </c>
      <c r="BZ385" s="107">
        <v>124.827</v>
      </c>
      <c r="CA385" s="107">
        <v>113285.476</v>
      </c>
      <c r="CB385" s="107">
        <v>1.92</v>
      </c>
      <c r="CC385" s="107">
        <v>80.611000000000004</v>
      </c>
      <c r="CD385" s="107">
        <v>56724.28</v>
      </c>
      <c r="CE385" s="107">
        <v>0.96099999999999997</v>
      </c>
      <c r="CF385" s="133">
        <v>61.966999999999999</v>
      </c>
      <c r="CG385" s="133">
        <v>61533.1</v>
      </c>
      <c r="CH385" s="112">
        <v>59700.841</v>
      </c>
      <c r="CI385" s="107">
        <v>3.7440000000000002</v>
      </c>
      <c r="CJ385" s="107">
        <v>117.78400000000001</v>
      </c>
      <c r="CK385" s="107">
        <v>46144.938000000002</v>
      </c>
      <c r="CL385" s="107">
        <v>2.8940000000000001</v>
      </c>
      <c r="CM385" s="107">
        <v>123.029</v>
      </c>
      <c r="CN385" s="107">
        <v>30706.411</v>
      </c>
      <c r="CO385" s="107">
        <v>1.9259999999999999</v>
      </c>
      <c r="CP385" s="107">
        <v>79.054000000000002</v>
      </c>
      <c r="CQ385" s="107">
        <v>15399.864</v>
      </c>
      <c r="CR385" s="107">
        <v>0.96599999999999997</v>
      </c>
      <c r="CS385" s="107">
        <v>63.759</v>
      </c>
      <c r="CT385" s="107">
        <v>31261.85</v>
      </c>
      <c r="CU385" s="107">
        <v>31249.38</v>
      </c>
      <c r="CV385" s="107">
        <v>2.08</v>
      </c>
      <c r="CW385" s="107">
        <v>117.52</v>
      </c>
      <c r="CX385" s="112">
        <v>23442.5</v>
      </c>
      <c r="CY385" s="107">
        <v>1.56</v>
      </c>
      <c r="CZ385" s="107">
        <v>121.32</v>
      </c>
      <c r="DA385" s="112">
        <v>15624.9</v>
      </c>
      <c r="DB385" s="107">
        <v>1.04</v>
      </c>
      <c r="DC385" s="107">
        <v>77.92</v>
      </c>
      <c r="DD385" s="112">
        <v>7828.44</v>
      </c>
      <c r="DE385" s="107">
        <v>0.52</v>
      </c>
      <c r="DF385" s="107">
        <v>60.83</v>
      </c>
      <c r="DG385" s="133">
        <v>38028.339999999997</v>
      </c>
      <c r="DH385" s="112">
        <v>38131.96</v>
      </c>
      <c r="DI385" s="107">
        <v>1.83</v>
      </c>
      <c r="DJ385" s="107">
        <v>116.49</v>
      </c>
      <c r="DK385" s="112">
        <v>28512.22</v>
      </c>
      <c r="DL385" s="107">
        <v>1.37</v>
      </c>
      <c r="DM385" s="107">
        <v>116.29</v>
      </c>
      <c r="DN385" s="112">
        <v>19019.009999999998</v>
      </c>
      <c r="DO385" s="107">
        <v>0.91</v>
      </c>
      <c r="DP385" s="133">
        <v>79.31</v>
      </c>
      <c r="DQ385" s="112">
        <v>9512.33</v>
      </c>
      <c r="DR385" s="107">
        <v>0.46</v>
      </c>
      <c r="DS385" s="133">
        <v>61.7</v>
      </c>
      <c r="DT385" s="133">
        <v>23266</v>
      </c>
      <c r="DU385" s="112">
        <v>23312.080000000002</v>
      </c>
      <c r="DV385" s="107">
        <v>23.87</v>
      </c>
      <c r="DW385" s="107">
        <v>116.45</v>
      </c>
      <c r="DX385" s="112">
        <v>17458.29</v>
      </c>
      <c r="DY385" s="107">
        <v>17.87</v>
      </c>
      <c r="DZ385" s="133">
        <v>120.66</v>
      </c>
      <c r="EA385" s="112">
        <v>11602.11</v>
      </c>
      <c r="EB385" s="107">
        <v>11.88</v>
      </c>
      <c r="EC385" s="133">
        <v>77.69</v>
      </c>
      <c r="ED385" s="112">
        <v>5838.74</v>
      </c>
      <c r="EE385" s="107">
        <v>5.98</v>
      </c>
      <c r="EF385" s="133">
        <v>61.6</v>
      </c>
      <c r="EG385" s="133">
        <v>721685.29</v>
      </c>
      <c r="EH385" s="111">
        <v>722813.45</v>
      </c>
      <c r="EI385" s="107">
        <v>2.0409999999999999</v>
      </c>
      <c r="EJ385" s="107">
        <v>119.41</v>
      </c>
      <c r="EK385" s="112">
        <v>632205.76</v>
      </c>
      <c r="EL385" s="107">
        <v>1.7849999999999999</v>
      </c>
      <c r="EM385" s="133">
        <v>119.74</v>
      </c>
      <c r="EN385" s="112">
        <v>542717.80000000005</v>
      </c>
      <c r="EO385" s="107">
        <v>1.5329999999999999</v>
      </c>
      <c r="EP385" s="133">
        <v>118.7</v>
      </c>
      <c r="EQ385" s="112">
        <v>450532</v>
      </c>
      <c r="ER385" s="107">
        <v>1.272</v>
      </c>
      <c r="ES385" s="133">
        <v>118.4</v>
      </c>
      <c r="ET385" s="112">
        <v>359843.45</v>
      </c>
      <c r="EU385" s="107">
        <v>1.016</v>
      </c>
      <c r="EV385" s="133">
        <v>104.01</v>
      </c>
      <c r="EW385" s="112">
        <v>271833.76</v>
      </c>
      <c r="EX385" s="107">
        <v>0.76800000000000002</v>
      </c>
      <c r="EY385" s="133">
        <v>87.64</v>
      </c>
      <c r="EZ385" s="112">
        <v>180752.53</v>
      </c>
      <c r="FA385" s="107">
        <v>0.51</v>
      </c>
      <c r="FB385" s="133">
        <v>71.94</v>
      </c>
      <c r="FC385" s="112">
        <v>89913.23</v>
      </c>
      <c r="FD385" s="107">
        <v>0.254</v>
      </c>
      <c r="FE385" s="133">
        <v>59.91</v>
      </c>
      <c r="FF385" s="133">
        <v>1356.02</v>
      </c>
      <c r="FG385" s="112">
        <v>1351.43</v>
      </c>
      <c r="FH385" s="107">
        <v>3.99</v>
      </c>
      <c r="FI385" s="107">
        <v>64.59</v>
      </c>
      <c r="FJ385" s="112">
        <v>677.17</v>
      </c>
      <c r="FK385" s="107">
        <v>2</v>
      </c>
      <c r="FL385" s="133">
        <v>55.67</v>
      </c>
      <c r="FM385" s="133">
        <v>962.13</v>
      </c>
      <c r="FN385" s="112">
        <v>963.23</v>
      </c>
      <c r="FO385" s="107">
        <v>7.05</v>
      </c>
      <c r="FP385" s="107">
        <v>57.64</v>
      </c>
      <c r="FQ385" s="112">
        <v>480.6</v>
      </c>
      <c r="FR385" s="107">
        <v>3.52</v>
      </c>
      <c r="FS385" s="133">
        <v>54.84</v>
      </c>
      <c r="FT385" s="107">
        <v>22.91</v>
      </c>
      <c r="FU385" s="107">
        <v>1.99</v>
      </c>
      <c r="FV385" s="107">
        <v>81.37</v>
      </c>
      <c r="FW385" s="107">
        <v>22.83</v>
      </c>
      <c r="FX385" s="107">
        <v>1.98</v>
      </c>
      <c r="FY385" s="107">
        <v>81.87</v>
      </c>
      <c r="FZ385" s="107">
        <v>395329.4</v>
      </c>
      <c r="GA385" s="107">
        <v>2.67</v>
      </c>
      <c r="GB385" s="133">
        <v>119.98</v>
      </c>
      <c r="GC385" s="107">
        <v>653274.66</v>
      </c>
      <c r="GD385" s="107">
        <v>4.41</v>
      </c>
      <c r="GE385" s="132">
        <v>120.74</v>
      </c>
      <c r="GF385" s="132">
        <v>52.7</v>
      </c>
      <c r="GG385" s="132">
        <v>20.9</v>
      </c>
      <c r="GH385" s="132">
        <v>64.599999999999994</v>
      </c>
      <c r="GI385" s="132">
        <v>29.8</v>
      </c>
      <c r="GJ385" s="132">
        <v>24.6</v>
      </c>
      <c r="GK385" s="132">
        <v>229.9</v>
      </c>
      <c r="GL385" s="133">
        <v>0</v>
      </c>
      <c r="GM385" s="133">
        <v>4</v>
      </c>
      <c r="GN385" s="133">
        <v>0</v>
      </c>
      <c r="GO385" s="133">
        <v>0</v>
      </c>
      <c r="GP385" s="133">
        <v>0</v>
      </c>
      <c r="GQ385" s="133">
        <v>0</v>
      </c>
      <c r="GR385" s="133" t="s">
        <v>1103</v>
      </c>
      <c r="GS385" s="72" t="s">
        <v>981</v>
      </c>
      <c r="GT385" s="72">
        <v>0.90369999999999995</v>
      </c>
      <c r="GU385" s="72">
        <v>0.9335</v>
      </c>
      <c r="GV385" s="72">
        <v>0.9486</v>
      </c>
      <c r="GW385" s="72">
        <v>0.9325</v>
      </c>
      <c r="GX385" s="72" t="s">
        <v>1085</v>
      </c>
      <c r="GY385" s="72">
        <v>0.99</v>
      </c>
      <c r="GZ385" s="72">
        <v>600</v>
      </c>
      <c r="HA385" s="133" t="s">
        <v>1086</v>
      </c>
      <c r="HB385" s="133"/>
      <c r="HC385" s="53" t="str">
        <f t="shared" si="42"/>
        <v>94</v>
      </c>
      <c r="HD385" s="56">
        <f t="shared" si="41"/>
        <v>2021</v>
      </c>
      <c r="HF385" s="56" t="e">
        <f>MATCH(ROUND(#REF!,1),#REF!,0)</f>
        <v>#REF!</v>
      </c>
      <c r="HG385" s="56" t="e">
        <f>MATCH(ROUND(#REF!,1),#REF!,0)</f>
        <v>#REF!</v>
      </c>
      <c r="HH385" s="56" t="e">
        <f>MATCH(ROUND(#REF!,1),#REF!,0)</f>
        <v>#REF!</v>
      </c>
      <c r="HI385" s="56" t="e">
        <f>MATCH(ROUND(#REF!,1),#REF!,0)</f>
        <v>#REF!</v>
      </c>
      <c r="HK385" s="115">
        <f t="shared" si="37"/>
        <v>1</v>
      </c>
      <c r="HL385" s="115" t="str" cm="1">
        <f t="array" ref="HL385">IFERROR(INDEX(#REF!,'5. Data Set'!HH385),"")</f>
        <v/>
      </c>
      <c r="HM385" s="56"/>
      <c r="HN385" s="116" t="str" cm="1">
        <f t="array" ref="HN385">IF(IFERROR(INDEX($E$5:$E$900,SMALL(IF(ROUND($EH$5:$EH$900,1)=ROUND($EH385,1),ROW($EH$5:$EH$900)-4,""),1)),"")=$E385,"",IFERROR(INDEX($E$5:$E$900,SMALL(IF(ROUND($EH$5:$EH$900,1)=ROUND($EH385,1),ROW($EH$5:$EH$900)-4,""),1)),""))</f>
        <v/>
      </c>
      <c r="HO385" s="116" t="str" cm="1">
        <f t="array" ref="HO385">IF(IFERROR(INDEX($E$5:$E$900,SMALL(IF(ROUND($EH$5:$EH$900,1)=ROUND($EH385,1),ROW($EH$5:$EH$900)-4,""),2)),"")=$E385,"",IFERROR(INDEX($E$5:$E$900,SMALL(IF(ROUND($EH$5:$EH$900,1)=ROUND($EH385,1),ROW($EH$5:$EH$900)-4,""),2)),""))</f>
        <v/>
      </c>
      <c r="HP385" s="116" t="str" cm="1">
        <f t="array" ref="HP385">IF(IFERROR(INDEX($E$5:$E$900,SMALL(IF(ROUND($EH$5:$EH$900,1)=ROUND($EH385,1),ROW($EH$5:$EH$900)-4,""),3)),"")=$E385,"",IFERROR(INDEX($E$5:$E$900,SMALL(IF(ROUND($EH$5:$EH$900,1)=ROUND($EH385,1),ROW($EH$5:$EH$900)-4,""),3)),""))</f>
        <v/>
      </c>
      <c r="HQ385" s="117" t="str" cm="1">
        <f t="array" ref="HQ385">IF(IFERROR(INDEX($E$5:$E$900,SMALL(IF(ROUND($EH$5:$EH$900,1)=ROUND($EH385,1),ROW($EH$5:$EH$900)-4,""),4)),"")=$E385,"",IFERROR(INDEX($E$5:$E$900,SMALL(IF(ROUND($EH$5:$EH$900,1)=ROUND($EH385,1),ROW($EH$5:$EH$900)-4,""),4)),""))</f>
        <v/>
      </c>
      <c r="HR385" s="118"/>
      <c r="HS385" s="105" t="str">
        <f t="shared" si="38"/>
        <v>AJCD</v>
      </c>
      <c r="HT385" s="119" t="str">
        <f t="shared" si="39"/>
        <v/>
      </c>
      <c r="HU385" s="119" t="str">
        <f t="shared" si="39"/>
        <v/>
      </c>
      <c r="HV385" s="119" t="str">
        <f t="shared" si="39"/>
        <v/>
      </c>
      <c r="HW385" s="119" t="str">
        <f t="shared" si="36"/>
        <v/>
      </c>
      <c r="HX385" s="56"/>
    </row>
    <row r="386" spans="1:232" s="136" customFormat="1" ht="12.75" customHeight="1" x14ac:dyDescent="0.25">
      <c r="A386" s="186" t="s">
        <v>1072</v>
      </c>
      <c r="B386" s="186" t="s">
        <v>1276</v>
      </c>
      <c r="C386" s="187" t="s">
        <v>1269</v>
      </c>
      <c r="D386" s="238">
        <v>2021</v>
      </c>
      <c r="E386" s="188" t="s">
        <v>1281</v>
      </c>
      <c r="F386" s="187" t="s">
        <v>309</v>
      </c>
      <c r="G386" s="107" t="s">
        <v>1076</v>
      </c>
      <c r="H386" s="107" t="s">
        <v>1076</v>
      </c>
      <c r="I386" s="107" t="s">
        <v>1076</v>
      </c>
      <c r="J386" s="107" t="s">
        <v>1076</v>
      </c>
      <c r="K386" s="107" t="s">
        <v>1076</v>
      </c>
      <c r="L386" s="107" t="s">
        <v>1076</v>
      </c>
      <c r="M386" s="107" t="s">
        <v>1076</v>
      </c>
      <c r="N386" s="107" t="s">
        <v>1076</v>
      </c>
      <c r="O386" s="107" t="s">
        <v>1076</v>
      </c>
      <c r="P386" s="107" t="s">
        <v>1076</v>
      </c>
      <c r="Q386" s="107" t="s">
        <v>1076</v>
      </c>
      <c r="R386" s="107" t="s">
        <v>1076</v>
      </c>
      <c r="S386" s="107" t="s">
        <v>1076</v>
      </c>
      <c r="T386" s="107" t="s">
        <v>1077</v>
      </c>
      <c r="U386" s="107" t="s">
        <v>1077</v>
      </c>
      <c r="V386" s="107" t="s">
        <v>1077</v>
      </c>
      <c r="W386" s="107" t="s">
        <v>19</v>
      </c>
      <c r="X386" s="105" t="s">
        <v>1251</v>
      </c>
      <c r="Y386" s="107" t="s">
        <v>296</v>
      </c>
      <c r="Z386" s="107">
        <v>1</v>
      </c>
      <c r="AA386" s="187" t="s">
        <v>1282</v>
      </c>
      <c r="AB386" s="110">
        <v>1</v>
      </c>
      <c r="AC386" s="110">
        <v>1</v>
      </c>
      <c r="AD386" s="107">
        <v>3504</v>
      </c>
      <c r="AE386" s="107">
        <v>2</v>
      </c>
      <c r="AF386" s="107">
        <v>2</v>
      </c>
      <c r="AG386" s="107">
        <v>15900</v>
      </c>
      <c r="AH386" s="107">
        <v>2</v>
      </c>
      <c r="AI386" s="107" t="s">
        <v>1218</v>
      </c>
      <c r="AJ386" s="239">
        <v>8</v>
      </c>
      <c r="AK386" s="110"/>
      <c r="AL386" s="107"/>
      <c r="AM386" s="107">
        <v>2</v>
      </c>
      <c r="AN386" s="110" t="s">
        <v>493</v>
      </c>
      <c r="AO386" s="110">
        <v>600</v>
      </c>
      <c r="AP386" s="107" t="s">
        <v>1225</v>
      </c>
      <c r="AQ386" s="107" t="s">
        <v>1081</v>
      </c>
      <c r="AR386" s="107" t="s">
        <v>1082</v>
      </c>
      <c r="AS386" s="107" t="s">
        <v>1134</v>
      </c>
      <c r="AT386" s="107" t="s">
        <v>478</v>
      </c>
      <c r="AU386" s="111">
        <v>8.5129999999999999</v>
      </c>
      <c r="AV386" s="111">
        <v>12.872</v>
      </c>
      <c r="AW386" s="111">
        <v>8.593</v>
      </c>
      <c r="AX386" s="111">
        <v>5.3760000000000003</v>
      </c>
      <c r="AY386" s="111">
        <v>5.758</v>
      </c>
      <c r="AZ386" s="111">
        <v>9.1739999999999995</v>
      </c>
      <c r="BA386" s="111">
        <v>5.4189999999999996</v>
      </c>
      <c r="BB386" s="111">
        <v>54.133000000000003</v>
      </c>
      <c r="BC386" s="111">
        <v>101.346</v>
      </c>
      <c r="BD386" s="111">
        <v>23.815000000000001</v>
      </c>
      <c r="BE386" s="133">
        <v>14.2</v>
      </c>
      <c r="BF386" s="133">
        <v>11.1</v>
      </c>
      <c r="BG386" s="133">
        <v>6032.42</v>
      </c>
      <c r="BH386" s="112">
        <v>6035.4170000000004</v>
      </c>
      <c r="BI386" s="111">
        <v>0.872</v>
      </c>
      <c r="BJ386" s="112">
        <v>63.612000000000002</v>
      </c>
      <c r="BK386" s="112">
        <v>4531.8739999999998</v>
      </c>
      <c r="BL386" s="111">
        <v>0.65400000000000003</v>
      </c>
      <c r="BM386" s="112">
        <v>60.143999999999998</v>
      </c>
      <c r="BN386" s="112">
        <v>3022.1959999999999</v>
      </c>
      <c r="BO386" s="111">
        <v>0.436</v>
      </c>
      <c r="BP386" s="112">
        <v>54.534999999999997</v>
      </c>
      <c r="BQ386" s="112">
        <v>1517.9749999999999</v>
      </c>
      <c r="BR386" s="111">
        <v>0.219</v>
      </c>
      <c r="BS386" s="133">
        <v>49.813000000000002</v>
      </c>
      <c r="BT386" s="133">
        <v>78739.41</v>
      </c>
      <c r="BU386" s="112">
        <v>78394.985000000001</v>
      </c>
      <c r="BV386" s="107">
        <v>1.329</v>
      </c>
      <c r="BW386" s="107">
        <v>64.911000000000001</v>
      </c>
      <c r="BX386" s="107">
        <v>59031.294000000002</v>
      </c>
      <c r="BY386" s="107">
        <v>1</v>
      </c>
      <c r="BZ386" s="107">
        <v>61.606999999999999</v>
      </c>
      <c r="CA386" s="107">
        <v>39332.597000000002</v>
      </c>
      <c r="CB386" s="107">
        <v>0.66700000000000004</v>
      </c>
      <c r="CC386" s="107">
        <v>54.432000000000002</v>
      </c>
      <c r="CD386" s="107">
        <v>19677.451000000001</v>
      </c>
      <c r="CE386" s="107">
        <v>0.33300000000000002</v>
      </c>
      <c r="CF386" s="133">
        <v>49.442</v>
      </c>
      <c r="CG386" s="133">
        <v>14076.07</v>
      </c>
      <c r="CH386" s="112">
        <v>14057.716</v>
      </c>
      <c r="CI386" s="107">
        <v>0.88200000000000001</v>
      </c>
      <c r="CJ386" s="107">
        <v>65.275000000000006</v>
      </c>
      <c r="CK386" s="107">
        <v>10565.898999999999</v>
      </c>
      <c r="CL386" s="107">
        <v>0.66300000000000003</v>
      </c>
      <c r="CM386" s="107">
        <v>60.805</v>
      </c>
      <c r="CN386" s="107">
        <v>7042.3810000000003</v>
      </c>
      <c r="CO386" s="107">
        <v>0.442</v>
      </c>
      <c r="CP386" s="107">
        <v>54.066000000000003</v>
      </c>
      <c r="CQ386" s="107">
        <v>3523.41</v>
      </c>
      <c r="CR386" s="107">
        <v>0.221</v>
      </c>
      <c r="CS386" s="107">
        <v>48.722999999999999</v>
      </c>
      <c r="CT386" s="107">
        <v>7758.74</v>
      </c>
      <c r="CU386" s="107">
        <v>7751.24</v>
      </c>
      <c r="CV386" s="107">
        <v>0.52</v>
      </c>
      <c r="CW386" s="107">
        <v>57.82</v>
      </c>
      <c r="CX386" s="112">
        <v>5800.61</v>
      </c>
      <c r="CY386" s="107">
        <v>0.39</v>
      </c>
      <c r="CZ386" s="107">
        <v>55.44</v>
      </c>
      <c r="DA386" s="112">
        <v>3880.57</v>
      </c>
      <c r="DB386" s="107">
        <v>0.26</v>
      </c>
      <c r="DC386" s="107">
        <v>51.18</v>
      </c>
      <c r="DD386" s="112">
        <v>1925.64</v>
      </c>
      <c r="DE386" s="107">
        <v>0.13</v>
      </c>
      <c r="DF386" s="107">
        <v>47.7</v>
      </c>
      <c r="DG386" s="133">
        <v>11797.74</v>
      </c>
      <c r="DH386" s="112">
        <v>11812.62</v>
      </c>
      <c r="DI386" s="107">
        <v>0.56999999999999995</v>
      </c>
      <c r="DJ386" s="107">
        <v>59.58</v>
      </c>
      <c r="DK386" s="112">
        <v>8872.11</v>
      </c>
      <c r="DL386" s="107">
        <v>0.43</v>
      </c>
      <c r="DM386" s="107">
        <v>57.75</v>
      </c>
      <c r="DN386" s="112">
        <v>5893.09</v>
      </c>
      <c r="DO386" s="107">
        <v>0.28000000000000003</v>
      </c>
      <c r="DP386" s="133">
        <v>52.37</v>
      </c>
      <c r="DQ386" s="112">
        <v>2942.37</v>
      </c>
      <c r="DR386" s="107">
        <v>0.14000000000000001</v>
      </c>
      <c r="DS386" s="133">
        <v>48.22</v>
      </c>
      <c r="DT386" s="133">
        <v>885.14</v>
      </c>
      <c r="DU386" s="112">
        <v>885.76</v>
      </c>
      <c r="DV386" s="107">
        <v>0.91</v>
      </c>
      <c r="DW386" s="107">
        <v>59.45</v>
      </c>
      <c r="DX386" s="112">
        <v>672.27</v>
      </c>
      <c r="DY386" s="107">
        <v>0.69</v>
      </c>
      <c r="DZ386" s="133">
        <v>57.56</v>
      </c>
      <c r="EA386" s="112">
        <v>433.99</v>
      </c>
      <c r="EB386" s="107">
        <v>0.44</v>
      </c>
      <c r="EC386" s="133">
        <v>52.23</v>
      </c>
      <c r="ED386" s="112">
        <v>217.92</v>
      </c>
      <c r="EE386" s="107">
        <v>0.22</v>
      </c>
      <c r="EF386" s="133">
        <v>48.86</v>
      </c>
      <c r="EG386" s="133">
        <v>227721.03</v>
      </c>
      <c r="EH386" s="111">
        <v>229380.8</v>
      </c>
      <c r="EI386" s="107">
        <v>0.64800000000000002</v>
      </c>
      <c r="EJ386" s="107">
        <v>63.24</v>
      </c>
      <c r="EK386" s="112">
        <v>200793.16</v>
      </c>
      <c r="EL386" s="107">
        <v>0.56699999999999995</v>
      </c>
      <c r="EM386" s="133">
        <v>62.02</v>
      </c>
      <c r="EN386" s="112">
        <v>169545.92</v>
      </c>
      <c r="EO386" s="107">
        <v>0.47899999999999998</v>
      </c>
      <c r="EP386" s="133">
        <v>60.1</v>
      </c>
      <c r="EQ386" s="112">
        <v>142204.82999999999</v>
      </c>
      <c r="ER386" s="107">
        <v>0.40200000000000002</v>
      </c>
      <c r="ES386" s="133">
        <v>57.64</v>
      </c>
      <c r="ET386" s="112">
        <v>112776.8</v>
      </c>
      <c r="EU386" s="107">
        <v>0.318</v>
      </c>
      <c r="EV386" s="133">
        <v>55.22</v>
      </c>
      <c r="EW386" s="112">
        <v>84239.72</v>
      </c>
      <c r="EX386" s="107">
        <v>0.23799999999999999</v>
      </c>
      <c r="EY386" s="133">
        <v>52.12</v>
      </c>
      <c r="EZ386" s="112">
        <v>56648.32</v>
      </c>
      <c r="FA386" s="107">
        <v>0.16</v>
      </c>
      <c r="FB386" s="133">
        <v>49.53</v>
      </c>
      <c r="FC386" s="112">
        <v>28067.59</v>
      </c>
      <c r="FD386" s="107">
        <v>7.9000000000000001E-2</v>
      </c>
      <c r="FE386" s="133">
        <v>47.1</v>
      </c>
      <c r="FF386" s="133">
        <v>1294</v>
      </c>
      <c r="FG386" s="112">
        <v>1341.64</v>
      </c>
      <c r="FH386" s="107">
        <v>3.96</v>
      </c>
      <c r="FI386" s="107">
        <v>52.57</v>
      </c>
      <c r="FJ386" s="112">
        <v>648.20000000000005</v>
      </c>
      <c r="FK386" s="107">
        <v>1.92</v>
      </c>
      <c r="FL386" s="133">
        <v>49.28</v>
      </c>
      <c r="FM386" s="133">
        <v>967.57</v>
      </c>
      <c r="FN386" s="112">
        <v>967.92</v>
      </c>
      <c r="FO386" s="107">
        <v>7.09</v>
      </c>
      <c r="FP386" s="107">
        <v>50.33</v>
      </c>
      <c r="FQ386" s="112">
        <v>482.48</v>
      </c>
      <c r="FR386" s="107">
        <v>3.53</v>
      </c>
      <c r="FS386" s="133">
        <v>48.42</v>
      </c>
      <c r="FT386" s="107">
        <v>17.47</v>
      </c>
      <c r="FU386" s="107">
        <v>1.52</v>
      </c>
      <c r="FV386" s="107">
        <v>63.78</v>
      </c>
      <c r="FW386" s="107">
        <v>17.5</v>
      </c>
      <c r="FX386" s="107">
        <v>1.52</v>
      </c>
      <c r="FY386" s="107">
        <v>63.7</v>
      </c>
      <c r="FZ386" s="107">
        <v>118556.5</v>
      </c>
      <c r="GA386" s="107">
        <v>0.8</v>
      </c>
      <c r="GB386" s="133">
        <v>65.53</v>
      </c>
      <c r="GC386" s="107">
        <v>138625.81</v>
      </c>
      <c r="GD386" s="107">
        <v>0.94</v>
      </c>
      <c r="GE386" s="132">
        <v>65.92</v>
      </c>
      <c r="GF386" s="132">
        <v>44.9</v>
      </c>
      <c r="GG386" s="132">
        <v>7.6</v>
      </c>
      <c r="GH386" s="132">
        <v>74.099999999999994</v>
      </c>
      <c r="GI386" s="132">
        <v>18.399999999999999</v>
      </c>
      <c r="GJ386" s="132">
        <v>11.1</v>
      </c>
      <c r="GK386" s="132">
        <v>230.3</v>
      </c>
      <c r="GL386" s="133">
        <v>0</v>
      </c>
      <c r="GM386" s="133">
        <v>2</v>
      </c>
      <c r="GN386" s="133">
        <v>0</v>
      </c>
      <c r="GO386" s="133">
        <v>0</v>
      </c>
      <c r="GP386" s="133">
        <v>0</v>
      </c>
      <c r="GQ386" s="133">
        <v>0</v>
      </c>
      <c r="GR386" s="133" t="s">
        <v>1103</v>
      </c>
      <c r="GS386" s="72" t="s">
        <v>981</v>
      </c>
      <c r="GT386" s="72">
        <v>0.90369999999999995</v>
      </c>
      <c r="GU386" s="72">
        <v>0.9335</v>
      </c>
      <c r="GV386" s="72">
        <v>0.9486</v>
      </c>
      <c r="GW386" s="72">
        <v>0.9325</v>
      </c>
      <c r="GX386" s="72" t="s">
        <v>1085</v>
      </c>
      <c r="GY386" s="72">
        <v>0.99</v>
      </c>
      <c r="GZ386" s="72">
        <v>600</v>
      </c>
      <c r="HA386" s="133" t="s">
        <v>1086</v>
      </c>
      <c r="HB386" s="133">
        <v>44.1</v>
      </c>
      <c r="HC386" s="53" t="str">
        <f t="shared" si="42"/>
        <v>95</v>
      </c>
      <c r="HD386" s="56">
        <f t="shared" si="41"/>
        <v>2021</v>
      </c>
      <c r="HF386" s="56" t="e">
        <f>MATCH(ROUND(#REF!,1),#REF!,0)</f>
        <v>#REF!</v>
      </c>
      <c r="HG386" s="56" t="e">
        <f>MATCH(ROUND(#REF!,1),#REF!,0)</f>
        <v>#REF!</v>
      </c>
      <c r="HH386" s="56" t="e">
        <f>MATCH(ROUND(#REF!,1),#REF!,0)</f>
        <v>#REF!</v>
      </c>
      <c r="HI386" s="56" t="e">
        <f>MATCH(ROUND(#REF!,1),#REF!,0)</f>
        <v>#REF!</v>
      </c>
      <c r="HK386" s="115">
        <f t="shared" si="37"/>
        <v>1</v>
      </c>
      <c r="HL386" s="115" t="str" cm="1">
        <f t="array" ref="HL386">IFERROR(INDEX(#REF!,'5. Data Set'!HH386),"")</f>
        <v/>
      </c>
      <c r="HM386" s="56"/>
      <c r="HN386" s="116" t="str" cm="1">
        <f t="array" ref="HN386">IF(IFERROR(INDEX($E$5:$E$900,SMALL(IF(ROUND($EH$5:$EH$900,1)=ROUND($EH386,1),ROW($EH$5:$EH$900)-4,""),1)),"")=$E386,"",IFERROR(INDEX($E$5:$E$900,SMALL(IF(ROUND($EH$5:$EH$900,1)=ROUND($EH386,1),ROW($EH$5:$EH$900)-4,""),1)),""))</f>
        <v/>
      </c>
      <c r="HO386" s="116" t="str" cm="1">
        <f t="array" ref="HO386">IF(IFERROR(INDEX($E$5:$E$900,SMALL(IF(ROUND($EH$5:$EH$900,1)=ROUND($EH386,1),ROW($EH$5:$EH$900)-4,""),2)),"")=$E386,"",IFERROR(INDEX($E$5:$E$900,SMALL(IF(ROUND($EH$5:$EH$900,1)=ROUND($EH386,1),ROW($EH$5:$EH$900)-4,""),2)),""))</f>
        <v/>
      </c>
      <c r="HP386" s="116" t="str" cm="1">
        <f t="array" ref="HP386">IF(IFERROR(INDEX($E$5:$E$900,SMALL(IF(ROUND($EH$5:$EH$900,1)=ROUND($EH386,1),ROW($EH$5:$EH$900)-4,""),3)),"")=$E386,"",IFERROR(INDEX($E$5:$E$900,SMALL(IF(ROUND($EH$5:$EH$900,1)=ROUND($EH386,1),ROW($EH$5:$EH$900)-4,""),3)),""))</f>
        <v/>
      </c>
      <c r="HQ386" s="117" t="str" cm="1">
        <f t="array" ref="HQ386">IF(IFERROR(INDEX($E$5:$E$900,SMALL(IF(ROUND($EH$5:$EH$900,1)=ROUND($EH386,1),ROW($EH$5:$EH$900)-4,""),4)),"")=$E386,"",IFERROR(INDEX($E$5:$E$900,SMALL(IF(ROUND($EH$5:$EH$900,1)=ROUND($EH386,1),ROW($EH$5:$EH$900)-4,""),4)),""))</f>
        <v/>
      </c>
      <c r="HR386" s="118"/>
      <c r="HS386" s="105" t="str">
        <f t="shared" si="38"/>
        <v>AJCD</v>
      </c>
      <c r="HT386" s="119" t="str">
        <f t="shared" si="39"/>
        <v/>
      </c>
      <c r="HU386" s="119" t="str">
        <f t="shared" si="39"/>
        <v/>
      </c>
      <c r="HV386" s="119" t="str">
        <f t="shared" si="39"/>
        <v/>
      </c>
      <c r="HW386" s="119" t="str">
        <f t="shared" si="36"/>
        <v/>
      </c>
      <c r="HX386" s="56"/>
    </row>
    <row r="387" spans="1:232" s="136" customFormat="1" ht="12" customHeight="1" x14ac:dyDescent="0.25">
      <c r="A387" s="186" t="s">
        <v>1072</v>
      </c>
      <c r="B387" s="186" t="s">
        <v>1283</v>
      </c>
      <c r="C387" s="187" t="s">
        <v>1095</v>
      </c>
      <c r="D387" s="238">
        <v>2019</v>
      </c>
      <c r="E387" s="188" t="s">
        <v>1284</v>
      </c>
      <c r="F387" s="187" t="s">
        <v>300</v>
      </c>
      <c r="G387" s="107" t="s">
        <v>1076</v>
      </c>
      <c r="H387" s="107" t="s">
        <v>1076</v>
      </c>
      <c r="I387" s="107" t="s">
        <v>1076</v>
      </c>
      <c r="J387" s="107" t="s">
        <v>1076</v>
      </c>
      <c r="K387" s="107" t="s">
        <v>1076</v>
      </c>
      <c r="L387" s="107" t="s">
        <v>1076</v>
      </c>
      <c r="M387" s="107" t="s">
        <v>1076</v>
      </c>
      <c r="N387" s="107" t="s">
        <v>1076</v>
      </c>
      <c r="O387" s="107" t="s">
        <v>1076</v>
      </c>
      <c r="P387" s="107" t="s">
        <v>1076</v>
      </c>
      <c r="Q387" s="107" t="s">
        <v>1076</v>
      </c>
      <c r="R387" s="107" t="s">
        <v>1076</v>
      </c>
      <c r="S387" s="107" t="s">
        <v>1076</v>
      </c>
      <c r="T387" s="107" t="s">
        <v>1077</v>
      </c>
      <c r="U387" s="107" t="s">
        <v>1077</v>
      </c>
      <c r="V387" s="107" t="s">
        <v>1077</v>
      </c>
      <c r="W387" s="107" t="s">
        <v>18</v>
      </c>
      <c r="X387" s="105" t="s">
        <v>1098</v>
      </c>
      <c r="Y387" s="107" t="s">
        <v>296</v>
      </c>
      <c r="Z387" s="107">
        <v>1</v>
      </c>
      <c r="AA387" s="187" t="s">
        <v>1109</v>
      </c>
      <c r="AB387" s="110">
        <v>2</v>
      </c>
      <c r="AC387" s="110">
        <v>2</v>
      </c>
      <c r="AD387" s="107">
        <v>2100</v>
      </c>
      <c r="AE387" s="107">
        <v>20</v>
      </c>
      <c r="AF387" s="107">
        <v>2</v>
      </c>
      <c r="AG387" s="107">
        <v>255500</v>
      </c>
      <c r="AH387" s="107">
        <v>8</v>
      </c>
      <c r="AI387" s="107" t="s">
        <v>1285</v>
      </c>
      <c r="AJ387" s="239">
        <v>2</v>
      </c>
      <c r="AK387" s="110"/>
      <c r="AL387" s="107"/>
      <c r="AM387" s="107">
        <v>2</v>
      </c>
      <c r="AN387" s="110" t="s">
        <v>493</v>
      </c>
      <c r="AO387" s="110">
        <v>750</v>
      </c>
      <c r="AP387" s="107" t="s">
        <v>1158</v>
      </c>
      <c r="AQ387" s="107" t="s">
        <v>1254</v>
      </c>
      <c r="AR387" s="107" t="s">
        <v>319</v>
      </c>
      <c r="AS387" s="107" t="s">
        <v>868</v>
      </c>
      <c r="AT387" s="107" t="s">
        <v>478</v>
      </c>
      <c r="AU387" s="111">
        <v>17.806999999999999</v>
      </c>
      <c r="AV387" s="111">
        <v>22.056000000000001</v>
      </c>
      <c r="AW387" s="111">
        <v>25.835999999999999</v>
      </c>
      <c r="AX387" s="111">
        <v>15.08</v>
      </c>
      <c r="AY387" s="111">
        <v>15.954000000000001</v>
      </c>
      <c r="AZ387" s="111">
        <v>25.33</v>
      </c>
      <c r="BA387" s="111">
        <v>14.996</v>
      </c>
      <c r="BB387" s="111">
        <v>13.407</v>
      </c>
      <c r="BC387" s="111">
        <v>26.381</v>
      </c>
      <c r="BD387" s="111">
        <v>19.277999999999999</v>
      </c>
      <c r="BE387" s="133">
        <v>252.83099999999999</v>
      </c>
      <c r="BF387" s="133">
        <v>28.2</v>
      </c>
      <c r="BG387" s="133">
        <v>75324.479999999996</v>
      </c>
      <c r="BH387" s="112">
        <v>75287.150999999998</v>
      </c>
      <c r="BI387" s="111">
        <v>10.872999999999999</v>
      </c>
      <c r="BJ387" s="112">
        <v>405.928</v>
      </c>
      <c r="BK387" s="112">
        <v>56437.63</v>
      </c>
      <c r="BL387" s="111">
        <v>8.1509999999999998</v>
      </c>
      <c r="BM387" s="112">
        <v>394.03300000000002</v>
      </c>
      <c r="BN387" s="112">
        <v>37703.605000000003</v>
      </c>
      <c r="BO387" s="111">
        <v>5.4450000000000003</v>
      </c>
      <c r="BP387" s="112">
        <v>326.74299999999999</v>
      </c>
      <c r="BQ387" s="112">
        <v>18831.083999999999</v>
      </c>
      <c r="BR387" s="111">
        <v>2.72</v>
      </c>
      <c r="BS387" s="133">
        <v>249.715</v>
      </c>
      <c r="BT387" s="133">
        <v>722487.34</v>
      </c>
      <c r="BU387" s="112">
        <v>721530.45600000001</v>
      </c>
      <c r="BV387" s="107">
        <v>12.228</v>
      </c>
      <c r="BW387" s="107">
        <v>422.90600000000001</v>
      </c>
      <c r="BX387" s="107">
        <v>541739.72400000005</v>
      </c>
      <c r="BY387" s="107">
        <v>9.1809999999999992</v>
      </c>
      <c r="BZ387" s="107">
        <v>376.61200000000002</v>
      </c>
      <c r="CA387" s="107">
        <v>361293.06199999998</v>
      </c>
      <c r="CB387" s="107">
        <v>6.1230000000000002</v>
      </c>
      <c r="CC387" s="107">
        <v>297.34800000000001</v>
      </c>
      <c r="CD387" s="107">
        <v>180583.432</v>
      </c>
      <c r="CE387" s="107">
        <v>3.06</v>
      </c>
      <c r="CF387" s="133">
        <v>187.679</v>
      </c>
      <c r="CG387" s="133">
        <v>239201.48</v>
      </c>
      <c r="CH387" s="112">
        <v>232253.70499999999</v>
      </c>
      <c r="CI387" s="107">
        <v>14.565</v>
      </c>
      <c r="CJ387" s="107">
        <v>370.04399999999998</v>
      </c>
      <c r="CK387" s="107">
        <v>179408.239</v>
      </c>
      <c r="CL387" s="107">
        <v>11.250999999999999</v>
      </c>
      <c r="CM387" s="107">
        <v>370.42700000000002</v>
      </c>
      <c r="CN387" s="107">
        <v>119649.465</v>
      </c>
      <c r="CO387" s="107">
        <v>7.5030000000000001</v>
      </c>
      <c r="CP387" s="107">
        <v>321.01900000000001</v>
      </c>
      <c r="CQ387" s="107">
        <v>59875.21</v>
      </c>
      <c r="CR387" s="107">
        <v>3.7549999999999999</v>
      </c>
      <c r="CS387" s="107">
        <v>235.45099999999999</v>
      </c>
      <c r="CT387" s="107">
        <v>122546.46</v>
      </c>
      <c r="CU387" s="107">
        <v>122584.23</v>
      </c>
      <c r="CV387" s="107">
        <v>8.14</v>
      </c>
      <c r="CW387" s="107">
        <v>365.96</v>
      </c>
      <c r="CX387" s="112">
        <v>92117.24</v>
      </c>
      <c r="CY387" s="107">
        <v>6.12</v>
      </c>
      <c r="CZ387" s="107">
        <v>330.27</v>
      </c>
      <c r="DA387" s="112">
        <v>61292.61</v>
      </c>
      <c r="DB387" s="107">
        <v>4.07</v>
      </c>
      <c r="DC387" s="107">
        <v>285.5</v>
      </c>
      <c r="DD387" s="112">
        <v>30668.63</v>
      </c>
      <c r="DE387" s="107">
        <v>2.04</v>
      </c>
      <c r="DF387" s="107">
        <v>231.46</v>
      </c>
      <c r="DG387" s="133">
        <v>189120.91</v>
      </c>
      <c r="DH387" s="112">
        <v>189130.67</v>
      </c>
      <c r="DI387" s="107">
        <v>9.06</v>
      </c>
      <c r="DJ387" s="107">
        <v>374.37</v>
      </c>
      <c r="DK387" s="112">
        <v>141857.47</v>
      </c>
      <c r="DL387" s="107">
        <v>6.79</v>
      </c>
      <c r="DM387" s="107">
        <v>358.5</v>
      </c>
      <c r="DN387" s="112">
        <v>94578.48</v>
      </c>
      <c r="DO387" s="107">
        <v>4.53</v>
      </c>
      <c r="DP387" s="133">
        <v>304.95</v>
      </c>
      <c r="DQ387" s="112">
        <v>47386.22</v>
      </c>
      <c r="DR387" s="107">
        <v>2.27</v>
      </c>
      <c r="DS387" s="133">
        <v>238.25</v>
      </c>
      <c r="DT387" s="133">
        <v>13792.79</v>
      </c>
      <c r="DU387" s="112">
        <v>13806.76</v>
      </c>
      <c r="DV387" s="107">
        <v>14.13</v>
      </c>
      <c r="DW387" s="107">
        <v>369.9</v>
      </c>
      <c r="DX387" s="112">
        <v>10327.52</v>
      </c>
      <c r="DY387" s="107">
        <v>10.57</v>
      </c>
      <c r="DZ387" s="133">
        <v>346</v>
      </c>
      <c r="EA387" s="112">
        <v>6905.13</v>
      </c>
      <c r="EB387" s="107">
        <v>7.07</v>
      </c>
      <c r="EC387" s="133">
        <v>295.67</v>
      </c>
      <c r="ED387" s="112">
        <v>3418.72</v>
      </c>
      <c r="EE387" s="107">
        <v>3.5</v>
      </c>
      <c r="EF387" s="133">
        <v>237.31</v>
      </c>
      <c r="EG387" s="133">
        <v>3606022.04</v>
      </c>
      <c r="EH387" s="111">
        <v>3594443.82</v>
      </c>
      <c r="EI387" s="107">
        <v>10.151</v>
      </c>
      <c r="EJ387" s="107">
        <v>414.62</v>
      </c>
      <c r="EK387" s="112">
        <v>3153407.24</v>
      </c>
      <c r="EL387" s="107">
        <v>8.9049999999999994</v>
      </c>
      <c r="EM387" s="133">
        <v>404.04</v>
      </c>
      <c r="EN387" s="112">
        <v>2694271.06</v>
      </c>
      <c r="EO387" s="107">
        <v>7.609</v>
      </c>
      <c r="EP387" s="133">
        <v>373.95</v>
      </c>
      <c r="EQ387" s="112">
        <v>2252516.15</v>
      </c>
      <c r="ER387" s="107">
        <v>6.3609999999999998</v>
      </c>
      <c r="ES387" s="133">
        <v>345.78</v>
      </c>
      <c r="ET387" s="112">
        <v>1797159.49</v>
      </c>
      <c r="EU387" s="107">
        <v>5.0750000000000002</v>
      </c>
      <c r="EV387" s="133">
        <v>319.17</v>
      </c>
      <c r="EW387" s="112">
        <v>1356064.68</v>
      </c>
      <c r="EX387" s="107">
        <v>3.8290000000000002</v>
      </c>
      <c r="EY387" s="133">
        <v>287.22000000000003</v>
      </c>
      <c r="EZ387" s="112">
        <v>897744.36</v>
      </c>
      <c r="FA387" s="107">
        <v>2.5350000000000001</v>
      </c>
      <c r="FB387" s="133">
        <v>250.58</v>
      </c>
      <c r="FC387" s="112">
        <v>448566.36</v>
      </c>
      <c r="FD387" s="107">
        <v>1.2669999999999999</v>
      </c>
      <c r="FE387" s="133">
        <v>214.6</v>
      </c>
      <c r="FF387" s="133">
        <v>794.71</v>
      </c>
      <c r="FG387" s="112">
        <v>809.57</v>
      </c>
      <c r="FH387" s="107">
        <v>2.39</v>
      </c>
      <c r="FI387" s="107">
        <v>133.25</v>
      </c>
      <c r="FJ387" s="112">
        <v>400.09</v>
      </c>
      <c r="FK387" s="107">
        <v>1.18</v>
      </c>
      <c r="FL387" s="133">
        <v>118.04</v>
      </c>
      <c r="FM387" s="133">
        <v>606</v>
      </c>
      <c r="FN387" s="112">
        <v>606.14</v>
      </c>
      <c r="FO387" s="107">
        <v>4.4400000000000004</v>
      </c>
      <c r="FP387" s="107">
        <v>122.61</v>
      </c>
      <c r="FQ387" s="112">
        <v>303.54000000000002</v>
      </c>
      <c r="FR387" s="107">
        <v>2.2200000000000002</v>
      </c>
      <c r="FS387" s="133">
        <v>115.56</v>
      </c>
      <c r="FT387" s="107">
        <v>87.16</v>
      </c>
      <c r="FU387" s="107">
        <v>7.57</v>
      </c>
      <c r="FV387" s="107">
        <v>392.79</v>
      </c>
      <c r="FW387" s="107">
        <v>87.08</v>
      </c>
      <c r="FX387" s="107">
        <v>7.56</v>
      </c>
      <c r="FY387" s="107">
        <v>391.75</v>
      </c>
      <c r="FZ387" s="107">
        <v>2685036.52</v>
      </c>
      <c r="GA387" s="107">
        <v>18.13</v>
      </c>
      <c r="GB387" s="133">
        <v>403.54</v>
      </c>
      <c r="GC387" s="107">
        <v>15122791.25</v>
      </c>
      <c r="GD387" s="107">
        <v>102.12</v>
      </c>
      <c r="GE387" s="132">
        <v>403.89</v>
      </c>
      <c r="GF387" s="132">
        <v>105.9</v>
      </c>
      <c r="GG387" s="132">
        <v>19.100000000000001</v>
      </c>
      <c r="GH387" s="132">
        <v>18.8</v>
      </c>
      <c r="GI387" s="132">
        <v>69.8</v>
      </c>
      <c r="GJ387" s="132">
        <v>28.2</v>
      </c>
      <c r="GK387" s="132">
        <v>114.4</v>
      </c>
      <c r="GL387" s="133">
        <v>0</v>
      </c>
      <c r="GM387" s="133">
        <v>4</v>
      </c>
      <c r="GN387" s="133">
        <v>0</v>
      </c>
      <c r="GO387" s="133">
        <v>2</v>
      </c>
      <c r="GP387" s="133">
        <v>0</v>
      </c>
      <c r="GQ387" s="133">
        <v>0</v>
      </c>
      <c r="GR387" s="133" t="s">
        <v>1103</v>
      </c>
      <c r="GS387" s="72" t="s">
        <v>981</v>
      </c>
      <c r="GT387" s="72">
        <v>0.86699999999999999</v>
      </c>
      <c r="GU387" s="72">
        <v>0.93730000000000002</v>
      </c>
      <c r="GV387" s="72">
        <v>0.94689999999999996</v>
      </c>
      <c r="GW387" s="72">
        <v>0.93089999999999995</v>
      </c>
      <c r="GX387" s="72" t="s">
        <v>1085</v>
      </c>
      <c r="GY387" s="72">
        <v>0.99</v>
      </c>
      <c r="GZ387" s="72">
        <v>750</v>
      </c>
      <c r="HA387" s="133" t="s">
        <v>1086</v>
      </c>
      <c r="HB387" s="133">
        <v>100.1</v>
      </c>
      <c r="HC387" s="53" t="str">
        <f t="shared" si="42"/>
        <v>96</v>
      </c>
      <c r="HD387" s="56">
        <f t="shared" si="41"/>
        <v>2019</v>
      </c>
      <c r="HF387" s="56" t="e">
        <f>MATCH(ROUND(#REF!,1),#REF!,0)</f>
        <v>#REF!</v>
      </c>
      <c r="HG387" s="56" t="e">
        <f>MATCH(ROUND(#REF!,1),#REF!,0)</f>
        <v>#REF!</v>
      </c>
      <c r="HH387" s="56" t="e">
        <f>MATCH(ROUND(#REF!,1),#REF!,0)</f>
        <v>#REF!</v>
      </c>
      <c r="HI387" s="56" t="e">
        <f>MATCH(ROUND(#REF!,1),#REF!,0)</f>
        <v>#REF!</v>
      </c>
      <c r="HK387" s="115">
        <f t="shared" si="37"/>
        <v>2</v>
      </c>
      <c r="HL387" s="115" t="str" cm="1">
        <f t="array" ref="HL387">IFERROR(INDEX(#REF!,'5. Data Set'!HH387),"")</f>
        <v/>
      </c>
      <c r="HM387" s="56"/>
      <c r="HN387" s="116" t="str" cm="1">
        <f t="array" ref="HN387">IF(IFERROR(INDEX($E$5:$E$900,SMALL(IF(ROUND($EH$5:$EH$900,1)=ROUND($EH387,1),ROW($EH$5:$EH$900)-4,""),1)),"")=$E387,"",IFERROR(INDEX($E$5:$E$900,SMALL(IF(ROUND($EH$5:$EH$900,1)=ROUND($EH387,1),ROW($EH$5:$EH$900)-4,""),1)),""))</f>
        <v/>
      </c>
      <c r="HO387" s="116" t="str" cm="1">
        <f t="array" ref="HO387">IF(IFERROR(INDEX($E$5:$E$900,SMALL(IF(ROUND($EH$5:$EH$900,1)=ROUND($EH387,1),ROW($EH$5:$EH$900)-4,""),2)),"")=$E387,"",IFERROR(INDEX($E$5:$E$900,SMALL(IF(ROUND($EH$5:$EH$900,1)=ROUND($EH387,1),ROW($EH$5:$EH$900)-4,""),2)),""))</f>
        <v/>
      </c>
      <c r="HP387" s="116" t="str" cm="1">
        <f t="array" ref="HP387">IF(IFERROR(INDEX($E$5:$E$900,SMALL(IF(ROUND($EH$5:$EH$900,1)=ROUND($EH387,1),ROW($EH$5:$EH$900)-4,""),3)),"")=$E387,"",IFERROR(INDEX($E$5:$E$900,SMALL(IF(ROUND($EH$5:$EH$900,1)=ROUND($EH387,1),ROW($EH$5:$EH$900)-4,""),3)),""))</f>
        <v/>
      </c>
      <c r="HQ387" s="117" t="str" cm="1">
        <f t="array" ref="HQ387">IF(IFERROR(INDEX($E$5:$E$900,SMALL(IF(ROUND($EH$5:$EH$900,1)=ROUND($EH387,1),ROW($EH$5:$EH$900)-4,""),4)),"")=$E387,"",IFERROR(INDEX($E$5:$E$900,SMALL(IF(ROUND($EH$5:$EH$900,1)=ROUND($EH387,1),ROW($EH$5:$EH$900)-4,""),4)),""))</f>
        <v/>
      </c>
      <c r="HR387" s="118"/>
      <c r="HS387" s="105" t="str">
        <f t="shared" si="38"/>
        <v>AJCE</v>
      </c>
      <c r="HT387" s="119" t="str">
        <f t="shared" si="39"/>
        <v/>
      </c>
      <c r="HU387" s="119" t="str">
        <f t="shared" si="39"/>
        <v/>
      </c>
      <c r="HV387" s="119" t="str">
        <f t="shared" si="39"/>
        <v/>
      </c>
      <c r="HW387" s="119" t="str">
        <f t="shared" si="36"/>
        <v/>
      </c>
      <c r="HX387" s="56"/>
    </row>
    <row r="388" spans="1:232" s="136" customFormat="1" ht="13.5" customHeight="1" x14ac:dyDescent="0.25">
      <c r="A388" s="186" t="s">
        <v>1072</v>
      </c>
      <c r="B388" s="186" t="s">
        <v>1283</v>
      </c>
      <c r="C388" s="187" t="s">
        <v>1095</v>
      </c>
      <c r="D388" s="238">
        <v>2019</v>
      </c>
      <c r="E388" s="188" t="s">
        <v>1286</v>
      </c>
      <c r="F388" s="240" t="s">
        <v>49</v>
      </c>
      <c r="G388" s="125" t="s">
        <v>1076</v>
      </c>
      <c r="H388" s="125" t="s">
        <v>1076</v>
      </c>
      <c r="I388" s="125" t="s">
        <v>1076</v>
      </c>
      <c r="J388" s="125" t="s">
        <v>1076</v>
      </c>
      <c r="K388" s="125" t="s">
        <v>1076</v>
      </c>
      <c r="L388" s="125" t="s">
        <v>1076</v>
      </c>
      <c r="M388" s="125" t="s">
        <v>1076</v>
      </c>
      <c r="N388" s="125" t="s">
        <v>1076</v>
      </c>
      <c r="O388" s="125" t="s">
        <v>1076</v>
      </c>
      <c r="P388" s="125" t="s">
        <v>1076</v>
      </c>
      <c r="Q388" s="125" t="s">
        <v>1076</v>
      </c>
      <c r="R388" s="125" t="s">
        <v>1076</v>
      </c>
      <c r="S388" s="125" t="s">
        <v>1077</v>
      </c>
      <c r="T388" s="125" t="s">
        <v>1077</v>
      </c>
      <c r="U388" s="125" t="s">
        <v>1077</v>
      </c>
      <c r="V388" s="125" t="s">
        <v>1077</v>
      </c>
      <c r="W388" s="107" t="s">
        <v>18</v>
      </c>
      <c r="X388" s="105" t="s">
        <v>1098</v>
      </c>
      <c r="Y388" s="107" t="s">
        <v>296</v>
      </c>
      <c r="Z388" s="107">
        <v>1</v>
      </c>
      <c r="AA388" s="187" t="s">
        <v>1287</v>
      </c>
      <c r="AB388" s="110">
        <v>2</v>
      </c>
      <c r="AC388" s="110">
        <v>2</v>
      </c>
      <c r="AD388" s="107">
        <v>2200</v>
      </c>
      <c r="AE388" s="107">
        <v>12</v>
      </c>
      <c r="AF388" s="107">
        <v>2</v>
      </c>
      <c r="AG388" s="107">
        <v>127500</v>
      </c>
      <c r="AH388" s="107">
        <v>8</v>
      </c>
      <c r="AI388" s="107" t="s">
        <v>1288</v>
      </c>
      <c r="AJ388" s="239">
        <v>2</v>
      </c>
      <c r="AK388" s="110"/>
      <c r="AL388" s="107"/>
      <c r="AM388" s="107">
        <v>2</v>
      </c>
      <c r="AN388" s="110" t="s">
        <v>493</v>
      </c>
      <c r="AO388" s="110">
        <v>495</v>
      </c>
      <c r="AP388" s="107" t="s">
        <v>1158</v>
      </c>
      <c r="AQ388" s="107" t="s">
        <v>1254</v>
      </c>
      <c r="AR388" s="107" t="s">
        <v>319</v>
      </c>
      <c r="AS388" s="107" t="s">
        <v>868</v>
      </c>
      <c r="AT388" s="107" t="s">
        <v>478</v>
      </c>
      <c r="AU388" s="111">
        <v>16.402000000000001</v>
      </c>
      <c r="AV388" s="111">
        <v>24.184000000000001</v>
      </c>
      <c r="AW388" s="111">
        <v>23.484999999999999</v>
      </c>
      <c r="AX388" s="111">
        <v>12.156000000000001</v>
      </c>
      <c r="AY388" s="111">
        <v>13.097</v>
      </c>
      <c r="AZ388" s="111">
        <v>20.681000000000001</v>
      </c>
      <c r="BA388" s="111">
        <v>14.196999999999999</v>
      </c>
      <c r="BB388" s="111">
        <v>15.606</v>
      </c>
      <c r="BC388" s="111">
        <v>30.411000000000001</v>
      </c>
      <c r="BD388" s="111">
        <v>24.405000000000001</v>
      </c>
      <c r="BE388" s="111">
        <v>163.43299999999999</v>
      </c>
      <c r="BF388" s="111">
        <v>25.7</v>
      </c>
      <c r="BG388" s="107">
        <v>48724.6</v>
      </c>
      <c r="BH388" s="112">
        <v>48792.879000000001</v>
      </c>
      <c r="BI388" s="111">
        <v>7.0469999999999997</v>
      </c>
      <c r="BJ388" s="112">
        <v>278.45</v>
      </c>
      <c r="BK388" s="112">
        <v>36520.978000000003</v>
      </c>
      <c r="BL388" s="111">
        <v>5.274</v>
      </c>
      <c r="BM388" s="112">
        <v>264.83699999999999</v>
      </c>
      <c r="BN388" s="112">
        <v>24389.702000000001</v>
      </c>
      <c r="BO388" s="111">
        <v>3.5219999999999998</v>
      </c>
      <c r="BP388" s="112">
        <v>228.48400000000001</v>
      </c>
      <c r="BQ388" s="112">
        <v>12176.416999999999</v>
      </c>
      <c r="BR388" s="111">
        <v>1.758</v>
      </c>
      <c r="BS388" s="107">
        <v>188.75800000000001</v>
      </c>
      <c r="BT388" s="107">
        <v>589660.43999999994</v>
      </c>
      <c r="BU388" s="112">
        <v>590811.49300000002</v>
      </c>
      <c r="BV388" s="107">
        <v>10.012</v>
      </c>
      <c r="BW388" s="107">
        <v>287.72800000000001</v>
      </c>
      <c r="BX388" s="107">
        <v>442142.70799999998</v>
      </c>
      <c r="BY388" s="107">
        <v>7.4930000000000003</v>
      </c>
      <c r="BZ388" s="107">
        <v>271.29599999999999</v>
      </c>
      <c r="CA388" s="107">
        <v>294821.25199999998</v>
      </c>
      <c r="CB388" s="107">
        <v>4.9960000000000004</v>
      </c>
      <c r="CC388" s="107">
        <v>227.328</v>
      </c>
      <c r="CD388" s="107">
        <v>147437.05100000001</v>
      </c>
      <c r="CE388" s="107">
        <v>2.4990000000000001</v>
      </c>
      <c r="CF388" s="107">
        <v>154.292</v>
      </c>
      <c r="CG388" s="107">
        <v>152315.56</v>
      </c>
      <c r="CH388" s="112">
        <v>151337.23300000001</v>
      </c>
      <c r="CI388" s="107">
        <v>9.49</v>
      </c>
      <c r="CJ388" s="107">
        <v>266.09199999999998</v>
      </c>
      <c r="CK388" s="107">
        <v>114258.04</v>
      </c>
      <c r="CL388" s="107">
        <v>7.165</v>
      </c>
      <c r="CM388" s="107">
        <v>266.14299999999997</v>
      </c>
      <c r="CN388" s="107">
        <v>76047.085000000006</v>
      </c>
      <c r="CO388" s="107">
        <v>4.7690000000000001</v>
      </c>
      <c r="CP388" s="107">
        <v>229.535</v>
      </c>
      <c r="CQ388" s="107">
        <v>38085.699999999997</v>
      </c>
      <c r="CR388" s="107">
        <v>2.3879999999999999</v>
      </c>
      <c r="CS388" s="107">
        <v>156.62200000000001</v>
      </c>
      <c r="CT388" s="107">
        <v>70945.279999999999</v>
      </c>
      <c r="CU388" s="107">
        <v>70932.56</v>
      </c>
      <c r="CV388" s="107">
        <v>4.71</v>
      </c>
      <c r="CW388" s="107">
        <v>249.09</v>
      </c>
      <c r="CX388" s="112">
        <v>53315.66</v>
      </c>
      <c r="CY388" s="107">
        <v>3.54</v>
      </c>
      <c r="CZ388" s="107">
        <v>230.62</v>
      </c>
      <c r="DA388" s="112">
        <v>35430.04</v>
      </c>
      <c r="DB388" s="107">
        <v>2.35</v>
      </c>
      <c r="DC388" s="107">
        <v>207.96</v>
      </c>
      <c r="DD388" s="112">
        <v>17787.77</v>
      </c>
      <c r="DE388" s="107">
        <v>1.18</v>
      </c>
      <c r="DF388" s="107">
        <v>177.79</v>
      </c>
      <c r="DG388" s="107">
        <v>110401.51</v>
      </c>
      <c r="DH388" s="112">
        <v>110362.53</v>
      </c>
      <c r="DI388" s="107">
        <v>5.28</v>
      </c>
      <c r="DJ388" s="107">
        <v>263.07</v>
      </c>
      <c r="DK388" s="112">
        <v>82850.5</v>
      </c>
      <c r="DL388" s="107">
        <v>3.97</v>
      </c>
      <c r="DM388" s="107">
        <v>243.85</v>
      </c>
      <c r="DN388" s="112">
        <v>55128.63</v>
      </c>
      <c r="DO388" s="107">
        <v>2.64</v>
      </c>
      <c r="DP388" s="107">
        <v>216.46</v>
      </c>
      <c r="DQ388" s="112">
        <v>27596.05</v>
      </c>
      <c r="DR388" s="107">
        <v>1.32</v>
      </c>
      <c r="DS388" s="107">
        <v>178.89</v>
      </c>
      <c r="DT388" s="107">
        <v>8080.55</v>
      </c>
      <c r="DU388" s="112">
        <v>8087.72</v>
      </c>
      <c r="DV388" s="107">
        <v>8.2799999999999994</v>
      </c>
      <c r="DW388" s="107">
        <v>261.95999999999998</v>
      </c>
      <c r="DX388" s="112">
        <v>6066.52</v>
      </c>
      <c r="DY388" s="107">
        <v>6.21</v>
      </c>
      <c r="DZ388" s="107">
        <v>238.48</v>
      </c>
      <c r="EA388" s="112">
        <v>4055.02</v>
      </c>
      <c r="EB388" s="107">
        <v>4.1500000000000004</v>
      </c>
      <c r="EC388" s="107">
        <v>211.74</v>
      </c>
      <c r="ED388" s="112">
        <v>1999.09</v>
      </c>
      <c r="EE388" s="107">
        <v>2.0499999999999998</v>
      </c>
      <c r="EF388" s="107">
        <v>180.53</v>
      </c>
      <c r="EG388" s="107">
        <v>2437147.44</v>
      </c>
      <c r="EH388" s="111">
        <v>2433048.89</v>
      </c>
      <c r="EI388" s="107">
        <v>6.8710000000000004</v>
      </c>
      <c r="EJ388" s="107">
        <v>283.01</v>
      </c>
      <c r="EK388" s="112">
        <v>2125450.16</v>
      </c>
      <c r="EL388" s="107">
        <v>6.0019999999999998</v>
      </c>
      <c r="EM388" s="107">
        <v>277.42</v>
      </c>
      <c r="EN388" s="112">
        <v>1827534.43</v>
      </c>
      <c r="EO388" s="107">
        <v>5.1609999999999996</v>
      </c>
      <c r="EP388" s="107">
        <v>259.83</v>
      </c>
      <c r="EQ388" s="112">
        <v>1519378.94</v>
      </c>
      <c r="ER388" s="107">
        <v>4.2910000000000004</v>
      </c>
      <c r="ES388" s="107">
        <v>241.73</v>
      </c>
      <c r="ET388" s="112">
        <v>1221871.6100000001</v>
      </c>
      <c r="EU388" s="107">
        <v>3.4510000000000001</v>
      </c>
      <c r="EV388" s="107">
        <v>225.15</v>
      </c>
      <c r="EW388" s="112">
        <v>915486.02</v>
      </c>
      <c r="EX388" s="107">
        <v>2.585</v>
      </c>
      <c r="EY388" s="107">
        <v>207.97</v>
      </c>
      <c r="EZ388" s="112">
        <v>614261.79</v>
      </c>
      <c r="FA388" s="107">
        <v>1.7350000000000001</v>
      </c>
      <c r="FB388" s="107">
        <v>189.46</v>
      </c>
      <c r="FC388" s="112">
        <v>306514.81</v>
      </c>
      <c r="FD388" s="107">
        <v>0.86599999999999999</v>
      </c>
      <c r="FE388" s="107">
        <v>169.39</v>
      </c>
      <c r="FF388" s="107">
        <v>819</v>
      </c>
      <c r="FG388" s="112">
        <v>799.9</v>
      </c>
      <c r="FH388" s="107">
        <v>2.36</v>
      </c>
      <c r="FI388" s="107">
        <v>115.87</v>
      </c>
      <c r="FJ388" s="112">
        <v>412.18</v>
      </c>
      <c r="FK388" s="107">
        <v>1.22</v>
      </c>
      <c r="FL388" s="107">
        <v>101.99</v>
      </c>
      <c r="FM388" s="107">
        <v>606.64</v>
      </c>
      <c r="FN388" s="112">
        <v>605.80999999999995</v>
      </c>
      <c r="FO388" s="107">
        <v>4.4400000000000004</v>
      </c>
      <c r="FP388" s="107">
        <v>107.24</v>
      </c>
      <c r="FQ388" s="112">
        <v>305.47000000000003</v>
      </c>
      <c r="FR388" s="107">
        <v>2.2400000000000002</v>
      </c>
      <c r="FS388" s="107">
        <v>100.01</v>
      </c>
      <c r="FT388" s="107">
        <v>75.989999999999995</v>
      </c>
      <c r="FU388" s="107">
        <v>6.6</v>
      </c>
      <c r="FV388" s="107">
        <v>271.43</v>
      </c>
      <c r="FW388" s="107">
        <v>76.95</v>
      </c>
      <c r="FX388" s="107">
        <v>6.68</v>
      </c>
      <c r="FY388" s="107">
        <v>272.55</v>
      </c>
      <c r="FZ388" s="107">
        <v>1690739.89</v>
      </c>
      <c r="GA388" s="107">
        <v>11.42</v>
      </c>
      <c r="GB388" s="107">
        <v>278.73</v>
      </c>
      <c r="GC388" s="107">
        <v>6743025.5599999996</v>
      </c>
      <c r="GD388" s="107">
        <v>45.53</v>
      </c>
      <c r="GE388" s="113">
        <v>278.60000000000002</v>
      </c>
      <c r="GF388" s="113">
        <v>93.8</v>
      </c>
      <c r="GG388" s="113">
        <v>17.100000000000001</v>
      </c>
      <c r="GH388" s="113">
        <v>21.8</v>
      </c>
      <c r="GI388" s="113">
        <v>63.2</v>
      </c>
      <c r="GJ388" s="113">
        <v>25.7</v>
      </c>
      <c r="GK388" s="113">
        <v>114.8</v>
      </c>
      <c r="GL388" s="107">
        <v>0</v>
      </c>
      <c r="GM388" s="107">
        <v>4</v>
      </c>
      <c r="GN388" s="107">
        <v>0</v>
      </c>
      <c r="GO388" s="133">
        <v>0</v>
      </c>
      <c r="GP388" s="133">
        <v>0</v>
      </c>
      <c r="GQ388" s="133">
        <v>0</v>
      </c>
      <c r="GR388" s="133" t="s">
        <v>1103</v>
      </c>
      <c r="GS388" s="72" t="s">
        <v>981</v>
      </c>
      <c r="GT388" s="72">
        <v>0.86699999999999999</v>
      </c>
      <c r="GU388" s="72">
        <v>0.93730000000000002</v>
      </c>
      <c r="GV388" s="72">
        <v>0.94689999999999996</v>
      </c>
      <c r="GW388" s="72">
        <v>0.93089999999999995</v>
      </c>
      <c r="GX388" s="72" t="s">
        <v>1085</v>
      </c>
      <c r="GY388" s="72">
        <v>0.99</v>
      </c>
      <c r="GZ388" s="72">
        <v>750</v>
      </c>
      <c r="HA388" s="133" t="s">
        <v>1086</v>
      </c>
      <c r="HB388" s="133"/>
      <c r="HC388" s="53" t="str">
        <f t="shared" si="42"/>
        <v>97</v>
      </c>
      <c r="HD388" s="56">
        <f t="shared" si="41"/>
        <v>2019</v>
      </c>
      <c r="HF388" s="56" t="e">
        <f>MATCH(ROUND(#REF!,1),#REF!,0)</f>
        <v>#REF!</v>
      </c>
      <c r="HG388" s="56" t="e">
        <f>MATCH(ROUND(#REF!,1),#REF!,0)</f>
        <v>#REF!</v>
      </c>
      <c r="HH388" s="56" t="e">
        <f>MATCH(ROUND(#REF!,1),#REF!,0)</f>
        <v>#REF!</v>
      </c>
      <c r="HI388" s="56" t="e">
        <f>MATCH(ROUND(#REF!,1),#REF!,0)</f>
        <v>#REF!</v>
      </c>
      <c r="HK388" s="115">
        <f t="shared" si="37"/>
        <v>2</v>
      </c>
      <c r="HL388" s="115" t="str" cm="1">
        <f t="array" ref="HL388">IFERROR(INDEX(#REF!,'5. Data Set'!HH388),"")</f>
        <v/>
      </c>
      <c r="HM388" s="56"/>
      <c r="HN388" s="116" t="str" cm="1">
        <f t="array" ref="HN388">IF(IFERROR(INDEX($E$5:$E$900,SMALL(IF(ROUND($EH$5:$EH$900,1)=ROUND($EH388,1),ROW($EH$5:$EH$900)-4,""),1)),"")=$E388,"",IFERROR(INDEX($E$5:$E$900,SMALL(IF(ROUND($EH$5:$EH$900,1)=ROUND($EH388,1),ROW($EH$5:$EH$900)-4,""),1)),""))</f>
        <v/>
      </c>
      <c r="HO388" s="116" t="str" cm="1">
        <f t="array" ref="HO388">IF(IFERROR(INDEX($E$5:$E$900,SMALL(IF(ROUND($EH$5:$EH$900,1)=ROUND($EH388,1),ROW($EH$5:$EH$900)-4,""),2)),"")=$E388,"",IFERROR(INDEX($E$5:$E$900,SMALL(IF(ROUND($EH$5:$EH$900,1)=ROUND($EH388,1),ROW($EH$5:$EH$900)-4,""),2)),""))</f>
        <v/>
      </c>
      <c r="HP388" s="116" t="str" cm="1">
        <f t="array" ref="HP388">IF(IFERROR(INDEX($E$5:$E$900,SMALL(IF(ROUND($EH$5:$EH$900,1)=ROUND($EH388,1),ROW($EH$5:$EH$900)-4,""),3)),"")=$E388,"",IFERROR(INDEX($E$5:$E$900,SMALL(IF(ROUND($EH$5:$EH$900,1)=ROUND($EH388,1),ROW($EH$5:$EH$900)-4,""),3)),""))</f>
        <v/>
      </c>
      <c r="HQ388" s="117" t="str" cm="1">
        <f t="array" ref="HQ388">IF(IFERROR(INDEX($E$5:$E$900,SMALL(IF(ROUND($EH$5:$EH$900,1)=ROUND($EH388,1),ROW($EH$5:$EH$900)-4,""),4)),"")=$E388,"",IFERROR(INDEX($E$5:$E$900,SMALL(IF(ROUND($EH$5:$EH$900,1)=ROUND($EH388,1),ROW($EH$5:$EH$900)-4,""),4)),""))</f>
        <v/>
      </c>
      <c r="HR388" s="118"/>
      <c r="HS388" s="105" t="str">
        <f t="shared" si="38"/>
        <v>AJCE</v>
      </c>
      <c r="HT388" s="119" t="str">
        <f t="shared" si="39"/>
        <v/>
      </c>
      <c r="HU388" s="119" t="str">
        <f t="shared" si="39"/>
        <v/>
      </c>
      <c r="HV388" s="119" t="str">
        <f t="shared" si="39"/>
        <v/>
      </c>
      <c r="HW388" s="119" t="str">
        <f t="shared" si="36"/>
        <v/>
      </c>
      <c r="HX388" s="56"/>
    </row>
    <row r="389" spans="1:232" s="136" customFormat="1" ht="13.5" customHeight="1" x14ac:dyDescent="0.25">
      <c r="A389" s="110" t="s">
        <v>1072</v>
      </c>
      <c r="B389" s="110" t="s">
        <v>1283</v>
      </c>
      <c r="C389" s="107" t="s">
        <v>1095</v>
      </c>
      <c r="D389" s="108">
        <v>2019</v>
      </c>
      <c r="E389" s="109" t="s">
        <v>1289</v>
      </c>
      <c r="F389" s="125" t="s">
        <v>309</v>
      </c>
      <c r="G389" s="125" t="s">
        <v>1076</v>
      </c>
      <c r="H389" s="125" t="s">
        <v>1076</v>
      </c>
      <c r="I389" s="125" t="s">
        <v>1076</v>
      </c>
      <c r="J389" s="125" t="s">
        <v>1076</v>
      </c>
      <c r="K389" s="125" t="s">
        <v>1076</v>
      </c>
      <c r="L389" s="125" t="s">
        <v>1076</v>
      </c>
      <c r="M389" s="125" t="s">
        <v>1076</v>
      </c>
      <c r="N389" s="125" t="s">
        <v>1076</v>
      </c>
      <c r="O389" s="125" t="s">
        <v>1076</v>
      </c>
      <c r="P389" s="125" t="s">
        <v>1076</v>
      </c>
      <c r="Q389" s="125" t="s">
        <v>1076</v>
      </c>
      <c r="R389" s="125" t="s">
        <v>1076</v>
      </c>
      <c r="S389" s="125" t="s">
        <v>1076</v>
      </c>
      <c r="T389" s="125" t="s">
        <v>1077</v>
      </c>
      <c r="U389" s="125" t="s">
        <v>1077</v>
      </c>
      <c r="V389" s="125" t="s">
        <v>1077</v>
      </c>
      <c r="W389" s="107" t="s">
        <v>18</v>
      </c>
      <c r="X389" s="105" t="s">
        <v>1098</v>
      </c>
      <c r="Y389" s="107" t="s">
        <v>296</v>
      </c>
      <c r="Z389" s="107">
        <v>1</v>
      </c>
      <c r="AA389" s="107" t="s">
        <v>1105</v>
      </c>
      <c r="AB389" s="110">
        <v>2</v>
      </c>
      <c r="AC389" s="110">
        <v>2</v>
      </c>
      <c r="AD389" s="107">
        <v>2600</v>
      </c>
      <c r="AE389" s="107">
        <v>4</v>
      </c>
      <c r="AF389" s="107">
        <v>2</v>
      </c>
      <c r="AG389" s="107">
        <v>63500</v>
      </c>
      <c r="AH389" s="107">
        <v>8</v>
      </c>
      <c r="AI389" s="107" t="s">
        <v>1290</v>
      </c>
      <c r="AJ389" s="110">
        <v>2</v>
      </c>
      <c r="AK389" s="110"/>
      <c r="AL389" s="107"/>
      <c r="AM389" s="107">
        <v>2</v>
      </c>
      <c r="AN389" s="110" t="s">
        <v>493</v>
      </c>
      <c r="AO389" s="110">
        <v>495</v>
      </c>
      <c r="AP389" s="107" t="s">
        <v>1158</v>
      </c>
      <c r="AQ389" s="107" t="s">
        <v>1254</v>
      </c>
      <c r="AR389" s="107" t="s">
        <v>319</v>
      </c>
      <c r="AS389" s="107" t="s">
        <v>868</v>
      </c>
      <c r="AT389" s="107" t="s">
        <v>478</v>
      </c>
      <c r="AU389" s="111">
        <v>8.3339999999999996</v>
      </c>
      <c r="AV389" s="111">
        <v>13.673999999999999</v>
      </c>
      <c r="AW389" s="111">
        <v>11.260999999999999</v>
      </c>
      <c r="AX389" s="111">
        <v>5.867</v>
      </c>
      <c r="AY389" s="111">
        <v>6.4279999999999999</v>
      </c>
      <c r="AZ389" s="111">
        <v>9.9009999999999998</v>
      </c>
      <c r="BA389" s="111">
        <v>7.7720000000000002</v>
      </c>
      <c r="BB389" s="111">
        <v>14.801</v>
      </c>
      <c r="BC389" s="111">
        <v>29.597999999999999</v>
      </c>
      <c r="BD389" s="111">
        <v>19.003</v>
      </c>
      <c r="BE389" s="111">
        <v>60.81</v>
      </c>
      <c r="BF389" s="111">
        <v>13.7</v>
      </c>
      <c r="BG389" s="107">
        <v>17938.12</v>
      </c>
      <c r="BH389" s="112">
        <v>17967.795999999998</v>
      </c>
      <c r="BI389" s="111">
        <v>2.5950000000000002</v>
      </c>
      <c r="BJ389" s="112">
        <v>197.22900000000001</v>
      </c>
      <c r="BK389" s="112">
        <v>13412.496999999999</v>
      </c>
      <c r="BL389" s="111">
        <v>1.9370000000000001</v>
      </c>
      <c r="BM389" s="112">
        <v>183.71700000000001</v>
      </c>
      <c r="BN389" s="112">
        <v>8979.7530000000006</v>
      </c>
      <c r="BO389" s="111">
        <v>1.2969999999999999</v>
      </c>
      <c r="BP389" s="112">
        <v>167.90199999999999</v>
      </c>
      <c r="BQ389" s="112">
        <v>4509.058</v>
      </c>
      <c r="BR389" s="111">
        <v>0.65100000000000002</v>
      </c>
      <c r="BS389" s="107">
        <v>144.59800000000001</v>
      </c>
      <c r="BT389" s="107">
        <v>253090.82</v>
      </c>
      <c r="BU389" s="112">
        <v>252840.5</v>
      </c>
      <c r="BV389" s="107">
        <v>4.2850000000000001</v>
      </c>
      <c r="BW389" s="107">
        <v>202.29400000000001</v>
      </c>
      <c r="BX389" s="107">
        <v>189923.05300000001</v>
      </c>
      <c r="BY389" s="107">
        <v>3.2189999999999999</v>
      </c>
      <c r="BZ389" s="107">
        <v>190.28299999999999</v>
      </c>
      <c r="CA389" s="107">
        <v>126567.867</v>
      </c>
      <c r="CB389" s="107">
        <v>2.145</v>
      </c>
      <c r="CC389" s="107">
        <v>171.43799999999999</v>
      </c>
      <c r="CD389" s="107">
        <v>63315.891000000003</v>
      </c>
      <c r="CE389" s="107">
        <v>1.073</v>
      </c>
      <c r="CF389" s="107">
        <v>137.58799999999999</v>
      </c>
      <c r="CG389" s="107">
        <v>55537.31</v>
      </c>
      <c r="CH389" s="112">
        <v>56090.504999999997</v>
      </c>
      <c r="CI389" s="107">
        <v>3.5169999999999999</v>
      </c>
      <c r="CJ389" s="107">
        <v>200.41900000000001</v>
      </c>
      <c r="CK389" s="107">
        <v>41633.735999999997</v>
      </c>
      <c r="CL389" s="107">
        <v>2.6110000000000002</v>
      </c>
      <c r="CM389" s="107">
        <v>188.75399999999999</v>
      </c>
      <c r="CN389" s="107">
        <v>27738.142</v>
      </c>
      <c r="CO389" s="107">
        <v>1.7390000000000001</v>
      </c>
      <c r="CP389" s="107">
        <v>168.68600000000001</v>
      </c>
      <c r="CQ389" s="107">
        <v>13885.544</v>
      </c>
      <c r="CR389" s="107">
        <v>0.871</v>
      </c>
      <c r="CS389" s="107">
        <v>135.559</v>
      </c>
      <c r="CT389" s="107">
        <v>25427.43</v>
      </c>
      <c r="CU389" s="107">
        <v>25436.53</v>
      </c>
      <c r="CV389" s="107">
        <v>1.69</v>
      </c>
      <c r="CW389" s="107">
        <v>178.35</v>
      </c>
      <c r="CX389" s="112">
        <v>19073.55</v>
      </c>
      <c r="CY389" s="107">
        <v>1.27</v>
      </c>
      <c r="CZ389" s="107">
        <v>170.46</v>
      </c>
      <c r="DA389" s="112">
        <v>12720.86</v>
      </c>
      <c r="DB389" s="107">
        <v>0.85</v>
      </c>
      <c r="DC389" s="107">
        <v>159.05000000000001</v>
      </c>
      <c r="DD389" s="112">
        <v>6349.27</v>
      </c>
      <c r="DE389" s="107">
        <v>0.42</v>
      </c>
      <c r="DF389" s="107">
        <v>133.12</v>
      </c>
      <c r="DG389" s="107">
        <v>39503</v>
      </c>
      <c r="DH389" s="112">
        <v>39506.949999999997</v>
      </c>
      <c r="DI389" s="107">
        <v>1.89</v>
      </c>
      <c r="DJ389" s="107">
        <v>183.75</v>
      </c>
      <c r="DK389" s="112">
        <v>29634.61</v>
      </c>
      <c r="DL389" s="107">
        <v>1.42</v>
      </c>
      <c r="DM389" s="107">
        <v>175.57</v>
      </c>
      <c r="DN389" s="112">
        <v>19756.71</v>
      </c>
      <c r="DO389" s="107">
        <v>0.95</v>
      </c>
      <c r="DP389" s="107">
        <v>162.41999999999999</v>
      </c>
      <c r="DQ389" s="112">
        <v>9889.8799999999992</v>
      </c>
      <c r="DR389" s="107">
        <v>0.47</v>
      </c>
      <c r="DS389" s="107">
        <v>134.38</v>
      </c>
      <c r="DT389" s="107">
        <v>2890.9</v>
      </c>
      <c r="DU389" s="112">
        <v>2889.79</v>
      </c>
      <c r="DV389" s="107">
        <v>2.96</v>
      </c>
      <c r="DW389" s="107">
        <v>184.14</v>
      </c>
      <c r="DX389" s="112">
        <v>2165.63</v>
      </c>
      <c r="DY389" s="107">
        <v>2.2200000000000002</v>
      </c>
      <c r="DZ389" s="107">
        <v>174.05</v>
      </c>
      <c r="EA389" s="112">
        <v>1460.28</v>
      </c>
      <c r="EB389" s="107">
        <v>1.5</v>
      </c>
      <c r="EC389" s="107">
        <v>161.62</v>
      </c>
      <c r="ED389" s="112">
        <v>712.89</v>
      </c>
      <c r="EE389" s="107">
        <v>0.73</v>
      </c>
      <c r="EF389" s="107">
        <v>143.72</v>
      </c>
      <c r="EG389" s="107">
        <v>982924.56</v>
      </c>
      <c r="EH389" s="111">
        <v>980243.56</v>
      </c>
      <c r="EI389" s="107">
        <v>2.7679999999999998</v>
      </c>
      <c r="EJ389" s="107">
        <v>198.92</v>
      </c>
      <c r="EK389" s="112">
        <v>858164.87</v>
      </c>
      <c r="EL389" s="107">
        <v>2.423</v>
      </c>
      <c r="EM389" s="107">
        <v>191.22</v>
      </c>
      <c r="EN389" s="112">
        <v>739507.34</v>
      </c>
      <c r="EO389" s="107">
        <v>2.0880000000000001</v>
      </c>
      <c r="EP389" s="107">
        <v>184.12</v>
      </c>
      <c r="EQ389" s="112">
        <v>611831.61</v>
      </c>
      <c r="ER389" s="107">
        <v>1.728</v>
      </c>
      <c r="ES389" s="107">
        <v>175.96</v>
      </c>
      <c r="ET389" s="112">
        <v>489547.01</v>
      </c>
      <c r="EU389" s="107">
        <v>1.3819999999999999</v>
      </c>
      <c r="EV389" s="107">
        <v>167.47</v>
      </c>
      <c r="EW389" s="112">
        <v>367875.73</v>
      </c>
      <c r="EX389" s="107">
        <v>1.0389999999999999</v>
      </c>
      <c r="EY389" s="107">
        <v>158.47999999999999</v>
      </c>
      <c r="EZ389" s="112">
        <v>247081.98</v>
      </c>
      <c r="FA389" s="107">
        <v>0.69799999999999995</v>
      </c>
      <c r="FB389" s="107">
        <v>148.63</v>
      </c>
      <c r="FC389" s="112">
        <v>124405.84</v>
      </c>
      <c r="FD389" s="107">
        <v>0.35099999999999998</v>
      </c>
      <c r="FE389" s="107">
        <v>131.66</v>
      </c>
      <c r="FF389" s="107">
        <v>783.82</v>
      </c>
      <c r="FG389" s="112">
        <v>784.7</v>
      </c>
      <c r="FH389" s="107">
        <v>2.3199999999999998</v>
      </c>
      <c r="FI389" s="107">
        <v>117.41</v>
      </c>
      <c r="FJ389" s="112">
        <v>394.53</v>
      </c>
      <c r="FK389" s="107">
        <v>1.17</v>
      </c>
      <c r="FL389" s="107">
        <v>105.07</v>
      </c>
      <c r="FM389" s="107">
        <v>606.48</v>
      </c>
      <c r="FN389" s="112">
        <v>604.44000000000005</v>
      </c>
      <c r="FO389" s="107">
        <v>4.43</v>
      </c>
      <c r="FP389" s="107">
        <v>108.65</v>
      </c>
      <c r="FQ389" s="112">
        <v>303.64</v>
      </c>
      <c r="FR389" s="107">
        <v>2.2200000000000002</v>
      </c>
      <c r="FS389" s="107">
        <v>103.35</v>
      </c>
      <c r="FT389" s="107">
        <v>41.95</v>
      </c>
      <c r="FU389" s="107">
        <v>3.64</v>
      </c>
      <c r="FV389" s="107">
        <v>188.95</v>
      </c>
      <c r="FW389" s="107">
        <v>40.770000000000003</v>
      </c>
      <c r="FX389" s="107">
        <v>3.54</v>
      </c>
      <c r="FY389" s="107">
        <v>188.86</v>
      </c>
      <c r="FZ389" s="107">
        <v>660051.71</v>
      </c>
      <c r="GA389" s="107">
        <v>4.46</v>
      </c>
      <c r="GB389" s="107">
        <v>205.41</v>
      </c>
      <c r="GC389" s="107">
        <v>1845037.54</v>
      </c>
      <c r="GD389" s="107">
        <v>12.46</v>
      </c>
      <c r="GE389" s="113">
        <v>204.87</v>
      </c>
      <c r="GF389" s="113">
        <v>97.3</v>
      </c>
      <c r="GG389" s="113">
        <v>8.6999999999999993</v>
      </c>
      <c r="GH389" s="113">
        <v>20.9</v>
      </c>
      <c r="GI389" s="113">
        <v>34</v>
      </c>
      <c r="GJ389" s="113">
        <v>13.7</v>
      </c>
      <c r="GK389" s="113">
        <v>115.1</v>
      </c>
      <c r="GL389" s="107">
        <v>0</v>
      </c>
      <c r="GM389" s="107">
        <v>2</v>
      </c>
      <c r="GN389" s="107">
        <v>0</v>
      </c>
      <c r="GO389" s="133">
        <v>0</v>
      </c>
      <c r="GP389" s="133">
        <v>0</v>
      </c>
      <c r="GQ389" s="133">
        <v>0</v>
      </c>
      <c r="GR389" s="133" t="s">
        <v>1103</v>
      </c>
      <c r="GS389" s="72" t="s">
        <v>981</v>
      </c>
      <c r="GT389" s="72">
        <v>0.86699999999999999</v>
      </c>
      <c r="GU389" s="72">
        <v>0.93730000000000002</v>
      </c>
      <c r="GV389" s="72">
        <v>0.94689999999999996</v>
      </c>
      <c r="GW389" s="72">
        <v>0.93089999999999995</v>
      </c>
      <c r="GX389" s="72" t="s">
        <v>1085</v>
      </c>
      <c r="GY389" s="72">
        <v>0.99</v>
      </c>
      <c r="GZ389" s="72">
        <v>750</v>
      </c>
      <c r="HA389" s="133" t="s">
        <v>1086</v>
      </c>
      <c r="HB389" s="133">
        <v>90.9</v>
      </c>
      <c r="HC389" s="241" t="str">
        <f t="shared" si="42"/>
        <v>98</v>
      </c>
      <c r="HD389" s="56">
        <f t="shared" si="41"/>
        <v>2019</v>
      </c>
      <c r="HF389" s="56" t="e">
        <f>MATCH(ROUND(#REF!,1),#REF!,0)</f>
        <v>#REF!</v>
      </c>
      <c r="HG389" s="56" t="e">
        <f>MATCH(ROUND(#REF!,1),#REF!,0)</f>
        <v>#REF!</v>
      </c>
      <c r="HH389" s="56" t="e">
        <f>MATCH(ROUND(#REF!,1),#REF!,0)</f>
        <v>#REF!</v>
      </c>
      <c r="HI389" s="56" t="e">
        <f>MATCH(ROUND(#REF!,1),#REF!,0)</f>
        <v>#REF!</v>
      </c>
      <c r="HK389" s="115">
        <f t="shared" si="37"/>
        <v>2</v>
      </c>
      <c r="HL389" s="115" t="str" cm="1">
        <f t="array" ref="HL389">IFERROR(INDEX(#REF!,'5. Data Set'!HH389),"")</f>
        <v/>
      </c>
      <c r="HM389" s="56"/>
      <c r="HN389" s="116" t="str" cm="1">
        <f t="array" ref="HN389">IF(IFERROR(INDEX($E$5:$E$900,SMALL(IF(ROUND($EH$5:$EH$900,1)=ROUND($EH389,1),ROW($EH$5:$EH$900)-4,""),1)),"")=$E389,"",IFERROR(INDEX($E$5:$E$900,SMALL(IF(ROUND($EH$5:$EH$900,1)=ROUND($EH389,1),ROW($EH$5:$EH$900)-4,""),1)),""))</f>
        <v/>
      </c>
      <c r="HO389" s="116" t="str" cm="1">
        <f t="array" ref="HO389">IF(IFERROR(INDEX($E$5:$E$900,SMALL(IF(ROUND($EH$5:$EH$900,1)=ROUND($EH389,1),ROW($EH$5:$EH$900)-4,""),2)),"")=$E389,"",IFERROR(INDEX($E$5:$E$900,SMALL(IF(ROUND($EH$5:$EH$900,1)=ROUND($EH389,1),ROW($EH$5:$EH$900)-4,""),2)),""))</f>
        <v/>
      </c>
      <c r="HP389" s="116" t="str" cm="1">
        <f t="array" ref="HP389">IF(IFERROR(INDEX($E$5:$E$900,SMALL(IF(ROUND($EH$5:$EH$900,1)=ROUND($EH389,1),ROW($EH$5:$EH$900)-4,""),3)),"")=$E389,"",IFERROR(INDEX($E$5:$E$900,SMALL(IF(ROUND($EH$5:$EH$900,1)=ROUND($EH389,1),ROW($EH$5:$EH$900)-4,""),3)),""))</f>
        <v/>
      </c>
      <c r="HQ389" s="117" t="str" cm="1">
        <f t="array" ref="HQ389">IF(IFERROR(INDEX($E$5:$E$900,SMALL(IF(ROUND($EH$5:$EH$900,1)=ROUND($EH389,1),ROW($EH$5:$EH$900)-4,""),4)),"")=$E389,"",IFERROR(INDEX($E$5:$E$900,SMALL(IF(ROUND($EH$5:$EH$900,1)=ROUND($EH389,1),ROW($EH$5:$EH$900)-4,""),4)),""))</f>
        <v/>
      </c>
      <c r="HR389" s="118"/>
      <c r="HS389" s="105" t="str">
        <f t="shared" si="38"/>
        <v>AJCE</v>
      </c>
      <c r="HT389" s="119" t="str">
        <f t="shared" si="39"/>
        <v/>
      </c>
      <c r="HU389" s="119" t="str">
        <f t="shared" si="39"/>
        <v/>
      </c>
      <c r="HV389" s="119" t="str">
        <f t="shared" si="39"/>
        <v/>
      </c>
      <c r="HW389" s="119" t="str">
        <f t="shared" si="39"/>
        <v/>
      </c>
      <c r="HX389" s="56"/>
    </row>
    <row r="390" spans="1:232" s="136" customFormat="1" ht="14.25" customHeight="1" x14ac:dyDescent="0.25">
      <c r="A390" s="110" t="s">
        <v>1072</v>
      </c>
      <c r="B390" s="110" t="s">
        <v>1291</v>
      </c>
      <c r="C390" s="107" t="s">
        <v>1095</v>
      </c>
      <c r="D390" s="108">
        <v>2019</v>
      </c>
      <c r="E390" s="109" t="s">
        <v>1292</v>
      </c>
      <c r="F390" s="107" t="s">
        <v>300</v>
      </c>
      <c r="G390" s="107" t="s">
        <v>1076</v>
      </c>
      <c r="H390" s="107" t="s">
        <v>1076</v>
      </c>
      <c r="I390" s="107" t="s">
        <v>1076</v>
      </c>
      <c r="J390" s="107" t="s">
        <v>1076</v>
      </c>
      <c r="K390" s="107" t="s">
        <v>1076</v>
      </c>
      <c r="L390" s="107" t="s">
        <v>1076</v>
      </c>
      <c r="M390" s="107" t="s">
        <v>1076</v>
      </c>
      <c r="N390" s="107" t="s">
        <v>1076</v>
      </c>
      <c r="O390" s="107" t="s">
        <v>1076</v>
      </c>
      <c r="P390" s="107" t="s">
        <v>1076</v>
      </c>
      <c r="Q390" s="107" t="s">
        <v>1076</v>
      </c>
      <c r="R390" s="107" t="s">
        <v>1076</v>
      </c>
      <c r="S390" s="107" t="s">
        <v>1076</v>
      </c>
      <c r="T390" s="107" t="s">
        <v>1077</v>
      </c>
      <c r="U390" s="107" t="s">
        <v>1077</v>
      </c>
      <c r="V390" s="107" t="s">
        <v>1077</v>
      </c>
      <c r="W390" s="107" t="s">
        <v>18</v>
      </c>
      <c r="X390" s="105" t="s">
        <v>1119</v>
      </c>
      <c r="Y390" s="107" t="s">
        <v>296</v>
      </c>
      <c r="Z390" s="107">
        <v>1</v>
      </c>
      <c r="AA390" s="107" t="s">
        <v>1089</v>
      </c>
      <c r="AB390" s="110">
        <v>2</v>
      </c>
      <c r="AC390" s="110">
        <v>1</v>
      </c>
      <c r="AD390" s="107">
        <v>2700</v>
      </c>
      <c r="AE390" s="107">
        <v>16</v>
      </c>
      <c r="AF390" s="107">
        <v>2</v>
      </c>
      <c r="AG390" s="107">
        <v>382500</v>
      </c>
      <c r="AH390" s="107">
        <v>12</v>
      </c>
      <c r="AI390" s="107" t="s">
        <v>825</v>
      </c>
      <c r="AJ390" s="110">
        <v>2</v>
      </c>
      <c r="AK390" s="110"/>
      <c r="AL390" s="107"/>
      <c r="AM390" s="107">
        <v>2</v>
      </c>
      <c r="AN390" s="110" t="s">
        <v>493</v>
      </c>
      <c r="AO390" s="110">
        <v>1100</v>
      </c>
      <c r="AP390" s="107" t="s">
        <v>1116</v>
      </c>
      <c r="AQ390" s="107" t="s">
        <v>441</v>
      </c>
      <c r="AR390" s="107" t="s">
        <v>319</v>
      </c>
      <c r="AS390" s="107" t="s">
        <v>481</v>
      </c>
      <c r="AT390" s="107" t="s">
        <v>478</v>
      </c>
      <c r="AU390" s="111">
        <v>19.484000000000002</v>
      </c>
      <c r="AV390" s="111">
        <v>24.381</v>
      </c>
      <c r="AW390" s="111">
        <v>28.968</v>
      </c>
      <c r="AX390" s="111">
        <v>17.152000000000001</v>
      </c>
      <c r="AY390" s="111">
        <v>18.378</v>
      </c>
      <c r="AZ390" s="111">
        <v>27.271999999999998</v>
      </c>
      <c r="BA390" s="111">
        <v>14.888</v>
      </c>
      <c r="BB390" s="111">
        <v>8.3140000000000001</v>
      </c>
      <c r="BC390" s="111">
        <v>17.157</v>
      </c>
      <c r="BD390" s="111">
        <v>22.161999999999999</v>
      </c>
      <c r="BE390" s="111">
        <v>297.63499999999999</v>
      </c>
      <c r="BF390" s="111">
        <v>30.6</v>
      </c>
      <c r="BG390" s="107">
        <v>120036.56</v>
      </c>
      <c r="BH390" s="112">
        <v>121349.899</v>
      </c>
      <c r="BI390" s="111">
        <v>17.524999999999999</v>
      </c>
      <c r="BJ390" s="112">
        <v>671.31399999999996</v>
      </c>
      <c r="BK390" s="112">
        <v>90407.183999999994</v>
      </c>
      <c r="BL390" s="111">
        <v>13.055999999999999</v>
      </c>
      <c r="BM390" s="112">
        <v>621.61900000000003</v>
      </c>
      <c r="BN390" s="112">
        <v>60289.313000000002</v>
      </c>
      <c r="BO390" s="111">
        <v>8.7070000000000007</v>
      </c>
      <c r="BP390" s="112">
        <v>471.50299999999999</v>
      </c>
      <c r="BQ390" s="112">
        <v>30125.857</v>
      </c>
      <c r="BR390" s="111">
        <v>4.351</v>
      </c>
      <c r="BS390" s="107">
        <v>305.65800000000002</v>
      </c>
      <c r="BT390" s="107">
        <v>1146674.3999999999</v>
      </c>
      <c r="BU390" s="112">
        <v>1148647.818</v>
      </c>
      <c r="BV390" s="107">
        <v>19.466000000000001</v>
      </c>
      <c r="BW390" s="107">
        <v>675.803</v>
      </c>
      <c r="BX390" s="107">
        <v>859867.70600000001</v>
      </c>
      <c r="BY390" s="107">
        <v>14.571999999999999</v>
      </c>
      <c r="BZ390" s="107">
        <v>574.46400000000006</v>
      </c>
      <c r="CA390" s="107">
        <v>573640.07400000002</v>
      </c>
      <c r="CB390" s="107">
        <v>9.7210000000000001</v>
      </c>
      <c r="CC390" s="107">
        <v>403.49200000000002</v>
      </c>
      <c r="CD390" s="107">
        <v>286648.33500000002</v>
      </c>
      <c r="CE390" s="107">
        <v>4.8579999999999997</v>
      </c>
      <c r="CF390" s="107">
        <v>242.00299999999999</v>
      </c>
      <c r="CG390" s="107">
        <v>385567.31</v>
      </c>
      <c r="CH390" s="112">
        <v>389924.22499999998</v>
      </c>
      <c r="CI390" s="107">
        <v>24.452000000000002</v>
      </c>
      <c r="CJ390" s="107">
        <v>629.28300000000002</v>
      </c>
      <c r="CK390" s="107">
        <v>289075.07900000003</v>
      </c>
      <c r="CL390" s="107">
        <v>18.128</v>
      </c>
      <c r="CM390" s="107">
        <v>598.61400000000003</v>
      </c>
      <c r="CN390" s="107">
        <v>192838.56200000001</v>
      </c>
      <c r="CO390" s="107">
        <v>12.093</v>
      </c>
      <c r="CP390" s="107">
        <v>459.99700000000001</v>
      </c>
      <c r="CQ390" s="107">
        <v>96339.316000000006</v>
      </c>
      <c r="CR390" s="107">
        <v>6.0410000000000004</v>
      </c>
      <c r="CS390" s="107">
        <v>265.40300000000002</v>
      </c>
      <c r="CT390" s="107">
        <v>202444.94</v>
      </c>
      <c r="CU390" s="107">
        <v>202526.35</v>
      </c>
      <c r="CV390" s="107">
        <v>13.45</v>
      </c>
      <c r="CW390" s="107">
        <v>609.78</v>
      </c>
      <c r="CX390" s="112">
        <v>151797.19</v>
      </c>
      <c r="CY390" s="107">
        <v>10.08</v>
      </c>
      <c r="CZ390" s="107">
        <v>509</v>
      </c>
      <c r="DA390" s="112">
        <v>101201.64</v>
      </c>
      <c r="DB390" s="107">
        <v>6.72</v>
      </c>
      <c r="DC390" s="107">
        <v>404.41</v>
      </c>
      <c r="DD390" s="112">
        <v>50600.19</v>
      </c>
      <c r="DE390" s="107">
        <v>3.36</v>
      </c>
      <c r="DF390" s="107">
        <v>281.95</v>
      </c>
      <c r="DG390" s="107">
        <v>321015.71999999997</v>
      </c>
      <c r="DH390" s="112">
        <v>321377.06</v>
      </c>
      <c r="DI390" s="107">
        <v>15.39</v>
      </c>
      <c r="DJ390" s="107">
        <v>639.73</v>
      </c>
      <c r="DK390" s="112">
        <v>240770.47</v>
      </c>
      <c r="DL390" s="107">
        <v>11.53</v>
      </c>
      <c r="DM390" s="107">
        <v>570.27</v>
      </c>
      <c r="DN390" s="112">
        <v>160469.43</v>
      </c>
      <c r="DO390" s="107">
        <v>7.68</v>
      </c>
      <c r="DP390" s="107">
        <v>434</v>
      </c>
      <c r="DQ390" s="112">
        <v>80235.649999999994</v>
      </c>
      <c r="DR390" s="107">
        <v>3.84</v>
      </c>
      <c r="DS390" s="107">
        <v>289.8</v>
      </c>
      <c r="DT390" s="107">
        <v>22560.45</v>
      </c>
      <c r="DU390" s="112">
        <v>22545.64</v>
      </c>
      <c r="DV390" s="107">
        <v>23.08</v>
      </c>
      <c r="DW390" s="107">
        <v>645.11</v>
      </c>
      <c r="DX390" s="112">
        <v>16910.75</v>
      </c>
      <c r="DY390" s="107">
        <v>17.309999999999999</v>
      </c>
      <c r="DZ390" s="107">
        <v>559.96</v>
      </c>
      <c r="EA390" s="112">
        <v>11287.04</v>
      </c>
      <c r="EB390" s="107">
        <v>11.56</v>
      </c>
      <c r="EC390" s="107">
        <v>440.02</v>
      </c>
      <c r="ED390" s="112">
        <v>5637.21</v>
      </c>
      <c r="EE390" s="107">
        <v>5.77</v>
      </c>
      <c r="EF390" s="107">
        <v>302.98</v>
      </c>
      <c r="EG390" s="107">
        <v>4979265.7</v>
      </c>
      <c r="EH390" s="111">
        <v>4990673.4986319998</v>
      </c>
      <c r="EI390" s="107">
        <v>14.093</v>
      </c>
      <c r="EJ390" s="107">
        <v>669.05</v>
      </c>
      <c r="EK390" s="112">
        <v>4361022.93</v>
      </c>
      <c r="EL390" s="107">
        <v>12.315</v>
      </c>
      <c r="EM390" s="107">
        <v>613.48</v>
      </c>
      <c r="EN390" s="112">
        <v>3738336.97</v>
      </c>
      <c r="EO390" s="107">
        <v>10.557</v>
      </c>
      <c r="EP390" s="107">
        <v>546.04</v>
      </c>
      <c r="EQ390" s="112">
        <v>3113649.45</v>
      </c>
      <c r="ER390" s="107">
        <v>8.7929999999999993</v>
      </c>
      <c r="ES390" s="107">
        <v>496.45</v>
      </c>
      <c r="ET390" s="112">
        <v>2488880.39</v>
      </c>
      <c r="EU390" s="107">
        <v>7.0289999999999999</v>
      </c>
      <c r="EV390" s="107">
        <v>439.94</v>
      </c>
      <c r="EW390" s="112">
        <v>1870454.85</v>
      </c>
      <c r="EX390" s="107">
        <v>5.282</v>
      </c>
      <c r="EY390" s="107">
        <v>376.98</v>
      </c>
      <c r="EZ390" s="112">
        <v>1247558.05</v>
      </c>
      <c r="FA390" s="107">
        <v>3.5230000000000001</v>
      </c>
      <c r="FB390" s="107">
        <v>320.07</v>
      </c>
      <c r="FC390" s="112">
        <v>619530.30000000005</v>
      </c>
      <c r="FD390" s="107">
        <v>1.75</v>
      </c>
      <c r="FE390" s="107">
        <v>258.67</v>
      </c>
      <c r="FF390" s="107">
        <v>562.20000000000005</v>
      </c>
      <c r="FG390" s="112">
        <v>552.13</v>
      </c>
      <c r="FH390" s="107">
        <v>1.63</v>
      </c>
      <c r="FI390" s="107">
        <v>148.72999999999999</v>
      </c>
      <c r="FJ390" s="112">
        <v>281.33999999999997</v>
      </c>
      <c r="FK390" s="107">
        <v>0.83</v>
      </c>
      <c r="FL390" s="107">
        <v>131.91</v>
      </c>
      <c r="FM390" s="107">
        <v>442.68</v>
      </c>
      <c r="FN390" s="112">
        <v>440.95</v>
      </c>
      <c r="FO390" s="107">
        <v>3.23</v>
      </c>
      <c r="FP390" s="107">
        <v>136.86000000000001</v>
      </c>
      <c r="FQ390" s="112">
        <v>222.1</v>
      </c>
      <c r="FR390" s="107">
        <v>1.63</v>
      </c>
      <c r="FS390" s="107">
        <v>130.30000000000001</v>
      </c>
      <c r="FT390" s="107">
        <v>146.07</v>
      </c>
      <c r="FU390" s="107">
        <v>12.68</v>
      </c>
      <c r="FV390" s="107">
        <v>565.52</v>
      </c>
      <c r="FW390" s="107">
        <v>145.27000000000001</v>
      </c>
      <c r="FX390" s="107">
        <v>12.61</v>
      </c>
      <c r="FY390" s="107">
        <v>575.65</v>
      </c>
      <c r="FZ390" s="107">
        <v>4091499.81</v>
      </c>
      <c r="GA390" s="107">
        <v>27.63</v>
      </c>
      <c r="GB390" s="107">
        <v>590.20000000000005</v>
      </c>
      <c r="GC390" s="107">
        <v>29762668.719999999</v>
      </c>
      <c r="GD390" s="107">
        <v>200.97</v>
      </c>
      <c r="GE390" s="113">
        <v>675.22</v>
      </c>
      <c r="GF390" s="113">
        <v>122.7</v>
      </c>
      <c r="GG390" s="113">
        <v>20.9</v>
      </c>
      <c r="GH390" s="113">
        <v>11.9</v>
      </c>
      <c r="GI390" s="113">
        <v>81.2</v>
      </c>
      <c r="GJ390" s="113">
        <v>30.6</v>
      </c>
      <c r="GK390" s="113">
        <v>115.3</v>
      </c>
      <c r="GL390" s="107">
        <v>0</v>
      </c>
      <c r="GM390" s="107">
        <v>2</v>
      </c>
      <c r="GN390" s="107">
        <v>0</v>
      </c>
      <c r="GO390" s="133">
        <v>2</v>
      </c>
      <c r="GP390" s="133">
        <v>0</v>
      </c>
      <c r="GQ390" s="133">
        <v>0</v>
      </c>
      <c r="GR390" s="133" t="s">
        <v>1103</v>
      </c>
      <c r="GS390" s="72" t="s">
        <v>981</v>
      </c>
      <c r="GT390" s="72">
        <v>0.90339999999999998</v>
      </c>
      <c r="GU390" s="72">
        <v>0.93940000000000001</v>
      </c>
      <c r="GV390" s="72">
        <v>0.95130000000000003</v>
      </c>
      <c r="GW390" s="72">
        <v>0.93679999999999997</v>
      </c>
      <c r="GX390" s="72" t="s">
        <v>1085</v>
      </c>
      <c r="GY390" s="72">
        <v>0.99</v>
      </c>
      <c r="GZ390" s="72">
        <v>1100</v>
      </c>
      <c r="HA390" s="133" t="s">
        <v>1086</v>
      </c>
      <c r="HB390" s="133">
        <v>120.6</v>
      </c>
      <c r="HC390" s="53" t="str">
        <f t="shared" si="42"/>
        <v>99</v>
      </c>
      <c r="HD390" s="56">
        <f t="shared" si="41"/>
        <v>2019</v>
      </c>
      <c r="HF390" s="56" t="e">
        <f>MATCH(ROUND(#REF!,1),#REF!,0)</f>
        <v>#REF!</v>
      </c>
      <c r="HG390" s="56" t="e">
        <f>MATCH(ROUND(#REF!,1),#REF!,0)</f>
        <v>#REF!</v>
      </c>
      <c r="HH390" s="56" t="e">
        <f>MATCH(ROUND(#REF!,1),#REF!,0)</f>
        <v>#REF!</v>
      </c>
      <c r="HI390" s="56" t="e">
        <f>MATCH(ROUND(#REF!,1),#REF!,0)</f>
        <v>#REF!</v>
      </c>
      <c r="HK390" s="115">
        <f t="shared" ref="HK390:HK453" si="43">IF(VALUE(AC390)=0,"",VALUE(AC390))</f>
        <v>1</v>
      </c>
      <c r="HL390" s="115" t="str" cm="1">
        <f t="array" ref="HL390">IFERROR(INDEX(#REF!,'5. Data Set'!HH390),"")</f>
        <v/>
      </c>
      <c r="HM390" s="56"/>
      <c r="HN390" s="116" t="str" cm="1">
        <f t="array" ref="HN390">IF(IFERROR(INDEX($E$5:$E$900,SMALL(IF(ROUND($EH$5:$EH$900,1)=ROUND($EH390,1),ROW($EH$5:$EH$900)-4,""),1)),"")=$E390,"",IFERROR(INDEX($E$5:$E$900,SMALL(IF(ROUND($EH$5:$EH$900,1)=ROUND($EH390,1),ROW($EH$5:$EH$900)-4,""),1)),""))</f>
        <v/>
      </c>
      <c r="HO390" s="116" t="str" cm="1">
        <f t="array" ref="HO390">IF(IFERROR(INDEX($E$5:$E$900,SMALL(IF(ROUND($EH$5:$EH$900,1)=ROUND($EH390,1),ROW($EH$5:$EH$900)-4,""),2)),"")=$E390,"",IFERROR(INDEX($E$5:$E$900,SMALL(IF(ROUND($EH$5:$EH$900,1)=ROUND($EH390,1),ROW($EH$5:$EH$900)-4,""),2)),""))</f>
        <v/>
      </c>
      <c r="HP390" s="116" t="str" cm="1">
        <f t="array" ref="HP390">IF(IFERROR(INDEX($E$5:$E$900,SMALL(IF(ROUND($EH$5:$EH$900,1)=ROUND($EH390,1),ROW($EH$5:$EH$900)-4,""),3)),"")=$E390,"",IFERROR(INDEX($E$5:$E$900,SMALL(IF(ROUND($EH$5:$EH$900,1)=ROUND($EH390,1),ROW($EH$5:$EH$900)-4,""),3)),""))</f>
        <v/>
      </c>
      <c r="HQ390" s="117" t="str" cm="1">
        <f t="array" ref="HQ390">IF(IFERROR(INDEX($E$5:$E$900,SMALL(IF(ROUND($EH$5:$EH$900,1)=ROUND($EH390,1),ROW($EH$5:$EH$900)-4,""),4)),"")=$E390,"",IFERROR(INDEX($E$5:$E$900,SMALL(IF(ROUND($EH$5:$EH$900,1)=ROUND($EH390,1),ROW($EH$5:$EH$900)-4,""),4)),""))</f>
        <v/>
      </c>
      <c r="HR390" s="118"/>
      <c r="HS390" s="105" t="str">
        <f t="shared" ref="HS390:HS453" si="44">B390</f>
        <v>AJCF</v>
      </c>
      <c r="HT390" s="119" t="str">
        <f t="shared" ref="HT390:HW453" si="45">IFERROR(INDEX($B$5:$B$900,MATCH(HN390,$E$5:$E$900,0)),"")</f>
        <v/>
      </c>
      <c r="HU390" s="119" t="str">
        <f t="shared" si="45"/>
        <v/>
      </c>
      <c r="HV390" s="119" t="str">
        <f t="shared" si="45"/>
        <v/>
      </c>
      <c r="HW390" s="119" t="str">
        <f t="shared" si="45"/>
        <v/>
      </c>
      <c r="HX390" s="56"/>
    </row>
    <row r="391" spans="1:232" s="136" customFormat="1" ht="14.25" customHeight="1" x14ac:dyDescent="0.25">
      <c r="A391" s="110" t="s">
        <v>1072</v>
      </c>
      <c r="B391" s="110" t="s">
        <v>1291</v>
      </c>
      <c r="C391" s="107" t="s">
        <v>1095</v>
      </c>
      <c r="D391" s="108">
        <v>2019</v>
      </c>
      <c r="E391" s="109" t="s">
        <v>1293</v>
      </c>
      <c r="F391" s="125" t="s">
        <v>49</v>
      </c>
      <c r="G391" s="125" t="s">
        <v>1076</v>
      </c>
      <c r="H391" s="125" t="s">
        <v>1076</v>
      </c>
      <c r="I391" s="125" t="s">
        <v>1076</v>
      </c>
      <c r="J391" s="125" t="s">
        <v>1076</v>
      </c>
      <c r="K391" s="125" t="s">
        <v>1076</v>
      </c>
      <c r="L391" s="125" t="s">
        <v>1076</v>
      </c>
      <c r="M391" s="125" t="s">
        <v>1076</v>
      </c>
      <c r="N391" s="125" t="s">
        <v>1076</v>
      </c>
      <c r="O391" s="125" t="s">
        <v>1076</v>
      </c>
      <c r="P391" s="125" t="s">
        <v>1076</v>
      </c>
      <c r="Q391" s="125" t="s">
        <v>1076</v>
      </c>
      <c r="R391" s="125" t="s">
        <v>1076</v>
      </c>
      <c r="S391" s="125" t="s">
        <v>1077</v>
      </c>
      <c r="T391" s="125" t="s">
        <v>1077</v>
      </c>
      <c r="U391" s="125" t="s">
        <v>1077</v>
      </c>
      <c r="V391" s="125" t="s">
        <v>1077</v>
      </c>
      <c r="W391" s="107" t="s">
        <v>18</v>
      </c>
      <c r="X391" s="105" t="s">
        <v>1119</v>
      </c>
      <c r="Y391" s="107" t="s">
        <v>296</v>
      </c>
      <c r="Z391" s="107">
        <v>1</v>
      </c>
      <c r="AA391" s="107" t="s">
        <v>1109</v>
      </c>
      <c r="AB391" s="110">
        <v>2</v>
      </c>
      <c r="AC391" s="110">
        <v>1</v>
      </c>
      <c r="AD391" s="107">
        <v>2095</v>
      </c>
      <c r="AE391" s="107">
        <v>10</v>
      </c>
      <c r="AF391" s="107">
        <v>2</v>
      </c>
      <c r="AG391" s="107">
        <v>190500</v>
      </c>
      <c r="AH391" s="107">
        <v>12</v>
      </c>
      <c r="AI391" s="107" t="s">
        <v>1294</v>
      </c>
      <c r="AJ391" s="110">
        <v>8</v>
      </c>
      <c r="AK391" s="110"/>
      <c r="AL391" s="107"/>
      <c r="AM391" s="107">
        <v>2</v>
      </c>
      <c r="AN391" s="110" t="s">
        <v>1193</v>
      </c>
      <c r="AO391" s="110">
        <v>750</v>
      </c>
      <c r="AP391" s="107" t="s">
        <v>1116</v>
      </c>
      <c r="AQ391" s="107" t="s">
        <v>441</v>
      </c>
      <c r="AR391" s="107" t="s">
        <v>319</v>
      </c>
      <c r="AS391" s="107" t="s">
        <v>481</v>
      </c>
      <c r="AT391" s="107" t="s">
        <v>478</v>
      </c>
      <c r="AU391" s="111">
        <v>17.928000000000001</v>
      </c>
      <c r="AV391" s="111">
        <v>25.916</v>
      </c>
      <c r="AW391" s="111">
        <v>25.045000000000002</v>
      </c>
      <c r="AX391" s="111">
        <v>14.388</v>
      </c>
      <c r="AY391" s="111">
        <v>16.198</v>
      </c>
      <c r="AZ391" s="111">
        <v>24.402999999999999</v>
      </c>
      <c r="BA391" s="111">
        <v>13.816000000000001</v>
      </c>
      <c r="BB391" s="111">
        <v>5.859</v>
      </c>
      <c r="BC391" s="111">
        <v>10.824999999999999</v>
      </c>
      <c r="BD391" s="111">
        <v>29.963999999999999</v>
      </c>
      <c r="BE391" s="111">
        <v>221.851</v>
      </c>
      <c r="BF391" s="111">
        <v>28.2</v>
      </c>
      <c r="BG391" s="107">
        <v>76478.19</v>
      </c>
      <c r="BH391" s="112">
        <v>76310.240000000005</v>
      </c>
      <c r="BI391" s="111">
        <v>11.02</v>
      </c>
      <c r="BJ391" s="112">
        <v>400.04700000000003</v>
      </c>
      <c r="BK391" s="112">
        <v>57149.593000000001</v>
      </c>
      <c r="BL391" s="111">
        <v>8.2530000000000001</v>
      </c>
      <c r="BM391" s="112">
        <v>394.43099999999998</v>
      </c>
      <c r="BN391" s="112">
        <v>38143.438999999998</v>
      </c>
      <c r="BO391" s="111">
        <v>5.5090000000000003</v>
      </c>
      <c r="BP391" s="112">
        <v>331.54199999999997</v>
      </c>
      <c r="BQ391" s="112">
        <v>19059.802</v>
      </c>
      <c r="BR391" s="111">
        <v>2.7530000000000001</v>
      </c>
      <c r="BS391" s="107">
        <v>255.20599999999999</v>
      </c>
      <c r="BT391" s="107">
        <v>927826.12</v>
      </c>
      <c r="BU391" s="112">
        <v>925422.26800000004</v>
      </c>
      <c r="BV391" s="107">
        <v>15.683</v>
      </c>
      <c r="BW391" s="107">
        <v>412.3</v>
      </c>
      <c r="BX391" s="107">
        <v>695878.321</v>
      </c>
      <c r="BY391" s="107">
        <v>11.792999999999999</v>
      </c>
      <c r="BZ391" s="107">
        <v>406.56400000000002</v>
      </c>
      <c r="CA391" s="107">
        <v>463951.51799999998</v>
      </c>
      <c r="CB391" s="107">
        <v>7.8630000000000004</v>
      </c>
      <c r="CC391" s="107">
        <v>340.82799999999997</v>
      </c>
      <c r="CD391" s="107">
        <v>232045.802</v>
      </c>
      <c r="CE391" s="107">
        <v>3.9319999999999999</v>
      </c>
      <c r="CF391" s="107">
        <v>221.86699999999999</v>
      </c>
      <c r="CG391" s="107">
        <v>234999.59</v>
      </c>
      <c r="CH391" s="112">
        <v>238012.709</v>
      </c>
      <c r="CI391" s="107">
        <v>14.926</v>
      </c>
      <c r="CJ391" s="107">
        <v>383.697</v>
      </c>
      <c r="CK391" s="107">
        <v>176306.318</v>
      </c>
      <c r="CL391" s="107">
        <v>11.055999999999999</v>
      </c>
      <c r="CM391" s="107">
        <v>379.1</v>
      </c>
      <c r="CN391" s="107">
        <v>117385.85400000001</v>
      </c>
      <c r="CO391" s="107">
        <v>7.3609999999999998</v>
      </c>
      <c r="CP391" s="107">
        <v>324.13900000000001</v>
      </c>
      <c r="CQ391" s="107">
        <v>58714.673999999999</v>
      </c>
      <c r="CR391" s="107">
        <v>3.6819999999999999</v>
      </c>
      <c r="CS391" s="107">
        <v>241.09200000000001</v>
      </c>
      <c r="CT391" s="107">
        <v>122527.41</v>
      </c>
      <c r="CU391" s="107">
        <v>122516.2</v>
      </c>
      <c r="CV391" s="107">
        <v>8.14</v>
      </c>
      <c r="CW391" s="107">
        <v>378.91</v>
      </c>
      <c r="CX391" s="112">
        <v>91809.56</v>
      </c>
      <c r="CY391" s="107">
        <v>6.1</v>
      </c>
      <c r="CZ391" s="107">
        <v>343.74</v>
      </c>
      <c r="DA391" s="112">
        <v>61270.62</v>
      </c>
      <c r="DB391" s="107">
        <v>4.07</v>
      </c>
      <c r="DC391" s="107">
        <v>303.7</v>
      </c>
      <c r="DD391" s="112">
        <v>30584.39</v>
      </c>
      <c r="DE391" s="107">
        <v>2.0299999999999998</v>
      </c>
      <c r="DF391" s="107">
        <v>241.96</v>
      </c>
      <c r="DG391" s="107">
        <v>198787.03</v>
      </c>
      <c r="DH391" s="112">
        <v>199055.79</v>
      </c>
      <c r="DI391" s="107">
        <v>9.5299999999999994</v>
      </c>
      <c r="DJ391" s="107">
        <v>386.38</v>
      </c>
      <c r="DK391" s="112">
        <v>149189.54</v>
      </c>
      <c r="DL391" s="107">
        <v>7.14</v>
      </c>
      <c r="DM391" s="107">
        <v>368.85</v>
      </c>
      <c r="DN391" s="112">
        <v>99399.34</v>
      </c>
      <c r="DO391" s="107">
        <v>4.76</v>
      </c>
      <c r="DP391" s="107">
        <v>320.12</v>
      </c>
      <c r="DQ391" s="112">
        <v>49744.62</v>
      </c>
      <c r="DR391" s="107">
        <v>2.38</v>
      </c>
      <c r="DS391" s="107">
        <v>245.65</v>
      </c>
      <c r="DT391" s="107">
        <v>13960.02</v>
      </c>
      <c r="DU391" s="112">
        <v>13964.45</v>
      </c>
      <c r="DV391" s="107">
        <v>14.3</v>
      </c>
      <c r="DW391" s="107">
        <v>385.02</v>
      </c>
      <c r="DX391" s="112">
        <v>10441.69</v>
      </c>
      <c r="DY391" s="107">
        <v>10.69</v>
      </c>
      <c r="DZ391" s="107">
        <v>360.05</v>
      </c>
      <c r="EA391" s="112">
        <v>6992.96</v>
      </c>
      <c r="EB391" s="107">
        <v>7.16</v>
      </c>
      <c r="EC391" s="107">
        <v>311.62</v>
      </c>
      <c r="ED391" s="112">
        <v>3471.32</v>
      </c>
      <c r="EE391" s="107">
        <v>3.55</v>
      </c>
      <c r="EF391" s="107">
        <v>253.75</v>
      </c>
      <c r="EG391" s="107">
        <v>3415514.52</v>
      </c>
      <c r="EH391" s="111">
        <v>3410789.91</v>
      </c>
      <c r="EI391" s="107">
        <v>9.6319999999999997</v>
      </c>
      <c r="EJ391" s="107">
        <v>404.35</v>
      </c>
      <c r="EK391" s="112">
        <v>2978584.77</v>
      </c>
      <c r="EL391" s="107">
        <v>8.4109999999999996</v>
      </c>
      <c r="EM391" s="107">
        <v>399.33</v>
      </c>
      <c r="EN391" s="112">
        <v>2565621.5499999998</v>
      </c>
      <c r="EO391" s="107">
        <v>7.2450000000000001</v>
      </c>
      <c r="EP391" s="107">
        <v>377.91</v>
      </c>
      <c r="EQ391" s="112">
        <v>2126760.27</v>
      </c>
      <c r="ER391" s="107">
        <v>6.0060000000000002</v>
      </c>
      <c r="ES391" s="107">
        <v>351.54</v>
      </c>
      <c r="ET391" s="112">
        <v>1702421.77</v>
      </c>
      <c r="EU391" s="107">
        <v>4.8079999999999998</v>
      </c>
      <c r="EV391" s="107">
        <v>328.3</v>
      </c>
      <c r="EW391" s="112">
        <v>1277228.42</v>
      </c>
      <c r="EX391" s="107">
        <v>3.6070000000000002</v>
      </c>
      <c r="EY391" s="107">
        <v>301.48</v>
      </c>
      <c r="EZ391" s="112">
        <v>854780.05</v>
      </c>
      <c r="FA391" s="107">
        <v>2.4140000000000001</v>
      </c>
      <c r="FB391" s="107">
        <v>269.67</v>
      </c>
      <c r="FC391" s="112">
        <v>426458.02</v>
      </c>
      <c r="FD391" s="107">
        <v>1.204</v>
      </c>
      <c r="FE391" s="107">
        <v>233.73</v>
      </c>
      <c r="FF391" s="107">
        <v>334.77</v>
      </c>
      <c r="FG391" s="112">
        <v>340.53</v>
      </c>
      <c r="FH391" s="107">
        <v>1.01</v>
      </c>
      <c r="FI391" s="107">
        <v>125.86</v>
      </c>
      <c r="FJ391" s="112">
        <v>167.73</v>
      </c>
      <c r="FK391" s="107">
        <v>0.5</v>
      </c>
      <c r="FL391" s="107">
        <v>115.41</v>
      </c>
      <c r="FM391" s="107">
        <v>241.62</v>
      </c>
      <c r="FN391" s="112">
        <v>240.01</v>
      </c>
      <c r="FO391" s="107">
        <v>1.76</v>
      </c>
      <c r="FP391" s="107">
        <v>116.9</v>
      </c>
      <c r="FQ391" s="112">
        <v>121.92</v>
      </c>
      <c r="FR391" s="107">
        <v>0.89</v>
      </c>
      <c r="FS391" s="107">
        <v>114.49</v>
      </c>
      <c r="FT391" s="107">
        <v>141.16</v>
      </c>
      <c r="FU391" s="107">
        <v>12.25</v>
      </c>
      <c r="FV391" s="107">
        <v>406.5</v>
      </c>
      <c r="FW391" s="107">
        <v>141.13999999999999</v>
      </c>
      <c r="FX391" s="107">
        <v>12.25</v>
      </c>
      <c r="FY391" s="107">
        <v>411.32</v>
      </c>
      <c r="FZ391" s="107">
        <v>2739914.98</v>
      </c>
      <c r="GA391" s="107">
        <v>18.5</v>
      </c>
      <c r="GB391" s="107">
        <v>398.2</v>
      </c>
      <c r="GC391" s="107">
        <v>13147341.93</v>
      </c>
      <c r="GD391" s="107">
        <v>88.78</v>
      </c>
      <c r="GE391" s="113">
        <v>400.16</v>
      </c>
      <c r="GF391" s="113">
        <v>110.1</v>
      </c>
      <c r="GG391" s="113">
        <v>19.100000000000001</v>
      </c>
      <c r="GH391" s="113">
        <v>8</v>
      </c>
      <c r="GI391" s="113">
        <v>81.5</v>
      </c>
      <c r="GJ391" s="113">
        <v>28.2</v>
      </c>
      <c r="GK391" s="113">
        <v>115.2</v>
      </c>
      <c r="GL391" s="107">
        <v>0</v>
      </c>
      <c r="GM391" s="107">
        <v>0</v>
      </c>
      <c r="GN391" s="107">
        <v>0</v>
      </c>
      <c r="GO391" s="133">
        <v>2</v>
      </c>
      <c r="GP391" s="133">
        <v>0</v>
      </c>
      <c r="GQ391" s="133">
        <v>0</v>
      </c>
      <c r="GR391" s="133" t="s">
        <v>1103</v>
      </c>
      <c r="GS391" s="72" t="s">
        <v>981</v>
      </c>
      <c r="GT391" s="72">
        <v>0.90339999999999998</v>
      </c>
      <c r="GU391" s="72">
        <v>0.93940000000000001</v>
      </c>
      <c r="GV391" s="72">
        <v>0.95130000000000003</v>
      </c>
      <c r="GW391" s="72">
        <v>0.93679999999999997</v>
      </c>
      <c r="GX391" s="72" t="s">
        <v>1085</v>
      </c>
      <c r="GY391" s="72">
        <v>0.99</v>
      </c>
      <c r="GZ391" s="72">
        <v>1100</v>
      </c>
      <c r="HA391" s="133" t="s">
        <v>1086</v>
      </c>
      <c r="HB391" s="133"/>
      <c r="HC391" s="53" t="str">
        <f t="shared" si="42"/>
        <v>100</v>
      </c>
      <c r="HD391" s="56">
        <f t="shared" si="41"/>
        <v>2019</v>
      </c>
      <c r="HF391" s="56" t="e">
        <f>MATCH(ROUND(#REF!,1),#REF!,0)</f>
        <v>#REF!</v>
      </c>
      <c r="HG391" s="56" t="e">
        <f>MATCH(ROUND(#REF!,1),#REF!,0)</f>
        <v>#REF!</v>
      </c>
      <c r="HH391" s="56" t="e">
        <f>MATCH(ROUND(#REF!,1),#REF!,0)</f>
        <v>#REF!</v>
      </c>
      <c r="HI391" s="56" t="e">
        <f>MATCH(ROUND(#REF!,1),#REF!,0)</f>
        <v>#REF!</v>
      </c>
      <c r="HK391" s="115">
        <f t="shared" si="43"/>
        <v>1</v>
      </c>
      <c r="HL391" s="115" t="str" cm="1">
        <f t="array" ref="HL391">IFERROR(INDEX(#REF!,'5. Data Set'!HH391),"")</f>
        <v/>
      </c>
      <c r="HM391" s="56"/>
      <c r="HN391" s="116" t="str" cm="1">
        <f t="array" ref="HN391">IF(IFERROR(INDEX($E$5:$E$900,SMALL(IF(ROUND($EH$5:$EH$900,1)=ROUND($EH391,1),ROW($EH$5:$EH$900)-4,""),1)),"")=$E391,"",IFERROR(INDEX($E$5:$E$900,SMALL(IF(ROUND($EH$5:$EH$900,1)=ROUND($EH391,1),ROW($EH$5:$EH$900)-4,""),1)),""))</f>
        <v/>
      </c>
      <c r="HO391" s="116" t="str" cm="1">
        <f t="array" ref="HO391">IF(IFERROR(INDEX($E$5:$E$900,SMALL(IF(ROUND($EH$5:$EH$900,1)=ROUND($EH391,1),ROW($EH$5:$EH$900)-4,""),2)),"")=$E391,"",IFERROR(INDEX($E$5:$E$900,SMALL(IF(ROUND($EH$5:$EH$900,1)=ROUND($EH391,1),ROW($EH$5:$EH$900)-4,""),2)),""))</f>
        <v/>
      </c>
      <c r="HP391" s="116" t="str" cm="1">
        <f t="array" ref="HP391">IF(IFERROR(INDEX($E$5:$E$900,SMALL(IF(ROUND($EH$5:$EH$900,1)=ROUND($EH391,1),ROW($EH$5:$EH$900)-4,""),3)),"")=$E391,"",IFERROR(INDEX($E$5:$E$900,SMALL(IF(ROUND($EH$5:$EH$900,1)=ROUND($EH391,1),ROW($EH$5:$EH$900)-4,""),3)),""))</f>
        <v/>
      </c>
      <c r="HQ391" s="117" t="str" cm="1">
        <f t="array" ref="HQ391">IF(IFERROR(INDEX($E$5:$E$900,SMALL(IF(ROUND($EH$5:$EH$900,1)=ROUND($EH391,1),ROW($EH$5:$EH$900)-4,""),4)),"")=$E391,"",IFERROR(INDEX($E$5:$E$900,SMALL(IF(ROUND($EH$5:$EH$900,1)=ROUND($EH391,1),ROW($EH$5:$EH$900)-4,""),4)),""))</f>
        <v/>
      </c>
      <c r="HR391" s="118"/>
      <c r="HS391" s="105" t="str">
        <f t="shared" si="44"/>
        <v>AJCF</v>
      </c>
      <c r="HT391" s="119" t="str">
        <f t="shared" si="45"/>
        <v/>
      </c>
      <c r="HU391" s="119" t="str">
        <f t="shared" si="45"/>
        <v/>
      </c>
      <c r="HV391" s="119" t="str">
        <f t="shared" si="45"/>
        <v/>
      </c>
      <c r="HW391" s="119" t="str">
        <f t="shared" si="45"/>
        <v/>
      </c>
      <c r="HX391" s="56"/>
    </row>
    <row r="392" spans="1:232" s="136" customFormat="1" ht="13.5" customHeight="1" x14ac:dyDescent="0.25">
      <c r="A392" s="110" t="s">
        <v>1072</v>
      </c>
      <c r="B392" s="110" t="s">
        <v>1291</v>
      </c>
      <c r="C392" s="107" t="s">
        <v>1095</v>
      </c>
      <c r="D392" s="209">
        <v>2019</v>
      </c>
      <c r="E392" s="107" t="s">
        <v>1295</v>
      </c>
      <c r="F392" s="107" t="s">
        <v>309</v>
      </c>
      <c r="G392" s="107" t="s">
        <v>1076</v>
      </c>
      <c r="H392" s="107" t="s">
        <v>1076</v>
      </c>
      <c r="I392" s="107" t="s">
        <v>1076</v>
      </c>
      <c r="J392" s="107" t="s">
        <v>1076</v>
      </c>
      <c r="K392" s="107" t="s">
        <v>1076</v>
      </c>
      <c r="L392" s="107" t="s">
        <v>1076</v>
      </c>
      <c r="M392" s="107" t="s">
        <v>1076</v>
      </c>
      <c r="N392" s="107" t="s">
        <v>1076</v>
      </c>
      <c r="O392" s="107" t="s">
        <v>1076</v>
      </c>
      <c r="P392" s="107" t="s">
        <v>1076</v>
      </c>
      <c r="Q392" s="107" t="s">
        <v>1076</v>
      </c>
      <c r="R392" s="107" t="s">
        <v>1076</v>
      </c>
      <c r="S392" s="107" t="s">
        <v>1076</v>
      </c>
      <c r="T392" s="107" t="s">
        <v>1077</v>
      </c>
      <c r="U392" s="107" t="s">
        <v>1077</v>
      </c>
      <c r="V392" s="107" t="s">
        <v>1077</v>
      </c>
      <c r="W392" s="107" t="s">
        <v>18</v>
      </c>
      <c r="X392" s="105" t="s">
        <v>1119</v>
      </c>
      <c r="Y392" s="107" t="s">
        <v>296</v>
      </c>
      <c r="Z392" s="107">
        <v>1</v>
      </c>
      <c r="AA392" s="107" t="s">
        <v>1105</v>
      </c>
      <c r="AB392" s="110">
        <v>2</v>
      </c>
      <c r="AC392" s="110">
        <v>2</v>
      </c>
      <c r="AD392" s="107">
        <v>2600</v>
      </c>
      <c r="AE392" s="107">
        <v>2</v>
      </c>
      <c r="AF392" s="107">
        <v>2</v>
      </c>
      <c r="AG392" s="107">
        <v>94500</v>
      </c>
      <c r="AH392" s="107">
        <v>12</v>
      </c>
      <c r="AI392" s="107" t="s">
        <v>828</v>
      </c>
      <c r="AJ392" s="110">
        <v>2</v>
      </c>
      <c r="AK392" s="110"/>
      <c r="AL392" s="107"/>
      <c r="AM392" s="107">
        <v>2</v>
      </c>
      <c r="AN392" s="110" t="s">
        <v>493</v>
      </c>
      <c r="AO392" s="110">
        <v>495</v>
      </c>
      <c r="AP392" s="107" t="s">
        <v>1116</v>
      </c>
      <c r="AQ392" s="107" t="s">
        <v>441</v>
      </c>
      <c r="AR392" s="107" t="s">
        <v>319</v>
      </c>
      <c r="AS392" s="107" t="s">
        <v>481</v>
      </c>
      <c r="AT392" s="107" t="s">
        <v>478</v>
      </c>
      <c r="AU392" s="111">
        <v>7.5229999999999997</v>
      </c>
      <c r="AV392" s="111">
        <v>11.618</v>
      </c>
      <c r="AW392" s="111">
        <v>10.537000000000001</v>
      </c>
      <c r="AX392" s="111">
        <v>5.399</v>
      </c>
      <c r="AY392" s="111">
        <v>6.2060000000000004</v>
      </c>
      <c r="AZ392" s="111">
        <v>9.2219999999999995</v>
      </c>
      <c r="BA392" s="111">
        <v>6.1440000000000001</v>
      </c>
      <c r="BB392" s="111">
        <v>4.6029999999999998</v>
      </c>
      <c r="BC392" s="111">
        <v>11.1</v>
      </c>
      <c r="BD392" s="111">
        <v>27.382000000000001</v>
      </c>
      <c r="BE392" s="133">
        <v>68.162000000000006</v>
      </c>
      <c r="BF392" s="133">
        <v>13</v>
      </c>
      <c r="BG392" s="133">
        <v>17458.16</v>
      </c>
      <c r="BH392" s="112">
        <v>17261.11</v>
      </c>
      <c r="BI392" s="111">
        <v>2.4929999999999999</v>
      </c>
      <c r="BJ392" s="112">
        <v>210.62</v>
      </c>
      <c r="BK392" s="112">
        <v>13024.406000000001</v>
      </c>
      <c r="BL392" s="111">
        <v>1.881</v>
      </c>
      <c r="BM392" s="112">
        <v>198.761</v>
      </c>
      <c r="BN392" s="112">
        <v>8686.6380000000008</v>
      </c>
      <c r="BO392" s="111">
        <v>1.254</v>
      </c>
      <c r="BP392" s="112">
        <v>184.874</v>
      </c>
      <c r="BQ392" s="112">
        <v>4340.7070000000003</v>
      </c>
      <c r="BR392" s="111">
        <v>0.627</v>
      </c>
      <c r="BS392" s="133">
        <v>148.71899999999999</v>
      </c>
      <c r="BT392" s="133">
        <v>234519.48</v>
      </c>
      <c r="BU392" s="112">
        <v>234676.98800000001</v>
      </c>
      <c r="BV392" s="107">
        <v>3.9769999999999999</v>
      </c>
      <c r="BW392" s="107">
        <v>219.40799999999999</v>
      </c>
      <c r="BX392" s="107">
        <v>175918.14799999999</v>
      </c>
      <c r="BY392" s="107">
        <v>2.9809999999999999</v>
      </c>
      <c r="BZ392" s="107">
        <v>206.25</v>
      </c>
      <c r="CA392" s="107">
        <v>117214.508</v>
      </c>
      <c r="CB392" s="107">
        <v>1.986</v>
      </c>
      <c r="CC392" s="107">
        <v>187.15600000000001</v>
      </c>
      <c r="CD392" s="107">
        <v>58688.468000000001</v>
      </c>
      <c r="CE392" s="107">
        <v>0.995</v>
      </c>
      <c r="CF392" s="133">
        <v>151.81100000000001</v>
      </c>
      <c r="CG392" s="133">
        <v>56298.54</v>
      </c>
      <c r="CH392" s="112">
        <v>56492.976999999999</v>
      </c>
      <c r="CI392" s="107">
        <v>3.5430000000000001</v>
      </c>
      <c r="CJ392" s="107">
        <v>214.38800000000001</v>
      </c>
      <c r="CK392" s="107">
        <v>42169.222000000002</v>
      </c>
      <c r="CL392" s="107">
        <v>2.6440000000000001</v>
      </c>
      <c r="CM392" s="107">
        <v>200.09899999999999</v>
      </c>
      <c r="CN392" s="107">
        <v>28125.782999999999</v>
      </c>
      <c r="CO392" s="107">
        <v>1.764</v>
      </c>
      <c r="CP392" s="107">
        <v>186.62299999999999</v>
      </c>
      <c r="CQ392" s="107">
        <v>14096.905000000001</v>
      </c>
      <c r="CR392" s="107">
        <v>0.88400000000000001</v>
      </c>
      <c r="CS392" s="107">
        <v>148.00399999999999</v>
      </c>
      <c r="CT392" s="107">
        <v>25253.16</v>
      </c>
      <c r="CU392" s="107">
        <v>25248.37</v>
      </c>
      <c r="CV392" s="107">
        <v>1.68</v>
      </c>
      <c r="CW392" s="107">
        <v>191.43</v>
      </c>
      <c r="CX392" s="112">
        <v>18902.900000000001</v>
      </c>
      <c r="CY392" s="107">
        <v>1.26</v>
      </c>
      <c r="CZ392" s="107">
        <v>183.35</v>
      </c>
      <c r="DA392" s="112">
        <v>12647.67</v>
      </c>
      <c r="DB392" s="107">
        <v>0.84</v>
      </c>
      <c r="DC392" s="107">
        <v>172.5</v>
      </c>
      <c r="DD392" s="112">
        <v>6293.23</v>
      </c>
      <c r="DE392" s="107">
        <v>0.42</v>
      </c>
      <c r="DF392" s="107">
        <v>143.65</v>
      </c>
      <c r="DG392" s="133">
        <v>41361.550000000003</v>
      </c>
      <c r="DH392" s="112">
        <v>41378.74</v>
      </c>
      <c r="DI392" s="107">
        <v>1.98</v>
      </c>
      <c r="DJ392" s="107">
        <v>197.53</v>
      </c>
      <c r="DK392" s="112">
        <v>31086.53</v>
      </c>
      <c r="DL392" s="107">
        <v>1.49</v>
      </c>
      <c r="DM392" s="107">
        <v>189.73</v>
      </c>
      <c r="DN392" s="112">
        <v>20721.53</v>
      </c>
      <c r="DO392" s="107">
        <v>0.99</v>
      </c>
      <c r="DP392" s="133">
        <v>175.41</v>
      </c>
      <c r="DQ392" s="112">
        <v>10330.09</v>
      </c>
      <c r="DR392" s="107">
        <v>0.5</v>
      </c>
      <c r="DS392" s="133">
        <v>148.34</v>
      </c>
      <c r="DT392" s="133">
        <v>2901.27</v>
      </c>
      <c r="DU392" s="112">
        <v>2898.74</v>
      </c>
      <c r="DV392" s="107">
        <v>2.97</v>
      </c>
      <c r="DW392" s="107">
        <v>197.8</v>
      </c>
      <c r="DX392" s="112">
        <v>2181.64</v>
      </c>
      <c r="DY392" s="107">
        <v>2.23</v>
      </c>
      <c r="DZ392" s="133">
        <v>189.07</v>
      </c>
      <c r="EA392" s="112">
        <v>1452.56</v>
      </c>
      <c r="EB392" s="107">
        <v>1.49</v>
      </c>
      <c r="EC392" s="133">
        <v>174.32</v>
      </c>
      <c r="ED392" s="112">
        <v>725.78</v>
      </c>
      <c r="EE392" s="107">
        <v>0.74</v>
      </c>
      <c r="EF392" s="133">
        <v>155.31</v>
      </c>
      <c r="EG392" s="133">
        <v>833628.13</v>
      </c>
      <c r="EH392" s="111">
        <v>834186.14</v>
      </c>
      <c r="EI392" s="107">
        <v>2.3559999999999999</v>
      </c>
      <c r="EJ392" s="107">
        <v>212.18</v>
      </c>
      <c r="EK392" s="112">
        <v>730140.38</v>
      </c>
      <c r="EL392" s="107">
        <v>2.0619999999999998</v>
      </c>
      <c r="EM392" s="133">
        <v>204.91</v>
      </c>
      <c r="EN392" s="112">
        <v>625921.28000000003</v>
      </c>
      <c r="EO392" s="107">
        <v>1.768</v>
      </c>
      <c r="EP392" s="133">
        <v>197.01</v>
      </c>
      <c r="EQ392" s="112">
        <v>519770.71</v>
      </c>
      <c r="ER392" s="107">
        <v>1.468</v>
      </c>
      <c r="ES392" s="133">
        <v>188.25</v>
      </c>
      <c r="ET392" s="112">
        <v>416966.29</v>
      </c>
      <c r="EU392" s="107">
        <v>1.177</v>
      </c>
      <c r="EV392" s="133">
        <v>180.22</v>
      </c>
      <c r="EW392" s="112">
        <v>313048.01</v>
      </c>
      <c r="EX392" s="107">
        <v>0.88400000000000001</v>
      </c>
      <c r="EY392" s="133">
        <v>171.79</v>
      </c>
      <c r="EZ392" s="112">
        <v>209290.03</v>
      </c>
      <c r="FA392" s="107">
        <v>0.59099999999999997</v>
      </c>
      <c r="FB392" s="133">
        <v>160.87</v>
      </c>
      <c r="FC392" s="112">
        <v>104874.97</v>
      </c>
      <c r="FD392" s="107">
        <v>0.29599999999999999</v>
      </c>
      <c r="FE392" s="133">
        <v>140.79</v>
      </c>
      <c r="FF392" s="133">
        <v>221.71</v>
      </c>
      <c r="FG392" s="112">
        <v>224.95</v>
      </c>
      <c r="FH392" s="107">
        <v>0.67</v>
      </c>
      <c r="FI392" s="107">
        <v>103.72</v>
      </c>
      <c r="FJ392" s="112">
        <v>110.06</v>
      </c>
      <c r="FK392" s="107">
        <v>0.33</v>
      </c>
      <c r="FL392" s="133">
        <v>98.35</v>
      </c>
      <c r="FM392" s="133">
        <v>207.39</v>
      </c>
      <c r="FN392" s="112">
        <v>209.84</v>
      </c>
      <c r="FO392" s="107">
        <v>1.54</v>
      </c>
      <c r="FP392" s="107">
        <v>98.18</v>
      </c>
      <c r="FQ392" s="112">
        <v>103.26</v>
      </c>
      <c r="FR392" s="107">
        <v>0.76</v>
      </c>
      <c r="FS392" s="133">
        <v>96.01</v>
      </c>
      <c r="FT392" s="107">
        <v>70.22</v>
      </c>
      <c r="FU392" s="107">
        <v>6.1</v>
      </c>
      <c r="FV392" s="107">
        <v>220.36</v>
      </c>
      <c r="FW392" s="107">
        <v>69.290000000000006</v>
      </c>
      <c r="FX392" s="107">
        <v>6.02</v>
      </c>
      <c r="FY392" s="107">
        <v>221.91</v>
      </c>
      <c r="FZ392" s="107">
        <v>647327.01</v>
      </c>
      <c r="GA392" s="107">
        <v>4.37</v>
      </c>
      <c r="GB392" s="133">
        <v>216.66</v>
      </c>
      <c r="GC392" s="107">
        <v>2213321.14</v>
      </c>
      <c r="GD392" s="107">
        <v>14.95</v>
      </c>
      <c r="GE392" s="132">
        <v>219.26</v>
      </c>
      <c r="GF392" s="132">
        <v>95.3</v>
      </c>
      <c r="GG392" s="132">
        <v>7.8</v>
      </c>
      <c r="GH392" s="132">
        <v>7.1</v>
      </c>
      <c r="GI392" s="132">
        <v>43.2</v>
      </c>
      <c r="GJ392" s="132">
        <v>13</v>
      </c>
      <c r="GK392" s="132">
        <v>115.6</v>
      </c>
      <c r="GL392" s="133">
        <v>0</v>
      </c>
      <c r="GM392" s="133">
        <v>0</v>
      </c>
      <c r="GN392" s="133">
        <v>0</v>
      </c>
      <c r="GO392" s="133">
        <v>2</v>
      </c>
      <c r="GP392" s="133">
        <v>0</v>
      </c>
      <c r="GQ392" s="133">
        <v>0</v>
      </c>
      <c r="GR392" s="133" t="s">
        <v>1103</v>
      </c>
      <c r="GS392" s="72" t="s">
        <v>981</v>
      </c>
      <c r="GT392" s="72">
        <v>0.90339999999999998</v>
      </c>
      <c r="GU392" s="72">
        <v>0.93940000000000001</v>
      </c>
      <c r="GV392" s="72">
        <v>0.95130000000000003</v>
      </c>
      <c r="GW392" s="72">
        <v>0.93679999999999997</v>
      </c>
      <c r="GX392" s="72" t="s">
        <v>1085</v>
      </c>
      <c r="GY392" s="72">
        <v>0.99</v>
      </c>
      <c r="GZ392" s="72">
        <v>1100</v>
      </c>
      <c r="HA392" s="133" t="s">
        <v>1086</v>
      </c>
      <c r="HB392" s="133">
        <v>96.2</v>
      </c>
      <c r="HC392" s="53" t="str">
        <f t="shared" si="42"/>
        <v>101</v>
      </c>
      <c r="HD392" s="56">
        <f t="shared" si="41"/>
        <v>2019</v>
      </c>
      <c r="HF392" s="56" t="e">
        <f>MATCH(ROUND(#REF!,1),#REF!,0)</f>
        <v>#REF!</v>
      </c>
      <c r="HG392" s="56" t="e">
        <f>MATCH(ROUND(#REF!,1),#REF!,0)</f>
        <v>#REF!</v>
      </c>
      <c r="HH392" s="56" t="e">
        <f>MATCH(ROUND(#REF!,1),#REF!,0)</f>
        <v>#REF!</v>
      </c>
      <c r="HI392" s="56" t="e">
        <f>MATCH(ROUND(#REF!,1),#REF!,0)</f>
        <v>#REF!</v>
      </c>
      <c r="HK392" s="115">
        <f t="shared" si="43"/>
        <v>2</v>
      </c>
      <c r="HL392" s="115" t="str" cm="1">
        <f t="array" ref="HL392">IFERROR(INDEX(#REF!,'5. Data Set'!HH392),"")</f>
        <v/>
      </c>
      <c r="HM392" s="56"/>
      <c r="HN392" s="116" t="str" cm="1">
        <f t="array" ref="HN392">IF(IFERROR(INDEX($E$5:$E$900,SMALL(IF(ROUND($EH$5:$EH$900,1)=ROUND($EH392,1),ROW($EH$5:$EH$900)-4,""),1)),"")=$E392,"",IFERROR(INDEX($E$5:$E$900,SMALL(IF(ROUND($EH$5:$EH$900,1)=ROUND($EH392,1),ROW($EH$5:$EH$900)-4,""),1)),""))</f>
        <v/>
      </c>
      <c r="HO392" s="116" t="str" cm="1">
        <f t="array" ref="HO392">IF(IFERROR(INDEX($E$5:$E$900,SMALL(IF(ROUND($EH$5:$EH$900,1)=ROUND($EH392,1),ROW($EH$5:$EH$900)-4,""),2)),"")=$E392,"",IFERROR(INDEX($E$5:$E$900,SMALL(IF(ROUND($EH$5:$EH$900,1)=ROUND($EH392,1),ROW($EH$5:$EH$900)-4,""),2)),""))</f>
        <v/>
      </c>
      <c r="HP392" s="116" t="str" cm="1">
        <f t="array" ref="HP392">IF(IFERROR(INDEX($E$5:$E$900,SMALL(IF(ROUND($EH$5:$EH$900,1)=ROUND($EH392,1),ROW($EH$5:$EH$900)-4,""),3)),"")=$E392,"",IFERROR(INDEX($E$5:$E$900,SMALL(IF(ROUND($EH$5:$EH$900,1)=ROUND($EH392,1),ROW($EH$5:$EH$900)-4,""),3)),""))</f>
        <v/>
      </c>
      <c r="HQ392" s="117" t="str" cm="1">
        <f t="array" ref="HQ392">IF(IFERROR(INDEX($E$5:$E$900,SMALL(IF(ROUND($EH$5:$EH$900,1)=ROUND($EH392,1),ROW($EH$5:$EH$900)-4,""),4)),"")=$E392,"",IFERROR(INDEX($E$5:$E$900,SMALL(IF(ROUND($EH$5:$EH$900,1)=ROUND($EH392,1),ROW($EH$5:$EH$900)-4,""),4)),""))</f>
        <v/>
      </c>
      <c r="HR392" s="118"/>
      <c r="HS392" s="105" t="str">
        <f t="shared" si="44"/>
        <v>AJCF</v>
      </c>
      <c r="HT392" s="119" t="str">
        <f t="shared" si="45"/>
        <v/>
      </c>
      <c r="HU392" s="119" t="str">
        <f t="shared" si="45"/>
        <v/>
      </c>
      <c r="HV392" s="119" t="str">
        <f t="shared" si="45"/>
        <v/>
      </c>
      <c r="HW392" s="119" t="str">
        <f t="shared" si="45"/>
        <v/>
      </c>
      <c r="HX392" s="56"/>
    </row>
    <row r="393" spans="1:232" ht="12.75" customHeight="1" x14ac:dyDescent="0.25">
      <c r="A393" s="110" t="s">
        <v>1072</v>
      </c>
      <c r="B393" s="110" t="s">
        <v>1296</v>
      </c>
      <c r="C393" s="107" t="s">
        <v>1074</v>
      </c>
      <c r="D393" s="209">
        <v>2021</v>
      </c>
      <c r="E393" s="107" t="s">
        <v>1297</v>
      </c>
      <c r="F393" s="107" t="s">
        <v>300</v>
      </c>
      <c r="G393" s="107" t="s">
        <v>1076</v>
      </c>
      <c r="H393" s="107" t="s">
        <v>1076</v>
      </c>
      <c r="I393" s="107" t="s">
        <v>1076</v>
      </c>
      <c r="J393" s="107" t="s">
        <v>1076</v>
      </c>
      <c r="K393" s="107" t="s">
        <v>1076</v>
      </c>
      <c r="L393" s="107" t="s">
        <v>1076</v>
      </c>
      <c r="M393" s="107" t="s">
        <v>1076</v>
      </c>
      <c r="N393" s="107" t="s">
        <v>1076</v>
      </c>
      <c r="O393" s="107" t="s">
        <v>1076</v>
      </c>
      <c r="P393" s="107" t="s">
        <v>1076</v>
      </c>
      <c r="Q393" s="107" t="s">
        <v>1076</v>
      </c>
      <c r="R393" s="107" t="s">
        <v>1076</v>
      </c>
      <c r="S393" s="107" t="s">
        <v>1077</v>
      </c>
      <c r="T393" s="107" t="s">
        <v>1077</v>
      </c>
      <c r="U393" s="107" t="s">
        <v>1077</v>
      </c>
      <c r="V393" s="107" t="s">
        <v>1077</v>
      </c>
      <c r="W393" s="107" t="s">
        <v>18</v>
      </c>
      <c r="X393" s="105" t="s">
        <v>1098</v>
      </c>
      <c r="Y393" s="107" t="s">
        <v>296</v>
      </c>
      <c r="Z393" s="107">
        <v>1</v>
      </c>
      <c r="AA393" s="107" t="s">
        <v>1138</v>
      </c>
      <c r="AB393" s="110">
        <v>2</v>
      </c>
      <c r="AC393" s="110">
        <v>2</v>
      </c>
      <c r="AD393" s="107">
        <v>2295</v>
      </c>
      <c r="AE393" s="107">
        <v>40</v>
      </c>
      <c r="AF393" s="107">
        <v>2</v>
      </c>
      <c r="AG393" s="107">
        <v>523742</v>
      </c>
      <c r="AH393" s="107">
        <v>16</v>
      </c>
      <c r="AI393" s="107" t="s">
        <v>1298</v>
      </c>
      <c r="AJ393" s="110">
        <v>2</v>
      </c>
      <c r="AK393" s="110" t="s">
        <v>405</v>
      </c>
      <c r="AL393" s="107" t="s">
        <v>316</v>
      </c>
      <c r="AM393" s="107">
        <v>2</v>
      </c>
      <c r="AN393" s="110" t="s">
        <v>493</v>
      </c>
      <c r="AO393" s="110">
        <v>800</v>
      </c>
      <c r="AP393" s="107" t="s">
        <v>1299</v>
      </c>
      <c r="AQ393" s="107" t="s">
        <v>1081</v>
      </c>
      <c r="AR393" s="107" t="s">
        <v>319</v>
      </c>
      <c r="AS393" s="107" t="s">
        <v>1159</v>
      </c>
      <c r="AT393" s="107" t="s">
        <v>478</v>
      </c>
      <c r="AU393" s="111">
        <v>27.279181000000001</v>
      </c>
      <c r="AV393" s="111">
        <v>31.000648000000002</v>
      </c>
      <c r="AW393" s="111">
        <v>40.188817999999998</v>
      </c>
      <c r="AX393" s="111">
        <v>24.792930999999999</v>
      </c>
      <c r="AY393" s="111">
        <v>22.641334000000001</v>
      </c>
      <c r="AZ393" s="111">
        <v>37.895575999999998</v>
      </c>
      <c r="BA393" s="111">
        <v>25.26389</v>
      </c>
      <c r="BB393" s="111">
        <v>12.632236000000001</v>
      </c>
      <c r="BC393" s="111">
        <v>16.346079</v>
      </c>
      <c r="BD393" s="111">
        <v>31.298663999999999</v>
      </c>
      <c r="BE393" s="133">
        <v>443.805767</v>
      </c>
      <c r="BF393" s="133">
        <v>42.9</v>
      </c>
      <c r="BG393" s="133">
        <v>185872.055501</v>
      </c>
      <c r="BH393" s="112">
        <v>185996.56860200001</v>
      </c>
      <c r="BI393" s="111">
        <v>26.861038000000001</v>
      </c>
      <c r="BJ393" s="112">
        <v>753.73333300000002</v>
      </c>
      <c r="BK393" s="112">
        <v>139348.68565199999</v>
      </c>
      <c r="BL393" s="111">
        <v>20.124298</v>
      </c>
      <c r="BM393" s="112">
        <v>652.81388900000002</v>
      </c>
      <c r="BN393" s="112">
        <v>92972.899741999994</v>
      </c>
      <c r="BO393" s="111">
        <v>13.426852999999999</v>
      </c>
      <c r="BP393" s="112">
        <v>533.11111100000005</v>
      </c>
      <c r="BQ393" s="112">
        <v>46502.477833999998</v>
      </c>
      <c r="BR393" s="111">
        <v>6.7157410000000004</v>
      </c>
      <c r="BS393" s="133">
        <v>335.55333300000001</v>
      </c>
      <c r="BT393" s="133">
        <v>1666146.0267409999</v>
      </c>
      <c r="BU393" s="112">
        <v>1665817.6077779999</v>
      </c>
      <c r="BV393" s="107">
        <v>28.230315999999998</v>
      </c>
      <c r="BW393" s="107">
        <v>762.57500000000005</v>
      </c>
      <c r="BX393" s="107">
        <v>1249991.4259649999</v>
      </c>
      <c r="BY393" s="107">
        <v>21.183384</v>
      </c>
      <c r="BZ393" s="107">
        <v>600.41111100000001</v>
      </c>
      <c r="CA393" s="107">
        <v>832981.71950500004</v>
      </c>
      <c r="CB393" s="107">
        <v>14.116394</v>
      </c>
      <c r="CC393" s="107">
        <v>487.93888900000002</v>
      </c>
      <c r="CD393" s="107">
        <v>416623.388745</v>
      </c>
      <c r="CE393" s="107">
        <v>7.0604430000000002</v>
      </c>
      <c r="CF393" s="133">
        <v>288.85972199999998</v>
      </c>
      <c r="CG393" s="133">
        <v>597735.38213799999</v>
      </c>
      <c r="CH393" s="112">
        <v>607021.67720499996</v>
      </c>
      <c r="CI393" s="107">
        <v>38.066115000000003</v>
      </c>
      <c r="CJ393" s="107">
        <v>712.16666699999996</v>
      </c>
      <c r="CK393" s="107">
        <v>448425.28353199997</v>
      </c>
      <c r="CL393" s="107">
        <v>28.120591000000001</v>
      </c>
      <c r="CM393" s="107">
        <v>707.66111100000001</v>
      </c>
      <c r="CN393" s="107">
        <v>299106.620604</v>
      </c>
      <c r="CO393" s="107">
        <v>18.756869999999999</v>
      </c>
      <c r="CP393" s="107">
        <v>468.57777800000002</v>
      </c>
      <c r="CQ393" s="107">
        <v>149547.73631400001</v>
      </c>
      <c r="CR393" s="107">
        <v>9.3780859999999997</v>
      </c>
      <c r="CS393" s="107">
        <v>305.65249999999997</v>
      </c>
      <c r="CT393" s="107">
        <v>313273.04491300002</v>
      </c>
      <c r="CU393" s="107">
        <v>313346.751299</v>
      </c>
      <c r="CV393" s="107">
        <v>20.811351999999999</v>
      </c>
      <c r="CW393" s="107">
        <v>708.27499999999998</v>
      </c>
      <c r="CX393" s="112">
        <v>235035.33847799999</v>
      </c>
      <c r="CY393" s="107">
        <v>15.610193000000001</v>
      </c>
      <c r="CZ393" s="107">
        <v>631.96388899999999</v>
      </c>
      <c r="DA393" s="112">
        <v>156605.02230800001</v>
      </c>
      <c r="DB393" s="107">
        <v>10.401135999999999</v>
      </c>
      <c r="DC393" s="107">
        <v>374.522222</v>
      </c>
      <c r="DD393" s="112">
        <v>78319.523010999997</v>
      </c>
      <c r="DE393" s="107">
        <v>5.2016980000000004</v>
      </c>
      <c r="DF393" s="107">
        <v>277.49250000000001</v>
      </c>
      <c r="DG393" s="133">
        <v>420793.41051000002</v>
      </c>
      <c r="DH393" s="112">
        <v>420521.23988200002</v>
      </c>
      <c r="DI393" s="107">
        <v>20.133088999999998</v>
      </c>
      <c r="DJ393" s="107">
        <v>713.24166700000001</v>
      </c>
      <c r="DK393" s="112">
        <v>315534.07526000001</v>
      </c>
      <c r="DL393" s="107">
        <v>15.106669999999999</v>
      </c>
      <c r="DM393" s="107">
        <v>690.25555599999996</v>
      </c>
      <c r="DN393" s="112">
        <v>210358.600056</v>
      </c>
      <c r="DO393" s="107">
        <v>10.071235</v>
      </c>
      <c r="DP393" s="162">
        <v>407.308333</v>
      </c>
      <c r="DQ393" s="112">
        <v>105184.788243</v>
      </c>
      <c r="DR393" s="107">
        <v>5.0358799999999997</v>
      </c>
      <c r="DS393" s="133">
        <v>292.72472199999999</v>
      </c>
      <c r="DT393" s="133">
        <v>31737.431449</v>
      </c>
      <c r="DU393" s="112">
        <v>31681.810033000002</v>
      </c>
      <c r="DV393" s="107">
        <v>32.432625000000002</v>
      </c>
      <c r="DW393" s="107">
        <v>711.01944400000002</v>
      </c>
      <c r="DX393" s="112">
        <v>23772.997810000001</v>
      </c>
      <c r="DY393" s="107">
        <v>24.336385</v>
      </c>
      <c r="DZ393" s="162">
        <v>653.23611100000005</v>
      </c>
      <c r="EA393" s="112">
        <v>15899.688633</v>
      </c>
      <c r="EB393" s="107">
        <v>16.276489000000002</v>
      </c>
      <c r="EC393" s="162">
        <v>380.46666699999997</v>
      </c>
      <c r="ED393" s="112">
        <v>7925.5450940000001</v>
      </c>
      <c r="EE393" s="107">
        <v>8.1133699999999997</v>
      </c>
      <c r="EF393" s="133">
        <v>286.00777799999997</v>
      </c>
      <c r="EG393" s="133">
        <v>8967146.9089359995</v>
      </c>
      <c r="EH393" s="111">
        <v>8972050.4647129998</v>
      </c>
      <c r="EI393" s="107">
        <v>25.336735000000001</v>
      </c>
      <c r="EJ393" s="107">
        <v>756.15396799999996</v>
      </c>
      <c r="EK393" s="112">
        <v>7852084.1529369997</v>
      </c>
      <c r="EL393" s="107">
        <v>22.173991999999998</v>
      </c>
      <c r="EM393" s="162">
        <v>725.20399999999995</v>
      </c>
      <c r="EN393" s="112">
        <v>6734631.9396240003</v>
      </c>
      <c r="EO393" s="107">
        <v>19.018349000000001</v>
      </c>
      <c r="EP393" s="162">
        <v>628.22857099999999</v>
      </c>
      <c r="EQ393" s="112">
        <v>5597403.646888</v>
      </c>
      <c r="ER393" s="107">
        <v>15.806858</v>
      </c>
      <c r="ES393" s="162">
        <v>571.99206300000003</v>
      </c>
      <c r="ET393" s="112">
        <v>4488103.3269499997</v>
      </c>
      <c r="EU393" s="107">
        <v>12.674236000000001</v>
      </c>
      <c r="EV393" s="162">
        <v>433.05793699999998</v>
      </c>
      <c r="EW393" s="112">
        <v>3364886.2874039998</v>
      </c>
      <c r="EX393" s="107">
        <v>9.5023129999999991</v>
      </c>
      <c r="EY393" s="162">
        <v>365.20380999999998</v>
      </c>
      <c r="EZ393" s="112">
        <v>2248814.0009280001</v>
      </c>
      <c r="FA393" s="107">
        <v>6.3505669999999999</v>
      </c>
      <c r="FB393" s="162">
        <v>307.31745999999998</v>
      </c>
      <c r="FC393" s="112">
        <v>1118011.118487</v>
      </c>
      <c r="FD393" s="107">
        <v>3.157222</v>
      </c>
      <c r="FE393" s="133">
        <v>256.58611100000002</v>
      </c>
      <c r="FF393" s="133">
        <v>1166.9986180000001</v>
      </c>
      <c r="FG393" s="112">
        <v>1164.5106000000001</v>
      </c>
      <c r="FH393" s="107">
        <v>3.4406150000000002</v>
      </c>
      <c r="FI393" s="107">
        <v>201.710758</v>
      </c>
      <c r="FJ393" s="112">
        <v>589.03336999999999</v>
      </c>
      <c r="FK393" s="107">
        <v>1.740334</v>
      </c>
      <c r="FL393" s="133">
        <v>186.028333</v>
      </c>
      <c r="FM393" s="133">
        <v>579.24708899999996</v>
      </c>
      <c r="FN393" s="112">
        <v>577.02105900000004</v>
      </c>
      <c r="FO393" s="107">
        <v>4.224475</v>
      </c>
      <c r="FP393" s="107">
        <v>186.27090899999999</v>
      </c>
      <c r="FQ393" s="112">
        <v>288.46245399999998</v>
      </c>
      <c r="FR393" s="107">
        <v>2.1118860000000002</v>
      </c>
      <c r="FS393" s="133">
        <v>179.25484800000001</v>
      </c>
      <c r="FT393" s="107">
        <v>256.54620999999997</v>
      </c>
      <c r="FU393" s="107">
        <v>22.269635999999998</v>
      </c>
      <c r="FV393" s="107">
        <v>717.18888900000002</v>
      </c>
      <c r="FW393" s="107">
        <v>259.71449999999999</v>
      </c>
      <c r="FX393" s="107">
        <v>22.544661000000001</v>
      </c>
      <c r="FY393" s="107">
        <v>714.61428599999999</v>
      </c>
      <c r="FZ393" s="107">
        <v>6091590.9707970005</v>
      </c>
      <c r="GA393" s="107">
        <v>41.132939999999998</v>
      </c>
      <c r="GB393" s="133">
        <v>744.88611100000003</v>
      </c>
      <c r="GC393" s="107">
        <v>48913650.252465002</v>
      </c>
      <c r="GD393" s="107">
        <v>330.28518300000002</v>
      </c>
      <c r="GE393" s="132">
        <v>744.21111099999996</v>
      </c>
      <c r="GF393" s="132">
        <v>166.85712100000001</v>
      </c>
      <c r="GG393" s="132">
        <v>29.2</v>
      </c>
      <c r="GH393" s="132">
        <v>14.4</v>
      </c>
      <c r="GI393" s="132">
        <v>117.9</v>
      </c>
      <c r="GJ393" s="132">
        <v>42.8</v>
      </c>
      <c r="GK393" s="132">
        <v>230</v>
      </c>
      <c r="GL393" s="133">
        <v>0</v>
      </c>
      <c r="GM393" s="133">
        <v>2</v>
      </c>
      <c r="GN393" s="133">
        <v>0</v>
      </c>
      <c r="GO393" s="133">
        <v>4</v>
      </c>
      <c r="GP393" s="133">
        <v>0</v>
      </c>
      <c r="GQ393" s="133">
        <v>0</v>
      </c>
      <c r="GR393" s="133" t="s">
        <v>1103</v>
      </c>
      <c r="GS393" s="72" t="s">
        <v>981</v>
      </c>
      <c r="GT393" s="72">
        <v>0.91600000000000004</v>
      </c>
      <c r="GU393" s="72">
        <v>0.94059999999999999</v>
      </c>
      <c r="GV393" s="72">
        <v>0.94540000000000002</v>
      </c>
      <c r="GW393" s="72">
        <v>0.92090000000000005</v>
      </c>
      <c r="GX393" s="72" t="s">
        <v>1085</v>
      </c>
      <c r="GY393" s="72">
        <v>1</v>
      </c>
      <c r="GZ393" s="72">
        <v>2400</v>
      </c>
      <c r="HA393" s="133" t="s">
        <v>1086</v>
      </c>
      <c r="HB393" s="133">
        <v>173.9</v>
      </c>
      <c r="HC393" s="53" t="str">
        <f t="shared" si="42"/>
        <v>102</v>
      </c>
      <c r="HD393" s="56">
        <f t="shared" si="41"/>
        <v>2021</v>
      </c>
      <c r="HF393" s="56" t="e">
        <f>MATCH(ROUND(#REF!,1),#REF!,0)</f>
        <v>#REF!</v>
      </c>
      <c r="HG393" s="56" t="e">
        <f>MATCH(ROUND(#REF!,1),#REF!,0)</f>
        <v>#REF!</v>
      </c>
      <c r="HH393" s="56" t="e">
        <f>MATCH(ROUND(#REF!,1),#REF!,0)</f>
        <v>#REF!</v>
      </c>
      <c r="HI393" s="56" t="e">
        <f>MATCH(ROUND(#REF!,1),#REF!,0)</f>
        <v>#REF!</v>
      </c>
      <c r="HK393" s="115">
        <f t="shared" si="43"/>
        <v>2</v>
      </c>
      <c r="HL393" s="115" t="str" cm="1">
        <f t="array" ref="HL393">IFERROR(INDEX(#REF!,'5. Data Set'!HH393),"")</f>
        <v/>
      </c>
      <c r="HN393" s="116" t="str" cm="1">
        <f t="array" ref="HN393">IF(IFERROR(INDEX($E$5:$E$900,SMALL(IF(ROUND($EH$5:$EH$900,1)=ROUND($EH393,1),ROW($EH$5:$EH$900)-4,""),1)),"")=$E393,"",IFERROR(INDEX($E$5:$E$900,SMALL(IF(ROUND($EH$5:$EH$900,1)=ROUND($EH393,1),ROW($EH$5:$EH$900)-4,""),1)),""))</f>
        <v/>
      </c>
      <c r="HO393" s="116" t="str" cm="1">
        <f t="array" ref="HO393">IF(IFERROR(INDEX($E$5:$E$900,SMALL(IF(ROUND($EH$5:$EH$900,1)=ROUND($EH393,1),ROW($EH$5:$EH$900)-4,""),2)),"")=$E393,"",IFERROR(INDEX($E$5:$E$900,SMALL(IF(ROUND($EH$5:$EH$900,1)=ROUND($EH393,1),ROW($EH$5:$EH$900)-4,""),2)),""))</f>
        <v/>
      </c>
      <c r="HP393" s="116" t="str" cm="1">
        <f t="array" ref="HP393">IF(IFERROR(INDEX($E$5:$E$900,SMALL(IF(ROUND($EH$5:$EH$900,1)=ROUND($EH393,1),ROW($EH$5:$EH$900)-4,""),3)),"")=$E393,"",IFERROR(INDEX($E$5:$E$900,SMALL(IF(ROUND($EH$5:$EH$900,1)=ROUND($EH393,1),ROW($EH$5:$EH$900)-4,""),3)),""))</f>
        <v/>
      </c>
      <c r="HQ393" s="117" t="str" cm="1">
        <f t="array" ref="HQ393">IF(IFERROR(INDEX($E$5:$E$900,SMALL(IF(ROUND($EH$5:$EH$900,1)=ROUND($EH393,1),ROW($EH$5:$EH$900)-4,""),4)),"")=$E393,"",IFERROR(INDEX($E$5:$E$900,SMALL(IF(ROUND($EH$5:$EH$900,1)=ROUND($EH393,1),ROW($EH$5:$EH$900)-4,""),4)),""))</f>
        <v/>
      </c>
      <c r="HR393" s="118"/>
      <c r="HS393" s="105" t="str">
        <f t="shared" si="44"/>
        <v>BAFB</v>
      </c>
      <c r="HT393" s="119" t="str">
        <f t="shared" si="45"/>
        <v/>
      </c>
      <c r="HU393" s="119" t="str">
        <f t="shared" si="45"/>
        <v/>
      </c>
      <c r="HV393" s="119" t="str">
        <f t="shared" si="45"/>
        <v/>
      </c>
      <c r="HW393" s="119" t="str">
        <f t="shared" si="45"/>
        <v/>
      </c>
    </row>
    <row r="394" spans="1:232" ht="15" customHeight="1" x14ac:dyDescent="0.25">
      <c r="A394" s="110" t="s">
        <v>1072</v>
      </c>
      <c r="B394" s="110" t="s">
        <v>1296</v>
      </c>
      <c r="C394" s="107" t="s">
        <v>1074</v>
      </c>
      <c r="D394" s="209">
        <v>2021</v>
      </c>
      <c r="E394" s="107" t="s">
        <v>1300</v>
      </c>
      <c r="F394" s="107" t="s">
        <v>309</v>
      </c>
      <c r="G394" s="107" t="s">
        <v>1076</v>
      </c>
      <c r="H394" s="107" t="s">
        <v>1076</v>
      </c>
      <c r="I394" s="107" t="s">
        <v>1076</v>
      </c>
      <c r="J394" s="107" t="s">
        <v>1076</v>
      </c>
      <c r="K394" s="107" t="s">
        <v>1076</v>
      </c>
      <c r="L394" s="107" t="s">
        <v>1076</v>
      </c>
      <c r="M394" s="107" t="s">
        <v>1076</v>
      </c>
      <c r="N394" s="107" t="s">
        <v>1076</v>
      </c>
      <c r="O394" s="107" t="s">
        <v>1076</v>
      </c>
      <c r="P394" s="107" t="s">
        <v>1076</v>
      </c>
      <c r="Q394" s="107" t="s">
        <v>1076</v>
      </c>
      <c r="R394" s="107" t="s">
        <v>1076</v>
      </c>
      <c r="S394" s="107" t="s">
        <v>1077</v>
      </c>
      <c r="T394" s="107" t="s">
        <v>1077</v>
      </c>
      <c r="U394" s="107" t="s">
        <v>1077</v>
      </c>
      <c r="V394" s="107" t="s">
        <v>1077</v>
      </c>
      <c r="W394" s="107" t="s">
        <v>18</v>
      </c>
      <c r="X394" s="105" t="s">
        <v>1098</v>
      </c>
      <c r="Y394" s="107" t="s">
        <v>296</v>
      </c>
      <c r="Z394" s="107">
        <v>1</v>
      </c>
      <c r="AA394" s="107" t="s">
        <v>1078</v>
      </c>
      <c r="AB394" s="110">
        <v>2</v>
      </c>
      <c r="AC394" s="110">
        <v>2</v>
      </c>
      <c r="AD394" s="107">
        <v>2793</v>
      </c>
      <c r="AE394" s="107">
        <v>8</v>
      </c>
      <c r="AF394" s="107">
        <v>2</v>
      </c>
      <c r="AG394" s="107">
        <v>130526</v>
      </c>
      <c r="AH394" s="107">
        <v>16</v>
      </c>
      <c r="AI394" s="107" t="s">
        <v>1301</v>
      </c>
      <c r="AJ394" s="110">
        <v>2</v>
      </c>
      <c r="AK394" s="110" t="s">
        <v>405</v>
      </c>
      <c r="AL394" s="107" t="s">
        <v>316</v>
      </c>
      <c r="AM394" s="107">
        <v>2</v>
      </c>
      <c r="AN394" s="110" t="s">
        <v>493</v>
      </c>
      <c r="AO394" s="110">
        <v>800</v>
      </c>
      <c r="AP394" s="107" t="s">
        <v>1302</v>
      </c>
      <c r="AQ394" s="107" t="s">
        <v>1081</v>
      </c>
      <c r="AR394" s="107" t="s">
        <v>1082</v>
      </c>
      <c r="AS394" s="107" t="s">
        <v>1188</v>
      </c>
      <c r="AT394" s="107" t="s">
        <v>478</v>
      </c>
      <c r="AU394" s="111">
        <v>11.505827</v>
      </c>
      <c r="AV394" s="111">
        <v>19.029015999999999</v>
      </c>
      <c r="AW394" s="111">
        <v>17.556481999999999</v>
      </c>
      <c r="AX394" s="111">
        <v>10.989315</v>
      </c>
      <c r="AY394" s="111">
        <v>9.0192530000000009</v>
      </c>
      <c r="AZ394" s="111">
        <v>113.37668499999999</v>
      </c>
      <c r="BA394" s="111">
        <v>10.154026999999999</v>
      </c>
      <c r="BB394" s="111">
        <v>15.090171</v>
      </c>
      <c r="BC394" s="111">
        <v>32.168377</v>
      </c>
      <c r="BD394" s="111">
        <v>33.751184000000002</v>
      </c>
      <c r="BE394" s="133">
        <v>92.449421000000001</v>
      </c>
      <c r="BF394" s="133">
        <v>24.8</v>
      </c>
      <c r="BG394" s="133">
        <v>33114.672623999999</v>
      </c>
      <c r="BH394" s="112">
        <v>33041.986202</v>
      </c>
      <c r="BI394" s="111">
        <v>4.7718189999999998</v>
      </c>
      <c r="BJ394" s="112">
        <v>273.26612899999998</v>
      </c>
      <c r="BK394" s="112">
        <v>24830.554175000001</v>
      </c>
      <c r="BL394" s="111">
        <v>3.58595</v>
      </c>
      <c r="BM394" s="112">
        <v>252.09419399999999</v>
      </c>
      <c r="BN394" s="112">
        <v>16546.028410999999</v>
      </c>
      <c r="BO394" s="111">
        <v>2.3895249999999999</v>
      </c>
      <c r="BP394" s="112">
        <v>220.245161</v>
      </c>
      <c r="BQ394" s="112">
        <v>8270.7590419999997</v>
      </c>
      <c r="BR394" s="111">
        <v>1.194437</v>
      </c>
      <c r="BS394" s="133">
        <v>183.669355</v>
      </c>
      <c r="BT394" s="133">
        <v>472542.57358099998</v>
      </c>
      <c r="BU394" s="112">
        <v>471254.77177799999</v>
      </c>
      <c r="BV394" s="107">
        <v>7.9862710000000003</v>
      </c>
      <c r="BW394" s="107">
        <v>280.01354800000001</v>
      </c>
      <c r="BX394" s="107">
        <v>354391.31922900002</v>
      </c>
      <c r="BY394" s="107">
        <v>6.0058069999999999</v>
      </c>
      <c r="BZ394" s="107">
        <v>260.363226</v>
      </c>
      <c r="CA394" s="107">
        <v>236292.40883599999</v>
      </c>
      <c r="CB394" s="107">
        <v>4.0044060000000004</v>
      </c>
      <c r="CC394" s="107">
        <v>224.396129</v>
      </c>
      <c r="CD394" s="107">
        <v>118054.432552</v>
      </c>
      <c r="CE394" s="107">
        <v>2.000648</v>
      </c>
      <c r="CF394" s="133">
        <v>179.136774</v>
      </c>
      <c r="CG394" s="133">
        <v>115227.78687</v>
      </c>
      <c r="CH394" s="112">
        <v>114601.23968899999</v>
      </c>
      <c r="CI394" s="107">
        <v>7.1866029999999999</v>
      </c>
      <c r="CJ394" s="107">
        <v>263.31935499999997</v>
      </c>
      <c r="CK394" s="107">
        <v>86350.441969000007</v>
      </c>
      <c r="CL394" s="107">
        <v>5.415006</v>
      </c>
      <c r="CM394" s="107">
        <v>256.30838699999998</v>
      </c>
      <c r="CN394" s="107">
        <v>57662.368144</v>
      </c>
      <c r="CO394" s="107">
        <v>3.6159870000000001</v>
      </c>
      <c r="CP394" s="107">
        <v>221.04838699999999</v>
      </c>
      <c r="CQ394" s="107">
        <v>28762.812418000001</v>
      </c>
      <c r="CR394" s="107">
        <v>1.803706</v>
      </c>
      <c r="CS394" s="107">
        <v>179.073871</v>
      </c>
      <c r="CT394" s="107">
        <v>64482.798053999999</v>
      </c>
      <c r="CU394" s="107">
        <v>64332.179082000002</v>
      </c>
      <c r="CV394" s="107">
        <v>4.27271</v>
      </c>
      <c r="CW394" s="107">
        <v>261.37774200000001</v>
      </c>
      <c r="CX394" s="112">
        <v>48356.915303000002</v>
      </c>
      <c r="CY394" s="107">
        <v>3.2116910000000001</v>
      </c>
      <c r="CZ394" s="107">
        <v>224.61354800000001</v>
      </c>
      <c r="DA394" s="112">
        <v>32282.807580000001</v>
      </c>
      <c r="DB394" s="107">
        <v>2.144107</v>
      </c>
      <c r="DC394" s="107">
        <v>207.195806</v>
      </c>
      <c r="DD394" s="112">
        <v>16073.340491000001</v>
      </c>
      <c r="DE394" s="107">
        <v>1.0675330000000001</v>
      </c>
      <c r="DF394" s="107">
        <v>177.05032299999999</v>
      </c>
      <c r="DG394" s="133">
        <v>76809.228027000005</v>
      </c>
      <c r="DH394" s="112">
        <v>76938.544250000006</v>
      </c>
      <c r="DI394" s="107">
        <v>3.6835490000000002</v>
      </c>
      <c r="DJ394" s="107">
        <v>263.250968</v>
      </c>
      <c r="DK394" s="112">
        <v>57578.238137</v>
      </c>
      <c r="DL394" s="107">
        <v>2.7566449999999998</v>
      </c>
      <c r="DM394" s="107">
        <v>255.89548400000001</v>
      </c>
      <c r="DN394" s="112">
        <v>38401.546802999997</v>
      </c>
      <c r="DO394" s="107">
        <v>1.8385320000000001</v>
      </c>
      <c r="DP394" s="162">
        <v>215.598387</v>
      </c>
      <c r="DQ394" s="112">
        <v>19192.545166</v>
      </c>
      <c r="DR394" s="107">
        <v>0.91887200000000002</v>
      </c>
      <c r="DS394" s="133">
        <v>178.489677</v>
      </c>
      <c r="DT394" s="133">
        <v>45028.826825999997</v>
      </c>
      <c r="DU394" s="112">
        <v>45114.367546000001</v>
      </c>
      <c r="DV394" s="107">
        <v>46.183515999999997</v>
      </c>
      <c r="DW394" s="107">
        <v>262.66903200000002</v>
      </c>
      <c r="DX394" s="112">
        <v>33772.053092000002</v>
      </c>
      <c r="DY394" s="107">
        <v>34.572403999999999</v>
      </c>
      <c r="DZ394" s="162">
        <v>254.24387100000001</v>
      </c>
      <c r="EA394" s="112">
        <v>22517.19627</v>
      </c>
      <c r="EB394" s="107">
        <v>23.050823000000001</v>
      </c>
      <c r="EC394" s="162">
        <v>213.61129</v>
      </c>
      <c r="ED394" s="112">
        <v>11259.339479</v>
      </c>
      <c r="EE394" s="107">
        <v>11.52617</v>
      </c>
      <c r="EF394" s="133">
        <v>179.973871</v>
      </c>
      <c r="EG394" s="133">
        <v>1687064.1133399999</v>
      </c>
      <c r="EH394" s="111">
        <v>1690004.182298</v>
      </c>
      <c r="EI394" s="107">
        <v>4.7725090000000003</v>
      </c>
      <c r="EJ394" s="107">
        <v>271.70545499999997</v>
      </c>
      <c r="EK394" s="112">
        <v>1472188.667906</v>
      </c>
      <c r="EL394" s="107">
        <v>4.1574059999999999</v>
      </c>
      <c r="EM394" s="162">
        <v>265.25388400000003</v>
      </c>
      <c r="EN394" s="112">
        <v>1268954.1021100001</v>
      </c>
      <c r="EO394" s="107">
        <v>3.5834790000000001</v>
      </c>
      <c r="EP394" s="162">
        <v>243.81785099999999</v>
      </c>
      <c r="EQ394" s="112">
        <v>1052355.393714</v>
      </c>
      <c r="ER394" s="107">
        <v>2.9718119999999999</v>
      </c>
      <c r="ES394" s="162">
        <v>228.916529</v>
      </c>
      <c r="ET394" s="112">
        <v>844307.97337599995</v>
      </c>
      <c r="EU394" s="107">
        <v>2.3842940000000001</v>
      </c>
      <c r="EV394" s="162">
        <v>215.09</v>
      </c>
      <c r="EW394" s="112">
        <v>629111.21058900002</v>
      </c>
      <c r="EX394" s="107">
        <v>1.7765869999999999</v>
      </c>
      <c r="EY394" s="162">
        <v>200.409752</v>
      </c>
      <c r="EZ394" s="112">
        <v>421226.08945600002</v>
      </c>
      <c r="FA394" s="107">
        <v>1.189527</v>
      </c>
      <c r="FB394" s="162">
        <v>186.773223</v>
      </c>
      <c r="FC394" s="112">
        <v>211310.92887900001</v>
      </c>
      <c r="FD394" s="107">
        <v>0.59673399999999999</v>
      </c>
      <c r="FE394" s="133">
        <v>173.59355400000001</v>
      </c>
      <c r="FF394" s="133">
        <v>1116.5284099999999</v>
      </c>
      <c r="FG394" s="112">
        <v>1104.1760870000001</v>
      </c>
      <c r="FH394" s="107">
        <v>3.2623530000000001</v>
      </c>
      <c r="FI394" s="107">
        <v>160.03016400000001</v>
      </c>
      <c r="FJ394" s="112">
        <v>556.73987</v>
      </c>
      <c r="FK394" s="107">
        <v>1.6449210000000001</v>
      </c>
      <c r="FL394" s="133">
        <v>147.26032799999999</v>
      </c>
      <c r="FM394" s="133">
        <v>925.48413900000003</v>
      </c>
      <c r="FN394" s="112">
        <v>935.79870900000003</v>
      </c>
      <c r="FO394" s="107">
        <v>6.8511509999999998</v>
      </c>
      <c r="FP394" s="107">
        <v>152.729344</v>
      </c>
      <c r="FQ394" s="112">
        <v>458.74734000000001</v>
      </c>
      <c r="FR394" s="107">
        <v>3.3585720000000001</v>
      </c>
      <c r="FS394" s="133">
        <v>145.59196700000001</v>
      </c>
      <c r="FT394" s="107">
        <v>112.54350599999999</v>
      </c>
      <c r="FU394" s="107">
        <v>9.7694019999999995</v>
      </c>
      <c r="FV394" s="107">
        <v>289.19266699999997</v>
      </c>
      <c r="FW394" s="107">
        <v>112.42622799999999</v>
      </c>
      <c r="FX394" s="107">
        <v>9.7592210000000001</v>
      </c>
      <c r="FY394" s="107">
        <v>289.41285699999997</v>
      </c>
      <c r="FZ394" s="107">
        <v>1007485.771148</v>
      </c>
      <c r="GA394" s="107">
        <v>6.8029599999999997</v>
      </c>
      <c r="GB394" s="133">
        <v>269.72903200000002</v>
      </c>
      <c r="GC394" s="107">
        <v>3700612.42545</v>
      </c>
      <c r="GD394" s="107">
        <v>24.988064999999999</v>
      </c>
      <c r="GE394" s="132">
        <v>270.28903200000002</v>
      </c>
      <c r="GF394" s="132">
        <v>136.001475</v>
      </c>
      <c r="GG394" s="132">
        <v>17.2</v>
      </c>
      <c r="GH394" s="132">
        <v>22</v>
      </c>
      <c r="GI394" s="132">
        <v>55.9</v>
      </c>
      <c r="GJ394" s="132">
        <v>24.8</v>
      </c>
      <c r="GK394" s="132">
        <v>230</v>
      </c>
      <c r="GL394" s="133">
        <v>0</v>
      </c>
      <c r="GM394" s="133">
        <v>3</v>
      </c>
      <c r="GN394" s="133">
        <v>0</v>
      </c>
      <c r="GO394" s="133">
        <v>0</v>
      </c>
      <c r="GP394" s="133">
        <v>0</v>
      </c>
      <c r="GQ394" s="133">
        <v>0</v>
      </c>
      <c r="GR394" s="133" t="s">
        <v>1103</v>
      </c>
      <c r="GS394" s="72" t="s">
        <v>981</v>
      </c>
      <c r="GT394" s="72">
        <v>0.88819999999999999</v>
      </c>
      <c r="GU394" s="72">
        <v>0.92600000000000005</v>
      </c>
      <c r="GV394" s="72">
        <v>0.94489999999999996</v>
      </c>
      <c r="GW394" s="72">
        <v>0.93359999999999999</v>
      </c>
      <c r="GX394" s="72" t="s">
        <v>1085</v>
      </c>
      <c r="GY394" s="72">
        <v>0.99</v>
      </c>
      <c r="GZ394" s="72">
        <v>800</v>
      </c>
      <c r="HA394" s="133" t="s">
        <v>1086</v>
      </c>
      <c r="HB394" s="133">
        <v>155.1</v>
      </c>
      <c r="HC394" s="53" t="str">
        <f t="shared" si="42"/>
        <v>103</v>
      </c>
      <c r="HD394" s="56">
        <f t="shared" si="41"/>
        <v>2021</v>
      </c>
      <c r="HF394" s="56" t="e">
        <f>MATCH(ROUND(#REF!,1),#REF!,0)</f>
        <v>#REF!</v>
      </c>
      <c r="HG394" s="56" t="e">
        <f>MATCH(ROUND(#REF!,1),#REF!,0)</f>
        <v>#REF!</v>
      </c>
      <c r="HH394" s="56" t="e">
        <f>MATCH(ROUND(#REF!,1),#REF!,0)</f>
        <v>#REF!</v>
      </c>
      <c r="HI394" s="56" t="e">
        <f>MATCH(ROUND(#REF!,1),#REF!,0)</f>
        <v>#REF!</v>
      </c>
      <c r="HK394" s="115">
        <f t="shared" si="43"/>
        <v>2</v>
      </c>
      <c r="HL394" s="115" t="str" cm="1">
        <f t="array" ref="HL394">IFERROR(INDEX(#REF!,'5. Data Set'!HH394),"")</f>
        <v/>
      </c>
      <c r="HN394" s="116" t="str" cm="1">
        <f t="array" ref="HN394">IF(IFERROR(INDEX($E$5:$E$900,SMALL(IF(ROUND($EH$5:$EH$900,1)=ROUND($EH394,1),ROW($EH$5:$EH$900)-4,""),1)),"")=$E394,"",IFERROR(INDEX($E$5:$E$900,SMALL(IF(ROUND($EH$5:$EH$900,1)=ROUND($EH394,1),ROW($EH$5:$EH$900)-4,""),1)),""))</f>
        <v/>
      </c>
      <c r="HO394" s="116" t="str" cm="1">
        <f t="array" ref="HO394">IF(IFERROR(INDEX($E$5:$E$900,SMALL(IF(ROUND($EH$5:$EH$900,1)=ROUND($EH394,1),ROW($EH$5:$EH$900)-4,""),2)),"")=$E394,"",IFERROR(INDEX($E$5:$E$900,SMALL(IF(ROUND($EH$5:$EH$900,1)=ROUND($EH394,1),ROW($EH$5:$EH$900)-4,""),2)),""))</f>
        <v/>
      </c>
      <c r="HP394" s="116" t="str" cm="1">
        <f t="array" ref="HP394">IF(IFERROR(INDEX($E$5:$E$900,SMALL(IF(ROUND($EH$5:$EH$900,1)=ROUND($EH394,1),ROW($EH$5:$EH$900)-4,""),3)),"")=$E394,"",IFERROR(INDEX($E$5:$E$900,SMALL(IF(ROUND($EH$5:$EH$900,1)=ROUND($EH394,1),ROW($EH$5:$EH$900)-4,""),3)),""))</f>
        <v/>
      </c>
      <c r="HQ394" s="117" t="str" cm="1">
        <f t="array" ref="HQ394">IF(IFERROR(INDEX($E$5:$E$900,SMALL(IF(ROUND($EH$5:$EH$900,1)=ROUND($EH394,1),ROW($EH$5:$EH$900)-4,""),4)),"")=$E394,"",IFERROR(INDEX($E$5:$E$900,SMALL(IF(ROUND($EH$5:$EH$900,1)=ROUND($EH394,1),ROW($EH$5:$EH$900)-4,""),4)),""))</f>
        <v/>
      </c>
      <c r="HR394" s="118"/>
      <c r="HS394" s="105" t="str">
        <f t="shared" si="44"/>
        <v>BAFB</v>
      </c>
      <c r="HT394" s="119" t="str">
        <f t="shared" si="45"/>
        <v/>
      </c>
      <c r="HU394" s="119" t="str">
        <f t="shared" si="45"/>
        <v/>
      </c>
      <c r="HV394" s="119" t="str">
        <f t="shared" si="45"/>
        <v/>
      </c>
      <c r="HW394" s="119" t="str">
        <f t="shared" si="45"/>
        <v/>
      </c>
    </row>
    <row r="395" spans="1:232" ht="12.75" customHeight="1" x14ac:dyDescent="0.25">
      <c r="A395" s="107" t="s">
        <v>1072</v>
      </c>
      <c r="B395" s="107" t="s">
        <v>1296</v>
      </c>
      <c r="C395" s="107" t="s">
        <v>1074</v>
      </c>
      <c r="D395" s="209">
        <v>2021</v>
      </c>
      <c r="E395" s="109" t="s">
        <v>1303</v>
      </c>
      <c r="F395" s="107" t="s">
        <v>1097</v>
      </c>
      <c r="G395" s="107" t="s">
        <v>1076</v>
      </c>
      <c r="H395" s="107" t="s">
        <v>1076</v>
      </c>
      <c r="I395" s="107" t="s">
        <v>1076</v>
      </c>
      <c r="J395" s="107" t="s">
        <v>1076</v>
      </c>
      <c r="K395" s="107" t="s">
        <v>1076</v>
      </c>
      <c r="L395" s="107" t="s">
        <v>1076</v>
      </c>
      <c r="M395" s="107" t="s">
        <v>1076</v>
      </c>
      <c r="N395" s="107" t="s">
        <v>1076</v>
      </c>
      <c r="O395" s="107" t="s">
        <v>1076</v>
      </c>
      <c r="P395" s="107" t="s">
        <v>1076</v>
      </c>
      <c r="Q395" s="107" t="s">
        <v>1076</v>
      </c>
      <c r="R395" s="107" t="s">
        <v>1076</v>
      </c>
      <c r="S395" s="107" t="s">
        <v>1077</v>
      </c>
      <c r="T395" s="107" t="s">
        <v>1077</v>
      </c>
      <c r="U395" s="107" t="s">
        <v>1077</v>
      </c>
      <c r="V395" s="107" t="s">
        <v>1077</v>
      </c>
      <c r="W395" s="107" t="s">
        <v>18</v>
      </c>
      <c r="X395" s="105" t="s">
        <v>1098</v>
      </c>
      <c r="Y395" s="107" t="s">
        <v>296</v>
      </c>
      <c r="Z395" s="107">
        <v>1</v>
      </c>
      <c r="AA395" s="107" t="s">
        <v>1304</v>
      </c>
      <c r="AB395" s="110">
        <v>2</v>
      </c>
      <c r="AC395" s="110">
        <v>2</v>
      </c>
      <c r="AD395" s="107">
        <v>2594</v>
      </c>
      <c r="AE395" s="107">
        <v>32</v>
      </c>
      <c r="AF395" s="107">
        <v>2</v>
      </c>
      <c r="AG395" s="107">
        <v>261598</v>
      </c>
      <c r="AH395" s="107">
        <v>16</v>
      </c>
      <c r="AI395" s="107" t="s">
        <v>1305</v>
      </c>
      <c r="AJ395" s="110">
        <v>8</v>
      </c>
      <c r="AK395" s="110" t="s">
        <v>405</v>
      </c>
      <c r="AL395" s="107" t="s">
        <v>316</v>
      </c>
      <c r="AM395" s="107">
        <v>2</v>
      </c>
      <c r="AN395" s="110" t="s">
        <v>493</v>
      </c>
      <c r="AO395" s="110">
        <v>2400</v>
      </c>
      <c r="AP395" s="107" t="s">
        <v>1299</v>
      </c>
      <c r="AQ395" s="107" t="s">
        <v>1081</v>
      </c>
      <c r="AR395" s="107" t="s">
        <v>319</v>
      </c>
      <c r="AS395" s="107" t="s">
        <v>1159</v>
      </c>
      <c r="AT395" s="107" t="s">
        <v>478</v>
      </c>
      <c r="AU395" s="111">
        <v>22.921004</v>
      </c>
      <c r="AV395" s="111">
        <v>27.420853000000001</v>
      </c>
      <c r="AW395" s="111">
        <v>32.727477999999998</v>
      </c>
      <c r="AX395" s="111">
        <v>19.993480999999999</v>
      </c>
      <c r="AY395" s="111">
        <v>18.218363</v>
      </c>
      <c r="AZ395" s="111">
        <v>30.367813000000002</v>
      </c>
      <c r="BA395" s="111">
        <v>20.501736999999999</v>
      </c>
      <c r="BB395" s="111">
        <v>42.371718000000001</v>
      </c>
      <c r="BC395" s="111">
        <v>68.653226000000004</v>
      </c>
      <c r="BD395" s="111">
        <v>29.631951999999998</v>
      </c>
      <c r="BE395" s="133">
        <v>266.500879</v>
      </c>
      <c r="BF395" s="133">
        <v>37.1</v>
      </c>
      <c r="BG395" s="133">
        <v>160495.01266099999</v>
      </c>
      <c r="BH395" s="112">
        <v>160178.838017</v>
      </c>
      <c r="BI395" s="111">
        <v>23.132522000000002</v>
      </c>
      <c r="BJ395" s="112">
        <v>742.30555600000002</v>
      </c>
      <c r="BK395" s="112">
        <v>120437.142431</v>
      </c>
      <c r="BL395" s="111">
        <v>17.393152000000001</v>
      </c>
      <c r="BM395" s="112">
        <v>683.78055600000005</v>
      </c>
      <c r="BN395" s="112">
        <v>80192.071555000002</v>
      </c>
      <c r="BO395" s="111">
        <v>11.581086000000001</v>
      </c>
      <c r="BP395" s="112">
        <v>509.80555600000002</v>
      </c>
      <c r="BQ395" s="112">
        <v>40087.695952000002</v>
      </c>
      <c r="BR395" s="111">
        <v>5.789339</v>
      </c>
      <c r="BS395" s="133">
        <v>377.69472200000001</v>
      </c>
      <c r="BT395" s="133">
        <v>1593367.3390909999</v>
      </c>
      <c r="BU395" s="112">
        <v>1592948.563813</v>
      </c>
      <c r="BV395" s="107">
        <v>26.995417</v>
      </c>
      <c r="BW395" s="107">
        <v>749.125</v>
      </c>
      <c r="BX395" s="107">
        <v>1195056.042619</v>
      </c>
      <c r="BY395" s="107">
        <v>20.252403000000001</v>
      </c>
      <c r="BZ395" s="107">
        <v>651.74444400000004</v>
      </c>
      <c r="CA395" s="107">
        <v>796975.12739299994</v>
      </c>
      <c r="CB395" s="107">
        <v>13.506195999999999</v>
      </c>
      <c r="CC395" s="107">
        <v>527.82500000000005</v>
      </c>
      <c r="CD395" s="107">
        <v>398109.38750299998</v>
      </c>
      <c r="CE395" s="107">
        <v>6.7466889999999999</v>
      </c>
      <c r="CF395" s="133">
        <v>341.93611099999998</v>
      </c>
      <c r="CG395" s="133">
        <v>498210.37463400001</v>
      </c>
      <c r="CH395" s="112">
        <v>499153.81026</v>
      </c>
      <c r="CI395" s="107">
        <v>31.301759000000001</v>
      </c>
      <c r="CJ395" s="107">
        <v>700.419444</v>
      </c>
      <c r="CK395" s="107">
        <v>373707.18693899998</v>
      </c>
      <c r="CL395" s="107">
        <v>23.435044999999999</v>
      </c>
      <c r="CM395" s="107">
        <v>607.14444400000002</v>
      </c>
      <c r="CN395" s="107">
        <v>249232.725893</v>
      </c>
      <c r="CO395" s="107">
        <v>15.629296</v>
      </c>
      <c r="CP395" s="107">
        <v>512.27499999999998</v>
      </c>
      <c r="CQ395" s="107">
        <v>124624.539355</v>
      </c>
      <c r="CR395" s="107">
        <v>7.8151609999999998</v>
      </c>
      <c r="CS395" s="107">
        <v>358.51583299999999</v>
      </c>
      <c r="CT395" s="107">
        <v>270408.73995999998</v>
      </c>
      <c r="CU395" s="107">
        <v>269010.78689599998</v>
      </c>
      <c r="CV395" s="107">
        <v>17.866719</v>
      </c>
      <c r="CW395" s="107">
        <v>701.1</v>
      </c>
      <c r="CX395" s="112">
        <v>202875.585403</v>
      </c>
      <c r="CY395" s="107">
        <v>13.474259</v>
      </c>
      <c r="CZ395" s="107">
        <v>635.35555599999998</v>
      </c>
      <c r="DA395" s="112">
        <v>135262.700706</v>
      </c>
      <c r="DB395" s="107">
        <v>8.9836569999999991</v>
      </c>
      <c r="DC395" s="107">
        <v>419.26388900000001</v>
      </c>
      <c r="DD395" s="112">
        <v>67691.539073000007</v>
      </c>
      <c r="DE395" s="107">
        <v>4.4958260000000001</v>
      </c>
      <c r="DF395" s="107">
        <v>325.8175</v>
      </c>
      <c r="DG395" s="133">
        <v>357384.944212</v>
      </c>
      <c r="DH395" s="112">
        <v>356673.89908200002</v>
      </c>
      <c r="DI395" s="107">
        <v>17.076301000000001</v>
      </c>
      <c r="DJ395" s="107">
        <v>701.76944400000002</v>
      </c>
      <c r="DK395" s="112">
        <v>267973.11579000001</v>
      </c>
      <c r="DL395" s="107">
        <v>12.829617000000001</v>
      </c>
      <c r="DM395" s="107">
        <v>686.044444</v>
      </c>
      <c r="DN395" s="112">
        <v>178621.12349</v>
      </c>
      <c r="DO395" s="107">
        <v>8.5517559999999992</v>
      </c>
      <c r="DP395" s="162">
        <v>447.66666700000002</v>
      </c>
      <c r="DQ395" s="112">
        <v>89406.978451999996</v>
      </c>
      <c r="DR395" s="107">
        <v>4.280494</v>
      </c>
      <c r="DS395" s="133">
        <v>337.76749999999998</v>
      </c>
      <c r="DT395" s="133">
        <v>27478.388289999999</v>
      </c>
      <c r="DU395" s="112">
        <v>27454.677151</v>
      </c>
      <c r="DV395" s="107">
        <v>28.105315000000001</v>
      </c>
      <c r="DW395" s="107">
        <v>698.82500000000005</v>
      </c>
      <c r="DX395" s="112">
        <v>20567.230428999999</v>
      </c>
      <c r="DY395" s="107">
        <v>21.054645000000001</v>
      </c>
      <c r="DZ395" s="162">
        <v>692.06388900000002</v>
      </c>
      <c r="EA395" s="112">
        <v>13729.315272</v>
      </c>
      <c r="EB395" s="107">
        <v>14.054681</v>
      </c>
      <c r="EC395" s="162">
        <v>424.691667</v>
      </c>
      <c r="ED395" s="112">
        <v>6870.9627309999996</v>
      </c>
      <c r="EE395" s="107">
        <v>7.0337949999999996</v>
      </c>
      <c r="EF395" s="133">
        <v>334.89194400000002</v>
      </c>
      <c r="EG395" s="133">
        <v>7743654.1380559998</v>
      </c>
      <c r="EH395" s="111">
        <v>7723954.3553919997</v>
      </c>
      <c r="EI395" s="107">
        <v>21.812158</v>
      </c>
      <c r="EJ395" s="107">
        <v>735.71984099999997</v>
      </c>
      <c r="EK395" s="112">
        <v>6776885.5058390005</v>
      </c>
      <c r="EL395" s="107">
        <v>19.137671000000001</v>
      </c>
      <c r="EM395" s="162">
        <v>723.66904799999998</v>
      </c>
      <c r="EN395" s="112">
        <v>5807188.5699610002</v>
      </c>
      <c r="EO395" s="107">
        <v>16.399283</v>
      </c>
      <c r="EP395" s="162">
        <v>664.13650800000005</v>
      </c>
      <c r="EQ395" s="112">
        <v>4840936.280855</v>
      </c>
      <c r="ER395" s="107">
        <v>13.670623000000001</v>
      </c>
      <c r="ES395" s="162">
        <v>583.28571399999998</v>
      </c>
      <c r="ET395" s="112">
        <v>3869856.1400629999</v>
      </c>
      <c r="EU395" s="107">
        <v>10.928329</v>
      </c>
      <c r="EV395" s="162">
        <v>460.37619000000001</v>
      </c>
      <c r="EW395" s="112">
        <v>2908544.3028810001</v>
      </c>
      <c r="EX395" s="107">
        <v>8.2136200000000006</v>
      </c>
      <c r="EY395" s="162">
        <v>396.72968300000002</v>
      </c>
      <c r="EZ395" s="112">
        <v>1937739.6203099999</v>
      </c>
      <c r="FA395" s="107">
        <v>5.4721039999999999</v>
      </c>
      <c r="FB395" s="162">
        <v>352.49706300000003</v>
      </c>
      <c r="FC395" s="112">
        <v>970739.00599600002</v>
      </c>
      <c r="FD395" s="107">
        <v>2.7413310000000002</v>
      </c>
      <c r="FE395" s="133">
        <v>304.036429</v>
      </c>
      <c r="FF395" s="133">
        <v>5460.9624000000003</v>
      </c>
      <c r="FG395" s="112">
        <v>5394.3245020000004</v>
      </c>
      <c r="FH395" s="107">
        <v>15.937849</v>
      </c>
      <c r="FI395" s="107">
        <v>274.11075799999998</v>
      </c>
      <c r="FJ395" s="112">
        <v>2747.3905789999999</v>
      </c>
      <c r="FK395" s="107">
        <v>8.1173269999999995</v>
      </c>
      <c r="FL395" s="133">
        <v>262.88424199999997</v>
      </c>
      <c r="FM395" s="133">
        <v>3527.061052</v>
      </c>
      <c r="FN395" s="112">
        <v>3514.6297359999999</v>
      </c>
      <c r="FO395" s="107">
        <v>25.731238000000001</v>
      </c>
      <c r="FP395" s="107">
        <v>268.57348500000001</v>
      </c>
      <c r="FQ395" s="112">
        <v>1753.4800090000001</v>
      </c>
      <c r="FR395" s="107">
        <v>12.837543</v>
      </c>
      <c r="FS395" s="133">
        <v>260.950152</v>
      </c>
      <c r="FT395" s="107">
        <v>254.36246199999999</v>
      </c>
      <c r="FU395" s="107">
        <v>22.080075000000001</v>
      </c>
      <c r="FV395" s="107">
        <v>745.51935500000002</v>
      </c>
      <c r="FW395" s="107">
        <v>254.25348600000001</v>
      </c>
      <c r="FX395" s="107">
        <v>22.070615</v>
      </c>
      <c r="FY395" s="107">
        <v>744.45</v>
      </c>
      <c r="FZ395" s="107">
        <v>5180720.5769239999</v>
      </c>
      <c r="GA395" s="107">
        <v>34.982367000000004</v>
      </c>
      <c r="GB395" s="133">
        <v>732.83611099999996</v>
      </c>
      <c r="GC395" s="107">
        <v>28887360.271090999</v>
      </c>
      <c r="GD395" s="107">
        <v>195.05939599999999</v>
      </c>
      <c r="GE395" s="132">
        <v>731.92777799999999</v>
      </c>
      <c r="GF395" s="132">
        <v>223.043485</v>
      </c>
      <c r="GG395" s="132">
        <v>24.1</v>
      </c>
      <c r="GH395" s="132">
        <v>53.9</v>
      </c>
      <c r="GI395" s="132">
        <v>88.9</v>
      </c>
      <c r="GJ395" s="132">
        <v>37.1</v>
      </c>
      <c r="GK395" s="132">
        <v>230</v>
      </c>
      <c r="GL395" s="133">
        <v>0</v>
      </c>
      <c r="GM395" s="133">
        <v>6</v>
      </c>
      <c r="GN395" s="133">
        <v>0</v>
      </c>
      <c r="GO395" s="72">
        <v>0</v>
      </c>
      <c r="GP395" s="72">
        <v>0</v>
      </c>
      <c r="GQ395" s="72">
        <v>0</v>
      </c>
      <c r="GR395" s="72" t="s">
        <v>1103</v>
      </c>
      <c r="GS395" s="72" t="s">
        <v>981</v>
      </c>
      <c r="GT395" s="72">
        <v>0.91600000000000004</v>
      </c>
      <c r="GU395" s="72">
        <v>0.94059999999999999</v>
      </c>
      <c r="GV395" s="72">
        <v>0.94540000000000002</v>
      </c>
      <c r="GW395" s="72">
        <v>0.92090000000000005</v>
      </c>
      <c r="GX395" s="72" t="s">
        <v>1085</v>
      </c>
      <c r="GY395" s="72">
        <v>1</v>
      </c>
      <c r="GZ395" s="72">
        <v>2400</v>
      </c>
      <c r="HA395" s="133" t="s">
        <v>1086</v>
      </c>
      <c r="HB395" s="72" t="s">
        <v>981</v>
      </c>
      <c r="HC395" s="53" t="str">
        <f t="shared" si="42"/>
        <v>104</v>
      </c>
      <c r="HD395" s="56">
        <f t="shared" si="41"/>
        <v>2021</v>
      </c>
      <c r="HF395" s="56" t="e">
        <f>MATCH(ROUND(#REF!,1),#REF!,0)</f>
        <v>#REF!</v>
      </c>
      <c r="HG395" s="56" t="e">
        <f>MATCH(ROUND(#REF!,1),#REF!,0)</f>
        <v>#REF!</v>
      </c>
      <c r="HH395" s="56" t="e">
        <f>MATCH(ROUND(#REF!,1),#REF!,0)</f>
        <v>#REF!</v>
      </c>
      <c r="HI395" s="56" t="e">
        <f>MATCH(ROUND(#REF!,1),#REF!,0)</f>
        <v>#REF!</v>
      </c>
      <c r="HK395" s="115">
        <f t="shared" si="43"/>
        <v>2</v>
      </c>
      <c r="HL395" s="115" t="str" cm="1">
        <f t="array" ref="HL395">IFERROR(INDEX(#REF!,'5. Data Set'!HH395),"")</f>
        <v/>
      </c>
      <c r="HN395" s="116" t="str" cm="1">
        <f t="array" ref="HN395">IF(IFERROR(INDEX($E$5:$E$900,SMALL(IF(ROUND($EH$5:$EH$900,1)=ROUND($EH395,1),ROW($EH$5:$EH$900)-4,""),1)),"")=$E395,"",IFERROR(INDEX($E$5:$E$900,SMALL(IF(ROUND($EH$5:$EH$900,1)=ROUND($EH395,1),ROW($EH$5:$EH$900)-4,""),1)),""))</f>
        <v/>
      </c>
      <c r="HO395" s="116" t="str" cm="1">
        <f t="array" ref="HO395">IF(IFERROR(INDEX($E$5:$E$900,SMALL(IF(ROUND($EH$5:$EH$900,1)=ROUND($EH395,1),ROW($EH$5:$EH$900)-4,""),2)),"")=$E395,"",IFERROR(INDEX($E$5:$E$900,SMALL(IF(ROUND($EH$5:$EH$900,1)=ROUND($EH395,1),ROW($EH$5:$EH$900)-4,""),2)),""))</f>
        <v>TGG146</v>
      </c>
      <c r="HP395" s="116" t="str" cm="1">
        <f t="array" ref="HP395">IF(IFERROR(INDEX($E$5:$E$900,SMALL(IF(ROUND($EH$5:$EH$900,1)=ROUND($EH395,1),ROW($EH$5:$EH$900)-4,""),3)),"")=$E395,"",IFERROR(INDEX($E$5:$E$900,SMALL(IF(ROUND($EH$5:$EH$900,1)=ROUND($EH395,1),ROW($EH$5:$EH$900)-4,""),3)),""))</f>
        <v/>
      </c>
      <c r="HQ395" s="117" t="str" cm="1">
        <f t="array" ref="HQ395">IF(IFERROR(INDEX($E$5:$E$900,SMALL(IF(ROUND($EH$5:$EH$900,1)=ROUND($EH395,1),ROW($EH$5:$EH$900)-4,""),4)),"")=$E395,"",IFERROR(INDEX($E$5:$E$900,SMALL(IF(ROUND($EH$5:$EH$900,1)=ROUND($EH395,1),ROW($EH$5:$EH$900)-4,""),4)),""))</f>
        <v/>
      </c>
      <c r="HR395" s="118"/>
      <c r="HS395" s="105" t="str">
        <f t="shared" si="44"/>
        <v>BAFB</v>
      </c>
      <c r="HT395" s="119" t="str">
        <f t="shared" si="45"/>
        <v/>
      </c>
      <c r="HU395" s="119" t="str">
        <f t="shared" si="45"/>
        <v>BAFB</v>
      </c>
      <c r="HV395" s="119" t="str">
        <f t="shared" si="45"/>
        <v/>
      </c>
      <c r="HW395" s="119" t="str">
        <f t="shared" si="45"/>
        <v/>
      </c>
    </row>
    <row r="396" spans="1:232" ht="12.75" customHeight="1" x14ac:dyDescent="0.25">
      <c r="A396" s="107" t="s">
        <v>1072</v>
      </c>
      <c r="B396" s="107" t="s">
        <v>1296</v>
      </c>
      <c r="C396" s="107" t="s">
        <v>1074</v>
      </c>
      <c r="D396" s="209">
        <v>2021</v>
      </c>
      <c r="E396" s="109" t="s">
        <v>1306</v>
      </c>
      <c r="F396" s="107" t="s">
        <v>1097</v>
      </c>
      <c r="G396" s="107" t="s">
        <v>1076</v>
      </c>
      <c r="H396" s="107" t="s">
        <v>1076</v>
      </c>
      <c r="I396" s="107" t="s">
        <v>1076</v>
      </c>
      <c r="J396" s="107" t="s">
        <v>1076</v>
      </c>
      <c r="K396" s="107" t="s">
        <v>1076</v>
      </c>
      <c r="L396" s="107" t="s">
        <v>1076</v>
      </c>
      <c r="M396" s="107" t="s">
        <v>1076</v>
      </c>
      <c r="N396" s="107" t="s">
        <v>1076</v>
      </c>
      <c r="O396" s="107" t="s">
        <v>1076</v>
      </c>
      <c r="P396" s="107" t="s">
        <v>1076</v>
      </c>
      <c r="Q396" s="107" t="s">
        <v>1076</v>
      </c>
      <c r="R396" s="107" t="s">
        <v>1076</v>
      </c>
      <c r="S396" s="107" t="s">
        <v>1077</v>
      </c>
      <c r="T396" s="107" t="s">
        <v>1077</v>
      </c>
      <c r="U396" s="107" t="s">
        <v>1077</v>
      </c>
      <c r="V396" s="107" t="s">
        <v>1077</v>
      </c>
      <c r="W396" s="107" t="s">
        <v>18</v>
      </c>
      <c r="X396" s="105" t="s">
        <v>1098</v>
      </c>
      <c r="Y396" s="107" t="s">
        <v>296</v>
      </c>
      <c r="Z396" s="107">
        <v>1</v>
      </c>
      <c r="AA396" s="107" t="s">
        <v>1304</v>
      </c>
      <c r="AB396" s="110">
        <v>1</v>
      </c>
      <c r="AC396" s="110">
        <v>1</v>
      </c>
      <c r="AD396" s="107">
        <v>2594</v>
      </c>
      <c r="AE396" s="107">
        <v>32</v>
      </c>
      <c r="AF396" s="107">
        <v>2</v>
      </c>
      <c r="AG396" s="107">
        <v>261598</v>
      </c>
      <c r="AH396" s="107">
        <v>8</v>
      </c>
      <c r="AI396" s="107" t="s">
        <v>1298</v>
      </c>
      <c r="AJ396" s="110">
        <v>8</v>
      </c>
      <c r="AK396" s="110" t="s">
        <v>405</v>
      </c>
      <c r="AL396" s="107" t="s">
        <v>316</v>
      </c>
      <c r="AM396" s="107">
        <v>2</v>
      </c>
      <c r="AN396" s="110" t="s">
        <v>493</v>
      </c>
      <c r="AO396" s="110">
        <v>2400</v>
      </c>
      <c r="AP396" s="107" t="s">
        <v>1299</v>
      </c>
      <c r="AQ396" s="107" t="s">
        <v>1081</v>
      </c>
      <c r="AR396" s="107" t="s">
        <v>319</v>
      </c>
      <c r="AS396" s="107" t="s">
        <v>1159</v>
      </c>
      <c r="AT396" s="107" t="s">
        <v>478</v>
      </c>
      <c r="AU396" s="111">
        <v>19.631668999999999</v>
      </c>
      <c r="AV396" s="111">
        <v>23.093273</v>
      </c>
      <c r="AW396" s="111">
        <v>27.712902</v>
      </c>
      <c r="AX396" s="111">
        <v>16.475541</v>
      </c>
      <c r="AY396" s="111">
        <v>15.419256000000001</v>
      </c>
      <c r="AZ396" s="111">
        <v>25.280992999999999</v>
      </c>
      <c r="BA396" s="111">
        <v>17.223746999999999</v>
      </c>
      <c r="BB396" s="111">
        <v>57.363748999999999</v>
      </c>
      <c r="BC396" s="111">
        <v>95.388614000000004</v>
      </c>
      <c r="BD396" s="111">
        <v>23.658332999999999</v>
      </c>
      <c r="BE396" s="133">
        <v>235.221304</v>
      </c>
      <c r="BF396" s="133">
        <v>31.9</v>
      </c>
      <c r="BG396" s="133">
        <v>83721.117362999998</v>
      </c>
      <c r="BH396" s="112">
        <v>83523.706573999996</v>
      </c>
      <c r="BI396" s="111">
        <v>12.06223</v>
      </c>
      <c r="BJ396" s="112">
        <v>431.74225799999999</v>
      </c>
      <c r="BK396" s="112">
        <v>62767.045996000001</v>
      </c>
      <c r="BL396" s="111">
        <v>9.0646190000000004</v>
      </c>
      <c r="BM396" s="112">
        <v>400.93</v>
      </c>
      <c r="BN396" s="112">
        <v>41877.333363999998</v>
      </c>
      <c r="BO396" s="111">
        <v>6.0477920000000003</v>
      </c>
      <c r="BP396" s="112">
        <v>316.51903199999998</v>
      </c>
      <c r="BQ396" s="112">
        <v>20939.068498000001</v>
      </c>
      <c r="BR396" s="111">
        <v>3.0239539999999998</v>
      </c>
      <c r="BS396" s="133">
        <v>245.712581</v>
      </c>
      <c r="BT396" s="133">
        <v>819730.39670200006</v>
      </c>
      <c r="BU396" s="112">
        <v>820073.29106399999</v>
      </c>
      <c r="BV396" s="107">
        <v>13.897637</v>
      </c>
      <c r="BW396" s="107">
        <v>437.750968</v>
      </c>
      <c r="BX396" s="107">
        <v>614632.02209099999</v>
      </c>
      <c r="BY396" s="107">
        <v>10.41606</v>
      </c>
      <c r="BZ396" s="107">
        <v>382.68645199999997</v>
      </c>
      <c r="CA396" s="107">
        <v>409575.28626600001</v>
      </c>
      <c r="CB396" s="107">
        <v>6.9409999999999998</v>
      </c>
      <c r="CC396" s="107">
        <v>327.99128999999999</v>
      </c>
      <c r="CD396" s="107">
        <v>204909.44403799999</v>
      </c>
      <c r="CE396" s="107">
        <v>3.4725640000000002</v>
      </c>
      <c r="CF396" s="133">
        <v>223.276129</v>
      </c>
      <c r="CG396" s="133">
        <v>252172.545289</v>
      </c>
      <c r="CH396" s="112">
        <v>252789.55908899999</v>
      </c>
      <c r="CI396" s="107">
        <v>15.852344</v>
      </c>
      <c r="CJ396" s="107">
        <v>407.004839</v>
      </c>
      <c r="CK396" s="107">
        <v>189111.42251900001</v>
      </c>
      <c r="CL396" s="107">
        <v>11.859109999999999</v>
      </c>
      <c r="CM396" s="107">
        <v>350.81322599999999</v>
      </c>
      <c r="CN396" s="107">
        <v>126128.25071399999</v>
      </c>
      <c r="CO396" s="107">
        <v>7.9094579999999999</v>
      </c>
      <c r="CP396" s="107">
        <v>308.575806</v>
      </c>
      <c r="CQ396" s="107">
        <v>63063.235976999997</v>
      </c>
      <c r="CR396" s="107">
        <v>3.9546730000000001</v>
      </c>
      <c r="CS396" s="107">
        <v>226.27548400000001</v>
      </c>
      <c r="CT396" s="107">
        <v>136832.819995</v>
      </c>
      <c r="CU396" s="107">
        <v>136900.62364500001</v>
      </c>
      <c r="CV396" s="107">
        <v>9.0924420000000001</v>
      </c>
      <c r="CW396" s="107">
        <v>406.24967700000002</v>
      </c>
      <c r="CX396" s="112">
        <v>102637.50977</v>
      </c>
      <c r="CY396" s="107">
        <v>6.8168100000000003</v>
      </c>
      <c r="CZ396" s="107">
        <v>384.23290300000002</v>
      </c>
      <c r="DA396" s="112">
        <v>68368.044003000003</v>
      </c>
      <c r="DB396" s="107">
        <v>4.5407570000000002</v>
      </c>
      <c r="DC396" s="107">
        <v>261.19774200000001</v>
      </c>
      <c r="DD396" s="112">
        <v>34211.308121000002</v>
      </c>
      <c r="DE396" s="107">
        <v>2.2721909999999998</v>
      </c>
      <c r="DF396" s="107">
        <v>212.87225799999999</v>
      </c>
      <c r="DG396" s="133">
        <v>184702.49354</v>
      </c>
      <c r="DH396" s="112">
        <v>184659.91153300001</v>
      </c>
      <c r="DI396" s="107">
        <v>8.8408719999999992</v>
      </c>
      <c r="DJ396" s="107">
        <v>408.07903199999998</v>
      </c>
      <c r="DK396" s="112">
        <v>138476.29632600001</v>
      </c>
      <c r="DL396" s="107">
        <v>6.6297620000000004</v>
      </c>
      <c r="DM396" s="107">
        <v>408.770645</v>
      </c>
      <c r="DN396" s="112">
        <v>92336.159702999998</v>
      </c>
      <c r="DO396" s="107">
        <v>4.4207330000000002</v>
      </c>
      <c r="DP396" s="162">
        <v>276.60903200000001</v>
      </c>
      <c r="DQ396" s="112">
        <v>46171.122324999997</v>
      </c>
      <c r="DR396" s="107">
        <v>2.210512</v>
      </c>
      <c r="DS396" s="133">
        <v>219.601935</v>
      </c>
      <c r="DT396" s="133">
        <v>13872.612118999999</v>
      </c>
      <c r="DU396" s="112">
        <v>13879.371458</v>
      </c>
      <c r="DV396" s="107">
        <v>14.208292999999999</v>
      </c>
      <c r="DW396" s="107">
        <v>406.55225799999999</v>
      </c>
      <c r="DX396" s="112">
        <v>10403.176643000001</v>
      </c>
      <c r="DY396" s="107">
        <v>10.649718</v>
      </c>
      <c r="DZ396" s="162">
        <v>398.91645199999999</v>
      </c>
      <c r="EA396" s="112">
        <v>6942.4268949999996</v>
      </c>
      <c r="EB396" s="107">
        <v>7.1069529999999999</v>
      </c>
      <c r="EC396" s="162">
        <v>264.11580600000002</v>
      </c>
      <c r="ED396" s="112">
        <v>3451.3806960000002</v>
      </c>
      <c r="EE396" s="107">
        <v>3.5331739999999998</v>
      </c>
      <c r="EF396" s="133">
        <v>217.149677</v>
      </c>
      <c r="EG396" s="133">
        <v>4014832.7275439999</v>
      </c>
      <c r="EH396" s="111">
        <v>4008817.8989300001</v>
      </c>
      <c r="EI396" s="107">
        <v>11.320752000000001</v>
      </c>
      <c r="EJ396" s="107">
        <v>425.129752</v>
      </c>
      <c r="EK396" s="112">
        <v>3507653.076134</v>
      </c>
      <c r="EL396" s="107">
        <v>9.905481</v>
      </c>
      <c r="EM396" s="162">
        <v>420.73983500000003</v>
      </c>
      <c r="EN396" s="112">
        <v>3009087.2131289998</v>
      </c>
      <c r="EO396" s="107">
        <v>8.4975500000000004</v>
      </c>
      <c r="EP396" s="162">
        <v>385.11876000000001</v>
      </c>
      <c r="EQ396" s="112">
        <v>2514708.7072910001</v>
      </c>
      <c r="ER396" s="107">
        <v>7.1014429999999997</v>
      </c>
      <c r="ES396" s="162">
        <v>352.35677700000002</v>
      </c>
      <c r="ET396" s="112">
        <v>2003319.322071</v>
      </c>
      <c r="EU396" s="107">
        <v>5.6572990000000001</v>
      </c>
      <c r="EV396" s="162">
        <v>291.17479300000002</v>
      </c>
      <c r="EW396" s="112">
        <v>1508710.823471</v>
      </c>
      <c r="EX396" s="107">
        <v>4.2605430000000002</v>
      </c>
      <c r="EY396" s="162">
        <v>258.54272700000001</v>
      </c>
      <c r="EZ396" s="112">
        <v>1003896.5503370001</v>
      </c>
      <c r="FA396" s="107">
        <v>2.8349660000000001</v>
      </c>
      <c r="FB396" s="162">
        <v>226.187769</v>
      </c>
      <c r="FC396" s="112">
        <v>501711.88393000001</v>
      </c>
      <c r="FD396" s="107">
        <v>1.4168160000000001</v>
      </c>
      <c r="FE396" s="133">
        <v>204.66223099999999</v>
      </c>
      <c r="FF396" s="133">
        <v>5419.4913299999998</v>
      </c>
      <c r="FG396" s="112">
        <v>5343.7683020000004</v>
      </c>
      <c r="FH396" s="107">
        <v>15.788478</v>
      </c>
      <c r="FI396" s="107">
        <v>200.17147499999999</v>
      </c>
      <c r="FJ396" s="112">
        <v>2717.8199490000002</v>
      </c>
      <c r="FK396" s="107">
        <v>8.0299589999999998</v>
      </c>
      <c r="FL396" s="133">
        <v>192.47590199999999</v>
      </c>
      <c r="FM396" s="133">
        <v>3514.5629709999998</v>
      </c>
      <c r="FN396" s="112">
        <v>3533.1977729999999</v>
      </c>
      <c r="FO396" s="107">
        <v>25.867177000000002</v>
      </c>
      <c r="FP396" s="107">
        <v>193.831129</v>
      </c>
      <c r="FQ396" s="112">
        <v>1758.4985019999999</v>
      </c>
      <c r="FR396" s="107">
        <v>12.874283999999999</v>
      </c>
      <c r="FS396" s="133">
        <v>188.82327900000001</v>
      </c>
      <c r="FT396" s="107">
        <v>116.511077</v>
      </c>
      <c r="FU396" s="107">
        <v>10.113809</v>
      </c>
      <c r="FV396" s="107">
        <v>423.69620700000002</v>
      </c>
      <c r="FW396" s="107">
        <v>114.56277</v>
      </c>
      <c r="FX396" s="107">
        <v>9.9446849999999998</v>
      </c>
      <c r="FY396" s="107">
        <v>424.11428599999999</v>
      </c>
      <c r="FZ396" s="107">
        <v>2654739.1264579999</v>
      </c>
      <c r="GA396" s="107">
        <v>17.925896000000002</v>
      </c>
      <c r="GB396" s="133">
        <v>426.92967700000003</v>
      </c>
      <c r="GC396" s="107">
        <v>14866606.523922</v>
      </c>
      <c r="GD396" s="107">
        <v>100.38547199999999</v>
      </c>
      <c r="GE396" s="132">
        <v>426.77032300000002</v>
      </c>
      <c r="GF396" s="132">
        <v>213.02032800000001</v>
      </c>
      <c r="GG396" s="132">
        <v>20.2</v>
      </c>
      <c r="GH396" s="132">
        <v>74</v>
      </c>
      <c r="GI396" s="132">
        <v>74.599999999999994</v>
      </c>
      <c r="GJ396" s="132">
        <v>31.9</v>
      </c>
      <c r="GK396" s="132">
        <v>230</v>
      </c>
      <c r="GL396" s="133">
        <v>0</v>
      </c>
      <c r="GM396" s="133">
        <v>6</v>
      </c>
      <c r="GN396" s="133">
        <v>0</v>
      </c>
      <c r="GO396" s="72">
        <v>0</v>
      </c>
      <c r="GP396" s="72">
        <v>0</v>
      </c>
      <c r="GQ396" s="72">
        <v>0</v>
      </c>
      <c r="GR396" s="72" t="s">
        <v>1103</v>
      </c>
      <c r="GS396" s="72" t="s">
        <v>981</v>
      </c>
      <c r="GT396" s="72">
        <v>0.91600000000000004</v>
      </c>
      <c r="GU396" s="72">
        <v>0.94059999999999999</v>
      </c>
      <c r="GV396" s="72">
        <v>0.94540000000000002</v>
      </c>
      <c r="GW396" s="72">
        <v>0.92090000000000005</v>
      </c>
      <c r="GX396" s="72" t="s">
        <v>1085</v>
      </c>
      <c r="GY396" s="72">
        <v>1</v>
      </c>
      <c r="GZ396" s="72">
        <v>2400</v>
      </c>
      <c r="HA396" s="133" t="s">
        <v>1086</v>
      </c>
      <c r="HB396" s="72" t="s">
        <v>981</v>
      </c>
      <c r="HC396" s="53" t="str">
        <f t="shared" si="42"/>
        <v>105</v>
      </c>
      <c r="HD396" s="56">
        <f t="shared" si="41"/>
        <v>2021</v>
      </c>
      <c r="HF396" s="56" t="e">
        <f>MATCH(ROUND(#REF!,1),#REF!,0)</f>
        <v>#REF!</v>
      </c>
      <c r="HG396" s="56" t="e">
        <f>MATCH(ROUND(#REF!,1),#REF!,0)</f>
        <v>#REF!</v>
      </c>
      <c r="HH396" s="56" t="e">
        <f>MATCH(ROUND(#REF!,1),#REF!,0)</f>
        <v>#REF!</v>
      </c>
      <c r="HI396" s="56" t="e">
        <f>MATCH(ROUND(#REF!,1),#REF!,0)</f>
        <v>#REF!</v>
      </c>
      <c r="HK396" s="115">
        <f t="shared" si="43"/>
        <v>1</v>
      </c>
      <c r="HL396" s="115" t="str" cm="1">
        <f t="array" ref="HL396">IFERROR(INDEX(#REF!,'5. Data Set'!HH396),"")</f>
        <v/>
      </c>
      <c r="HN396" s="116" t="str" cm="1">
        <f t="array" ref="HN396">IF(IFERROR(INDEX($E$5:$E$900,SMALL(IF(ROUND($EH$5:$EH$900,1)=ROUND($EH396,1),ROW($EH$5:$EH$900)-4,""),1)),"")=$E396,"",IFERROR(INDEX($E$5:$E$900,SMALL(IF(ROUND($EH$5:$EH$900,1)=ROUND($EH396,1),ROW($EH$5:$EH$900)-4,""),1)),""))</f>
        <v/>
      </c>
      <c r="HO396" s="116" t="str" cm="1">
        <f t="array" ref="HO396">IF(IFERROR(INDEX($E$5:$E$900,SMALL(IF(ROUND($EH$5:$EH$900,1)=ROUND($EH396,1),ROW($EH$5:$EH$900)-4,""),2)),"")=$E396,"",IFERROR(INDEX($E$5:$E$900,SMALL(IF(ROUND($EH$5:$EH$900,1)=ROUND($EH396,1),ROW($EH$5:$EH$900)-4,""),2)),""))</f>
        <v>TGG147</v>
      </c>
      <c r="HP396" s="116" t="str" cm="1">
        <f t="array" ref="HP396">IF(IFERROR(INDEX($E$5:$E$900,SMALL(IF(ROUND($EH$5:$EH$900,1)=ROUND($EH396,1),ROW($EH$5:$EH$900)-4,""),3)),"")=$E396,"",IFERROR(INDEX($E$5:$E$900,SMALL(IF(ROUND($EH$5:$EH$900,1)=ROUND($EH396,1),ROW($EH$5:$EH$900)-4,""),3)),""))</f>
        <v/>
      </c>
      <c r="HQ396" s="117" t="str" cm="1">
        <f t="array" ref="HQ396">IF(IFERROR(INDEX($E$5:$E$900,SMALL(IF(ROUND($EH$5:$EH$900,1)=ROUND($EH396,1),ROW($EH$5:$EH$900)-4,""),4)),"")=$E396,"",IFERROR(INDEX($E$5:$E$900,SMALL(IF(ROUND($EH$5:$EH$900,1)=ROUND($EH396,1),ROW($EH$5:$EH$900)-4,""),4)),""))</f>
        <v/>
      </c>
      <c r="HR396" s="118"/>
      <c r="HS396" s="105" t="str">
        <f t="shared" si="44"/>
        <v>BAFB</v>
      </c>
      <c r="HT396" s="119" t="str">
        <f t="shared" si="45"/>
        <v/>
      </c>
      <c r="HU396" s="119" t="str">
        <f t="shared" si="45"/>
        <v>BAFB</v>
      </c>
      <c r="HV396" s="119" t="str">
        <f t="shared" si="45"/>
        <v/>
      </c>
      <c r="HW396" s="119" t="str">
        <f t="shared" si="45"/>
        <v/>
      </c>
    </row>
    <row r="397" spans="1:232" ht="12.75" customHeight="1" x14ac:dyDescent="0.25">
      <c r="A397" s="107" t="s">
        <v>1072</v>
      </c>
      <c r="B397" s="107" t="s">
        <v>1296</v>
      </c>
      <c r="C397" s="107" t="s">
        <v>1074</v>
      </c>
      <c r="D397" s="209">
        <v>2021</v>
      </c>
      <c r="E397" s="109" t="s">
        <v>1307</v>
      </c>
      <c r="F397" s="107" t="s">
        <v>1097</v>
      </c>
      <c r="G397" s="107" t="s">
        <v>1076</v>
      </c>
      <c r="H397" s="107" t="s">
        <v>1076</v>
      </c>
      <c r="I397" s="107" t="s">
        <v>1076</v>
      </c>
      <c r="J397" s="107" t="s">
        <v>1076</v>
      </c>
      <c r="K397" s="107" t="s">
        <v>1076</v>
      </c>
      <c r="L397" s="107" t="s">
        <v>1076</v>
      </c>
      <c r="M397" s="107" t="s">
        <v>1076</v>
      </c>
      <c r="N397" s="107" t="s">
        <v>1076</v>
      </c>
      <c r="O397" s="107" t="s">
        <v>1076</v>
      </c>
      <c r="P397" s="107" t="s">
        <v>1076</v>
      </c>
      <c r="Q397" s="107" t="s">
        <v>1076</v>
      </c>
      <c r="R397" s="107" t="s">
        <v>1076</v>
      </c>
      <c r="S397" s="107" t="s">
        <v>1077</v>
      </c>
      <c r="T397" s="107" t="s">
        <v>1077</v>
      </c>
      <c r="U397" s="107" t="s">
        <v>1077</v>
      </c>
      <c r="V397" s="107" t="s">
        <v>1077</v>
      </c>
      <c r="W397" s="107" t="s">
        <v>18</v>
      </c>
      <c r="X397" s="105" t="s">
        <v>1098</v>
      </c>
      <c r="Y397" s="107" t="s">
        <v>296</v>
      </c>
      <c r="Z397" s="107">
        <v>1</v>
      </c>
      <c r="AA397" s="107" t="s">
        <v>1308</v>
      </c>
      <c r="AB397" s="110">
        <v>2</v>
      </c>
      <c r="AC397" s="110">
        <v>2</v>
      </c>
      <c r="AD397" s="107">
        <v>2095</v>
      </c>
      <c r="AE397" s="107">
        <v>24</v>
      </c>
      <c r="AF397" s="107">
        <v>2</v>
      </c>
      <c r="AG397" s="107">
        <v>130526</v>
      </c>
      <c r="AH397" s="107">
        <v>16</v>
      </c>
      <c r="AI397" s="107" t="s">
        <v>1301</v>
      </c>
      <c r="AJ397" s="110">
        <v>2</v>
      </c>
      <c r="AK397" s="110" t="s">
        <v>405</v>
      </c>
      <c r="AL397" s="107" t="s">
        <v>316</v>
      </c>
      <c r="AM397" s="107">
        <v>2</v>
      </c>
      <c r="AN397" s="110" t="s">
        <v>493</v>
      </c>
      <c r="AO397" s="110">
        <v>800</v>
      </c>
      <c r="AP397" s="107" t="s">
        <v>1299</v>
      </c>
      <c r="AQ397" s="107" t="s">
        <v>1081</v>
      </c>
      <c r="AR397" s="107" t="s">
        <v>1082</v>
      </c>
      <c r="AS397" s="107" t="s">
        <v>1134</v>
      </c>
      <c r="AT397" s="107" t="s">
        <v>478</v>
      </c>
      <c r="AU397" s="111">
        <v>22.639306999999999</v>
      </c>
      <c r="AV397" s="111">
        <v>28.577601999999999</v>
      </c>
      <c r="AW397" s="111">
        <v>33.280703000000003</v>
      </c>
      <c r="AX397" s="111">
        <v>19.153559000000001</v>
      </c>
      <c r="AY397" s="111">
        <v>16.925121000000001</v>
      </c>
      <c r="AZ397" s="111">
        <v>214.469842</v>
      </c>
      <c r="BA397" s="111">
        <v>20.66047</v>
      </c>
      <c r="BB397" s="111">
        <v>15.53497</v>
      </c>
      <c r="BC397" s="111">
        <v>19.710989000000001</v>
      </c>
      <c r="BD397" s="111">
        <v>34.146165000000003</v>
      </c>
      <c r="BE397" s="133">
        <v>88.87406</v>
      </c>
      <c r="BF397" s="133">
        <v>36.200000000000003</v>
      </c>
      <c r="BG397" s="133">
        <v>103213.01394</v>
      </c>
      <c r="BH397" s="112">
        <v>103340.640669</v>
      </c>
      <c r="BI397" s="111">
        <v>14.924129000000001</v>
      </c>
      <c r="BJ397" s="112">
        <v>510.48387100000002</v>
      </c>
      <c r="BK397" s="112">
        <v>77342.201805000004</v>
      </c>
      <c r="BL397" s="111">
        <v>11.169517000000001</v>
      </c>
      <c r="BM397" s="112">
        <v>478.74193500000001</v>
      </c>
      <c r="BN397" s="112">
        <v>51672.186639</v>
      </c>
      <c r="BO397" s="111">
        <v>7.4623340000000002</v>
      </c>
      <c r="BP397" s="112">
        <v>313.89935500000001</v>
      </c>
      <c r="BQ397" s="112">
        <v>25770.892041999999</v>
      </c>
      <c r="BR397" s="111">
        <v>3.7217509999999998</v>
      </c>
      <c r="BS397" s="133">
        <v>229.73064500000001</v>
      </c>
      <c r="BT397" s="133">
        <v>1136982.1683990001</v>
      </c>
      <c r="BU397" s="112">
        <v>1136690.2211829999</v>
      </c>
      <c r="BV397" s="107">
        <v>19.263287999999999</v>
      </c>
      <c r="BW397" s="107">
        <v>508.06128999999999</v>
      </c>
      <c r="BX397" s="107">
        <v>852532.05262099998</v>
      </c>
      <c r="BY397" s="107">
        <v>14.447710000000001</v>
      </c>
      <c r="BZ397" s="107">
        <v>458.71290299999998</v>
      </c>
      <c r="CA397" s="107">
        <v>568902.05214499997</v>
      </c>
      <c r="CB397" s="107">
        <v>9.6410820000000008</v>
      </c>
      <c r="CC397" s="107">
        <v>362.78032300000001</v>
      </c>
      <c r="CD397" s="107">
        <v>284206.53070300003</v>
      </c>
      <c r="CE397" s="107">
        <v>4.8163980000000004</v>
      </c>
      <c r="CF397" s="133">
        <v>229.17838699999999</v>
      </c>
      <c r="CG397" s="133">
        <v>349275.33247099997</v>
      </c>
      <c r="CH397" s="112">
        <v>348427.96594199998</v>
      </c>
      <c r="CI397" s="107">
        <v>21.849793999999999</v>
      </c>
      <c r="CJ397" s="107">
        <v>488.75806499999999</v>
      </c>
      <c r="CK397" s="107">
        <v>261977.87554000001</v>
      </c>
      <c r="CL397" s="107">
        <v>16.428540000000002</v>
      </c>
      <c r="CM397" s="107">
        <v>485.42580600000002</v>
      </c>
      <c r="CN397" s="107">
        <v>174615.986813</v>
      </c>
      <c r="CO397" s="107">
        <v>10.950106999999999</v>
      </c>
      <c r="CP397" s="107">
        <v>324.85935499999999</v>
      </c>
      <c r="CQ397" s="107">
        <v>87341.798741000006</v>
      </c>
      <c r="CR397" s="107">
        <v>5.4771729999999996</v>
      </c>
      <c r="CS397" s="107">
        <v>227.68741900000001</v>
      </c>
      <c r="CT397" s="107">
        <v>163681.706791</v>
      </c>
      <c r="CU397" s="107">
        <v>163692.930089</v>
      </c>
      <c r="CV397" s="107">
        <v>10.871888999999999</v>
      </c>
      <c r="CW397" s="107">
        <v>452.70645200000001</v>
      </c>
      <c r="CX397" s="112">
        <v>122677.168397</v>
      </c>
      <c r="CY397" s="107">
        <v>8.1477719999999998</v>
      </c>
      <c r="CZ397" s="107">
        <v>420.36451599999998</v>
      </c>
      <c r="DA397" s="112">
        <v>81888.619032000002</v>
      </c>
      <c r="DB397" s="107">
        <v>5.4387439999999998</v>
      </c>
      <c r="DC397" s="107">
        <v>252.385806</v>
      </c>
      <c r="DD397" s="112">
        <v>40938.615688999998</v>
      </c>
      <c r="DE397" s="107">
        <v>2.7189939999999999</v>
      </c>
      <c r="DF397" s="107">
        <v>202.64935500000001</v>
      </c>
      <c r="DG397" s="133">
        <v>218710.63914000001</v>
      </c>
      <c r="DH397" s="112">
        <v>218902.49022899999</v>
      </c>
      <c r="DI397" s="107">
        <v>10.480287000000001</v>
      </c>
      <c r="DJ397" s="107">
        <v>486.00322599999998</v>
      </c>
      <c r="DK397" s="112">
        <v>164091.82566999999</v>
      </c>
      <c r="DL397" s="107">
        <v>7.8561439999999996</v>
      </c>
      <c r="DM397" s="107">
        <v>459.16774199999998</v>
      </c>
      <c r="DN397" s="112">
        <v>109431.636109</v>
      </c>
      <c r="DO397" s="107">
        <v>5.2392050000000001</v>
      </c>
      <c r="DP397" s="162">
        <v>286.59064499999999</v>
      </c>
      <c r="DQ397" s="112">
        <v>54596.800624000003</v>
      </c>
      <c r="DR397" s="107">
        <v>2.6139039999999998</v>
      </c>
      <c r="DS397" s="133">
        <v>214.85129000000001</v>
      </c>
      <c r="DT397" s="133">
        <v>128265.35387599999</v>
      </c>
      <c r="DU397" s="112">
        <v>128400.24389699999</v>
      </c>
      <c r="DV397" s="107">
        <v>131.443153</v>
      </c>
      <c r="DW397" s="107">
        <v>488.593548</v>
      </c>
      <c r="DX397" s="112">
        <v>96171.811589000004</v>
      </c>
      <c r="DY397" s="107">
        <v>98.450951000000003</v>
      </c>
      <c r="DZ397" s="162">
        <v>459.55161299999997</v>
      </c>
      <c r="EA397" s="112">
        <v>64200.570505000003</v>
      </c>
      <c r="EB397" s="107">
        <v>65.722036000000003</v>
      </c>
      <c r="EC397" s="162">
        <v>275.581613</v>
      </c>
      <c r="ED397" s="112">
        <v>32100.810560000002</v>
      </c>
      <c r="EE397" s="107">
        <v>32.861556</v>
      </c>
      <c r="EF397" s="133">
        <v>213.48129</v>
      </c>
      <c r="EG397" s="133">
        <v>5108039.4990370004</v>
      </c>
      <c r="EH397" s="111">
        <v>5136105.0295489999</v>
      </c>
      <c r="EI397" s="107">
        <v>14.504168</v>
      </c>
      <c r="EJ397" s="107">
        <v>523.689256</v>
      </c>
      <c r="EK397" s="112">
        <v>4475502.4992479999</v>
      </c>
      <c r="EL397" s="107">
        <v>12.638652</v>
      </c>
      <c r="EM397" s="162">
        <v>518.08595000000003</v>
      </c>
      <c r="EN397" s="112">
        <v>3830184.1279440001</v>
      </c>
      <c r="EO397" s="107">
        <v>10.816297</v>
      </c>
      <c r="EP397" s="162">
        <v>455.93884300000002</v>
      </c>
      <c r="EQ397" s="112">
        <v>3188508.1874020002</v>
      </c>
      <c r="ER397" s="107">
        <v>9.0042279999999995</v>
      </c>
      <c r="ES397" s="162">
        <v>334.67281000000003</v>
      </c>
      <c r="ET397" s="112">
        <v>2560326.5758250002</v>
      </c>
      <c r="EU397" s="107">
        <v>7.2302660000000003</v>
      </c>
      <c r="EV397" s="162">
        <v>285.24644599999999</v>
      </c>
      <c r="EW397" s="112">
        <v>1910273.186772</v>
      </c>
      <c r="EX397" s="107">
        <v>5.3945400000000001</v>
      </c>
      <c r="EY397" s="162">
        <v>255.275868</v>
      </c>
      <c r="EZ397" s="112">
        <v>1281061.702942</v>
      </c>
      <c r="FA397" s="107">
        <v>3.6176699999999999</v>
      </c>
      <c r="FB397" s="162">
        <v>227.08239699999999</v>
      </c>
      <c r="FC397" s="112">
        <v>637136.14519700001</v>
      </c>
      <c r="FD397" s="107">
        <v>1.7992490000000001</v>
      </c>
      <c r="FE397" s="133">
        <v>199.43892600000001</v>
      </c>
      <c r="FF397" s="133">
        <v>1202.680803</v>
      </c>
      <c r="FG397" s="112">
        <v>1210.5812040000001</v>
      </c>
      <c r="FH397" s="107">
        <v>3.5767329999999999</v>
      </c>
      <c r="FI397" s="107">
        <v>168.60114799999999</v>
      </c>
      <c r="FJ397" s="112">
        <v>602.75854200000003</v>
      </c>
      <c r="FK397" s="107">
        <v>1.780886</v>
      </c>
      <c r="FL397" s="133">
        <v>156.545738</v>
      </c>
      <c r="FM397" s="133">
        <v>580.69394</v>
      </c>
      <c r="FN397" s="112">
        <v>584.38240699999994</v>
      </c>
      <c r="FO397" s="107">
        <v>4.2783689999999996</v>
      </c>
      <c r="FP397" s="107">
        <v>155.50508199999999</v>
      </c>
      <c r="FQ397" s="112">
        <v>289.56675899999999</v>
      </c>
      <c r="FR397" s="107">
        <v>2.1199699999999999</v>
      </c>
      <c r="FS397" s="133">
        <v>150.12278699999999</v>
      </c>
      <c r="FT397" s="107">
        <v>191.272863</v>
      </c>
      <c r="FU397" s="107">
        <v>16.603546999999999</v>
      </c>
      <c r="FV397" s="107">
        <v>493.19210500000003</v>
      </c>
      <c r="FW397" s="107">
        <v>193.57609199999999</v>
      </c>
      <c r="FX397" s="107">
        <v>16.80348</v>
      </c>
      <c r="FY397" s="107">
        <v>485.17692299999999</v>
      </c>
      <c r="FZ397" s="107">
        <v>2058867.5469599999</v>
      </c>
      <c r="GA397" s="107">
        <v>13.902324999999999</v>
      </c>
      <c r="GB397" s="133">
        <v>481.85897399999999</v>
      </c>
      <c r="GC397" s="107">
        <v>6841217.7162079997</v>
      </c>
      <c r="GD397" s="107">
        <v>46.19473</v>
      </c>
      <c r="GE397" s="132">
        <v>519.77741900000001</v>
      </c>
      <c r="GF397" s="132">
        <v>140.38163900000001</v>
      </c>
      <c r="GG397" s="132">
        <v>31.5</v>
      </c>
      <c r="GH397" s="132">
        <v>17.5</v>
      </c>
      <c r="GI397" s="132">
        <v>55.1</v>
      </c>
      <c r="GJ397" s="132">
        <v>36.200000000000003</v>
      </c>
      <c r="GK397" s="132">
        <v>230</v>
      </c>
      <c r="GL397" s="133">
        <v>0</v>
      </c>
      <c r="GM397" s="133">
        <v>6</v>
      </c>
      <c r="GN397" s="133">
        <v>0</v>
      </c>
      <c r="GO397" s="72">
        <v>0</v>
      </c>
      <c r="GP397" s="72">
        <v>0</v>
      </c>
      <c r="GQ397" s="72">
        <v>0</v>
      </c>
      <c r="GR397" s="72" t="s">
        <v>1103</v>
      </c>
      <c r="GS397" s="72" t="s">
        <v>981</v>
      </c>
      <c r="GT397" s="72">
        <v>0.88819999999999999</v>
      </c>
      <c r="GU397" s="72">
        <v>0.92600000000000005</v>
      </c>
      <c r="GV397" s="72">
        <v>0.94489999999999996</v>
      </c>
      <c r="GW397" s="72">
        <v>0.93359999999999999</v>
      </c>
      <c r="GX397" s="72" t="s">
        <v>1085</v>
      </c>
      <c r="GY397" s="72">
        <v>0.99</v>
      </c>
      <c r="GZ397" s="72">
        <v>800</v>
      </c>
      <c r="HA397" s="133" t="s">
        <v>1086</v>
      </c>
      <c r="HB397" s="72" t="s">
        <v>981</v>
      </c>
      <c r="HC397" s="53" t="str">
        <f t="shared" si="42"/>
        <v>106</v>
      </c>
      <c r="HD397" s="56">
        <f t="shared" si="41"/>
        <v>2021</v>
      </c>
      <c r="HF397" s="56" t="e">
        <f>MATCH(ROUND(#REF!,1),#REF!,0)</f>
        <v>#REF!</v>
      </c>
      <c r="HG397" s="56" t="e">
        <f>MATCH(ROUND(#REF!,1),#REF!,0)</f>
        <v>#REF!</v>
      </c>
      <c r="HH397" s="56" t="e">
        <f>MATCH(ROUND(#REF!,1),#REF!,0)</f>
        <v>#REF!</v>
      </c>
      <c r="HI397" s="56" t="e">
        <f>MATCH(ROUND(#REF!,1),#REF!,0)</f>
        <v>#REF!</v>
      </c>
      <c r="HK397" s="115">
        <f t="shared" si="43"/>
        <v>2</v>
      </c>
      <c r="HL397" s="115" t="str" cm="1">
        <f t="array" ref="HL397">IFERROR(INDEX(#REF!,'5. Data Set'!HH397),"")</f>
        <v/>
      </c>
      <c r="HN397" s="116" t="str" cm="1">
        <f t="array" ref="HN397">IF(IFERROR(INDEX($E$5:$E$900,SMALL(IF(ROUND($EH$5:$EH$900,1)=ROUND($EH397,1),ROW($EH$5:$EH$900)-4,""),1)),"")=$E397,"",IFERROR(INDEX($E$5:$E$900,SMALL(IF(ROUND($EH$5:$EH$900,1)=ROUND($EH397,1),ROW($EH$5:$EH$900)-4,""),1)),""))</f>
        <v/>
      </c>
      <c r="HO397" s="116" t="str" cm="1">
        <f t="array" ref="HO397">IF(IFERROR(INDEX($E$5:$E$900,SMALL(IF(ROUND($EH$5:$EH$900,1)=ROUND($EH397,1),ROW($EH$5:$EH$900)-4,""),2)),"")=$E397,"",IFERROR(INDEX($E$5:$E$900,SMALL(IF(ROUND($EH$5:$EH$900,1)=ROUND($EH397,1),ROW($EH$5:$EH$900)-4,""),2)),""))</f>
        <v/>
      </c>
      <c r="HP397" s="116" t="str" cm="1">
        <f t="array" ref="HP397">IF(IFERROR(INDEX($E$5:$E$900,SMALL(IF(ROUND($EH$5:$EH$900,1)=ROUND($EH397,1),ROW($EH$5:$EH$900)-4,""),3)),"")=$E397,"",IFERROR(INDEX($E$5:$E$900,SMALL(IF(ROUND($EH$5:$EH$900,1)=ROUND($EH397,1),ROW($EH$5:$EH$900)-4,""),3)),""))</f>
        <v/>
      </c>
      <c r="HQ397" s="117" t="str" cm="1">
        <f t="array" ref="HQ397">IF(IFERROR(INDEX($E$5:$E$900,SMALL(IF(ROUND($EH$5:$EH$900,1)=ROUND($EH397,1),ROW($EH$5:$EH$900)-4,""),4)),"")=$E397,"",IFERROR(INDEX($E$5:$E$900,SMALL(IF(ROUND($EH$5:$EH$900,1)=ROUND($EH397,1),ROW($EH$5:$EH$900)-4,""),4)),""))</f>
        <v/>
      </c>
      <c r="HR397" s="118"/>
      <c r="HS397" s="105" t="str">
        <f t="shared" si="44"/>
        <v>BAFB</v>
      </c>
      <c r="HT397" s="119" t="str">
        <f t="shared" si="45"/>
        <v/>
      </c>
      <c r="HU397" s="119" t="str">
        <f t="shared" si="45"/>
        <v/>
      </c>
      <c r="HV397" s="119" t="str">
        <f t="shared" si="45"/>
        <v/>
      </c>
      <c r="HW397" s="119" t="str">
        <f t="shared" si="45"/>
        <v/>
      </c>
    </row>
    <row r="398" spans="1:232" ht="12.75" customHeight="1" x14ac:dyDescent="0.25">
      <c r="A398" s="110" t="s">
        <v>1072</v>
      </c>
      <c r="B398" s="110" t="s">
        <v>1296</v>
      </c>
      <c r="C398" s="107" t="s">
        <v>1074</v>
      </c>
      <c r="D398" s="209">
        <v>2021</v>
      </c>
      <c r="E398" s="107" t="s">
        <v>1309</v>
      </c>
      <c r="F398" s="107" t="s">
        <v>49</v>
      </c>
      <c r="G398" s="107" t="s">
        <v>1076</v>
      </c>
      <c r="H398" s="107" t="s">
        <v>1076</v>
      </c>
      <c r="I398" s="107" t="s">
        <v>1076</v>
      </c>
      <c r="J398" s="107" t="s">
        <v>1076</v>
      </c>
      <c r="K398" s="107" t="s">
        <v>1076</v>
      </c>
      <c r="L398" s="107" t="s">
        <v>1076</v>
      </c>
      <c r="M398" s="107" t="s">
        <v>1076</v>
      </c>
      <c r="N398" s="107" t="s">
        <v>1076</v>
      </c>
      <c r="O398" s="107" t="s">
        <v>1076</v>
      </c>
      <c r="P398" s="107" t="s">
        <v>1076</v>
      </c>
      <c r="Q398" s="107" t="s">
        <v>1076</v>
      </c>
      <c r="R398" s="107" t="s">
        <v>1076</v>
      </c>
      <c r="S398" s="107" t="s">
        <v>1077</v>
      </c>
      <c r="T398" s="107" t="s">
        <v>1077</v>
      </c>
      <c r="U398" s="107" t="s">
        <v>1077</v>
      </c>
      <c r="V398" s="107" t="s">
        <v>1077</v>
      </c>
      <c r="W398" s="107" t="s">
        <v>18</v>
      </c>
      <c r="X398" s="105" t="s">
        <v>1098</v>
      </c>
      <c r="Y398" s="107" t="s">
        <v>296</v>
      </c>
      <c r="Z398" s="107">
        <v>1</v>
      </c>
      <c r="AA398" s="107" t="s">
        <v>1310</v>
      </c>
      <c r="AB398" s="110">
        <v>2</v>
      </c>
      <c r="AC398" s="110">
        <v>2</v>
      </c>
      <c r="AD398" s="107">
        <v>2095</v>
      </c>
      <c r="AE398" s="107">
        <v>12</v>
      </c>
      <c r="AF398" s="107">
        <v>2</v>
      </c>
      <c r="AG398" s="107">
        <v>130526</v>
      </c>
      <c r="AH398" s="107">
        <v>16</v>
      </c>
      <c r="AI398" s="107" t="s">
        <v>1301</v>
      </c>
      <c r="AJ398" s="110">
        <v>2</v>
      </c>
      <c r="AK398" s="110" t="s">
        <v>405</v>
      </c>
      <c r="AL398" s="107" t="s">
        <v>316</v>
      </c>
      <c r="AM398" s="107">
        <v>2</v>
      </c>
      <c r="AN398" s="110" t="s">
        <v>493</v>
      </c>
      <c r="AO398" s="110">
        <v>800</v>
      </c>
      <c r="AP398" s="107" t="s">
        <v>1299</v>
      </c>
      <c r="AQ398" s="107" t="s">
        <v>1081</v>
      </c>
      <c r="AR398" s="107" t="s">
        <v>1082</v>
      </c>
      <c r="AS398" s="107" t="s">
        <v>1134</v>
      </c>
      <c r="AT398" s="107" t="s">
        <v>478</v>
      </c>
      <c r="AU398" s="111">
        <v>14.773933</v>
      </c>
      <c r="AV398" s="111">
        <v>23.413488999999998</v>
      </c>
      <c r="AW398" s="111">
        <v>23.197566999999999</v>
      </c>
      <c r="AX398" s="111">
        <v>11.440561000000001</v>
      </c>
      <c r="AY398" s="111">
        <v>10.660724</v>
      </c>
      <c r="AZ398" s="111">
        <v>134.61319800000001</v>
      </c>
      <c r="BA398" s="111">
        <v>12.795332</v>
      </c>
      <c r="BB398" s="111">
        <v>15.359068000000001</v>
      </c>
      <c r="BC398" s="111">
        <v>20.017676000000002</v>
      </c>
      <c r="BD398" s="111">
        <v>37.075721000000001</v>
      </c>
      <c r="BE398" s="133">
        <v>71.569631999999999</v>
      </c>
      <c r="BF398" s="133">
        <v>27.1</v>
      </c>
      <c r="BG398" s="133">
        <v>52710.991177000004</v>
      </c>
      <c r="BH398" s="112">
        <v>53147.742889000001</v>
      </c>
      <c r="BI398" s="111">
        <v>7.6754290000000003</v>
      </c>
      <c r="BJ398" s="112">
        <v>357.036452</v>
      </c>
      <c r="BK398" s="112">
        <v>39561.254137999997</v>
      </c>
      <c r="BL398" s="111">
        <v>5.713311</v>
      </c>
      <c r="BM398" s="112">
        <v>351.73</v>
      </c>
      <c r="BN398" s="112">
        <v>26328.965872000001</v>
      </c>
      <c r="BO398" s="111">
        <v>3.802346</v>
      </c>
      <c r="BP398" s="112">
        <v>253.55870999999999</v>
      </c>
      <c r="BQ398" s="112">
        <v>13147.321258</v>
      </c>
      <c r="BR398" s="111">
        <v>1.898695</v>
      </c>
      <c r="BS398" s="133">
        <v>208.69516100000001</v>
      </c>
      <c r="BT398" s="133">
        <v>724209.88021199999</v>
      </c>
      <c r="BU398" s="112">
        <v>725454.49711500003</v>
      </c>
      <c r="BV398" s="107">
        <v>12.294149000000001</v>
      </c>
      <c r="BW398" s="107">
        <v>367.28967699999998</v>
      </c>
      <c r="BX398" s="107">
        <v>543078.80289799999</v>
      </c>
      <c r="BY398" s="107">
        <v>9.2034599999999998</v>
      </c>
      <c r="BZ398" s="107">
        <v>362.65903200000002</v>
      </c>
      <c r="CA398" s="107">
        <v>362137.085364</v>
      </c>
      <c r="CB398" s="107">
        <v>6.137073</v>
      </c>
      <c r="CC398" s="107">
        <v>264.324839</v>
      </c>
      <c r="CD398" s="107">
        <v>181192.328221</v>
      </c>
      <c r="CE398" s="107">
        <v>3.0706340000000001</v>
      </c>
      <c r="CF398" s="133">
        <v>201.525161</v>
      </c>
      <c r="CG398" s="133">
        <v>186468.03554400001</v>
      </c>
      <c r="CH398" s="112">
        <v>186039.652695</v>
      </c>
      <c r="CI398" s="107">
        <v>11.666480999999999</v>
      </c>
      <c r="CJ398" s="107">
        <v>341.712581</v>
      </c>
      <c r="CK398" s="107">
        <v>139829.33313499999</v>
      </c>
      <c r="CL398" s="107">
        <v>8.7686480000000007</v>
      </c>
      <c r="CM398" s="107">
        <v>341.34032300000001</v>
      </c>
      <c r="CN398" s="107">
        <v>93254.784698000003</v>
      </c>
      <c r="CO398" s="107">
        <v>5.8479749999999999</v>
      </c>
      <c r="CP398" s="107">
        <v>255.39741900000001</v>
      </c>
      <c r="CQ398" s="107">
        <v>46631.275855</v>
      </c>
      <c r="CR398" s="107">
        <v>2.9242309999999998</v>
      </c>
      <c r="CS398" s="107">
        <v>202.793871</v>
      </c>
      <c r="CT398" s="107">
        <v>81832.509166000003</v>
      </c>
      <c r="CU398" s="107">
        <v>81831.746885</v>
      </c>
      <c r="CV398" s="107">
        <v>5.4349670000000003</v>
      </c>
      <c r="CW398" s="107">
        <v>340.85709700000001</v>
      </c>
      <c r="CX398" s="112">
        <v>61394.562221</v>
      </c>
      <c r="CY398" s="107">
        <v>4.077604</v>
      </c>
      <c r="CZ398" s="107">
        <v>329.87064500000002</v>
      </c>
      <c r="DA398" s="112">
        <v>40970.198699</v>
      </c>
      <c r="DB398" s="107">
        <v>2.7210920000000001</v>
      </c>
      <c r="DC398" s="107">
        <v>220.75</v>
      </c>
      <c r="DD398" s="112">
        <v>20449.746272</v>
      </c>
      <c r="DE398" s="107">
        <v>1.358198</v>
      </c>
      <c r="DF398" s="107">
        <v>192.62032300000001</v>
      </c>
      <c r="DG398" s="133">
        <v>109179.175343</v>
      </c>
      <c r="DH398" s="112">
        <v>109213.54029400001</v>
      </c>
      <c r="DI398" s="107">
        <v>5.2287629999999998</v>
      </c>
      <c r="DJ398" s="107">
        <v>341.58387099999999</v>
      </c>
      <c r="DK398" s="112">
        <v>81913.578196000002</v>
      </c>
      <c r="DL398" s="107">
        <v>3.9217360000000001</v>
      </c>
      <c r="DM398" s="107">
        <v>342.35677399999997</v>
      </c>
      <c r="DN398" s="112">
        <v>54520.922401999997</v>
      </c>
      <c r="DO398" s="107">
        <v>2.610271</v>
      </c>
      <c r="DP398" s="133">
        <v>235.13258099999999</v>
      </c>
      <c r="DQ398" s="112">
        <v>27285.734869</v>
      </c>
      <c r="DR398" s="107">
        <v>1.306346</v>
      </c>
      <c r="DS398" s="133">
        <v>196.872581</v>
      </c>
      <c r="DT398" s="133">
        <v>63794.137191000002</v>
      </c>
      <c r="DU398" s="112">
        <v>64022.010105000001</v>
      </c>
      <c r="DV398" s="107">
        <v>65.539243999999997</v>
      </c>
      <c r="DW398" s="107">
        <v>340.78</v>
      </c>
      <c r="DX398" s="112">
        <v>47844.317293</v>
      </c>
      <c r="DY398" s="107">
        <v>48.978161999999998</v>
      </c>
      <c r="DZ398" s="133">
        <v>340.28161299999999</v>
      </c>
      <c r="EA398" s="112">
        <v>31880.781773999999</v>
      </c>
      <c r="EB398" s="107">
        <v>32.636311999999997</v>
      </c>
      <c r="EC398" s="133">
        <v>227.69967700000001</v>
      </c>
      <c r="ED398" s="112">
        <v>15933.333463000001</v>
      </c>
      <c r="EE398" s="107">
        <v>16.310932000000001</v>
      </c>
      <c r="EF398" s="133">
        <v>197.087097</v>
      </c>
      <c r="EG398" s="133">
        <v>2659211.648244</v>
      </c>
      <c r="EH398" s="111">
        <v>2716381.9775609998</v>
      </c>
      <c r="EI398" s="107">
        <v>7.6709610000000001</v>
      </c>
      <c r="EJ398" s="107">
        <v>359.19570199999998</v>
      </c>
      <c r="EK398" s="112">
        <v>2327281.2344220001</v>
      </c>
      <c r="EL398" s="107">
        <v>6.5721550000000004</v>
      </c>
      <c r="EM398" s="133">
        <v>356.012066</v>
      </c>
      <c r="EN398" s="112">
        <v>1987879.491656</v>
      </c>
      <c r="EO398" s="107">
        <v>5.6136970000000002</v>
      </c>
      <c r="EP398" s="133">
        <v>343.89297499999998</v>
      </c>
      <c r="EQ398" s="112">
        <v>1658765.141697</v>
      </c>
      <c r="ER398" s="107">
        <v>4.684291</v>
      </c>
      <c r="ES398" s="133">
        <v>304.86437999999998</v>
      </c>
      <c r="ET398" s="112">
        <v>1334528.7241169999</v>
      </c>
      <c r="EU398" s="107">
        <v>3.768659</v>
      </c>
      <c r="EV398" s="133">
        <v>252.22008299999999</v>
      </c>
      <c r="EW398" s="112">
        <v>993801.89916200005</v>
      </c>
      <c r="EX398" s="107">
        <v>2.8064589999999998</v>
      </c>
      <c r="EY398" s="133">
        <v>236.679091</v>
      </c>
      <c r="EZ398" s="112">
        <v>667478.35108699999</v>
      </c>
      <c r="FA398" s="107">
        <v>1.8849340000000001</v>
      </c>
      <c r="FB398" s="133">
        <v>216.624628</v>
      </c>
      <c r="FC398" s="112">
        <v>330930.20825199998</v>
      </c>
      <c r="FD398" s="107">
        <v>0.934535</v>
      </c>
      <c r="FE398" s="133">
        <v>198.29049599999999</v>
      </c>
      <c r="FF398" s="133">
        <v>1212.613008</v>
      </c>
      <c r="FG398" s="112">
        <v>1210.3046360000001</v>
      </c>
      <c r="FH398" s="107">
        <v>3.5759159999999999</v>
      </c>
      <c r="FI398" s="107">
        <v>172.89721299999999</v>
      </c>
      <c r="FJ398" s="112">
        <v>605.63472000000002</v>
      </c>
      <c r="FK398" s="107">
        <v>1.7893829999999999</v>
      </c>
      <c r="FL398" s="133">
        <v>156.881967</v>
      </c>
      <c r="FM398" s="133">
        <v>580.29855899999995</v>
      </c>
      <c r="FN398" s="112">
        <v>582.26923599999998</v>
      </c>
      <c r="FO398" s="107">
        <v>4.2628979999999999</v>
      </c>
      <c r="FP398" s="107">
        <v>153.90868900000001</v>
      </c>
      <c r="FQ398" s="112">
        <v>290.98258099999998</v>
      </c>
      <c r="FR398" s="107">
        <v>2.1303359999999998</v>
      </c>
      <c r="FS398" s="133">
        <v>147.25245899999999</v>
      </c>
      <c r="FT398" s="107">
        <v>157.81917300000001</v>
      </c>
      <c r="FU398" s="107">
        <v>13.699581</v>
      </c>
      <c r="FV398" s="107">
        <v>369.13117599999998</v>
      </c>
      <c r="FW398" s="107">
        <v>158.786688</v>
      </c>
      <c r="FX398" s="107">
        <v>13.783567</v>
      </c>
      <c r="FY398" s="107">
        <v>372.142222</v>
      </c>
      <c r="FZ398" s="107">
        <v>1146790.7585750001</v>
      </c>
      <c r="GA398" s="107">
        <v>7.7436049999999996</v>
      </c>
      <c r="GB398" s="133">
        <v>362.57322599999998</v>
      </c>
      <c r="GC398" s="107">
        <v>3945528.8923579999</v>
      </c>
      <c r="GD398" s="107">
        <v>26.641842</v>
      </c>
      <c r="GE398" s="132">
        <v>372.25064500000002</v>
      </c>
      <c r="GF398" s="132">
        <v>136.817869</v>
      </c>
      <c r="GG398" s="132">
        <v>20.8</v>
      </c>
      <c r="GH398" s="132">
        <v>17.5</v>
      </c>
      <c r="GI398" s="132">
        <v>51.5</v>
      </c>
      <c r="GJ398" s="132">
        <v>27.1</v>
      </c>
      <c r="GK398" s="132">
        <v>230</v>
      </c>
      <c r="GL398" s="133">
        <v>0</v>
      </c>
      <c r="GM398" s="133">
        <v>3</v>
      </c>
      <c r="GN398" s="133">
        <v>0</v>
      </c>
      <c r="GO398" s="133">
        <v>0</v>
      </c>
      <c r="GP398" s="133">
        <v>0</v>
      </c>
      <c r="GQ398" s="133">
        <v>0</v>
      </c>
      <c r="GR398" s="133" t="s">
        <v>1103</v>
      </c>
      <c r="GS398" s="72" t="s">
        <v>981</v>
      </c>
      <c r="GT398" s="72">
        <v>0.88819999999999999</v>
      </c>
      <c r="GU398" s="72">
        <v>0.92600000000000005</v>
      </c>
      <c r="GV398" s="72">
        <v>0.94489999999999996</v>
      </c>
      <c r="GW398" s="72">
        <v>0.93359999999999999</v>
      </c>
      <c r="GX398" s="72" t="s">
        <v>1085</v>
      </c>
      <c r="GY398" s="72">
        <v>0.99</v>
      </c>
      <c r="GZ398" s="72">
        <v>800</v>
      </c>
      <c r="HA398" s="133" t="s">
        <v>1086</v>
      </c>
      <c r="HB398" s="133" t="s">
        <v>981</v>
      </c>
      <c r="HC398" s="53" t="str">
        <f t="shared" si="42"/>
        <v>107</v>
      </c>
      <c r="HD398" s="56">
        <f t="shared" si="41"/>
        <v>2021</v>
      </c>
      <c r="HF398" s="56" t="e">
        <f>MATCH(ROUND(#REF!,1),#REF!,0)</f>
        <v>#REF!</v>
      </c>
      <c r="HG398" s="56" t="e">
        <f>MATCH(ROUND(#REF!,1),#REF!,0)</f>
        <v>#REF!</v>
      </c>
      <c r="HH398" s="56" t="e">
        <f>MATCH(ROUND(#REF!,1),#REF!,0)</f>
        <v>#REF!</v>
      </c>
      <c r="HI398" s="56" t="e">
        <f>MATCH(ROUND(#REF!,1),#REF!,0)</f>
        <v>#REF!</v>
      </c>
      <c r="HK398" s="115">
        <f t="shared" si="43"/>
        <v>2</v>
      </c>
      <c r="HL398" s="115" t="str" cm="1">
        <f t="array" ref="HL398">IFERROR(INDEX(#REF!,'5. Data Set'!HH398),"")</f>
        <v/>
      </c>
      <c r="HN398" s="116" t="str" cm="1">
        <f t="array" ref="HN398">IF(IFERROR(INDEX($E$5:$E$900,SMALL(IF(ROUND($EH$5:$EH$900,1)=ROUND($EH398,1),ROW($EH$5:$EH$900)-4,""),1)),"")=$E398,"",IFERROR(INDEX($E$5:$E$900,SMALL(IF(ROUND($EH$5:$EH$900,1)=ROUND($EH398,1),ROW($EH$5:$EH$900)-4,""),1)),""))</f>
        <v/>
      </c>
      <c r="HO398" s="116" t="str" cm="1">
        <f t="array" ref="HO398">IF(IFERROR(INDEX($E$5:$E$900,SMALL(IF(ROUND($EH$5:$EH$900,1)=ROUND($EH398,1),ROW($EH$5:$EH$900)-4,""),2)),"")=$E398,"",IFERROR(INDEX($E$5:$E$900,SMALL(IF(ROUND($EH$5:$EH$900,1)=ROUND($EH398,1),ROW($EH$5:$EH$900)-4,""),2)),""))</f>
        <v/>
      </c>
      <c r="HP398" s="116" t="str" cm="1">
        <f t="array" ref="HP398">IF(IFERROR(INDEX($E$5:$E$900,SMALL(IF(ROUND($EH$5:$EH$900,1)=ROUND($EH398,1),ROW($EH$5:$EH$900)-4,""),3)),"")=$E398,"",IFERROR(INDEX($E$5:$E$900,SMALL(IF(ROUND($EH$5:$EH$900,1)=ROUND($EH398,1),ROW($EH$5:$EH$900)-4,""),3)),""))</f>
        <v/>
      </c>
      <c r="HQ398" s="117" t="str" cm="1">
        <f t="array" ref="HQ398">IF(IFERROR(INDEX($E$5:$E$900,SMALL(IF(ROUND($EH$5:$EH$900,1)=ROUND($EH398,1),ROW($EH$5:$EH$900)-4,""),4)),"")=$E398,"",IFERROR(INDEX($E$5:$E$900,SMALL(IF(ROUND($EH$5:$EH$900,1)=ROUND($EH398,1),ROW($EH$5:$EH$900)-4,""),4)),""))</f>
        <v/>
      </c>
      <c r="HR398" s="118"/>
      <c r="HS398" s="105" t="str">
        <f t="shared" si="44"/>
        <v>BAFB</v>
      </c>
      <c r="HT398" s="119" t="str">
        <f t="shared" si="45"/>
        <v/>
      </c>
      <c r="HU398" s="119" t="str">
        <f t="shared" si="45"/>
        <v/>
      </c>
      <c r="HV398" s="119" t="str">
        <f t="shared" si="45"/>
        <v/>
      </c>
      <c r="HW398" s="119" t="str">
        <f t="shared" si="45"/>
        <v/>
      </c>
    </row>
    <row r="399" spans="1:232" ht="12.75" customHeight="1" x14ac:dyDescent="0.25">
      <c r="A399" s="110" t="s">
        <v>1072</v>
      </c>
      <c r="B399" s="110" t="s">
        <v>1311</v>
      </c>
      <c r="C399" s="107" t="s">
        <v>1142</v>
      </c>
      <c r="D399" s="209">
        <v>2019</v>
      </c>
      <c r="E399" s="107" t="s">
        <v>1312</v>
      </c>
      <c r="F399" s="107" t="s">
        <v>300</v>
      </c>
      <c r="G399" s="107" t="s">
        <v>1076</v>
      </c>
      <c r="H399" s="107" t="s">
        <v>1076</v>
      </c>
      <c r="I399" s="107" t="s">
        <v>1076</v>
      </c>
      <c r="J399" s="107" t="s">
        <v>1076</v>
      </c>
      <c r="K399" s="107" t="s">
        <v>1076</v>
      </c>
      <c r="L399" s="107" t="s">
        <v>1076</v>
      </c>
      <c r="M399" s="107" t="s">
        <v>1076</v>
      </c>
      <c r="N399" s="107" t="s">
        <v>1076</v>
      </c>
      <c r="O399" s="107" t="s">
        <v>1076</v>
      </c>
      <c r="P399" s="107" t="s">
        <v>1076</v>
      </c>
      <c r="Q399" s="107" t="s">
        <v>1076</v>
      </c>
      <c r="R399" s="107" t="s">
        <v>1076</v>
      </c>
      <c r="S399" s="107" t="s">
        <v>1076</v>
      </c>
      <c r="T399" s="107" t="s">
        <v>1077</v>
      </c>
      <c r="U399" s="107" t="s">
        <v>1077</v>
      </c>
      <c r="V399" s="107" t="s">
        <v>1077</v>
      </c>
      <c r="W399" s="107" t="s">
        <v>18</v>
      </c>
      <c r="X399" s="105" t="s">
        <v>1119</v>
      </c>
      <c r="Y399" s="107" t="s">
        <v>296</v>
      </c>
      <c r="Z399" s="107">
        <v>1</v>
      </c>
      <c r="AA399" s="107" t="s">
        <v>1313</v>
      </c>
      <c r="AB399" s="110">
        <v>1</v>
      </c>
      <c r="AC399" s="110">
        <v>1</v>
      </c>
      <c r="AD399" s="107">
        <v>1497.1849999999999</v>
      </c>
      <c r="AE399" s="107">
        <v>64</v>
      </c>
      <c r="AF399" s="107">
        <v>2</v>
      </c>
      <c r="AG399" s="107">
        <v>503600</v>
      </c>
      <c r="AH399" s="107">
        <v>8</v>
      </c>
      <c r="AI399" s="107" t="s">
        <v>1314</v>
      </c>
      <c r="AJ399" s="110">
        <v>4</v>
      </c>
      <c r="AK399" s="110"/>
      <c r="AL399" s="107"/>
      <c r="AM399" s="107">
        <v>2</v>
      </c>
      <c r="AN399" s="110" t="s">
        <v>831</v>
      </c>
      <c r="AO399" s="110">
        <v>550</v>
      </c>
      <c r="AP399" s="107" t="s">
        <v>1315</v>
      </c>
      <c r="AQ399" s="107" t="s">
        <v>1316</v>
      </c>
      <c r="AR399" s="107" t="s">
        <v>1082</v>
      </c>
      <c r="AS399" s="107" t="s">
        <v>1317</v>
      </c>
      <c r="AT399" s="107" t="s">
        <v>1318</v>
      </c>
      <c r="AU399" s="111">
        <v>20.326000000000001</v>
      </c>
      <c r="AV399" s="111">
        <v>22.579000000000001</v>
      </c>
      <c r="AW399" s="111">
        <v>48.024000000000001</v>
      </c>
      <c r="AX399" s="111">
        <v>30.097000000000001</v>
      </c>
      <c r="AY399" s="111">
        <v>26.882000000000001</v>
      </c>
      <c r="AZ399" s="111">
        <v>500.93299999999999</v>
      </c>
      <c r="BA399" s="111">
        <v>21.491</v>
      </c>
      <c r="BB399" s="111">
        <v>5.2439999999999998</v>
      </c>
      <c r="BC399" s="111">
        <v>8.1669999999999998</v>
      </c>
      <c r="BD399" s="111">
        <v>19.975000000000001</v>
      </c>
      <c r="BE399" s="133">
        <v>420.65100000000001</v>
      </c>
      <c r="BF399" s="133">
        <v>47.6</v>
      </c>
      <c r="BG399" s="133">
        <v>88707.32</v>
      </c>
      <c r="BH399" s="112">
        <v>89150.982999999993</v>
      </c>
      <c r="BI399" s="111">
        <v>12.875</v>
      </c>
      <c r="BJ399" s="112">
        <v>452.04899999999998</v>
      </c>
      <c r="BK399" s="112">
        <v>66659.341</v>
      </c>
      <c r="BL399" s="111">
        <v>9.6270000000000007</v>
      </c>
      <c r="BM399" s="112">
        <v>398.904</v>
      </c>
      <c r="BN399" s="112">
        <v>44386.836000000003</v>
      </c>
      <c r="BO399" s="111">
        <v>6.41</v>
      </c>
      <c r="BP399" s="112">
        <v>328.78899999999999</v>
      </c>
      <c r="BQ399" s="112">
        <v>22212.987000000001</v>
      </c>
      <c r="BR399" s="111">
        <v>3.2080000000000002</v>
      </c>
      <c r="BS399" s="133">
        <v>251.869</v>
      </c>
      <c r="BT399" s="133">
        <v>740705.93</v>
      </c>
      <c r="BU399" s="112">
        <v>741318.53500000003</v>
      </c>
      <c r="BV399" s="107">
        <v>12.563000000000001</v>
      </c>
      <c r="BW399" s="107">
        <v>441.22199999999998</v>
      </c>
      <c r="BX399" s="107">
        <v>555419.34699999995</v>
      </c>
      <c r="BY399" s="107">
        <v>9.4130000000000003</v>
      </c>
      <c r="BZ399" s="107">
        <v>297.19299999999998</v>
      </c>
      <c r="CA399" s="107">
        <v>370404.359</v>
      </c>
      <c r="CB399" s="107">
        <v>6.2770000000000001</v>
      </c>
      <c r="CC399" s="107">
        <v>275.26400000000001</v>
      </c>
      <c r="CD399" s="107">
        <v>185245.671</v>
      </c>
      <c r="CE399" s="107">
        <v>3.1389999999999998</v>
      </c>
      <c r="CF399" s="133">
        <v>248.40799999999999</v>
      </c>
      <c r="CG399" s="133">
        <v>487124.52</v>
      </c>
      <c r="CH399" s="112">
        <v>477865.85700000002</v>
      </c>
      <c r="CI399" s="107">
        <v>29.966999999999999</v>
      </c>
      <c r="CJ399" s="107">
        <v>421.37700000000001</v>
      </c>
      <c r="CK399" s="107">
        <v>365349.908</v>
      </c>
      <c r="CL399" s="107">
        <v>22.911000000000001</v>
      </c>
      <c r="CM399" s="107">
        <v>385.80599999999998</v>
      </c>
      <c r="CN399" s="107">
        <v>243429.606</v>
      </c>
      <c r="CO399" s="107">
        <v>15.265000000000001</v>
      </c>
      <c r="CP399" s="107">
        <v>357.97899999999998</v>
      </c>
      <c r="CQ399" s="107">
        <v>121845.409</v>
      </c>
      <c r="CR399" s="107">
        <v>7.641</v>
      </c>
      <c r="CS399" s="107">
        <v>258.697</v>
      </c>
      <c r="CT399" s="107">
        <v>287154.14</v>
      </c>
      <c r="CU399" s="107">
        <v>287213.02</v>
      </c>
      <c r="CV399" s="107">
        <v>19.079999999999998</v>
      </c>
      <c r="CW399" s="107">
        <v>407.91</v>
      </c>
      <c r="CX399" s="112">
        <v>215386.79</v>
      </c>
      <c r="CY399" s="107">
        <v>14.31</v>
      </c>
      <c r="CZ399" s="107">
        <v>408.03</v>
      </c>
      <c r="DA399" s="112">
        <v>143576.25</v>
      </c>
      <c r="DB399" s="107">
        <v>9.5399999999999991</v>
      </c>
      <c r="DC399" s="107">
        <v>340.16</v>
      </c>
      <c r="DD399" s="112">
        <v>71702.39</v>
      </c>
      <c r="DE399" s="107">
        <v>4.76</v>
      </c>
      <c r="DF399" s="107">
        <v>266.74</v>
      </c>
      <c r="DG399" s="133">
        <v>369602.1</v>
      </c>
      <c r="DH399" s="112">
        <v>368863.44</v>
      </c>
      <c r="DI399" s="107">
        <v>17.66</v>
      </c>
      <c r="DJ399" s="107">
        <v>418.05</v>
      </c>
      <c r="DK399" s="112">
        <v>277302.13</v>
      </c>
      <c r="DL399" s="107">
        <v>13.28</v>
      </c>
      <c r="DM399" s="107">
        <v>412.1</v>
      </c>
      <c r="DN399" s="112">
        <v>184797.39</v>
      </c>
      <c r="DO399" s="107">
        <v>8.85</v>
      </c>
      <c r="DP399" s="162">
        <v>374.52</v>
      </c>
      <c r="DQ399" s="112">
        <v>92458.76</v>
      </c>
      <c r="DR399" s="107">
        <v>4.43</v>
      </c>
      <c r="DS399" s="133">
        <v>272.52</v>
      </c>
      <c r="DT399" s="133">
        <v>334352.71999999997</v>
      </c>
      <c r="DU399" s="112">
        <v>334849.93</v>
      </c>
      <c r="DV399" s="107">
        <v>342.79</v>
      </c>
      <c r="DW399" s="107">
        <v>445.61</v>
      </c>
      <c r="DX399" s="112">
        <v>250884.03</v>
      </c>
      <c r="DY399" s="107">
        <v>256.83</v>
      </c>
      <c r="DZ399" s="162">
        <v>447.53</v>
      </c>
      <c r="EA399" s="112">
        <v>167219.97</v>
      </c>
      <c r="EB399" s="107">
        <v>171.18</v>
      </c>
      <c r="EC399" s="162">
        <v>370.85</v>
      </c>
      <c r="ED399" s="112">
        <v>83528.81</v>
      </c>
      <c r="EE399" s="107">
        <v>85.51</v>
      </c>
      <c r="EF399" s="133">
        <v>276.73</v>
      </c>
      <c r="EG399" s="133">
        <v>6027809.8499999996</v>
      </c>
      <c r="EH399" s="111">
        <v>6106488.04</v>
      </c>
      <c r="EI399" s="107">
        <v>17.244</v>
      </c>
      <c r="EJ399" s="107">
        <v>453.81</v>
      </c>
      <c r="EK399" s="112">
        <v>5277480.1100000003</v>
      </c>
      <c r="EL399" s="107">
        <v>14.903</v>
      </c>
      <c r="EM399" s="162">
        <v>448.74</v>
      </c>
      <c r="EN399" s="112">
        <v>4518697.08</v>
      </c>
      <c r="EO399" s="107">
        <v>12.760999999999999</v>
      </c>
      <c r="EP399" s="162">
        <v>446.27</v>
      </c>
      <c r="EQ399" s="112">
        <v>3770505.47</v>
      </c>
      <c r="ER399" s="107">
        <v>10.648</v>
      </c>
      <c r="ES399" s="162">
        <v>421.33</v>
      </c>
      <c r="ET399" s="112">
        <v>3011234.46</v>
      </c>
      <c r="EU399" s="107">
        <v>8.5039999999999996</v>
      </c>
      <c r="EV399" s="162">
        <v>379.23</v>
      </c>
      <c r="EW399" s="112">
        <v>2262946.2599999998</v>
      </c>
      <c r="EX399" s="107">
        <v>6.39</v>
      </c>
      <c r="EY399" s="162">
        <v>337.49</v>
      </c>
      <c r="EZ399" s="112">
        <v>1508416.05</v>
      </c>
      <c r="FA399" s="107">
        <v>4.26</v>
      </c>
      <c r="FB399" s="162">
        <v>298.25</v>
      </c>
      <c r="FC399" s="112">
        <v>755376.52</v>
      </c>
      <c r="FD399" s="107">
        <v>2.133</v>
      </c>
      <c r="FE399" s="133">
        <v>259.24</v>
      </c>
      <c r="FF399" s="133">
        <v>513.66999999999996</v>
      </c>
      <c r="FG399" s="112">
        <v>513.36</v>
      </c>
      <c r="FH399" s="107">
        <v>1.52</v>
      </c>
      <c r="FI399" s="107">
        <v>207.06</v>
      </c>
      <c r="FJ399" s="112">
        <v>256.81</v>
      </c>
      <c r="FK399" s="107">
        <v>0.76</v>
      </c>
      <c r="FL399" s="133">
        <v>202.11</v>
      </c>
      <c r="FM399" s="133">
        <v>306.08</v>
      </c>
      <c r="FN399" s="112">
        <v>307.63</v>
      </c>
      <c r="FO399" s="107">
        <v>2.25</v>
      </c>
      <c r="FP399" s="107">
        <v>200.35</v>
      </c>
      <c r="FQ399" s="112">
        <v>154.38999999999999</v>
      </c>
      <c r="FR399" s="107">
        <v>1.1299999999999999</v>
      </c>
      <c r="FS399" s="133">
        <v>190.49</v>
      </c>
      <c r="FT399" s="107">
        <v>87.31</v>
      </c>
      <c r="FU399" s="107">
        <v>7.58</v>
      </c>
      <c r="FV399" s="107">
        <v>382.53</v>
      </c>
      <c r="FW399" s="107">
        <v>88.82</v>
      </c>
      <c r="FX399" s="107">
        <v>7.71</v>
      </c>
      <c r="FY399" s="107">
        <v>382.86</v>
      </c>
      <c r="FZ399" s="107">
        <v>3826896.8</v>
      </c>
      <c r="GA399" s="107">
        <v>25.84</v>
      </c>
      <c r="GB399" s="133">
        <v>425.79</v>
      </c>
      <c r="GC399" s="107">
        <v>26737452.559999999</v>
      </c>
      <c r="GD399" s="107">
        <v>180.54</v>
      </c>
      <c r="GE399" s="132">
        <v>429.2</v>
      </c>
      <c r="GF399" s="132">
        <v>191.4</v>
      </c>
      <c r="GG399" s="132">
        <v>40.9</v>
      </c>
      <c r="GH399" s="132">
        <v>6.5</v>
      </c>
      <c r="GI399" s="132">
        <v>91.7</v>
      </c>
      <c r="GJ399" s="132">
        <v>47.6</v>
      </c>
      <c r="GK399" s="132">
        <v>230.4</v>
      </c>
      <c r="GL399" s="133">
        <v>0</v>
      </c>
      <c r="GM399" s="133">
        <v>7</v>
      </c>
      <c r="GN399" s="133">
        <v>0</v>
      </c>
      <c r="GO399" s="133">
        <v>2</v>
      </c>
      <c r="GP399" s="133">
        <v>0</v>
      </c>
      <c r="GQ399" s="133">
        <v>0</v>
      </c>
      <c r="GR399" s="133" t="s">
        <v>1103</v>
      </c>
      <c r="GS399" s="72" t="s">
        <v>981</v>
      </c>
      <c r="GT399" s="72">
        <v>0.88870000000000005</v>
      </c>
      <c r="GU399" s="72">
        <v>0.92749999999999999</v>
      </c>
      <c r="GV399" s="72">
        <v>0.94389999999999996</v>
      </c>
      <c r="GW399" s="72">
        <v>0.93330000000000002</v>
      </c>
      <c r="GX399" s="72" t="s">
        <v>1085</v>
      </c>
      <c r="GY399" s="72">
        <v>0.99</v>
      </c>
      <c r="GZ399" s="72">
        <v>550</v>
      </c>
      <c r="HA399" s="133" t="s">
        <v>1086</v>
      </c>
      <c r="HB399" s="133">
        <v>203.4</v>
      </c>
      <c r="HC399" s="53" t="str">
        <f t="shared" si="42"/>
        <v>111</v>
      </c>
      <c r="HD399" s="56">
        <f t="shared" si="41"/>
        <v>2019</v>
      </c>
      <c r="HF399" s="56" t="e">
        <f>MATCH(ROUND(#REF!,1),#REF!,0)</f>
        <v>#REF!</v>
      </c>
      <c r="HG399" s="56" t="e">
        <f>MATCH(ROUND(#REF!,1),#REF!,0)</f>
        <v>#REF!</v>
      </c>
      <c r="HH399" s="56" t="e">
        <f>MATCH(ROUND(#REF!,1),#REF!,0)</f>
        <v>#REF!</v>
      </c>
      <c r="HI399" s="56" t="e">
        <f>MATCH(ROUND(#REF!,1),#REF!,0)</f>
        <v>#REF!</v>
      </c>
      <c r="HK399" s="115">
        <f t="shared" si="43"/>
        <v>1</v>
      </c>
      <c r="HL399" s="115" t="str" cm="1">
        <f t="array" ref="HL399">IFERROR(INDEX(#REF!,'5. Data Set'!HH399),"")</f>
        <v/>
      </c>
      <c r="HN399" s="116" t="str" cm="1">
        <f t="array" ref="HN399">IF(IFERROR(INDEX($E$5:$E$900,SMALL(IF(ROUND($EH$5:$EH$900,1)=ROUND($EH399,1),ROW($EH$5:$EH$900)-4,""),1)),"")=$E399,"",IFERROR(INDEX($E$5:$E$900,SMALL(IF(ROUND($EH$5:$EH$900,1)=ROUND($EH399,1),ROW($EH$5:$EH$900)-4,""),1)),""))</f>
        <v/>
      </c>
      <c r="HO399" s="116" t="str" cm="1">
        <f t="array" ref="HO399">IF(IFERROR(INDEX($E$5:$E$900,SMALL(IF(ROUND($EH$5:$EH$900,1)=ROUND($EH399,1),ROW($EH$5:$EH$900)-4,""),2)),"")=$E399,"",IFERROR(INDEX($E$5:$E$900,SMALL(IF(ROUND($EH$5:$EH$900,1)=ROUND($EH399,1),ROW($EH$5:$EH$900)-4,""),2)),""))</f>
        <v/>
      </c>
      <c r="HP399" s="116" t="str" cm="1">
        <f t="array" ref="HP399">IF(IFERROR(INDEX($E$5:$E$900,SMALL(IF(ROUND($EH$5:$EH$900,1)=ROUND($EH399,1),ROW($EH$5:$EH$900)-4,""),3)),"")=$E399,"",IFERROR(INDEX($E$5:$E$900,SMALL(IF(ROUND($EH$5:$EH$900,1)=ROUND($EH399,1),ROW($EH$5:$EH$900)-4,""),3)),""))</f>
        <v/>
      </c>
      <c r="HQ399" s="117" t="str" cm="1">
        <f t="array" ref="HQ399">IF(IFERROR(INDEX($E$5:$E$900,SMALL(IF(ROUND($EH$5:$EH$900,1)=ROUND($EH399,1),ROW($EH$5:$EH$900)-4,""),4)),"")=$E399,"",IFERROR(INDEX($E$5:$E$900,SMALL(IF(ROUND($EH$5:$EH$900,1)=ROUND($EH399,1),ROW($EH$5:$EH$900)-4,""),4)),""))</f>
        <v/>
      </c>
      <c r="HR399" s="118"/>
      <c r="HS399" s="105" t="str">
        <f t="shared" si="44"/>
        <v>AJCJ</v>
      </c>
      <c r="HT399" s="119" t="str">
        <f t="shared" si="45"/>
        <v/>
      </c>
      <c r="HU399" s="119" t="str">
        <f t="shared" si="45"/>
        <v/>
      </c>
      <c r="HV399" s="119" t="str">
        <f t="shared" si="45"/>
        <v/>
      </c>
      <c r="HW399" s="119" t="str">
        <f t="shared" si="45"/>
        <v/>
      </c>
    </row>
    <row r="400" spans="1:232" ht="12.5" customHeight="1" x14ac:dyDescent="0.25">
      <c r="A400" s="110" t="s">
        <v>1072</v>
      </c>
      <c r="B400" s="110" t="s">
        <v>1311</v>
      </c>
      <c r="C400" s="107" t="s">
        <v>1142</v>
      </c>
      <c r="D400" s="209">
        <v>2019</v>
      </c>
      <c r="E400" s="107" t="s">
        <v>1319</v>
      </c>
      <c r="F400" s="107" t="s">
        <v>49</v>
      </c>
      <c r="G400" s="107" t="s">
        <v>1076</v>
      </c>
      <c r="H400" s="107" t="s">
        <v>1076</v>
      </c>
      <c r="I400" s="107" t="s">
        <v>1076</v>
      </c>
      <c r="J400" s="107" t="s">
        <v>1076</v>
      </c>
      <c r="K400" s="107" t="s">
        <v>1076</v>
      </c>
      <c r="L400" s="107" t="s">
        <v>1076</v>
      </c>
      <c r="M400" s="107" t="s">
        <v>1076</v>
      </c>
      <c r="N400" s="107" t="s">
        <v>1076</v>
      </c>
      <c r="O400" s="107" t="s">
        <v>1076</v>
      </c>
      <c r="P400" s="107" t="s">
        <v>1076</v>
      </c>
      <c r="Q400" s="107" t="s">
        <v>1076</v>
      </c>
      <c r="R400" s="107" t="s">
        <v>1076</v>
      </c>
      <c r="S400" s="107" t="s">
        <v>1077</v>
      </c>
      <c r="T400" s="107" t="s">
        <v>1077</v>
      </c>
      <c r="U400" s="107" t="s">
        <v>1077</v>
      </c>
      <c r="V400" s="107" t="s">
        <v>1077</v>
      </c>
      <c r="W400" s="107" t="s">
        <v>18</v>
      </c>
      <c r="X400" s="105" t="s">
        <v>1119</v>
      </c>
      <c r="Y400" s="107" t="s">
        <v>296</v>
      </c>
      <c r="Z400" s="107">
        <v>1</v>
      </c>
      <c r="AA400" s="107" t="s">
        <v>1320</v>
      </c>
      <c r="AB400" s="110">
        <v>1</v>
      </c>
      <c r="AC400" s="110">
        <v>1</v>
      </c>
      <c r="AD400" s="107">
        <v>1790.6420000000001</v>
      </c>
      <c r="AE400" s="107">
        <v>16</v>
      </c>
      <c r="AF400" s="107">
        <v>2</v>
      </c>
      <c r="AG400" s="107">
        <v>64100.57421875</v>
      </c>
      <c r="AH400" s="107">
        <v>8</v>
      </c>
      <c r="AI400" s="107" t="s">
        <v>1321</v>
      </c>
      <c r="AJ400" s="110">
        <v>2</v>
      </c>
      <c r="AK400" s="110" t="s">
        <v>405</v>
      </c>
      <c r="AL400" s="107" t="s">
        <v>316</v>
      </c>
      <c r="AM400" s="107">
        <v>2</v>
      </c>
      <c r="AN400" s="110" t="s">
        <v>831</v>
      </c>
      <c r="AO400" s="110">
        <v>550</v>
      </c>
      <c r="AP400" s="107" t="s">
        <v>1322</v>
      </c>
      <c r="AQ400" s="107">
        <v>18.04</v>
      </c>
      <c r="AR400" s="107" t="s">
        <v>1082</v>
      </c>
      <c r="AS400" s="107" t="s">
        <v>1317</v>
      </c>
      <c r="AT400" s="107" t="s">
        <v>1318</v>
      </c>
      <c r="AU400" s="111">
        <v>20.949984000000001</v>
      </c>
      <c r="AV400" s="111">
        <v>34.317427000000002</v>
      </c>
      <c r="AW400" s="111">
        <v>36.883324000000002</v>
      </c>
      <c r="AX400" s="111">
        <v>23.488591</v>
      </c>
      <c r="AY400" s="111">
        <v>20.984542000000001</v>
      </c>
      <c r="AZ400" s="111">
        <v>398.30308000000002</v>
      </c>
      <c r="BA400" s="111">
        <v>20.544976999999999</v>
      </c>
      <c r="BB400" s="111">
        <v>12.697495</v>
      </c>
      <c r="BC400" s="111">
        <v>19.605613999999999</v>
      </c>
      <c r="BD400" s="111">
        <v>36.162540999999997</v>
      </c>
      <c r="BE400" s="133">
        <v>107.431386</v>
      </c>
      <c r="BF400" s="133">
        <v>41.9</v>
      </c>
      <c r="BG400" s="133">
        <v>38247.232721</v>
      </c>
      <c r="BH400" s="112">
        <v>38365.289709999997</v>
      </c>
      <c r="BI400" s="111">
        <v>5.5405939999999996</v>
      </c>
      <c r="BJ400" s="112">
        <v>199.09444400000001</v>
      </c>
      <c r="BK400" s="112">
        <v>28702.715926000001</v>
      </c>
      <c r="BL400" s="111">
        <v>4.1451560000000001</v>
      </c>
      <c r="BM400" s="112">
        <v>169.91499999999999</v>
      </c>
      <c r="BN400" s="112">
        <v>19127.995010999999</v>
      </c>
      <c r="BO400" s="111">
        <v>2.7624050000000002</v>
      </c>
      <c r="BP400" s="112">
        <v>126.94972199999999</v>
      </c>
      <c r="BQ400" s="112">
        <v>9542.9891019999995</v>
      </c>
      <c r="BR400" s="111">
        <v>1.3781680000000001</v>
      </c>
      <c r="BS400" s="133">
        <v>105.688889</v>
      </c>
      <c r="BT400" s="133">
        <v>553088.90171400004</v>
      </c>
      <c r="BU400" s="112">
        <v>554343.24387699994</v>
      </c>
      <c r="BV400" s="107">
        <v>9.3943569999999994</v>
      </c>
      <c r="BW400" s="107">
        <v>201.71888899999999</v>
      </c>
      <c r="BX400" s="107">
        <v>414805.86066100001</v>
      </c>
      <c r="BY400" s="107">
        <v>7.0296419999999999</v>
      </c>
      <c r="BZ400" s="107">
        <v>173.36583300000001</v>
      </c>
      <c r="CA400" s="107">
        <v>276469.08707900002</v>
      </c>
      <c r="CB400" s="107">
        <v>4.6852729999999996</v>
      </c>
      <c r="CC400" s="107">
        <v>135.76083299999999</v>
      </c>
      <c r="CD400" s="107">
        <v>138357.27064900001</v>
      </c>
      <c r="CE400" s="107">
        <v>2.344716</v>
      </c>
      <c r="CF400" s="133">
        <v>110.174722</v>
      </c>
      <c r="CG400" s="133">
        <v>162967.39338200001</v>
      </c>
      <c r="CH400" s="112">
        <v>158154.88171700001</v>
      </c>
      <c r="CI400" s="107">
        <v>9.9178370000000005</v>
      </c>
      <c r="CJ400" s="107">
        <v>232.141944</v>
      </c>
      <c r="CK400" s="107">
        <v>122147.75111</v>
      </c>
      <c r="CL400" s="107">
        <v>7.6598420000000003</v>
      </c>
      <c r="CM400" s="107">
        <v>178.47722200000001</v>
      </c>
      <c r="CN400" s="107">
        <v>81555.209791000001</v>
      </c>
      <c r="CO400" s="107">
        <v>5.1142979999999998</v>
      </c>
      <c r="CP400" s="107">
        <v>123.55583300000001</v>
      </c>
      <c r="CQ400" s="107">
        <v>40679.020399000001</v>
      </c>
      <c r="CR400" s="107">
        <v>2.550967</v>
      </c>
      <c r="CS400" s="107">
        <v>104.61833300000001</v>
      </c>
      <c r="CT400" s="107">
        <v>77323.000425000006</v>
      </c>
      <c r="CU400" s="107">
        <v>77339.614002999995</v>
      </c>
      <c r="CV400" s="107">
        <v>5.1366160000000001</v>
      </c>
      <c r="CW400" s="107">
        <v>146.290278</v>
      </c>
      <c r="CX400" s="112">
        <v>57983.885524999998</v>
      </c>
      <c r="CY400" s="107">
        <v>3.8510789999999999</v>
      </c>
      <c r="CZ400" s="107">
        <v>131.36527799999999</v>
      </c>
      <c r="DA400" s="112">
        <v>38668.852491999998</v>
      </c>
      <c r="DB400" s="107">
        <v>2.5682450000000001</v>
      </c>
      <c r="DC400" s="107">
        <v>116.530556</v>
      </c>
      <c r="DD400" s="112">
        <v>19345.248259</v>
      </c>
      <c r="DE400" s="107">
        <v>1.2848409999999999</v>
      </c>
      <c r="DF400" s="107">
        <v>95.759444000000002</v>
      </c>
      <c r="DG400" s="133">
        <v>104146.938079</v>
      </c>
      <c r="DH400" s="112">
        <v>104086.46491</v>
      </c>
      <c r="DI400" s="107">
        <v>4.9832970000000003</v>
      </c>
      <c r="DJ400" s="107">
        <v>164.57583299999999</v>
      </c>
      <c r="DK400" s="112">
        <v>78042.854602000007</v>
      </c>
      <c r="DL400" s="107">
        <v>3.7364190000000002</v>
      </c>
      <c r="DM400" s="107">
        <v>144.920556</v>
      </c>
      <c r="DN400" s="112">
        <v>52055.707086000002</v>
      </c>
      <c r="DO400" s="107">
        <v>2.4922460000000002</v>
      </c>
      <c r="DP400" s="162">
        <v>124.53916700000001</v>
      </c>
      <c r="DQ400" s="112">
        <v>26048.239719000001</v>
      </c>
      <c r="DR400" s="107">
        <v>1.247099</v>
      </c>
      <c r="DS400" s="133">
        <v>100.476389</v>
      </c>
      <c r="DT400" s="133">
        <v>90403.383360000007</v>
      </c>
      <c r="DU400" s="112">
        <v>90524.123200999995</v>
      </c>
      <c r="DV400" s="107">
        <v>92.669420000000002</v>
      </c>
      <c r="DW400" s="107">
        <v>159.29666700000001</v>
      </c>
      <c r="DX400" s="112">
        <v>67836.557878000007</v>
      </c>
      <c r="DY400" s="107">
        <v>69.444191000000004</v>
      </c>
      <c r="DZ400" s="162">
        <v>140.457222</v>
      </c>
      <c r="EA400" s="112">
        <v>45213.113036000002</v>
      </c>
      <c r="EB400" s="107">
        <v>46.284602</v>
      </c>
      <c r="EC400" s="162">
        <v>122.878056</v>
      </c>
      <c r="ED400" s="112">
        <v>22558.331208</v>
      </c>
      <c r="EE400" s="107">
        <v>23.092932999999999</v>
      </c>
      <c r="EF400" s="133">
        <v>99.405000000000001</v>
      </c>
      <c r="EG400" s="133">
        <v>2203826.875089</v>
      </c>
      <c r="EH400" s="111">
        <v>2212187.3823839999</v>
      </c>
      <c r="EI400" s="107">
        <v>6.247134</v>
      </c>
      <c r="EJ400" s="107">
        <v>210.63499999999999</v>
      </c>
      <c r="EK400" s="112">
        <v>1932403.065772</v>
      </c>
      <c r="EL400" s="107">
        <v>5.4570340000000002</v>
      </c>
      <c r="EM400" s="162">
        <v>193.807063</v>
      </c>
      <c r="EN400" s="112">
        <v>1646033.6140119999</v>
      </c>
      <c r="EO400" s="107">
        <v>4.6483369999999997</v>
      </c>
      <c r="EP400" s="162">
        <v>176.665873</v>
      </c>
      <c r="EQ400" s="112">
        <v>1371881.8884960001</v>
      </c>
      <c r="ER400" s="107">
        <v>3.8741430000000001</v>
      </c>
      <c r="ES400" s="162">
        <v>155.683492</v>
      </c>
      <c r="ET400" s="112">
        <v>1099317.545771</v>
      </c>
      <c r="EU400" s="107">
        <v>3.1044320000000001</v>
      </c>
      <c r="EV400" s="162">
        <v>126.99317499999999</v>
      </c>
      <c r="EW400" s="112">
        <v>828747.97399199998</v>
      </c>
      <c r="EX400" s="107">
        <v>2.3403529999999999</v>
      </c>
      <c r="EY400" s="162">
        <v>112.655159</v>
      </c>
      <c r="EZ400" s="112">
        <v>547381.41810899996</v>
      </c>
      <c r="FA400" s="107">
        <v>1.545785</v>
      </c>
      <c r="FB400" s="162">
        <v>105.41627</v>
      </c>
      <c r="FC400" s="112">
        <v>273079.12177299999</v>
      </c>
      <c r="FD400" s="107">
        <v>0.77116499999999999</v>
      </c>
      <c r="FE400" s="133">
        <v>98.921587000000002</v>
      </c>
      <c r="FF400" s="133">
        <v>514.470371</v>
      </c>
      <c r="FG400" s="112">
        <v>515.87251500000002</v>
      </c>
      <c r="FH400" s="107">
        <v>1.524176</v>
      </c>
      <c r="FI400" s="107">
        <v>90.971666999999997</v>
      </c>
      <c r="FJ400" s="112">
        <v>259.66043500000001</v>
      </c>
      <c r="FK400" s="107">
        <v>0.76718200000000003</v>
      </c>
      <c r="FL400" s="133">
        <v>79.724394000000004</v>
      </c>
      <c r="FM400" s="133">
        <v>321.363473</v>
      </c>
      <c r="FN400" s="112">
        <v>321.69568199999998</v>
      </c>
      <c r="FO400" s="107">
        <v>2.3551920000000002</v>
      </c>
      <c r="FP400" s="107">
        <v>90.843029999999999</v>
      </c>
      <c r="FQ400" s="112">
        <v>161.26494500000001</v>
      </c>
      <c r="FR400" s="107">
        <v>1.18065</v>
      </c>
      <c r="FS400" s="133">
        <v>79.633332999999993</v>
      </c>
      <c r="FT400" s="107">
        <v>68.264060000000001</v>
      </c>
      <c r="FU400" s="107">
        <v>5.9257</v>
      </c>
      <c r="FV400" s="107">
        <v>162.47806499999999</v>
      </c>
      <c r="FW400" s="107">
        <v>67.884010000000004</v>
      </c>
      <c r="FX400" s="107">
        <v>5.892709</v>
      </c>
      <c r="FY400" s="107">
        <v>164.33952400000001</v>
      </c>
      <c r="FZ400" s="107">
        <v>1314740.726301</v>
      </c>
      <c r="GA400" s="107">
        <v>8.8776729999999997</v>
      </c>
      <c r="GB400" s="133">
        <v>202.55611099999999</v>
      </c>
      <c r="GC400" s="107">
        <v>3221237.256761</v>
      </c>
      <c r="GD400" s="107">
        <v>21.751124999999998</v>
      </c>
      <c r="GE400" s="132">
        <v>202.46527800000001</v>
      </c>
      <c r="GF400" s="132">
        <v>72.923484999999999</v>
      </c>
      <c r="GG400" s="132">
        <v>37.6</v>
      </c>
      <c r="GH400" s="132">
        <v>15.8</v>
      </c>
      <c r="GI400" s="132">
        <v>62.3</v>
      </c>
      <c r="GJ400" s="132">
        <v>41.9</v>
      </c>
      <c r="GK400" s="132">
        <v>230</v>
      </c>
      <c r="GL400" s="133">
        <v>0</v>
      </c>
      <c r="GM400" s="133">
        <v>7</v>
      </c>
      <c r="GN400" s="133">
        <v>0</v>
      </c>
      <c r="GO400" s="133">
        <v>2</v>
      </c>
      <c r="GP400" s="133">
        <v>0</v>
      </c>
      <c r="GQ400" s="133">
        <v>0</v>
      </c>
      <c r="GR400" s="133" t="s">
        <v>1103</v>
      </c>
      <c r="GS400" s="72" t="s">
        <v>981</v>
      </c>
      <c r="GT400" s="72">
        <v>0.88870000000000005</v>
      </c>
      <c r="GU400" s="72">
        <v>0.92749999999999999</v>
      </c>
      <c r="GV400" s="72">
        <v>0.94389999999999996</v>
      </c>
      <c r="GW400" s="72">
        <v>0.93330000000000002</v>
      </c>
      <c r="GX400" s="72" t="s">
        <v>1085</v>
      </c>
      <c r="GY400" s="72">
        <v>0.99</v>
      </c>
      <c r="GZ400" s="72">
        <v>550</v>
      </c>
      <c r="HA400" s="133" t="s">
        <v>1086</v>
      </c>
      <c r="HB400" s="133" t="s">
        <v>981</v>
      </c>
      <c r="HC400" s="53" t="str">
        <f t="shared" si="42"/>
        <v>112</v>
      </c>
      <c r="HD400" s="56">
        <f t="shared" si="41"/>
        <v>2019</v>
      </c>
      <c r="HF400" s="56" t="e">
        <f>MATCH(ROUND(#REF!,1),#REF!,0)</f>
        <v>#REF!</v>
      </c>
      <c r="HG400" s="56" t="e">
        <f>MATCH(ROUND(#REF!,1),#REF!,0)</f>
        <v>#REF!</v>
      </c>
      <c r="HH400" s="56" t="e">
        <f>MATCH(ROUND(#REF!,1),#REF!,0)</f>
        <v>#REF!</v>
      </c>
      <c r="HI400" s="56" t="e">
        <f>MATCH(ROUND(#REF!,1),#REF!,0)</f>
        <v>#REF!</v>
      </c>
      <c r="HK400" s="115">
        <f t="shared" si="43"/>
        <v>1</v>
      </c>
      <c r="HL400" s="115" t="str" cm="1">
        <f t="array" ref="HL400">IFERROR(INDEX(#REF!,'5. Data Set'!HH400),"")</f>
        <v/>
      </c>
      <c r="HN400" s="116" t="str" cm="1">
        <f t="array" ref="HN400">IF(IFERROR(INDEX($E$5:$E$900,SMALL(IF(ROUND($EH$5:$EH$900,1)=ROUND($EH400,1),ROW($EH$5:$EH$900)-4,""),1)),"")=$E400,"",IFERROR(INDEX($E$5:$E$900,SMALL(IF(ROUND($EH$5:$EH$900,1)=ROUND($EH400,1),ROW($EH$5:$EH$900)-4,""),1)),""))</f>
        <v/>
      </c>
      <c r="HO400" s="116" t="str" cm="1">
        <f t="array" ref="HO400">IF(IFERROR(INDEX($E$5:$E$900,SMALL(IF(ROUND($EH$5:$EH$900,1)=ROUND($EH400,1),ROW($EH$5:$EH$900)-4,""),2)),"")=$E400,"",IFERROR(INDEX($E$5:$E$900,SMALL(IF(ROUND($EH$5:$EH$900,1)=ROUND($EH400,1),ROW($EH$5:$EH$900)-4,""),2)),""))</f>
        <v/>
      </c>
      <c r="HP400" s="116" t="str" cm="1">
        <f t="array" ref="HP400">IF(IFERROR(INDEX($E$5:$E$900,SMALL(IF(ROUND($EH$5:$EH$900,1)=ROUND($EH400,1),ROW($EH$5:$EH$900)-4,""),3)),"")=$E400,"",IFERROR(INDEX($E$5:$E$900,SMALL(IF(ROUND($EH$5:$EH$900,1)=ROUND($EH400,1),ROW($EH$5:$EH$900)-4,""),3)),""))</f>
        <v/>
      </c>
      <c r="HQ400" s="117" t="str" cm="1">
        <f t="array" ref="HQ400">IF(IFERROR(INDEX($E$5:$E$900,SMALL(IF(ROUND($EH$5:$EH$900,1)=ROUND($EH400,1),ROW($EH$5:$EH$900)-4,""),4)),"")=$E400,"",IFERROR(INDEX($E$5:$E$900,SMALL(IF(ROUND($EH$5:$EH$900,1)=ROUND($EH400,1),ROW($EH$5:$EH$900)-4,""),4)),""))</f>
        <v/>
      </c>
      <c r="HR400" s="118"/>
      <c r="HS400" s="105" t="str">
        <f t="shared" si="44"/>
        <v>AJCJ</v>
      </c>
      <c r="HT400" s="119" t="str">
        <f t="shared" si="45"/>
        <v/>
      </c>
      <c r="HU400" s="119" t="str">
        <f t="shared" si="45"/>
        <v/>
      </c>
      <c r="HV400" s="119" t="str">
        <f t="shared" si="45"/>
        <v/>
      </c>
      <c r="HW400" s="119" t="str">
        <f t="shared" si="45"/>
        <v/>
      </c>
    </row>
    <row r="401" spans="1:232" ht="12.75" customHeight="1" x14ac:dyDescent="0.25">
      <c r="A401" s="107" t="s">
        <v>1072</v>
      </c>
      <c r="B401" s="107" t="s">
        <v>1311</v>
      </c>
      <c r="C401" s="107" t="s">
        <v>1142</v>
      </c>
      <c r="D401" s="209">
        <v>2019</v>
      </c>
      <c r="E401" s="109" t="s">
        <v>1323</v>
      </c>
      <c r="F401" s="107" t="s">
        <v>309</v>
      </c>
      <c r="G401" s="107" t="s">
        <v>1076</v>
      </c>
      <c r="H401" s="107" t="s">
        <v>1076</v>
      </c>
      <c r="I401" s="107" t="s">
        <v>1076</v>
      </c>
      <c r="J401" s="107" t="s">
        <v>1076</v>
      </c>
      <c r="K401" s="107" t="s">
        <v>1076</v>
      </c>
      <c r="L401" s="107" t="s">
        <v>1076</v>
      </c>
      <c r="M401" s="107" t="s">
        <v>1076</v>
      </c>
      <c r="N401" s="107" t="s">
        <v>1076</v>
      </c>
      <c r="O401" s="107" t="s">
        <v>1076</v>
      </c>
      <c r="P401" s="107" t="s">
        <v>1076</v>
      </c>
      <c r="Q401" s="107" t="s">
        <v>1076</v>
      </c>
      <c r="R401" s="107" t="s">
        <v>1076</v>
      </c>
      <c r="S401" s="107" t="s">
        <v>1076</v>
      </c>
      <c r="T401" s="107" t="s">
        <v>1077</v>
      </c>
      <c r="U401" s="107" t="s">
        <v>1077</v>
      </c>
      <c r="V401" s="107" t="s">
        <v>1077</v>
      </c>
      <c r="W401" s="107" t="s">
        <v>18</v>
      </c>
      <c r="X401" s="105" t="s">
        <v>1119</v>
      </c>
      <c r="Y401" s="107" t="s">
        <v>296</v>
      </c>
      <c r="Z401" s="107">
        <v>1</v>
      </c>
      <c r="AA401" s="107" t="s">
        <v>1186</v>
      </c>
      <c r="AB401" s="110">
        <v>1</v>
      </c>
      <c r="AC401" s="110">
        <v>1</v>
      </c>
      <c r="AD401" s="107">
        <v>2503.4380000000001</v>
      </c>
      <c r="AE401" s="107">
        <v>8</v>
      </c>
      <c r="AF401" s="107">
        <v>2</v>
      </c>
      <c r="AG401" s="107">
        <v>62600</v>
      </c>
      <c r="AH401" s="107">
        <v>8</v>
      </c>
      <c r="AI401" s="107" t="s">
        <v>1324</v>
      </c>
      <c r="AJ401" s="110">
        <v>4</v>
      </c>
      <c r="AK401" s="110"/>
      <c r="AL401" s="107"/>
      <c r="AM401" s="107">
        <v>2</v>
      </c>
      <c r="AN401" s="110" t="s">
        <v>831</v>
      </c>
      <c r="AO401" s="110">
        <v>550</v>
      </c>
      <c r="AP401" s="107" t="s">
        <v>1315</v>
      </c>
      <c r="AQ401" s="107" t="s">
        <v>1316</v>
      </c>
      <c r="AR401" s="107" t="s">
        <v>1082</v>
      </c>
      <c r="AS401" s="107" t="s">
        <v>1317</v>
      </c>
      <c r="AT401" s="107" t="s">
        <v>1318</v>
      </c>
      <c r="AU401" s="111">
        <v>12.785</v>
      </c>
      <c r="AV401" s="111">
        <v>23.228000000000002</v>
      </c>
      <c r="AW401" s="111">
        <v>21.654</v>
      </c>
      <c r="AX401" s="111">
        <v>12.714</v>
      </c>
      <c r="AY401" s="111">
        <v>11.728</v>
      </c>
      <c r="AZ401" s="111">
        <v>218.25399999999999</v>
      </c>
      <c r="BA401" s="111">
        <v>12.305</v>
      </c>
      <c r="BB401" s="111">
        <v>12.012</v>
      </c>
      <c r="BC401" s="111">
        <v>18.091000000000001</v>
      </c>
      <c r="BD401" s="111">
        <v>42.603999999999999</v>
      </c>
      <c r="BE401" s="133">
        <v>72.269000000000005</v>
      </c>
      <c r="BF401" s="133">
        <v>28.5</v>
      </c>
      <c r="BG401" s="133">
        <v>20393.84</v>
      </c>
      <c r="BH401" s="112">
        <v>20418.419000000002</v>
      </c>
      <c r="BI401" s="111">
        <v>2.9489999999999998</v>
      </c>
      <c r="BJ401" s="112">
        <v>155.779</v>
      </c>
      <c r="BK401" s="112">
        <v>15362.089</v>
      </c>
      <c r="BL401" s="111">
        <v>2.2189999999999999</v>
      </c>
      <c r="BM401" s="112">
        <v>136.547</v>
      </c>
      <c r="BN401" s="112">
        <v>10177.965</v>
      </c>
      <c r="BO401" s="111">
        <v>1.47</v>
      </c>
      <c r="BP401" s="112">
        <v>119.765</v>
      </c>
      <c r="BQ401" s="112">
        <v>5112.0600000000004</v>
      </c>
      <c r="BR401" s="111">
        <v>0.73799999999999999</v>
      </c>
      <c r="BS401" s="133">
        <v>104.297</v>
      </c>
      <c r="BT401" s="133">
        <v>335522.01</v>
      </c>
      <c r="BU401" s="112">
        <v>335691.05800000002</v>
      </c>
      <c r="BV401" s="107">
        <v>5.6890000000000001</v>
      </c>
      <c r="BW401" s="107">
        <v>168.738</v>
      </c>
      <c r="BX401" s="107">
        <v>251549.356</v>
      </c>
      <c r="BY401" s="107">
        <v>4.2629999999999999</v>
      </c>
      <c r="BZ401" s="107">
        <v>150.74799999999999</v>
      </c>
      <c r="CA401" s="107">
        <v>167623.421</v>
      </c>
      <c r="CB401" s="107">
        <v>2.8410000000000002</v>
      </c>
      <c r="CC401" s="107">
        <v>120.244</v>
      </c>
      <c r="CD401" s="107">
        <v>83828.789999999994</v>
      </c>
      <c r="CE401" s="107">
        <v>1.421</v>
      </c>
      <c r="CF401" s="133">
        <v>109.926</v>
      </c>
      <c r="CG401" s="133">
        <v>84220.57</v>
      </c>
      <c r="CH401" s="112">
        <v>87287.425000000003</v>
      </c>
      <c r="CI401" s="107">
        <v>5.4740000000000002</v>
      </c>
      <c r="CJ401" s="107">
        <v>187.858</v>
      </c>
      <c r="CK401" s="107">
        <v>63201.207000000002</v>
      </c>
      <c r="CL401" s="107">
        <v>3.9630000000000001</v>
      </c>
      <c r="CM401" s="107">
        <v>153.03800000000001</v>
      </c>
      <c r="CN401" s="107">
        <v>42091.697999999997</v>
      </c>
      <c r="CO401" s="107">
        <v>2.64</v>
      </c>
      <c r="CP401" s="107">
        <v>114.416</v>
      </c>
      <c r="CQ401" s="107">
        <v>21076.864000000001</v>
      </c>
      <c r="CR401" s="107">
        <v>1.3220000000000001</v>
      </c>
      <c r="CS401" s="107">
        <v>104.649</v>
      </c>
      <c r="CT401" s="107">
        <v>39837.4</v>
      </c>
      <c r="CU401" s="107">
        <v>39873.15</v>
      </c>
      <c r="CV401" s="107">
        <v>2.65</v>
      </c>
      <c r="CW401" s="107">
        <v>132.66</v>
      </c>
      <c r="CX401" s="112">
        <v>29889.9</v>
      </c>
      <c r="CY401" s="107">
        <v>1.99</v>
      </c>
      <c r="CZ401" s="107">
        <v>121.17</v>
      </c>
      <c r="DA401" s="112">
        <v>19962.14</v>
      </c>
      <c r="DB401" s="107">
        <v>1.33</v>
      </c>
      <c r="DC401" s="107">
        <v>110.43</v>
      </c>
      <c r="DD401" s="112">
        <v>9939.2999999999993</v>
      </c>
      <c r="DE401" s="107">
        <v>0.66</v>
      </c>
      <c r="DF401" s="107">
        <v>99.19</v>
      </c>
      <c r="DG401" s="133">
        <v>54071.32</v>
      </c>
      <c r="DH401" s="112">
        <v>53873.72</v>
      </c>
      <c r="DI401" s="107">
        <v>2.58</v>
      </c>
      <c r="DJ401" s="107">
        <v>141.11000000000001</v>
      </c>
      <c r="DK401" s="112">
        <v>40544.910000000003</v>
      </c>
      <c r="DL401" s="107">
        <v>1.94</v>
      </c>
      <c r="DM401" s="107">
        <v>132.66</v>
      </c>
      <c r="DN401" s="112">
        <v>27071.53</v>
      </c>
      <c r="DO401" s="107">
        <v>1.3</v>
      </c>
      <c r="DP401" s="162">
        <v>117.61</v>
      </c>
      <c r="DQ401" s="112">
        <v>13534.31</v>
      </c>
      <c r="DR401" s="107">
        <v>0.65</v>
      </c>
      <c r="DS401" s="133">
        <v>100.96</v>
      </c>
      <c r="DT401" s="133">
        <v>46383.18</v>
      </c>
      <c r="DU401" s="112">
        <v>46441.34</v>
      </c>
      <c r="DV401" s="107">
        <v>47.54</v>
      </c>
      <c r="DW401" s="107">
        <v>138.03</v>
      </c>
      <c r="DX401" s="112">
        <v>34798.120000000003</v>
      </c>
      <c r="DY401" s="107">
        <v>35.619999999999997</v>
      </c>
      <c r="DZ401" s="162">
        <v>129.24</v>
      </c>
      <c r="EA401" s="112">
        <v>23181.18</v>
      </c>
      <c r="EB401" s="107">
        <v>23.73</v>
      </c>
      <c r="EC401" s="162">
        <v>115.8</v>
      </c>
      <c r="ED401" s="112">
        <v>11611.58</v>
      </c>
      <c r="EE401" s="107">
        <v>11.89</v>
      </c>
      <c r="EF401" s="133">
        <v>101.92</v>
      </c>
      <c r="EG401" s="133">
        <v>1219527.25</v>
      </c>
      <c r="EH401" s="111">
        <v>1230681.6599999999</v>
      </c>
      <c r="EI401" s="107">
        <v>3.4750000000000001</v>
      </c>
      <c r="EJ401" s="107">
        <v>166.17</v>
      </c>
      <c r="EK401" s="112">
        <v>1068247.6299999999</v>
      </c>
      <c r="EL401" s="107">
        <v>3.0169999999999999</v>
      </c>
      <c r="EM401" s="162">
        <v>155.46</v>
      </c>
      <c r="EN401" s="112">
        <v>914469.96</v>
      </c>
      <c r="EO401" s="107">
        <v>2.5819999999999999</v>
      </c>
      <c r="EP401" s="162">
        <v>145.24</v>
      </c>
      <c r="EQ401" s="112">
        <v>764827.34</v>
      </c>
      <c r="ER401" s="107">
        <v>2.16</v>
      </c>
      <c r="ES401" s="162">
        <v>136.16</v>
      </c>
      <c r="ET401" s="112">
        <v>610552.24</v>
      </c>
      <c r="EU401" s="107">
        <v>1.724</v>
      </c>
      <c r="EV401" s="162">
        <v>127.17</v>
      </c>
      <c r="EW401" s="112">
        <v>455891.89</v>
      </c>
      <c r="EX401" s="107">
        <v>1.2869999999999999</v>
      </c>
      <c r="EY401" s="162">
        <v>118.74</v>
      </c>
      <c r="EZ401" s="112">
        <v>303620.63</v>
      </c>
      <c r="FA401" s="107">
        <v>0.85699999999999998</v>
      </c>
      <c r="FB401" s="162">
        <v>112.13</v>
      </c>
      <c r="FC401" s="112">
        <v>152421.01</v>
      </c>
      <c r="FD401" s="107">
        <v>0.43</v>
      </c>
      <c r="FE401" s="133">
        <v>105.39</v>
      </c>
      <c r="FF401" s="133">
        <v>527.89</v>
      </c>
      <c r="FG401" s="112">
        <v>522.72</v>
      </c>
      <c r="FH401" s="107">
        <v>1.54</v>
      </c>
      <c r="FI401" s="107">
        <v>95.29</v>
      </c>
      <c r="FJ401" s="112">
        <v>267.07</v>
      </c>
      <c r="FK401" s="107">
        <v>0.79</v>
      </c>
      <c r="FL401" s="133">
        <v>88.63</v>
      </c>
      <c r="FM401" s="133">
        <v>320.12</v>
      </c>
      <c r="FN401" s="112">
        <v>322.8</v>
      </c>
      <c r="FO401" s="107">
        <v>2.36</v>
      </c>
      <c r="FP401" s="107">
        <v>95</v>
      </c>
      <c r="FQ401" s="112">
        <v>162.18</v>
      </c>
      <c r="FR401" s="107">
        <v>1.19</v>
      </c>
      <c r="FS401" s="133">
        <v>90.25</v>
      </c>
      <c r="FT401" s="107">
        <v>77.7</v>
      </c>
      <c r="FU401" s="107">
        <v>6.74</v>
      </c>
      <c r="FV401" s="107">
        <v>159.36000000000001</v>
      </c>
      <c r="FW401" s="107">
        <v>78.89</v>
      </c>
      <c r="FX401" s="107">
        <v>6.85</v>
      </c>
      <c r="FY401" s="107">
        <v>159.66999999999999</v>
      </c>
      <c r="FZ401" s="107">
        <v>690877.92</v>
      </c>
      <c r="GA401" s="107">
        <v>4.67</v>
      </c>
      <c r="GB401" s="133">
        <v>160.12</v>
      </c>
      <c r="GC401" s="107">
        <v>1715385.94</v>
      </c>
      <c r="GD401" s="107">
        <v>11.58</v>
      </c>
      <c r="GE401" s="132">
        <v>160.28</v>
      </c>
      <c r="GF401" s="132">
        <v>83.3</v>
      </c>
      <c r="GG401" s="132">
        <v>22.1</v>
      </c>
      <c r="GH401" s="132">
        <v>14.7</v>
      </c>
      <c r="GI401" s="132">
        <v>55.5</v>
      </c>
      <c r="GJ401" s="132">
        <v>28.5</v>
      </c>
      <c r="GK401" s="132">
        <v>231.2</v>
      </c>
      <c r="GL401" s="133">
        <v>0</v>
      </c>
      <c r="GM401" s="133">
        <v>3</v>
      </c>
      <c r="GN401" s="133">
        <v>0</v>
      </c>
      <c r="GO401" s="72">
        <v>0</v>
      </c>
      <c r="GP401" s="72">
        <v>0</v>
      </c>
      <c r="GQ401" s="72">
        <v>0</v>
      </c>
      <c r="GR401" s="72" t="s">
        <v>1103</v>
      </c>
      <c r="GS401" s="72" t="s">
        <v>981</v>
      </c>
      <c r="GT401" s="72">
        <v>0.88870000000000005</v>
      </c>
      <c r="GU401" s="72">
        <v>0.92749999999999999</v>
      </c>
      <c r="GV401" s="72">
        <v>0.94389999999999996</v>
      </c>
      <c r="GW401" s="72">
        <v>0.93330000000000002</v>
      </c>
      <c r="GX401" s="72" t="s">
        <v>1085</v>
      </c>
      <c r="GY401" s="72">
        <v>0.99</v>
      </c>
      <c r="GZ401" s="72">
        <v>550</v>
      </c>
      <c r="HA401" s="133" t="s">
        <v>1086</v>
      </c>
      <c r="HB401" s="72">
        <v>87.5</v>
      </c>
      <c r="HC401" s="53" t="str">
        <f t="shared" si="42"/>
        <v>113</v>
      </c>
      <c r="HD401" s="56">
        <f t="shared" si="41"/>
        <v>2019</v>
      </c>
      <c r="HF401" s="56" t="e">
        <f>MATCH(ROUND(#REF!,1),#REF!,0)</f>
        <v>#REF!</v>
      </c>
      <c r="HG401" s="56" t="e">
        <f>MATCH(ROUND(#REF!,1),#REF!,0)</f>
        <v>#REF!</v>
      </c>
      <c r="HH401" s="56" t="e">
        <f>MATCH(ROUND(#REF!,1),#REF!,0)</f>
        <v>#REF!</v>
      </c>
      <c r="HI401" s="56" t="e">
        <f>MATCH(ROUND(#REF!,1),#REF!,0)</f>
        <v>#REF!</v>
      </c>
      <c r="HK401" s="115">
        <f t="shared" si="43"/>
        <v>1</v>
      </c>
      <c r="HL401" s="115" t="str" cm="1">
        <f t="array" ref="HL401">IFERROR(INDEX(#REF!,'5. Data Set'!HH401),"")</f>
        <v/>
      </c>
      <c r="HN401" s="116" t="str" cm="1">
        <f t="array" ref="HN401">IF(IFERROR(INDEX($E$5:$E$900,SMALL(IF(ROUND($EH$5:$EH$900,1)=ROUND($EH401,1),ROW($EH$5:$EH$900)-4,""),1)),"")=$E401,"",IFERROR(INDEX($E$5:$E$900,SMALL(IF(ROUND($EH$5:$EH$900,1)=ROUND($EH401,1),ROW($EH$5:$EH$900)-4,""),1)),""))</f>
        <v/>
      </c>
      <c r="HO401" s="116" t="str" cm="1">
        <f t="array" ref="HO401">IF(IFERROR(INDEX($E$5:$E$900,SMALL(IF(ROUND($EH$5:$EH$900,1)=ROUND($EH401,1),ROW($EH$5:$EH$900)-4,""),2)),"")=$E401,"",IFERROR(INDEX($E$5:$E$900,SMALL(IF(ROUND($EH$5:$EH$900,1)=ROUND($EH401,1),ROW($EH$5:$EH$900)-4,""),2)),""))</f>
        <v/>
      </c>
      <c r="HP401" s="116" t="str" cm="1">
        <f t="array" ref="HP401">IF(IFERROR(INDEX($E$5:$E$900,SMALL(IF(ROUND($EH$5:$EH$900,1)=ROUND($EH401,1),ROW($EH$5:$EH$900)-4,""),3)),"")=$E401,"",IFERROR(INDEX($E$5:$E$900,SMALL(IF(ROUND($EH$5:$EH$900,1)=ROUND($EH401,1),ROW($EH$5:$EH$900)-4,""),3)),""))</f>
        <v/>
      </c>
      <c r="HQ401" s="117" t="str" cm="1">
        <f t="array" ref="HQ401">IF(IFERROR(INDEX($E$5:$E$900,SMALL(IF(ROUND($EH$5:$EH$900,1)=ROUND($EH401,1),ROW($EH$5:$EH$900)-4,""),4)),"")=$E401,"",IFERROR(INDEX($E$5:$E$900,SMALL(IF(ROUND($EH$5:$EH$900,1)=ROUND($EH401,1),ROW($EH$5:$EH$900)-4,""),4)),""))</f>
        <v/>
      </c>
      <c r="HR401" s="118"/>
      <c r="HS401" s="105" t="str">
        <f t="shared" si="44"/>
        <v>AJCJ</v>
      </c>
      <c r="HT401" s="119" t="str">
        <f t="shared" si="45"/>
        <v/>
      </c>
      <c r="HU401" s="119" t="str">
        <f t="shared" si="45"/>
        <v/>
      </c>
      <c r="HV401" s="119" t="str">
        <f t="shared" si="45"/>
        <v/>
      </c>
      <c r="HW401" s="119" t="str">
        <f t="shared" si="45"/>
        <v/>
      </c>
    </row>
    <row r="402" spans="1:232" x14ac:dyDescent="0.25">
      <c r="A402" s="107" t="s">
        <v>1072</v>
      </c>
      <c r="B402" s="107" t="s">
        <v>1325</v>
      </c>
      <c r="C402" s="107" t="s">
        <v>1142</v>
      </c>
      <c r="D402" s="209">
        <v>2019</v>
      </c>
      <c r="E402" s="109" t="s">
        <v>1326</v>
      </c>
      <c r="F402" s="107" t="s">
        <v>300</v>
      </c>
      <c r="G402" s="107" t="s">
        <v>1076</v>
      </c>
      <c r="H402" s="107" t="s">
        <v>1076</v>
      </c>
      <c r="I402" s="107" t="s">
        <v>1076</v>
      </c>
      <c r="J402" s="107" t="s">
        <v>1076</v>
      </c>
      <c r="K402" s="107" t="s">
        <v>1076</v>
      </c>
      <c r="L402" s="107" t="s">
        <v>1076</v>
      </c>
      <c r="M402" s="107" t="s">
        <v>1076</v>
      </c>
      <c r="N402" s="107" t="s">
        <v>1076</v>
      </c>
      <c r="O402" s="107" t="s">
        <v>1076</v>
      </c>
      <c r="P402" s="107" t="s">
        <v>1076</v>
      </c>
      <c r="Q402" s="107" t="s">
        <v>1076</v>
      </c>
      <c r="R402" s="107" t="s">
        <v>1076</v>
      </c>
      <c r="S402" s="107" t="s">
        <v>1077</v>
      </c>
      <c r="T402" s="107" t="s">
        <v>1077</v>
      </c>
      <c r="U402" s="107" t="s">
        <v>1077</v>
      </c>
      <c r="V402" s="107" t="s">
        <v>1077</v>
      </c>
      <c r="W402" s="107" t="s">
        <v>18</v>
      </c>
      <c r="X402" s="105" t="s">
        <v>1119</v>
      </c>
      <c r="Y402" s="107" t="s">
        <v>296</v>
      </c>
      <c r="Z402" s="107">
        <v>1</v>
      </c>
      <c r="AA402" s="107" t="s">
        <v>1313</v>
      </c>
      <c r="AB402" s="110">
        <v>2</v>
      </c>
      <c r="AC402" s="110">
        <v>2</v>
      </c>
      <c r="AD402" s="107">
        <v>1507.471</v>
      </c>
      <c r="AE402" s="107">
        <v>64</v>
      </c>
      <c r="AF402" s="107">
        <v>1</v>
      </c>
      <c r="AG402" s="107">
        <v>1031731.0078125</v>
      </c>
      <c r="AH402" s="107">
        <v>32</v>
      </c>
      <c r="AI402" s="107" t="s">
        <v>1327</v>
      </c>
      <c r="AJ402" s="110">
        <v>2</v>
      </c>
      <c r="AK402" s="110" t="s">
        <v>405</v>
      </c>
      <c r="AL402" s="107" t="s">
        <v>316</v>
      </c>
      <c r="AM402" s="107">
        <v>2</v>
      </c>
      <c r="AN402" s="110" t="s">
        <v>493</v>
      </c>
      <c r="AO402" s="110">
        <v>800</v>
      </c>
      <c r="AP402" s="107" t="s">
        <v>1322</v>
      </c>
      <c r="AQ402" s="107">
        <v>18.04</v>
      </c>
      <c r="AR402" s="107" t="s">
        <v>1082</v>
      </c>
      <c r="AS402" s="107" t="s">
        <v>1317</v>
      </c>
      <c r="AT402" s="107" t="s">
        <v>1318</v>
      </c>
      <c r="AU402" s="111">
        <v>22.488513999999999</v>
      </c>
      <c r="AV402" s="111">
        <v>24.802987999999999</v>
      </c>
      <c r="AW402" s="111">
        <v>52.032769999999999</v>
      </c>
      <c r="AX402" s="111">
        <v>33.956949000000002</v>
      </c>
      <c r="AY402" s="111">
        <v>29.834716</v>
      </c>
      <c r="AZ402" s="111">
        <v>563.72009400000002</v>
      </c>
      <c r="BA402" s="111">
        <v>25.103397999999999</v>
      </c>
      <c r="BB402" s="111">
        <v>6.4791689999999997</v>
      </c>
      <c r="BC402" s="111">
        <v>10.249022</v>
      </c>
      <c r="BD402" s="111">
        <v>22.381891</v>
      </c>
      <c r="BE402" s="133">
        <v>684.13164600000005</v>
      </c>
      <c r="BF402" s="133">
        <v>56.5</v>
      </c>
      <c r="BG402" s="133">
        <v>178136.43158999999</v>
      </c>
      <c r="BH402" s="112">
        <v>178144.93263900001</v>
      </c>
      <c r="BI402" s="111">
        <v>25.727129000000001</v>
      </c>
      <c r="BJ402" s="112">
        <v>811.87741900000003</v>
      </c>
      <c r="BK402" s="112">
        <v>133596.08706200001</v>
      </c>
      <c r="BL402" s="111">
        <v>19.293524999999999</v>
      </c>
      <c r="BM402" s="112">
        <v>758.04838700000005</v>
      </c>
      <c r="BN402" s="112">
        <v>89096.123590000003</v>
      </c>
      <c r="BO402" s="111">
        <v>12.866980999999999</v>
      </c>
      <c r="BP402" s="112">
        <v>599.82903199999998</v>
      </c>
      <c r="BQ402" s="112">
        <v>44540.261037999997</v>
      </c>
      <c r="BR402" s="111">
        <v>6.4323639999999997</v>
      </c>
      <c r="BS402" s="133">
        <v>435.10322600000001</v>
      </c>
      <c r="BT402" s="133">
        <v>1476793.8090220001</v>
      </c>
      <c r="BU402" s="112">
        <v>1476861.9138110001</v>
      </c>
      <c r="BV402" s="107">
        <v>25.028117999999999</v>
      </c>
      <c r="BW402" s="107">
        <v>813.52903200000003</v>
      </c>
      <c r="BX402" s="107">
        <v>1107500.6160230001</v>
      </c>
      <c r="BY402" s="107">
        <v>18.768616999999999</v>
      </c>
      <c r="BZ402" s="107">
        <v>528.82580600000006</v>
      </c>
      <c r="CA402" s="107">
        <v>738478.887903</v>
      </c>
      <c r="CB402" s="107">
        <v>12.514870999999999</v>
      </c>
      <c r="CC402" s="107">
        <v>490.31935499999997</v>
      </c>
      <c r="CD402" s="107">
        <v>369268.597366</v>
      </c>
      <c r="CE402" s="107">
        <v>6.25793</v>
      </c>
      <c r="CF402" s="133">
        <v>460.825806</v>
      </c>
      <c r="CG402" s="133">
        <v>930635.85329600004</v>
      </c>
      <c r="CH402" s="112">
        <v>949916.40794800001</v>
      </c>
      <c r="CI402" s="107">
        <v>59.568922000000001</v>
      </c>
      <c r="CJ402" s="107">
        <v>744.50322600000004</v>
      </c>
      <c r="CK402" s="107">
        <v>697963.70334500005</v>
      </c>
      <c r="CL402" s="107">
        <v>43.769056999999997</v>
      </c>
      <c r="CM402" s="107">
        <v>654.18709699999999</v>
      </c>
      <c r="CN402" s="107">
        <v>465421.46152200003</v>
      </c>
      <c r="CO402" s="107">
        <v>29.186415</v>
      </c>
      <c r="CP402" s="107">
        <v>621.36451599999998</v>
      </c>
      <c r="CQ402" s="107">
        <v>232483.226325</v>
      </c>
      <c r="CR402" s="107">
        <v>14.578941</v>
      </c>
      <c r="CS402" s="107">
        <v>500.116129</v>
      </c>
      <c r="CT402" s="107">
        <v>557772.54889500001</v>
      </c>
      <c r="CU402" s="107">
        <v>563847.69871000003</v>
      </c>
      <c r="CV402" s="107">
        <v>37.448715</v>
      </c>
      <c r="CW402" s="107">
        <v>687.464516</v>
      </c>
      <c r="CX402" s="112">
        <v>418305.86805200001</v>
      </c>
      <c r="CY402" s="107">
        <v>27.782354999999999</v>
      </c>
      <c r="CZ402" s="107">
        <v>692.47419400000001</v>
      </c>
      <c r="DA402" s="112">
        <v>278955.95982799999</v>
      </c>
      <c r="DB402" s="107">
        <v>18.527241</v>
      </c>
      <c r="DC402" s="107">
        <v>604.22903199999996</v>
      </c>
      <c r="DD402" s="112">
        <v>139368.928996</v>
      </c>
      <c r="DE402" s="107">
        <v>9.2563779999999998</v>
      </c>
      <c r="DF402" s="107">
        <v>466.53870999999998</v>
      </c>
      <c r="DG402" s="133">
        <v>724978.90225499996</v>
      </c>
      <c r="DH402" s="112">
        <v>722688.96785300004</v>
      </c>
      <c r="DI402" s="107">
        <v>34.599825000000003</v>
      </c>
      <c r="DJ402" s="107">
        <v>706.03871000000004</v>
      </c>
      <c r="DK402" s="112">
        <v>543703.070144</v>
      </c>
      <c r="DL402" s="107">
        <v>26.030605000000001</v>
      </c>
      <c r="DM402" s="107">
        <v>703.05161299999997</v>
      </c>
      <c r="DN402" s="112">
        <v>362516.066651</v>
      </c>
      <c r="DO402" s="107">
        <v>17.356003999999999</v>
      </c>
      <c r="DP402" s="162">
        <v>688.94516099999998</v>
      </c>
      <c r="DQ402" s="112">
        <v>181341.601237</v>
      </c>
      <c r="DR402" s="107">
        <v>8.6820029999999999</v>
      </c>
      <c r="DS402" s="133">
        <v>500.88709699999998</v>
      </c>
      <c r="DT402" s="133">
        <v>663783.91011399997</v>
      </c>
      <c r="DU402" s="112">
        <v>668146.48862900003</v>
      </c>
      <c r="DV402" s="107">
        <v>683.98063999999999</v>
      </c>
      <c r="DW402" s="107">
        <v>781.05483900000002</v>
      </c>
      <c r="DX402" s="112">
        <v>497859.69264099997</v>
      </c>
      <c r="DY402" s="107">
        <v>509.65828199999999</v>
      </c>
      <c r="DZ402" s="162">
        <v>775.40322600000002</v>
      </c>
      <c r="EA402" s="112">
        <v>331938.08223599999</v>
      </c>
      <c r="EB402" s="107">
        <v>339.80455799999999</v>
      </c>
      <c r="EC402" s="162">
        <v>669.70967700000006</v>
      </c>
      <c r="ED402" s="112">
        <v>165906.70765299999</v>
      </c>
      <c r="EE402" s="107">
        <v>169.83846800000001</v>
      </c>
      <c r="EF402" s="133">
        <v>491.17741899999999</v>
      </c>
      <c r="EG402" s="133">
        <v>12684440.545917001</v>
      </c>
      <c r="EH402" s="111">
        <v>12804164.106206</v>
      </c>
      <c r="EI402" s="107">
        <v>36.158479999999997</v>
      </c>
      <c r="EJ402" s="107">
        <v>811.46115699999996</v>
      </c>
      <c r="EK402" s="112">
        <v>11110489.495425001</v>
      </c>
      <c r="EL402" s="107">
        <v>31.375606999999999</v>
      </c>
      <c r="EM402" s="162">
        <v>812.69834700000001</v>
      </c>
      <c r="EN402" s="112">
        <v>9517623.2460229993</v>
      </c>
      <c r="EO402" s="107">
        <v>26.877412</v>
      </c>
      <c r="EP402" s="162">
        <v>807.58760299999994</v>
      </c>
      <c r="EQ402" s="112">
        <v>7914644.8749609999</v>
      </c>
      <c r="ER402" s="107">
        <v>22.350660999999999</v>
      </c>
      <c r="ES402" s="162">
        <v>789.07438000000002</v>
      </c>
      <c r="ET402" s="112">
        <v>6344581.7011360005</v>
      </c>
      <c r="EU402" s="107">
        <v>17.916861000000001</v>
      </c>
      <c r="EV402" s="162">
        <v>709.58264499999996</v>
      </c>
      <c r="EW402" s="112">
        <v>4763146.291282</v>
      </c>
      <c r="EX402" s="107">
        <v>13.450946999999999</v>
      </c>
      <c r="EY402" s="162">
        <v>615.5</v>
      </c>
      <c r="EZ402" s="112">
        <v>3169063.1973660002</v>
      </c>
      <c r="FA402" s="107">
        <v>8.9493159999999996</v>
      </c>
      <c r="FB402" s="162">
        <v>529.14214900000002</v>
      </c>
      <c r="FC402" s="112">
        <v>1582921.171295</v>
      </c>
      <c r="FD402" s="107">
        <v>4.47011</v>
      </c>
      <c r="FE402" s="133">
        <v>428.97776900000002</v>
      </c>
      <c r="FF402" s="133">
        <v>868.12043300000005</v>
      </c>
      <c r="FG402" s="112">
        <v>861.40919499999995</v>
      </c>
      <c r="FH402" s="107">
        <v>2.5450840000000001</v>
      </c>
      <c r="FI402" s="107">
        <v>278.64377000000002</v>
      </c>
      <c r="FJ402" s="112">
        <v>432.03889600000002</v>
      </c>
      <c r="FK402" s="107">
        <v>1.276484</v>
      </c>
      <c r="FL402" s="133">
        <v>277.73442599999998</v>
      </c>
      <c r="FM402" s="133">
        <v>543.58383400000002</v>
      </c>
      <c r="FN402" s="112">
        <v>544.95198700000003</v>
      </c>
      <c r="FO402" s="107">
        <v>3.9896919999999998</v>
      </c>
      <c r="FP402" s="107">
        <v>277.294262</v>
      </c>
      <c r="FQ402" s="112">
        <v>276.32869199999999</v>
      </c>
      <c r="FR402" s="107">
        <v>2.0230519999999999</v>
      </c>
      <c r="FS402" s="133">
        <v>277.10262299999999</v>
      </c>
      <c r="FT402" s="107">
        <v>176.798328</v>
      </c>
      <c r="FU402" s="107">
        <v>15.347077000000001</v>
      </c>
      <c r="FV402" s="107">
        <v>693.30256399999996</v>
      </c>
      <c r="FW402" s="107">
        <v>180.31794600000001</v>
      </c>
      <c r="FX402" s="107">
        <v>15.652599</v>
      </c>
      <c r="FY402" s="107">
        <v>691.66499999999996</v>
      </c>
      <c r="FZ402" s="107">
        <v>7714667.4067360004</v>
      </c>
      <c r="GA402" s="107">
        <v>52.092623000000003</v>
      </c>
      <c r="GB402" s="133">
        <v>742.75161300000002</v>
      </c>
      <c r="GC402" s="107">
        <v>76778362.463989004</v>
      </c>
      <c r="GD402" s="107">
        <v>518.43923700000005</v>
      </c>
      <c r="GE402" s="132">
        <v>757.80624999999998</v>
      </c>
      <c r="GF402" s="132">
        <v>275.81901599999998</v>
      </c>
      <c r="GG402" s="132">
        <v>45.7</v>
      </c>
      <c r="GH402" s="132">
        <v>8.1</v>
      </c>
      <c r="GI402" s="132">
        <v>123.7</v>
      </c>
      <c r="GJ402" s="132">
        <v>56.5</v>
      </c>
      <c r="GK402" s="132">
        <v>230</v>
      </c>
      <c r="GL402" s="133">
        <v>0</v>
      </c>
      <c r="GM402" s="133">
        <v>3</v>
      </c>
      <c r="GN402" s="133">
        <v>0</v>
      </c>
      <c r="GO402" s="72">
        <v>0</v>
      </c>
      <c r="GP402" s="72">
        <v>0</v>
      </c>
      <c r="GQ402" s="72">
        <v>0</v>
      </c>
      <c r="GR402" s="72" t="s">
        <v>1103</v>
      </c>
      <c r="GS402" s="72" t="s">
        <v>1328</v>
      </c>
      <c r="GT402" s="72">
        <v>0</v>
      </c>
      <c r="GU402" s="72">
        <v>0</v>
      </c>
      <c r="GV402" s="72">
        <v>0</v>
      </c>
      <c r="GW402" s="72">
        <v>0</v>
      </c>
      <c r="GX402" s="72" t="s">
        <v>1085</v>
      </c>
      <c r="GY402" s="72">
        <v>0</v>
      </c>
      <c r="GZ402" s="72">
        <v>0</v>
      </c>
      <c r="HA402" s="133" t="s">
        <v>1086</v>
      </c>
      <c r="HB402" s="72">
        <v>174.5</v>
      </c>
      <c r="HC402" s="53" t="str">
        <f t="shared" si="42"/>
        <v>114</v>
      </c>
      <c r="HD402" s="56">
        <f t="shared" si="41"/>
        <v>2019</v>
      </c>
      <c r="HF402" s="56" t="e">
        <f>MATCH(ROUND(#REF!,1),#REF!,0)</f>
        <v>#REF!</v>
      </c>
      <c r="HG402" s="56" t="e">
        <f>MATCH(ROUND(#REF!,1),#REF!,0)</f>
        <v>#REF!</v>
      </c>
      <c r="HH402" s="56" t="e">
        <f>MATCH(ROUND(#REF!,1),#REF!,0)</f>
        <v>#REF!</v>
      </c>
      <c r="HI402" s="56" t="e">
        <f>MATCH(ROUND(#REF!,1),#REF!,0)</f>
        <v>#REF!</v>
      </c>
      <c r="HK402" s="115">
        <f t="shared" si="43"/>
        <v>2</v>
      </c>
      <c r="HL402" s="115" t="str" cm="1">
        <f t="array" ref="HL402">IFERROR(INDEX(#REF!,'5. Data Set'!HH402),"")</f>
        <v/>
      </c>
      <c r="HN402" s="116" t="str" cm="1">
        <f t="array" ref="HN402">IF(IFERROR(INDEX($E$5:$E$900,SMALL(IF(ROUND($EH$5:$EH$900,1)=ROUND($EH402,1),ROW($EH$5:$EH$900)-4,""),1)),"")=$E402,"",IFERROR(INDEX($E$5:$E$900,SMALL(IF(ROUND($EH$5:$EH$900,1)=ROUND($EH402,1),ROW($EH$5:$EH$900)-4,""),1)),""))</f>
        <v/>
      </c>
      <c r="HO402" s="116" t="str" cm="1">
        <f t="array" ref="HO402">IF(IFERROR(INDEX($E$5:$E$900,SMALL(IF(ROUND($EH$5:$EH$900,1)=ROUND($EH402,1),ROW($EH$5:$EH$900)-4,""),2)),"")=$E402,"",IFERROR(INDEX($E$5:$E$900,SMALL(IF(ROUND($EH$5:$EH$900,1)=ROUND($EH402,1),ROW($EH$5:$EH$900)-4,""),2)),""))</f>
        <v/>
      </c>
      <c r="HP402" s="116" t="str" cm="1">
        <f t="array" ref="HP402">IF(IFERROR(INDEX($E$5:$E$900,SMALL(IF(ROUND($EH$5:$EH$900,1)=ROUND($EH402,1),ROW($EH$5:$EH$900)-4,""),3)),"")=$E402,"",IFERROR(INDEX($E$5:$E$900,SMALL(IF(ROUND($EH$5:$EH$900,1)=ROUND($EH402,1),ROW($EH$5:$EH$900)-4,""),3)),""))</f>
        <v/>
      </c>
      <c r="HQ402" s="117" t="str" cm="1">
        <f t="array" ref="HQ402">IF(IFERROR(INDEX($E$5:$E$900,SMALL(IF(ROUND($EH$5:$EH$900,1)=ROUND($EH402,1),ROW($EH$5:$EH$900)-4,""),4)),"")=$E402,"",IFERROR(INDEX($E$5:$E$900,SMALL(IF(ROUND($EH$5:$EH$900,1)=ROUND($EH402,1),ROW($EH$5:$EH$900)-4,""),4)),""))</f>
        <v/>
      </c>
      <c r="HR402" s="118"/>
      <c r="HS402" s="105" t="str">
        <f t="shared" si="44"/>
        <v>AJCK</v>
      </c>
      <c r="HT402" s="119" t="str">
        <f t="shared" si="45"/>
        <v/>
      </c>
      <c r="HU402" s="119" t="str">
        <f t="shared" si="45"/>
        <v/>
      </c>
      <c r="HV402" s="119" t="str">
        <f t="shared" si="45"/>
        <v/>
      </c>
      <c r="HW402" s="119" t="str">
        <f t="shared" si="45"/>
        <v/>
      </c>
    </row>
    <row r="403" spans="1:232" s="242" customFormat="1" ht="12.75" customHeight="1" x14ac:dyDescent="0.25">
      <c r="A403" s="107" t="s">
        <v>1072</v>
      </c>
      <c r="B403" s="107" t="s">
        <v>1325</v>
      </c>
      <c r="C403" s="107" t="s">
        <v>1142</v>
      </c>
      <c r="D403" s="209">
        <v>2019</v>
      </c>
      <c r="E403" s="109" t="s">
        <v>1329</v>
      </c>
      <c r="F403" s="107" t="s">
        <v>309</v>
      </c>
      <c r="G403" s="107" t="s">
        <v>1076</v>
      </c>
      <c r="H403" s="107" t="s">
        <v>1076</v>
      </c>
      <c r="I403" s="107" t="s">
        <v>1076</v>
      </c>
      <c r="J403" s="107" t="s">
        <v>1076</v>
      </c>
      <c r="K403" s="107" t="s">
        <v>1076</v>
      </c>
      <c r="L403" s="107" t="s">
        <v>1076</v>
      </c>
      <c r="M403" s="107" t="s">
        <v>1076</v>
      </c>
      <c r="N403" s="107" t="s">
        <v>1076</v>
      </c>
      <c r="O403" s="107" t="s">
        <v>1076</v>
      </c>
      <c r="P403" s="107" t="s">
        <v>1076</v>
      </c>
      <c r="Q403" s="107" t="s">
        <v>1076</v>
      </c>
      <c r="R403" s="107" t="s">
        <v>1076</v>
      </c>
      <c r="S403" s="107" t="s">
        <v>1077</v>
      </c>
      <c r="T403" s="107" t="s">
        <v>1077</v>
      </c>
      <c r="U403" s="107" t="s">
        <v>1077</v>
      </c>
      <c r="V403" s="107" t="s">
        <v>1077</v>
      </c>
      <c r="W403" s="107" t="s">
        <v>18</v>
      </c>
      <c r="X403" s="105" t="s">
        <v>1119</v>
      </c>
      <c r="Y403" s="107" t="s">
        <v>296</v>
      </c>
      <c r="Z403" s="107">
        <v>1</v>
      </c>
      <c r="AA403" s="107" t="s">
        <v>1186</v>
      </c>
      <c r="AB403" s="110">
        <v>2</v>
      </c>
      <c r="AC403" s="110">
        <v>2</v>
      </c>
      <c r="AD403" s="107">
        <v>1497.787</v>
      </c>
      <c r="AE403" s="107">
        <v>8</v>
      </c>
      <c r="AF403" s="107">
        <v>2</v>
      </c>
      <c r="AG403" s="107">
        <v>128609.7265625</v>
      </c>
      <c r="AH403" s="107">
        <v>16</v>
      </c>
      <c r="AI403" s="107" t="s">
        <v>1330</v>
      </c>
      <c r="AJ403" s="110">
        <v>2</v>
      </c>
      <c r="AK403" s="110" t="s">
        <v>405</v>
      </c>
      <c r="AL403" s="107" t="s">
        <v>316</v>
      </c>
      <c r="AM403" s="107">
        <v>2</v>
      </c>
      <c r="AN403" s="110" t="s">
        <v>493</v>
      </c>
      <c r="AO403" s="110">
        <v>800</v>
      </c>
      <c r="AP403" s="107" t="s">
        <v>1322</v>
      </c>
      <c r="AQ403" s="107">
        <v>18.04</v>
      </c>
      <c r="AR403" s="107" t="s">
        <v>1082</v>
      </c>
      <c r="AS403" s="107" t="s">
        <v>1317</v>
      </c>
      <c r="AT403" s="107" t="s">
        <v>1318</v>
      </c>
      <c r="AU403" s="111">
        <v>15.438269999999999</v>
      </c>
      <c r="AV403" s="111">
        <v>26.75216</v>
      </c>
      <c r="AW403" s="111">
        <v>26.394027000000001</v>
      </c>
      <c r="AX403" s="111">
        <v>15.812578999999999</v>
      </c>
      <c r="AY403" s="111">
        <v>14.629946</v>
      </c>
      <c r="AZ403" s="111">
        <v>273.88303300000001</v>
      </c>
      <c r="BA403" s="111">
        <v>15.245372</v>
      </c>
      <c r="BB403" s="111">
        <v>13.29466</v>
      </c>
      <c r="BC403" s="111">
        <v>21.876168</v>
      </c>
      <c r="BD403" s="111">
        <v>46.540931999999998</v>
      </c>
      <c r="BE403" s="133">
        <v>116.335841</v>
      </c>
      <c r="BF403" s="133">
        <v>35.700000000000003</v>
      </c>
      <c r="BG403" s="133">
        <v>39254.946127000003</v>
      </c>
      <c r="BH403" s="112">
        <v>39280.343535</v>
      </c>
      <c r="BI403" s="111">
        <v>5.6727429999999996</v>
      </c>
      <c r="BJ403" s="112">
        <v>260.30645199999998</v>
      </c>
      <c r="BK403" s="112">
        <v>29467.754811999999</v>
      </c>
      <c r="BL403" s="111">
        <v>4.2556399999999996</v>
      </c>
      <c r="BM403" s="112">
        <v>227.30032299999999</v>
      </c>
      <c r="BN403" s="112">
        <v>19647.132449000001</v>
      </c>
      <c r="BO403" s="111">
        <v>2.837377</v>
      </c>
      <c r="BP403" s="112">
        <v>179.24290300000001</v>
      </c>
      <c r="BQ403" s="112">
        <v>9833.3080890000001</v>
      </c>
      <c r="BR403" s="111">
        <v>1.4200950000000001</v>
      </c>
      <c r="BS403" s="133">
        <v>161.46225799999999</v>
      </c>
      <c r="BT403" s="133">
        <v>675869.72956600005</v>
      </c>
      <c r="BU403" s="112">
        <v>676323.01426500001</v>
      </c>
      <c r="BV403" s="107">
        <v>11.461525999999999</v>
      </c>
      <c r="BW403" s="107">
        <v>309.99967700000002</v>
      </c>
      <c r="BX403" s="107">
        <v>506883.41026199999</v>
      </c>
      <c r="BY403" s="107">
        <v>8.5900630000000007</v>
      </c>
      <c r="BZ403" s="107">
        <v>274.209677</v>
      </c>
      <c r="CA403" s="107">
        <v>337881.89760899998</v>
      </c>
      <c r="CB403" s="107">
        <v>5.7260249999999999</v>
      </c>
      <c r="CC403" s="107">
        <v>212.679677</v>
      </c>
      <c r="CD403" s="107">
        <v>168978.93152499999</v>
      </c>
      <c r="CE403" s="107">
        <v>2.8636560000000002</v>
      </c>
      <c r="CF403" s="133">
        <v>174.34419399999999</v>
      </c>
      <c r="CG403" s="133">
        <v>167409.84306399999</v>
      </c>
      <c r="CH403" s="112">
        <v>162402.80780899999</v>
      </c>
      <c r="CI403" s="107">
        <v>10.184222999999999</v>
      </c>
      <c r="CJ403" s="107">
        <v>310.22387099999997</v>
      </c>
      <c r="CK403" s="107">
        <v>125530.59390399999</v>
      </c>
      <c r="CL403" s="107">
        <v>7.8719789999999996</v>
      </c>
      <c r="CM403" s="107">
        <v>251.11483899999999</v>
      </c>
      <c r="CN403" s="107">
        <v>83700.435758000007</v>
      </c>
      <c r="CO403" s="107">
        <v>5.2488250000000001</v>
      </c>
      <c r="CP403" s="107">
        <v>181.342581</v>
      </c>
      <c r="CQ403" s="107">
        <v>41854.199296999999</v>
      </c>
      <c r="CR403" s="107">
        <v>2.6246619999999998</v>
      </c>
      <c r="CS403" s="107">
        <v>161.09322599999999</v>
      </c>
      <c r="CT403" s="107">
        <v>79535.343210999999</v>
      </c>
      <c r="CU403" s="107">
        <v>79542.443927</v>
      </c>
      <c r="CV403" s="107">
        <v>5.2829199999999998</v>
      </c>
      <c r="CW403" s="107">
        <v>214.51354799999999</v>
      </c>
      <c r="CX403" s="112">
        <v>59616.557237000001</v>
      </c>
      <c r="CY403" s="107">
        <v>3.9595150000000001</v>
      </c>
      <c r="CZ403" s="107">
        <v>197.966129</v>
      </c>
      <c r="DA403" s="112">
        <v>39767.575734999999</v>
      </c>
      <c r="DB403" s="107">
        <v>2.6412179999999998</v>
      </c>
      <c r="DC403" s="107">
        <v>178.49870999999999</v>
      </c>
      <c r="DD403" s="112">
        <v>19880.972137000001</v>
      </c>
      <c r="DE403" s="107">
        <v>1.320422</v>
      </c>
      <c r="DF403" s="107">
        <v>153.936452</v>
      </c>
      <c r="DG403" s="133">
        <v>107987.19517799999</v>
      </c>
      <c r="DH403" s="112">
        <v>107862.491971</v>
      </c>
      <c r="DI403" s="107">
        <v>5.1640800000000002</v>
      </c>
      <c r="DJ403" s="107">
        <v>234.39548400000001</v>
      </c>
      <c r="DK403" s="112">
        <v>80999.549654000002</v>
      </c>
      <c r="DL403" s="107">
        <v>3.8779759999999999</v>
      </c>
      <c r="DM403" s="107">
        <v>213.31612899999999</v>
      </c>
      <c r="DN403" s="112">
        <v>53905.591428</v>
      </c>
      <c r="DO403" s="107">
        <v>2.5808119999999999</v>
      </c>
      <c r="DP403" s="162">
        <v>186.36774199999999</v>
      </c>
      <c r="DQ403" s="112">
        <v>26990.094598</v>
      </c>
      <c r="DR403" s="107">
        <v>1.292192</v>
      </c>
      <c r="DS403" s="133">
        <v>156.446774</v>
      </c>
      <c r="DT403" s="133">
        <v>93152.995328999998</v>
      </c>
      <c r="DU403" s="112">
        <v>93294.293583000006</v>
      </c>
      <c r="DV403" s="107">
        <v>95.505240000000001</v>
      </c>
      <c r="DW403" s="107">
        <v>228.617097</v>
      </c>
      <c r="DX403" s="112">
        <v>69852.032435999994</v>
      </c>
      <c r="DY403" s="107">
        <v>71.507429000000002</v>
      </c>
      <c r="DZ403" s="162">
        <v>209.23516100000001</v>
      </c>
      <c r="EA403" s="112">
        <v>46551.477847000002</v>
      </c>
      <c r="EB403" s="107">
        <v>47.654684000000003</v>
      </c>
      <c r="EC403" s="162">
        <v>185.26516100000001</v>
      </c>
      <c r="ED403" s="112">
        <v>23274.72594</v>
      </c>
      <c r="EE403" s="107">
        <v>23.826305000000001</v>
      </c>
      <c r="EF403" s="133">
        <v>155.504516</v>
      </c>
      <c r="EG403" s="133">
        <v>2301473.9172979998</v>
      </c>
      <c r="EH403" s="111">
        <v>2310165.5300440001</v>
      </c>
      <c r="EI403" s="107">
        <v>6.5238209999999999</v>
      </c>
      <c r="EJ403" s="107">
        <v>262.16008299999999</v>
      </c>
      <c r="EK403" s="112">
        <v>2016415.157538</v>
      </c>
      <c r="EL403" s="107">
        <v>5.6942810000000001</v>
      </c>
      <c r="EM403" s="162">
        <v>248.56438</v>
      </c>
      <c r="EN403" s="112">
        <v>1721261.1493309999</v>
      </c>
      <c r="EO403" s="107">
        <v>4.8607769999999997</v>
      </c>
      <c r="EP403" s="162">
        <v>233.08115699999999</v>
      </c>
      <c r="EQ403" s="112">
        <v>1437505.1276090001</v>
      </c>
      <c r="ER403" s="107">
        <v>4.0594609999999998</v>
      </c>
      <c r="ES403" s="162">
        <v>212.70702499999999</v>
      </c>
      <c r="ET403" s="112">
        <v>1147111.6851230001</v>
      </c>
      <c r="EU403" s="107">
        <v>3.2393999999999998</v>
      </c>
      <c r="EV403" s="162">
        <v>186.650744</v>
      </c>
      <c r="EW403" s="112">
        <v>862507.29129600001</v>
      </c>
      <c r="EX403" s="107">
        <v>2.4356879999999999</v>
      </c>
      <c r="EY403" s="162">
        <v>170.72033099999999</v>
      </c>
      <c r="EZ403" s="112">
        <v>576844.69918800006</v>
      </c>
      <c r="FA403" s="107">
        <v>1.6289880000000001</v>
      </c>
      <c r="FB403" s="162">
        <v>162.74074400000001</v>
      </c>
      <c r="FC403" s="112">
        <v>287507.68706099998</v>
      </c>
      <c r="FD403" s="107">
        <v>0.81191100000000005</v>
      </c>
      <c r="FE403" s="133">
        <v>156.465124</v>
      </c>
      <c r="FF403" s="133">
        <v>898.65917200000001</v>
      </c>
      <c r="FG403" s="112">
        <v>902.45472500000005</v>
      </c>
      <c r="FH403" s="107">
        <v>2.6663559999999999</v>
      </c>
      <c r="FI403" s="107">
        <v>149.31803300000001</v>
      </c>
      <c r="FJ403" s="112">
        <v>441.94230800000003</v>
      </c>
      <c r="FK403" s="107">
        <v>1.3057449999999999</v>
      </c>
      <c r="FL403" s="133">
        <v>131.91967199999999</v>
      </c>
      <c r="FM403" s="133">
        <v>608.21830899999998</v>
      </c>
      <c r="FN403" s="112">
        <v>609.61295600000005</v>
      </c>
      <c r="FO403" s="107">
        <v>4.4630859999999997</v>
      </c>
      <c r="FP403" s="107">
        <v>148.21606600000001</v>
      </c>
      <c r="FQ403" s="112">
        <v>304.32237500000002</v>
      </c>
      <c r="FR403" s="107">
        <v>2.2279990000000001</v>
      </c>
      <c r="FS403" s="133">
        <v>140.188525</v>
      </c>
      <c r="FT403" s="107">
        <v>154.70956799999999</v>
      </c>
      <c r="FU403" s="107">
        <v>13.429650000000001</v>
      </c>
      <c r="FV403" s="107">
        <v>293.565833</v>
      </c>
      <c r="FW403" s="107">
        <v>157.902681</v>
      </c>
      <c r="FX403" s="107">
        <v>13.70683</v>
      </c>
      <c r="FY403" s="107">
        <v>289.48500000000001</v>
      </c>
      <c r="FZ403" s="107">
        <v>1294542.069017</v>
      </c>
      <c r="GA403" s="107">
        <v>8.7412829999999992</v>
      </c>
      <c r="GB403" s="133">
        <v>260.43709699999999</v>
      </c>
      <c r="GC403" s="107">
        <v>4604446.9444899997</v>
      </c>
      <c r="GD403" s="107">
        <v>31.091128999999999</v>
      </c>
      <c r="GE403" s="132">
        <v>267.25322599999998</v>
      </c>
      <c r="GF403" s="132">
        <v>82.037869000000001</v>
      </c>
      <c r="GG403" s="132">
        <v>27</v>
      </c>
      <c r="GH403" s="132">
        <v>17.100000000000001</v>
      </c>
      <c r="GI403" s="132">
        <v>73.599999999999994</v>
      </c>
      <c r="GJ403" s="132">
        <v>35.700000000000003</v>
      </c>
      <c r="GK403" s="132">
        <v>230</v>
      </c>
      <c r="GL403" s="133">
        <v>0</v>
      </c>
      <c r="GM403" s="133">
        <v>3</v>
      </c>
      <c r="GN403" s="133">
        <v>0</v>
      </c>
      <c r="GO403" s="72">
        <v>0</v>
      </c>
      <c r="GP403" s="72">
        <v>0</v>
      </c>
      <c r="GQ403" s="72">
        <v>0</v>
      </c>
      <c r="GR403" s="72" t="s">
        <v>1103</v>
      </c>
      <c r="GS403" s="72" t="s">
        <v>1328</v>
      </c>
      <c r="GT403" s="72">
        <v>0</v>
      </c>
      <c r="GU403" s="72">
        <v>0</v>
      </c>
      <c r="GV403" s="72">
        <v>0</v>
      </c>
      <c r="GW403" s="72">
        <v>0</v>
      </c>
      <c r="GX403" s="72" t="s">
        <v>1085</v>
      </c>
      <c r="GY403" s="72">
        <v>0</v>
      </c>
      <c r="GZ403" s="72">
        <v>0</v>
      </c>
      <c r="HA403" s="133" t="s">
        <v>1086</v>
      </c>
      <c r="HB403" s="72">
        <v>106.1</v>
      </c>
      <c r="HC403" s="53" t="str">
        <f t="shared" si="42"/>
        <v>116</v>
      </c>
      <c r="HD403" s="56">
        <f t="shared" si="41"/>
        <v>2019</v>
      </c>
      <c r="HE403" s="56"/>
      <c r="HF403" s="56" t="e">
        <f>MATCH(ROUND(#REF!,1),#REF!,0)</f>
        <v>#REF!</v>
      </c>
      <c r="HG403" s="56" t="e">
        <f>MATCH(ROUND(#REF!,1),#REF!,0)</f>
        <v>#REF!</v>
      </c>
      <c r="HH403" s="56" t="e">
        <f>MATCH(ROUND(#REF!,1),#REF!,0)</f>
        <v>#REF!</v>
      </c>
      <c r="HI403" s="56" t="e">
        <f>MATCH(ROUND(#REF!,1),#REF!,0)</f>
        <v>#REF!</v>
      </c>
      <c r="HJ403" s="56"/>
      <c r="HK403" s="115">
        <f t="shared" si="43"/>
        <v>2</v>
      </c>
      <c r="HL403" s="115" t="str" cm="1">
        <f t="array" ref="HL403">IFERROR(INDEX(#REF!,'5. Data Set'!HH403),"")</f>
        <v/>
      </c>
      <c r="HM403" s="56"/>
      <c r="HN403" s="116" t="str" cm="1">
        <f t="array" ref="HN403">IF(IFERROR(INDEX($E$5:$E$900,SMALL(IF(ROUND($EH$5:$EH$900,1)=ROUND($EH403,1),ROW($EH$5:$EH$900)-4,""),1)),"")=$E403,"",IFERROR(INDEX($E$5:$E$900,SMALL(IF(ROUND($EH$5:$EH$900,1)=ROUND($EH403,1),ROW($EH$5:$EH$900)-4,""),1)),""))</f>
        <v/>
      </c>
      <c r="HO403" s="116" t="str" cm="1">
        <f t="array" ref="HO403">IF(IFERROR(INDEX($E$5:$E$900,SMALL(IF(ROUND($EH$5:$EH$900,1)=ROUND($EH403,1),ROW($EH$5:$EH$900)-4,""),2)),"")=$E403,"",IFERROR(INDEX($E$5:$E$900,SMALL(IF(ROUND($EH$5:$EH$900,1)=ROUND($EH403,1),ROW($EH$5:$EH$900)-4,""),2)),""))</f>
        <v/>
      </c>
      <c r="HP403" s="116" t="str" cm="1">
        <f t="array" ref="HP403">IF(IFERROR(INDEX($E$5:$E$900,SMALL(IF(ROUND($EH$5:$EH$900,1)=ROUND($EH403,1),ROW($EH$5:$EH$900)-4,""),3)),"")=$E403,"",IFERROR(INDEX($E$5:$E$900,SMALL(IF(ROUND($EH$5:$EH$900,1)=ROUND($EH403,1),ROW($EH$5:$EH$900)-4,""),3)),""))</f>
        <v/>
      </c>
      <c r="HQ403" s="117" t="str" cm="1">
        <f t="array" ref="HQ403">IF(IFERROR(INDEX($E$5:$E$900,SMALL(IF(ROUND($EH$5:$EH$900,1)=ROUND($EH403,1),ROW($EH$5:$EH$900)-4,""),4)),"")=$E403,"",IFERROR(INDEX($E$5:$E$900,SMALL(IF(ROUND($EH$5:$EH$900,1)=ROUND($EH403,1),ROW($EH$5:$EH$900)-4,""),4)),""))</f>
        <v/>
      </c>
      <c r="HR403" s="118"/>
      <c r="HS403" s="105" t="str">
        <f t="shared" si="44"/>
        <v>AJCK</v>
      </c>
      <c r="HT403" s="119" t="str">
        <f t="shared" si="45"/>
        <v/>
      </c>
      <c r="HU403" s="119" t="str">
        <f t="shared" si="45"/>
        <v/>
      </c>
      <c r="HV403" s="119" t="str">
        <f t="shared" si="45"/>
        <v/>
      </c>
      <c r="HW403" s="119" t="str">
        <f t="shared" si="45"/>
        <v/>
      </c>
      <c r="HX403" s="56"/>
    </row>
    <row r="404" spans="1:232" s="242" customFormat="1" ht="12.75" customHeight="1" x14ac:dyDescent="0.25">
      <c r="A404" s="107" t="s">
        <v>1072</v>
      </c>
      <c r="B404" s="107" t="s">
        <v>1325</v>
      </c>
      <c r="C404" s="107" t="s">
        <v>1142</v>
      </c>
      <c r="D404" s="108">
        <v>2019</v>
      </c>
      <c r="E404" s="109" t="s">
        <v>1331</v>
      </c>
      <c r="F404" s="107" t="s">
        <v>49</v>
      </c>
      <c r="G404" s="107" t="s">
        <v>1076</v>
      </c>
      <c r="H404" s="107" t="s">
        <v>1076</v>
      </c>
      <c r="I404" s="107" t="s">
        <v>1076</v>
      </c>
      <c r="J404" s="107" t="s">
        <v>1076</v>
      </c>
      <c r="K404" s="107" t="s">
        <v>1076</v>
      </c>
      <c r="L404" s="107" t="s">
        <v>1076</v>
      </c>
      <c r="M404" s="107" t="s">
        <v>1076</v>
      </c>
      <c r="N404" s="107" t="s">
        <v>1076</v>
      </c>
      <c r="O404" s="107" t="s">
        <v>1076</v>
      </c>
      <c r="P404" s="107" t="s">
        <v>1076</v>
      </c>
      <c r="Q404" s="107" t="s">
        <v>1076</v>
      </c>
      <c r="R404" s="107" t="s">
        <v>1076</v>
      </c>
      <c r="S404" s="107" t="s">
        <v>1077</v>
      </c>
      <c r="T404" s="107" t="s">
        <v>1077</v>
      </c>
      <c r="U404" s="107" t="s">
        <v>1077</v>
      </c>
      <c r="V404" s="107" t="s">
        <v>1077</v>
      </c>
      <c r="W404" s="107" t="s">
        <v>18</v>
      </c>
      <c r="X404" s="105" t="s">
        <v>1119</v>
      </c>
      <c r="Y404" s="107" t="s">
        <v>296</v>
      </c>
      <c r="Z404" s="107">
        <v>1</v>
      </c>
      <c r="AA404" s="107" t="s">
        <v>1332</v>
      </c>
      <c r="AB404" s="110">
        <v>2</v>
      </c>
      <c r="AC404" s="110">
        <v>2</v>
      </c>
      <c r="AD404" s="107">
        <v>1569.3019999999999</v>
      </c>
      <c r="AE404" s="107">
        <v>32</v>
      </c>
      <c r="AF404" s="107">
        <v>2</v>
      </c>
      <c r="AG404" s="107">
        <v>257613.33984375</v>
      </c>
      <c r="AH404" s="107">
        <v>16</v>
      </c>
      <c r="AI404" s="107" t="s">
        <v>1330</v>
      </c>
      <c r="AJ404" s="110">
        <v>2</v>
      </c>
      <c r="AK404" s="110" t="s">
        <v>405</v>
      </c>
      <c r="AL404" s="107" t="s">
        <v>316</v>
      </c>
      <c r="AM404" s="107">
        <v>2</v>
      </c>
      <c r="AN404" s="110" t="s">
        <v>493</v>
      </c>
      <c r="AO404" s="110">
        <v>800</v>
      </c>
      <c r="AP404" s="107" t="s">
        <v>1322</v>
      </c>
      <c r="AQ404" s="107">
        <v>18.04</v>
      </c>
      <c r="AR404" s="107" t="s">
        <v>1082</v>
      </c>
      <c r="AS404" s="107" t="s">
        <v>1317</v>
      </c>
      <c r="AT404" s="107" t="s">
        <v>1318</v>
      </c>
      <c r="AU404" s="111">
        <v>26.78763</v>
      </c>
      <c r="AV404" s="111">
        <v>39.169691999999998</v>
      </c>
      <c r="AW404" s="111">
        <v>48.264746000000002</v>
      </c>
      <c r="AX404" s="111">
        <v>31.456174000000001</v>
      </c>
      <c r="AY404" s="111">
        <v>27.419858999999999</v>
      </c>
      <c r="AZ404" s="111">
        <v>520.39870099999996</v>
      </c>
      <c r="BA404" s="111">
        <v>24.718111</v>
      </c>
      <c r="BB404" s="111">
        <v>16.190549000000001</v>
      </c>
      <c r="BC404" s="111">
        <v>20.680223000000002</v>
      </c>
      <c r="BD404" s="111">
        <v>33.404575000000001</v>
      </c>
      <c r="BE404" s="133">
        <v>325.22423800000001</v>
      </c>
      <c r="BF404" s="133">
        <v>57.5</v>
      </c>
      <c r="BG404" s="133">
        <v>134981.73140600001</v>
      </c>
      <c r="BH404" s="112">
        <v>134783.68951500001</v>
      </c>
      <c r="BI404" s="111">
        <v>19.465035</v>
      </c>
      <c r="BJ404" s="112">
        <v>512.71290299999998</v>
      </c>
      <c r="BK404" s="112">
        <v>101268.168393</v>
      </c>
      <c r="BL404" s="111">
        <v>14.624829</v>
      </c>
      <c r="BM404" s="112">
        <v>500.254839</v>
      </c>
      <c r="BN404" s="112">
        <v>67515.037320999996</v>
      </c>
      <c r="BO404" s="111">
        <v>9.7503089999999997</v>
      </c>
      <c r="BP404" s="112">
        <v>391.26225799999997</v>
      </c>
      <c r="BQ404" s="112">
        <v>33698.837723999997</v>
      </c>
      <c r="BR404" s="111">
        <v>4.8666799999999997</v>
      </c>
      <c r="BS404" s="133">
        <v>261.41258099999999</v>
      </c>
      <c r="BT404" s="133">
        <v>1383423.380168</v>
      </c>
      <c r="BU404" s="112">
        <v>1381987.957555</v>
      </c>
      <c r="BV404" s="107">
        <v>23.420304999999999</v>
      </c>
      <c r="BW404" s="107">
        <v>514.40645199999994</v>
      </c>
      <c r="BX404" s="107">
        <v>1037716.578458</v>
      </c>
      <c r="BY404" s="107">
        <v>17.585999000000001</v>
      </c>
      <c r="BZ404" s="107">
        <v>340.84516100000002</v>
      </c>
      <c r="CA404" s="107">
        <v>691617.48320799996</v>
      </c>
      <c r="CB404" s="107">
        <v>11.720719000000001</v>
      </c>
      <c r="CC404" s="107">
        <v>275.71677399999999</v>
      </c>
      <c r="CD404" s="107">
        <v>346009.24855100003</v>
      </c>
      <c r="CE404" s="107">
        <v>5.8637579999999998</v>
      </c>
      <c r="CF404" s="133">
        <v>248.74967699999999</v>
      </c>
      <c r="CG404" s="133">
        <v>540834.07745800004</v>
      </c>
      <c r="CH404" s="112">
        <v>549046.28268099995</v>
      </c>
      <c r="CI404" s="107">
        <v>34.430498</v>
      </c>
      <c r="CJ404" s="107">
        <v>492.72258099999999</v>
      </c>
      <c r="CK404" s="107">
        <v>405602.47131200001</v>
      </c>
      <c r="CL404" s="107">
        <v>25.435186999999999</v>
      </c>
      <c r="CM404" s="107">
        <v>462.98709700000001</v>
      </c>
      <c r="CN404" s="107">
        <v>270450.71884699998</v>
      </c>
      <c r="CO404" s="107">
        <v>16.959869000000001</v>
      </c>
      <c r="CP404" s="107">
        <v>397.38903199999999</v>
      </c>
      <c r="CQ404" s="107">
        <v>135319.25019600001</v>
      </c>
      <c r="CR404" s="107">
        <v>8.4858220000000006</v>
      </c>
      <c r="CS404" s="107">
        <v>256.20483899999999</v>
      </c>
      <c r="CT404" s="107">
        <v>302821.93068500003</v>
      </c>
      <c r="CU404" s="107">
        <v>304279.32231600001</v>
      </c>
      <c r="CV404" s="107">
        <v>20.209126999999999</v>
      </c>
      <c r="CW404" s="107">
        <v>470</v>
      </c>
      <c r="CX404" s="112">
        <v>227044.89054600001</v>
      </c>
      <c r="CY404" s="107">
        <v>15.079496000000001</v>
      </c>
      <c r="CZ404" s="107">
        <v>393.34516100000002</v>
      </c>
      <c r="DA404" s="112">
        <v>151415.13500899999</v>
      </c>
      <c r="DB404" s="107">
        <v>10.056443</v>
      </c>
      <c r="DC404" s="107">
        <v>337.55193500000001</v>
      </c>
      <c r="DD404" s="112">
        <v>75657.504310999997</v>
      </c>
      <c r="DE404" s="107">
        <v>5.024896</v>
      </c>
      <c r="DF404" s="107">
        <v>252.040323</v>
      </c>
      <c r="DG404" s="133">
        <v>393328.317752</v>
      </c>
      <c r="DH404" s="112">
        <v>393553.14825700002</v>
      </c>
      <c r="DI404" s="107">
        <v>18.841951000000002</v>
      </c>
      <c r="DJ404" s="107">
        <v>465.11935499999998</v>
      </c>
      <c r="DK404" s="112">
        <v>295053.833338</v>
      </c>
      <c r="DL404" s="107">
        <v>14.126148000000001</v>
      </c>
      <c r="DM404" s="107">
        <v>450.92580600000002</v>
      </c>
      <c r="DN404" s="112">
        <v>196650.79185499999</v>
      </c>
      <c r="DO404" s="107">
        <v>9.4149530000000006</v>
      </c>
      <c r="DP404" s="162">
        <v>384.408387</v>
      </c>
      <c r="DQ404" s="112">
        <v>98329.739637000006</v>
      </c>
      <c r="DR404" s="107">
        <v>4.7076849999999997</v>
      </c>
      <c r="DS404" s="133">
        <v>258.85225800000001</v>
      </c>
      <c r="DT404" s="133">
        <v>354352.41529199999</v>
      </c>
      <c r="DU404" s="112">
        <v>358944.95919899998</v>
      </c>
      <c r="DV404" s="107">
        <v>367.45146099999999</v>
      </c>
      <c r="DW404" s="107">
        <v>537.42580599999997</v>
      </c>
      <c r="DX404" s="112">
        <v>265874.52102599997</v>
      </c>
      <c r="DY404" s="107">
        <v>272.17538100000002</v>
      </c>
      <c r="DZ404" s="162">
        <v>450.02903199999997</v>
      </c>
      <c r="EA404" s="112">
        <v>177081.03686600001</v>
      </c>
      <c r="EB404" s="107">
        <v>181.277614</v>
      </c>
      <c r="EC404" s="162">
        <v>352.86645199999998</v>
      </c>
      <c r="ED404" s="112">
        <v>88546.693622999999</v>
      </c>
      <c r="EE404" s="107">
        <v>90.645128</v>
      </c>
      <c r="EF404" s="133">
        <v>262.55677400000002</v>
      </c>
      <c r="EG404" s="133">
        <v>7157453.7483400004</v>
      </c>
      <c r="EH404" s="111">
        <v>7212621.9086379996</v>
      </c>
      <c r="EI404" s="107">
        <v>20.368174</v>
      </c>
      <c r="EJ404" s="107">
        <v>516.52562</v>
      </c>
      <c r="EK404" s="112">
        <v>6254208.1044500005</v>
      </c>
      <c r="EL404" s="107">
        <v>17.661650000000002</v>
      </c>
      <c r="EM404" s="162">
        <v>514.46694200000002</v>
      </c>
      <c r="EN404" s="112">
        <v>5367824.7734719999</v>
      </c>
      <c r="EO404" s="107">
        <v>15.158536</v>
      </c>
      <c r="EP404" s="162">
        <v>476.06446299999999</v>
      </c>
      <c r="EQ404" s="112">
        <v>4472663.3630990004</v>
      </c>
      <c r="ER404" s="107">
        <v>12.630634000000001</v>
      </c>
      <c r="ES404" s="162">
        <v>425.62313999999998</v>
      </c>
      <c r="ET404" s="112">
        <v>3578779.6834720001</v>
      </c>
      <c r="EU404" s="107">
        <v>10.106339999999999</v>
      </c>
      <c r="EV404" s="162">
        <v>381.68388399999998</v>
      </c>
      <c r="EW404" s="112">
        <v>2677260.6099439999</v>
      </c>
      <c r="EX404" s="107">
        <v>7.5604839999999998</v>
      </c>
      <c r="EY404" s="162">
        <v>338.30818199999999</v>
      </c>
      <c r="EZ404" s="112">
        <v>1788642.170866</v>
      </c>
      <c r="FA404" s="107">
        <v>5.0510590000000004</v>
      </c>
      <c r="FB404" s="162">
        <v>290.08421499999997</v>
      </c>
      <c r="FC404" s="112">
        <v>891150.42691599997</v>
      </c>
      <c r="FD404" s="107">
        <v>2.516575</v>
      </c>
      <c r="FE404" s="133">
        <v>238.01190099999999</v>
      </c>
      <c r="FF404" s="133">
        <v>1190.7372949999999</v>
      </c>
      <c r="FG404" s="112">
        <v>1182.3858499999999</v>
      </c>
      <c r="FH404" s="107">
        <v>3.4934289999999999</v>
      </c>
      <c r="FI404" s="107">
        <v>157.221846</v>
      </c>
      <c r="FJ404" s="112">
        <v>591.11898599999995</v>
      </c>
      <c r="FK404" s="107">
        <v>1.746496</v>
      </c>
      <c r="FL404" s="133">
        <v>148.04147499999999</v>
      </c>
      <c r="FM404" s="133">
        <v>549.45509600000003</v>
      </c>
      <c r="FN404" s="112">
        <v>559.16300699999999</v>
      </c>
      <c r="FO404" s="107">
        <v>4.0937330000000003</v>
      </c>
      <c r="FP404" s="107">
        <v>142.73065600000001</v>
      </c>
      <c r="FQ404" s="112">
        <v>278.62391200000002</v>
      </c>
      <c r="FR404" s="107">
        <v>2.0398559999999999</v>
      </c>
      <c r="FS404" s="133">
        <v>136.80163899999999</v>
      </c>
      <c r="FT404" s="107">
        <v>151.073891</v>
      </c>
      <c r="FU404" s="107">
        <v>13.114053</v>
      </c>
      <c r="FV404" s="107">
        <v>388.79833300000001</v>
      </c>
      <c r="FW404" s="107">
        <v>150.053348</v>
      </c>
      <c r="FX404" s="107">
        <v>13.025463999999999</v>
      </c>
      <c r="FY404" s="107">
        <v>393.72576900000001</v>
      </c>
      <c r="FZ404" s="107">
        <v>4592655.4574199999</v>
      </c>
      <c r="GA404" s="107">
        <v>31.011507999999999</v>
      </c>
      <c r="GB404" s="133">
        <v>463.45483899999999</v>
      </c>
      <c r="GC404" s="107">
        <v>22724156.084525</v>
      </c>
      <c r="GD404" s="107">
        <v>153.442894</v>
      </c>
      <c r="GE404" s="132">
        <v>471.80645199999998</v>
      </c>
      <c r="GF404" s="132">
        <v>128.628525</v>
      </c>
      <c r="GG404" s="132">
        <v>47.7</v>
      </c>
      <c r="GH404" s="132">
        <v>18.3</v>
      </c>
      <c r="GI404" s="132">
        <v>104.2</v>
      </c>
      <c r="GJ404" s="132">
        <v>57.5</v>
      </c>
      <c r="GK404" s="132">
        <v>230</v>
      </c>
      <c r="GL404" s="133">
        <v>0</v>
      </c>
      <c r="GM404" s="133">
        <v>7</v>
      </c>
      <c r="GN404" s="133">
        <v>0</v>
      </c>
      <c r="GO404" s="72">
        <v>0</v>
      </c>
      <c r="GP404" s="72">
        <v>0</v>
      </c>
      <c r="GQ404" s="72">
        <v>0</v>
      </c>
      <c r="GR404" s="72" t="s">
        <v>1103</v>
      </c>
      <c r="GS404" s="72" t="s">
        <v>1328</v>
      </c>
      <c r="GT404" s="72">
        <v>0</v>
      </c>
      <c r="GU404" s="72">
        <v>0</v>
      </c>
      <c r="GV404" s="72">
        <v>0</v>
      </c>
      <c r="GW404" s="72">
        <v>0</v>
      </c>
      <c r="GX404" s="72" t="s">
        <v>1085</v>
      </c>
      <c r="GY404" s="72">
        <v>0</v>
      </c>
      <c r="GZ404" s="72">
        <v>0</v>
      </c>
      <c r="HA404" s="133" t="s">
        <v>1086</v>
      </c>
      <c r="HB404" s="72" t="s">
        <v>981</v>
      </c>
      <c r="HC404" s="53" t="str">
        <f t="shared" si="42"/>
        <v>115</v>
      </c>
      <c r="HD404" s="56">
        <f t="shared" ref="HD404:HD467" si="46">IF(OR(VALUE(D404)=0,VALUE(D404)=""),"",VALUE(D404))</f>
        <v>2019</v>
      </c>
      <c r="HE404" s="56"/>
      <c r="HF404" s="56" t="e">
        <f>MATCH(ROUND(#REF!,1),#REF!,0)</f>
        <v>#REF!</v>
      </c>
      <c r="HG404" s="56" t="e">
        <f>MATCH(ROUND(#REF!,1),#REF!,0)</f>
        <v>#REF!</v>
      </c>
      <c r="HH404" s="56" t="e">
        <f>MATCH(ROUND(#REF!,1),#REF!,0)</f>
        <v>#REF!</v>
      </c>
      <c r="HI404" s="56" t="e">
        <f>MATCH(ROUND(#REF!,1),#REF!,0)</f>
        <v>#REF!</v>
      </c>
      <c r="HJ404" s="56"/>
      <c r="HK404" s="115">
        <f t="shared" si="43"/>
        <v>2</v>
      </c>
      <c r="HL404" s="115" t="str" cm="1">
        <f t="array" ref="HL404">IFERROR(INDEX(#REF!,'5. Data Set'!HH404),"")</f>
        <v/>
      </c>
      <c r="HM404" s="56"/>
      <c r="HN404" s="116" t="str" cm="1">
        <f t="array" ref="HN404">IF(IFERROR(INDEX($E$5:$E$900,SMALL(IF(ROUND($EH$5:$EH$900,1)=ROUND($EH404,1),ROW($EH$5:$EH$900)-4,""),1)),"")=$E404,"",IFERROR(INDEX($E$5:$E$900,SMALL(IF(ROUND($EH$5:$EH$900,1)=ROUND($EH404,1),ROW($EH$5:$EH$900)-4,""),1)),""))</f>
        <v/>
      </c>
      <c r="HO404" s="116" t="str" cm="1">
        <f t="array" ref="HO404">IF(IFERROR(INDEX($E$5:$E$900,SMALL(IF(ROUND($EH$5:$EH$900,1)=ROUND($EH404,1),ROW($EH$5:$EH$900)-4,""),2)),"")=$E404,"",IFERROR(INDEX($E$5:$E$900,SMALL(IF(ROUND($EH$5:$EH$900,1)=ROUND($EH404,1),ROW($EH$5:$EH$900)-4,""),2)),""))</f>
        <v/>
      </c>
      <c r="HP404" s="116" t="str" cm="1">
        <f t="array" ref="HP404">IF(IFERROR(INDEX($E$5:$E$900,SMALL(IF(ROUND($EH$5:$EH$900,1)=ROUND($EH404,1),ROW($EH$5:$EH$900)-4,""),3)),"")=$E404,"",IFERROR(INDEX($E$5:$E$900,SMALL(IF(ROUND($EH$5:$EH$900,1)=ROUND($EH404,1),ROW($EH$5:$EH$900)-4,""),3)),""))</f>
        <v/>
      </c>
      <c r="HQ404" s="117" t="str" cm="1">
        <f t="array" ref="HQ404">IF(IFERROR(INDEX($E$5:$E$900,SMALL(IF(ROUND($EH$5:$EH$900,1)=ROUND($EH404,1),ROW($EH$5:$EH$900)-4,""),4)),"")=$E404,"",IFERROR(INDEX($E$5:$E$900,SMALL(IF(ROUND($EH$5:$EH$900,1)=ROUND($EH404,1),ROW($EH$5:$EH$900)-4,""),4)),""))</f>
        <v/>
      </c>
      <c r="HR404" s="118"/>
      <c r="HS404" s="105" t="str">
        <f t="shared" si="44"/>
        <v>AJCK</v>
      </c>
      <c r="HT404" s="119" t="str">
        <f t="shared" si="45"/>
        <v/>
      </c>
      <c r="HU404" s="119" t="str">
        <f t="shared" si="45"/>
        <v/>
      </c>
      <c r="HV404" s="119" t="str">
        <f t="shared" si="45"/>
        <v/>
      </c>
      <c r="HW404" s="119" t="str">
        <f t="shared" si="45"/>
        <v/>
      </c>
      <c r="HX404" s="56"/>
    </row>
    <row r="405" spans="1:232" s="242" customFormat="1" ht="12.75" customHeight="1" x14ac:dyDescent="0.25">
      <c r="A405" s="107" t="s">
        <v>1072</v>
      </c>
      <c r="B405" s="107" t="s">
        <v>1333</v>
      </c>
      <c r="C405" s="107" t="s">
        <v>1095</v>
      </c>
      <c r="D405" s="108">
        <v>2017</v>
      </c>
      <c r="E405" s="109" t="s">
        <v>1334</v>
      </c>
      <c r="F405" s="107" t="s">
        <v>300</v>
      </c>
      <c r="G405" s="107" t="s">
        <v>1076</v>
      </c>
      <c r="H405" s="107" t="s">
        <v>1076</v>
      </c>
      <c r="I405" s="107" t="s">
        <v>1076</v>
      </c>
      <c r="J405" s="107" t="s">
        <v>1076</v>
      </c>
      <c r="K405" s="107" t="s">
        <v>1076</v>
      </c>
      <c r="L405" s="107" t="s">
        <v>1076</v>
      </c>
      <c r="M405" s="107" t="s">
        <v>1076</v>
      </c>
      <c r="N405" s="107" t="s">
        <v>1076</v>
      </c>
      <c r="O405" s="107" t="s">
        <v>1076</v>
      </c>
      <c r="P405" s="107" t="s">
        <v>1076</v>
      </c>
      <c r="Q405" s="107" t="s">
        <v>1076</v>
      </c>
      <c r="R405" s="107" t="s">
        <v>1076</v>
      </c>
      <c r="S405" s="107" t="s">
        <v>1076</v>
      </c>
      <c r="T405" s="107" t="s">
        <v>1077</v>
      </c>
      <c r="U405" s="107" t="s">
        <v>1077</v>
      </c>
      <c r="V405" s="107" t="s">
        <v>1077</v>
      </c>
      <c r="W405" s="107" t="s">
        <v>18</v>
      </c>
      <c r="X405" s="105" t="s">
        <v>1098</v>
      </c>
      <c r="Y405" s="107" t="s">
        <v>296</v>
      </c>
      <c r="Z405" s="107">
        <v>1</v>
      </c>
      <c r="AA405" s="107" t="s">
        <v>1335</v>
      </c>
      <c r="AB405" s="110">
        <v>1</v>
      </c>
      <c r="AC405" s="110">
        <v>1</v>
      </c>
      <c r="AD405" s="107">
        <v>2200</v>
      </c>
      <c r="AE405" s="107">
        <v>32</v>
      </c>
      <c r="AF405" s="107">
        <v>2</v>
      </c>
      <c r="AG405" s="107">
        <v>127700</v>
      </c>
      <c r="AH405" s="107">
        <v>8</v>
      </c>
      <c r="AI405" s="107" t="s">
        <v>1336</v>
      </c>
      <c r="AJ405" s="110">
        <v>24</v>
      </c>
      <c r="AK405" s="110"/>
      <c r="AL405" s="107"/>
      <c r="AM405" s="107">
        <v>2</v>
      </c>
      <c r="AN405" s="110" t="s">
        <v>493</v>
      </c>
      <c r="AO405" s="110">
        <v>750</v>
      </c>
      <c r="AP405" s="107" t="s">
        <v>1158</v>
      </c>
      <c r="AQ405" s="107" t="s">
        <v>1254</v>
      </c>
      <c r="AR405" s="107" t="s">
        <v>319</v>
      </c>
      <c r="AS405" s="107" t="s">
        <v>893</v>
      </c>
      <c r="AT405" s="107" t="s">
        <v>599</v>
      </c>
      <c r="AU405" s="111">
        <v>6.3920000000000003</v>
      </c>
      <c r="AV405" s="111">
        <v>6.3659999999999997</v>
      </c>
      <c r="AW405" s="111">
        <v>24.927</v>
      </c>
      <c r="AX405" s="111">
        <v>20.821000000000002</v>
      </c>
      <c r="AY405" s="111">
        <v>20.405000000000001</v>
      </c>
      <c r="AZ405" s="111">
        <v>32.408000000000001</v>
      </c>
      <c r="BA405" s="111">
        <v>4.3650000000000002</v>
      </c>
      <c r="BB405" s="111">
        <v>63.808999999999997</v>
      </c>
      <c r="BC405" s="111">
        <v>1115.876</v>
      </c>
      <c r="BD405" s="111">
        <v>6.4450000000000003</v>
      </c>
      <c r="BE405" s="133">
        <v>85.783000000000001</v>
      </c>
      <c r="BF405" s="133">
        <v>18</v>
      </c>
      <c r="BG405" s="133">
        <v>11486.14</v>
      </c>
      <c r="BH405" s="112">
        <v>11597.447</v>
      </c>
      <c r="BI405" s="111">
        <v>1.675</v>
      </c>
      <c r="BJ405" s="112">
        <v>175.01900000000001</v>
      </c>
      <c r="BK405" s="112">
        <v>8611.5889999999999</v>
      </c>
      <c r="BL405" s="111">
        <v>1.244</v>
      </c>
      <c r="BM405" s="112">
        <v>149.81800000000001</v>
      </c>
      <c r="BN405" s="112">
        <v>5763.1859999999997</v>
      </c>
      <c r="BO405" s="111">
        <v>0.83199999999999996</v>
      </c>
      <c r="BP405" s="112">
        <v>138.10900000000001</v>
      </c>
      <c r="BQ405" s="112">
        <v>2879.8719999999998</v>
      </c>
      <c r="BR405" s="111">
        <v>0.41599999999999998</v>
      </c>
      <c r="BS405" s="133">
        <v>119.24299999999999</v>
      </c>
      <c r="BT405" s="133">
        <v>93344.5</v>
      </c>
      <c r="BU405" s="112">
        <v>93368.354000000007</v>
      </c>
      <c r="BV405" s="107">
        <v>1.5820000000000001</v>
      </c>
      <c r="BW405" s="107">
        <v>167.86699999999999</v>
      </c>
      <c r="BX405" s="107">
        <v>70049.354999999996</v>
      </c>
      <c r="BY405" s="107">
        <v>1.1870000000000001</v>
      </c>
      <c r="BZ405" s="107">
        <v>146.255</v>
      </c>
      <c r="CA405" s="107">
        <v>46647.387999999999</v>
      </c>
      <c r="CB405" s="107">
        <v>0.79100000000000004</v>
      </c>
      <c r="CC405" s="107">
        <v>129.518</v>
      </c>
      <c r="CD405" s="107">
        <v>23313.133999999998</v>
      </c>
      <c r="CE405" s="107">
        <v>0.39500000000000002</v>
      </c>
      <c r="CF405" s="133">
        <v>112.309</v>
      </c>
      <c r="CG405" s="133">
        <v>138750.34</v>
      </c>
      <c r="CH405" s="112">
        <v>137639.01999999999</v>
      </c>
      <c r="CI405" s="107">
        <v>8.6310000000000002</v>
      </c>
      <c r="CJ405" s="107">
        <v>252.124</v>
      </c>
      <c r="CK405" s="107">
        <v>104109.567</v>
      </c>
      <c r="CL405" s="107">
        <v>6.5289999999999999</v>
      </c>
      <c r="CM405" s="107">
        <v>214.49199999999999</v>
      </c>
      <c r="CN405" s="107">
        <v>69407.154999999999</v>
      </c>
      <c r="CO405" s="107">
        <v>4.3520000000000003</v>
      </c>
      <c r="CP405" s="107">
        <v>170.52500000000001</v>
      </c>
      <c r="CQ405" s="107">
        <v>34675.951999999997</v>
      </c>
      <c r="CR405" s="107">
        <v>2.1749999999999998</v>
      </c>
      <c r="CS405" s="107">
        <v>149.798</v>
      </c>
      <c r="CT405" s="107">
        <v>89922.69</v>
      </c>
      <c r="CU405" s="107">
        <v>90039.6</v>
      </c>
      <c r="CV405" s="107">
        <v>5.98</v>
      </c>
      <c r="CW405" s="107">
        <v>185.2</v>
      </c>
      <c r="CX405" s="112">
        <v>67517.009999999995</v>
      </c>
      <c r="CY405" s="107">
        <v>4.4800000000000004</v>
      </c>
      <c r="CZ405" s="107">
        <v>171.45</v>
      </c>
      <c r="DA405" s="112">
        <v>44953.25</v>
      </c>
      <c r="DB405" s="107">
        <v>2.99</v>
      </c>
      <c r="DC405" s="107">
        <v>148.88999999999999</v>
      </c>
      <c r="DD405" s="112">
        <v>22506.43</v>
      </c>
      <c r="DE405" s="107">
        <v>1.5</v>
      </c>
      <c r="DF405" s="107">
        <v>134.69</v>
      </c>
      <c r="DG405" s="133">
        <v>130423.73</v>
      </c>
      <c r="DH405" s="112">
        <v>130408.93</v>
      </c>
      <c r="DI405" s="107">
        <v>6.24</v>
      </c>
      <c r="DJ405" s="107">
        <v>201.52</v>
      </c>
      <c r="DK405" s="112">
        <v>97781.51</v>
      </c>
      <c r="DL405" s="107">
        <v>4.68</v>
      </c>
      <c r="DM405" s="107">
        <v>184.36</v>
      </c>
      <c r="DN405" s="112">
        <v>65228.2</v>
      </c>
      <c r="DO405" s="107">
        <v>3.12</v>
      </c>
      <c r="DP405" s="162">
        <v>156.36000000000001</v>
      </c>
      <c r="DQ405" s="112">
        <v>32600.17</v>
      </c>
      <c r="DR405" s="107">
        <v>1.56</v>
      </c>
      <c r="DS405" s="133">
        <v>141.47999999999999</v>
      </c>
      <c r="DT405" s="133">
        <v>9734.9500000000007</v>
      </c>
      <c r="DU405" s="112">
        <v>9730.14</v>
      </c>
      <c r="DV405" s="107">
        <v>9.9600000000000009</v>
      </c>
      <c r="DW405" s="107">
        <v>206.19</v>
      </c>
      <c r="DX405" s="112">
        <v>7284.93</v>
      </c>
      <c r="DY405" s="107">
        <v>7.46</v>
      </c>
      <c r="DZ405" s="162">
        <v>183.54</v>
      </c>
      <c r="EA405" s="112">
        <v>4890.1099999999997</v>
      </c>
      <c r="EB405" s="107">
        <v>5.01</v>
      </c>
      <c r="EC405" s="162">
        <v>158.83000000000001</v>
      </c>
      <c r="ED405" s="112">
        <v>2425.89</v>
      </c>
      <c r="EE405" s="107">
        <v>2.48</v>
      </c>
      <c r="EF405" s="133">
        <v>139.28</v>
      </c>
      <c r="EG405" s="133">
        <v>451460.42</v>
      </c>
      <c r="EH405" s="111">
        <v>451978.92</v>
      </c>
      <c r="EI405" s="107">
        <v>1.276</v>
      </c>
      <c r="EJ405" s="107">
        <v>170.31</v>
      </c>
      <c r="EK405" s="112">
        <v>396557.59</v>
      </c>
      <c r="EL405" s="107">
        <v>1.1200000000000001</v>
      </c>
      <c r="EM405" s="162">
        <v>142.04</v>
      </c>
      <c r="EN405" s="112">
        <v>335658.37</v>
      </c>
      <c r="EO405" s="107">
        <v>0.94799999999999995</v>
      </c>
      <c r="EP405" s="162">
        <v>138.72</v>
      </c>
      <c r="EQ405" s="112">
        <v>281380.63</v>
      </c>
      <c r="ER405" s="107">
        <v>0.79500000000000004</v>
      </c>
      <c r="ES405" s="162">
        <v>136.09</v>
      </c>
      <c r="ET405" s="112">
        <v>224891.38</v>
      </c>
      <c r="EU405" s="107">
        <v>0.63500000000000001</v>
      </c>
      <c r="EV405" s="162">
        <v>134.34</v>
      </c>
      <c r="EW405" s="112">
        <v>168167.26</v>
      </c>
      <c r="EX405" s="107">
        <v>0.47499999999999998</v>
      </c>
      <c r="EY405" s="162">
        <v>131.19999999999999</v>
      </c>
      <c r="EZ405" s="112">
        <v>111776.55</v>
      </c>
      <c r="FA405" s="107">
        <v>0.316</v>
      </c>
      <c r="FB405" s="162">
        <v>126.78</v>
      </c>
      <c r="FC405" s="112">
        <v>55524.92</v>
      </c>
      <c r="FD405" s="107">
        <v>0.157</v>
      </c>
      <c r="FE405" s="133">
        <v>119.52</v>
      </c>
      <c r="FF405" s="133">
        <v>3593.31</v>
      </c>
      <c r="FG405" s="112">
        <v>3548.87</v>
      </c>
      <c r="FH405" s="107">
        <v>10.49</v>
      </c>
      <c r="FI405" s="107">
        <v>119.9</v>
      </c>
      <c r="FJ405" s="112">
        <v>1793.93</v>
      </c>
      <c r="FK405" s="107">
        <v>5.3</v>
      </c>
      <c r="FL405" s="133">
        <v>113.85</v>
      </c>
      <c r="FM405" s="133">
        <v>26916.51</v>
      </c>
      <c r="FN405" s="112">
        <v>26889.88</v>
      </c>
      <c r="FO405" s="107">
        <v>196.87</v>
      </c>
      <c r="FP405" s="107">
        <v>126.01</v>
      </c>
      <c r="FQ405" s="112">
        <v>13473.79</v>
      </c>
      <c r="FR405" s="107">
        <v>98.64</v>
      </c>
      <c r="FS405" s="133">
        <v>123.76</v>
      </c>
      <c r="FT405" s="107">
        <v>12.47</v>
      </c>
      <c r="FU405" s="107">
        <v>1.08</v>
      </c>
      <c r="FV405" s="107">
        <v>167.79</v>
      </c>
      <c r="FW405" s="107">
        <v>12.48</v>
      </c>
      <c r="FX405" s="107">
        <v>1.08</v>
      </c>
      <c r="FY405" s="107">
        <v>168.2</v>
      </c>
      <c r="FZ405" s="107">
        <v>538615.4</v>
      </c>
      <c r="GA405" s="107">
        <v>3.64</v>
      </c>
      <c r="GB405" s="133">
        <v>184.58</v>
      </c>
      <c r="GC405" s="107">
        <v>2330579.91</v>
      </c>
      <c r="GD405" s="107">
        <v>15.74</v>
      </c>
      <c r="GE405" s="132">
        <v>183.45</v>
      </c>
      <c r="GF405" s="132">
        <v>100.7</v>
      </c>
      <c r="GG405" s="132">
        <v>12.9</v>
      </c>
      <c r="GH405" s="132">
        <v>266.8</v>
      </c>
      <c r="GI405" s="132">
        <v>23.5</v>
      </c>
      <c r="GJ405" s="132">
        <v>18</v>
      </c>
      <c r="GK405" s="132">
        <v>115</v>
      </c>
      <c r="GL405" s="133">
        <v>0</v>
      </c>
      <c r="GM405" s="133">
        <v>5</v>
      </c>
      <c r="GN405" s="133">
        <v>0</v>
      </c>
      <c r="GO405" s="72">
        <v>2</v>
      </c>
      <c r="GP405" s="72">
        <v>0</v>
      </c>
      <c r="GQ405" s="72">
        <v>0</v>
      </c>
      <c r="GR405" s="72" t="s">
        <v>1103</v>
      </c>
      <c r="GS405" s="72" t="s">
        <v>981</v>
      </c>
      <c r="GT405" s="72">
        <v>0.86699999999999999</v>
      </c>
      <c r="GU405" s="72">
        <v>0.93730000000000002</v>
      </c>
      <c r="GV405" s="72">
        <v>0.94689999999999996</v>
      </c>
      <c r="GW405" s="72">
        <v>0.93089999999999995</v>
      </c>
      <c r="GX405" s="72" t="s">
        <v>1085</v>
      </c>
      <c r="GY405" s="72">
        <v>0.99</v>
      </c>
      <c r="GZ405" s="72">
        <v>750</v>
      </c>
      <c r="HA405" s="133" t="s">
        <v>1086</v>
      </c>
      <c r="HB405" s="72">
        <v>99.4</v>
      </c>
      <c r="HC405" s="53" t="str">
        <f t="shared" si="42"/>
        <v>117</v>
      </c>
      <c r="HD405" s="56">
        <f t="shared" si="46"/>
        <v>2017</v>
      </c>
      <c r="HE405" s="56"/>
      <c r="HF405" s="56" t="e">
        <f>MATCH(ROUND(#REF!,1),#REF!,0)</f>
        <v>#REF!</v>
      </c>
      <c r="HG405" s="56" t="e">
        <f>MATCH(ROUND(#REF!,1),#REF!,0)</f>
        <v>#REF!</v>
      </c>
      <c r="HH405" s="56" t="e">
        <f>MATCH(ROUND(#REF!,1),#REF!,0)</f>
        <v>#REF!</v>
      </c>
      <c r="HI405" s="56" t="e">
        <f>MATCH(ROUND(#REF!,1),#REF!,0)</f>
        <v>#REF!</v>
      </c>
      <c r="HJ405" s="56"/>
      <c r="HK405" s="115">
        <f t="shared" si="43"/>
        <v>1</v>
      </c>
      <c r="HL405" s="115" t="str" cm="1">
        <f t="array" ref="HL405">IFERROR(INDEX(#REF!,'5. Data Set'!HH405),"")</f>
        <v/>
      </c>
      <c r="HM405" s="56"/>
      <c r="HN405" s="116" t="str" cm="1">
        <f t="array" ref="HN405">IF(IFERROR(INDEX($E$5:$E$900,SMALL(IF(ROUND($EH$5:$EH$900,1)=ROUND($EH405,1),ROW($EH$5:$EH$900)-4,""),1)),"")=$E405,"",IFERROR(INDEX($E$5:$E$900,SMALL(IF(ROUND($EH$5:$EH$900,1)=ROUND($EH405,1),ROW($EH$5:$EH$900)-4,""),1)),""))</f>
        <v/>
      </c>
      <c r="HO405" s="116" t="str" cm="1">
        <f t="array" ref="HO405">IF(IFERROR(INDEX($E$5:$E$900,SMALL(IF(ROUND($EH$5:$EH$900,1)=ROUND($EH405,1),ROW($EH$5:$EH$900)-4,""),2)),"")=$E405,"",IFERROR(INDEX($E$5:$E$900,SMALL(IF(ROUND($EH$5:$EH$900,1)=ROUND($EH405,1),ROW($EH$5:$EH$900)-4,""),2)),""))</f>
        <v/>
      </c>
      <c r="HP405" s="116" t="str" cm="1">
        <f t="array" ref="HP405">IF(IFERROR(INDEX($E$5:$E$900,SMALL(IF(ROUND($EH$5:$EH$900,1)=ROUND($EH405,1),ROW($EH$5:$EH$900)-4,""),3)),"")=$E405,"",IFERROR(INDEX($E$5:$E$900,SMALL(IF(ROUND($EH$5:$EH$900,1)=ROUND($EH405,1),ROW($EH$5:$EH$900)-4,""),3)),""))</f>
        <v/>
      </c>
      <c r="HQ405" s="117" t="str" cm="1">
        <f t="array" ref="HQ405">IF(IFERROR(INDEX($E$5:$E$900,SMALL(IF(ROUND($EH$5:$EH$900,1)=ROUND($EH405,1),ROW($EH$5:$EH$900)-4,""),4)),"")=$E405,"",IFERROR(INDEX($E$5:$E$900,SMALL(IF(ROUND($EH$5:$EH$900,1)=ROUND($EH405,1),ROW($EH$5:$EH$900)-4,""),4)),""))</f>
        <v/>
      </c>
      <c r="HR405" s="118"/>
      <c r="HS405" s="105" t="str">
        <f t="shared" si="44"/>
        <v>AJCL</v>
      </c>
      <c r="HT405" s="119" t="str">
        <f t="shared" si="45"/>
        <v/>
      </c>
      <c r="HU405" s="119" t="str">
        <f t="shared" si="45"/>
        <v/>
      </c>
      <c r="HV405" s="119" t="str">
        <f t="shared" si="45"/>
        <v/>
      </c>
      <c r="HW405" s="119" t="str">
        <f t="shared" si="45"/>
        <v/>
      </c>
      <c r="HX405" s="56"/>
    </row>
    <row r="406" spans="1:232" s="242" customFormat="1" ht="12.75" customHeight="1" x14ac:dyDescent="0.25">
      <c r="A406" s="107" t="s">
        <v>1072</v>
      </c>
      <c r="B406" s="107" t="s">
        <v>1333</v>
      </c>
      <c r="C406" s="107" t="s">
        <v>1095</v>
      </c>
      <c r="D406" s="108">
        <v>2017</v>
      </c>
      <c r="E406" s="109" t="s">
        <v>1337</v>
      </c>
      <c r="F406" s="107" t="s">
        <v>49</v>
      </c>
      <c r="G406" s="107" t="s">
        <v>1076</v>
      </c>
      <c r="H406" s="107" t="s">
        <v>1076</v>
      </c>
      <c r="I406" s="107" t="s">
        <v>1076</v>
      </c>
      <c r="J406" s="107" t="s">
        <v>1076</v>
      </c>
      <c r="K406" s="107" t="s">
        <v>1076</v>
      </c>
      <c r="L406" s="107" t="s">
        <v>1076</v>
      </c>
      <c r="M406" s="107" t="s">
        <v>1076</v>
      </c>
      <c r="N406" s="107" t="s">
        <v>1076</v>
      </c>
      <c r="O406" s="107" t="s">
        <v>1076</v>
      </c>
      <c r="P406" s="107" t="s">
        <v>1076</v>
      </c>
      <c r="Q406" s="107" t="s">
        <v>1076</v>
      </c>
      <c r="R406" s="107" t="s">
        <v>1076</v>
      </c>
      <c r="S406" s="107" t="s">
        <v>1077</v>
      </c>
      <c r="T406" s="107" t="s">
        <v>1077</v>
      </c>
      <c r="U406" s="107" t="s">
        <v>1077</v>
      </c>
      <c r="V406" s="107" t="s">
        <v>1077</v>
      </c>
      <c r="W406" s="107" t="s">
        <v>18</v>
      </c>
      <c r="X406" s="105" t="s">
        <v>1098</v>
      </c>
      <c r="Y406" s="107" t="s">
        <v>296</v>
      </c>
      <c r="Z406" s="107">
        <v>1</v>
      </c>
      <c r="AA406" s="107" t="s">
        <v>1338</v>
      </c>
      <c r="AB406" s="110">
        <v>1</v>
      </c>
      <c r="AC406" s="110">
        <v>1</v>
      </c>
      <c r="AD406" s="107">
        <v>2400</v>
      </c>
      <c r="AE406" s="107">
        <v>16</v>
      </c>
      <c r="AF406" s="107">
        <v>2</v>
      </c>
      <c r="AG406" s="107">
        <v>79700</v>
      </c>
      <c r="AH406" s="107">
        <v>8</v>
      </c>
      <c r="AI406" s="107" t="s">
        <v>1339</v>
      </c>
      <c r="AJ406" s="110">
        <v>24</v>
      </c>
      <c r="AK406" s="110"/>
      <c r="AL406" s="107"/>
      <c r="AM406" s="107">
        <v>2</v>
      </c>
      <c r="AN406" s="110" t="s">
        <v>493</v>
      </c>
      <c r="AO406" s="110">
        <v>495</v>
      </c>
      <c r="AP406" s="107" t="s">
        <v>1158</v>
      </c>
      <c r="AQ406" s="107" t="s">
        <v>1254</v>
      </c>
      <c r="AR406" s="107" t="s">
        <v>319</v>
      </c>
      <c r="AS406" s="107" t="s">
        <v>893</v>
      </c>
      <c r="AT406" s="107" t="s">
        <v>599</v>
      </c>
      <c r="AU406" s="111">
        <v>7.7949999999999999</v>
      </c>
      <c r="AV406" s="111">
        <v>8.7759999999999998</v>
      </c>
      <c r="AW406" s="111">
        <v>16.829000000000001</v>
      </c>
      <c r="AX406" s="111">
        <v>13.069000000000001</v>
      </c>
      <c r="AY406" s="111">
        <v>13.388999999999999</v>
      </c>
      <c r="AZ406" s="111">
        <v>21.337</v>
      </c>
      <c r="BA406" s="111">
        <v>7.1870000000000003</v>
      </c>
      <c r="BB406" s="111">
        <v>13.486000000000001</v>
      </c>
      <c r="BC406" s="111">
        <v>39.872</v>
      </c>
      <c r="BD406" s="111">
        <v>8.6300000000000008</v>
      </c>
      <c r="BE406" s="133">
        <v>78.503</v>
      </c>
      <c r="BF406" s="133">
        <v>15.4</v>
      </c>
      <c r="BG406" s="133">
        <v>13290.56</v>
      </c>
      <c r="BH406" s="112">
        <v>13341.418</v>
      </c>
      <c r="BI406" s="111">
        <v>1.927</v>
      </c>
      <c r="BJ406" s="112">
        <v>164.357</v>
      </c>
      <c r="BK406" s="112">
        <v>10001.85</v>
      </c>
      <c r="BL406" s="111">
        <v>1.444</v>
      </c>
      <c r="BM406" s="112">
        <v>141.172</v>
      </c>
      <c r="BN406" s="112">
        <v>6636.8879999999999</v>
      </c>
      <c r="BO406" s="111">
        <v>0.95799999999999996</v>
      </c>
      <c r="BP406" s="112">
        <v>128.755</v>
      </c>
      <c r="BQ406" s="112">
        <v>3326.2489999999998</v>
      </c>
      <c r="BR406" s="111">
        <v>0.48</v>
      </c>
      <c r="BS406" s="133">
        <v>116.193</v>
      </c>
      <c r="BT406" s="133">
        <v>119940.23</v>
      </c>
      <c r="BU406" s="112">
        <v>119706</v>
      </c>
      <c r="BV406" s="107">
        <v>2.0289999999999999</v>
      </c>
      <c r="BW406" s="107">
        <v>157.482</v>
      </c>
      <c r="BX406" s="107">
        <v>89939.929000000004</v>
      </c>
      <c r="BY406" s="107">
        <v>1.524</v>
      </c>
      <c r="BZ406" s="107">
        <v>132.79599999999999</v>
      </c>
      <c r="CA406" s="107">
        <v>59912.114000000001</v>
      </c>
      <c r="CB406" s="107">
        <v>1.0149999999999999</v>
      </c>
      <c r="CC406" s="107">
        <v>121.742</v>
      </c>
      <c r="CD406" s="107">
        <v>29944.972000000002</v>
      </c>
      <c r="CE406" s="107">
        <v>0.50700000000000001</v>
      </c>
      <c r="CF406" s="133">
        <v>105.489</v>
      </c>
      <c r="CG406" s="133">
        <v>75080.58</v>
      </c>
      <c r="CH406" s="112">
        <v>74972.991999999998</v>
      </c>
      <c r="CI406" s="107">
        <v>4.702</v>
      </c>
      <c r="CJ406" s="107">
        <v>190.804</v>
      </c>
      <c r="CK406" s="107">
        <v>56402.942000000003</v>
      </c>
      <c r="CL406" s="107">
        <v>3.5369999999999999</v>
      </c>
      <c r="CM406" s="107">
        <v>169.3</v>
      </c>
      <c r="CN406" s="107">
        <v>37585.771999999997</v>
      </c>
      <c r="CO406" s="107">
        <v>2.3570000000000002</v>
      </c>
      <c r="CP406" s="107">
        <v>142.524</v>
      </c>
      <c r="CQ406" s="107">
        <v>18784.788</v>
      </c>
      <c r="CR406" s="107">
        <v>1.1779999999999999</v>
      </c>
      <c r="CS406" s="107">
        <v>125.04</v>
      </c>
      <c r="CT406" s="107">
        <v>49128.57</v>
      </c>
      <c r="CU406" s="107">
        <v>49134.41</v>
      </c>
      <c r="CV406" s="107">
        <v>3.26</v>
      </c>
      <c r="CW406" s="107">
        <v>156.28</v>
      </c>
      <c r="CX406" s="112">
        <v>36936.120000000003</v>
      </c>
      <c r="CY406" s="107">
        <v>2.4500000000000002</v>
      </c>
      <c r="CZ406" s="107">
        <v>148.38</v>
      </c>
      <c r="DA406" s="112">
        <v>24562.79</v>
      </c>
      <c r="DB406" s="107">
        <v>1.63</v>
      </c>
      <c r="DC406" s="107">
        <v>130.63999999999999</v>
      </c>
      <c r="DD406" s="112">
        <v>12290.62</v>
      </c>
      <c r="DE406" s="107">
        <v>0.82</v>
      </c>
      <c r="DF406" s="107">
        <v>120.63</v>
      </c>
      <c r="DG406" s="133">
        <v>72157.94</v>
      </c>
      <c r="DH406" s="112">
        <v>72150.399999999994</v>
      </c>
      <c r="DI406" s="107">
        <v>3.45</v>
      </c>
      <c r="DJ406" s="107">
        <v>164.42</v>
      </c>
      <c r="DK406" s="112">
        <v>54129.17</v>
      </c>
      <c r="DL406" s="107">
        <v>2.59</v>
      </c>
      <c r="DM406" s="107">
        <v>154.58000000000001</v>
      </c>
      <c r="DN406" s="112">
        <v>36117.39</v>
      </c>
      <c r="DO406" s="107">
        <v>1.73</v>
      </c>
      <c r="DP406" s="162">
        <v>134.13999999999999</v>
      </c>
      <c r="DQ406" s="112">
        <v>18044.68</v>
      </c>
      <c r="DR406" s="107">
        <v>0.86</v>
      </c>
      <c r="DS406" s="133">
        <v>122.06</v>
      </c>
      <c r="DT406" s="133">
        <v>5311.78</v>
      </c>
      <c r="DU406" s="112">
        <v>5313.23</v>
      </c>
      <c r="DV406" s="107">
        <v>5.44</v>
      </c>
      <c r="DW406" s="107">
        <v>162.5</v>
      </c>
      <c r="DX406" s="112">
        <v>3991.34</v>
      </c>
      <c r="DY406" s="107">
        <v>4.09</v>
      </c>
      <c r="DZ406" s="162">
        <v>151.22</v>
      </c>
      <c r="EA406" s="112">
        <v>2667.48</v>
      </c>
      <c r="EB406" s="107">
        <v>2.73</v>
      </c>
      <c r="EC406" s="162">
        <v>133.91999999999999</v>
      </c>
      <c r="ED406" s="112">
        <v>1325.92</v>
      </c>
      <c r="EE406" s="107">
        <v>1.36</v>
      </c>
      <c r="EF406" s="133">
        <v>120.76</v>
      </c>
      <c r="EG406" s="133">
        <v>730301.11</v>
      </c>
      <c r="EH406" s="111">
        <v>732545.42</v>
      </c>
      <c r="EI406" s="107">
        <v>2.069</v>
      </c>
      <c r="EJ406" s="107">
        <v>164.54</v>
      </c>
      <c r="EK406" s="112">
        <v>640633.12</v>
      </c>
      <c r="EL406" s="107">
        <v>1.8089999999999999</v>
      </c>
      <c r="EM406" s="162">
        <v>150.62</v>
      </c>
      <c r="EN406" s="112">
        <v>545116.44999999995</v>
      </c>
      <c r="EO406" s="107">
        <v>1.5389999999999999</v>
      </c>
      <c r="EP406" s="162">
        <v>142.34</v>
      </c>
      <c r="EQ406" s="112">
        <v>453690.54</v>
      </c>
      <c r="ER406" s="107">
        <v>1.2809999999999999</v>
      </c>
      <c r="ES406" s="162">
        <v>134.52000000000001</v>
      </c>
      <c r="ET406" s="112">
        <v>361742.54</v>
      </c>
      <c r="EU406" s="107">
        <v>1.022</v>
      </c>
      <c r="EV406" s="162">
        <v>129.16999999999999</v>
      </c>
      <c r="EW406" s="112">
        <v>272603.77</v>
      </c>
      <c r="EX406" s="107">
        <v>0.77</v>
      </c>
      <c r="EY406" s="162">
        <v>124.98</v>
      </c>
      <c r="EZ406" s="112">
        <v>179982.46</v>
      </c>
      <c r="FA406" s="107">
        <v>0.50800000000000001</v>
      </c>
      <c r="FB406" s="162">
        <v>120.59</v>
      </c>
      <c r="FC406" s="112">
        <v>90866.45</v>
      </c>
      <c r="FD406" s="107">
        <v>0.25700000000000001</v>
      </c>
      <c r="FE406" s="133">
        <v>115.09</v>
      </c>
      <c r="FF406" s="133">
        <v>663.98</v>
      </c>
      <c r="FG406" s="112">
        <v>633.86</v>
      </c>
      <c r="FH406" s="107">
        <v>1.87</v>
      </c>
      <c r="FI406" s="107">
        <v>105.3</v>
      </c>
      <c r="FJ406" s="112">
        <v>335.6</v>
      </c>
      <c r="FK406" s="107">
        <v>0.99</v>
      </c>
      <c r="FL406" s="133">
        <v>96.96</v>
      </c>
      <c r="FM406" s="133">
        <v>761.6</v>
      </c>
      <c r="FN406" s="112">
        <v>775.53</v>
      </c>
      <c r="FO406" s="107">
        <v>5.68</v>
      </c>
      <c r="FP406" s="107">
        <v>101.08</v>
      </c>
      <c r="FQ406" s="112">
        <v>377.21</v>
      </c>
      <c r="FR406" s="107">
        <v>2.76</v>
      </c>
      <c r="FS406" s="133">
        <v>97.58</v>
      </c>
      <c r="FT406" s="107">
        <v>15.21</v>
      </c>
      <c r="FU406" s="107">
        <v>1.32</v>
      </c>
      <c r="FV406" s="107">
        <v>154.97</v>
      </c>
      <c r="FW406" s="107">
        <v>15.52</v>
      </c>
      <c r="FX406" s="107">
        <v>1.35</v>
      </c>
      <c r="FY406" s="107">
        <v>154.12</v>
      </c>
      <c r="FZ406" s="107">
        <v>623116.30000000005</v>
      </c>
      <c r="GA406" s="107">
        <v>4.21</v>
      </c>
      <c r="GB406" s="133">
        <v>171.37</v>
      </c>
      <c r="GC406" s="107">
        <v>2000171.39</v>
      </c>
      <c r="GD406" s="107">
        <v>13.51</v>
      </c>
      <c r="GE406" s="132">
        <v>172.04</v>
      </c>
      <c r="GF406" s="132">
        <v>96.4</v>
      </c>
      <c r="GG406" s="132">
        <v>11.7</v>
      </c>
      <c r="GH406" s="132">
        <v>23.2</v>
      </c>
      <c r="GI406" s="132">
        <v>26</v>
      </c>
      <c r="GJ406" s="132">
        <v>15.4</v>
      </c>
      <c r="GK406" s="132">
        <v>115</v>
      </c>
      <c r="GL406" s="133">
        <v>0</v>
      </c>
      <c r="GM406" s="133">
        <v>3</v>
      </c>
      <c r="GN406" s="133">
        <v>0</v>
      </c>
      <c r="GO406" s="72">
        <v>0</v>
      </c>
      <c r="GP406" s="72">
        <v>0</v>
      </c>
      <c r="GQ406" s="72">
        <v>0</v>
      </c>
      <c r="GR406" s="72" t="s">
        <v>1103</v>
      </c>
      <c r="GS406" s="72" t="s">
        <v>981</v>
      </c>
      <c r="GT406" s="72">
        <v>0.86699999999999999</v>
      </c>
      <c r="GU406" s="72">
        <v>0.93730000000000002</v>
      </c>
      <c r="GV406" s="72">
        <v>0.94689999999999996</v>
      </c>
      <c r="GW406" s="72">
        <v>0.93089999999999995</v>
      </c>
      <c r="GX406" s="72" t="s">
        <v>1085</v>
      </c>
      <c r="GY406" s="72">
        <v>0.99</v>
      </c>
      <c r="GZ406" s="72">
        <v>750</v>
      </c>
      <c r="HA406" s="133" t="s">
        <v>1086</v>
      </c>
      <c r="HB406" s="72"/>
      <c r="HC406" s="53" t="str">
        <f t="shared" si="42"/>
        <v>118</v>
      </c>
      <c r="HD406" s="56">
        <f t="shared" si="46"/>
        <v>2017</v>
      </c>
      <c r="HE406" s="56"/>
      <c r="HF406" s="56" t="e">
        <f>MATCH(ROUND(#REF!,1),#REF!,0)</f>
        <v>#REF!</v>
      </c>
      <c r="HG406" s="56" t="e">
        <f>MATCH(ROUND(#REF!,1),#REF!,0)</f>
        <v>#REF!</v>
      </c>
      <c r="HH406" s="56" t="e">
        <f>MATCH(ROUND(#REF!,1),#REF!,0)</f>
        <v>#REF!</v>
      </c>
      <c r="HI406" s="56" t="e">
        <f>MATCH(ROUND(#REF!,1),#REF!,0)</f>
        <v>#REF!</v>
      </c>
      <c r="HJ406" s="56"/>
      <c r="HK406" s="115">
        <f t="shared" si="43"/>
        <v>1</v>
      </c>
      <c r="HL406" s="115" t="str" cm="1">
        <f t="array" ref="HL406">IFERROR(INDEX(#REF!,'5. Data Set'!HH406),"")</f>
        <v/>
      </c>
      <c r="HM406" s="56"/>
      <c r="HN406" s="116" t="str" cm="1">
        <f t="array" ref="HN406">IF(IFERROR(INDEX($E$5:$E$900,SMALL(IF(ROUND($EH$5:$EH$900,1)=ROUND($EH406,1),ROW($EH$5:$EH$900)-4,""),1)),"")=$E406,"",IFERROR(INDEX($E$5:$E$900,SMALL(IF(ROUND($EH$5:$EH$900,1)=ROUND($EH406,1),ROW($EH$5:$EH$900)-4,""),1)),""))</f>
        <v/>
      </c>
      <c r="HO406" s="116" t="str" cm="1">
        <f t="array" ref="HO406">IF(IFERROR(INDEX($E$5:$E$900,SMALL(IF(ROUND($EH$5:$EH$900,1)=ROUND($EH406,1),ROW($EH$5:$EH$900)-4,""),2)),"")=$E406,"",IFERROR(INDEX($E$5:$E$900,SMALL(IF(ROUND($EH$5:$EH$900,1)=ROUND($EH406,1),ROW($EH$5:$EH$900)-4,""),2)),""))</f>
        <v/>
      </c>
      <c r="HP406" s="116" t="str" cm="1">
        <f t="array" ref="HP406">IF(IFERROR(INDEX($E$5:$E$900,SMALL(IF(ROUND($EH$5:$EH$900,1)=ROUND($EH406,1),ROW($EH$5:$EH$900)-4,""),3)),"")=$E406,"",IFERROR(INDEX($E$5:$E$900,SMALL(IF(ROUND($EH$5:$EH$900,1)=ROUND($EH406,1),ROW($EH$5:$EH$900)-4,""),3)),""))</f>
        <v/>
      </c>
      <c r="HQ406" s="117" t="str" cm="1">
        <f t="array" ref="HQ406">IF(IFERROR(INDEX($E$5:$E$900,SMALL(IF(ROUND($EH$5:$EH$900,1)=ROUND($EH406,1),ROW($EH$5:$EH$900)-4,""),4)),"")=$E406,"",IFERROR(INDEX($E$5:$E$900,SMALL(IF(ROUND($EH$5:$EH$900,1)=ROUND($EH406,1),ROW($EH$5:$EH$900)-4,""),4)),""))</f>
        <v/>
      </c>
      <c r="HR406" s="118"/>
      <c r="HS406" s="105" t="str">
        <f t="shared" si="44"/>
        <v>AJCL</v>
      </c>
      <c r="HT406" s="119" t="str">
        <f t="shared" si="45"/>
        <v/>
      </c>
      <c r="HU406" s="119" t="str">
        <f t="shared" si="45"/>
        <v/>
      </c>
      <c r="HV406" s="119" t="str">
        <f t="shared" si="45"/>
        <v/>
      </c>
      <c r="HW406" s="119" t="str">
        <f t="shared" si="45"/>
        <v/>
      </c>
      <c r="HX406" s="56"/>
    </row>
    <row r="407" spans="1:232" s="242" customFormat="1" ht="12.75" customHeight="1" x14ac:dyDescent="0.25">
      <c r="A407" s="110" t="s">
        <v>1072</v>
      </c>
      <c r="B407" s="110" t="s">
        <v>1333</v>
      </c>
      <c r="C407" s="107" t="s">
        <v>1095</v>
      </c>
      <c r="D407" s="108">
        <v>2017</v>
      </c>
      <c r="E407" s="109" t="s">
        <v>1340</v>
      </c>
      <c r="F407" s="107" t="s">
        <v>309</v>
      </c>
      <c r="G407" s="107" t="s">
        <v>1076</v>
      </c>
      <c r="H407" s="107" t="s">
        <v>1076</v>
      </c>
      <c r="I407" s="107" t="s">
        <v>1076</v>
      </c>
      <c r="J407" s="107" t="s">
        <v>1076</v>
      </c>
      <c r="K407" s="107" t="s">
        <v>1076</v>
      </c>
      <c r="L407" s="107" t="s">
        <v>1076</v>
      </c>
      <c r="M407" s="107" t="s">
        <v>1076</v>
      </c>
      <c r="N407" s="107" t="s">
        <v>1076</v>
      </c>
      <c r="O407" s="107" t="s">
        <v>1076</v>
      </c>
      <c r="P407" s="107" t="s">
        <v>1076</v>
      </c>
      <c r="Q407" s="107" t="s">
        <v>1076</v>
      </c>
      <c r="R407" s="107" t="s">
        <v>1076</v>
      </c>
      <c r="S407" s="107" t="s">
        <v>1076</v>
      </c>
      <c r="T407" s="107" t="s">
        <v>1077</v>
      </c>
      <c r="U407" s="107" t="s">
        <v>1077</v>
      </c>
      <c r="V407" s="107" t="s">
        <v>1077</v>
      </c>
      <c r="W407" s="107" t="s">
        <v>18</v>
      </c>
      <c r="X407" s="105" t="s">
        <v>1098</v>
      </c>
      <c r="Y407" s="107" t="s">
        <v>296</v>
      </c>
      <c r="Z407" s="107">
        <v>1</v>
      </c>
      <c r="AA407" s="107" t="s">
        <v>1341</v>
      </c>
      <c r="AB407" s="110">
        <v>1</v>
      </c>
      <c r="AC407" s="110">
        <v>1</v>
      </c>
      <c r="AD407" s="107">
        <v>2100</v>
      </c>
      <c r="AE407" s="107">
        <v>8</v>
      </c>
      <c r="AF407" s="107">
        <v>2</v>
      </c>
      <c r="AG407" s="107">
        <v>63700</v>
      </c>
      <c r="AH407" s="107">
        <v>8</v>
      </c>
      <c r="AI407" s="107" t="s">
        <v>1342</v>
      </c>
      <c r="AJ407" s="110">
        <v>24</v>
      </c>
      <c r="AK407" s="110"/>
      <c r="AL407" s="107"/>
      <c r="AM407" s="107">
        <v>2</v>
      </c>
      <c r="AN407" s="110" t="s">
        <v>493</v>
      </c>
      <c r="AO407" s="110">
        <v>495</v>
      </c>
      <c r="AP407" s="107" t="s">
        <v>1158</v>
      </c>
      <c r="AQ407" s="107" t="s">
        <v>1254</v>
      </c>
      <c r="AR407" s="107" t="s">
        <v>319</v>
      </c>
      <c r="AS407" s="107" t="s">
        <v>893</v>
      </c>
      <c r="AT407" s="107" t="s">
        <v>599</v>
      </c>
      <c r="AU407" s="111">
        <v>6.133</v>
      </c>
      <c r="AV407" s="111">
        <v>8.3640000000000008</v>
      </c>
      <c r="AW407" s="111">
        <v>8.7569999999999997</v>
      </c>
      <c r="AX407" s="111">
        <v>6.383</v>
      </c>
      <c r="AY407" s="111">
        <v>6.7210000000000001</v>
      </c>
      <c r="AZ407" s="111">
        <v>10.477</v>
      </c>
      <c r="BA407" s="111">
        <v>5.9950000000000001</v>
      </c>
      <c r="BB407" s="111">
        <v>13.461</v>
      </c>
      <c r="BC407" s="111">
        <v>42.927999999999997</v>
      </c>
      <c r="BD407" s="111">
        <v>12.404</v>
      </c>
      <c r="BE407" s="133">
        <v>49.631999999999998</v>
      </c>
      <c r="BF407" s="133">
        <v>11.3</v>
      </c>
      <c r="BG407" s="133">
        <v>9864.81</v>
      </c>
      <c r="BH407" s="112">
        <v>9873.1579999999994</v>
      </c>
      <c r="BI407" s="111">
        <v>1.4259999999999999</v>
      </c>
      <c r="BJ407" s="112">
        <v>141.857</v>
      </c>
      <c r="BK407" s="112">
        <v>7410.1809999999996</v>
      </c>
      <c r="BL407" s="111">
        <v>1.07</v>
      </c>
      <c r="BM407" s="112">
        <v>133.572</v>
      </c>
      <c r="BN407" s="112">
        <v>4948.6220000000003</v>
      </c>
      <c r="BO407" s="111">
        <v>0.71499999999999997</v>
      </c>
      <c r="BP407" s="112">
        <v>125.071</v>
      </c>
      <c r="BQ407" s="112">
        <v>2477.64</v>
      </c>
      <c r="BR407" s="111">
        <v>0.35799999999999998</v>
      </c>
      <c r="BS407" s="133">
        <v>116.401</v>
      </c>
      <c r="BT407" s="133">
        <v>110817.3</v>
      </c>
      <c r="BU407" s="112">
        <v>110819.05899999999</v>
      </c>
      <c r="BV407" s="107">
        <v>1.8779999999999999</v>
      </c>
      <c r="BW407" s="107">
        <v>140.93199999999999</v>
      </c>
      <c r="BX407" s="107">
        <v>83110.108999999997</v>
      </c>
      <c r="BY407" s="107">
        <v>1.4079999999999999</v>
      </c>
      <c r="BZ407" s="107">
        <v>129.80099999999999</v>
      </c>
      <c r="CA407" s="107">
        <v>55453.1</v>
      </c>
      <c r="CB407" s="107">
        <v>0.94</v>
      </c>
      <c r="CC407" s="107">
        <v>123.69499999999999</v>
      </c>
      <c r="CD407" s="107">
        <v>27672.902999999998</v>
      </c>
      <c r="CE407" s="107">
        <v>0.46899999999999997</v>
      </c>
      <c r="CF407" s="133">
        <v>105.289</v>
      </c>
      <c r="CG407" s="133">
        <v>32788.089999999997</v>
      </c>
      <c r="CH407" s="112">
        <v>32652.407999999999</v>
      </c>
      <c r="CI407" s="107">
        <v>2.048</v>
      </c>
      <c r="CJ407" s="107">
        <v>143.727</v>
      </c>
      <c r="CK407" s="107">
        <v>24566.42</v>
      </c>
      <c r="CL407" s="107">
        <v>1.5409999999999999</v>
      </c>
      <c r="CM407" s="107">
        <v>135.22399999999999</v>
      </c>
      <c r="CN407" s="107">
        <v>16434.501</v>
      </c>
      <c r="CO407" s="107">
        <v>1.0309999999999999</v>
      </c>
      <c r="CP407" s="107">
        <v>126.32</v>
      </c>
      <c r="CQ407" s="107">
        <v>8181.0519999999997</v>
      </c>
      <c r="CR407" s="107">
        <v>0.51300000000000001</v>
      </c>
      <c r="CS407" s="107">
        <v>115.545</v>
      </c>
      <c r="CT407" s="107">
        <v>21488.87</v>
      </c>
      <c r="CU407" s="107">
        <v>21483.5</v>
      </c>
      <c r="CV407" s="107">
        <v>1.43</v>
      </c>
      <c r="CW407" s="107">
        <v>130.31</v>
      </c>
      <c r="CX407" s="112">
        <v>16143.7</v>
      </c>
      <c r="CY407" s="107">
        <v>1.07</v>
      </c>
      <c r="CZ407" s="107">
        <v>127.11</v>
      </c>
      <c r="DA407" s="112">
        <v>10761.35</v>
      </c>
      <c r="DB407" s="107">
        <v>0.72</v>
      </c>
      <c r="DC407" s="107">
        <v>121.13</v>
      </c>
      <c r="DD407" s="112">
        <v>5361.73</v>
      </c>
      <c r="DE407" s="107">
        <v>0.36</v>
      </c>
      <c r="DF407" s="107">
        <v>116.91</v>
      </c>
      <c r="DG407" s="133">
        <v>31798.68</v>
      </c>
      <c r="DH407" s="112">
        <v>31801.21</v>
      </c>
      <c r="DI407" s="107">
        <v>1.52</v>
      </c>
      <c r="DJ407" s="107">
        <v>133.68</v>
      </c>
      <c r="DK407" s="112">
        <v>23829.919999999998</v>
      </c>
      <c r="DL407" s="107">
        <v>1.1399999999999999</v>
      </c>
      <c r="DM407" s="107">
        <v>129.59</v>
      </c>
      <c r="DN407" s="112">
        <v>15900.92</v>
      </c>
      <c r="DO407" s="107">
        <v>0.76</v>
      </c>
      <c r="DP407" s="162">
        <v>122.34</v>
      </c>
      <c r="DQ407" s="112">
        <v>7965.9</v>
      </c>
      <c r="DR407" s="107">
        <v>0.38</v>
      </c>
      <c r="DS407" s="133">
        <v>116.65</v>
      </c>
      <c r="DT407" s="133">
        <v>2315.5300000000002</v>
      </c>
      <c r="DU407" s="112">
        <v>2312.6999999999998</v>
      </c>
      <c r="DV407" s="107">
        <v>2.37</v>
      </c>
      <c r="DW407" s="107">
        <v>132.94999999999999</v>
      </c>
      <c r="DX407" s="112">
        <v>1727.8</v>
      </c>
      <c r="DY407" s="107">
        <v>1.77</v>
      </c>
      <c r="DZ407" s="162">
        <v>127.79</v>
      </c>
      <c r="EA407" s="112">
        <v>1158.0899999999999</v>
      </c>
      <c r="EB407" s="107">
        <v>1.19</v>
      </c>
      <c r="EC407" s="162">
        <v>122.18</v>
      </c>
      <c r="ED407" s="112">
        <v>580.53</v>
      </c>
      <c r="EE407" s="107">
        <v>0.59</v>
      </c>
      <c r="EF407" s="133">
        <v>117.95</v>
      </c>
      <c r="EG407" s="133">
        <v>584776.03</v>
      </c>
      <c r="EH407" s="111">
        <v>591600.62</v>
      </c>
      <c r="EI407" s="107">
        <v>1.671</v>
      </c>
      <c r="EJ407" s="107">
        <v>146.02000000000001</v>
      </c>
      <c r="EK407" s="112">
        <v>510789.31</v>
      </c>
      <c r="EL407" s="107">
        <v>1.4419999999999999</v>
      </c>
      <c r="EM407" s="162">
        <v>141.58000000000001</v>
      </c>
      <c r="EN407" s="112">
        <v>439852.94</v>
      </c>
      <c r="EO407" s="107">
        <v>1.242</v>
      </c>
      <c r="EP407" s="162">
        <v>137.57</v>
      </c>
      <c r="EQ407" s="112">
        <v>363559.2</v>
      </c>
      <c r="ER407" s="107">
        <v>1.0269999999999999</v>
      </c>
      <c r="ES407" s="162">
        <v>132.61000000000001</v>
      </c>
      <c r="ET407" s="112">
        <v>293961.17</v>
      </c>
      <c r="EU407" s="107">
        <v>0.83</v>
      </c>
      <c r="EV407" s="162">
        <v>128.59</v>
      </c>
      <c r="EW407" s="112">
        <v>222125.46</v>
      </c>
      <c r="EX407" s="107">
        <v>0.627</v>
      </c>
      <c r="EY407" s="162">
        <v>124.76</v>
      </c>
      <c r="EZ407" s="112">
        <v>148867.87</v>
      </c>
      <c r="FA407" s="107">
        <v>0.42</v>
      </c>
      <c r="FB407" s="162">
        <v>120.84</v>
      </c>
      <c r="FC407" s="112">
        <v>74140.52</v>
      </c>
      <c r="FD407" s="107">
        <v>0.20899999999999999</v>
      </c>
      <c r="FE407" s="133">
        <v>115.39</v>
      </c>
      <c r="FF407" s="133">
        <v>654.5</v>
      </c>
      <c r="FG407" s="112">
        <v>635.77</v>
      </c>
      <c r="FH407" s="107">
        <v>1.88</v>
      </c>
      <c r="FI407" s="107">
        <v>103.69</v>
      </c>
      <c r="FJ407" s="112">
        <v>329.31</v>
      </c>
      <c r="FK407" s="107">
        <v>0.97</v>
      </c>
      <c r="FL407" s="133">
        <v>97.27</v>
      </c>
      <c r="FM407" s="133">
        <v>806.31</v>
      </c>
      <c r="FN407" s="112">
        <v>838.97</v>
      </c>
      <c r="FO407" s="107">
        <v>6.14</v>
      </c>
      <c r="FP407" s="107">
        <v>99.41</v>
      </c>
      <c r="FQ407" s="112">
        <v>400.11</v>
      </c>
      <c r="FR407" s="107">
        <v>2.93</v>
      </c>
      <c r="FS407" s="133">
        <v>98.22</v>
      </c>
      <c r="FT407" s="107">
        <v>19.260000000000002</v>
      </c>
      <c r="FU407" s="107">
        <v>1.67</v>
      </c>
      <c r="FV407" s="107">
        <v>141.78</v>
      </c>
      <c r="FW407" s="107">
        <v>21.67</v>
      </c>
      <c r="FX407" s="107">
        <v>1.88</v>
      </c>
      <c r="FY407" s="107">
        <v>144.16999999999999</v>
      </c>
      <c r="FZ407" s="107">
        <v>380195.09</v>
      </c>
      <c r="GA407" s="107">
        <v>2.57</v>
      </c>
      <c r="GB407" s="133">
        <v>145.41</v>
      </c>
      <c r="GC407" s="107">
        <v>1069110.99</v>
      </c>
      <c r="GD407" s="107">
        <v>7.22</v>
      </c>
      <c r="GE407" s="132">
        <v>145.44999999999999</v>
      </c>
      <c r="GF407" s="132">
        <v>95.9</v>
      </c>
      <c r="GG407" s="132">
        <v>7.4</v>
      </c>
      <c r="GH407" s="132">
        <v>24</v>
      </c>
      <c r="GI407" s="132">
        <v>24.8</v>
      </c>
      <c r="GJ407" s="132">
        <v>11.3</v>
      </c>
      <c r="GK407" s="132">
        <v>115</v>
      </c>
      <c r="GL407" s="133">
        <v>0</v>
      </c>
      <c r="GM407" s="133">
        <v>3</v>
      </c>
      <c r="GN407" s="133">
        <v>0</v>
      </c>
      <c r="GO407" s="72">
        <v>0</v>
      </c>
      <c r="GP407" s="72">
        <v>0</v>
      </c>
      <c r="GQ407" s="72">
        <v>0</v>
      </c>
      <c r="GR407" s="72" t="s">
        <v>1103</v>
      </c>
      <c r="GS407" s="72" t="s">
        <v>981</v>
      </c>
      <c r="GT407" s="72">
        <v>0.86699999999999999</v>
      </c>
      <c r="GU407" s="72">
        <v>0.93730000000000002</v>
      </c>
      <c r="GV407" s="72">
        <v>0.94689999999999996</v>
      </c>
      <c r="GW407" s="72">
        <v>0.93089999999999995</v>
      </c>
      <c r="GX407" s="72" t="s">
        <v>1085</v>
      </c>
      <c r="GY407" s="72">
        <v>0.99</v>
      </c>
      <c r="GZ407" s="72">
        <v>750</v>
      </c>
      <c r="HA407" s="133" t="s">
        <v>1086</v>
      </c>
      <c r="HB407" s="72">
        <v>97.4</v>
      </c>
      <c r="HC407" s="53" t="str">
        <f t="shared" si="42"/>
        <v>119</v>
      </c>
      <c r="HD407" s="56">
        <f t="shared" si="46"/>
        <v>2017</v>
      </c>
      <c r="HE407" s="56"/>
      <c r="HF407" s="56" t="e">
        <f>MATCH(ROUND(#REF!,1),#REF!,0)</f>
        <v>#REF!</v>
      </c>
      <c r="HG407" s="56" t="e">
        <f>MATCH(ROUND(#REF!,1),#REF!,0)</f>
        <v>#REF!</v>
      </c>
      <c r="HH407" s="56" t="e">
        <f>MATCH(ROUND(#REF!,1),#REF!,0)</f>
        <v>#REF!</v>
      </c>
      <c r="HI407" s="56" t="e">
        <f>MATCH(ROUND(#REF!,1),#REF!,0)</f>
        <v>#REF!</v>
      </c>
      <c r="HJ407" s="56"/>
      <c r="HK407" s="115">
        <f t="shared" si="43"/>
        <v>1</v>
      </c>
      <c r="HL407" s="115" t="str" cm="1">
        <f t="array" ref="HL407">IFERROR(INDEX(#REF!,'5. Data Set'!HH407),"")</f>
        <v/>
      </c>
      <c r="HM407" s="56"/>
      <c r="HN407" s="116" t="str" cm="1">
        <f t="array" ref="HN407">IF(IFERROR(INDEX($E$5:$E$900,SMALL(IF(ROUND($EH$5:$EH$900,1)=ROUND($EH407,1),ROW($EH$5:$EH$900)-4,""),1)),"")=$E407,"",IFERROR(INDEX($E$5:$E$900,SMALL(IF(ROUND($EH$5:$EH$900,1)=ROUND($EH407,1),ROW($EH$5:$EH$900)-4,""),1)),""))</f>
        <v/>
      </c>
      <c r="HO407" s="116" t="str" cm="1">
        <f t="array" ref="HO407">IF(IFERROR(INDEX($E$5:$E$900,SMALL(IF(ROUND($EH$5:$EH$900,1)=ROUND($EH407,1),ROW($EH$5:$EH$900)-4,""),2)),"")=$E407,"",IFERROR(INDEX($E$5:$E$900,SMALL(IF(ROUND($EH$5:$EH$900,1)=ROUND($EH407,1),ROW($EH$5:$EH$900)-4,""),2)),""))</f>
        <v/>
      </c>
      <c r="HP407" s="116" t="str" cm="1">
        <f t="array" ref="HP407">IF(IFERROR(INDEX($E$5:$E$900,SMALL(IF(ROUND($EH$5:$EH$900,1)=ROUND($EH407,1),ROW($EH$5:$EH$900)-4,""),3)),"")=$E407,"",IFERROR(INDEX($E$5:$E$900,SMALL(IF(ROUND($EH$5:$EH$900,1)=ROUND($EH407,1),ROW($EH$5:$EH$900)-4,""),3)),""))</f>
        <v/>
      </c>
      <c r="HQ407" s="117" t="str" cm="1">
        <f t="array" ref="HQ407">IF(IFERROR(INDEX($E$5:$E$900,SMALL(IF(ROUND($EH$5:$EH$900,1)=ROUND($EH407,1),ROW($EH$5:$EH$900)-4,""),4)),"")=$E407,"",IFERROR(INDEX($E$5:$E$900,SMALL(IF(ROUND($EH$5:$EH$900,1)=ROUND($EH407,1),ROW($EH$5:$EH$900)-4,""),4)),""))</f>
        <v/>
      </c>
      <c r="HR407" s="118"/>
      <c r="HS407" s="105" t="str">
        <f t="shared" si="44"/>
        <v>AJCL</v>
      </c>
      <c r="HT407" s="119" t="str">
        <f t="shared" si="45"/>
        <v/>
      </c>
      <c r="HU407" s="119" t="str">
        <f t="shared" si="45"/>
        <v/>
      </c>
      <c r="HV407" s="119" t="str">
        <f t="shared" si="45"/>
        <v/>
      </c>
      <c r="HW407" s="119" t="str">
        <f t="shared" si="45"/>
        <v/>
      </c>
      <c r="HX407" s="56"/>
    </row>
    <row r="408" spans="1:232" s="242" customFormat="1" ht="12.75" customHeight="1" x14ac:dyDescent="0.25">
      <c r="A408" s="110" t="s">
        <v>1072</v>
      </c>
      <c r="B408" s="110" t="s">
        <v>1343</v>
      </c>
      <c r="C408" s="107" t="s">
        <v>1095</v>
      </c>
      <c r="D408" s="108">
        <v>2018</v>
      </c>
      <c r="E408" s="109" t="s">
        <v>1344</v>
      </c>
      <c r="F408" s="107" t="s">
        <v>300</v>
      </c>
      <c r="G408" s="107" t="s">
        <v>1076</v>
      </c>
      <c r="H408" s="107" t="s">
        <v>1076</v>
      </c>
      <c r="I408" s="107" t="s">
        <v>1076</v>
      </c>
      <c r="J408" s="107" t="s">
        <v>1076</v>
      </c>
      <c r="K408" s="107" t="s">
        <v>1076</v>
      </c>
      <c r="L408" s="107" t="s">
        <v>1076</v>
      </c>
      <c r="M408" s="107" t="s">
        <v>1076</v>
      </c>
      <c r="N408" s="107" t="s">
        <v>1076</v>
      </c>
      <c r="O408" s="107" t="s">
        <v>1076</v>
      </c>
      <c r="P408" s="107" t="s">
        <v>1076</v>
      </c>
      <c r="Q408" s="107" t="s">
        <v>1076</v>
      </c>
      <c r="R408" s="107" t="s">
        <v>1076</v>
      </c>
      <c r="S408" s="107" t="s">
        <v>1076</v>
      </c>
      <c r="T408" s="107" t="s">
        <v>1077</v>
      </c>
      <c r="U408" s="107" t="s">
        <v>1077</v>
      </c>
      <c r="V408" s="107" t="s">
        <v>1077</v>
      </c>
      <c r="W408" s="107" t="s">
        <v>18</v>
      </c>
      <c r="X408" s="105" t="s">
        <v>1098</v>
      </c>
      <c r="Y408" s="107" t="s">
        <v>296</v>
      </c>
      <c r="Z408" s="107">
        <v>1</v>
      </c>
      <c r="AA408" s="107" t="s">
        <v>1338</v>
      </c>
      <c r="AB408" s="110">
        <v>2</v>
      </c>
      <c r="AC408" s="110">
        <v>2</v>
      </c>
      <c r="AD408" s="107">
        <v>2400</v>
      </c>
      <c r="AE408" s="107">
        <v>3</v>
      </c>
      <c r="AF408" s="107">
        <v>5.333333333333333</v>
      </c>
      <c r="AG408" s="107">
        <v>255700</v>
      </c>
      <c r="AH408" s="107">
        <v>16</v>
      </c>
      <c r="AI408" s="107" t="s">
        <v>1345</v>
      </c>
      <c r="AJ408" s="110">
        <v>4</v>
      </c>
      <c r="AK408" s="110"/>
      <c r="AL408" s="107"/>
      <c r="AM408" s="107">
        <v>2</v>
      </c>
      <c r="AN408" s="110" t="s">
        <v>367</v>
      </c>
      <c r="AO408" s="110">
        <v>495</v>
      </c>
      <c r="AP408" s="107" t="s">
        <v>406</v>
      </c>
      <c r="AQ408" s="107" t="s">
        <v>424</v>
      </c>
      <c r="AR408" s="107" t="s">
        <v>319</v>
      </c>
      <c r="AS408" s="107" t="s">
        <v>481</v>
      </c>
      <c r="AT408" s="107" t="s">
        <v>599</v>
      </c>
      <c r="AU408" s="111">
        <v>18.07</v>
      </c>
      <c r="AV408" s="111">
        <v>27.494</v>
      </c>
      <c r="AW408" s="111">
        <v>21.783000000000001</v>
      </c>
      <c r="AX408" s="111">
        <v>17.867000000000001</v>
      </c>
      <c r="AY408" s="111">
        <v>19.785</v>
      </c>
      <c r="AZ408" s="111">
        <v>28.815999999999999</v>
      </c>
      <c r="BA408" s="111">
        <v>13.637</v>
      </c>
      <c r="BB408" s="111">
        <v>4.7990000000000004</v>
      </c>
      <c r="BC408" s="111">
        <v>14.676</v>
      </c>
      <c r="BD408" s="111">
        <v>41.52</v>
      </c>
      <c r="BE408" s="133">
        <v>197.87200000000001</v>
      </c>
      <c r="BF408" s="133">
        <v>30.6</v>
      </c>
      <c r="BG408" s="133">
        <v>63642.51</v>
      </c>
      <c r="BH408" s="112">
        <v>63504.599000000002</v>
      </c>
      <c r="BI408" s="111">
        <v>9.1709999999999994</v>
      </c>
      <c r="BJ408" s="112">
        <v>386.58</v>
      </c>
      <c r="BK408" s="112">
        <v>47640.794000000002</v>
      </c>
      <c r="BL408" s="111">
        <v>6.88</v>
      </c>
      <c r="BM408" s="112">
        <v>330.43700000000001</v>
      </c>
      <c r="BN408" s="112">
        <v>31801.976999999999</v>
      </c>
      <c r="BO408" s="111">
        <v>4.593</v>
      </c>
      <c r="BP408" s="112">
        <v>247.80600000000001</v>
      </c>
      <c r="BQ408" s="112">
        <v>15892.319</v>
      </c>
      <c r="BR408" s="111">
        <v>2.2949999999999999</v>
      </c>
      <c r="BS408" s="133">
        <v>197.06200000000001</v>
      </c>
      <c r="BT408" s="133">
        <v>856387.77</v>
      </c>
      <c r="BU408" s="112">
        <v>856356.83200000005</v>
      </c>
      <c r="BV408" s="107">
        <v>14.513</v>
      </c>
      <c r="BW408" s="107">
        <v>398.11500000000001</v>
      </c>
      <c r="BX408" s="107">
        <v>642471.48199999996</v>
      </c>
      <c r="BY408" s="107">
        <v>10.888</v>
      </c>
      <c r="BZ408" s="107">
        <v>350.38499999999999</v>
      </c>
      <c r="CA408" s="107">
        <v>428318.07900000003</v>
      </c>
      <c r="CB408" s="107">
        <v>7.2590000000000003</v>
      </c>
      <c r="CC408" s="107">
        <v>255.255</v>
      </c>
      <c r="CD408" s="107">
        <v>214112.76699999999</v>
      </c>
      <c r="CE408" s="107">
        <v>3.629</v>
      </c>
      <c r="CF408" s="133">
        <v>204.53200000000001</v>
      </c>
      <c r="CG408" s="133">
        <v>168243.19</v>
      </c>
      <c r="CH408" s="112">
        <v>166170.22099999999</v>
      </c>
      <c r="CI408" s="107">
        <v>10.42</v>
      </c>
      <c r="CJ408" s="107">
        <v>356.24799999999999</v>
      </c>
      <c r="CK408" s="107">
        <v>126095.179</v>
      </c>
      <c r="CL408" s="107">
        <v>7.907</v>
      </c>
      <c r="CM408" s="107">
        <v>333.35599999999999</v>
      </c>
      <c r="CN408" s="107">
        <v>84202.59</v>
      </c>
      <c r="CO408" s="107">
        <v>5.28</v>
      </c>
      <c r="CP408" s="107">
        <v>231.04300000000001</v>
      </c>
      <c r="CQ408" s="107">
        <v>42044.557999999997</v>
      </c>
      <c r="CR408" s="107">
        <v>2.637</v>
      </c>
      <c r="CS408" s="107">
        <v>185.69900000000001</v>
      </c>
      <c r="CT408" s="107">
        <v>115853.2</v>
      </c>
      <c r="CU408" s="107">
        <v>116261.91</v>
      </c>
      <c r="CV408" s="107">
        <v>7.72</v>
      </c>
      <c r="CW408" s="107">
        <v>301.72000000000003</v>
      </c>
      <c r="CX408" s="112">
        <v>86799.01</v>
      </c>
      <c r="CY408" s="107">
        <v>5.77</v>
      </c>
      <c r="CZ408" s="107">
        <v>272.41000000000003</v>
      </c>
      <c r="DA408" s="112">
        <v>57987.08</v>
      </c>
      <c r="DB408" s="107">
        <v>3.85</v>
      </c>
      <c r="DC408" s="107">
        <v>224.88</v>
      </c>
      <c r="DD408" s="112">
        <v>28971.57</v>
      </c>
      <c r="DE408" s="107">
        <v>1.92</v>
      </c>
      <c r="DF408" s="107">
        <v>175.13</v>
      </c>
      <c r="DG408" s="133">
        <v>185846.39</v>
      </c>
      <c r="DH408" s="112">
        <v>185856.11</v>
      </c>
      <c r="DI408" s="107">
        <v>8.9</v>
      </c>
      <c r="DJ408" s="107">
        <v>323.91000000000003</v>
      </c>
      <c r="DK408" s="112">
        <v>139445.51999999999</v>
      </c>
      <c r="DL408" s="107">
        <v>6.68</v>
      </c>
      <c r="DM408" s="107">
        <v>290.64999999999998</v>
      </c>
      <c r="DN408" s="112">
        <v>92914.52</v>
      </c>
      <c r="DO408" s="107">
        <v>4.45</v>
      </c>
      <c r="DP408" s="162">
        <v>226.96</v>
      </c>
      <c r="DQ408" s="112">
        <v>46419.66</v>
      </c>
      <c r="DR408" s="107">
        <v>2.2200000000000002</v>
      </c>
      <c r="DS408" s="133">
        <v>179.39</v>
      </c>
      <c r="DT408" s="133">
        <v>12858.68</v>
      </c>
      <c r="DU408" s="112">
        <v>12851.55</v>
      </c>
      <c r="DV408" s="107">
        <v>13.16</v>
      </c>
      <c r="DW408" s="107">
        <v>324.12</v>
      </c>
      <c r="DX408" s="112">
        <v>9627.2800000000007</v>
      </c>
      <c r="DY408" s="107">
        <v>9.86</v>
      </c>
      <c r="DZ408" s="162">
        <v>287.41000000000003</v>
      </c>
      <c r="EA408" s="112">
        <v>6417.24</v>
      </c>
      <c r="EB408" s="107">
        <v>6.57</v>
      </c>
      <c r="EC408" s="162">
        <v>242.52</v>
      </c>
      <c r="ED408" s="112">
        <v>3209.46</v>
      </c>
      <c r="EE408" s="107">
        <v>3.29</v>
      </c>
      <c r="EF408" s="133">
        <v>179.66</v>
      </c>
      <c r="EG408" s="133">
        <v>2750612.44</v>
      </c>
      <c r="EH408" s="111">
        <v>2781381.18</v>
      </c>
      <c r="EI408" s="107">
        <v>7.8550000000000004</v>
      </c>
      <c r="EJ408" s="107">
        <v>387.96</v>
      </c>
      <c r="EK408" s="112">
        <v>2404202.6</v>
      </c>
      <c r="EL408" s="107">
        <v>6.7889999999999997</v>
      </c>
      <c r="EM408" s="162">
        <v>350.16</v>
      </c>
      <c r="EN408" s="112">
        <v>2061242.65</v>
      </c>
      <c r="EO408" s="107">
        <v>5.8209999999999997</v>
      </c>
      <c r="EP408" s="162">
        <v>320.22000000000003</v>
      </c>
      <c r="EQ408" s="112">
        <v>1727458.75</v>
      </c>
      <c r="ER408" s="107">
        <v>4.8780000000000001</v>
      </c>
      <c r="ES408" s="162">
        <v>294.76</v>
      </c>
      <c r="ET408" s="112">
        <v>1379070.12</v>
      </c>
      <c r="EU408" s="107">
        <v>3.8940000000000001</v>
      </c>
      <c r="EV408" s="162">
        <v>266.70999999999998</v>
      </c>
      <c r="EW408" s="112">
        <v>1029784.83</v>
      </c>
      <c r="EX408" s="107">
        <v>2.9079999999999999</v>
      </c>
      <c r="EY408" s="162">
        <v>228.54</v>
      </c>
      <c r="EZ408" s="112">
        <v>692226.52</v>
      </c>
      <c r="FA408" s="107">
        <v>1.9550000000000001</v>
      </c>
      <c r="FB408" s="162">
        <v>198.75</v>
      </c>
      <c r="FC408" s="112">
        <v>344248.66</v>
      </c>
      <c r="FD408" s="107">
        <v>0.97199999999999998</v>
      </c>
      <c r="FE408" s="133">
        <v>175.42</v>
      </c>
      <c r="FF408" s="133">
        <v>281.47000000000003</v>
      </c>
      <c r="FG408" s="112">
        <v>280.97000000000003</v>
      </c>
      <c r="FH408" s="107">
        <v>0.83</v>
      </c>
      <c r="FI408" s="107">
        <v>128.72999999999999</v>
      </c>
      <c r="FJ408" s="112">
        <v>139.59</v>
      </c>
      <c r="FK408" s="107">
        <v>0.41</v>
      </c>
      <c r="FL408" s="133">
        <v>115.46</v>
      </c>
      <c r="FM408" s="133">
        <v>341.45</v>
      </c>
      <c r="FN408" s="112">
        <v>340.48</v>
      </c>
      <c r="FO408" s="107">
        <v>2.4900000000000002</v>
      </c>
      <c r="FP408" s="107">
        <v>122.8</v>
      </c>
      <c r="FQ408" s="112">
        <v>168.67</v>
      </c>
      <c r="FR408" s="107">
        <v>1.24</v>
      </c>
      <c r="FS408" s="133">
        <v>116.39</v>
      </c>
      <c r="FT408" s="107">
        <v>174.19</v>
      </c>
      <c r="FU408" s="107">
        <v>15.12</v>
      </c>
      <c r="FV408" s="107">
        <v>362.52</v>
      </c>
      <c r="FW408" s="107">
        <v>171.57</v>
      </c>
      <c r="FX408" s="107">
        <v>14.89</v>
      </c>
      <c r="FY408" s="107">
        <v>360.33</v>
      </c>
      <c r="FZ408" s="107">
        <v>1969664.94</v>
      </c>
      <c r="GA408" s="107">
        <v>13.3</v>
      </c>
      <c r="GB408" s="133">
        <v>377.71</v>
      </c>
      <c r="GC408" s="107">
        <v>11119194.51</v>
      </c>
      <c r="GD408" s="107">
        <v>75.08</v>
      </c>
      <c r="GE408" s="132">
        <v>379.45</v>
      </c>
      <c r="GF408" s="132">
        <v>109.1</v>
      </c>
      <c r="GG408" s="132">
        <v>20.5</v>
      </c>
      <c r="GH408" s="132">
        <v>8.4</v>
      </c>
      <c r="GI408" s="132">
        <v>90.6</v>
      </c>
      <c r="GJ408" s="132">
        <v>30.6</v>
      </c>
      <c r="GK408" s="132">
        <v>230</v>
      </c>
      <c r="GL408" s="133">
        <v>0</v>
      </c>
      <c r="GM408" s="133">
        <v>2</v>
      </c>
      <c r="GN408" s="133">
        <v>0</v>
      </c>
      <c r="GO408" s="72">
        <v>4</v>
      </c>
      <c r="GP408" s="72">
        <v>0</v>
      </c>
      <c r="GQ408" s="72">
        <v>0</v>
      </c>
      <c r="GR408" s="72" t="s">
        <v>1103</v>
      </c>
      <c r="GS408" s="72" t="s">
        <v>981</v>
      </c>
      <c r="GT408" s="72">
        <v>0.83720000000000006</v>
      </c>
      <c r="GU408" s="72">
        <v>0.92359999999999998</v>
      </c>
      <c r="GV408" s="72">
        <v>0.94489999999999996</v>
      </c>
      <c r="GW408" s="72">
        <v>0.93469999999999998</v>
      </c>
      <c r="GX408" s="72" t="s">
        <v>1085</v>
      </c>
      <c r="GY408" s="72">
        <v>0.99</v>
      </c>
      <c r="GZ408" s="72">
        <v>495</v>
      </c>
      <c r="HA408" s="133" t="s">
        <v>1086</v>
      </c>
      <c r="HB408" s="72">
        <v>129.5</v>
      </c>
      <c r="HC408" s="53" t="str">
        <f t="shared" si="42"/>
        <v>120</v>
      </c>
      <c r="HD408" s="56">
        <f t="shared" si="46"/>
        <v>2018</v>
      </c>
      <c r="HE408" s="56"/>
      <c r="HF408" s="56" t="e">
        <f>MATCH(ROUND(#REF!,1),#REF!,0)</f>
        <v>#REF!</v>
      </c>
      <c r="HG408" s="56" t="e">
        <f>MATCH(ROUND(#REF!,1),#REF!,0)</f>
        <v>#REF!</v>
      </c>
      <c r="HH408" s="56" t="e">
        <f>MATCH(ROUND(#REF!,1),#REF!,0)</f>
        <v>#REF!</v>
      </c>
      <c r="HI408" s="56" t="e">
        <f>MATCH(ROUND(#REF!,1),#REF!,0)</f>
        <v>#REF!</v>
      </c>
      <c r="HJ408" s="56"/>
      <c r="HK408" s="115">
        <f t="shared" si="43"/>
        <v>2</v>
      </c>
      <c r="HL408" s="115" t="str" cm="1">
        <f t="array" ref="HL408">IFERROR(INDEX(#REF!,'5. Data Set'!HH408),"")</f>
        <v/>
      </c>
      <c r="HM408" s="56"/>
      <c r="HN408" s="116" t="str" cm="1">
        <f t="array" ref="HN408">IF(IFERROR(INDEX($E$5:$E$900,SMALL(IF(ROUND($EH$5:$EH$900,1)=ROUND($EH408,1),ROW($EH$5:$EH$900)-4,""),1)),"")=$E408,"",IFERROR(INDEX($E$5:$E$900,SMALL(IF(ROUND($EH$5:$EH$900,1)=ROUND($EH408,1),ROW($EH$5:$EH$900)-4,""),1)),""))</f>
        <v/>
      </c>
      <c r="HO408" s="116" t="str" cm="1">
        <f t="array" ref="HO408">IF(IFERROR(INDEX($E$5:$E$900,SMALL(IF(ROUND($EH$5:$EH$900,1)=ROUND($EH408,1),ROW($EH$5:$EH$900)-4,""),2)),"")=$E408,"",IFERROR(INDEX($E$5:$E$900,SMALL(IF(ROUND($EH$5:$EH$900,1)=ROUND($EH408,1),ROW($EH$5:$EH$900)-4,""),2)),""))</f>
        <v/>
      </c>
      <c r="HP408" s="116" t="str" cm="1">
        <f t="array" ref="HP408">IF(IFERROR(INDEX($E$5:$E$900,SMALL(IF(ROUND($EH$5:$EH$900,1)=ROUND($EH408,1),ROW($EH$5:$EH$900)-4,""),3)),"")=$E408,"",IFERROR(INDEX($E$5:$E$900,SMALL(IF(ROUND($EH$5:$EH$900,1)=ROUND($EH408,1),ROW($EH$5:$EH$900)-4,""),3)),""))</f>
        <v/>
      </c>
      <c r="HQ408" s="117" t="str" cm="1">
        <f t="array" ref="HQ408">IF(IFERROR(INDEX($E$5:$E$900,SMALL(IF(ROUND($EH$5:$EH$900,1)=ROUND($EH408,1),ROW($EH$5:$EH$900)-4,""),4)),"")=$E408,"",IFERROR(INDEX($E$5:$E$900,SMALL(IF(ROUND($EH$5:$EH$900,1)=ROUND($EH408,1),ROW($EH$5:$EH$900)-4,""),4)),""))</f>
        <v/>
      </c>
      <c r="HR408" s="118"/>
      <c r="HS408" s="105" t="str">
        <f t="shared" si="44"/>
        <v>AJCM</v>
      </c>
      <c r="HT408" s="119" t="str">
        <f t="shared" si="45"/>
        <v/>
      </c>
      <c r="HU408" s="119" t="str">
        <f t="shared" si="45"/>
        <v/>
      </c>
      <c r="HV408" s="119" t="str">
        <f t="shared" si="45"/>
        <v/>
      </c>
      <c r="HW408" s="119" t="str">
        <f t="shared" si="45"/>
        <v/>
      </c>
      <c r="HX408" s="56"/>
    </row>
    <row r="409" spans="1:232" s="242" customFormat="1" ht="12.75" customHeight="1" x14ac:dyDescent="0.25">
      <c r="A409" s="110" t="s">
        <v>1072</v>
      </c>
      <c r="B409" s="110" t="s">
        <v>1343</v>
      </c>
      <c r="C409" s="107" t="s">
        <v>1095</v>
      </c>
      <c r="D409" s="108">
        <v>2018</v>
      </c>
      <c r="E409" s="109" t="s">
        <v>1346</v>
      </c>
      <c r="F409" s="107" t="s">
        <v>49</v>
      </c>
      <c r="G409" s="107" t="s">
        <v>1076</v>
      </c>
      <c r="H409" s="107" t="s">
        <v>1076</v>
      </c>
      <c r="I409" s="107" t="s">
        <v>1076</v>
      </c>
      <c r="J409" s="107" t="s">
        <v>1076</v>
      </c>
      <c r="K409" s="107" t="s">
        <v>1076</v>
      </c>
      <c r="L409" s="107" t="s">
        <v>1076</v>
      </c>
      <c r="M409" s="107" t="s">
        <v>1076</v>
      </c>
      <c r="N409" s="107" t="s">
        <v>1076</v>
      </c>
      <c r="O409" s="107" t="s">
        <v>1076</v>
      </c>
      <c r="P409" s="107" t="s">
        <v>1076</v>
      </c>
      <c r="Q409" s="107" t="s">
        <v>1076</v>
      </c>
      <c r="R409" s="107" t="s">
        <v>1076</v>
      </c>
      <c r="S409" s="107" t="s">
        <v>1077</v>
      </c>
      <c r="T409" s="107" t="s">
        <v>1077</v>
      </c>
      <c r="U409" s="107" t="s">
        <v>1077</v>
      </c>
      <c r="V409" s="107" t="s">
        <v>1077</v>
      </c>
      <c r="W409" s="107" t="s">
        <v>18</v>
      </c>
      <c r="X409" s="105" t="s">
        <v>1098</v>
      </c>
      <c r="Y409" s="107" t="s">
        <v>296</v>
      </c>
      <c r="Z409" s="107">
        <v>1</v>
      </c>
      <c r="AA409" s="107" t="s">
        <v>1338</v>
      </c>
      <c r="AB409" s="110">
        <v>2</v>
      </c>
      <c r="AC409" s="110">
        <v>2</v>
      </c>
      <c r="AD409" s="107">
        <v>2400</v>
      </c>
      <c r="AE409" s="107">
        <v>3</v>
      </c>
      <c r="AF409" s="107">
        <v>5.333333333333333</v>
      </c>
      <c r="AG409" s="107">
        <v>127700</v>
      </c>
      <c r="AH409" s="107">
        <v>16</v>
      </c>
      <c r="AI409" s="107" t="s">
        <v>1345</v>
      </c>
      <c r="AJ409" s="110">
        <v>4</v>
      </c>
      <c r="AK409" s="110"/>
      <c r="AL409" s="107"/>
      <c r="AM409" s="107">
        <v>2</v>
      </c>
      <c r="AN409" s="110" t="s">
        <v>367</v>
      </c>
      <c r="AO409" s="110">
        <v>495</v>
      </c>
      <c r="AP409" s="107" t="s">
        <v>406</v>
      </c>
      <c r="AQ409" s="107" t="s">
        <v>424</v>
      </c>
      <c r="AR409" s="107" t="s">
        <v>319</v>
      </c>
      <c r="AS409" s="107" t="s">
        <v>481</v>
      </c>
      <c r="AT409" s="107" t="s">
        <v>599</v>
      </c>
      <c r="AU409" s="111">
        <v>16.619</v>
      </c>
      <c r="AV409" s="111">
        <v>24.303999999999998</v>
      </c>
      <c r="AW409" s="111">
        <v>19.753</v>
      </c>
      <c r="AX409" s="111">
        <v>15.952999999999999</v>
      </c>
      <c r="AY409" s="111">
        <v>17.751999999999999</v>
      </c>
      <c r="AZ409" s="111">
        <v>25.902000000000001</v>
      </c>
      <c r="BA409" s="111">
        <v>12.278</v>
      </c>
      <c r="BB409" s="111">
        <v>3.9580000000000002</v>
      </c>
      <c r="BC409" s="111">
        <v>12.451000000000001</v>
      </c>
      <c r="BD409" s="111">
        <v>39.603000000000002</v>
      </c>
      <c r="BE409" s="133">
        <v>132.04900000000001</v>
      </c>
      <c r="BF409" s="133">
        <v>26.5</v>
      </c>
      <c r="BG409" s="133">
        <v>63279.3</v>
      </c>
      <c r="BH409" s="112">
        <v>63166.779000000002</v>
      </c>
      <c r="BI409" s="111">
        <v>9.1219999999999999</v>
      </c>
      <c r="BJ409" s="112">
        <v>404.39400000000001</v>
      </c>
      <c r="BK409" s="112">
        <v>47376.053</v>
      </c>
      <c r="BL409" s="111">
        <v>6.8419999999999996</v>
      </c>
      <c r="BM409" s="112">
        <v>351.59699999999998</v>
      </c>
      <c r="BN409" s="112">
        <v>31619.254000000001</v>
      </c>
      <c r="BO409" s="111">
        <v>4.5659999999999998</v>
      </c>
      <c r="BP409" s="112">
        <v>270.46600000000001</v>
      </c>
      <c r="BQ409" s="112">
        <v>15825.790999999999</v>
      </c>
      <c r="BR409" s="111">
        <v>2.286</v>
      </c>
      <c r="BS409" s="133">
        <v>222.06800000000001</v>
      </c>
      <c r="BT409" s="133">
        <v>816137.74</v>
      </c>
      <c r="BU409" s="112">
        <v>815880.54799999995</v>
      </c>
      <c r="BV409" s="107">
        <v>13.827</v>
      </c>
      <c r="BW409" s="107">
        <v>415.38299999999998</v>
      </c>
      <c r="BX409" s="107">
        <v>611927.76899999997</v>
      </c>
      <c r="BY409" s="107">
        <v>10.37</v>
      </c>
      <c r="BZ409" s="107">
        <v>369.78899999999999</v>
      </c>
      <c r="CA409" s="107">
        <v>408144.28100000002</v>
      </c>
      <c r="CB409" s="107">
        <v>6.9169999999999998</v>
      </c>
      <c r="CC409" s="107">
        <v>278.83699999999999</v>
      </c>
      <c r="CD409" s="107">
        <v>204183.78200000001</v>
      </c>
      <c r="CE409" s="107">
        <v>3.46</v>
      </c>
      <c r="CF409" s="133">
        <v>229.655</v>
      </c>
      <c r="CG409" s="133">
        <v>170831.22</v>
      </c>
      <c r="CH409" s="112">
        <v>171315.23499999999</v>
      </c>
      <c r="CI409" s="107">
        <v>10.743</v>
      </c>
      <c r="CJ409" s="107">
        <v>397.50400000000002</v>
      </c>
      <c r="CK409" s="107">
        <v>128075.947</v>
      </c>
      <c r="CL409" s="107">
        <v>8.032</v>
      </c>
      <c r="CM409" s="107">
        <v>366.43099999999998</v>
      </c>
      <c r="CN409" s="107">
        <v>85361.188999999998</v>
      </c>
      <c r="CO409" s="107">
        <v>5.3529999999999998</v>
      </c>
      <c r="CP409" s="107">
        <v>259.846</v>
      </c>
      <c r="CQ409" s="107">
        <v>42675.144999999997</v>
      </c>
      <c r="CR409" s="107">
        <v>2.6760000000000002</v>
      </c>
      <c r="CS409" s="107">
        <v>214.52799999999999</v>
      </c>
      <c r="CT409" s="107">
        <v>116258.82</v>
      </c>
      <c r="CU409" s="107">
        <v>116278.81</v>
      </c>
      <c r="CV409" s="107">
        <v>7.72</v>
      </c>
      <c r="CW409" s="107">
        <v>330.16</v>
      </c>
      <c r="CX409" s="112">
        <v>87071.7</v>
      </c>
      <c r="CY409" s="107">
        <v>5.78</v>
      </c>
      <c r="CZ409" s="107">
        <v>300.39999999999998</v>
      </c>
      <c r="DA409" s="112">
        <v>58187.94</v>
      </c>
      <c r="DB409" s="107">
        <v>3.87</v>
      </c>
      <c r="DC409" s="107">
        <v>254.27</v>
      </c>
      <c r="DD409" s="112">
        <v>29041.29</v>
      </c>
      <c r="DE409" s="107">
        <v>1.93</v>
      </c>
      <c r="DF409" s="107">
        <v>203.81</v>
      </c>
      <c r="DG409" s="133">
        <v>186435.92</v>
      </c>
      <c r="DH409" s="112">
        <v>186453.65</v>
      </c>
      <c r="DI409" s="107">
        <v>8.93</v>
      </c>
      <c r="DJ409" s="107">
        <v>352.04</v>
      </c>
      <c r="DK409" s="112">
        <v>139832.07</v>
      </c>
      <c r="DL409" s="107">
        <v>6.7</v>
      </c>
      <c r="DM409" s="107">
        <v>318.83999999999997</v>
      </c>
      <c r="DN409" s="112">
        <v>93215.67</v>
      </c>
      <c r="DO409" s="107">
        <v>4.46</v>
      </c>
      <c r="DP409" s="133">
        <v>256.02999999999997</v>
      </c>
      <c r="DQ409" s="112">
        <v>46640.66</v>
      </c>
      <c r="DR409" s="107">
        <v>2.23</v>
      </c>
      <c r="DS409" s="133">
        <v>208.69</v>
      </c>
      <c r="DT409" s="133">
        <v>12865.85</v>
      </c>
      <c r="DU409" s="112">
        <v>12854.12</v>
      </c>
      <c r="DV409" s="107">
        <v>13.16</v>
      </c>
      <c r="DW409" s="107">
        <v>351.36</v>
      </c>
      <c r="DX409" s="112">
        <v>9660.24</v>
      </c>
      <c r="DY409" s="107">
        <v>9.89</v>
      </c>
      <c r="DZ409" s="133">
        <v>314.8</v>
      </c>
      <c r="EA409" s="112">
        <v>6435.14</v>
      </c>
      <c r="EB409" s="107">
        <v>6.59</v>
      </c>
      <c r="EC409" s="133">
        <v>271.61</v>
      </c>
      <c r="ED409" s="112">
        <v>3228.67</v>
      </c>
      <c r="EE409" s="107">
        <v>3.31</v>
      </c>
      <c r="EF409" s="133">
        <v>209.53</v>
      </c>
      <c r="EG409" s="133">
        <v>2710933.31</v>
      </c>
      <c r="EH409" s="111">
        <v>2739081.43</v>
      </c>
      <c r="EI409" s="107">
        <v>7.7350000000000003</v>
      </c>
      <c r="EJ409" s="107">
        <v>401.97</v>
      </c>
      <c r="EK409" s="112">
        <v>2367736.46</v>
      </c>
      <c r="EL409" s="107">
        <v>6.6859999999999999</v>
      </c>
      <c r="EM409" s="133">
        <v>367.72</v>
      </c>
      <c r="EN409" s="112">
        <v>2034729.24</v>
      </c>
      <c r="EO409" s="107">
        <v>5.7460000000000004</v>
      </c>
      <c r="EP409" s="133">
        <v>342.13</v>
      </c>
      <c r="EQ409" s="112">
        <v>1701601.54</v>
      </c>
      <c r="ER409" s="107">
        <v>4.8049999999999997</v>
      </c>
      <c r="ES409" s="133">
        <v>319.12</v>
      </c>
      <c r="ET409" s="112">
        <v>1355217.5</v>
      </c>
      <c r="EU409" s="107">
        <v>3.827</v>
      </c>
      <c r="EV409" s="133">
        <v>292.74</v>
      </c>
      <c r="EW409" s="112">
        <v>1013532.21</v>
      </c>
      <c r="EX409" s="107">
        <v>2.8620000000000001</v>
      </c>
      <c r="EY409" s="133">
        <v>257.12</v>
      </c>
      <c r="EZ409" s="112">
        <v>683975.81</v>
      </c>
      <c r="FA409" s="107">
        <v>1.9319999999999999</v>
      </c>
      <c r="FB409" s="133">
        <v>227.24</v>
      </c>
      <c r="FC409" s="112">
        <v>340214.88</v>
      </c>
      <c r="FD409" s="107">
        <v>0.96099999999999997</v>
      </c>
      <c r="FE409" s="133">
        <v>203.64</v>
      </c>
      <c r="FF409" s="133">
        <v>279.57</v>
      </c>
      <c r="FG409" s="112">
        <v>276.93</v>
      </c>
      <c r="FH409" s="107">
        <v>0.82</v>
      </c>
      <c r="FI409" s="107">
        <v>152.35</v>
      </c>
      <c r="FJ409" s="112">
        <v>135.74</v>
      </c>
      <c r="FK409" s="107">
        <v>0.4</v>
      </c>
      <c r="FL409" s="133">
        <v>137.49</v>
      </c>
      <c r="FM409" s="133">
        <v>343.06</v>
      </c>
      <c r="FN409" s="112">
        <v>343.91</v>
      </c>
      <c r="FO409" s="107">
        <v>2.52</v>
      </c>
      <c r="FP409" s="107">
        <v>145.36000000000001</v>
      </c>
      <c r="FQ409" s="112">
        <v>169.39</v>
      </c>
      <c r="FR409" s="107">
        <v>1.24</v>
      </c>
      <c r="FS409" s="133">
        <v>138.56</v>
      </c>
      <c r="FT409" s="107">
        <v>174.09</v>
      </c>
      <c r="FU409" s="107">
        <v>15.11</v>
      </c>
      <c r="FV409" s="107">
        <v>379.14</v>
      </c>
      <c r="FW409" s="107">
        <v>173.58</v>
      </c>
      <c r="FX409" s="107">
        <v>15.07</v>
      </c>
      <c r="FY409" s="107">
        <v>382.94</v>
      </c>
      <c r="FZ409" s="107">
        <v>1987399.76</v>
      </c>
      <c r="GA409" s="107">
        <v>13.42</v>
      </c>
      <c r="GB409" s="133">
        <v>403.17</v>
      </c>
      <c r="GC409" s="107">
        <v>7926664.75</v>
      </c>
      <c r="GD409" s="107">
        <v>53.52</v>
      </c>
      <c r="GE409" s="132">
        <v>405.34</v>
      </c>
      <c r="GF409" s="132">
        <v>128.6</v>
      </c>
      <c r="GG409" s="132">
        <v>18.399999999999999</v>
      </c>
      <c r="GH409" s="132">
        <v>7</v>
      </c>
      <c r="GI409" s="132">
        <v>72.3</v>
      </c>
      <c r="GJ409" s="132">
        <v>26.5</v>
      </c>
      <c r="GK409" s="132">
        <v>232.6</v>
      </c>
      <c r="GL409" s="133">
        <v>0</v>
      </c>
      <c r="GM409" s="133">
        <v>2</v>
      </c>
      <c r="GN409" s="133">
        <v>0</v>
      </c>
      <c r="GO409" s="72">
        <v>2</v>
      </c>
      <c r="GP409" s="72">
        <v>0</v>
      </c>
      <c r="GQ409" s="72">
        <v>0</v>
      </c>
      <c r="GR409" s="72" t="s">
        <v>1103</v>
      </c>
      <c r="GS409" s="72" t="s">
        <v>981</v>
      </c>
      <c r="GT409" s="72">
        <v>0.83720000000000006</v>
      </c>
      <c r="GU409" s="72">
        <v>0.92359999999999998</v>
      </c>
      <c r="GV409" s="72">
        <v>0.94489999999999996</v>
      </c>
      <c r="GW409" s="72">
        <v>0.93469999999999998</v>
      </c>
      <c r="GX409" s="72" t="s">
        <v>1085</v>
      </c>
      <c r="GY409" s="72">
        <v>0.99</v>
      </c>
      <c r="GZ409" s="72">
        <v>495</v>
      </c>
      <c r="HA409" s="133" t="s">
        <v>1086</v>
      </c>
      <c r="HB409" s="72" t="s">
        <v>981</v>
      </c>
      <c r="HC409" s="53" t="str">
        <f t="shared" si="42"/>
        <v>121</v>
      </c>
      <c r="HD409" s="56">
        <f t="shared" si="46"/>
        <v>2018</v>
      </c>
      <c r="HE409" s="56"/>
      <c r="HF409" s="56" t="e">
        <f>MATCH(ROUND(#REF!,1),#REF!,0)</f>
        <v>#REF!</v>
      </c>
      <c r="HG409" s="56" t="e">
        <f>MATCH(ROUND(#REF!,1),#REF!,0)</f>
        <v>#REF!</v>
      </c>
      <c r="HH409" s="56" t="e">
        <f>MATCH(ROUND(#REF!,1),#REF!,0)</f>
        <v>#REF!</v>
      </c>
      <c r="HI409" s="56" t="e">
        <f>MATCH(ROUND(#REF!,1),#REF!,0)</f>
        <v>#REF!</v>
      </c>
      <c r="HJ409" s="56"/>
      <c r="HK409" s="115">
        <f t="shared" si="43"/>
        <v>2</v>
      </c>
      <c r="HL409" s="115" t="str" cm="1">
        <f t="array" ref="HL409">IFERROR(INDEX(#REF!,'5. Data Set'!HH409),"")</f>
        <v/>
      </c>
      <c r="HM409" s="56"/>
      <c r="HN409" s="116" t="str" cm="1">
        <f t="array" ref="HN409">IF(IFERROR(INDEX($E$5:$E$900,SMALL(IF(ROUND($EH$5:$EH$900,1)=ROUND($EH409,1),ROW($EH$5:$EH$900)-4,""),1)),"")=$E409,"",IFERROR(INDEX($E$5:$E$900,SMALL(IF(ROUND($EH$5:$EH$900,1)=ROUND($EH409,1),ROW($EH$5:$EH$900)-4,""),1)),""))</f>
        <v/>
      </c>
      <c r="HO409" s="116" t="str" cm="1">
        <f t="array" ref="HO409">IF(IFERROR(INDEX($E$5:$E$900,SMALL(IF(ROUND($EH$5:$EH$900,1)=ROUND($EH409,1),ROW($EH$5:$EH$900)-4,""),2)),"")=$E409,"",IFERROR(INDEX($E$5:$E$900,SMALL(IF(ROUND($EH$5:$EH$900,1)=ROUND($EH409,1),ROW($EH$5:$EH$900)-4,""),2)),""))</f>
        <v/>
      </c>
      <c r="HP409" s="116" t="str" cm="1">
        <f t="array" ref="HP409">IF(IFERROR(INDEX($E$5:$E$900,SMALL(IF(ROUND($EH$5:$EH$900,1)=ROUND($EH409,1),ROW($EH$5:$EH$900)-4,""),3)),"")=$E409,"",IFERROR(INDEX($E$5:$E$900,SMALL(IF(ROUND($EH$5:$EH$900,1)=ROUND($EH409,1),ROW($EH$5:$EH$900)-4,""),3)),""))</f>
        <v/>
      </c>
      <c r="HQ409" s="117" t="str" cm="1">
        <f t="array" ref="HQ409">IF(IFERROR(INDEX($E$5:$E$900,SMALL(IF(ROUND($EH$5:$EH$900,1)=ROUND($EH409,1),ROW($EH$5:$EH$900)-4,""),4)),"")=$E409,"",IFERROR(INDEX($E$5:$E$900,SMALL(IF(ROUND($EH$5:$EH$900,1)=ROUND($EH409,1),ROW($EH$5:$EH$900)-4,""),4)),""))</f>
        <v/>
      </c>
      <c r="HR409" s="118"/>
      <c r="HS409" s="105" t="str">
        <f t="shared" si="44"/>
        <v>AJCM</v>
      </c>
      <c r="HT409" s="119" t="str">
        <f t="shared" si="45"/>
        <v/>
      </c>
      <c r="HU409" s="119" t="str">
        <f t="shared" si="45"/>
        <v/>
      </c>
      <c r="HV409" s="119" t="str">
        <f t="shared" si="45"/>
        <v/>
      </c>
      <c r="HW409" s="119" t="str">
        <f t="shared" si="45"/>
        <v/>
      </c>
      <c r="HX409" s="56"/>
    </row>
    <row r="410" spans="1:232" s="242" customFormat="1" ht="12.75" customHeight="1" x14ac:dyDescent="0.25">
      <c r="A410" s="197" t="s">
        <v>1072</v>
      </c>
      <c r="B410" s="197" t="s">
        <v>1343</v>
      </c>
      <c r="C410" s="195" t="s">
        <v>1095</v>
      </c>
      <c r="D410" s="243">
        <v>2018</v>
      </c>
      <c r="E410" s="244" t="s">
        <v>1347</v>
      </c>
      <c r="F410" s="195" t="s">
        <v>309</v>
      </c>
      <c r="G410" s="107" t="s">
        <v>1076</v>
      </c>
      <c r="H410" s="107" t="s">
        <v>1076</v>
      </c>
      <c r="I410" s="107" t="s">
        <v>1076</v>
      </c>
      <c r="J410" s="107" t="s">
        <v>1076</v>
      </c>
      <c r="K410" s="107" t="s">
        <v>1076</v>
      </c>
      <c r="L410" s="107" t="s">
        <v>1076</v>
      </c>
      <c r="M410" s="107" t="s">
        <v>1076</v>
      </c>
      <c r="N410" s="107" t="s">
        <v>1076</v>
      </c>
      <c r="O410" s="107" t="s">
        <v>1076</v>
      </c>
      <c r="P410" s="107" t="s">
        <v>1076</v>
      </c>
      <c r="Q410" s="107" t="s">
        <v>1076</v>
      </c>
      <c r="R410" s="107" t="s">
        <v>1076</v>
      </c>
      <c r="S410" s="107" t="s">
        <v>1076</v>
      </c>
      <c r="T410" s="107" t="s">
        <v>1077</v>
      </c>
      <c r="U410" s="107" t="s">
        <v>1077</v>
      </c>
      <c r="V410" s="107" t="s">
        <v>1077</v>
      </c>
      <c r="W410" s="107" t="s">
        <v>18</v>
      </c>
      <c r="X410" s="105" t="s">
        <v>1098</v>
      </c>
      <c r="Y410" s="107" t="s">
        <v>296</v>
      </c>
      <c r="Z410" s="107">
        <v>1</v>
      </c>
      <c r="AA410" s="107" t="s">
        <v>1341</v>
      </c>
      <c r="AB410" s="110">
        <v>2</v>
      </c>
      <c r="AC410" s="110">
        <v>2</v>
      </c>
      <c r="AD410" s="107">
        <v>2100</v>
      </c>
      <c r="AE410" s="107">
        <v>3</v>
      </c>
      <c r="AF410" s="107">
        <v>5.333333333333333</v>
      </c>
      <c r="AG410" s="107">
        <v>127700</v>
      </c>
      <c r="AH410" s="107">
        <v>16</v>
      </c>
      <c r="AI410" s="107" t="s">
        <v>1345</v>
      </c>
      <c r="AJ410" s="110">
        <v>4</v>
      </c>
      <c r="AK410" s="110"/>
      <c r="AL410" s="107"/>
      <c r="AM410" s="107">
        <v>2</v>
      </c>
      <c r="AN410" s="110" t="s">
        <v>367</v>
      </c>
      <c r="AO410" s="110">
        <v>495</v>
      </c>
      <c r="AP410" s="107" t="s">
        <v>406</v>
      </c>
      <c r="AQ410" s="107" t="s">
        <v>424</v>
      </c>
      <c r="AR410" s="107" t="s">
        <v>319</v>
      </c>
      <c r="AS410" s="107" t="s">
        <v>481</v>
      </c>
      <c r="AT410" s="107" t="s">
        <v>599</v>
      </c>
      <c r="AU410" s="111">
        <v>11.502000000000001</v>
      </c>
      <c r="AV410" s="111">
        <v>18.503</v>
      </c>
      <c r="AW410" s="111">
        <v>13.635999999999999</v>
      </c>
      <c r="AX410" s="111">
        <v>10.722</v>
      </c>
      <c r="AY410" s="111">
        <v>12.026</v>
      </c>
      <c r="AZ410" s="111">
        <v>17.62</v>
      </c>
      <c r="BA410" s="111">
        <v>8.42</v>
      </c>
      <c r="BB410" s="111">
        <v>4.6150000000000002</v>
      </c>
      <c r="BC410" s="111">
        <v>14.33</v>
      </c>
      <c r="BD410" s="111">
        <v>47.433</v>
      </c>
      <c r="BE410" s="133">
        <v>98.625</v>
      </c>
      <c r="BF410" s="133">
        <v>20.7</v>
      </c>
      <c r="BG410" s="133">
        <v>31113.49</v>
      </c>
      <c r="BH410" s="112">
        <v>30974.762999999999</v>
      </c>
      <c r="BI410" s="111">
        <v>4.4729999999999999</v>
      </c>
      <c r="BJ410" s="112">
        <v>262.46600000000001</v>
      </c>
      <c r="BK410" s="112">
        <v>23344.996999999999</v>
      </c>
      <c r="BL410" s="111">
        <v>3.371</v>
      </c>
      <c r="BM410" s="112">
        <v>240.80199999999999</v>
      </c>
      <c r="BN410" s="112">
        <v>15527.566999999999</v>
      </c>
      <c r="BO410" s="111">
        <v>2.242</v>
      </c>
      <c r="BP410" s="112">
        <v>199.75299999999999</v>
      </c>
      <c r="BQ410" s="112">
        <v>7780.5690000000004</v>
      </c>
      <c r="BR410" s="111">
        <v>1.1240000000000001</v>
      </c>
      <c r="BS410" s="133">
        <v>171.99</v>
      </c>
      <c r="BT410" s="133">
        <v>447208.54</v>
      </c>
      <c r="BU410" s="112">
        <v>446527.44199999998</v>
      </c>
      <c r="BV410" s="107">
        <v>7.5670000000000002</v>
      </c>
      <c r="BW410" s="107">
        <v>276.77999999999997</v>
      </c>
      <c r="BX410" s="107">
        <v>335504.88199999998</v>
      </c>
      <c r="BY410" s="107">
        <v>5.6859999999999999</v>
      </c>
      <c r="BZ410" s="107">
        <v>258.392</v>
      </c>
      <c r="CA410" s="107">
        <v>223671.20300000001</v>
      </c>
      <c r="CB410" s="107">
        <v>3.7909999999999999</v>
      </c>
      <c r="CC410" s="107">
        <v>205.98599999999999</v>
      </c>
      <c r="CD410" s="107">
        <v>111835.18700000001</v>
      </c>
      <c r="CE410" s="107">
        <v>1.895</v>
      </c>
      <c r="CF410" s="133">
        <v>178.99199999999999</v>
      </c>
      <c r="CG410" s="133">
        <v>82618.990000000005</v>
      </c>
      <c r="CH410" s="112">
        <v>80544.038</v>
      </c>
      <c r="CI410" s="107">
        <v>5.0510000000000002</v>
      </c>
      <c r="CJ410" s="107">
        <v>250.733</v>
      </c>
      <c r="CK410" s="107">
        <v>61989.74</v>
      </c>
      <c r="CL410" s="107">
        <v>3.887</v>
      </c>
      <c r="CM410" s="107">
        <v>241.49299999999999</v>
      </c>
      <c r="CN410" s="107">
        <v>41306.413</v>
      </c>
      <c r="CO410" s="107">
        <v>2.59</v>
      </c>
      <c r="CP410" s="107">
        <v>188.62100000000001</v>
      </c>
      <c r="CQ410" s="107">
        <v>20648.169000000002</v>
      </c>
      <c r="CR410" s="107">
        <v>1.2949999999999999</v>
      </c>
      <c r="CS410" s="107">
        <v>166.79900000000001</v>
      </c>
      <c r="CT410" s="107">
        <v>57728.65</v>
      </c>
      <c r="CU410" s="107">
        <v>58144.08</v>
      </c>
      <c r="CV410" s="107">
        <v>3.86</v>
      </c>
      <c r="CW410" s="107">
        <v>229.77</v>
      </c>
      <c r="CX410" s="112">
        <v>43347.99</v>
      </c>
      <c r="CY410" s="107">
        <v>2.88</v>
      </c>
      <c r="CZ410" s="107">
        <v>213.99</v>
      </c>
      <c r="DA410" s="112">
        <v>28899.88</v>
      </c>
      <c r="DB410" s="107">
        <v>1.92</v>
      </c>
      <c r="DC410" s="107">
        <v>193</v>
      </c>
      <c r="DD410" s="112">
        <v>14419.97</v>
      </c>
      <c r="DE410" s="107">
        <v>0.96</v>
      </c>
      <c r="DF410" s="107">
        <v>162.99</v>
      </c>
      <c r="DG410" s="133">
        <v>92861.92</v>
      </c>
      <c r="DH410" s="112">
        <v>92712.48</v>
      </c>
      <c r="DI410" s="107">
        <v>4.4400000000000004</v>
      </c>
      <c r="DJ410" s="107">
        <v>239.84</v>
      </c>
      <c r="DK410" s="112">
        <v>69594.539999999994</v>
      </c>
      <c r="DL410" s="107">
        <v>3.33</v>
      </c>
      <c r="DM410" s="107">
        <v>223.65</v>
      </c>
      <c r="DN410" s="112">
        <v>46398.17</v>
      </c>
      <c r="DO410" s="107">
        <v>2.2200000000000002</v>
      </c>
      <c r="DP410" s="133">
        <v>196.99</v>
      </c>
      <c r="DQ410" s="112">
        <v>23217.81</v>
      </c>
      <c r="DR410" s="107">
        <v>1.1100000000000001</v>
      </c>
      <c r="DS410" s="133">
        <v>165.25</v>
      </c>
      <c r="DT410" s="133">
        <v>6382.46</v>
      </c>
      <c r="DU410" s="112">
        <v>6372.09</v>
      </c>
      <c r="DV410" s="107">
        <v>6.52</v>
      </c>
      <c r="DW410" s="107">
        <v>239.43</v>
      </c>
      <c r="DX410" s="112">
        <v>4793.58</v>
      </c>
      <c r="DY410" s="107">
        <v>4.91</v>
      </c>
      <c r="DZ410" s="133">
        <v>221.92</v>
      </c>
      <c r="EA410" s="112">
        <v>3183.04</v>
      </c>
      <c r="EB410" s="107">
        <v>3.26</v>
      </c>
      <c r="EC410" s="133">
        <v>199.28</v>
      </c>
      <c r="ED410" s="112">
        <v>1593.45</v>
      </c>
      <c r="EE410" s="107">
        <v>1.63</v>
      </c>
      <c r="EF410" s="133">
        <v>166.69</v>
      </c>
      <c r="EG410" s="133">
        <v>1352873.43</v>
      </c>
      <c r="EH410" s="111">
        <v>1363537.12</v>
      </c>
      <c r="EI410" s="107">
        <v>3.851</v>
      </c>
      <c r="EJ410" s="107">
        <v>269.95</v>
      </c>
      <c r="EK410" s="112">
        <v>1187039.26</v>
      </c>
      <c r="EL410" s="107">
        <v>3.3519999999999999</v>
      </c>
      <c r="EM410" s="133">
        <v>255.77</v>
      </c>
      <c r="EN410" s="112">
        <v>1014887.3</v>
      </c>
      <c r="EO410" s="107">
        <v>2.8660000000000001</v>
      </c>
      <c r="EP410" s="133">
        <v>240.36</v>
      </c>
      <c r="EQ410" s="112">
        <v>851067.83</v>
      </c>
      <c r="ER410" s="107">
        <v>2.403</v>
      </c>
      <c r="ES410" s="133">
        <v>226.72</v>
      </c>
      <c r="ET410" s="112">
        <v>676844</v>
      </c>
      <c r="EU410" s="107">
        <v>1.911</v>
      </c>
      <c r="EV410" s="133">
        <v>212.28</v>
      </c>
      <c r="EW410" s="112">
        <v>504097.06</v>
      </c>
      <c r="EX410" s="107">
        <v>1.4239999999999999</v>
      </c>
      <c r="EY410" s="133">
        <v>194.94</v>
      </c>
      <c r="EZ410" s="112">
        <v>340734.98</v>
      </c>
      <c r="FA410" s="107">
        <v>0.96199999999999997</v>
      </c>
      <c r="FB410" s="133">
        <v>176.25</v>
      </c>
      <c r="FC410" s="112">
        <v>171235.06</v>
      </c>
      <c r="FD410" s="107">
        <v>0.48399999999999999</v>
      </c>
      <c r="FE410" s="133">
        <v>162.43</v>
      </c>
      <c r="FF410" s="133">
        <v>280.56</v>
      </c>
      <c r="FG410" s="112">
        <v>275.8</v>
      </c>
      <c r="FH410" s="107">
        <v>0.82</v>
      </c>
      <c r="FI410" s="107">
        <v>131.38</v>
      </c>
      <c r="FJ410" s="112">
        <v>140.61000000000001</v>
      </c>
      <c r="FK410" s="107">
        <v>0.42</v>
      </c>
      <c r="FL410" s="133">
        <v>120.97</v>
      </c>
      <c r="FM410" s="133">
        <v>340.8</v>
      </c>
      <c r="FN410" s="112">
        <v>342.84</v>
      </c>
      <c r="FO410" s="107">
        <v>2.5099999999999998</v>
      </c>
      <c r="FP410" s="107">
        <v>126.75</v>
      </c>
      <c r="FQ410" s="112">
        <v>172.31</v>
      </c>
      <c r="FR410" s="107">
        <v>1.26</v>
      </c>
      <c r="FS410" s="133">
        <v>121.65</v>
      </c>
      <c r="FT410" s="107">
        <v>167.73</v>
      </c>
      <c r="FU410" s="107">
        <v>14.56</v>
      </c>
      <c r="FV410" s="107">
        <v>304.89999999999998</v>
      </c>
      <c r="FW410" s="107">
        <v>165.05</v>
      </c>
      <c r="FX410" s="107">
        <v>14.33</v>
      </c>
      <c r="FY410" s="107">
        <v>304.08999999999997</v>
      </c>
      <c r="FZ410" s="107">
        <v>951678.12</v>
      </c>
      <c r="GA410" s="107">
        <v>6.43</v>
      </c>
      <c r="GB410" s="133">
        <v>264.17</v>
      </c>
      <c r="GC410" s="107">
        <v>3844801.78</v>
      </c>
      <c r="GD410" s="107">
        <v>25.96</v>
      </c>
      <c r="GE410" s="132">
        <v>263.24</v>
      </c>
      <c r="GF410" s="132">
        <v>114.9</v>
      </c>
      <c r="GG410" s="132">
        <v>12.8</v>
      </c>
      <c r="GH410" s="132">
        <v>8.1</v>
      </c>
      <c r="GI410" s="132">
        <v>68.400000000000006</v>
      </c>
      <c r="GJ410" s="132">
        <v>20.7</v>
      </c>
      <c r="GK410" s="132">
        <v>232.8</v>
      </c>
      <c r="GL410" s="133">
        <v>0</v>
      </c>
      <c r="GM410" s="133">
        <v>2</v>
      </c>
      <c r="GN410" s="133">
        <v>0</v>
      </c>
      <c r="GO410" s="133">
        <v>2</v>
      </c>
      <c r="GP410" s="133">
        <v>0</v>
      </c>
      <c r="GQ410" s="133">
        <v>0</v>
      </c>
      <c r="GR410" s="133" t="s">
        <v>1103</v>
      </c>
      <c r="GS410" s="72" t="s">
        <v>981</v>
      </c>
      <c r="GT410" s="72">
        <v>0.83720000000000006</v>
      </c>
      <c r="GU410" s="72">
        <v>0.92359999999999998</v>
      </c>
      <c r="GV410" s="72">
        <v>0.94489999999999996</v>
      </c>
      <c r="GW410" s="72">
        <v>0.93469999999999998</v>
      </c>
      <c r="GX410" s="72" t="s">
        <v>1085</v>
      </c>
      <c r="GY410" s="72">
        <v>0.99</v>
      </c>
      <c r="GZ410" s="72">
        <v>495</v>
      </c>
      <c r="HA410" s="133" t="s">
        <v>1086</v>
      </c>
      <c r="HB410" s="133">
        <v>113</v>
      </c>
      <c r="HC410" s="53" t="str">
        <f t="shared" si="42"/>
        <v>122</v>
      </c>
      <c r="HD410" s="56">
        <f t="shared" si="46"/>
        <v>2018</v>
      </c>
      <c r="HE410" s="56"/>
      <c r="HF410" s="56" t="e">
        <f>MATCH(ROUND(#REF!,1),#REF!,0)</f>
        <v>#REF!</v>
      </c>
      <c r="HG410" s="56" t="e">
        <f>MATCH(ROUND(#REF!,1),#REF!,0)</f>
        <v>#REF!</v>
      </c>
      <c r="HH410" s="56" t="e">
        <f>MATCH(ROUND(#REF!,1),#REF!,0)</f>
        <v>#REF!</v>
      </c>
      <c r="HI410" s="56" t="e">
        <f>MATCH(ROUND(#REF!,1),#REF!,0)</f>
        <v>#REF!</v>
      </c>
      <c r="HJ410" s="56"/>
      <c r="HK410" s="115">
        <f t="shared" si="43"/>
        <v>2</v>
      </c>
      <c r="HL410" s="115" t="str" cm="1">
        <f t="array" ref="HL410">IFERROR(INDEX(#REF!,'5. Data Set'!HH410),"")</f>
        <v/>
      </c>
      <c r="HM410" s="56"/>
      <c r="HN410" s="116" t="str" cm="1">
        <f t="array" ref="HN410">IF(IFERROR(INDEX($E$5:$E$900,SMALL(IF(ROUND($EH$5:$EH$900,1)=ROUND($EH410,1),ROW($EH$5:$EH$900)-4,""),1)),"")=$E410,"",IFERROR(INDEX($E$5:$E$900,SMALL(IF(ROUND($EH$5:$EH$900,1)=ROUND($EH410,1),ROW($EH$5:$EH$900)-4,""),1)),""))</f>
        <v/>
      </c>
      <c r="HO410" s="116" t="str" cm="1">
        <f t="array" ref="HO410">IF(IFERROR(INDEX($E$5:$E$900,SMALL(IF(ROUND($EH$5:$EH$900,1)=ROUND($EH410,1),ROW($EH$5:$EH$900)-4,""),2)),"")=$E410,"",IFERROR(INDEX($E$5:$E$900,SMALL(IF(ROUND($EH$5:$EH$900,1)=ROUND($EH410,1),ROW($EH$5:$EH$900)-4,""),2)),""))</f>
        <v/>
      </c>
      <c r="HP410" s="116" t="str" cm="1">
        <f t="array" ref="HP410">IF(IFERROR(INDEX($E$5:$E$900,SMALL(IF(ROUND($EH$5:$EH$900,1)=ROUND($EH410,1),ROW($EH$5:$EH$900)-4,""),3)),"")=$E410,"",IFERROR(INDEX($E$5:$E$900,SMALL(IF(ROUND($EH$5:$EH$900,1)=ROUND($EH410,1),ROW($EH$5:$EH$900)-4,""),3)),""))</f>
        <v/>
      </c>
      <c r="HQ410" s="117" t="str" cm="1">
        <f t="array" ref="HQ410">IF(IFERROR(INDEX($E$5:$E$900,SMALL(IF(ROUND($EH$5:$EH$900,1)=ROUND($EH410,1),ROW($EH$5:$EH$900)-4,""),4)),"")=$E410,"",IFERROR(INDEX($E$5:$E$900,SMALL(IF(ROUND($EH$5:$EH$900,1)=ROUND($EH410,1),ROW($EH$5:$EH$900)-4,""),4)),""))</f>
        <v/>
      </c>
      <c r="HR410" s="118"/>
      <c r="HS410" s="105" t="str">
        <f t="shared" si="44"/>
        <v>AJCM</v>
      </c>
      <c r="HT410" s="119" t="str">
        <f t="shared" si="45"/>
        <v/>
      </c>
      <c r="HU410" s="119" t="str">
        <f t="shared" si="45"/>
        <v/>
      </c>
      <c r="HV410" s="119" t="str">
        <f t="shared" si="45"/>
        <v/>
      </c>
      <c r="HW410" s="119" t="str">
        <f t="shared" si="45"/>
        <v/>
      </c>
      <c r="HX410" s="56"/>
    </row>
    <row r="411" spans="1:232" s="242" customFormat="1" ht="12.75" customHeight="1" x14ac:dyDescent="0.25">
      <c r="A411" s="197" t="s">
        <v>1072</v>
      </c>
      <c r="B411" s="197" t="s">
        <v>1348</v>
      </c>
      <c r="C411" s="195" t="s">
        <v>1142</v>
      </c>
      <c r="D411" s="243">
        <v>2019</v>
      </c>
      <c r="E411" s="244" t="s">
        <v>1349</v>
      </c>
      <c r="F411" s="195" t="s">
        <v>300</v>
      </c>
      <c r="G411" s="107" t="s">
        <v>1076</v>
      </c>
      <c r="H411" s="107" t="s">
        <v>1076</v>
      </c>
      <c r="I411" s="107" t="s">
        <v>1076</v>
      </c>
      <c r="J411" s="107" t="s">
        <v>1076</v>
      </c>
      <c r="K411" s="107" t="s">
        <v>1076</v>
      </c>
      <c r="L411" s="107" t="s">
        <v>1076</v>
      </c>
      <c r="M411" s="107" t="s">
        <v>1076</v>
      </c>
      <c r="N411" s="107" t="s">
        <v>1076</v>
      </c>
      <c r="O411" s="107" t="s">
        <v>1076</v>
      </c>
      <c r="P411" s="107" t="s">
        <v>1076</v>
      </c>
      <c r="Q411" s="107" t="s">
        <v>1076</v>
      </c>
      <c r="R411" s="107" t="s">
        <v>1076</v>
      </c>
      <c r="S411" s="107" t="s">
        <v>1076</v>
      </c>
      <c r="T411" s="107" t="s">
        <v>1077</v>
      </c>
      <c r="U411" s="107" t="s">
        <v>1077</v>
      </c>
      <c r="V411" s="107" t="s">
        <v>1077</v>
      </c>
      <c r="W411" s="107" t="s">
        <v>18</v>
      </c>
      <c r="X411" s="105" t="s">
        <v>1098</v>
      </c>
      <c r="Y411" s="107" t="s">
        <v>296</v>
      </c>
      <c r="Z411" s="107">
        <v>1</v>
      </c>
      <c r="AA411" s="107" t="s">
        <v>1313</v>
      </c>
      <c r="AB411" s="110">
        <v>1</v>
      </c>
      <c r="AC411" s="110">
        <v>1</v>
      </c>
      <c r="AD411" s="107">
        <v>1494.905</v>
      </c>
      <c r="AE411" s="107">
        <v>64</v>
      </c>
      <c r="AF411" s="107">
        <v>2</v>
      </c>
      <c r="AG411" s="107">
        <v>503600</v>
      </c>
      <c r="AH411" s="107">
        <v>8</v>
      </c>
      <c r="AI411" s="107" t="s">
        <v>1314</v>
      </c>
      <c r="AJ411" s="110">
        <v>12</v>
      </c>
      <c r="AK411" s="110"/>
      <c r="AL411" s="107"/>
      <c r="AM411" s="107">
        <v>2</v>
      </c>
      <c r="AN411" s="110" t="s">
        <v>493</v>
      </c>
      <c r="AO411" s="110">
        <v>495</v>
      </c>
      <c r="AP411" s="107" t="s">
        <v>1315</v>
      </c>
      <c r="AQ411" s="107" t="s">
        <v>1316</v>
      </c>
      <c r="AR411" s="107" t="s">
        <v>1082</v>
      </c>
      <c r="AS411" s="107" t="s">
        <v>1317</v>
      </c>
      <c r="AT411" s="107" t="s">
        <v>1318</v>
      </c>
      <c r="AU411" s="111">
        <v>20.332000000000001</v>
      </c>
      <c r="AV411" s="111">
        <v>23.466000000000001</v>
      </c>
      <c r="AW411" s="111">
        <v>49.201999999999998</v>
      </c>
      <c r="AX411" s="111">
        <v>29.492999999999999</v>
      </c>
      <c r="AY411" s="111">
        <v>26.66</v>
      </c>
      <c r="AZ411" s="111">
        <v>479.50400000000002</v>
      </c>
      <c r="BA411" s="111">
        <v>21.106000000000002</v>
      </c>
      <c r="BB411" s="111">
        <v>307.98899999999998</v>
      </c>
      <c r="BC411" s="111">
        <v>2248.6329999999998</v>
      </c>
      <c r="BD411" s="111">
        <v>20.338000000000001</v>
      </c>
      <c r="BE411" s="133">
        <v>418.286</v>
      </c>
      <c r="BF411" s="133">
        <v>60.5</v>
      </c>
      <c r="BG411" s="133">
        <v>89076.47</v>
      </c>
      <c r="BH411" s="112">
        <v>89066.98</v>
      </c>
      <c r="BI411" s="111">
        <v>12.863</v>
      </c>
      <c r="BJ411" s="112">
        <v>477.07100000000003</v>
      </c>
      <c r="BK411" s="112">
        <v>66835.777000000002</v>
      </c>
      <c r="BL411" s="111">
        <v>9.6519999999999992</v>
      </c>
      <c r="BM411" s="112">
        <v>410.27600000000001</v>
      </c>
      <c r="BN411" s="112">
        <v>44518.805999999997</v>
      </c>
      <c r="BO411" s="111">
        <v>6.4290000000000003</v>
      </c>
      <c r="BP411" s="112">
        <v>324.04700000000003</v>
      </c>
      <c r="BQ411" s="112">
        <v>22284.653999999999</v>
      </c>
      <c r="BR411" s="111">
        <v>3.218</v>
      </c>
      <c r="BS411" s="133">
        <v>237.00399999999999</v>
      </c>
      <c r="BT411" s="133">
        <v>741656.54</v>
      </c>
      <c r="BU411" s="112">
        <v>741698.07799999998</v>
      </c>
      <c r="BV411" s="107">
        <v>12.569000000000001</v>
      </c>
      <c r="BW411" s="107">
        <v>469.12900000000002</v>
      </c>
      <c r="BX411" s="107">
        <v>556325.25399999996</v>
      </c>
      <c r="BY411" s="107">
        <v>9.4280000000000008</v>
      </c>
      <c r="BZ411" s="107">
        <v>278.74200000000002</v>
      </c>
      <c r="CA411" s="107">
        <v>371225.73200000002</v>
      </c>
      <c r="CB411" s="107">
        <v>6.2910000000000004</v>
      </c>
      <c r="CC411" s="107">
        <v>257.61500000000001</v>
      </c>
      <c r="CD411" s="107">
        <v>185388.2</v>
      </c>
      <c r="CE411" s="107">
        <v>3.1419999999999999</v>
      </c>
      <c r="CF411" s="133">
        <v>229.29599999999999</v>
      </c>
      <c r="CG411" s="133">
        <v>482814.95</v>
      </c>
      <c r="CH411" s="112">
        <v>483098.36800000002</v>
      </c>
      <c r="CI411" s="107">
        <v>30.295000000000002</v>
      </c>
      <c r="CJ411" s="107">
        <v>444.71600000000001</v>
      </c>
      <c r="CK411" s="107">
        <v>362116.96899999998</v>
      </c>
      <c r="CL411" s="107">
        <v>22.707999999999998</v>
      </c>
      <c r="CM411" s="107">
        <v>386.52100000000002</v>
      </c>
      <c r="CN411" s="107">
        <v>241362.22899999999</v>
      </c>
      <c r="CO411" s="107">
        <v>15.135999999999999</v>
      </c>
      <c r="CP411" s="107">
        <v>324.447</v>
      </c>
      <c r="CQ411" s="107">
        <v>120706.808</v>
      </c>
      <c r="CR411" s="107">
        <v>7.569</v>
      </c>
      <c r="CS411" s="107">
        <v>241.155</v>
      </c>
      <c r="CT411" s="107">
        <v>283057.12</v>
      </c>
      <c r="CU411" s="107">
        <v>283376.03999999998</v>
      </c>
      <c r="CV411" s="107">
        <v>18.82</v>
      </c>
      <c r="CW411" s="107">
        <v>430.48</v>
      </c>
      <c r="CX411" s="112">
        <v>212417.12</v>
      </c>
      <c r="CY411" s="107">
        <v>14.11</v>
      </c>
      <c r="CZ411" s="107">
        <v>414.33</v>
      </c>
      <c r="DA411" s="112">
        <v>141568.03</v>
      </c>
      <c r="DB411" s="107">
        <v>9.4</v>
      </c>
      <c r="DC411" s="107">
        <v>341.66</v>
      </c>
      <c r="DD411" s="112">
        <v>70659.69</v>
      </c>
      <c r="DE411" s="107">
        <v>4.6900000000000004</v>
      </c>
      <c r="DF411" s="107">
        <v>254.11</v>
      </c>
      <c r="DG411" s="133">
        <v>365324.01</v>
      </c>
      <c r="DH411" s="112">
        <v>364589.32</v>
      </c>
      <c r="DI411" s="107">
        <v>17.46</v>
      </c>
      <c r="DJ411" s="107">
        <v>433.94</v>
      </c>
      <c r="DK411" s="112">
        <v>274006.69</v>
      </c>
      <c r="DL411" s="107">
        <v>13.12</v>
      </c>
      <c r="DM411" s="107">
        <v>411.8</v>
      </c>
      <c r="DN411" s="112">
        <v>182591.61</v>
      </c>
      <c r="DO411" s="107">
        <v>8.74</v>
      </c>
      <c r="DP411" s="133">
        <v>374.67</v>
      </c>
      <c r="DQ411" s="112">
        <v>91213.41</v>
      </c>
      <c r="DR411" s="107">
        <v>4.37</v>
      </c>
      <c r="DS411" s="133">
        <v>258.44</v>
      </c>
      <c r="DT411" s="133">
        <v>328801.62</v>
      </c>
      <c r="DU411" s="112">
        <v>330084.64</v>
      </c>
      <c r="DV411" s="107">
        <v>337.91</v>
      </c>
      <c r="DW411" s="107">
        <v>481.89</v>
      </c>
      <c r="DX411" s="112">
        <v>246546.99</v>
      </c>
      <c r="DY411" s="107">
        <v>252.39</v>
      </c>
      <c r="DZ411" s="133">
        <v>477.49</v>
      </c>
      <c r="EA411" s="112">
        <v>164350.70000000001</v>
      </c>
      <c r="EB411" s="107">
        <v>168.25</v>
      </c>
      <c r="EC411" s="133">
        <v>381.67</v>
      </c>
      <c r="ED411" s="112">
        <v>82177.119999999995</v>
      </c>
      <c r="EE411" s="107">
        <v>84.13</v>
      </c>
      <c r="EF411" s="133">
        <v>260</v>
      </c>
      <c r="EG411" s="133">
        <v>5998288.46</v>
      </c>
      <c r="EH411" s="111">
        <v>6070318.0199999996</v>
      </c>
      <c r="EI411" s="107">
        <v>17.141999999999999</v>
      </c>
      <c r="EJ411" s="107">
        <v>470.1</v>
      </c>
      <c r="EK411" s="112">
        <v>5248152.3600000003</v>
      </c>
      <c r="EL411" s="107">
        <v>14.821</v>
      </c>
      <c r="EM411" s="133">
        <v>469.71</v>
      </c>
      <c r="EN411" s="112">
        <v>4497897.74</v>
      </c>
      <c r="EO411" s="107">
        <v>12.702</v>
      </c>
      <c r="EP411" s="133">
        <v>472.94</v>
      </c>
      <c r="EQ411" s="112">
        <v>3747811.28</v>
      </c>
      <c r="ER411" s="107">
        <v>10.584</v>
      </c>
      <c r="ES411" s="133">
        <v>441.88</v>
      </c>
      <c r="ET411" s="112">
        <v>3001092.06</v>
      </c>
      <c r="EU411" s="107">
        <v>8.4749999999999996</v>
      </c>
      <c r="EV411" s="133">
        <v>381.4</v>
      </c>
      <c r="EW411" s="112">
        <v>2252512.34</v>
      </c>
      <c r="EX411" s="107">
        <v>6.3609999999999998</v>
      </c>
      <c r="EY411" s="133">
        <v>333.63</v>
      </c>
      <c r="EZ411" s="112">
        <v>1495979.3</v>
      </c>
      <c r="FA411" s="107">
        <v>4.2249999999999996</v>
      </c>
      <c r="FB411" s="133">
        <v>288.69</v>
      </c>
      <c r="FC411" s="112">
        <v>749879.94</v>
      </c>
      <c r="FD411" s="107">
        <v>2.1179999999999999</v>
      </c>
      <c r="FE411" s="133">
        <v>246.76</v>
      </c>
      <c r="FF411" s="133">
        <v>29214.21</v>
      </c>
      <c r="FG411" s="112">
        <v>28511.19</v>
      </c>
      <c r="FH411" s="107">
        <v>84.24</v>
      </c>
      <c r="FI411" s="107">
        <v>202.67</v>
      </c>
      <c r="FJ411" s="112">
        <v>14618.74</v>
      </c>
      <c r="FK411" s="107">
        <v>43.19</v>
      </c>
      <c r="FL411" s="133">
        <v>189.26</v>
      </c>
      <c r="FM411" s="133">
        <v>83568.02</v>
      </c>
      <c r="FN411" s="112">
        <v>85421.42</v>
      </c>
      <c r="FO411" s="107">
        <v>625.39</v>
      </c>
      <c r="FP411" s="107">
        <v>200.77</v>
      </c>
      <c r="FQ411" s="112">
        <v>41708.839999999997</v>
      </c>
      <c r="FR411" s="107">
        <v>305.36</v>
      </c>
      <c r="FS411" s="133">
        <v>188.11</v>
      </c>
      <c r="FT411" s="107">
        <v>86.7</v>
      </c>
      <c r="FU411" s="107">
        <v>7.53</v>
      </c>
      <c r="FV411" s="107">
        <v>373.79</v>
      </c>
      <c r="FW411" s="107">
        <v>88.96</v>
      </c>
      <c r="FX411" s="107">
        <v>7.72</v>
      </c>
      <c r="FY411" s="107">
        <v>375.86</v>
      </c>
      <c r="FZ411" s="107">
        <v>3774984.32</v>
      </c>
      <c r="GA411" s="107">
        <v>25.49</v>
      </c>
      <c r="GB411" s="133">
        <v>421.08</v>
      </c>
      <c r="GC411" s="107">
        <v>26399391.02</v>
      </c>
      <c r="GD411" s="107">
        <v>178.26</v>
      </c>
      <c r="GE411" s="132">
        <v>426.17</v>
      </c>
      <c r="GF411" s="132">
        <v>178.4</v>
      </c>
      <c r="GG411" s="132">
        <v>40.799999999999997</v>
      </c>
      <c r="GH411" s="132">
        <v>832.2</v>
      </c>
      <c r="GI411" s="132">
        <v>92.2</v>
      </c>
      <c r="GJ411" s="132">
        <v>60.5</v>
      </c>
      <c r="GK411" s="132">
        <v>231.7</v>
      </c>
      <c r="GL411" s="133">
        <v>0</v>
      </c>
      <c r="GM411" s="133">
        <v>7</v>
      </c>
      <c r="GN411" s="133">
        <v>0</v>
      </c>
      <c r="GO411" s="133">
        <v>2</v>
      </c>
      <c r="GP411" s="133">
        <v>0</v>
      </c>
      <c r="GQ411" s="133">
        <v>0</v>
      </c>
      <c r="GR411" s="133" t="s">
        <v>1103</v>
      </c>
      <c r="GS411" s="72" t="s">
        <v>981</v>
      </c>
      <c r="GT411" s="72">
        <v>0.86699999999999999</v>
      </c>
      <c r="GU411" s="72">
        <v>0.93730000000000002</v>
      </c>
      <c r="GV411" s="72">
        <v>0.94689999999999996</v>
      </c>
      <c r="GW411" s="72">
        <v>0.93089999999999995</v>
      </c>
      <c r="GX411" s="72" t="s">
        <v>1085</v>
      </c>
      <c r="GY411" s="72">
        <v>0.99</v>
      </c>
      <c r="GZ411" s="72">
        <v>750</v>
      </c>
      <c r="HA411" s="133" t="s">
        <v>1086</v>
      </c>
      <c r="HB411" s="133">
        <v>134.9</v>
      </c>
      <c r="HC411" s="53" t="str">
        <f t="shared" si="42"/>
        <v>126</v>
      </c>
      <c r="HD411" s="56">
        <f t="shared" si="46"/>
        <v>2019</v>
      </c>
      <c r="HE411" s="56"/>
      <c r="HF411" s="56" t="e">
        <f>MATCH(ROUND(#REF!,1),#REF!,0)</f>
        <v>#REF!</v>
      </c>
      <c r="HG411" s="56" t="e">
        <f>MATCH(ROUND(#REF!,1),#REF!,0)</f>
        <v>#REF!</v>
      </c>
      <c r="HH411" s="56" t="e">
        <f>MATCH(ROUND(#REF!,1),#REF!,0)</f>
        <v>#REF!</v>
      </c>
      <c r="HI411" s="56" t="e">
        <f>MATCH(ROUND(#REF!,1),#REF!,0)</f>
        <v>#REF!</v>
      </c>
      <c r="HJ411" s="56"/>
      <c r="HK411" s="115">
        <f t="shared" si="43"/>
        <v>1</v>
      </c>
      <c r="HL411" s="115" t="str" cm="1">
        <f t="array" ref="HL411">IFERROR(INDEX(#REF!,'5. Data Set'!HH411),"")</f>
        <v/>
      </c>
      <c r="HM411" s="56"/>
      <c r="HN411" s="116" t="str" cm="1">
        <f t="array" ref="HN411">IF(IFERROR(INDEX($E$5:$E$900,SMALL(IF(ROUND($EH$5:$EH$900,1)=ROUND($EH411,1),ROW($EH$5:$EH$900)-4,""),1)),"")=$E411,"",IFERROR(INDEX($E$5:$E$900,SMALL(IF(ROUND($EH$5:$EH$900,1)=ROUND($EH411,1),ROW($EH$5:$EH$900)-4,""),1)),""))</f>
        <v/>
      </c>
      <c r="HO411" s="116" t="str" cm="1">
        <f t="array" ref="HO411">IF(IFERROR(INDEX($E$5:$E$900,SMALL(IF(ROUND($EH$5:$EH$900,1)=ROUND($EH411,1),ROW($EH$5:$EH$900)-4,""),2)),"")=$E411,"",IFERROR(INDEX($E$5:$E$900,SMALL(IF(ROUND($EH$5:$EH$900,1)=ROUND($EH411,1),ROW($EH$5:$EH$900)-4,""),2)),""))</f>
        <v/>
      </c>
      <c r="HP411" s="116" t="str" cm="1">
        <f t="array" ref="HP411">IF(IFERROR(INDEX($E$5:$E$900,SMALL(IF(ROUND($EH$5:$EH$900,1)=ROUND($EH411,1),ROW($EH$5:$EH$900)-4,""),3)),"")=$E411,"",IFERROR(INDEX($E$5:$E$900,SMALL(IF(ROUND($EH$5:$EH$900,1)=ROUND($EH411,1),ROW($EH$5:$EH$900)-4,""),3)),""))</f>
        <v/>
      </c>
      <c r="HQ411" s="117" t="str" cm="1">
        <f t="array" ref="HQ411">IF(IFERROR(INDEX($E$5:$E$900,SMALL(IF(ROUND($EH$5:$EH$900,1)=ROUND($EH411,1),ROW($EH$5:$EH$900)-4,""),4)),"")=$E411,"",IFERROR(INDEX($E$5:$E$900,SMALL(IF(ROUND($EH$5:$EH$900,1)=ROUND($EH411,1),ROW($EH$5:$EH$900)-4,""),4)),""))</f>
        <v/>
      </c>
      <c r="HR411" s="118"/>
      <c r="HS411" s="105" t="str">
        <f t="shared" si="44"/>
        <v>AJCO</v>
      </c>
      <c r="HT411" s="119" t="str">
        <f t="shared" si="45"/>
        <v/>
      </c>
      <c r="HU411" s="119" t="str">
        <f t="shared" si="45"/>
        <v/>
      </c>
      <c r="HV411" s="119" t="str">
        <f t="shared" si="45"/>
        <v/>
      </c>
      <c r="HW411" s="119" t="str">
        <f t="shared" si="45"/>
        <v/>
      </c>
      <c r="HX411" s="56"/>
    </row>
    <row r="412" spans="1:232" s="242" customFormat="1" ht="12.75" customHeight="1" x14ac:dyDescent="0.25">
      <c r="A412" s="197" t="s">
        <v>1072</v>
      </c>
      <c r="B412" s="197" t="s">
        <v>1348</v>
      </c>
      <c r="C412" s="195" t="s">
        <v>1142</v>
      </c>
      <c r="D412" s="243">
        <v>2019</v>
      </c>
      <c r="E412" s="244" t="s">
        <v>1350</v>
      </c>
      <c r="F412" s="195" t="s">
        <v>49</v>
      </c>
      <c r="G412" s="107" t="s">
        <v>1076</v>
      </c>
      <c r="H412" s="107" t="s">
        <v>1076</v>
      </c>
      <c r="I412" s="107" t="s">
        <v>1076</v>
      </c>
      <c r="J412" s="107" t="s">
        <v>1076</v>
      </c>
      <c r="K412" s="107" t="s">
        <v>1076</v>
      </c>
      <c r="L412" s="107" t="s">
        <v>1076</v>
      </c>
      <c r="M412" s="107" t="s">
        <v>1076</v>
      </c>
      <c r="N412" s="107" t="s">
        <v>1076</v>
      </c>
      <c r="O412" s="107" t="s">
        <v>1076</v>
      </c>
      <c r="P412" s="107" t="s">
        <v>1076</v>
      </c>
      <c r="Q412" s="107" t="s">
        <v>1076</v>
      </c>
      <c r="R412" s="107" t="s">
        <v>1076</v>
      </c>
      <c r="S412" s="107" t="s">
        <v>1077</v>
      </c>
      <c r="T412" s="107" t="s">
        <v>1077</v>
      </c>
      <c r="U412" s="107" t="s">
        <v>1077</v>
      </c>
      <c r="V412" s="107" t="s">
        <v>1077</v>
      </c>
      <c r="W412" s="107" t="s">
        <v>18</v>
      </c>
      <c r="X412" s="105" t="s">
        <v>1098</v>
      </c>
      <c r="Y412" s="107" t="s">
        <v>296</v>
      </c>
      <c r="Z412" s="107">
        <v>1</v>
      </c>
      <c r="AA412" s="107" t="s">
        <v>1351</v>
      </c>
      <c r="AB412" s="110">
        <v>1</v>
      </c>
      <c r="AC412" s="110">
        <v>1</v>
      </c>
      <c r="AD412" s="107">
        <v>1497.0619999999999</v>
      </c>
      <c r="AE412" s="107">
        <v>24</v>
      </c>
      <c r="AF412" s="107">
        <v>2</v>
      </c>
      <c r="AG412" s="107">
        <v>54700</v>
      </c>
      <c r="AH412" s="107">
        <v>7</v>
      </c>
      <c r="AI412" s="107" t="s">
        <v>1352</v>
      </c>
      <c r="AJ412" s="110">
        <v>12</v>
      </c>
      <c r="AK412" s="110"/>
      <c r="AL412" s="107"/>
      <c r="AM412" s="107">
        <v>2</v>
      </c>
      <c r="AN412" s="110" t="s">
        <v>493</v>
      </c>
      <c r="AO412" s="110">
        <v>495</v>
      </c>
      <c r="AP412" s="107" t="s">
        <v>1315</v>
      </c>
      <c r="AQ412" s="107" t="s">
        <v>1316</v>
      </c>
      <c r="AR412" s="107" t="s">
        <v>1082</v>
      </c>
      <c r="AS412" s="107" t="s">
        <v>1317</v>
      </c>
      <c r="AT412" s="107" t="s">
        <v>1318</v>
      </c>
      <c r="AU412" s="111">
        <v>20.541</v>
      </c>
      <c r="AV412" s="111">
        <v>26.407</v>
      </c>
      <c r="AW412" s="111">
        <v>40.515999999999998</v>
      </c>
      <c r="AX412" s="111">
        <v>24.858000000000001</v>
      </c>
      <c r="AY412" s="111">
        <v>22.312999999999999</v>
      </c>
      <c r="AZ412" s="111">
        <v>424.55399999999997</v>
      </c>
      <c r="BA412" s="111">
        <v>20.616</v>
      </c>
      <c r="BB412" s="111">
        <v>348</v>
      </c>
      <c r="BC412" s="111">
        <v>2712.2339999999999</v>
      </c>
      <c r="BD412" s="111">
        <v>21.113</v>
      </c>
      <c r="BE412" s="133">
        <v>94.998999999999995</v>
      </c>
      <c r="BF412" s="133">
        <v>46.6</v>
      </c>
      <c r="BG412" s="133">
        <v>49327.09</v>
      </c>
      <c r="BH412" s="112">
        <v>49437.415000000001</v>
      </c>
      <c r="BI412" s="111">
        <v>7.14</v>
      </c>
      <c r="BJ412" s="112">
        <v>275.19499999999999</v>
      </c>
      <c r="BK412" s="112">
        <v>37050.716999999997</v>
      </c>
      <c r="BL412" s="111">
        <v>5.351</v>
      </c>
      <c r="BM412" s="112">
        <v>221.566</v>
      </c>
      <c r="BN412" s="112">
        <v>24683.712</v>
      </c>
      <c r="BO412" s="111">
        <v>3.5649999999999999</v>
      </c>
      <c r="BP412" s="112">
        <v>163.63399999999999</v>
      </c>
      <c r="BQ412" s="112">
        <v>12349.502</v>
      </c>
      <c r="BR412" s="111">
        <v>1.7829999999999999</v>
      </c>
      <c r="BS412" s="133">
        <v>136.72399999999999</v>
      </c>
      <c r="BT412" s="133">
        <v>495991.15</v>
      </c>
      <c r="BU412" s="112">
        <v>496697.15</v>
      </c>
      <c r="BV412" s="107">
        <v>8.4169999999999998</v>
      </c>
      <c r="BW412" s="107">
        <v>245.238</v>
      </c>
      <c r="BX412" s="107">
        <v>371814.31300000002</v>
      </c>
      <c r="BY412" s="107">
        <v>6.3010000000000002</v>
      </c>
      <c r="BZ412" s="107">
        <v>179.02799999999999</v>
      </c>
      <c r="CA412" s="107">
        <v>248002.34299999999</v>
      </c>
      <c r="CB412" s="107">
        <v>4.2030000000000003</v>
      </c>
      <c r="CC412" s="107">
        <v>160.14699999999999</v>
      </c>
      <c r="CD412" s="107">
        <v>123994.42200000001</v>
      </c>
      <c r="CE412" s="107">
        <v>2.101</v>
      </c>
      <c r="CF412" s="133">
        <v>136.99199999999999</v>
      </c>
      <c r="CG412" s="133">
        <v>235968.52</v>
      </c>
      <c r="CH412" s="112">
        <v>231154.989</v>
      </c>
      <c r="CI412" s="107">
        <v>14.496</v>
      </c>
      <c r="CJ412" s="107">
        <v>306.85700000000003</v>
      </c>
      <c r="CK412" s="107">
        <v>177170.51199999999</v>
      </c>
      <c r="CL412" s="107">
        <v>11.11</v>
      </c>
      <c r="CM412" s="107">
        <v>248.94499999999999</v>
      </c>
      <c r="CN412" s="107">
        <v>118081.304</v>
      </c>
      <c r="CO412" s="107">
        <v>7.4050000000000002</v>
      </c>
      <c r="CP412" s="107">
        <v>158.23500000000001</v>
      </c>
      <c r="CQ412" s="107">
        <v>58970.315999999999</v>
      </c>
      <c r="CR412" s="107">
        <v>3.698</v>
      </c>
      <c r="CS412" s="107">
        <v>135.39500000000001</v>
      </c>
      <c r="CT412" s="107">
        <v>117663.42</v>
      </c>
      <c r="CU412" s="107">
        <v>117676.07</v>
      </c>
      <c r="CV412" s="107">
        <v>7.82</v>
      </c>
      <c r="CW412" s="107">
        <v>223.47</v>
      </c>
      <c r="CX412" s="112">
        <v>88337.88</v>
      </c>
      <c r="CY412" s="107">
        <v>5.87</v>
      </c>
      <c r="CZ412" s="107">
        <v>193.43</v>
      </c>
      <c r="DA412" s="112">
        <v>58743.87</v>
      </c>
      <c r="DB412" s="107">
        <v>3.9</v>
      </c>
      <c r="DC412" s="107">
        <v>164.37</v>
      </c>
      <c r="DD412" s="112">
        <v>29464.34</v>
      </c>
      <c r="DE412" s="107">
        <v>1.96</v>
      </c>
      <c r="DF412" s="107">
        <v>129.06</v>
      </c>
      <c r="DG412" s="133">
        <v>159283.42000000001</v>
      </c>
      <c r="DH412" s="112">
        <v>159438.98000000001</v>
      </c>
      <c r="DI412" s="107">
        <v>7.63</v>
      </c>
      <c r="DJ412" s="107">
        <v>255.18</v>
      </c>
      <c r="DK412" s="112">
        <v>119505.92</v>
      </c>
      <c r="DL412" s="107">
        <v>5.72</v>
      </c>
      <c r="DM412" s="107">
        <v>213.96</v>
      </c>
      <c r="DN412" s="112">
        <v>79578.7</v>
      </c>
      <c r="DO412" s="107">
        <v>3.81</v>
      </c>
      <c r="DP412" s="133">
        <v>176.19</v>
      </c>
      <c r="DQ412" s="112">
        <v>39845.69</v>
      </c>
      <c r="DR412" s="107">
        <v>1.91</v>
      </c>
      <c r="DS412" s="133">
        <v>133.13</v>
      </c>
      <c r="DT412" s="133">
        <v>137351.67000000001</v>
      </c>
      <c r="DU412" s="112">
        <v>137738.99</v>
      </c>
      <c r="DV412" s="107">
        <v>141</v>
      </c>
      <c r="DW412" s="107">
        <v>241.78</v>
      </c>
      <c r="DX412" s="112">
        <v>103103.08</v>
      </c>
      <c r="DY412" s="107">
        <v>105.55</v>
      </c>
      <c r="DZ412" s="133">
        <v>206.5</v>
      </c>
      <c r="EA412" s="112">
        <v>68698.61</v>
      </c>
      <c r="EB412" s="107">
        <v>70.33</v>
      </c>
      <c r="EC412" s="133">
        <v>173.03</v>
      </c>
      <c r="ED412" s="112">
        <v>34317.699999999997</v>
      </c>
      <c r="EE412" s="107">
        <v>35.130000000000003</v>
      </c>
      <c r="EF412" s="133">
        <v>131</v>
      </c>
      <c r="EG412" s="133">
        <v>2905849.42</v>
      </c>
      <c r="EH412" s="111">
        <v>2941470.22</v>
      </c>
      <c r="EI412" s="107">
        <v>8.3070000000000004</v>
      </c>
      <c r="EJ412" s="107">
        <v>281.05</v>
      </c>
      <c r="EK412" s="112">
        <v>2540405.31</v>
      </c>
      <c r="EL412" s="107">
        <v>7.1740000000000004</v>
      </c>
      <c r="EM412" s="133">
        <v>256.10000000000002</v>
      </c>
      <c r="EN412" s="112">
        <v>2184820.4</v>
      </c>
      <c r="EO412" s="107">
        <v>6.17</v>
      </c>
      <c r="EP412" s="133">
        <v>231.29</v>
      </c>
      <c r="EQ412" s="112">
        <v>1817939</v>
      </c>
      <c r="ER412" s="107">
        <v>5.1340000000000003</v>
      </c>
      <c r="ES412" s="133">
        <v>205.97</v>
      </c>
      <c r="ET412" s="112">
        <v>1452898.67</v>
      </c>
      <c r="EU412" s="107">
        <v>4.1029999999999998</v>
      </c>
      <c r="EV412" s="133">
        <v>173.52</v>
      </c>
      <c r="EW412" s="112">
        <v>1091037.57</v>
      </c>
      <c r="EX412" s="107">
        <v>3.081</v>
      </c>
      <c r="EY412" s="133">
        <v>149.13999999999999</v>
      </c>
      <c r="EZ412" s="112">
        <v>728320.48</v>
      </c>
      <c r="FA412" s="107">
        <v>2.0569999999999999</v>
      </c>
      <c r="FB412" s="133">
        <v>136.57</v>
      </c>
      <c r="FC412" s="112">
        <v>363523.05</v>
      </c>
      <c r="FD412" s="107">
        <v>1.0269999999999999</v>
      </c>
      <c r="FE412" s="133">
        <v>127.38</v>
      </c>
      <c r="FF412" s="133">
        <v>20385.169999999998</v>
      </c>
      <c r="FG412" s="112">
        <v>20619.349999999999</v>
      </c>
      <c r="FH412" s="107">
        <v>60.92</v>
      </c>
      <c r="FI412" s="107">
        <v>124.28</v>
      </c>
      <c r="FJ412" s="112">
        <v>10197.549999999999</v>
      </c>
      <c r="FK412" s="107">
        <v>30.13</v>
      </c>
      <c r="FL412" s="133">
        <v>121.95</v>
      </c>
      <c r="FM412" s="133">
        <v>64142.38</v>
      </c>
      <c r="FN412" s="112">
        <v>64213.120000000003</v>
      </c>
      <c r="FO412" s="107">
        <v>470.12</v>
      </c>
      <c r="FP412" s="107">
        <v>123.15</v>
      </c>
      <c r="FQ412" s="112">
        <v>32079.73</v>
      </c>
      <c r="FR412" s="107">
        <v>234.86</v>
      </c>
      <c r="FS412" s="133">
        <v>121.88</v>
      </c>
      <c r="FT412" s="107">
        <v>48.01</v>
      </c>
      <c r="FU412" s="107">
        <v>4.17</v>
      </c>
      <c r="FV412" s="107">
        <v>194.62</v>
      </c>
      <c r="FW412" s="107">
        <v>47.11</v>
      </c>
      <c r="FX412" s="107">
        <v>4.09</v>
      </c>
      <c r="FY412" s="107">
        <v>196.46</v>
      </c>
      <c r="FZ412" s="107">
        <v>2018089.45</v>
      </c>
      <c r="GA412" s="107">
        <v>13.63</v>
      </c>
      <c r="GB412" s="133">
        <v>292.43</v>
      </c>
      <c r="GC412" s="107">
        <v>3502202.84</v>
      </c>
      <c r="GD412" s="107">
        <v>23.65</v>
      </c>
      <c r="GE412" s="132">
        <v>248.93</v>
      </c>
      <c r="GF412" s="132">
        <v>103.6</v>
      </c>
      <c r="GG412" s="132">
        <v>37.6</v>
      </c>
      <c r="GH412" s="132">
        <v>971.5</v>
      </c>
      <c r="GI412" s="132">
        <v>44.8</v>
      </c>
      <c r="GJ412" s="132">
        <v>46.6</v>
      </c>
      <c r="GK412" s="132">
        <v>230.5</v>
      </c>
      <c r="GL412" s="133">
        <v>0</v>
      </c>
      <c r="GM412" s="133">
        <v>3</v>
      </c>
      <c r="GN412" s="133">
        <v>0</v>
      </c>
      <c r="GO412" s="133">
        <v>0</v>
      </c>
      <c r="GP412" s="133">
        <v>0</v>
      </c>
      <c r="GQ412" s="133">
        <v>0</v>
      </c>
      <c r="GR412" s="133" t="s">
        <v>1103</v>
      </c>
      <c r="GS412" s="72" t="s">
        <v>981</v>
      </c>
      <c r="GT412" s="72">
        <v>0.86699999999999999</v>
      </c>
      <c r="GU412" s="72">
        <v>0.93730000000000002</v>
      </c>
      <c r="GV412" s="72">
        <v>0.94689999999999996</v>
      </c>
      <c r="GW412" s="72">
        <v>0.93089999999999995</v>
      </c>
      <c r="GX412" s="72" t="s">
        <v>1085</v>
      </c>
      <c r="GY412" s="72">
        <v>0.99</v>
      </c>
      <c r="GZ412" s="72">
        <v>750</v>
      </c>
      <c r="HA412" s="133" t="s">
        <v>1086</v>
      </c>
      <c r="HB412" s="133"/>
      <c r="HC412" s="53" t="str">
        <f t="shared" si="42"/>
        <v>127</v>
      </c>
      <c r="HD412" s="56">
        <f t="shared" si="46"/>
        <v>2019</v>
      </c>
      <c r="HE412" s="56"/>
      <c r="HF412" s="56" t="e">
        <f>MATCH(ROUND(#REF!,1),#REF!,0)</f>
        <v>#REF!</v>
      </c>
      <c r="HG412" s="56" t="e">
        <f>MATCH(ROUND(#REF!,1),#REF!,0)</f>
        <v>#REF!</v>
      </c>
      <c r="HH412" s="56" t="e">
        <f>MATCH(ROUND(#REF!,1),#REF!,0)</f>
        <v>#REF!</v>
      </c>
      <c r="HI412" s="56" t="e">
        <f>MATCH(ROUND(#REF!,1),#REF!,0)</f>
        <v>#REF!</v>
      </c>
      <c r="HJ412" s="56"/>
      <c r="HK412" s="115">
        <f t="shared" si="43"/>
        <v>1</v>
      </c>
      <c r="HL412" s="115" t="str" cm="1">
        <f t="array" ref="HL412">IFERROR(INDEX(#REF!,'5. Data Set'!HH412),"")</f>
        <v/>
      </c>
      <c r="HM412" s="56"/>
      <c r="HN412" s="116" t="str" cm="1">
        <f t="array" ref="HN412">IF(IFERROR(INDEX($E$5:$E$900,SMALL(IF(ROUND($EH$5:$EH$900,1)=ROUND($EH412,1),ROW($EH$5:$EH$900)-4,""),1)),"")=$E412,"",IFERROR(INDEX($E$5:$E$900,SMALL(IF(ROUND($EH$5:$EH$900,1)=ROUND($EH412,1),ROW($EH$5:$EH$900)-4,""),1)),""))</f>
        <v/>
      </c>
      <c r="HO412" s="116" t="str" cm="1">
        <f t="array" ref="HO412">IF(IFERROR(INDEX($E$5:$E$900,SMALL(IF(ROUND($EH$5:$EH$900,1)=ROUND($EH412,1),ROW($EH$5:$EH$900)-4,""),2)),"")=$E412,"",IFERROR(INDEX($E$5:$E$900,SMALL(IF(ROUND($EH$5:$EH$900,1)=ROUND($EH412,1),ROW($EH$5:$EH$900)-4,""),2)),""))</f>
        <v/>
      </c>
      <c r="HP412" s="116" t="str" cm="1">
        <f t="array" ref="HP412">IF(IFERROR(INDEX($E$5:$E$900,SMALL(IF(ROUND($EH$5:$EH$900,1)=ROUND($EH412,1),ROW($EH$5:$EH$900)-4,""),3)),"")=$E412,"",IFERROR(INDEX($E$5:$E$900,SMALL(IF(ROUND($EH$5:$EH$900,1)=ROUND($EH412,1),ROW($EH$5:$EH$900)-4,""),3)),""))</f>
        <v/>
      </c>
      <c r="HQ412" s="117" t="str" cm="1">
        <f t="array" ref="HQ412">IF(IFERROR(INDEX($E$5:$E$900,SMALL(IF(ROUND($EH$5:$EH$900,1)=ROUND($EH412,1),ROW($EH$5:$EH$900)-4,""),4)),"")=$E412,"",IFERROR(INDEX($E$5:$E$900,SMALL(IF(ROUND($EH$5:$EH$900,1)=ROUND($EH412,1),ROW($EH$5:$EH$900)-4,""),4)),""))</f>
        <v/>
      </c>
      <c r="HR412" s="118"/>
      <c r="HS412" s="105" t="str">
        <f t="shared" si="44"/>
        <v>AJCO</v>
      </c>
      <c r="HT412" s="119" t="str">
        <f t="shared" si="45"/>
        <v/>
      </c>
      <c r="HU412" s="119" t="str">
        <f t="shared" si="45"/>
        <v/>
      </c>
      <c r="HV412" s="119" t="str">
        <f t="shared" si="45"/>
        <v/>
      </c>
      <c r="HW412" s="119" t="str">
        <f t="shared" si="45"/>
        <v/>
      </c>
      <c r="HX412" s="56"/>
    </row>
    <row r="413" spans="1:232" s="242" customFormat="1" ht="13" x14ac:dyDescent="0.25">
      <c r="A413" s="110" t="s">
        <v>1072</v>
      </c>
      <c r="B413" s="110" t="s">
        <v>1348</v>
      </c>
      <c r="C413" s="107" t="s">
        <v>1142</v>
      </c>
      <c r="D413" s="108">
        <v>2019</v>
      </c>
      <c r="E413" s="109" t="s">
        <v>1353</v>
      </c>
      <c r="F413" s="107" t="s">
        <v>309</v>
      </c>
      <c r="G413" s="107" t="s">
        <v>1076</v>
      </c>
      <c r="H413" s="107" t="s">
        <v>1076</v>
      </c>
      <c r="I413" s="107" t="s">
        <v>1076</v>
      </c>
      <c r="J413" s="107" t="s">
        <v>1076</v>
      </c>
      <c r="K413" s="107" t="s">
        <v>1076</v>
      </c>
      <c r="L413" s="107" t="s">
        <v>1076</v>
      </c>
      <c r="M413" s="107" t="s">
        <v>1076</v>
      </c>
      <c r="N413" s="107" t="s">
        <v>1076</v>
      </c>
      <c r="O413" s="107" t="s">
        <v>1076</v>
      </c>
      <c r="P413" s="107" t="s">
        <v>1076</v>
      </c>
      <c r="Q413" s="107" t="s">
        <v>1076</v>
      </c>
      <c r="R413" s="107" t="s">
        <v>1076</v>
      </c>
      <c r="S413" s="107" t="s">
        <v>1076</v>
      </c>
      <c r="T413" s="107" t="s">
        <v>1077</v>
      </c>
      <c r="U413" s="107" t="s">
        <v>1077</v>
      </c>
      <c r="V413" s="107" t="s">
        <v>1077</v>
      </c>
      <c r="W413" s="107" t="s">
        <v>18</v>
      </c>
      <c r="X413" s="105" t="s">
        <v>1098</v>
      </c>
      <c r="Y413" s="107" t="s">
        <v>296</v>
      </c>
      <c r="Z413" s="107">
        <v>1</v>
      </c>
      <c r="AA413" s="107" t="s">
        <v>1186</v>
      </c>
      <c r="AB413" s="110">
        <v>1</v>
      </c>
      <c r="AC413" s="110">
        <v>1</v>
      </c>
      <c r="AD413" s="107">
        <v>2094.337</v>
      </c>
      <c r="AE413" s="107">
        <v>8</v>
      </c>
      <c r="AF413" s="107">
        <v>2</v>
      </c>
      <c r="AG413" s="107">
        <v>62600</v>
      </c>
      <c r="AH413" s="107">
        <v>8</v>
      </c>
      <c r="AI413" s="107" t="s">
        <v>1324</v>
      </c>
      <c r="AJ413" s="245">
        <v>12</v>
      </c>
      <c r="AK413" s="110"/>
      <c r="AL413" s="107"/>
      <c r="AM413" s="107">
        <v>2</v>
      </c>
      <c r="AN413" s="110" t="s">
        <v>493</v>
      </c>
      <c r="AO413" s="110">
        <v>495</v>
      </c>
      <c r="AP413" s="107" t="s">
        <v>1315</v>
      </c>
      <c r="AQ413" s="107" t="s">
        <v>1316</v>
      </c>
      <c r="AR413" s="107" t="s">
        <v>1082</v>
      </c>
      <c r="AS413" s="107" t="s">
        <v>1317</v>
      </c>
      <c r="AT413" s="107" t="s">
        <v>1318</v>
      </c>
      <c r="AU413" s="111">
        <v>10.246</v>
      </c>
      <c r="AV413" s="111">
        <v>18.664999999999999</v>
      </c>
      <c r="AW413" s="111">
        <v>17.614999999999998</v>
      </c>
      <c r="AX413" s="111">
        <v>9.9540000000000006</v>
      </c>
      <c r="AY413" s="111">
        <v>9.3119999999999994</v>
      </c>
      <c r="AZ413" s="111">
        <v>173.57599999999999</v>
      </c>
      <c r="BA413" s="111">
        <v>9.69</v>
      </c>
      <c r="BB413" s="111">
        <v>11.888</v>
      </c>
      <c r="BC413" s="111">
        <v>17.672999999999998</v>
      </c>
      <c r="BD413" s="111">
        <v>35.363</v>
      </c>
      <c r="BE413" s="133">
        <v>59.033000000000001</v>
      </c>
      <c r="BF413" s="133">
        <v>23.2</v>
      </c>
      <c r="BG413" s="133">
        <v>20586.61</v>
      </c>
      <c r="BH413" s="112">
        <v>20595.286</v>
      </c>
      <c r="BI413" s="111">
        <v>2.9740000000000002</v>
      </c>
      <c r="BJ413" s="112">
        <v>189.392</v>
      </c>
      <c r="BK413" s="112">
        <v>15467.606</v>
      </c>
      <c r="BL413" s="111">
        <v>2.234</v>
      </c>
      <c r="BM413" s="112">
        <v>170.50700000000001</v>
      </c>
      <c r="BN413" s="112">
        <v>10271.804</v>
      </c>
      <c r="BO413" s="111">
        <v>1.4830000000000001</v>
      </c>
      <c r="BP413" s="112">
        <v>151.328</v>
      </c>
      <c r="BQ413" s="112">
        <v>5126.9080000000004</v>
      </c>
      <c r="BR413" s="111">
        <v>0.74</v>
      </c>
      <c r="BS413" s="133">
        <v>135.489</v>
      </c>
      <c r="BT413" s="133">
        <v>335474.71999999997</v>
      </c>
      <c r="BU413" s="112">
        <v>335561.68199999997</v>
      </c>
      <c r="BV413" s="107">
        <v>5.6870000000000003</v>
      </c>
      <c r="BW413" s="107">
        <v>204.18799999999999</v>
      </c>
      <c r="BX413" s="107">
        <v>251563.25599999999</v>
      </c>
      <c r="BY413" s="107">
        <v>4.2629999999999999</v>
      </c>
      <c r="BZ413" s="107">
        <v>185.17400000000001</v>
      </c>
      <c r="CA413" s="107">
        <v>167775.46900000001</v>
      </c>
      <c r="CB413" s="107">
        <v>2.843</v>
      </c>
      <c r="CC413" s="107">
        <v>151.93899999999999</v>
      </c>
      <c r="CD413" s="107">
        <v>83885.831000000006</v>
      </c>
      <c r="CE413" s="107">
        <v>1.4219999999999999</v>
      </c>
      <c r="CF413" s="133">
        <v>140.54300000000001</v>
      </c>
      <c r="CG413" s="133">
        <v>85265.42</v>
      </c>
      <c r="CH413" s="112">
        <v>85854.149000000005</v>
      </c>
      <c r="CI413" s="107">
        <v>5.3840000000000003</v>
      </c>
      <c r="CJ413" s="107">
        <v>216.392</v>
      </c>
      <c r="CK413" s="107">
        <v>63909.249000000003</v>
      </c>
      <c r="CL413" s="107">
        <v>4.008</v>
      </c>
      <c r="CM413" s="107">
        <v>182.876</v>
      </c>
      <c r="CN413" s="107">
        <v>42657.071000000004</v>
      </c>
      <c r="CO413" s="107">
        <v>2.6749999999999998</v>
      </c>
      <c r="CP413" s="107">
        <v>151.001</v>
      </c>
      <c r="CQ413" s="107">
        <v>21316.526999999998</v>
      </c>
      <c r="CR413" s="107">
        <v>1.337</v>
      </c>
      <c r="CS413" s="107">
        <v>134.10400000000001</v>
      </c>
      <c r="CT413" s="107">
        <v>39868.19</v>
      </c>
      <c r="CU413" s="107">
        <v>39872.6</v>
      </c>
      <c r="CV413" s="107">
        <v>2.65</v>
      </c>
      <c r="CW413" s="107">
        <v>162.72</v>
      </c>
      <c r="CX413" s="112">
        <v>29909.37</v>
      </c>
      <c r="CY413" s="107">
        <v>1.99</v>
      </c>
      <c r="CZ413" s="107">
        <v>153.59</v>
      </c>
      <c r="DA413" s="112">
        <v>19945.37</v>
      </c>
      <c r="DB413" s="107">
        <v>1.33</v>
      </c>
      <c r="DC413" s="107">
        <v>142.66</v>
      </c>
      <c r="DD413" s="112">
        <v>9983.27</v>
      </c>
      <c r="DE413" s="107">
        <v>0.66</v>
      </c>
      <c r="DF413" s="107">
        <v>132.03</v>
      </c>
      <c r="DG413" s="133">
        <v>54301.9</v>
      </c>
      <c r="DH413" s="112">
        <v>53973.14</v>
      </c>
      <c r="DI413" s="107">
        <v>2.58</v>
      </c>
      <c r="DJ413" s="107">
        <v>174.49</v>
      </c>
      <c r="DK413" s="112">
        <v>40660.9</v>
      </c>
      <c r="DL413" s="107">
        <v>1.95</v>
      </c>
      <c r="DM413" s="107">
        <v>163.03</v>
      </c>
      <c r="DN413" s="112">
        <v>27133.13</v>
      </c>
      <c r="DO413" s="107">
        <v>1.3</v>
      </c>
      <c r="DP413" s="133">
        <v>147.74</v>
      </c>
      <c r="DQ413" s="112">
        <v>13577.63</v>
      </c>
      <c r="DR413" s="107">
        <v>0.65</v>
      </c>
      <c r="DS413" s="133">
        <v>134.4</v>
      </c>
      <c r="DT413" s="133">
        <v>46528.53</v>
      </c>
      <c r="DU413" s="112">
        <v>46535.88</v>
      </c>
      <c r="DV413" s="107">
        <v>47.64</v>
      </c>
      <c r="DW413" s="107">
        <v>170.86</v>
      </c>
      <c r="DX413" s="112">
        <v>34867.25</v>
      </c>
      <c r="DY413" s="107">
        <v>35.69</v>
      </c>
      <c r="DZ413" s="133">
        <v>159.66</v>
      </c>
      <c r="EA413" s="112">
        <v>23254.74</v>
      </c>
      <c r="EB413" s="107">
        <v>23.81</v>
      </c>
      <c r="EC413" s="133">
        <v>146.52000000000001</v>
      </c>
      <c r="ED413" s="112">
        <v>11615.85</v>
      </c>
      <c r="EE413" s="107">
        <v>11.89</v>
      </c>
      <c r="EF413" s="133">
        <v>132.66</v>
      </c>
      <c r="EG413" s="133">
        <v>1209808.96</v>
      </c>
      <c r="EH413" s="111">
        <v>1206189.32</v>
      </c>
      <c r="EI413" s="107">
        <v>3.4060000000000001</v>
      </c>
      <c r="EJ413" s="107">
        <v>199.56</v>
      </c>
      <c r="EK413" s="112">
        <v>1058078.1000000001</v>
      </c>
      <c r="EL413" s="107">
        <v>2.988</v>
      </c>
      <c r="EM413" s="133">
        <v>190.25</v>
      </c>
      <c r="EN413" s="112">
        <v>903724.23</v>
      </c>
      <c r="EO413" s="107">
        <v>2.552</v>
      </c>
      <c r="EP413" s="133">
        <v>179.73</v>
      </c>
      <c r="EQ413" s="112">
        <v>758816.05</v>
      </c>
      <c r="ER413" s="107">
        <v>2.1429999999999998</v>
      </c>
      <c r="ES413" s="133">
        <v>170.46</v>
      </c>
      <c r="ET413" s="112">
        <v>608887.19999999995</v>
      </c>
      <c r="EU413" s="107">
        <v>1.7190000000000001</v>
      </c>
      <c r="EV413" s="133">
        <v>161.27000000000001</v>
      </c>
      <c r="EW413" s="112">
        <v>454617.89</v>
      </c>
      <c r="EX413" s="107">
        <v>1.284</v>
      </c>
      <c r="EY413" s="133">
        <v>152.63999999999999</v>
      </c>
      <c r="EZ413" s="112">
        <v>301366.45</v>
      </c>
      <c r="FA413" s="107">
        <v>0.85099999999999998</v>
      </c>
      <c r="FB413" s="133">
        <v>145.47</v>
      </c>
      <c r="FC413" s="112">
        <v>150410.19</v>
      </c>
      <c r="FD413" s="107">
        <v>0.42499999999999999</v>
      </c>
      <c r="FE413" s="133">
        <v>137.24</v>
      </c>
      <c r="FF413" s="133">
        <v>703.21</v>
      </c>
      <c r="FG413" s="112">
        <v>706.85</v>
      </c>
      <c r="FH413" s="107">
        <v>2.09</v>
      </c>
      <c r="FI413" s="107">
        <v>126.99</v>
      </c>
      <c r="FJ413" s="112">
        <v>350.37</v>
      </c>
      <c r="FK413" s="107">
        <v>1.04</v>
      </c>
      <c r="FL413" s="133">
        <v>120.47</v>
      </c>
      <c r="FM413" s="133">
        <v>432.2</v>
      </c>
      <c r="FN413" s="112">
        <v>420.48</v>
      </c>
      <c r="FO413" s="107">
        <v>3.08</v>
      </c>
      <c r="FP413" s="107">
        <v>126.51</v>
      </c>
      <c r="FQ413" s="112">
        <v>216.46</v>
      </c>
      <c r="FR413" s="107">
        <v>1.59</v>
      </c>
      <c r="FS413" s="133">
        <v>123.47</v>
      </c>
      <c r="FT413" s="107">
        <v>79.2</v>
      </c>
      <c r="FU413" s="107">
        <v>6.88</v>
      </c>
      <c r="FV413" s="107">
        <v>193.86</v>
      </c>
      <c r="FW413" s="107">
        <v>78.72</v>
      </c>
      <c r="FX413" s="107">
        <v>6.83</v>
      </c>
      <c r="FY413" s="107">
        <v>193.79</v>
      </c>
      <c r="FZ413" s="107">
        <v>682447.3</v>
      </c>
      <c r="GA413" s="107">
        <v>4.6100000000000003</v>
      </c>
      <c r="GB413" s="133">
        <v>194.16</v>
      </c>
      <c r="GC413" s="107">
        <v>1696026.59</v>
      </c>
      <c r="GD413" s="107">
        <v>11.45</v>
      </c>
      <c r="GE413" s="132">
        <v>194</v>
      </c>
      <c r="GF413" s="132">
        <v>114.2</v>
      </c>
      <c r="GG413" s="132">
        <v>17.600000000000001</v>
      </c>
      <c r="GH413" s="132">
        <v>14.5</v>
      </c>
      <c r="GI413" s="132">
        <v>45.7</v>
      </c>
      <c r="GJ413" s="132">
        <v>23.2</v>
      </c>
      <c r="GK413" s="132">
        <v>230.9</v>
      </c>
      <c r="GL413" s="133">
        <v>0</v>
      </c>
      <c r="GM413" s="133">
        <v>3</v>
      </c>
      <c r="GN413" s="133">
        <v>0</v>
      </c>
      <c r="GO413" s="133">
        <v>0</v>
      </c>
      <c r="GP413" s="133">
        <v>0</v>
      </c>
      <c r="GQ413" s="133">
        <v>0</v>
      </c>
      <c r="GR413" s="133" t="s">
        <v>1103</v>
      </c>
      <c r="GS413" s="72" t="s">
        <v>981</v>
      </c>
      <c r="GT413" s="72">
        <v>0.86699999999999999</v>
      </c>
      <c r="GU413" s="72">
        <v>0.93730000000000002</v>
      </c>
      <c r="GV413" s="72">
        <v>0.94689999999999996</v>
      </c>
      <c r="GW413" s="72">
        <v>0.93089999999999995</v>
      </c>
      <c r="GX413" s="72" t="s">
        <v>1085</v>
      </c>
      <c r="GY413" s="72">
        <v>0.99</v>
      </c>
      <c r="GZ413" s="72">
        <v>750</v>
      </c>
      <c r="HA413" s="133" t="s">
        <v>1086</v>
      </c>
      <c r="HB413" s="133">
        <v>90.4</v>
      </c>
      <c r="HC413" s="53" t="str">
        <f t="shared" si="42"/>
        <v>128</v>
      </c>
      <c r="HD413" s="56">
        <f t="shared" si="46"/>
        <v>2019</v>
      </c>
      <c r="HE413" s="56"/>
      <c r="HF413" s="56" t="e">
        <f>MATCH(ROUND(#REF!,1),#REF!,0)</f>
        <v>#REF!</v>
      </c>
      <c r="HG413" s="56" t="e">
        <f>MATCH(ROUND(#REF!,1),#REF!,0)</f>
        <v>#REF!</v>
      </c>
      <c r="HH413" s="56" t="e">
        <f>MATCH(ROUND(#REF!,1),#REF!,0)</f>
        <v>#REF!</v>
      </c>
      <c r="HI413" s="56" t="e">
        <f>MATCH(ROUND(#REF!,1),#REF!,0)</f>
        <v>#REF!</v>
      </c>
      <c r="HJ413" s="56"/>
      <c r="HK413" s="115">
        <f t="shared" si="43"/>
        <v>1</v>
      </c>
      <c r="HL413" s="115" t="str" cm="1">
        <f t="array" ref="HL413">IFERROR(INDEX(#REF!,'5. Data Set'!HH413),"")</f>
        <v/>
      </c>
      <c r="HM413" s="56"/>
      <c r="HN413" s="116" t="str" cm="1">
        <f t="array" ref="HN413">IF(IFERROR(INDEX($E$5:$E$900,SMALL(IF(ROUND($EH$5:$EH$900,1)=ROUND($EH413,1),ROW($EH$5:$EH$900)-4,""),1)),"")=$E413,"",IFERROR(INDEX($E$5:$E$900,SMALL(IF(ROUND($EH$5:$EH$900,1)=ROUND($EH413,1),ROW($EH$5:$EH$900)-4,""),1)),""))</f>
        <v/>
      </c>
      <c r="HO413" s="116" t="str" cm="1">
        <f t="array" ref="HO413">IF(IFERROR(INDEX($E$5:$E$900,SMALL(IF(ROUND($EH$5:$EH$900,1)=ROUND($EH413,1),ROW($EH$5:$EH$900)-4,""),2)),"")=$E413,"",IFERROR(INDEX($E$5:$E$900,SMALL(IF(ROUND($EH$5:$EH$900,1)=ROUND($EH413,1),ROW($EH$5:$EH$900)-4,""),2)),""))</f>
        <v/>
      </c>
      <c r="HP413" s="116" t="str" cm="1">
        <f t="array" ref="HP413">IF(IFERROR(INDEX($E$5:$E$900,SMALL(IF(ROUND($EH$5:$EH$900,1)=ROUND($EH413,1),ROW($EH$5:$EH$900)-4,""),3)),"")=$E413,"",IFERROR(INDEX($E$5:$E$900,SMALL(IF(ROUND($EH$5:$EH$900,1)=ROUND($EH413,1),ROW($EH$5:$EH$900)-4,""),3)),""))</f>
        <v/>
      </c>
      <c r="HQ413" s="117" t="str" cm="1">
        <f t="array" ref="HQ413">IF(IFERROR(INDEX($E$5:$E$900,SMALL(IF(ROUND($EH$5:$EH$900,1)=ROUND($EH413,1),ROW($EH$5:$EH$900)-4,""),4)),"")=$E413,"",IFERROR(INDEX($E$5:$E$900,SMALL(IF(ROUND($EH$5:$EH$900,1)=ROUND($EH413,1),ROW($EH$5:$EH$900)-4,""),4)),""))</f>
        <v/>
      </c>
      <c r="HR413" s="118"/>
      <c r="HS413" s="105" t="str">
        <f t="shared" si="44"/>
        <v>AJCO</v>
      </c>
      <c r="HT413" s="119" t="str">
        <f t="shared" si="45"/>
        <v/>
      </c>
      <c r="HU413" s="119" t="str">
        <f t="shared" si="45"/>
        <v/>
      </c>
      <c r="HV413" s="119" t="str">
        <f t="shared" si="45"/>
        <v/>
      </c>
      <c r="HW413" s="119" t="str">
        <f t="shared" si="45"/>
        <v/>
      </c>
      <c r="HX413" s="56"/>
    </row>
    <row r="414" spans="1:232" ht="12.75" customHeight="1" x14ac:dyDescent="0.25">
      <c r="A414" s="110" t="s">
        <v>1072</v>
      </c>
      <c r="B414" s="110" t="s">
        <v>1354</v>
      </c>
      <c r="C414" s="107" t="s">
        <v>1095</v>
      </c>
      <c r="D414" s="108">
        <v>2019</v>
      </c>
      <c r="E414" s="109" t="s">
        <v>1355</v>
      </c>
      <c r="F414" s="107" t="s">
        <v>300</v>
      </c>
      <c r="G414" s="107" t="s">
        <v>1076</v>
      </c>
      <c r="H414" s="107" t="s">
        <v>1076</v>
      </c>
      <c r="I414" s="107" t="s">
        <v>1076</v>
      </c>
      <c r="J414" s="107" t="s">
        <v>1076</v>
      </c>
      <c r="K414" s="107" t="s">
        <v>1076</v>
      </c>
      <c r="L414" s="107" t="s">
        <v>1076</v>
      </c>
      <c r="M414" s="107" t="s">
        <v>1076</v>
      </c>
      <c r="N414" s="107" t="s">
        <v>1076</v>
      </c>
      <c r="O414" s="107" t="s">
        <v>1076</v>
      </c>
      <c r="P414" s="107" t="s">
        <v>1076</v>
      </c>
      <c r="Q414" s="107" t="s">
        <v>1076</v>
      </c>
      <c r="R414" s="107" t="s">
        <v>1076</v>
      </c>
      <c r="S414" s="107" t="s">
        <v>1076</v>
      </c>
      <c r="T414" s="107" t="s">
        <v>1077</v>
      </c>
      <c r="U414" s="107" t="s">
        <v>1077</v>
      </c>
      <c r="V414" s="107" t="s">
        <v>1077</v>
      </c>
      <c r="W414" s="107" t="s">
        <v>18</v>
      </c>
      <c r="X414" s="105" t="s">
        <v>1098</v>
      </c>
      <c r="Y414" s="107" t="s">
        <v>296</v>
      </c>
      <c r="Z414" s="107">
        <v>1</v>
      </c>
      <c r="AA414" s="107" t="s">
        <v>1356</v>
      </c>
      <c r="AB414" s="110">
        <v>2</v>
      </c>
      <c r="AC414" s="110">
        <v>2</v>
      </c>
      <c r="AD414" s="107">
        <v>2100</v>
      </c>
      <c r="AE414" s="107">
        <v>22</v>
      </c>
      <c r="AF414" s="107">
        <v>2</v>
      </c>
      <c r="AG414" s="107">
        <v>510500</v>
      </c>
      <c r="AH414" s="107">
        <v>16</v>
      </c>
      <c r="AI414" s="107" t="s">
        <v>1357</v>
      </c>
      <c r="AJ414" s="245">
        <v>2</v>
      </c>
      <c r="AK414" s="110"/>
      <c r="AL414" s="107"/>
      <c r="AM414" s="107">
        <v>2</v>
      </c>
      <c r="AN414" s="110" t="s">
        <v>493</v>
      </c>
      <c r="AO414" s="110">
        <v>750</v>
      </c>
      <c r="AP414" s="107" t="s">
        <v>1158</v>
      </c>
      <c r="AQ414" s="107" t="s">
        <v>1254</v>
      </c>
      <c r="AR414" s="107" t="s">
        <v>319</v>
      </c>
      <c r="AS414" s="107" t="s">
        <v>868</v>
      </c>
      <c r="AT414" s="107" t="s">
        <v>478</v>
      </c>
      <c r="AU414" s="111">
        <v>14.285</v>
      </c>
      <c r="AV414" s="111">
        <v>22.231999999999999</v>
      </c>
      <c r="AW414" s="111">
        <v>21.169</v>
      </c>
      <c r="AX414" s="111">
        <v>11.502000000000001</v>
      </c>
      <c r="AY414" s="111">
        <v>11.993</v>
      </c>
      <c r="AZ414" s="111">
        <v>18.533000000000001</v>
      </c>
      <c r="BA414" s="111">
        <v>12.446</v>
      </c>
      <c r="BB414" s="111">
        <v>6.7590000000000003</v>
      </c>
      <c r="BC414" s="111">
        <v>18.303999999999998</v>
      </c>
      <c r="BD414" s="111">
        <v>22.887</v>
      </c>
      <c r="BE414" s="133">
        <v>281.22300000000001</v>
      </c>
      <c r="BF414" s="133">
        <v>25</v>
      </c>
      <c r="BG414" s="133">
        <v>69571.320000000007</v>
      </c>
      <c r="BH414" s="112">
        <v>69666.781000000003</v>
      </c>
      <c r="BI414" s="111">
        <v>10.061</v>
      </c>
      <c r="BJ414" s="112">
        <v>449.14499999999998</v>
      </c>
      <c r="BK414" s="112">
        <v>52028.107000000004</v>
      </c>
      <c r="BL414" s="111">
        <v>7.5140000000000002</v>
      </c>
      <c r="BM414" s="112">
        <v>406.65100000000001</v>
      </c>
      <c r="BN414" s="112">
        <v>34829.120000000003</v>
      </c>
      <c r="BO414" s="111">
        <v>5.03</v>
      </c>
      <c r="BP414" s="112">
        <v>395.34800000000001</v>
      </c>
      <c r="BQ414" s="112">
        <v>17349.922999999999</v>
      </c>
      <c r="BR414" s="111">
        <v>2.5059999999999998</v>
      </c>
      <c r="BS414" s="133">
        <v>316.863</v>
      </c>
      <c r="BT414" s="133">
        <v>926001.18</v>
      </c>
      <c r="BU414" s="112">
        <v>927254.098</v>
      </c>
      <c r="BV414" s="107">
        <v>15.714</v>
      </c>
      <c r="BW414" s="107">
        <v>487.60599999999999</v>
      </c>
      <c r="BX414" s="107">
        <v>694657.821</v>
      </c>
      <c r="BY414" s="107">
        <v>11.772</v>
      </c>
      <c r="BZ414" s="107">
        <v>436.161</v>
      </c>
      <c r="CA414" s="107">
        <v>463136.77899999998</v>
      </c>
      <c r="CB414" s="107">
        <v>7.8490000000000002</v>
      </c>
      <c r="CC414" s="107">
        <v>410.68299999999999</v>
      </c>
      <c r="CD414" s="107">
        <v>231529.21400000001</v>
      </c>
      <c r="CE414" s="107">
        <v>3.9239999999999999</v>
      </c>
      <c r="CF414" s="133">
        <v>266.98099999999999</v>
      </c>
      <c r="CG414" s="133">
        <v>239001.44</v>
      </c>
      <c r="CH414" s="112">
        <v>237844.712</v>
      </c>
      <c r="CI414" s="107">
        <v>14.914999999999999</v>
      </c>
      <c r="CJ414" s="107">
        <v>462.15699999999998</v>
      </c>
      <c r="CK414" s="107">
        <v>179206.033</v>
      </c>
      <c r="CL414" s="107">
        <v>11.238</v>
      </c>
      <c r="CM414" s="107">
        <v>424.517</v>
      </c>
      <c r="CN414" s="107">
        <v>119490.493</v>
      </c>
      <c r="CO414" s="107">
        <v>7.4930000000000003</v>
      </c>
      <c r="CP414" s="107">
        <v>385.56200000000001</v>
      </c>
      <c r="CQ414" s="107">
        <v>59799.139000000003</v>
      </c>
      <c r="CR414" s="107">
        <v>3.75</v>
      </c>
      <c r="CS414" s="107">
        <v>310.07499999999999</v>
      </c>
      <c r="CT414" s="107">
        <v>109250.31</v>
      </c>
      <c r="CU414" s="107">
        <v>109273.84</v>
      </c>
      <c r="CV414" s="107">
        <v>7.26</v>
      </c>
      <c r="CW414" s="107">
        <v>373.67</v>
      </c>
      <c r="CX414" s="112">
        <v>82024.87</v>
      </c>
      <c r="CY414" s="107">
        <v>5.45</v>
      </c>
      <c r="CZ414" s="107">
        <v>373.42</v>
      </c>
      <c r="DA414" s="112">
        <v>54582.7</v>
      </c>
      <c r="DB414" s="107">
        <v>3.63</v>
      </c>
      <c r="DC414" s="107">
        <v>360.28</v>
      </c>
      <c r="DD414" s="112">
        <v>27318.97</v>
      </c>
      <c r="DE414" s="107">
        <v>1.81</v>
      </c>
      <c r="DF414" s="107">
        <v>295.56</v>
      </c>
      <c r="DG414" s="133">
        <v>160093.1</v>
      </c>
      <c r="DH414" s="112">
        <v>159995.39000000001</v>
      </c>
      <c r="DI414" s="107">
        <v>7.66</v>
      </c>
      <c r="DJ414" s="107">
        <v>379.84</v>
      </c>
      <c r="DK414" s="112">
        <v>120039.98</v>
      </c>
      <c r="DL414" s="107">
        <v>5.75</v>
      </c>
      <c r="DM414" s="107">
        <v>377.04</v>
      </c>
      <c r="DN414" s="112">
        <v>80087.56</v>
      </c>
      <c r="DO414" s="107">
        <v>3.83</v>
      </c>
      <c r="DP414" s="133">
        <v>369.15</v>
      </c>
      <c r="DQ414" s="112">
        <v>40023.47</v>
      </c>
      <c r="DR414" s="107">
        <v>1.92</v>
      </c>
      <c r="DS414" s="133">
        <v>295.70999999999998</v>
      </c>
      <c r="DT414" s="133">
        <v>11690.96</v>
      </c>
      <c r="DU414" s="112">
        <v>11680.53</v>
      </c>
      <c r="DV414" s="107">
        <v>11.96</v>
      </c>
      <c r="DW414" s="107">
        <v>375.86</v>
      </c>
      <c r="DX414" s="112">
        <v>8786.6</v>
      </c>
      <c r="DY414" s="107">
        <v>9</v>
      </c>
      <c r="DZ414" s="133">
        <v>373.75</v>
      </c>
      <c r="EA414" s="112">
        <v>5817.8</v>
      </c>
      <c r="EB414" s="107">
        <v>5.96</v>
      </c>
      <c r="EC414" s="133">
        <v>369.02</v>
      </c>
      <c r="ED414" s="112">
        <v>2924.28</v>
      </c>
      <c r="EE414" s="107">
        <v>2.99</v>
      </c>
      <c r="EF414" s="133">
        <v>313.58</v>
      </c>
      <c r="EG414" s="133">
        <v>3612189.47</v>
      </c>
      <c r="EH414" s="111">
        <v>3595798.08</v>
      </c>
      <c r="EI414" s="107">
        <v>10.154</v>
      </c>
      <c r="EJ414" s="107">
        <v>461.66</v>
      </c>
      <c r="EK414" s="112">
        <v>3154291.78</v>
      </c>
      <c r="EL414" s="107">
        <v>8.9079999999999995</v>
      </c>
      <c r="EM414" s="133">
        <v>433.09</v>
      </c>
      <c r="EN414" s="112">
        <v>2713237.29</v>
      </c>
      <c r="EO414" s="107">
        <v>7.6619999999999999</v>
      </c>
      <c r="EP414" s="133">
        <v>410.55</v>
      </c>
      <c r="EQ414" s="112">
        <v>2262233.73</v>
      </c>
      <c r="ER414" s="107">
        <v>6.3879999999999999</v>
      </c>
      <c r="ES414" s="133">
        <v>402.06</v>
      </c>
      <c r="ET414" s="112">
        <v>1807769.59</v>
      </c>
      <c r="EU414" s="107">
        <v>5.1050000000000004</v>
      </c>
      <c r="EV414" s="133">
        <v>393.28</v>
      </c>
      <c r="EW414" s="112">
        <v>1353047</v>
      </c>
      <c r="EX414" s="107">
        <v>3.8210000000000002</v>
      </c>
      <c r="EY414" s="133">
        <v>376.53</v>
      </c>
      <c r="EZ414" s="112">
        <v>906805.12</v>
      </c>
      <c r="FA414" s="107">
        <v>2.5609999999999999</v>
      </c>
      <c r="FB414" s="133">
        <v>338.6</v>
      </c>
      <c r="FC414" s="112">
        <v>451682.45</v>
      </c>
      <c r="FD414" s="107">
        <v>1.276</v>
      </c>
      <c r="FE414" s="133">
        <v>296.11</v>
      </c>
      <c r="FF414" s="133">
        <v>546.77</v>
      </c>
      <c r="FG414" s="112">
        <v>536.66</v>
      </c>
      <c r="FH414" s="107">
        <v>1.59</v>
      </c>
      <c r="FI414" s="107">
        <v>175.09</v>
      </c>
      <c r="FJ414" s="112">
        <v>274.33999999999997</v>
      </c>
      <c r="FK414" s="107">
        <v>0.81</v>
      </c>
      <c r="FL414" s="133">
        <v>160.66999999999999</v>
      </c>
      <c r="FM414" s="133">
        <v>600.64</v>
      </c>
      <c r="FN414" s="112">
        <v>593.35</v>
      </c>
      <c r="FO414" s="107">
        <v>4.34</v>
      </c>
      <c r="FP414" s="107">
        <v>172.31</v>
      </c>
      <c r="FQ414" s="112">
        <v>300.77</v>
      </c>
      <c r="FR414" s="107">
        <v>2.2000000000000002</v>
      </c>
      <c r="FS414" s="133">
        <v>165.7</v>
      </c>
      <c r="FT414" s="107">
        <v>126.04</v>
      </c>
      <c r="FU414" s="107">
        <v>10.94</v>
      </c>
      <c r="FV414" s="107">
        <v>456.49</v>
      </c>
      <c r="FW414" s="107">
        <v>113.13</v>
      </c>
      <c r="FX414" s="107">
        <v>9.82</v>
      </c>
      <c r="FY414" s="107">
        <v>449.36</v>
      </c>
      <c r="FZ414" s="107">
        <v>2462199.4</v>
      </c>
      <c r="GA414" s="107">
        <v>16.63</v>
      </c>
      <c r="GB414" s="133">
        <v>477.59</v>
      </c>
      <c r="GC414" s="107">
        <v>19765511.670000002</v>
      </c>
      <c r="GD414" s="107">
        <v>133.47</v>
      </c>
      <c r="GE414" s="132">
        <v>474.59</v>
      </c>
      <c r="GF414" s="132">
        <v>158.6</v>
      </c>
      <c r="GG414" s="132">
        <v>15.5</v>
      </c>
      <c r="GH414" s="132">
        <v>11.1</v>
      </c>
      <c r="GI414" s="132">
        <v>80.2</v>
      </c>
      <c r="GJ414" s="132">
        <v>25</v>
      </c>
      <c r="GK414" s="132">
        <v>114.6</v>
      </c>
      <c r="GL414" s="133">
        <v>0</v>
      </c>
      <c r="GM414" s="133">
        <v>4</v>
      </c>
      <c r="GN414" s="133">
        <v>0</v>
      </c>
      <c r="GO414" s="133">
        <v>2</v>
      </c>
      <c r="GP414" s="133">
        <v>0</v>
      </c>
      <c r="GQ414" s="133">
        <v>0</v>
      </c>
      <c r="GR414" s="133" t="s">
        <v>1103</v>
      </c>
      <c r="GS414" s="72"/>
      <c r="GT414" s="72">
        <v>0.86699999999999999</v>
      </c>
      <c r="GU414" s="72">
        <v>0.93730000000000002</v>
      </c>
      <c r="GV414" s="72">
        <v>0.94689999999999996</v>
      </c>
      <c r="GW414" s="72">
        <v>0.93089999999999995</v>
      </c>
      <c r="GX414" s="72" t="s">
        <v>1085</v>
      </c>
      <c r="GY414" s="72">
        <v>0.99</v>
      </c>
      <c r="GZ414" s="72">
        <v>750</v>
      </c>
      <c r="HA414" s="133" t="s">
        <v>1086</v>
      </c>
      <c r="HB414" s="133">
        <v>279.8</v>
      </c>
      <c r="HC414" s="53" t="str">
        <f t="shared" si="42"/>
        <v>129</v>
      </c>
      <c r="HD414" s="56">
        <f t="shared" si="46"/>
        <v>2019</v>
      </c>
      <c r="HF414" s="56" t="e">
        <f>MATCH(ROUND(#REF!,1),#REF!,0)</f>
        <v>#REF!</v>
      </c>
      <c r="HG414" s="56" t="e">
        <f>MATCH(ROUND(#REF!,1),#REF!,0)</f>
        <v>#REF!</v>
      </c>
      <c r="HH414" s="56" t="e">
        <f>MATCH(ROUND(#REF!,1),#REF!,0)</f>
        <v>#REF!</v>
      </c>
      <c r="HI414" s="56" t="e">
        <f>MATCH(ROUND(#REF!,1),#REF!,0)</f>
        <v>#REF!</v>
      </c>
      <c r="HK414" s="115">
        <f t="shared" si="43"/>
        <v>2</v>
      </c>
      <c r="HL414" s="115" t="str" cm="1">
        <f t="array" ref="HL414">IFERROR(INDEX(#REF!,'5. Data Set'!HH414),"")</f>
        <v/>
      </c>
      <c r="HN414" s="116" t="str" cm="1">
        <f t="array" ref="HN414">IF(IFERROR(INDEX($E$5:$E$900,SMALL(IF(ROUND($EH$5:$EH$900,1)=ROUND($EH414,1),ROW($EH$5:$EH$900)-4,""),1)),"")=$E414,"",IFERROR(INDEX($E$5:$E$900,SMALL(IF(ROUND($EH$5:$EH$900,1)=ROUND($EH414,1),ROW($EH$5:$EH$900)-4,""),1)),""))</f>
        <v/>
      </c>
      <c r="HO414" s="116" t="str" cm="1">
        <f t="array" ref="HO414">IF(IFERROR(INDEX($E$5:$E$900,SMALL(IF(ROUND($EH$5:$EH$900,1)=ROUND($EH414,1),ROW($EH$5:$EH$900)-4,""),2)),"")=$E414,"",IFERROR(INDEX($E$5:$E$900,SMALL(IF(ROUND($EH$5:$EH$900,1)=ROUND($EH414,1),ROW($EH$5:$EH$900)-4,""),2)),""))</f>
        <v/>
      </c>
      <c r="HP414" s="116" t="str" cm="1">
        <f t="array" ref="HP414">IF(IFERROR(INDEX($E$5:$E$900,SMALL(IF(ROUND($EH$5:$EH$900,1)=ROUND($EH414,1),ROW($EH$5:$EH$900)-4,""),3)),"")=$E414,"",IFERROR(INDEX($E$5:$E$900,SMALL(IF(ROUND($EH$5:$EH$900,1)=ROUND($EH414,1),ROW($EH$5:$EH$900)-4,""),3)),""))</f>
        <v/>
      </c>
      <c r="HQ414" s="117" t="str" cm="1">
        <f t="array" ref="HQ414">IF(IFERROR(INDEX($E$5:$E$900,SMALL(IF(ROUND($EH$5:$EH$900,1)=ROUND($EH414,1),ROW($EH$5:$EH$900)-4,""),4)),"")=$E414,"",IFERROR(INDEX($E$5:$E$900,SMALL(IF(ROUND($EH$5:$EH$900,1)=ROUND($EH414,1),ROW($EH$5:$EH$900)-4,""),4)),""))</f>
        <v/>
      </c>
      <c r="HR414" s="118"/>
      <c r="HS414" s="105" t="str">
        <f t="shared" si="44"/>
        <v>AJCP</v>
      </c>
      <c r="HT414" s="119" t="str">
        <f t="shared" si="45"/>
        <v/>
      </c>
      <c r="HU414" s="119" t="str">
        <f t="shared" si="45"/>
        <v/>
      </c>
      <c r="HV414" s="119" t="str">
        <f t="shared" si="45"/>
        <v/>
      </c>
      <c r="HW414" s="119" t="str">
        <f t="shared" si="45"/>
        <v/>
      </c>
    </row>
    <row r="415" spans="1:232" ht="12.75" customHeight="1" x14ac:dyDescent="0.25">
      <c r="A415" s="110" t="s">
        <v>1072</v>
      </c>
      <c r="B415" s="110" t="s">
        <v>1354</v>
      </c>
      <c r="C415" s="107" t="s">
        <v>1095</v>
      </c>
      <c r="D415" s="108">
        <v>2019</v>
      </c>
      <c r="E415" s="109" t="s">
        <v>1358</v>
      </c>
      <c r="F415" s="107" t="s">
        <v>49</v>
      </c>
      <c r="G415" s="107" t="s">
        <v>1076</v>
      </c>
      <c r="H415" s="107" t="s">
        <v>1076</v>
      </c>
      <c r="I415" s="107" t="s">
        <v>1076</v>
      </c>
      <c r="J415" s="107" t="s">
        <v>1076</v>
      </c>
      <c r="K415" s="107" t="s">
        <v>1076</v>
      </c>
      <c r="L415" s="107" t="s">
        <v>1076</v>
      </c>
      <c r="M415" s="107" t="s">
        <v>1076</v>
      </c>
      <c r="N415" s="107" t="s">
        <v>1076</v>
      </c>
      <c r="O415" s="107" t="s">
        <v>1076</v>
      </c>
      <c r="P415" s="107" t="s">
        <v>1076</v>
      </c>
      <c r="Q415" s="107" t="s">
        <v>1076</v>
      </c>
      <c r="R415" s="107" t="s">
        <v>1076</v>
      </c>
      <c r="S415" s="107" t="s">
        <v>1077</v>
      </c>
      <c r="T415" s="107" t="s">
        <v>1077</v>
      </c>
      <c r="U415" s="107" t="s">
        <v>1077</v>
      </c>
      <c r="V415" s="107" t="s">
        <v>1077</v>
      </c>
      <c r="W415" s="107" t="s">
        <v>18</v>
      </c>
      <c r="X415" s="105" t="s">
        <v>1098</v>
      </c>
      <c r="Y415" s="107" t="s">
        <v>296</v>
      </c>
      <c r="Z415" s="107">
        <v>1</v>
      </c>
      <c r="AA415" s="107" t="s">
        <v>1287</v>
      </c>
      <c r="AB415" s="110">
        <v>2</v>
      </c>
      <c r="AC415" s="110">
        <v>2</v>
      </c>
      <c r="AD415" s="107">
        <v>2200</v>
      </c>
      <c r="AE415" s="107">
        <v>12</v>
      </c>
      <c r="AF415" s="107">
        <v>2</v>
      </c>
      <c r="AG415" s="107">
        <v>127600</v>
      </c>
      <c r="AH415" s="107">
        <v>8</v>
      </c>
      <c r="AI415" s="107" t="s">
        <v>1359</v>
      </c>
      <c r="AJ415" s="245">
        <v>2</v>
      </c>
      <c r="AK415" s="110"/>
      <c r="AL415" s="107"/>
      <c r="AM415" s="107">
        <v>2</v>
      </c>
      <c r="AN415" s="110" t="s">
        <v>493</v>
      </c>
      <c r="AO415" s="110">
        <v>750</v>
      </c>
      <c r="AP415" s="107" t="s">
        <v>1158</v>
      </c>
      <c r="AQ415" s="107" t="s">
        <v>1254</v>
      </c>
      <c r="AR415" s="107" t="s">
        <v>319</v>
      </c>
      <c r="AS415" s="107" t="s">
        <v>868</v>
      </c>
      <c r="AT415" s="107" t="s">
        <v>478</v>
      </c>
      <c r="AU415" s="111">
        <v>13.483000000000001</v>
      </c>
      <c r="AV415" s="111">
        <v>21.201000000000001</v>
      </c>
      <c r="AW415" s="111">
        <v>19.195</v>
      </c>
      <c r="AX415" s="111">
        <v>10.41</v>
      </c>
      <c r="AY415" s="111">
        <v>11.127000000000001</v>
      </c>
      <c r="AZ415" s="111">
        <v>17.239000000000001</v>
      </c>
      <c r="BA415" s="111">
        <v>11.526</v>
      </c>
      <c r="BB415" s="111">
        <v>8.0489999999999995</v>
      </c>
      <c r="BC415" s="111">
        <v>21.609000000000002</v>
      </c>
      <c r="BD415" s="111">
        <v>24.355</v>
      </c>
      <c r="BE415" s="133">
        <v>142.48599999999999</v>
      </c>
      <c r="BF415" s="133">
        <v>21.8</v>
      </c>
      <c r="BG415" s="133">
        <v>40444.61</v>
      </c>
      <c r="BH415" s="112">
        <v>40543.256999999998</v>
      </c>
      <c r="BI415" s="111">
        <v>5.8550000000000004</v>
      </c>
      <c r="BJ415" s="112">
        <v>267.31799999999998</v>
      </c>
      <c r="BK415" s="112">
        <v>30348.787</v>
      </c>
      <c r="BL415" s="111">
        <v>4.383</v>
      </c>
      <c r="BM415" s="112">
        <v>258.68700000000001</v>
      </c>
      <c r="BN415" s="112">
        <v>20239.649000000001</v>
      </c>
      <c r="BO415" s="111">
        <v>2.923</v>
      </c>
      <c r="BP415" s="112">
        <v>247.73400000000001</v>
      </c>
      <c r="BQ415" s="112">
        <v>10117.817999999999</v>
      </c>
      <c r="BR415" s="111">
        <v>1.4610000000000001</v>
      </c>
      <c r="BS415" s="133">
        <v>193.60599999999999</v>
      </c>
      <c r="BT415" s="133">
        <v>543706.84</v>
      </c>
      <c r="BU415" s="112">
        <v>542454.55099999998</v>
      </c>
      <c r="BV415" s="107">
        <v>9.1929999999999996</v>
      </c>
      <c r="BW415" s="107">
        <v>277.30799999999999</v>
      </c>
      <c r="BX415" s="107">
        <v>407855.09399999998</v>
      </c>
      <c r="BY415" s="107">
        <v>6.9119999999999999</v>
      </c>
      <c r="BZ415" s="107">
        <v>265.15100000000001</v>
      </c>
      <c r="CA415" s="107">
        <v>271830.73</v>
      </c>
      <c r="CB415" s="107">
        <v>4.6070000000000002</v>
      </c>
      <c r="CC415" s="107">
        <v>252.65899999999999</v>
      </c>
      <c r="CD415" s="107">
        <v>135973.576</v>
      </c>
      <c r="CE415" s="107">
        <v>2.3039999999999998</v>
      </c>
      <c r="CF415" s="133">
        <v>179.70699999999999</v>
      </c>
      <c r="CG415" s="133">
        <v>134740.01999999999</v>
      </c>
      <c r="CH415" s="112">
        <v>130611.462</v>
      </c>
      <c r="CI415" s="107">
        <v>8.1910000000000007</v>
      </c>
      <c r="CJ415" s="107">
        <v>276.59899999999999</v>
      </c>
      <c r="CK415" s="107">
        <v>101041.232</v>
      </c>
      <c r="CL415" s="107">
        <v>6.3360000000000003</v>
      </c>
      <c r="CM415" s="107">
        <v>266.536</v>
      </c>
      <c r="CN415" s="107">
        <v>67415.606</v>
      </c>
      <c r="CO415" s="107">
        <v>4.2279999999999998</v>
      </c>
      <c r="CP415" s="107">
        <v>251.98099999999999</v>
      </c>
      <c r="CQ415" s="107">
        <v>33675.716999999997</v>
      </c>
      <c r="CR415" s="107">
        <v>2.1120000000000001</v>
      </c>
      <c r="CS415" s="107">
        <v>183.727</v>
      </c>
      <c r="CT415" s="107">
        <v>67292.570000000007</v>
      </c>
      <c r="CU415" s="107">
        <v>67308.42</v>
      </c>
      <c r="CV415" s="107">
        <v>4.47</v>
      </c>
      <c r="CW415" s="107">
        <v>254.27</v>
      </c>
      <c r="CX415" s="112">
        <v>50543.49</v>
      </c>
      <c r="CY415" s="107">
        <v>3.36</v>
      </c>
      <c r="CZ415" s="107">
        <v>252.4</v>
      </c>
      <c r="DA415" s="112">
        <v>33642.26</v>
      </c>
      <c r="DB415" s="107">
        <v>2.23</v>
      </c>
      <c r="DC415" s="107">
        <v>240.59</v>
      </c>
      <c r="DD415" s="112">
        <v>16857.34</v>
      </c>
      <c r="DE415" s="107">
        <v>1.1200000000000001</v>
      </c>
      <c r="DF415" s="107">
        <v>207.03</v>
      </c>
      <c r="DG415" s="133">
        <v>99759.87</v>
      </c>
      <c r="DH415" s="112">
        <v>99759.7</v>
      </c>
      <c r="DI415" s="107">
        <v>4.78</v>
      </c>
      <c r="DJ415" s="107">
        <v>255.03</v>
      </c>
      <c r="DK415" s="112">
        <v>74884.97</v>
      </c>
      <c r="DL415" s="107">
        <v>3.59</v>
      </c>
      <c r="DM415" s="107">
        <v>253.41</v>
      </c>
      <c r="DN415" s="112">
        <v>49862.93</v>
      </c>
      <c r="DO415" s="107">
        <v>2.39</v>
      </c>
      <c r="DP415" s="133">
        <v>243.83</v>
      </c>
      <c r="DQ415" s="112">
        <v>24946.240000000002</v>
      </c>
      <c r="DR415" s="107">
        <v>1.19</v>
      </c>
      <c r="DS415" s="133">
        <v>202.12</v>
      </c>
      <c r="DT415" s="133">
        <v>7310.98</v>
      </c>
      <c r="DU415" s="112">
        <v>7303.25</v>
      </c>
      <c r="DV415" s="107">
        <v>7.48</v>
      </c>
      <c r="DW415" s="107">
        <v>254.34</v>
      </c>
      <c r="DX415" s="112">
        <v>5498.92</v>
      </c>
      <c r="DY415" s="107">
        <v>5.63</v>
      </c>
      <c r="DZ415" s="133">
        <v>252.34</v>
      </c>
      <c r="EA415" s="112">
        <v>3656.93</v>
      </c>
      <c r="EB415" s="107">
        <v>3.74</v>
      </c>
      <c r="EC415" s="133">
        <v>241.9</v>
      </c>
      <c r="ED415" s="112">
        <v>1823.57</v>
      </c>
      <c r="EE415" s="107">
        <v>1.87</v>
      </c>
      <c r="EF415" s="133">
        <v>214.52</v>
      </c>
      <c r="EG415" s="133">
        <v>2116330.5099999998</v>
      </c>
      <c r="EH415" s="111">
        <v>2115759.86</v>
      </c>
      <c r="EI415" s="107">
        <v>5.9749999999999996</v>
      </c>
      <c r="EJ415" s="107">
        <v>273.24</v>
      </c>
      <c r="EK415" s="112">
        <v>1858484.25</v>
      </c>
      <c r="EL415" s="107">
        <v>5.2480000000000002</v>
      </c>
      <c r="EM415" s="133">
        <v>265.20999999999998</v>
      </c>
      <c r="EN415" s="112">
        <v>1586815.31</v>
      </c>
      <c r="EO415" s="107">
        <v>4.4809999999999999</v>
      </c>
      <c r="EP415" s="133">
        <v>258.95999999999998</v>
      </c>
      <c r="EQ415" s="112">
        <v>1321269.79</v>
      </c>
      <c r="ER415" s="107">
        <v>3.7309999999999999</v>
      </c>
      <c r="ES415" s="133">
        <v>255.38</v>
      </c>
      <c r="ET415" s="112">
        <v>1059326.54</v>
      </c>
      <c r="EU415" s="107">
        <v>2.9910000000000001</v>
      </c>
      <c r="EV415" s="133">
        <v>249.55</v>
      </c>
      <c r="EW415" s="112">
        <v>788861.3</v>
      </c>
      <c r="EX415" s="107">
        <v>2.2280000000000002</v>
      </c>
      <c r="EY415" s="133">
        <v>234.73</v>
      </c>
      <c r="EZ415" s="112">
        <v>528496.19999999995</v>
      </c>
      <c r="FA415" s="107">
        <v>1.492</v>
      </c>
      <c r="FB415" s="133">
        <v>219.36</v>
      </c>
      <c r="FC415" s="112">
        <v>263114.02</v>
      </c>
      <c r="FD415" s="107">
        <v>0.74299999999999999</v>
      </c>
      <c r="FE415" s="133">
        <v>201.96</v>
      </c>
      <c r="FF415" s="133">
        <v>543.28</v>
      </c>
      <c r="FG415" s="112">
        <v>562.15</v>
      </c>
      <c r="FH415" s="107">
        <v>1.66</v>
      </c>
      <c r="FI415" s="107">
        <v>147.32</v>
      </c>
      <c r="FJ415" s="112">
        <v>270.76</v>
      </c>
      <c r="FK415" s="107">
        <v>0.8</v>
      </c>
      <c r="FL415" s="133">
        <v>139.22</v>
      </c>
      <c r="FM415" s="133">
        <v>596.98</v>
      </c>
      <c r="FN415" s="112">
        <v>598.09</v>
      </c>
      <c r="FO415" s="107">
        <v>4.38</v>
      </c>
      <c r="FP415" s="107">
        <v>145.53</v>
      </c>
      <c r="FQ415" s="112">
        <v>298.83</v>
      </c>
      <c r="FR415" s="107">
        <v>2.19</v>
      </c>
      <c r="FS415" s="133">
        <v>140.97</v>
      </c>
      <c r="FT415" s="107">
        <v>76.010000000000005</v>
      </c>
      <c r="FU415" s="107">
        <v>6.6</v>
      </c>
      <c r="FV415" s="107">
        <v>271.04000000000002</v>
      </c>
      <c r="FW415" s="107">
        <v>76.59</v>
      </c>
      <c r="FX415" s="107">
        <v>6.65</v>
      </c>
      <c r="FY415" s="107">
        <v>272.85000000000002</v>
      </c>
      <c r="FZ415" s="107">
        <v>1415798.85</v>
      </c>
      <c r="GA415" s="107">
        <v>9.56</v>
      </c>
      <c r="GB415" s="133">
        <v>267.99</v>
      </c>
      <c r="GC415" s="107">
        <v>5646468.8099999996</v>
      </c>
      <c r="GD415" s="107">
        <v>38.130000000000003</v>
      </c>
      <c r="GE415" s="132">
        <v>267.58999999999997</v>
      </c>
      <c r="GF415" s="132">
        <v>133.4</v>
      </c>
      <c r="GG415" s="132">
        <v>14.4</v>
      </c>
      <c r="GH415" s="132">
        <v>13.2</v>
      </c>
      <c r="GI415" s="132">
        <v>58.9</v>
      </c>
      <c r="GJ415" s="132">
        <v>21.8</v>
      </c>
      <c r="GK415" s="132">
        <v>114.9</v>
      </c>
      <c r="GL415" s="133">
        <v>0</v>
      </c>
      <c r="GM415" s="133">
        <v>4</v>
      </c>
      <c r="GN415" s="133">
        <v>0</v>
      </c>
      <c r="GO415" s="133">
        <v>0</v>
      </c>
      <c r="GP415" s="133">
        <v>0</v>
      </c>
      <c r="GQ415" s="133">
        <v>0</v>
      </c>
      <c r="GR415" s="133" t="s">
        <v>1103</v>
      </c>
      <c r="GS415" s="72"/>
      <c r="GT415" s="72">
        <v>0.86699999999999999</v>
      </c>
      <c r="GU415" s="72">
        <v>0.93730000000000002</v>
      </c>
      <c r="GV415" s="72">
        <v>0.94689999999999996</v>
      </c>
      <c r="GW415" s="72">
        <v>0.93089999999999995</v>
      </c>
      <c r="GX415" s="72" t="s">
        <v>1085</v>
      </c>
      <c r="GY415" s="72">
        <v>0.99</v>
      </c>
      <c r="GZ415" s="72">
        <v>750</v>
      </c>
      <c r="HA415" s="133" t="s">
        <v>1086</v>
      </c>
      <c r="HB415" s="133"/>
      <c r="HC415" s="53" t="str">
        <f t="shared" si="42"/>
        <v>130</v>
      </c>
      <c r="HD415" s="56">
        <f t="shared" si="46"/>
        <v>2019</v>
      </c>
      <c r="HF415" s="56" t="e">
        <f>MATCH(ROUND(#REF!,1),#REF!,0)</f>
        <v>#REF!</v>
      </c>
      <c r="HG415" s="56" t="e">
        <f>MATCH(ROUND(#REF!,1),#REF!,0)</f>
        <v>#REF!</v>
      </c>
      <c r="HH415" s="56" t="e">
        <f>MATCH(ROUND(#REF!,1),#REF!,0)</f>
        <v>#REF!</v>
      </c>
      <c r="HI415" s="56" t="e">
        <f>MATCH(ROUND(#REF!,1),#REF!,0)</f>
        <v>#REF!</v>
      </c>
      <c r="HK415" s="115">
        <f t="shared" si="43"/>
        <v>2</v>
      </c>
      <c r="HL415" s="115" t="str" cm="1">
        <f t="array" ref="HL415">IFERROR(INDEX(#REF!,'5. Data Set'!HH415),"")</f>
        <v/>
      </c>
      <c r="HN415" s="116" t="str" cm="1">
        <f t="array" ref="HN415">IF(IFERROR(INDEX($E$5:$E$900,SMALL(IF(ROUND($EH$5:$EH$900,1)=ROUND($EH415,1),ROW($EH$5:$EH$900)-4,""),1)),"")=$E415,"",IFERROR(INDEX($E$5:$E$900,SMALL(IF(ROUND($EH$5:$EH$900,1)=ROUND($EH415,1),ROW($EH$5:$EH$900)-4,""),1)),""))</f>
        <v/>
      </c>
      <c r="HO415" s="116" t="str" cm="1">
        <f t="array" ref="HO415">IF(IFERROR(INDEX($E$5:$E$900,SMALL(IF(ROUND($EH$5:$EH$900,1)=ROUND($EH415,1),ROW($EH$5:$EH$900)-4,""),2)),"")=$E415,"",IFERROR(INDEX($E$5:$E$900,SMALL(IF(ROUND($EH$5:$EH$900,1)=ROUND($EH415,1),ROW($EH$5:$EH$900)-4,""),2)),""))</f>
        <v/>
      </c>
      <c r="HP415" s="116" t="str" cm="1">
        <f t="array" ref="HP415">IF(IFERROR(INDEX($E$5:$E$900,SMALL(IF(ROUND($EH$5:$EH$900,1)=ROUND($EH415,1),ROW($EH$5:$EH$900)-4,""),3)),"")=$E415,"",IFERROR(INDEX($E$5:$E$900,SMALL(IF(ROUND($EH$5:$EH$900,1)=ROUND($EH415,1),ROW($EH$5:$EH$900)-4,""),3)),""))</f>
        <v/>
      </c>
      <c r="HQ415" s="117" t="str" cm="1">
        <f t="array" ref="HQ415">IF(IFERROR(INDEX($E$5:$E$900,SMALL(IF(ROUND($EH$5:$EH$900,1)=ROUND($EH415,1),ROW($EH$5:$EH$900)-4,""),4)),"")=$E415,"",IFERROR(INDEX($E$5:$E$900,SMALL(IF(ROUND($EH$5:$EH$900,1)=ROUND($EH415,1),ROW($EH$5:$EH$900)-4,""),4)),""))</f>
        <v/>
      </c>
      <c r="HR415" s="118"/>
      <c r="HS415" s="105" t="str">
        <f t="shared" si="44"/>
        <v>AJCP</v>
      </c>
      <c r="HT415" s="119" t="str">
        <f t="shared" si="45"/>
        <v/>
      </c>
      <c r="HU415" s="119" t="str">
        <f t="shared" si="45"/>
        <v/>
      </c>
      <c r="HV415" s="119" t="str">
        <f t="shared" si="45"/>
        <v/>
      </c>
      <c r="HW415" s="119" t="str">
        <f t="shared" si="45"/>
        <v/>
      </c>
    </row>
    <row r="416" spans="1:232" ht="12.75" customHeight="1" x14ac:dyDescent="0.25">
      <c r="A416" s="110" t="s">
        <v>1072</v>
      </c>
      <c r="B416" s="110" t="s">
        <v>1354</v>
      </c>
      <c r="C416" s="107" t="s">
        <v>1095</v>
      </c>
      <c r="D416" s="108">
        <v>2019</v>
      </c>
      <c r="E416" s="109" t="s">
        <v>1360</v>
      </c>
      <c r="F416" s="107" t="s">
        <v>309</v>
      </c>
      <c r="G416" s="107" t="s">
        <v>1076</v>
      </c>
      <c r="H416" s="107" t="s">
        <v>1076</v>
      </c>
      <c r="I416" s="107" t="s">
        <v>1076</v>
      </c>
      <c r="J416" s="107" t="s">
        <v>1076</v>
      </c>
      <c r="K416" s="107" t="s">
        <v>1076</v>
      </c>
      <c r="L416" s="107" t="s">
        <v>1076</v>
      </c>
      <c r="M416" s="107" t="s">
        <v>1076</v>
      </c>
      <c r="N416" s="107" t="s">
        <v>1076</v>
      </c>
      <c r="O416" s="107" t="s">
        <v>1076</v>
      </c>
      <c r="P416" s="107" t="s">
        <v>1076</v>
      </c>
      <c r="Q416" s="107" t="s">
        <v>1076</v>
      </c>
      <c r="R416" s="107" t="s">
        <v>1076</v>
      </c>
      <c r="S416" s="107" t="s">
        <v>1077</v>
      </c>
      <c r="T416" s="107" t="s">
        <v>1077</v>
      </c>
      <c r="U416" s="107" t="s">
        <v>1077</v>
      </c>
      <c r="V416" s="107" t="s">
        <v>1077</v>
      </c>
      <c r="W416" s="107" t="s">
        <v>18</v>
      </c>
      <c r="X416" s="107" t="s">
        <v>1098</v>
      </c>
      <c r="Y416" s="105" t="s">
        <v>296</v>
      </c>
      <c r="Z416" s="107">
        <v>1</v>
      </c>
      <c r="AA416" s="107" t="s">
        <v>1361</v>
      </c>
      <c r="AB416" s="107">
        <v>2</v>
      </c>
      <c r="AC416" s="110">
        <v>2</v>
      </c>
      <c r="AD416" s="110">
        <v>2100</v>
      </c>
      <c r="AE416" s="107">
        <v>8</v>
      </c>
      <c r="AF416" s="107">
        <v>2</v>
      </c>
      <c r="AG416" s="107">
        <v>65536</v>
      </c>
      <c r="AH416" s="107">
        <v>8</v>
      </c>
      <c r="AI416" s="107" t="s">
        <v>1362</v>
      </c>
      <c r="AJ416" s="107">
        <v>2</v>
      </c>
      <c r="AK416" s="110" t="s">
        <v>405</v>
      </c>
      <c r="AL416" s="110" t="s">
        <v>316</v>
      </c>
      <c r="AM416" s="107">
        <v>2</v>
      </c>
      <c r="AN416" s="107" t="s">
        <v>493</v>
      </c>
      <c r="AO416" s="110">
        <v>750</v>
      </c>
      <c r="AP416" s="110" t="s">
        <v>440</v>
      </c>
      <c r="AQ416" s="107" t="s">
        <v>780</v>
      </c>
      <c r="AR416" s="107" t="s">
        <v>319</v>
      </c>
      <c r="AS416" s="107" t="s">
        <v>868</v>
      </c>
      <c r="AT416" s="107" t="s">
        <v>478</v>
      </c>
      <c r="AU416" s="107">
        <v>10.449168999999999</v>
      </c>
      <c r="AV416" s="111">
        <v>16.531063</v>
      </c>
      <c r="AW416" s="111">
        <v>13.543656</v>
      </c>
      <c r="AX416" s="111">
        <v>7.2208360000000003</v>
      </c>
      <c r="AY416" s="111">
        <v>7.9738680000000004</v>
      </c>
      <c r="AZ416" s="111">
        <v>12.292068</v>
      </c>
      <c r="BA416" s="111">
        <v>9.2198619999999991</v>
      </c>
      <c r="BB416" s="111">
        <v>9.9193829999999998</v>
      </c>
      <c r="BC416" s="111">
        <v>19.153241999999999</v>
      </c>
      <c r="BD416" s="111">
        <v>20.191196000000001</v>
      </c>
      <c r="BE416" s="111">
        <v>76.427806000000004</v>
      </c>
      <c r="BF416" s="133">
        <v>15.9</v>
      </c>
      <c r="BG416" s="133">
        <v>30256.797406999998</v>
      </c>
      <c r="BH416" s="133">
        <v>30257.861745999999</v>
      </c>
      <c r="BI416" s="112">
        <v>4.369745</v>
      </c>
      <c r="BJ416" s="111">
        <v>261.90722199999999</v>
      </c>
      <c r="BK416" s="112">
        <v>22694.566083999998</v>
      </c>
      <c r="BL416" s="112">
        <v>3.2774779999999999</v>
      </c>
      <c r="BM416" s="111">
        <v>245.93111099999999</v>
      </c>
      <c r="BN416" s="112">
        <v>15125.224840000001</v>
      </c>
      <c r="BO416" s="112">
        <v>2.1843370000000002</v>
      </c>
      <c r="BP416" s="111">
        <v>229.16138900000001</v>
      </c>
      <c r="BQ416" s="112">
        <v>7592.3877419999999</v>
      </c>
      <c r="BR416" s="112">
        <v>1.0964689999999999</v>
      </c>
      <c r="BS416" s="111">
        <v>194.931667</v>
      </c>
      <c r="BT416" s="133">
        <v>409332.74420399999</v>
      </c>
      <c r="BU416" s="133">
        <v>409542.91310900002</v>
      </c>
      <c r="BV416" s="112">
        <v>6.9404510000000004</v>
      </c>
      <c r="BW416" s="107">
        <v>268.97444400000001</v>
      </c>
      <c r="BX416" s="107">
        <v>307011.40331700002</v>
      </c>
      <c r="BY416" s="107">
        <v>5.2028679999999996</v>
      </c>
      <c r="BZ416" s="107">
        <v>250.96166700000001</v>
      </c>
      <c r="CA416" s="107">
        <v>204750.804023</v>
      </c>
      <c r="CB416" s="107">
        <v>3.4698760000000002</v>
      </c>
      <c r="CC416" s="107">
        <v>233.51583299999999</v>
      </c>
      <c r="CD416" s="107">
        <v>102262.973243</v>
      </c>
      <c r="CE416" s="107">
        <v>1.733033</v>
      </c>
      <c r="CF416" s="107">
        <v>184.46472199999999</v>
      </c>
      <c r="CG416" s="133">
        <v>89390.460080999997</v>
      </c>
      <c r="CH416" s="133">
        <v>86560.118186000007</v>
      </c>
      <c r="CI416" s="112">
        <v>5.4281540000000001</v>
      </c>
      <c r="CJ416" s="107">
        <v>259.25388900000002</v>
      </c>
      <c r="CK416" s="107">
        <v>67000.653789000004</v>
      </c>
      <c r="CL416" s="107">
        <v>4.201587</v>
      </c>
      <c r="CM416" s="107">
        <v>241.88805600000001</v>
      </c>
      <c r="CN416" s="107">
        <v>44712.798976999999</v>
      </c>
      <c r="CO416" s="107">
        <v>2.8039239999999999</v>
      </c>
      <c r="CP416" s="107">
        <v>232.34805600000001</v>
      </c>
      <c r="CQ416" s="107">
        <v>22354.198096</v>
      </c>
      <c r="CR416" s="107">
        <v>1.401824</v>
      </c>
      <c r="CS416" s="107">
        <v>182.85333299999999</v>
      </c>
      <c r="CT416" s="107">
        <v>41978.820326000001</v>
      </c>
      <c r="CU416" s="107">
        <v>41992.466282000001</v>
      </c>
      <c r="CV416" s="107">
        <v>2.7889870000000001</v>
      </c>
      <c r="CW416" s="107">
        <v>234.171389</v>
      </c>
      <c r="CX416" s="107">
        <v>31508.354673000002</v>
      </c>
      <c r="CY416" s="112">
        <v>2.09267</v>
      </c>
      <c r="CZ416" s="107">
        <v>224.096667</v>
      </c>
      <c r="DA416" s="107">
        <v>21001.071194</v>
      </c>
      <c r="DB416" s="112">
        <v>1.3948149999999999</v>
      </c>
      <c r="DC416" s="107">
        <v>215.278333</v>
      </c>
      <c r="DD416" s="107">
        <v>10486.811261999999</v>
      </c>
      <c r="DE416" s="112">
        <v>0.696496</v>
      </c>
      <c r="DF416" s="107">
        <v>184.61333300000001</v>
      </c>
      <c r="DG416" s="107">
        <v>65663.044651000004</v>
      </c>
      <c r="DH416" s="133">
        <v>65659.082490999994</v>
      </c>
      <c r="DI416" s="112">
        <v>3.1435279999999999</v>
      </c>
      <c r="DJ416" s="107">
        <v>241.58166700000001</v>
      </c>
      <c r="DK416" s="107">
        <v>49290.072894999998</v>
      </c>
      <c r="DL416" s="112">
        <v>2.3598370000000002</v>
      </c>
      <c r="DM416" s="107">
        <v>231.004167</v>
      </c>
      <c r="DN416" s="107">
        <v>32843.615781</v>
      </c>
      <c r="DO416" s="112">
        <v>1.572438</v>
      </c>
      <c r="DP416" s="107">
        <v>220.77250000000001</v>
      </c>
      <c r="DQ416" s="133">
        <v>16390.351508</v>
      </c>
      <c r="DR416" s="112">
        <v>0.78471299999999999</v>
      </c>
      <c r="DS416" s="107">
        <v>183.77166700000001</v>
      </c>
      <c r="DT416" s="133">
        <v>4780.1185420000002</v>
      </c>
      <c r="DU416" s="133">
        <v>4779.4641510000001</v>
      </c>
      <c r="DV416" s="112">
        <v>4.8927310000000004</v>
      </c>
      <c r="DW416" s="107">
        <v>242.011944</v>
      </c>
      <c r="DX416" s="107">
        <v>3580.5149350000002</v>
      </c>
      <c r="DY416" s="112">
        <v>3.665368</v>
      </c>
      <c r="DZ416" s="107">
        <v>228.778333</v>
      </c>
      <c r="EA416" s="133">
        <v>2379.3741679999998</v>
      </c>
      <c r="EB416" s="112">
        <v>2.435762</v>
      </c>
      <c r="EC416" s="107">
        <v>217.19027800000001</v>
      </c>
      <c r="ED416" s="133">
        <v>1206.2417740000001</v>
      </c>
      <c r="EE416" s="112">
        <v>1.234828</v>
      </c>
      <c r="EF416" s="107">
        <v>196.48</v>
      </c>
      <c r="EG416" s="133">
        <v>1566331.755866</v>
      </c>
      <c r="EH416" s="162">
        <v>1569721.071552</v>
      </c>
      <c r="EI416" s="112">
        <v>4.4328339999999997</v>
      </c>
      <c r="EJ416" s="107">
        <v>264.54333300000002</v>
      </c>
      <c r="EK416" s="107">
        <v>1371691.9151069999</v>
      </c>
      <c r="EL416" s="112">
        <v>3.8736069999999998</v>
      </c>
      <c r="EM416" s="107">
        <v>252.28857099999999</v>
      </c>
      <c r="EN416" s="133">
        <v>1178089.9978769999</v>
      </c>
      <c r="EO416" s="112">
        <v>3.3268819999999999</v>
      </c>
      <c r="EP416" s="107">
        <v>241.30309500000001</v>
      </c>
      <c r="EQ416" s="133">
        <v>987321.16254399996</v>
      </c>
      <c r="ER416" s="112">
        <v>2.7881580000000001</v>
      </c>
      <c r="ES416" s="107">
        <v>236.71722199999999</v>
      </c>
      <c r="ET416" s="133">
        <v>782028.15751100006</v>
      </c>
      <c r="EU416" s="112">
        <v>2.208418</v>
      </c>
      <c r="EV416" s="107">
        <v>225.889444</v>
      </c>
      <c r="EW416" s="133">
        <v>590381.15825400001</v>
      </c>
      <c r="EX416" s="112">
        <v>1.667214</v>
      </c>
      <c r="EY416" s="107">
        <v>214.03365099999999</v>
      </c>
      <c r="EZ416" s="133">
        <v>390281.041463</v>
      </c>
      <c r="FA416" s="112">
        <v>1.102139</v>
      </c>
      <c r="FB416" s="107">
        <v>201.61198400000001</v>
      </c>
      <c r="FC416" s="133">
        <v>196555.12207000001</v>
      </c>
      <c r="FD416" s="112">
        <v>0.555064</v>
      </c>
      <c r="FE416" s="107">
        <v>184.89595199999999</v>
      </c>
      <c r="FF416" s="133">
        <v>708.02294600000005</v>
      </c>
      <c r="FG416" s="133">
        <v>712.53809000000001</v>
      </c>
      <c r="FH416" s="112">
        <v>2.1052360000000001</v>
      </c>
      <c r="FI416" s="107">
        <v>155.761212</v>
      </c>
      <c r="FJ416" s="107">
        <v>359.60808600000001</v>
      </c>
      <c r="FK416" s="112">
        <v>1.0624830000000001</v>
      </c>
      <c r="FL416" s="107">
        <v>145.94666699999999</v>
      </c>
      <c r="FM416" s="133">
        <v>558.44838800000002</v>
      </c>
      <c r="FN416" s="133">
        <v>562.01324</v>
      </c>
      <c r="FO416" s="112">
        <v>4.1146000000000003</v>
      </c>
      <c r="FP416" s="107">
        <v>153.23212100000001</v>
      </c>
      <c r="FQ416" s="107">
        <v>272.01476300000002</v>
      </c>
      <c r="FR416" s="112">
        <v>1.9914689999999999</v>
      </c>
      <c r="FS416" s="107">
        <v>145.76954499999999</v>
      </c>
      <c r="FT416" s="133">
        <v>59.513413999999997</v>
      </c>
      <c r="FU416" s="107">
        <v>5.1660950000000003</v>
      </c>
      <c r="FV416" s="107">
        <v>253.835161</v>
      </c>
      <c r="FW416" s="107">
        <v>58.908862999999997</v>
      </c>
      <c r="FX416" s="107">
        <v>5.1136169999999996</v>
      </c>
      <c r="FY416" s="107">
        <v>255.27875</v>
      </c>
      <c r="FZ416" s="107">
        <v>1073722.6105180001</v>
      </c>
      <c r="GA416" s="107">
        <v>7.2502190000000004</v>
      </c>
      <c r="GB416" s="107">
        <v>266.61277799999999</v>
      </c>
      <c r="GC416" s="133">
        <v>3006569.9514500001</v>
      </c>
      <c r="GD416" s="107">
        <v>20.301603</v>
      </c>
      <c r="GE416" s="107">
        <v>265.63111099999998</v>
      </c>
      <c r="GF416" s="132">
        <v>133.94515200000001</v>
      </c>
      <c r="GG416" s="132">
        <v>10.6</v>
      </c>
      <c r="GH416" s="132">
        <v>13.8</v>
      </c>
      <c r="GI416" s="132">
        <v>39.299999999999997</v>
      </c>
      <c r="GJ416" s="132">
        <v>15.9</v>
      </c>
      <c r="GK416" s="132">
        <v>115</v>
      </c>
      <c r="GL416" s="132">
        <v>0</v>
      </c>
      <c r="GM416" s="133">
        <v>4</v>
      </c>
      <c r="GN416" s="133">
        <v>0</v>
      </c>
      <c r="GO416" s="133">
        <v>0</v>
      </c>
      <c r="GP416" s="133">
        <v>0</v>
      </c>
      <c r="GQ416" s="133">
        <v>0</v>
      </c>
      <c r="GR416" s="133" t="s">
        <v>1103</v>
      </c>
      <c r="GS416" s="72"/>
      <c r="GT416" s="72">
        <v>0.86699999999999999</v>
      </c>
      <c r="GU416" s="72">
        <v>0.93730000000000002</v>
      </c>
      <c r="GV416" s="72">
        <v>0.94689999999999996</v>
      </c>
      <c r="GW416" s="72">
        <v>0.93089999999999995</v>
      </c>
      <c r="GX416" s="72" t="s">
        <v>1085</v>
      </c>
      <c r="GY416" s="72">
        <v>0.99</v>
      </c>
      <c r="GZ416" s="72">
        <v>750</v>
      </c>
      <c r="HA416" s="133" t="s">
        <v>1086</v>
      </c>
      <c r="HB416" s="133">
        <v>230.6</v>
      </c>
      <c r="HC416" s="53" t="str">
        <f t="shared" si="42"/>
        <v>131</v>
      </c>
      <c r="HD416" s="56">
        <f t="shared" si="46"/>
        <v>2019</v>
      </c>
      <c r="HF416" s="56" t="e">
        <f>MATCH(ROUND(#REF!,1),#REF!,0)</f>
        <v>#REF!</v>
      </c>
      <c r="HG416" s="56" t="e">
        <f>MATCH(ROUND(#REF!,1),#REF!,0)</f>
        <v>#REF!</v>
      </c>
      <c r="HH416" s="56" t="e">
        <f>MATCH(ROUND(#REF!,1),#REF!,0)</f>
        <v>#REF!</v>
      </c>
      <c r="HI416" s="56" t="e">
        <f>MATCH(ROUND(#REF!,1),#REF!,0)</f>
        <v>#REF!</v>
      </c>
      <c r="HK416" s="115">
        <f t="shared" si="43"/>
        <v>2</v>
      </c>
      <c r="HL416" s="115" t="str" cm="1">
        <f t="array" ref="HL416">IFERROR(INDEX(#REF!,'5. Data Set'!HH416),"")</f>
        <v/>
      </c>
      <c r="HN416" s="116" t="str" cm="1">
        <f t="array" ref="HN416">IF(IFERROR(INDEX($E$5:$E$900,SMALL(IF(ROUND($EH$5:$EH$900,1)=ROUND($EH416,1),ROW($EH$5:$EH$900)-4,""),1)),"")=$E416,"",IFERROR(INDEX($E$5:$E$900,SMALL(IF(ROUND($EH$5:$EH$900,1)=ROUND($EH416,1),ROW($EH$5:$EH$900)-4,""),1)),""))</f>
        <v/>
      </c>
      <c r="HO416" s="116" t="str" cm="1">
        <f t="array" ref="HO416">IF(IFERROR(INDEX($E$5:$E$900,SMALL(IF(ROUND($EH$5:$EH$900,1)=ROUND($EH416,1),ROW($EH$5:$EH$900)-4,""),2)),"")=$E416,"",IFERROR(INDEX($E$5:$E$900,SMALL(IF(ROUND($EH$5:$EH$900,1)=ROUND($EH416,1),ROW($EH$5:$EH$900)-4,""),2)),""))</f>
        <v/>
      </c>
      <c r="HP416" s="116" t="str" cm="1">
        <f t="array" ref="HP416">IF(IFERROR(INDEX($E$5:$E$900,SMALL(IF(ROUND($EH$5:$EH$900,1)=ROUND($EH416,1),ROW($EH$5:$EH$900)-4,""),3)),"")=$E416,"",IFERROR(INDEX($E$5:$E$900,SMALL(IF(ROUND($EH$5:$EH$900,1)=ROUND($EH416,1),ROW($EH$5:$EH$900)-4,""),3)),""))</f>
        <v/>
      </c>
      <c r="HQ416" s="117" t="str" cm="1">
        <f t="array" ref="HQ416">IF(IFERROR(INDEX($E$5:$E$900,SMALL(IF(ROUND($EH$5:$EH$900,1)=ROUND($EH416,1),ROW($EH$5:$EH$900)-4,""),4)),"")=$E416,"",IFERROR(INDEX($E$5:$E$900,SMALL(IF(ROUND($EH$5:$EH$900,1)=ROUND($EH416,1),ROW($EH$5:$EH$900)-4,""),4)),""))</f>
        <v/>
      </c>
      <c r="HR416" s="118"/>
      <c r="HS416" s="105" t="str">
        <f t="shared" si="44"/>
        <v>AJCP</v>
      </c>
      <c r="HT416" s="119" t="str">
        <f t="shared" si="45"/>
        <v/>
      </c>
      <c r="HU416" s="119" t="str">
        <f t="shared" si="45"/>
        <v/>
      </c>
      <c r="HV416" s="119" t="str">
        <f t="shared" si="45"/>
        <v/>
      </c>
      <c r="HW416" s="119" t="str">
        <f t="shared" si="45"/>
        <v/>
      </c>
    </row>
    <row r="417" spans="1:231" ht="12.75" customHeight="1" x14ac:dyDescent="0.25">
      <c r="A417" s="110" t="s">
        <v>1072</v>
      </c>
      <c r="B417" s="110" t="s">
        <v>1363</v>
      </c>
      <c r="C417" s="107" t="s">
        <v>1074</v>
      </c>
      <c r="D417" s="108">
        <v>2021</v>
      </c>
      <c r="E417" s="109" t="s">
        <v>1364</v>
      </c>
      <c r="F417" s="107" t="s">
        <v>49</v>
      </c>
      <c r="G417" s="107" t="s">
        <v>1076</v>
      </c>
      <c r="H417" s="107" t="s">
        <v>1076</v>
      </c>
      <c r="I417" s="107" t="s">
        <v>1076</v>
      </c>
      <c r="J417" s="107" t="s">
        <v>1076</v>
      </c>
      <c r="K417" s="107" t="s">
        <v>1076</v>
      </c>
      <c r="L417" s="107" t="s">
        <v>1076</v>
      </c>
      <c r="M417" s="107" t="s">
        <v>1076</v>
      </c>
      <c r="N417" s="107" t="s">
        <v>1076</v>
      </c>
      <c r="O417" s="107" t="s">
        <v>1076</v>
      </c>
      <c r="P417" s="107" t="s">
        <v>1076</v>
      </c>
      <c r="Q417" s="107" t="s">
        <v>1076</v>
      </c>
      <c r="R417" s="107" t="s">
        <v>1077</v>
      </c>
      <c r="S417" s="107" t="s">
        <v>1076</v>
      </c>
      <c r="T417" s="107" t="s">
        <v>1077</v>
      </c>
      <c r="U417" s="107" t="s">
        <v>1077</v>
      </c>
      <c r="V417" s="107" t="s">
        <v>1077</v>
      </c>
      <c r="W417" s="107" t="s">
        <v>18</v>
      </c>
      <c r="X417" s="107" t="s">
        <v>1119</v>
      </c>
      <c r="Y417" s="105" t="s">
        <v>296</v>
      </c>
      <c r="Z417" s="107">
        <v>1</v>
      </c>
      <c r="AA417" s="107" t="s">
        <v>1186</v>
      </c>
      <c r="AB417" s="107">
        <v>2</v>
      </c>
      <c r="AC417" s="110">
        <v>1</v>
      </c>
      <c r="AD417" s="110">
        <v>3200</v>
      </c>
      <c r="AE417" s="107">
        <v>8</v>
      </c>
      <c r="AF417" s="107">
        <v>2</v>
      </c>
      <c r="AG417" s="107">
        <v>63700</v>
      </c>
      <c r="AH417" s="107">
        <v>8</v>
      </c>
      <c r="AI417" s="107" t="s">
        <v>1132</v>
      </c>
      <c r="AJ417" s="107">
        <v>2</v>
      </c>
      <c r="AK417" s="110"/>
      <c r="AL417" s="110"/>
      <c r="AM417" s="107">
        <v>1</v>
      </c>
      <c r="AN417" s="107" t="s">
        <v>367</v>
      </c>
      <c r="AO417" s="110">
        <v>800</v>
      </c>
      <c r="AP417" s="110" t="s">
        <v>1140</v>
      </c>
      <c r="AQ417" s="107" t="s">
        <v>1081</v>
      </c>
      <c r="AR417" s="107" t="s">
        <v>1082</v>
      </c>
      <c r="AS417" s="107" t="s">
        <v>1188</v>
      </c>
      <c r="AT417" s="107" t="s">
        <v>1189</v>
      </c>
      <c r="AU417" s="107">
        <v>14.113</v>
      </c>
      <c r="AV417" s="111">
        <v>24.942</v>
      </c>
      <c r="AW417" s="111">
        <v>24.094999999999999</v>
      </c>
      <c r="AX417" s="111">
        <v>14.07</v>
      </c>
      <c r="AY417" s="111">
        <v>13.099</v>
      </c>
      <c r="AZ417" s="111">
        <v>246.82300000000001</v>
      </c>
      <c r="BA417" s="111">
        <v>15.919</v>
      </c>
      <c r="BB417" s="111">
        <v>17.218</v>
      </c>
      <c r="BC417" s="111">
        <v>28.827000000000002</v>
      </c>
      <c r="BD417" s="111">
        <v>40.573</v>
      </c>
      <c r="BE417" s="111">
        <v>80.912999999999997</v>
      </c>
      <c r="BF417" s="133">
        <v>31.9</v>
      </c>
      <c r="BG417" s="133">
        <v>18863.599999999999</v>
      </c>
      <c r="BH417" s="133">
        <v>18887.960999999999</v>
      </c>
      <c r="BI417" s="112">
        <v>2.7280000000000002</v>
      </c>
      <c r="BJ417" s="111">
        <v>132.57400000000001</v>
      </c>
      <c r="BK417" s="112">
        <v>14172.052</v>
      </c>
      <c r="BL417" s="112">
        <v>2.0470000000000002</v>
      </c>
      <c r="BM417" s="111">
        <v>115.423</v>
      </c>
      <c r="BN417" s="112">
        <v>9449.0730000000003</v>
      </c>
      <c r="BO417" s="112">
        <v>1.365</v>
      </c>
      <c r="BP417" s="111">
        <v>97.088999999999999</v>
      </c>
      <c r="BQ417" s="112">
        <v>4717.7690000000002</v>
      </c>
      <c r="BR417" s="112">
        <v>0.68100000000000005</v>
      </c>
      <c r="BS417" s="111">
        <v>88.061000000000007</v>
      </c>
      <c r="BT417" s="133">
        <v>330877.71999999997</v>
      </c>
      <c r="BU417" s="133">
        <v>331104.33199999999</v>
      </c>
      <c r="BV417" s="112">
        <v>5.6109999999999998</v>
      </c>
      <c r="BW417" s="107">
        <v>157.715</v>
      </c>
      <c r="BX417" s="107">
        <v>248210.48800000001</v>
      </c>
      <c r="BY417" s="107">
        <v>4.2060000000000004</v>
      </c>
      <c r="BZ417" s="107">
        <v>140.749</v>
      </c>
      <c r="CA417" s="107">
        <v>165468.802</v>
      </c>
      <c r="CB417" s="107">
        <v>2.8039999999999998</v>
      </c>
      <c r="CC417" s="107">
        <v>116.667</v>
      </c>
      <c r="CD417" s="107">
        <v>82753.251999999993</v>
      </c>
      <c r="CE417" s="107">
        <v>1.4019999999999999</v>
      </c>
      <c r="CF417" s="107">
        <v>92.61</v>
      </c>
      <c r="CG417" s="133">
        <v>77101.31</v>
      </c>
      <c r="CH417" s="133">
        <v>76102.184999999998</v>
      </c>
      <c r="CI417" s="112">
        <v>4.7720000000000002</v>
      </c>
      <c r="CJ417" s="107">
        <v>149.256</v>
      </c>
      <c r="CK417" s="107">
        <v>57772.623</v>
      </c>
      <c r="CL417" s="107">
        <v>3.6230000000000002</v>
      </c>
      <c r="CM417" s="107">
        <v>120.249</v>
      </c>
      <c r="CN417" s="107">
        <v>38592.230000000003</v>
      </c>
      <c r="CO417" s="107">
        <v>2.42</v>
      </c>
      <c r="CP417" s="107">
        <v>96.54</v>
      </c>
      <c r="CQ417" s="107">
        <v>19281.849999999999</v>
      </c>
      <c r="CR417" s="107">
        <v>1.2090000000000001</v>
      </c>
      <c r="CS417" s="107">
        <v>86.628</v>
      </c>
      <c r="CT417" s="107">
        <v>37049.279999999999</v>
      </c>
      <c r="CU417" s="107">
        <v>37125.33</v>
      </c>
      <c r="CV417" s="107">
        <v>2.4700000000000002</v>
      </c>
      <c r="CW417" s="107">
        <v>112.74</v>
      </c>
      <c r="CX417" s="107">
        <v>27829.65</v>
      </c>
      <c r="CY417" s="112">
        <v>1.85</v>
      </c>
      <c r="CZ417" s="107">
        <v>103.95</v>
      </c>
      <c r="DA417" s="107">
        <v>18595.830000000002</v>
      </c>
      <c r="DB417" s="112">
        <v>1.24</v>
      </c>
      <c r="DC417" s="107">
        <v>89.47</v>
      </c>
      <c r="DD417" s="107">
        <v>9276.92</v>
      </c>
      <c r="DE417" s="112">
        <v>0.62</v>
      </c>
      <c r="DF417" s="107">
        <v>84.39</v>
      </c>
      <c r="DG417" s="107">
        <v>49853.81</v>
      </c>
      <c r="DH417" s="133">
        <v>49957.94</v>
      </c>
      <c r="DI417" s="112">
        <v>2.39</v>
      </c>
      <c r="DJ417" s="107">
        <v>119.95</v>
      </c>
      <c r="DK417" s="107">
        <v>37418.769999999997</v>
      </c>
      <c r="DL417" s="112">
        <v>1.79</v>
      </c>
      <c r="DM417" s="107">
        <v>110.36</v>
      </c>
      <c r="DN417" s="107">
        <v>24902.36</v>
      </c>
      <c r="DO417" s="112">
        <v>1.19</v>
      </c>
      <c r="DP417" s="107">
        <v>91.59</v>
      </c>
      <c r="DQ417" s="133">
        <v>12449.43</v>
      </c>
      <c r="DR417" s="112">
        <v>0.6</v>
      </c>
      <c r="DS417" s="107">
        <v>85.29</v>
      </c>
      <c r="DT417" s="133">
        <v>43548.23</v>
      </c>
      <c r="DU417" s="133">
        <v>43443.3</v>
      </c>
      <c r="DV417" s="112">
        <v>44.47</v>
      </c>
      <c r="DW417" s="107">
        <v>118.97</v>
      </c>
      <c r="DX417" s="107">
        <v>32716.98</v>
      </c>
      <c r="DY417" s="112">
        <v>33.49</v>
      </c>
      <c r="DZ417" s="107">
        <v>108.97</v>
      </c>
      <c r="EA417" s="133">
        <v>21831.19</v>
      </c>
      <c r="EB417" s="112">
        <v>22.35</v>
      </c>
      <c r="EC417" s="107">
        <v>91.28</v>
      </c>
      <c r="ED417" s="133">
        <v>10913.75</v>
      </c>
      <c r="EE417" s="112">
        <v>11.17</v>
      </c>
      <c r="EF417" s="107">
        <v>84.68</v>
      </c>
      <c r="EG417" s="133">
        <v>1282768.08</v>
      </c>
      <c r="EH417" s="162">
        <v>1299185.6299999999</v>
      </c>
      <c r="EI417" s="112">
        <v>3.669</v>
      </c>
      <c r="EJ417" s="107">
        <v>134.86000000000001</v>
      </c>
      <c r="EK417" s="107">
        <v>1124504.58</v>
      </c>
      <c r="EL417" s="112">
        <v>3.1760000000000002</v>
      </c>
      <c r="EM417" s="107">
        <v>127.77</v>
      </c>
      <c r="EN417" s="133">
        <v>963103.88</v>
      </c>
      <c r="EO417" s="112">
        <v>2.72</v>
      </c>
      <c r="EP417" s="107">
        <v>121.9</v>
      </c>
      <c r="EQ417" s="133">
        <v>800958.03</v>
      </c>
      <c r="ER417" s="112">
        <v>2.262</v>
      </c>
      <c r="ES417" s="107">
        <v>111.49</v>
      </c>
      <c r="ET417" s="133">
        <v>639240.31000000006</v>
      </c>
      <c r="EU417" s="112">
        <v>1.8049999999999999</v>
      </c>
      <c r="EV417" s="107">
        <v>101.75</v>
      </c>
      <c r="EW417" s="133">
        <v>483120.04</v>
      </c>
      <c r="EX417" s="112">
        <v>1.3640000000000001</v>
      </c>
      <c r="EY417" s="107">
        <v>94.72</v>
      </c>
      <c r="EZ417" s="133">
        <v>320135.01</v>
      </c>
      <c r="FA417" s="112">
        <v>0.90400000000000003</v>
      </c>
      <c r="FB417" s="107">
        <v>89.88</v>
      </c>
      <c r="FC417" s="133">
        <v>160158.67000000001</v>
      </c>
      <c r="FD417" s="112">
        <v>0.45200000000000001</v>
      </c>
      <c r="FE417" s="107">
        <v>86.28</v>
      </c>
      <c r="FF417" s="133">
        <v>639.36</v>
      </c>
      <c r="FG417" s="133">
        <v>647.32000000000005</v>
      </c>
      <c r="FH417" s="112">
        <v>1.91</v>
      </c>
      <c r="FI417" s="107">
        <v>83.03</v>
      </c>
      <c r="FJ417" s="107">
        <v>320.31</v>
      </c>
      <c r="FK417" s="112">
        <v>0.95</v>
      </c>
      <c r="FL417" s="107">
        <v>73.53</v>
      </c>
      <c r="FM417" s="133">
        <v>376.74</v>
      </c>
      <c r="FN417" s="133">
        <v>392.7</v>
      </c>
      <c r="FO417" s="112">
        <v>2.88</v>
      </c>
      <c r="FP417" s="107">
        <v>70.27</v>
      </c>
      <c r="FQ417" s="107">
        <v>188.08</v>
      </c>
      <c r="FR417" s="112">
        <v>1.38</v>
      </c>
      <c r="FS417" s="107">
        <v>67.8</v>
      </c>
      <c r="FT417" s="133">
        <v>72.41</v>
      </c>
      <c r="FU417" s="107">
        <v>6.29</v>
      </c>
      <c r="FV417" s="107">
        <v>157.16999999999999</v>
      </c>
      <c r="FW417" s="107">
        <v>73.459999999999994</v>
      </c>
      <c r="FX417" s="107">
        <v>6.38</v>
      </c>
      <c r="FY417" s="107">
        <v>154.91</v>
      </c>
      <c r="FZ417" s="107">
        <v>646784.01</v>
      </c>
      <c r="GA417" s="107">
        <v>4.37</v>
      </c>
      <c r="GB417" s="107">
        <v>135.86000000000001</v>
      </c>
      <c r="GC417" s="133">
        <v>1680355.56</v>
      </c>
      <c r="GD417" s="107">
        <v>11.35</v>
      </c>
      <c r="GE417" s="107">
        <v>140.22999999999999</v>
      </c>
      <c r="GF417" s="132">
        <v>64.3</v>
      </c>
      <c r="GG417" s="132">
        <v>25</v>
      </c>
      <c r="GH417" s="132">
        <v>22.3</v>
      </c>
      <c r="GI417" s="132">
        <v>57.3</v>
      </c>
      <c r="GJ417" s="132">
        <v>31.9</v>
      </c>
      <c r="GK417" s="132">
        <v>230.9</v>
      </c>
      <c r="GL417" s="132">
        <v>0</v>
      </c>
      <c r="GM417" s="133">
        <v>1</v>
      </c>
      <c r="GN417" s="133">
        <v>0</v>
      </c>
      <c r="GO417" s="133">
        <v>0</v>
      </c>
      <c r="GP417" s="133">
        <v>0</v>
      </c>
      <c r="GQ417" s="133">
        <v>0</v>
      </c>
      <c r="GR417" s="133" t="s">
        <v>1106</v>
      </c>
      <c r="GS417" s="72"/>
      <c r="GT417" s="72">
        <v>0.89</v>
      </c>
      <c r="GU417" s="72">
        <v>0.93</v>
      </c>
      <c r="GV417" s="72">
        <v>0.94</v>
      </c>
      <c r="GW417" s="72">
        <v>0.93</v>
      </c>
      <c r="GX417" s="72" t="s">
        <v>1085</v>
      </c>
      <c r="GY417" s="72">
        <v>1</v>
      </c>
      <c r="GZ417" s="72">
        <v>800</v>
      </c>
      <c r="HA417" s="133" t="s">
        <v>1086</v>
      </c>
      <c r="HB417" s="133">
        <v>66.2</v>
      </c>
      <c r="HC417" s="53" t="str">
        <f t="shared" si="42"/>
        <v>132</v>
      </c>
      <c r="HD417" s="56">
        <f t="shared" si="46"/>
        <v>2021</v>
      </c>
      <c r="HF417" s="56" t="e">
        <f>MATCH(ROUND(#REF!,1),#REF!,0)</f>
        <v>#REF!</v>
      </c>
      <c r="HG417" s="56" t="e">
        <f>MATCH(ROUND(#REF!,1),#REF!,0)</f>
        <v>#REF!</v>
      </c>
      <c r="HH417" s="56" t="e">
        <f>MATCH(ROUND(#REF!,1),#REF!,0)</f>
        <v>#REF!</v>
      </c>
      <c r="HI417" s="56" t="e">
        <f>MATCH(ROUND(#REF!,1),#REF!,0)</f>
        <v>#REF!</v>
      </c>
      <c r="HK417" s="115">
        <f t="shared" si="43"/>
        <v>1</v>
      </c>
      <c r="HL417" s="115" t="str" cm="1">
        <f t="array" ref="HL417">IFERROR(INDEX(#REF!,'5. Data Set'!HH417),"")</f>
        <v/>
      </c>
      <c r="HN417" s="116" t="str" cm="1">
        <f t="array" ref="HN417">IF(IFERROR(INDEX($E$5:$E$900,SMALL(IF(ROUND($EH$5:$EH$900,1)=ROUND($EH417,1),ROW($EH$5:$EH$900)-4,""),1)),"")=$E417,"",IFERROR(INDEX($E$5:$E$900,SMALL(IF(ROUND($EH$5:$EH$900,1)=ROUND($EH417,1),ROW($EH$5:$EH$900)-4,""),1)),""))</f>
        <v/>
      </c>
      <c r="HO417" s="116" t="str" cm="1">
        <f t="array" ref="HO417">IF(IFERROR(INDEX($E$5:$E$900,SMALL(IF(ROUND($EH$5:$EH$900,1)=ROUND($EH417,1),ROW($EH$5:$EH$900)-4,""),2)),"")=$E417,"",IFERROR(INDEX($E$5:$E$900,SMALL(IF(ROUND($EH$5:$EH$900,1)=ROUND($EH417,1),ROW($EH$5:$EH$900)-4,""),2)),""))</f>
        <v>TGG208</v>
      </c>
      <c r="HP417" s="116" t="str" cm="1">
        <f t="array" ref="HP417">IF(IFERROR(INDEX($E$5:$E$900,SMALL(IF(ROUND($EH$5:$EH$900,1)=ROUND($EH417,1),ROW($EH$5:$EH$900)-4,""),3)),"")=$E417,"",IFERROR(INDEX($E$5:$E$900,SMALL(IF(ROUND($EH$5:$EH$900,1)=ROUND($EH417,1),ROW($EH$5:$EH$900)-4,""),3)),""))</f>
        <v/>
      </c>
      <c r="HQ417" s="117" t="str" cm="1">
        <f t="array" ref="HQ417">IF(IFERROR(INDEX($E$5:$E$900,SMALL(IF(ROUND($EH$5:$EH$900,1)=ROUND($EH417,1),ROW($EH$5:$EH$900)-4,""),4)),"")=$E417,"",IFERROR(INDEX($E$5:$E$900,SMALL(IF(ROUND($EH$5:$EH$900,1)=ROUND($EH417,1),ROW($EH$5:$EH$900)-4,""),4)),""))</f>
        <v/>
      </c>
      <c r="HR417" s="118"/>
      <c r="HS417" s="105" t="str">
        <f t="shared" si="44"/>
        <v>AJEF</v>
      </c>
      <c r="HT417" s="119" t="str">
        <f t="shared" si="45"/>
        <v/>
      </c>
      <c r="HU417" s="119" t="str">
        <f t="shared" si="45"/>
        <v>BCXF</v>
      </c>
      <c r="HV417" s="119" t="str">
        <f t="shared" si="45"/>
        <v/>
      </c>
      <c r="HW417" s="119" t="str">
        <f t="shared" si="45"/>
        <v/>
      </c>
    </row>
    <row r="418" spans="1:231" ht="12.75" customHeight="1" x14ac:dyDescent="0.25">
      <c r="A418" s="110" t="s">
        <v>1072</v>
      </c>
      <c r="B418" s="110" t="s">
        <v>1363</v>
      </c>
      <c r="C418" s="107" t="s">
        <v>1074</v>
      </c>
      <c r="D418" s="108">
        <v>2021</v>
      </c>
      <c r="E418" s="109" t="s">
        <v>1365</v>
      </c>
      <c r="F418" s="107" t="s">
        <v>49</v>
      </c>
      <c r="G418" s="107" t="s">
        <v>1076</v>
      </c>
      <c r="H418" s="107" t="s">
        <v>1076</v>
      </c>
      <c r="I418" s="107" t="s">
        <v>1076</v>
      </c>
      <c r="J418" s="107" t="s">
        <v>1076</v>
      </c>
      <c r="K418" s="107" t="s">
        <v>1076</v>
      </c>
      <c r="L418" s="107" t="s">
        <v>1076</v>
      </c>
      <c r="M418" s="107" t="s">
        <v>1076</v>
      </c>
      <c r="N418" s="107" t="s">
        <v>1076</v>
      </c>
      <c r="O418" s="107" t="s">
        <v>1076</v>
      </c>
      <c r="P418" s="107" t="s">
        <v>1076</v>
      </c>
      <c r="Q418" s="107" t="s">
        <v>1076</v>
      </c>
      <c r="R418" s="107" t="s">
        <v>1077</v>
      </c>
      <c r="S418" s="107" t="s">
        <v>1076</v>
      </c>
      <c r="T418" s="107" t="s">
        <v>1077</v>
      </c>
      <c r="U418" s="107" t="s">
        <v>1077</v>
      </c>
      <c r="V418" s="107" t="s">
        <v>1077</v>
      </c>
      <c r="W418" s="107" t="s">
        <v>18</v>
      </c>
      <c r="X418" s="107" t="s">
        <v>1119</v>
      </c>
      <c r="Y418" s="133" t="s">
        <v>296</v>
      </c>
      <c r="Z418" s="107">
        <v>1</v>
      </c>
      <c r="AA418" s="107" t="s">
        <v>1186</v>
      </c>
      <c r="AB418" s="107">
        <v>2</v>
      </c>
      <c r="AC418" s="110">
        <v>2</v>
      </c>
      <c r="AD418" s="110">
        <v>3200</v>
      </c>
      <c r="AE418" s="107">
        <v>8</v>
      </c>
      <c r="AF418" s="107">
        <v>2</v>
      </c>
      <c r="AG418" s="107">
        <v>127700</v>
      </c>
      <c r="AH418" s="107">
        <v>16</v>
      </c>
      <c r="AI418" s="107" t="s">
        <v>1136</v>
      </c>
      <c r="AJ418" s="107">
        <v>2</v>
      </c>
      <c r="AK418" s="110"/>
      <c r="AL418" s="110"/>
      <c r="AM418" s="107">
        <v>1</v>
      </c>
      <c r="AN418" s="107" t="s">
        <v>367</v>
      </c>
      <c r="AO418" s="110">
        <v>800</v>
      </c>
      <c r="AP418" s="110" t="s">
        <v>1140</v>
      </c>
      <c r="AQ418" s="107" t="s">
        <v>1081</v>
      </c>
      <c r="AR418" s="107" t="s">
        <v>1082</v>
      </c>
      <c r="AS418" s="107" t="s">
        <v>1188</v>
      </c>
      <c r="AT418" s="107" t="s">
        <v>1189</v>
      </c>
      <c r="AU418" s="107">
        <v>15.595000000000001</v>
      </c>
      <c r="AV418" s="111">
        <v>26.882999999999999</v>
      </c>
      <c r="AW418" s="111">
        <v>26.859000000000002</v>
      </c>
      <c r="AX418" s="111">
        <v>15.525</v>
      </c>
      <c r="AY418" s="111">
        <v>14.68</v>
      </c>
      <c r="AZ418" s="111">
        <v>274.32400000000001</v>
      </c>
      <c r="BA418" s="111">
        <v>17.658000000000001</v>
      </c>
      <c r="BB418" s="111">
        <v>10.455</v>
      </c>
      <c r="BC418" s="111">
        <v>19.003</v>
      </c>
      <c r="BD418" s="111">
        <v>42.792999999999999</v>
      </c>
      <c r="BE418" s="111">
        <v>124.89100000000001</v>
      </c>
      <c r="BF418" s="111">
        <v>35.799999999999997</v>
      </c>
      <c r="BG418" s="111">
        <v>37986.29</v>
      </c>
      <c r="BH418" s="107">
        <v>37822.06</v>
      </c>
      <c r="BI418" s="112">
        <v>5.4619999999999997</v>
      </c>
      <c r="BJ418" s="111">
        <v>241.38800000000001</v>
      </c>
      <c r="BK418" s="112">
        <v>28457.49</v>
      </c>
      <c r="BL418" s="112">
        <v>4.1100000000000003</v>
      </c>
      <c r="BM418" s="111">
        <v>211.315</v>
      </c>
      <c r="BN418" s="112">
        <v>19038.919000000002</v>
      </c>
      <c r="BO418" s="112">
        <v>2.75</v>
      </c>
      <c r="BP418" s="111">
        <v>176.85400000000001</v>
      </c>
      <c r="BQ418" s="112">
        <v>9510.3410000000003</v>
      </c>
      <c r="BR418" s="112">
        <v>1.373</v>
      </c>
      <c r="BS418" s="111">
        <v>158.87200000000001</v>
      </c>
      <c r="BT418" s="107">
        <v>665766.44999999995</v>
      </c>
      <c r="BU418" s="107">
        <v>664253.21900000004</v>
      </c>
      <c r="BV418" s="112">
        <v>11.257</v>
      </c>
      <c r="BW418" s="107">
        <v>309.45400000000001</v>
      </c>
      <c r="BX418" s="107">
        <v>499559.19799999997</v>
      </c>
      <c r="BY418" s="107">
        <v>8.4659999999999993</v>
      </c>
      <c r="BZ418" s="107">
        <v>263.23599999999999</v>
      </c>
      <c r="CA418" s="107">
        <v>332946.76500000001</v>
      </c>
      <c r="CB418" s="107">
        <v>5.6420000000000003</v>
      </c>
      <c r="CC418" s="107">
        <v>212.18</v>
      </c>
      <c r="CD418" s="107">
        <v>166476.81</v>
      </c>
      <c r="CE418" s="107">
        <v>2.8210000000000002</v>
      </c>
      <c r="CF418" s="107">
        <v>168.04599999999999</v>
      </c>
      <c r="CG418" s="107">
        <v>155321.32</v>
      </c>
      <c r="CH418" s="107">
        <v>153303.755</v>
      </c>
      <c r="CI418" s="107">
        <v>9.6140000000000008</v>
      </c>
      <c r="CJ418" s="107">
        <v>271.48700000000002</v>
      </c>
      <c r="CK418" s="107">
        <v>116447.895</v>
      </c>
      <c r="CL418" s="107">
        <v>7.3019999999999996</v>
      </c>
      <c r="CM418" s="107">
        <v>216.08799999999999</v>
      </c>
      <c r="CN418" s="107">
        <v>77734.240999999995</v>
      </c>
      <c r="CO418" s="107">
        <v>4.875</v>
      </c>
      <c r="CP418" s="107">
        <v>174.69900000000001</v>
      </c>
      <c r="CQ418" s="107">
        <v>38849.605000000003</v>
      </c>
      <c r="CR418" s="107">
        <v>2.4359999999999999</v>
      </c>
      <c r="CS418" s="107">
        <v>156.30199999999999</v>
      </c>
      <c r="CT418" s="107">
        <v>73885.97</v>
      </c>
      <c r="CU418" s="107">
        <v>73855.62</v>
      </c>
      <c r="CV418" s="107">
        <v>4.91</v>
      </c>
      <c r="CW418" s="107">
        <v>202.34</v>
      </c>
      <c r="CX418" s="107">
        <v>55383.75</v>
      </c>
      <c r="CY418" s="112">
        <v>3.68</v>
      </c>
      <c r="CZ418" s="107">
        <v>188.54</v>
      </c>
      <c r="DA418" s="107">
        <v>36931.69</v>
      </c>
      <c r="DB418" s="112">
        <v>2.4500000000000002</v>
      </c>
      <c r="DC418" s="107">
        <v>161.74</v>
      </c>
      <c r="DD418" s="107">
        <v>18465.46</v>
      </c>
      <c r="DE418" s="112">
        <v>1.23</v>
      </c>
      <c r="DF418" s="107">
        <v>151.43</v>
      </c>
      <c r="DG418" s="107">
        <v>101170.93</v>
      </c>
      <c r="DH418" s="107">
        <v>101181.43</v>
      </c>
      <c r="DI418" s="112">
        <v>4.84</v>
      </c>
      <c r="DJ418" s="107">
        <v>217.76</v>
      </c>
      <c r="DK418" s="107">
        <v>75859.47</v>
      </c>
      <c r="DL418" s="112">
        <v>3.63</v>
      </c>
      <c r="DM418" s="107">
        <v>200.41</v>
      </c>
      <c r="DN418" s="107">
        <v>50691.63</v>
      </c>
      <c r="DO418" s="112">
        <v>2.4300000000000002</v>
      </c>
      <c r="DP418" s="107">
        <v>166.45</v>
      </c>
      <c r="DQ418" s="107">
        <v>25329.61</v>
      </c>
      <c r="DR418" s="112">
        <v>1.21</v>
      </c>
      <c r="DS418" s="107">
        <v>153.5</v>
      </c>
      <c r="DT418" s="107">
        <v>87296.58</v>
      </c>
      <c r="DU418" s="107">
        <v>87858.79</v>
      </c>
      <c r="DV418" s="112">
        <v>89.94</v>
      </c>
      <c r="DW418" s="107">
        <v>215.57</v>
      </c>
      <c r="DX418" s="107">
        <v>65409.26</v>
      </c>
      <c r="DY418" s="112">
        <v>66.959999999999994</v>
      </c>
      <c r="DZ418" s="107">
        <v>196.24</v>
      </c>
      <c r="EA418" s="107">
        <v>43599.839999999997</v>
      </c>
      <c r="EB418" s="112">
        <v>44.63</v>
      </c>
      <c r="EC418" s="107">
        <v>164.91</v>
      </c>
      <c r="ED418" s="107">
        <v>21851.78</v>
      </c>
      <c r="EE418" s="112">
        <v>22.37</v>
      </c>
      <c r="EF418" s="107">
        <v>152.19999999999999</v>
      </c>
      <c r="EG418" s="107">
        <v>2602855</v>
      </c>
      <c r="EH418" s="111">
        <v>2622837.06</v>
      </c>
      <c r="EI418" s="112">
        <v>7.407</v>
      </c>
      <c r="EJ418" s="107">
        <v>247.35</v>
      </c>
      <c r="EK418" s="107">
        <v>2277400</v>
      </c>
      <c r="EL418" s="112">
        <v>6.431</v>
      </c>
      <c r="EM418" s="107">
        <v>241.73</v>
      </c>
      <c r="EN418" s="107">
        <v>1958255.58</v>
      </c>
      <c r="EO418" s="112">
        <v>5.53</v>
      </c>
      <c r="EP418" s="107">
        <v>224.33</v>
      </c>
      <c r="EQ418" s="107">
        <v>1627747.06</v>
      </c>
      <c r="ER418" s="112">
        <v>4.5970000000000004</v>
      </c>
      <c r="ES418" s="107">
        <v>205.23</v>
      </c>
      <c r="ET418" s="107">
        <v>1298400.52</v>
      </c>
      <c r="EU418" s="112">
        <v>3.6669999999999998</v>
      </c>
      <c r="EV418" s="107">
        <v>185.6</v>
      </c>
      <c r="EW418" s="107">
        <v>979412.46</v>
      </c>
      <c r="EX418" s="112">
        <v>2.766</v>
      </c>
      <c r="EY418" s="107">
        <v>171.54</v>
      </c>
      <c r="EZ418" s="107">
        <v>655341.63</v>
      </c>
      <c r="FA418" s="112">
        <v>1.851</v>
      </c>
      <c r="FB418" s="107">
        <v>162.04</v>
      </c>
      <c r="FC418" s="107">
        <v>324977.06</v>
      </c>
      <c r="FD418" s="112">
        <v>0.91800000000000004</v>
      </c>
      <c r="FE418" s="107">
        <v>155.35</v>
      </c>
      <c r="FF418" s="107">
        <v>662.38</v>
      </c>
      <c r="FG418" s="107">
        <v>647.57000000000005</v>
      </c>
      <c r="FH418" s="112">
        <v>1.91</v>
      </c>
      <c r="FI418" s="107">
        <v>136.33000000000001</v>
      </c>
      <c r="FJ418" s="107">
        <v>330.54</v>
      </c>
      <c r="FK418" s="112">
        <v>0.98</v>
      </c>
      <c r="FL418" s="107">
        <v>125.38</v>
      </c>
      <c r="FM418" s="107">
        <v>402.36</v>
      </c>
      <c r="FN418" s="107">
        <v>407.28</v>
      </c>
      <c r="FO418" s="112">
        <v>2.98</v>
      </c>
      <c r="FP418" s="107">
        <v>111.66</v>
      </c>
      <c r="FQ418" s="107">
        <v>201.19</v>
      </c>
      <c r="FR418" s="112">
        <v>1.47</v>
      </c>
      <c r="FS418" s="107">
        <v>108.93</v>
      </c>
      <c r="FT418" s="107">
        <v>144.99</v>
      </c>
      <c r="FU418" s="107">
        <v>12.59</v>
      </c>
      <c r="FV418" s="107">
        <v>296.69</v>
      </c>
      <c r="FW418" s="107">
        <v>145.63999999999999</v>
      </c>
      <c r="FX418" s="107">
        <v>12.64</v>
      </c>
      <c r="FY418" s="107">
        <v>292.86</v>
      </c>
      <c r="FZ418" s="107">
        <v>1298318.31</v>
      </c>
      <c r="GA418" s="107">
        <v>8.77</v>
      </c>
      <c r="GB418" s="107">
        <v>241.63</v>
      </c>
      <c r="GC418" s="107">
        <v>4726907.8499999996</v>
      </c>
      <c r="GD418" s="107">
        <v>31.92</v>
      </c>
      <c r="GE418" s="107">
        <v>255.57</v>
      </c>
      <c r="GF418" s="113">
        <v>100.8</v>
      </c>
      <c r="GG418" s="113">
        <v>27.7</v>
      </c>
      <c r="GH418" s="113">
        <v>14.1</v>
      </c>
      <c r="GI418" s="113">
        <v>73.099999999999994</v>
      </c>
      <c r="GJ418" s="113">
        <v>35.799999999999997</v>
      </c>
      <c r="GK418" s="113">
        <v>230.7</v>
      </c>
      <c r="GL418" s="113">
        <v>0</v>
      </c>
      <c r="GM418" s="107">
        <v>1</v>
      </c>
      <c r="GN418" s="107">
        <v>0</v>
      </c>
      <c r="GO418" s="107">
        <v>0</v>
      </c>
      <c r="GP418" s="133">
        <v>0</v>
      </c>
      <c r="GQ418" s="133">
        <v>0</v>
      </c>
      <c r="GR418" s="133" t="s">
        <v>1106</v>
      </c>
      <c r="GS418" s="72"/>
      <c r="GT418" s="72">
        <v>0.89</v>
      </c>
      <c r="GU418" s="72">
        <v>0.93</v>
      </c>
      <c r="GV418" s="72">
        <v>0.94</v>
      </c>
      <c r="GW418" s="72">
        <v>0.93</v>
      </c>
      <c r="GX418" s="72" t="s">
        <v>1085</v>
      </c>
      <c r="GY418" s="72">
        <v>1</v>
      </c>
      <c r="GZ418" s="72">
        <v>800</v>
      </c>
      <c r="HA418" s="133" t="s">
        <v>1086</v>
      </c>
      <c r="HB418" s="133">
        <v>107.1</v>
      </c>
      <c r="HC418" s="53" t="str">
        <f t="shared" si="42"/>
        <v>133</v>
      </c>
      <c r="HD418" s="56">
        <f t="shared" si="46"/>
        <v>2021</v>
      </c>
      <c r="HF418" s="56" t="e">
        <f>MATCH(ROUND(#REF!,1),#REF!,0)</f>
        <v>#REF!</v>
      </c>
      <c r="HG418" s="56" t="e">
        <f>MATCH(ROUND(#REF!,1),#REF!,0)</f>
        <v>#REF!</v>
      </c>
      <c r="HH418" s="56" t="e">
        <f>MATCH(ROUND(#REF!,1),#REF!,0)</f>
        <v>#REF!</v>
      </c>
      <c r="HI418" s="56" t="e">
        <f>MATCH(ROUND(#REF!,1),#REF!,0)</f>
        <v>#REF!</v>
      </c>
      <c r="HK418" s="115">
        <f t="shared" si="43"/>
        <v>2</v>
      </c>
      <c r="HL418" s="115" t="str" cm="1">
        <f t="array" ref="HL418">IFERROR(INDEX(#REF!,'5. Data Set'!HH418),"")</f>
        <v/>
      </c>
      <c r="HN418" s="116" t="str" cm="1">
        <f t="array" ref="HN418">IF(IFERROR(INDEX($E$5:$E$900,SMALL(IF(ROUND($EH$5:$EH$900,1)=ROUND($EH418,1),ROW($EH$5:$EH$900)-4,""),1)),"")=$E418,"",IFERROR(INDEX($E$5:$E$900,SMALL(IF(ROUND($EH$5:$EH$900,1)=ROUND($EH418,1),ROW($EH$5:$EH$900)-4,""),1)),""))</f>
        <v/>
      </c>
      <c r="HO418" s="116" t="str" cm="1">
        <f t="array" ref="HO418">IF(IFERROR(INDEX($E$5:$E$900,SMALL(IF(ROUND($EH$5:$EH$900,1)=ROUND($EH418,1),ROW($EH$5:$EH$900)-4,""),2)),"")=$E418,"",IFERROR(INDEX($E$5:$E$900,SMALL(IF(ROUND($EH$5:$EH$900,1)=ROUND($EH418,1),ROW($EH$5:$EH$900)-4,""),2)),""))</f>
        <v>TGG209</v>
      </c>
      <c r="HP418" s="116" t="str" cm="1">
        <f t="array" ref="HP418">IF(IFERROR(INDEX($E$5:$E$900,SMALL(IF(ROUND($EH$5:$EH$900,1)=ROUND($EH418,1),ROW($EH$5:$EH$900)-4,""),3)),"")=$E418,"",IFERROR(INDEX($E$5:$E$900,SMALL(IF(ROUND($EH$5:$EH$900,1)=ROUND($EH418,1),ROW($EH$5:$EH$900)-4,""),3)),""))</f>
        <v/>
      </c>
      <c r="HQ418" s="117" t="str" cm="1">
        <f t="array" ref="HQ418">IF(IFERROR(INDEX($E$5:$E$900,SMALL(IF(ROUND($EH$5:$EH$900,1)=ROUND($EH418,1),ROW($EH$5:$EH$900)-4,""),4)),"")=$E418,"",IFERROR(INDEX($E$5:$E$900,SMALL(IF(ROUND($EH$5:$EH$900,1)=ROUND($EH418,1),ROW($EH$5:$EH$900)-4,""),4)),""))</f>
        <v/>
      </c>
      <c r="HR418" s="118"/>
      <c r="HS418" s="105" t="str">
        <f t="shared" si="44"/>
        <v>AJEF</v>
      </c>
      <c r="HT418" s="119" t="str">
        <f t="shared" si="45"/>
        <v/>
      </c>
      <c r="HU418" s="119" t="str">
        <f t="shared" si="45"/>
        <v>BCXF</v>
      </c>
      <c r="HV418" s="119" t="str">
        <f t="shared" si="45"/>
        <v/>
      </c>
      <c r="HW418" s="119" t="str">
        <f t="shared" si="45"/>
        <v/>
      </c>
    </row>
    <row r="419" spans="1:231" ht="12.75" customHeight="1" x14ac:dyDescent="0.25">
      <c r="A419" s="110" t="s">
        <v>1072</v>
      </c>
      <c r="B419" s="110" t="s">
        <v>1363</v>
      </c>
      <c r="C419" s="107" t="s">
        <v>1074</v>
      </c>
      <c r="D419" s="108">
        <v>2021</v>
      </c>
      <c r="E419" s="109" t="s">
        <v>1366</v>
      </c>
      <c r="F419" s="107" t="s">
        <v>300</v>
      </c>
      <c r="G419" s="107" t="s">
        <v>1076</v>
      </c>
      <c r="H419" s="107" t="s">
        <v>1076</v>
      </c>
      <c r="I419" s="107" t="s">
        <v>1076</v>
      </c>
      <c r="J419" s="107" t="s">
        <v>1076</v>
      </c>
      <c r="K419" s="107" t="s">
        <v>1076</v>
      </c>
      <c r="L419" s="107" t="s">
        <v>1076</v>
      </c>
      <c r="M419" s="107" t="s">
        <v>1076</v>
      </c>
      <c r="N419" s="107" t="s">
        <v>1076</v>
      </c>
      <c r="O419" s="107" t="s">
        <v>1076</v>
      </c>
      <c r="P419" s="107" t="s">
        <v>1076</v>
      </c>
      <c r="Q419" s="107" t="s">
        <v>1076</v>
      </c>
      <c r="R419" s="107" t="s">
        <v>1077</v>
      </c>
      <c r="S419" s="107" t="s">
        <v>1076</v>
      </c>
      <c r="T419" s="107" t="s">
        <v>1077</v>
      </c>
      <c r="U419" s="107" t="s">
        <v>1077</v>
      </c>
      <c r="V419" s="107" t="s">
        <v>1077</v>
      </c>
      <c r="W419" s="107" t="s">
        <v>18</v>
      </c>
      <c r="X419" s="107" t="s">
        <v>1119</v>
      </c>
      <c r="Y419" s="133" t="s">
        <v>296</v>
      </c>
      <c r="Z419" s="107">
        <v>1</v>
      </c>
      <c r="AA419" s="107" t="s">
        <v>1205</v>
      </c>
      <c r="AB419" s="107">
        <v>2</v>
      </c>
      <c r="AC419" s="110">
        <v>1</v>
      </c>
      <c r="AD419" s="110">
        <v>2450</v>
      </c>
      <c r="AE419" s="107">
        <v>64</v>
      </c>
      <c r="AF419" s="107">
        <v>2</v>
      </c>
      <c r="AG419" s="107">
        <v>511700</v>
      </c>
      <c r="AH419" s="107">
        <v>8</v>
      </c>
      <c r="AI419" s="107" t="s">
        <v>1367</v>
      </c>
      <c r="AJ419" s="107">
        <v>2</v>
      </c>
      <c r="AK419" s="110"/>
      <c r="AL419" s="110"/>
      <c r="AM419" s="107">
        <v>1</v>
      </c>
      <c r="AN419" s="107" t="s">
        <v>367</v>
      </c>
      <c r="AO419" s="110">
        <v>800</v>
      </c>
      <c r="AP419" s="110" t="s">
        <v>1140</v>
      </c>
      <c r="AQ419" s="107" t="s">
        <v>1081</v>
      </c>
      <c r="AR419" s="107" t="s">
        <v>1082</v>
      </c>
      <c r="AS419" s="107" t="s">
        <v>1188</v>
      </c>
      <c r="AT419" s="107" t="s">
        <v>1189</v>
      </c>
      <c r="AU419" s="107">
        <v>34.180999999999997</v>
      </c>
      <c r="AV419" s="111">
        <v>34.762</v>
      </c>
      <c r="AW419" s="111">
        <v>66.316000000000003</v>
      </c>
      <c r="AX419" s="111">
        <v>49.776000000000003</v>
      </c>
      <c r="AY419" s="111">
        <v>41.828000000000003</v>
      </c>
      <c r="AZ419" s="111">
        <v>808.48800000000006</v>
      </c>
      <c r="BA419" s="111">
        <v>36.279000000000003</v>
      </c>
      <c r="BB419" s="111">
        <v>12.622999999999999</v>
      </c>
      <c r="BC419" s="111">
        <v>20.177</v>
      </c>
      <c r="BD419" s="111">
        <v>31.306999999999999</v>
      </c>
      <c r="BE419" s="111">
        <v>520.55600000000004</v>
      </c>
      <c r="BF419" s="107">
        <v>74.099999999999994</v>
      </c>
      <c r="BG419" s="107">
        <v>108816.76</v>
      </c>
      <c r="BH419" s="107">
        <v>108900.33100000001</v>
      </c>
      <c r="BI419" s="112">
        <v>15.727</v>
      </c>
      <c r="BJ419" s="111">
        <v>375.04599999999999</v>
      </c>
      <c r="BK419" s="112">
        <v>81630.705000000002</v>
      </c>
      <c r="BL419" s="112">
        <v>11.789</v>
      </c>
      <c r="BM419" s="111">
        <v>307.50599999999997</v>
      </c>
      <c r="BN419" s="112">
        <v>54425.607000000004</v>
      </c>
      <c r="BO419" s="112">
        <v>7.86</v>
      </c>
      <c r="BP419" s="111">
        <v>231.203</v>
      </c>
      <c r="BQ419" s="112">
        <v>27201.255000000001</v>
      </c>
      <c r="BR419" s="112">
        <v>3.9279999999999999</v>
      </c>
      <c r="BS419" s="111">
        <v>157.28200000000001</v>
      </c>
      <c r="BT419" s="107">
        <v>845073.79</v>
      </c>
      <c r="BU419" s="107">
        <v>845809.35100000002</v>
      </c>
      <c r="BV419" s="112">
        <v>14.334</v>
      </c>
      <c r="BW419" s="107">
        <v>311.94799999999998</v>
      </c>
      <c r="BX419" s="107">
        <v>633793.68700000003</v>
      </c>
      <c r="BY419" s="107">
        <v>10.741</v>
      </c>
      <c r="BZ419" s="107">
        <v>236.82</v>
      </c>
      <c r="CA419" s="107">
        <v>422799.2</v>
      </c>
      <c r="CB419" s="107">
        <v>7.165</v>
      </c>
      <c r="CC419" s="107">
        <v>207.52099999999999</v>
      </c>
      <c r="CD419" s="107">
        <v>211191.86300000001</v>
      </c>
      <c r="CE419" s="107">
        <v>3.5790000000000002</v>
      </c>
      <c r="CF419" s="107">
        <v>176.358</v>
      </c>
      <c r="CG419" s="107">
        <v>430399.7</v>
      </c>
      <c r="CH419" s="107">
        <v>439267.092</v>
      </c>
      <c r="CI419" s="112">
        <v>27.545999999999999</v>
      </c>
      <c r="CJ419" s="107">
        <v>342.26</v>
      </c>
      <c r="CK419" s="107">
        <v>322909.33299999998</v>
      </c>
      <c r="CL419" s="107">
        <v>20.25</v>
      </c>
      <c r="CM419" s="107">
        <v>277.29199999999997</v>
      </c>
      <c r="CN419" s="107">
        <v>215222.24</v>
      </c>
      <c r="CO419" s="107">
        <v>13.497</v>
      </c>
      <c r="CP419" s="107">
        <v>183.37899999999999</v>
      </c>
      <c r="CQ419" s="107">
        <v>107529.58500000001</v>
      </c>
      <c r="CR419" s="107">
        <v>6.7430000000000003</v>
      </c>
      <c r="CS419" s="107">
        <v>150.81899999999999</v>
      </c>
      <c r="CT419" s="107">
        <v>243671.67999999999</v>
      </c>
      <c r="CU419" s="107">
        <v>243811.36</v>
      </c>
      <c r="CV419" s="107">
        <v>16.190000000000001</v>
      </c>
      <c r="CW419" s="107">
        <v>241.99</v>
      </c>
      <c r="CX419" s="107">
        <v>182738.09</v>
      </c>
      <c r="CY419" s="112">
        <v>12.14</v>
      </c>
      <c r="CZ419" s="107">
        <v>204.49</v>
      </c>
      <c r="DA419" s="107">
        <v>121866.09</v>
      </c>
      <c r="DB419" s="112">
        <v>8.09</v>
      </c>
      <c r="DC419" s="107">
        <v>156.78</v>
      </c>
      <c r="DD419" s="107">
        <v>60912.98</v>
      </c>
      <c r="DE419" s="112">
        <v>4.05</v>
      </c>
      <c r="DF419" s="107">
        <v>135.13</v>
      </c>
      <c r="DG419" s="107">
        <v>319783.58</v>
      </c>
      <c r="DH419" s="107">
        <v>319643.89</v>
      </c>
      <c r="DI419" s="112">
        <v>15.3</v>
      </c>
      <c r="DJ419" s="107">
        <v>282.98</v>
      </c>
      <c r="DK419" s="107">
        <v>239779.06</v>
      </c>
      <c r="DL419" s="112">
        <v>11.48</v>
      </c>
      <c r="DM419" s="107">
        <v>239.04</v>
      </c>
      <c r="DN419" s="107">
        <v>159856.87</v>
      </c>
      <c r="DO419" s="112">
        <v>7.65</v>
      </c>
      <c r="DP419" s="107">
        <v>173.5</v>
      </c>
      <c r="DQ419" s="107">
        <v>79892.61</v>
      </c>
      <c r="DR419" s="112">
        <v>3.83</v>
      </c>
      <c r="DS419" s="107">
        <v>143.15</v>
      </c>
      <c r="DT419" s="107">
        <v>267867.17</v>
      </c>
      <c r="DU419" s="107">
        <v>269468.74</v>
      </c>
      <c r="DV419" s="112">
        <v>275.86</v>
      </c>
      <c r="DW419" s="107">
        <v>253.55</v>
      </c>
      <c r="DX419" s="107">
        <v>200984.93</v>
      </c>
      <c r="DY419" s="112">
        <v>205.75</v>
      </c>
      <c r="DZ419" s="107">
        <v>217.5</v>
      </c>
      <c r="EA419" s="107">
        <v>134035.28</v>
      </c>
      <c r="EB419" s="112">
        <v>137.21</v>
      </c>
      <c r="EC419" s="107">
        <v>163.91</v>
      </c>
      <c r="ED419" s="107">
        <v>67000.399999999994</v>
      </c>
      <c r="EE419" s="112">
        <v>68.59</v>
      </c>
      <c r="EF419" s="107">
        <v>138.31</v>
      </c>
      <c r="EG419" s="107">
        <v>6330276.7800000003</v>
      </c>
      <c r="EH419" s="111">
        <v>6300733.7000000002</v>
      </c>
      <c r="EI419" s="112">
        <v>17.792999999999999</v>
      </c>
      <c r="EJ419" s="107">
        <v>354.87</v>
      </c>
      <c r="EK419" s="107">
        <v>5543205.0599999996</v>
      </c>
      <c r="EL419" s="112">
        <v>15.654</v>
      </c>
      <c r="EM419" s="107">
        <v>336.05</v>
      </c>
      <c r="EN419" s="107">
        <v>4745278.91</v>
      </c>
      <c r="EO419" s="112">
        <v>13.4</v>
      </c>
      <c r="EP419" s="107">
        <v>305.64</v>
      </c>
      <c r="EQ419" s="107">
        <v>3952654.87</v>
      </c>
      <c r="ER419" s="112">
        <v>11.162000000000001</v>
      </c>
      <c r="ES419" s="107">
        <v>271.19</v>
      </c>
      <c r="ET419" s="107">
        <v>3160699.22</v>
      </c>
      <c r="EU419" s="112">
        <v>8.9260000000000002</v>
      </c>
      <c r="EV419" s="107">
        <v>227.46</v>
      </c>
      <c r="EW419" s="107">
        <v>2375382.02</v>
      </c>
      <c r="EX419" s="112">
        <v>6.7080000000000002</v>
      </c>
      <c r="EY419" s="107">
        <v>176.17</v>
      </c>
      <c r="EZ419" s="107">
        <v>1580699.39</v>
      </c>
      <c r="FA419" s="112">
        <v>4.4640000000000004</v>
      </c>
      <c r="FB419" s="107">
        <v>155.76</v>
      </c>
      <c r="FC419" s="107">
        <v>791773.03</v>
      </c>
      <c r="FD419" s="112">
        <v>2.2360000000000002</v>
      </c>
      <c r="FE419" s="107">
        <v>134.47</v>
      </c>
      <c r="FF419" s="107">
        <v>662.99</v>
      </c>
      <c r="FG419" s="107">
        <v>655.53</v>
      </c>
      <c r="FH419" s="112">
        <v>1.94</v>
      </c>
      <c r="FI419" s="107">
        <v>110.27</v>
      </c>
      <c r="FJ419" s="107">
        <v>330.26</v>
      </c>
      <c r="FK419" s="112">
        <v>0.98</v>
      </c>
      <c r="FL419" s="107">
        <v>107.56</v>
      </c>
      <c r="FM419" s="107">
        <v>411.69</v>
      </c>
      <c r="FN419" s="107">
        <v>412.12</v>
      </c>
      <c r="FO419" s="112">
        <v>3.02</v>
      </c>
      <c r="FP419" s="107">
        <v>106.74</v>
      </c>
      <c r="FQ419" s="107">
        <v>206.5</v>
      </c>
      <c r="FR419" s="112">
        <v>1.51</v>
      </c>
      <c r="FS419" s="107">
        <v>104.97</v>
      </c>
      <c r="FT419" s="107">
        <v>100.56</v>
      </c>
      <c r="FU419" s="107">
        <v>8.73</v>
      </c>
      <c r="FV419" s="107">
        <v>275.99</v>
      </c>
      <c r="FW419" s="107">
        <v>101.02</v>
      </c>
      <c r="FX419" s="107">
        <v>8.77</v>
      </c>
      <c r="FY419" s="107">
        <v>282.98</v>
      </c>
      <c r="FZ419" s="107">
        <v>4053938.66</v>
      </c>
      <c r="GA419" s="107">
        <v>27.37</v>
      </c>
      <c r="GB419" s="107">
        <v>380.72</v>
      </c>
      <c r="GC419" s="107">
        <v>28846877.579999998</v>
      </c>
      <c r="GD419" s="107">
        <v>194.79</v>
      </c>
      <c r="GE419" s="107">
        <v>374.19</v>
      </c>
      <c r="GF419" s="113">
        <v>79.400000000000006</v>
      </c>
      <c r="GG419" s="113">
        <v>64.8</v>
      </c>
      <c r="GH419" s="113">
        <v>16</v>
      </c>
      <c r="GI419" s="113">
        <v>127.7</v>
      </c>
      <c r="GJ419" s="113">
        <v>74.099999999999994</v>
      </c>
      <c r="GK419" s="113">
        <v>229.8</v>
      </c>
      <c r="GL419" s="113">
        <v>0</v>
      </c>
      <c r="GM419" s="107">
        <v>1</v>
      </c>
      <c r="GN419" s="107">
        <v>0</v>
      </c>
      <c r="GO419" s="107">
        <v>0</v>
      </c>
      <c r="GP419" s="133">
        <v>0</v>
      </c>
      <c r="GQ419" s="133">
        <v>0</v>
      </c>
      <c r="GR419" s="133" t="s">
        <v>1106</v>
      </c>
      <c r="GS419" s="72" t="s">
        <v>981</v>
      </c>
      <c r="GT419" s="72">
        <v>0.89</v>
      </c>
      <c r="GU419" s="72">
        <v>0.93</v>
      </c>
      <c r="GV419" s="72">
        <v>0.94</v>
      </c>
      <c r="GW419" s="72">
        <v>0.93</v>
      </c>
      <c r="GX419" s="72" t="s">
        <v>1085</v>
      </c>
      <c r="GY419" s="72">
        <v>1</v>
      </c>
      <c r="GZ419" s="72">
        <v>800</v>
      </c>
      <c r="HA419" s="133" t="s">
        <v>1086</v>
      </c>
      <c r="HB419" s="133">
        <v>80.900000000000006</v>
      </c>
      <c r="HC419" s="53" t="str">
        <f t="shared" ref="HC419:HC462" si="47">IF(IFERROR(FIND("TGG",E419),"0")&lt;&gt;"0",SUBSTITUTE(E419,"TGG",""),"0")</f>
        <v>134</v>
      </c>
      <c r="HD419" s="56">
        <f t="shared" si="46"/>
        <v>2021</v>
      </c>
      <c r="HF419" s="56" t="e">
        <f>MATCH(ROUND(#REF!,1),#REF!,0)</f>
        <v>#REF!</v>
      </c>
      <c r="HG419" s="56" t="e">
        <f>MATCH(ROUND(#REF!,1),#REF!,0)</f>
        <v>#REF!</v>
      </c>
      <c r="HH419" s="56" t="e">
        <f>MATCH(ROUND(#REF!,1),#REF!,0)</f>
        <v>#REF!</v>
      </c>
      <c r="HI419" s="56" t="e">
        <f>MATCH(ROUND(#REF!,1),#REF!,0)</f>
        <v>#REF!</v>
      </c>
      <c r="HK419" s="115">
        <f t="shared" si="43"/>
        <v>1</v>
      </c>
      <c r="HL419" s="115" t="str" cm="1">
        <f t="array" ref="HL419">IFERROR(INDEX(#REF!,'5. Data Set'!HH419),"")</f>
        <v/>
      </c>
      <c r="HN419" s="116" t="str" cm="1">
        <f t="array" ref="HN419">IF(IFERROR(INDEX($E$5:$E$900,SMALL(IF(ROUND($EH$5:$EH$900,1)=ROUND($EH419,1),ROW($EH$5:$EH$900)-4,""),1)),"")=$E419,"",IFERROR(INDEX($E$5:$E$900,SMALL(IF(ROUND($EH$5:$EH$900,1)=ROUND($EH419,1),ROW($EH$5:$EH$900)-4,""),1)),""))</f>
        <v/>
      </c>
      <c r="HO419" s="116" t="str" cm="1">
        <f t="array" ref="HO419">IF(IFERROR(INDEX($E$5:$E$900,SMALL(IF(ROUND($EH$5:$EH$900,1)=ROUND($EH419,1),ROW($EH$5:$EH$900)-4,""),2)),"")=$E419,"",IFERROR(INDEX($E$5:$E$900,SMALL(IF(ROUND($EH$5:$EH$900,1)=ROUND($EH419,1),ROW($EH$5:$EH$900)-4,""),2)),""))</f>
        <v/>
      </c>
      <c r="HP419" s="116" t="str" cm="1">
        <f t="array" ref="HP419">IF(IFERROR(INDEX($E$5:$E$900,SMALL(IF(ROUND($EH$5:$EH$900,1)=ROUND($EH419,1),ROW($EH$5:$EH$900)-4,""),3)),"")=$E419,"",IFERROR(INDEX($E$5:$E$900,SMALL(IF(ROUND($EH$5:$EH$900,1)=ROUND($EH419,1),ROW($EH$5:$EH$900)-4,""),3)),""))</f>
        <v/>
      </c>
      <c r="HQ419" s="117" t="str" cm="1">
        <f t="array" ref="HQ419">IF(IFERROR(INDEX($E$5:$E$900,SMALL(IF(ROUND($EH$5:$EH$900,1)=ROUND($EH419,1),ROW($EH$5:$EH$900)-4,""),4)),"")=$E419,"",IFERROR(INDEX($E$5:$E$900,SMALL(IF(ROUND($EH$5:$EH$900,1)=ROUND($EH419,1),ROW($EH$5:$EH$900)-4,""),4)),""))</f>
        <v/>
      </c>
      <c r="HR419" s="118"/>
      <c r="HS419" s="105" t="str">
        <f t="shared" si="44"/>
        <v>AJEF</v>
      </c>
      <c r="HT419" s="119" t="str">
        <f t="shared" si="45"/>
        <v/>
      </c>
      <c r="HU419" s="119" t="str">
        <f t="shared" si="45"/>
        <v/>
      </c>
      <c r="HV419" s="119" t="str">
        <f t="shared" si="45"/>
        <v/>
      </c>
      <c r="HW419" s="119" t="str">
        <f t="shared" si="45"/>
        <v/>
      </c>
    </row>
    <row r="420" spans="1:231" ht="12.75" customHeight="1" x14ac:dyDescent="0.25">
      <c r="A420" s="110" t="s">
        <v>1072</v>
      </c>
      <c r="B420" s="110" t="s">
        <v>1363</v>
      </c>
      <c r="C420" s="107" t="s">
        <v>1074</v>
      </c>
      <c r="D420" s="108">
        <v>2021</v>
      </c>
      <c r="E420" s="109" t="s">
        <v>1368</v>
      </c>
      <c r="F420" s="107" t="s">
        <v>300</v>
      </c>
      <c r="G420" s="107" t="s">
        <v>1076</v>
      </c>
      <c r="H420" s="107" t="s">
        <v>1076</v>
      </c>
      <c r="I420" s="107" t="s">
        <v>1076</v>
      </c>
      <c r="J420" s="107" t="s">
        <v>1076</v>
      </c>
      <c r="K420" s="107" t="s">
        <v>1076</v>
      </c>
      <c r="L420" s="107" t="s">
        <v>1076</v>
      </c>
      <c r="M420" s="107" t="s">
        <v>1076</v>
      </c>
      <c r="N420" s="107" t="s">
        <v>1076</v>
      </c>
      <c r="O420" s="107" t="s">
        <v>1076</v>
      </c>
      <c r="P420" s="107" t="s">
        <v>1076</v>
      </c>
      <c r="Q420" s="107" t="s">
        <v>1076</v>
      </c>
      <c r="R420" s="107" t="s">
        <v>1077</v>
      </c>
      <c r="S420" s="107" t="s">
        <v>1076</v>
      </c>
      <c r="T420" s="107" t="s">
        <v>1077</v>
      </c>
      <c r="U420" s="107" t="s">
        <v>1077</v>
      </c>
      <c r="V420" s="107" t="s">
        <v>1077</v>
      </c>
      <c r="W420" s="107" t="s">
        <v>18</v>
      </c>
      <c r="X420" s="107" t="s">
        <v>1119</v>
      </c>
      <c r="Y420" s="133" t="s">
        <v>296</v>
      </c>
      <c r="Z420" s="107">
        <v>1</v>
      </c>
      <c r="AA420" s="107" t="s">
        <v>1205</v>
      </c>
      <c r="AB420" s="126">
        <v>2</v>
      </c>
      <c r="AC420" s="246">
        <v>2</v>
      </c>
      <c r="AD420" s="110">
        <v>2450</v>
      </c>
      <c r="AE420" s="107">
        <v>64</v>
      </c>
      <c r="AF420" s="107">
        <v>2</v>
      </c>
      <c r="AG420" s="107">
        <v>1023700</v>
      </c>
      <c r="AH420" s="107">
        <v>16</v>
      </c>
      <c r="AI420" s="107" t="s">
        <v>1369</v>
      </c>
      <c r="AJ420" s="107">
        <v>2</v>
      </c>
      <c r="AK420" s="110"/>
      <c r="AL420" s="110"/>
      <c r="AM420" s="107">
        <v>1</v>
      </c>
      <c r="AN420" s="107" t="s">
        <v>367</v>
      </c>
      <c r="AO420" s="110">
        <v>800</v>
      </c>
      <c r="AP420" s="110" t="s">
        <v>1140</v>
      </c>
      <c r="AQ420" s="107" t="s">
        <v>1081</v>
      </c>
      <c r="AR420" s="107" t="s">
        <v>1082</v>
      </c>
      <c r="AS420" s="107" t="s">
        <v>1188</v>
      </c>
      <c r="AT420" s="107" t="s">
        <v>1189</v>
      </c>
      <c r="AU420" s="107">
        <v>35.505000000000003</v>
      </c>
      <c r="AV420" s="111">
        <v>36.868000000000002</v>
      </c>
      <c r="AW420" s="111">
        <v>70.08</v>
      </c>
      <c r="AX420" s="111">
        <v>53.051000000000002</v>
      </c>
      <c r="AY420" s="111">
        <v>44.026000000000003</v>
      </c>
      <c r="AZ420" s="111">
        <v>851.178</v>
      </c>
      <c r="BA420" s="111">
        <v>37.795000000000002</v>
      </c>
      <c r="BB420" s="111">
        <v>7.0570000000000004</v>
      </c>
      <c r="BC420" s="111">
        <v>10.656000000000001</v>
      </c>
      <c r="BD420" s="111">
        <v>31.698</v>
      </c>
      <c r="BE420" s="111">
        <v>746.50400000000002</v>
      </c>
      <c r="BF420" s="111">
        <v>78.599999999999994</v>
      </c>
      <c r="BG420" s="111">
        <v>216908.87</v>
      </c>
      <c r="BH420" s="107">
        <v>217068.80300000001</v>
      </c>
      <c r="BI420" s="112">
        <v>31.347999999999999</v>
      </c>
      <c r="BJ420" s="111">
        <v>722.46900000000005</v>
      </c>
      <c r="BK420" s="112">
        <v>162691.25</v>
      </c>
      <c r="BL420" s="112">
        <v>23.495000000000001</v>
      </c>
      <c r="BM420" s="111">
        <v>591.23299999999995</v>
      </c>
      <c r="BN420" s="112">
        <v>108553.86500000001</v>
      </c>
      <c r="BO420" s="112">
        <v>15.677</v>
      </c>
      <c r="BP420" s="111">
        <v>445.88099999999997</v>
      </c>
      <c r="BQ420" s="112">
        <v>54275.027999999998</v>
      </c>
      <c r="BR420" s="112">
        <v>7.8380000000000001</v>
      </c>
      <c r="BS420" s="111">
        <v>299.03699999999998</v>
      </c>
      <c r="BT420" s="107">
        <v>1690653.91</v>
      </c>
      <c r="BU420" s="112">
        <v>1691368.183</v>
      </c>
      <c r="BV420" s="112">
        <v>28.663</v>
      </c>
      <c r="BW420" s="107">
        <v>606.96100000000001</v>
      </c>
      <c r="BX420" s="107">
        <v>1268113.4040000001</v>
      </c>
      <c r="BY420" s="107">
        <v>21.49</v>
      </c>
      <c r="BZ420" s="107">
        <v>457.02199999999999</v>
      </c>
      <c r="CA420" s="107">
        <v>845458.35900000005</v>
      </c>
      <c r="CB420" s="107">
        <v>14.327999999999999</v>
      </c>
      <c r="CC420" s="107">
        <v>394.28300000000002</v>
      </c>
      <c r="CD420" s="107">
        <v>422592.12599999999</v>
      </c>
      <c r="CE420" s="107">
        <v>7.1619999999999999</v>
      </c>
      <c r="CF420" s="107">
        <v>312.779</v>
      </c>
      <c r="CG420" s="107">
        <v>859066.91</v>
      </c>
      <c r="CH420" s="112">
        <v>882819.32400000002</v>
      </c>
      <c r="CI420" s="112">
        <v>55.360999999999997</v>
      </c>
      <c r="CJ420" s="107">
        <v>655.26700000000005</v>
      </c>
      <c r="CK420" s="107">
        <v>644462.36199999996</v>
      </c>
      <c r="CL420" s="107">
        <v>40.414000000000001</v>
      </c>
      <c r="CM420" s="107">
        <v>524.96400000000006</v>
      </c>
      <c r="CN420" s="107">
        <v>429601.84399999998</v>
      </c>
      <c r="CO420" s="107">
        <v>26.94</v>
      </c>
      <c r="CP420" s="107">
        <v>347.08100000000002</v>
      </c>
      <c r="CQ420" s="107">
        <v>214790.69200000001</v>
      </c>
      <c r="CR420" s="107">
        <v>13.468999999999999</v>
      </c>
      <c r="CS420" s="107">
        <v>281.92500000000001</v>
      </c>
      <c r="CT420" s="107">
        <v>487751.48</v>
      </c>
      <c r="CU420" s="112">
        <v>487302.22</v>
      </c>
      <c r="CV420" s="107">
        <v>32.369999999999997</v>
      </c>
      <c r="CW420" s="107">
        <v>458.21</v>
      </c>
      <c r="CX420" s="107">
        <v>365943.38</v>
      </c>
      <c r="CY420" s="112">
        <v>24.31</v>
      </c>
      <c r="CZ420" s="107">
        <v>387.61</v>
      </c>
      <c r="DA420" s="107">
        <v>243965.37</v>
      </c>
      <c r="DB420" s="112">
        <v>16.2</v>
      </c>
      <c r="DC420" s="107">
        <v>294.68</v>
      </c>
      <c r="DD420" s="107">
        <v>121910.63</v>
      </c>
      <c r="DE420" s="112">
        <v>8.1</v>
      </c>
      <c r="DF420" s="107">
        <v>248.94</v>
      </c>
      <c r="DG420" s="107">
        <v>640394.6</v>
      </c>
      <c r="DH420" s="112">
        <v>640091.02</v>
      </c>
      <c r="DI420" s="112">
        <v>30.65</v>
      </c>
      <c r="DJ420" s="107">
        <v>544.66</v>
      </c>
      <c r="DK420" s="107">
        <v>480377.11</v>
      </c>
      <c r="DL420" s="112">
        <v>23</v>
      </c>
      <c r="DM420" s="107">
        <v>458.14</v>
      </c>
      <c r="DN420" s="107">
        <v>320296.69</v>
      </c>
      <c r="DO420" s="112">
        <v>15.34</v>
      </c>
      <c r="DP420" s="107">
        <v>328.4</v>
      </c>
      <c r="DQ420" s="107">
        <v>160091.16</v>
      </c>
      <c r="DR420" s="112">
        <v>7.67</v>
      </c>
      <c r="DS420" s="107">
        <v>269.08</v>
      </c>
      <c r="DT420" s="107">
        <v>537325.79</v>
      </c>
      <c r="DU420" s="112">
        <v>539706.79</v>
      </c>
      <c r="DV420" s="112">
        <v>552.5</v>
      </c>
      <c r="DW420" s="107">
        <v>487.21</v>
      </c>
      <c r="DX420" s="107">
        <v>402785.58</v>
      </c>
      <c r="DY420" s="112">
        <v>412.33</v>
      </c>
      <c r="DZ420" s="107">
        <v>417.93</v>
      </c>
      <c r="EA420" s="107">
        <v>268786.34000000003</v>
      </c>
      <c r="EB420" s="112">
        <v>275.16000000000003</v>
      </c>
      <c r="EC420" s="107">
        <v>310.33</v>
      </c>
      <c r="ED420" s="107">
        <v>134406.68</v>
      </c>
      <c r="EE420" s="112">
        <v>137.59</v>
      </c>
      <c r="EF420" s="107">
        <v>260.02999999999997</v>
      </c>
      <c r="EG420" s="107">
        <v>12668913.390000001</v>
      </c>
      <c r="EH420" s="111">
        <v>12606622.5</v>
      </c>
      <c r="EI420" s="112">
        <v>35.600999999999999</v>
      </c>
      <c r="EJ420" s="107">
        <v>691.64</v>
      </c>
      <c r="EK420" s="107">
        <v>11092748.810000001</v>
      </c>
      <c r="EL420" s="112">
        <v>31.326000000000001</v>
      </c>
      <c r="EM420" s="107">
        <v>654.17999999999995</v>
      </c>
      <c r="EN420" s="107">
        <v>9499760.7699999996</v>
      </c>
      <c r="EO420" s="112">
        <v>26.827000000000002</v>
      </c>
      <c r="EP420" s="107">
        <v>593.80999999999995</v>
      </c>
      <c r="EQ420" s="107">
        <v>7923764.4000000004</v>
      </c>
      <c r="ER420" s="112">
        <v>22.376000000000001</v>
      </c>
      <c r="ES420" s="107">
        <v>521.52</v>
      </c>
      <c r="ET420" s="107">
        <v>6340976.5899999999</v>
      </c>
      <c r="EU420" s="112">
        <v>17.907</v>
      </c>
      <c r="EV420" s="107">
        <v>427.51</v>
      </c>
      <c r="EW420" s="107">
        <v>4744746.76</v>
      </c>
      <c r="EX420" s="112">
        <v>13.398999999999999</v>
      </c>
      <c r="EY420" s="107">
        <v>338.4</v>
      </c>
      <c r="EZ420" s="107">
        <v>3168443.09</v>
      </c>
      <c r="FA420" s="112">
        <v>8.9480000000000004</v>
      </c>
      <c r="FB420" s="107">
        <v>297.68</v>
      </c>
      <c r="FC420" s="107">
        <v>1582730.36</v>
      </c>
      <c r="FD420" s="112">
        <v>4.47</v>
      </c>
      <c r="FE420" s="107">
        <v>255.68</v>
      </c>
      <c r="FF420" s="107">
        <v>641.94000000000005</v>
      </c>
      <c r="FG420" s="107">
        <v>652.95000000000005</v>
      </c>
      <c r="FH420" s="112">
        <v>1.93</v>
      </c>
      <c r="FI420" s="107">
        <v>192.54</v>
      </c>
      <c r="FJ420" s="107">
        <v>318.52999999999997</v>
      </c>
      <c r="FK420" s="112">
        <v>0.94</v>
      </c>
      <c r="FL420" s="107">
        <v>189.32</v>
      </c>
      <c r="FM420" s="107">
        <v>384.67</v>
      </c>
      <c r="FN420" s="107">
        <v>378.45</v>
      </c>
      <c r="FO420" s="112">
        <v>2.77</v>
      </c>
      <c r="FP420" s="107">
        <v>187.84</v>
      </c>
      <c r="FQ420" s="107">
        <v>194.98</v>
      </c>
      <c r="FR420" s="112">
        <v>1.43</v>
      </c>
      <c r="FS420" s="107">
        <v>185.42</v>
      </c>
      <c r="FT420" s="107">
        <v>201.05</v>
      </c>
      <c r="FU420" s="107">
        <v>17.45</v>
      </c>
      <c r="FV420" s="107">
        <v>545.29999999999995</v>
      </c>
      <c r="FW420" s="107">
        <v>201.21</v>
      </c>
      <c r="FX420" s="107">
        <v>17.47</v>
      </c>
      <c r="FY420" s="107">
        <v>556.37</v>
      </c>
      <c r="FZ420" s="107">
        <v>8140338.4000000004</v>
      </c>
      <c r="GA420" s="107">
        <v>54.97</v>
      </c>
      <c r="GB420" s="107">
        <v>751.53</v>
      </c>
      <c r="GC420" s="107">
        <v>80834699.299999997</v>
      </c>
      <c r="GD420" s="107">
        <v>545.83000000000004</v>
      </c>
      <c r="GE420" s="107">
        <v>731.18</v>
      </c>
      <c r="GF420" s="113">
        <v>136.1</v>
      </c>
      <c r="GG420" s="113">
        <v>68.2</v>
      </c>
      <c r="GH420" s="113">
        <v>8.6999999999999993</v>
      </c>
      <c r="GI420" s="113">
        <v>153.80000000000001</v>
      </c>
      <c r="GJ420" s="113">
        <v>78.599999999999994</v>
      </c>
      <c r="GK420" s="113">
        <v>229.9</v>
      </c>
      <c r="GL420" s="113">
        <v>0</v>
      </c>
      <c r="GM420" s="107">
        <v>1</v>
      </c>
      <c r="GN420" s="107">
        <v>0</v>
      </c>
      <c r="GO420" s="107">
        <v>0</v>
      </c>
      <c r="GP420" s="133">
        <v>0</v>
      </c>
      <c r="GQ420" s="133">
        <v>0</v>
      </c>
      <c r="GR420" s="133" t="s">
        <v>1106</v>
      </c>
      <c r="GS420" s="72" t="s">
        <v>981</v>
      </c>
      <c r="GT420" s="72">
        <v>0.89</v>
      </c>
      <c r="GU420" s="72">
        <v>0.93</v>
      </c>
      <c r="GV420" s="72">
        <v>0.94</v>
      </c>
      <c r="GW420" s="72">
        <v>0.93</v>
      </c>
      <c r="GX420" s="72" t="s">
        <v>1085</v>
      </c>
      <c r="GY420" s="72">
        <v>1</v>
      </c>
      <c r="GZ420" s="72">
        <v>800</v>
      </c>
      <c r="HA420" s="133" t="s">
        <v>1086</v>
      </c>
      <c r="HB420" s="133">
        <v>113.9</v>
      </c>
      <c r="HC420" s="53" t="str">
        <f t="shared" si="47"/>
        <v>135</v>
      </c>
      <c r="HD420" s="56">
        <f t="shared" si="46"/>
        <v>2021</v>
      </c>
      <c r="HF420" s="56" t="e">
        <f>MATCH(ROUND(#REF!,1),#REF!,0)</f>
        <v>#REF!</v>
      </c>
      <c r="HG420" s="56" t="e">
        <f>MATCH(ROUND(#REF!,1),#REF!,0)</f>
        <v>#REF!</v>
      </c>
      <c r="HH420" s="56" t="e">
        <f>MATCH(ROUND(#REF!,1),#REF!,0)</f>
        <v>#REF!</v>
      </c>
      <c r="HI420" s="56" t="e">
        <f>MATCH(ROUND(#REF!,1),#REF!,0)</f>
        <v>#REF!</v>
      </c>
      <c r="HK420" s="115">
        <f t="shared" si="43"/>
        <v>2</v>
      </c>
      <c r="HL420" s="115" t="str" cm="1">
        <f t="array" ref="HL420">IFERROR(INDEX(#REF!,'5. Data Set'!HH420),"")</f>
        <v/>
      </c>
      <c r="HN420" s="116" t="str" cm="1">
        <f t="array" ref="HN420">IF(IFERROR(INDEX($E$5:$E$900,SMALL(IF(ROUND($EH$5:$EH$900,1)=ROUND($EH420,1),ROW($EH$5:$EH$900)-4,""),1)),"")=$E420,"",IFERROR(INDEX($E$5:$E$900,SMALL(IF(ROUND($EH$5:$EH$900,1)=ROUND($EH420,1),ROW($EH$5:$EH$900)-4,""),1)),""))</f>
        <v/>
      </c>
      <c r="HO420" s="116" t="str" cm="1">
        <f t="array" ref="HO420">IF(IFERROR(INDEX($E$5:$E$900,SMALL(IF(ROUND($EH$5:$EH$900,1)=ROUND($EH420,1),ROW($EH$5:$EH$900)-4,""),2)),"")=$E420,"",IFERROR(INDEX($E$5:$E$900,SMALL(IF(ROUND($EH$5:$EH$900,1)=ROUND($EH420,1),ROW($EH$5:$EH$900)-4,""),2)),""))</f>
        <v/>
      </c>
      <c r="HP420" s="116" t="str" cm="1">
        <f t="array" ref="HP420">IF(IFERROR(INDEX($E$5:$E$900,SMALL(IF(ROUND($EH$5:$EH$900,1)=ROUND($EH420,1),ROW($EH$5:$EH$900)-4,""),3)),"")=$E420,"",IFERROR(INDEX($E$5:$E$900,SMALL(IF(ROUND($EH$5:$EH$900,1)=ROUND($EH420,1),ROW($EH$5:$EH$900)-4,""),3)),""))</f>
        <v/>
      </c>
      <c r="HQ420" s="117" t="str" cm="1">
        <f t="array" ref="HQ420">IF(IFERROR(INDEX($E$5:$E$900,SMALL(IF(ROUND($EH$5:$EH$900,1)=ROUND($EH420,1),ROW($EH$5:$EH$900)-4,""),4)),"")=$E420,"",IFERROR(INDEX($E$5:$E$900,SMALL(IF(ROUND($EH$5:$EH$900,1)=ROUND($EH420,1),ROW($EH$5:$EH$900)-4,""),4)),""))</f>
        <v/>
      </c>
      <c r="HR420" s="118"/>
      <c r="HS420" s="105" t="str">
        <f t="shared" si="44"/>
        <v>AJEF</v>
      </c>
      <c r="HT420" s="119" t="str">
        <f t="shared" si="45"/>
        <v/>
      </c>
      <c r="HU420" s="119" t="str">
        <f t="shared" si="45"/>
        <v/>
      </c>
      <c r="HV420" s="119" t="str">
        <f t="shared" si="45"/>
        <v/>
      </c>
      <c r="HW420" s="119" t="str">
        <f t="shared" si="45"/>
        <v/>
      </c>
    </row>
    <row r="421" spans="1:231" ht="12.75" customHeight="1" x14ac:dyDescent="0.25">
      <c r="A421" s="110" t="s">
        <v>1072</v>
      </c>
      <c r="B421" s="110" t="s">
        <v>1370</v>
      </c>
      <c r="C421" s="107" t="s">
        <v>1074</v>
      </c>
      <c r="D421" s="108">
        <v>2021</v>
      </c>
      <c r="E421" s="109" t="s">
        <v>1371</v>
      </c>
      <c r="F421" s="107" t="s">
        <v>309</v>
      </c>
      <c r="G421" s="107" t="s">
        <v>1076</v>
      </c>
      <c r="H421" s="107" t="s">
        <v>1076</v>
      </c>
      <c r="I421" s="107" t="s">
        <v>1076</v>
      </c>
      <c r="J421" s="107" t="s">
        <v>1076</v>
      </c>
      <c r="K421" s="107" t="s">
        <v>1076</v>
      </c>
      <c r="L421" s="107" t="s">
        <v>1076</v>
      </c>
      <c r="M421" s="107" t="s">
        <v>1076</v>
      </c>
      <c r="N421" s="107" t="s">
        <v>1076</v>
      </c>
      <c r="O421" s="107" t="s">
        <v>1076</v>
      </c>
      <c r="P421" s="107" t="s">
        <v>1076</v>
      </c>
      <c r="Q421" s="107" t="s">
        <v>1076</v>
      </c>
      <c r="R421" s="107" t="s">
        <v>1077</v>
      </c>
      <c r="S421" s="107" t="s">
        <v>1076</v>
      </c>
      <c r="T421" s="107" t="s">
        <v>1077</v>
      </c>
      <c r="U421" s="107" t="s">
        <v>1077</v>
      </c>
      <c r="V421" s="107" t="s">
        <v>1077</v>
      </c>
      <c r="W421" s="107" t="s">
        <v>18</v>
      </c>
      <c r="X421" s="107" t="s">
        <v>1098</v>
      </c>
      <c r="Y421" s="133" t="s">
        <v>296</v>
      </c>
      <c r="Z421" s="107">
        <v>1</v>
      </c>
      <c r="AA421" s="107" t="s">
        <v>1372</v>
      </c>
      <c r="AB421" s="107">
        <v>2</v>
      </c>
      <c r="AC421" s="110">
        <v>1</v>
      </c>
      <c r="AD421" s="110">
        <v>3100</v>
      </c>
      <c r="AE421" s="107">
        <v>16</v>
      </c>
      <c r="AF421" s="107">
        <v>2</v>
      </c>
      <c r="AG421" s="107">
        <v>63700</v>
      </c>
      <c r="AH421" s="107">
        <v>8</v>
      </c>
      <c r="AI421" s="107" t="s">
        <v>1132</v>
      </c>
      <c r="AJ421" s="107">
        <v>2</v>
      </c>
      <c r="AK421" s="110"/>
      <c r="AL421" s="110"/>
      <c r="AM421" s="107">
        <v>1</v>
      </c>
      <c r="AN421" s="107" t="s">
        <v>367</v>
      </c>
      <c r="AO421" s="110">
        <v>800</v>
      </c>
      <c r="AP421" s="110" t="s">
        <v>1133</v>
      </c>
      <c r="AQ421" s="107" t="s">
        <v>1081</v>
      </c>
      <c r="AR421" s="107" t="s">
        <v>319</v>
      </c>
      <c r="AS421" s="107" t="s">
        <v>481</v>
      </c>
      <c r="AT421" s="107" t="s">
        <v>478</v>
      </c>
      <c r="AU421" s="107">
        <v>18.827999999999999</v>
      </c>
      <c r="AV421" s="111">
        <v>20.428000000000001</v>
      </c>
      <c r="AW421" s="111">
        <v>21.634</v>
      </c>
      <c r="AX421" s="111">
        <v>14.968999999999999</v>
      </c>
      <c r="AY421" s="111">
        <v>13.263999999999999</v>
      </c>
      <c r="AZ421" s="111">
        <v>20.216999999999999</v>
      </c>
      <c r="BA421" s="111">
        <v>16.440000000000001</v>
      </c>
      <c r="BB421" s="111">
        <v>11.509</v>
      </c>
      <c r="BC421" s="111">
        <v>31.835000000000001</v>
      </c>
      <c r="BD421" s="111">
        <v>20.187999999999999</v>
      </c>
      <c r="BE421" s="111">
        <v>100.21899999999999</v>
      </c>
      <c r="BF421" s="107">
        <v>23.5</v>
      </c>
      <c r="BG421" s="107">
        <v>49338.11</v>
      </c>
      <c r="BH421" s="107">
        <v>49227.417000000001</v>
      </c>
      <c r="BI421" s="112">
        <v>7.109</v>
      </c>
      <c r="BJ421" s="111">
        <v>346.04399999999998</v>
      </c>
      <c r="BK421" s="112">
        <v>37045.271000000001</v>
      </c>
      <c r="BL421" s="112">
        <v>5.35</v>
      </c>
      <c r="BM421" s="111">
        <v>225.24199999999999</v>
      </c>
      <c r="BN421" s="112">
        <v>24668.303</v>
      </c>
      <c r="BO421" s="112">
        <v>3.5630000000000002</v>
      </c>
      <c r="BP421" s="111">
        <v>183.88</v>
      </c>
      <c r="BQ421" s="112">
        <v>12337.683000000001</v>
      </c>
      <c r="BR421" s="112">
        <v>1.782</v>
      </c>
      <c r="BS421" s="111">
        <v>134.05000000000001</v>
      </c>
      <c r="BT421" s="107">
        <v>504365.77</v>
      </c>
      <c r="BU421" s="107">
        <v>505482.04599999997</v>
      </c>
      <c r="BV421" s="112">
        <v>8.5660000000000007</v>
      </c>
      <c r="BW421" s="107">
        <v>335.33800000000002</v>
      </c>
      <c r="BX421" s="107">
        <v>378258.60600000003</v>
      </c>
      <c r="BY421" s="107">
        <v>6.41</v>
      </c>
      <c r="BZ421" s="107">
        <v>273.298</v>
      </c>
      <c r="CA421" s="107">
        <v>252140.459</v>
      </c>
      <c r="CB421" s="107">
        <v>4.2729999999999997</v>
      </c>
      <c r="CC421" s="107">
        <v>219.75200000000001</v>
      </c>
      <c r="CD421" s="107">
        <v>126122.64200000001</v>
      </c>
      <c r="CE421" s="107">
        <v>2.137</v>
      </c>
      <c r="CF421" s="107">
        <v>142.98400000000001</v>
      </c>
      <c r="CG421" s="107">
        <v>144051.14000000001</v>
      </c>
      <c r="CH421" s="107">
        <v>146448.15</v>
      </c>
      <c r="CI421" s="112">
        <v>9.1839999999999993</v>
      </c>
      <c r="CJ421" s="107">
        <v>351.35399999999998</v>
      </c>
      <c r="CK421" s="107">
        <v>108129.874</v>
      </c>
      <c r="CL421" s="107">
        <v>6.7809999999999997</v>
      </c>
      <c r="CM421" s="107">
        <v>304.37200000000001</v>
      </c>
      <c r="CN421" s="107">
        <v>72103.222999999998</v>
      </c>
      <c r="CO421" s="107">
        <v>4.5220000000000002</v>
      </c>
      <c r="CP421" s="107">
        <v>194.71700000000001</v>
      </c>
      <c r="CQ421" s="107">
        <v>35960.222999999904</v>
      </c>
      <c r="CR421" s="107">
        <v>2.2549999999999999</v>
      </c>
      <c r="CS421" s="107">
        <v>139.209</v>
      </c>
      <c r="CT421" s="107">
        <v>74564.850000000006</v>
      </c>
      <c r="CU421" s="107">
        <v>74230.34</v>
      </c>
      <c r="CV421" s="107">
        <v>4.93</v>
      </c>
      <c r="CW421" s="107">
        <v>324.3</v>
      </c>
      <c r="CX421" s="107">
        <v>55939.23</v>
      </c>
      <c r="CY421" s="112">
        <v>3.72</v>
      </c>
      <c r="CZ421" s="107">
        <v>179.78</v>
      </c>
      <c r="DA421" s="107">
        <v>37238.910000000003</v>
      </c>
      <c r="DB421" s="112">
        <v>2.4700000000000002</v>
      </c>
      <c r="DC421" s="107">
        <v>157.49</v>
      </c>
      <c r="DD421" s="107">
        <v>18634.240000000002</v>
      </c>
      <c r="DE421" s="112">
        <v>1.24</v>
      </c>
      <c r="DF421" s="107">
        <v>121.63</v>
      </c>
      <c r="DG421" s="107">
        <v>104300.17</v>
      </c>
      <c r="DH421" s="107">
        <v>104358.02</v>
      </c>
      <c r="DI421" s="112">
        <v>5</v>
      </c>
      <c r="DJ421" s="107">
        <v>344.54</v>
      </c>
      <c r="DK421" s="107">
        <v>78246.11</v>
      </c>
      <c r="DL421" s="112">
        <v>3.75</v>
      </c>
      <c r="DM421" s="107">
        <v>263.45999999999998</v>
      </c>
      <c r="DN421" s="107">
        <v>52156.28</v>
      </c>
      <c r="DO421" s="112">
        <v>2.5</v>
      </c>
      <c r="DP421" s="107">
        <v>165.81</v>
      </c>
      <c r="DQ421" s="107">
        <v>26069.38</v>
      </c>
      <c r="DR421" s="112">
        <v>1.25</v>
      </c>
      <c r="DS421" s="107">
        <v>125.23</v>
      </c>
      <c r="DT421" s="107">
        <v>7540.13</v>
      </c>
      <c r="DU421" s="107">
        <v>7537.04</v>
      </c>
      <c r="DV421" s="112">
        <v>7.72</v>
      </c>
      <c r="DW421" s="107">
        <v>345.42</v>
      </c>
      <c r="DX421" s="107">
        <v>5682.48</v>
      </c>
      <c r="DY421" s="112">
        <v>5.82</v>
      </c>
      <c r="DZ421" s="107">
        <v>290.51</v>
      </c>
      <c r="EA421" s="107">
        <v>3774.56</v>
      </c>
      <c r="EB421" s="112">
        <v>3.86</v>
      </c>
      <c r="EC421" s="107">
        <v>158.54</v>
      </c>
      <c r="ED421" s="107">
        <v>1870.53</v>
      </c>
      <c r="EE421" s="112">
        <v>1.92</v>
      </c>
      <c r="EF421" s="107">
        <v>124.96</v>
      </c>
      <c r="EG421" s="107">
        <v>2447747.13</v>
      </c>
      <c r="EH421" s="111">
        <v>2453984.5</v>
      </c>
      <c r="EI421" s="112">
        <v>6.93</v>
      </c>
      <c r="EJ421" s="107">
        <v>301.51</v>
      </c>
      <c r="EK421" s="107">
        <v>2138084.88</v>
      </c>
      <c r="EL421" s="112">
        <v>6.0380000000000003</v>
      </c>
      <c r="EM421" s="107">
        <v>300.81</v>
      </c>
      <c r="EN421" s="107">
        <v>1828841.06</v>
      </c>
      <c r="EO421" s="112">
        <v>5.165</v>
      </c>
      <c r="EP421" s="107">
        <v>270.81</v>
      </c>
      <c r="EQ421" s="107">
        <v>1527285.43</v>
      </c>
      <c r="ER421" s="112">
        <v>4.3129999999999997</v>
      </c>
      <c r="ES421" s="107">
        <v>199.94</v>
      </c>
      <c r="ET421" s="107">
        <v>1225596.96</v>
      </c>
      <c r="EU421" s="112">
        <v>3.4609999999999999</v>
      </c>
      <c r="EV421" s="107">
        <v>180.43</v>
      </c>
      <c r="EW421" s="107">
        <v>914436.42</v>
      </c>
      <c r="EX421" s="112">
        <v>2.5819999999999999</v>
      </c>
      <c r="EY421" s="107">
        <v>159.56</v>
      </c>
      <c r="EZ421" s="107">
        <v>610923.81999999995</v>
      </c>
      <c r="FA421" s="112">
        <v>1.7250000000000001</v>
      </c>
      <c r="FB421" s="107">
        <v>139.31</v>
      </c>
      <c r="FC421" s="107">
        <v>308603.33</v>
      </c>
      <c r="FD421" s="112">
        <v>0.871</v>
      </c>
      <c r="FE421" s="107">
        <v>119.14</v>
      </c>
      <c r="FF421" s="107">
        <v>564.25</v>
      </c>
      <c r="FG421" s="107">
        <v>560.14</v>
      </c>
      <c r="FH421" s="112">
        <v>1.66</v>
      </c>
      <c r="FI421" s="107">
        <v>98.18</v>
      </c>
      <c r="FJ421" s="107">
        <v>279.83</v>
      </c>
      <c r="FK421" s="112">
        <v>0.83</v>
      </c>
      <c r="FL421" s="107">
        <v>105.21</v>
      </c>
      <c r="FM421" s="107">
        <v>613.61</v>
      </c>
      <c r="FN421" s="107">
        <v>617.39</v>
      </c>
      <c r="FO421" s="112">
        <v>4.5199999999999996</v>
      </c>
      <c r="FP421" s="107">
        <v>101.91</v>
      </c>
      <c r="FQ421" s="107">
        <v>302.26</v>
      </c>
      <c r="FR421" s="112">
        <v>2.21</v>
      </c>
      <c r="FS421" s="107">
        <v>96.84</v>
      </c>
      <c r="FT421" s="107">
        <v>69.81</v>
      </c>
      <c r="FU421" s="107">
        <v>6.06</v>
      </c>
      <c r="FV421" s="107">
        <v>298.89999999999998</v>
      </c>
      <c r="FW421" s="107">
        <v>70.180000000000007</v>
      </c>
      <c r="FX421" s="107">
        <v>6.09</v>
      </c>
      <c r="FY421" s="107">
        <v>303.05</v>
      </c>
      <c r="FZ421" s="107">
        <v>1637936.88</v>
      </c>
      <c r="GA421" s="107">
        <v>11.06</v>
      </c>
      <c r="GB421" s="107">
        <v>365.32</v>
      </c>
      <c r="GC421" s="107">
        <v>4588429.08</v>
      </c>
      <c r="GD421" s="107">
        <v>30.98</v>
      </c>
      <c r="GE421" s="107">
        <v>309.14999999999998</v>
      </c>
      <c r="GF421" s="113">
        <v>97.4</v>
      </c>
      <c r="GG421" s="113">
        <v>17.7</v>
      </c>
      <c r="GH421" s="113">
        <v>19.100000000000001</v>
      </c>
      <c r="GI421" s="113">
        <v>45</v>
      </c>
      <c r="GJ421" s="113">
        <v>23.5</v>
      </c>
      <c r="GK421" s="113">
        <v>230.1</v>
      </c>
      <c r="GL421" s="113">
        <v>0</v>
      </c>
      <c r="GM421" s="107">
        <v>1</v>
      </c>
      <c r="GN421" s="107">
        <v>0</v>
      </c>
      <c r="GO421" s="107">
        <v>0</v>
      </c>
      <c r="GP421" s="133">
        <v>0</v>
      </c>
      <c r="GQ421" s="133">
        <v>0</v>
      </c>
      <c r="GR421" s="133" t="s">
        <v>1106</v>
      </c>
      <c r="GS421" s="72" t="s">
        <v>981</v>
      </c>
      <c r="GT421" s="72">
        <v>0.89</v>
      </c>
      <c r="GU421" s="72">
        <v>0.93</v>
      </c>
      <c r="GV421" s="72">
        <v>0.94520000000000004</v>
      </c>
      <c r="GW421" s="72">
        <v>0.93</v>
      </c>
      <c r="GX421" s="72" t="s">
        <v>1085</v>
      </c>
      <c r="GY421" s="72">
        <v>1</v>
      </c>
      <c r="GZ421" s="72">
        <v>800</v>
      </c>
      <c r="HA421" s="133" t="s">
        <v>1086</v>
      </c>
      <c r="HB421" s="133">
        <v>103.3</v>
      </c>
      <c r="HC421" s="53" t="str">
        <f t="shared" si="47"/>
        <v>136</v>
      </c>
      <c r="HD421" s="56">
        <f t="shared" si="46"/>
        <v>2021</v>
      </c>
      <c r="HF421" s="56" t="e">
        <f>MATCH(ROUND(#REF!,1),#REF!,0)</f>
        <v>#REF!</v>
      </c>
      <c r="HG421" s="56" t="e">
        <f>MATCH(ROUND(#REF!,1),#REF!,0)</f>
        <v>#REF!</v>
      </c>
      <c r="HH421" s="56" t="e">
        <f>MATCH(ROUND(#REF!,1),#REF!,0)</f>
        <v>#REF!</v>
      </c>
      <c r="HI421" s="56" t="e">
        <f>MATCH(ROUND(#REF!,1),#REF!,0)</f>
        <v>#REF!</v>
      </c>
      <c r="HK421" s="115">
        <f t="shared" si="43"/>
        <v>1</v>
      </c>
      <c r="HL421" s="115" t="str" cm="1">
        <f t="array" ref="HL421">IFERROR(INDEX(#REF!,'5. Data Set'!HH421),"")</f>
        <v/>
      </c>
      <c r="HN421" s="116" t="str" cm="1">
        <f t="array" ref="HN421">IF(IFERROR(INDEX($E$5:$E$900,SMALL(IF(ROUND($EH$5:$EH$900,1)=ROUND($EH421,1),ROW($EH$5:$EH$900)-4,""),1)),"")=$E421,"",IFERROR(INDEX($E$5:$E$900,SMALL(IF(ROUND($EH$5:$EH$900,1)=ROUND($EH421,1),ROW($EH$5:$EH$900)-4,""),1)),""))</f>
        <v/>
      </c>
      <c r="HO421" s="116" t="str" cm="1">
        <f t="array" ref="HO421">IF(IFERROR(INDEX($E$5:$E$900,SMALL(IF(ROUND($EH$5:$EH$900,1)=ROUND($EH421,1),ROW($EH$5:$EH$900)-4,""),2)),"")=$E421,"",IFERROR(INDEX($E$5:$E$900,SMALL(IF(ROUND($EH$5:$EH$900,1)=ROUND($EH421,1),ROW($EH$5:$EH$900)-4,""),2)),""))</f>
        <v/>
      </c>
      <c r="HP421" s="116" t="str" cm="1">
        <f t="array" ref="HP421">IF(IFERROR(INDEX($E$5:$E$900,SMALL(IF(ROUND($EH$5:$EH$900,1)=ROUND($EH421,1),ROW($EH$5:$EH$900)-4,""),3)),"")=$E421,"",IFERROR(INDEX($E$5:$E$900,SMALL(IF(ROUND($EH$5:$EH$900,1)=ROUND($EH421,1),ROW($EH$5:$EH$900)-4,""),3)),""))</f>
        <v/>
      </c>
      <c r="HQ421" s="117" t="str" cm="1">
        <f t="array" ref="HQ421">IF(IFERROR(INDEX($E$5:$E$900,SMALL(IF(ROUND($EH$5:$EH$900,1)=ROUND($EH421,1),ROW($EH$5:$EH$900)-4,""),4)),"")=$E421,"",IFERROR(INDEX($E$5:$E$900,SMALL(IF(ROUND($EH$5:$EH$900,1)=ROUND($EH421,1),ROW($EH$5:$EH$900)-4,""),4)),""))</f>
        <v/>
      </c>
      <c r="HR421" s="118"/>
      <c r="HS421" s="105" t="str">
        <f t="shared" si="44"/>
        <v>AJEG</v>
      </c>
      <c r="HT421" s="119" t="str">
        <f t="shared" si="45"/>
        <v/>
      </c>
      <c r="HU421" s="119" t="str">
        <f t="shared" si="45"/>
        <v/>
      </c>
      <c r="HV421" s="119" t="str">
        <f t="shared" si="45"/>
        <v/>
      </c>
      <c r="HW421" s="119" t="str">
        <f t="shared" si="45"/>
        <v/>
      </c>
    </row>
    <row r="422" spans="1:231" ht="12.75" customHeight="1" x14ac:dyDescent="0.25">
      <c r="A422" s="110" t="s">
        <v>1072</v>
      </c>
      <c r="B422" s="110" t="s">
        <v>1370</v>
      </c>
      <c r="C422" s="107" t="s">
        <v>1074</v>
      </c>
      <c r="D422" s="108">
        <v>2021</v>
      </c>
      <c r="E422" s="109" t="s">
        <v>1373</v>
      </c>
      <c r="F422" s="107" t="s">
        <v>300</v>
      </c>
      <c r="G422" s="107" t="s">
        <v>1076</v>
      </c>
      <c r="H422" s="107" t="s">
        <v>1076</v>
      </c>
      <c r="I422" s="107" t="s">
        <v>1076</v>
      </c>
      <c r="J422" s="107" t="s">
        <v>1076</v>
      </c>
      <c r="K422" s="107" t="s">
        <v>1076</v>
      </c>
      <c r="L422" s="107" t="s">
        <v>1076</v>
      </c>
      <c r="M422" s="107" t="s">
        <v>1076</v>
      </c>
      <c r="N422" s="107" t="s">
        <v>1076</v>
      </c>
      <c r="O422" s="107" t="s">
        <v>1076</v>
      </c>
      <c r="P422" s="107" t="s">
        <v>1076</v>
      </c>
      <c r="Q422" s="107" t="s">
        <v>1076</v>
      </c>
      <c r="R422" s="107" t="s">
        <v>1077</v>
      </c>
      <c r="S422" s="107" t="s">
        <v>1076</v>
      </c>
      <c r="T422" s="107" t="s">
        <v>1077</v>
      </c>
      <c r="U422" s="107" t="s">
        <v>1077</v>
      </c>
      <c r="V422" s="107" t="s">
        <v>1077</v>
      </c>
      <c r="W422" s="107" t="s">
        <v>18</v>
      </c>
      <c r="X422" s="107" t="s">
        <v>1098</v>
      </c>
      <c r="Y422" s="133" t="s">
        <v>296</v>
      </c>
      <c r="Z422" s="107">
        <v>1</v>
      </c>
      <c r="AA422" s="107" t="s">
        <v>1374</v>
      </c>
      <c r="AB422" s="107">
        <v>2</v>
      </c>
      <c r="AC422" s="110">
        <v>2</v>
      </c>
      <c r="AD422" s="110">
        <v>2300</v>
      </c>
      <c r="AE422" s="107">
        <v>40</v>
      </c>
      <c r="AF422" s="107">
        <v>2</v>
      </c>
      <c r="AG422" s="107">
        <v>255700</v>
      </c>
      <c r="AH422" s="107">
        <v>8</v>
      </c>
      <c r="AI422" s="107" t="s">
        <v>1139</v>
      </c>
      <c r="AJ422" s="107">
        <v>2</v>
      </c>
      <c r="AK422" s="110"/>
      <c r="AL422" s="110"/>
      <c r="AM422" s="107">
        <v>1</v>
      </c>
      <c r="AN422" s="107" t="s">
        <v>367</v>
      </c>
      <c r="AO422" s="110">
        <v>800</v>
      </c>
      <c r="AP422" s="110" t="s">
        <v>1133</v>
      </c>
      <c r="AQ422" s="107" t="s">
        <v>1081</v>
      </c>
      <c r="AR422" s="107" t="s">
        <v>319</v>
      </c>
      <c r="AS422" s="107" t="s">
        <v>481</v>
      </c>
      <c r="AT422" s="107" t="s">
        <v>478</v>
      </c>
      <c r="AU422" s="107">
        <v>25.285</v>
      </c>
      <c r="AV422" s="111">
        <v>27.561</v>
      </c>
      <c r="AW422" s="111">
        <v>34.615000000000002</v>
      </c>
      <c r="AX422" s="111">
        <v>22.469000000000001</v>
      </c>
      <c r="AY422" s="111">
        <v>20.957000000000001</v>
      </c>
      <c r="AZ422" s="111">
        <v>33.478000000000002</v>
      </c>
      <c r="BA422" s="111">
        <v>24.555</v>
      </c>
      <c r="BB422" s="111">
        <v>11.042999999999999</v>
      </c>
      <c r="BC422" s="111">
        <v>31.006</v>
      </c>
      <c r="BD422" s="111">
        <v>28.542000000000002</v>
      </c>
      <c r="BE422" s="111">
        <v>290.46699999999998</v>
      </c>
      <c r="BF422" s="107">
        <v>37.799999999999997</v>
      </c>
      <c r="BG422" s="107">
        <v>96522.559999999998</v>
      </c>
      <c r="BH422" s="107">
        <v>96412.885999999999</v>
      </c>
      <c r="BI422" s="112">
        <v>13.923999999999999</v>
      </c>
      <c r="BJ422" s="111">
        <v>478.60599999999999</v>
      </c>
      <c r="BK422" s="112">
        <v>72191.964999999997</v>
      </c>
      <c r="BL422" s="112">
        <v>10.426</v>
      </c>
      <c r="BM422" s="111">
        <v>361.91399999999999</v>
      </c>
      <c r="BN422" s="112">
        <v>48151.112000000001</v>
      </c>
      <c r="BO422" s="112">
        <v>6.9539999999999997</v>
      </c>
      <c r="BP422" s="111">
        <v>288.81900000000002</v>
      </c>
      <c r="BQ422" s="112">
        <v>24079.511999999999</v>
      </c>
      <c r="BR422" s="112">
        <v>3.4769999999999999</v>
      </c>
      <c r="BS422" s="111">
        <v>171.667</v>
      </c>
      <c r="BT422" s="107">
        <v>818800.68</v>
      </c>
      <c r="BU422" s="112">
        <v>819425.95499999996</v>
      </c>
      <c r="BV422" s="112">
        <v>13.887</v>
      </c>
      <c r="BW422" s="107">
        <v>474.01400000000001</v>
      </c>
      <c r="BX422" s="107">
        <v>613963.27099999995</v>
      </c>
      <c r="BY422" s="107">
        <v>10.404999999999999</v>
      </c>
      <c r="BZ422" s="107">
        <v>315.91699999999997</v>
      </c>
      <c r="CA422" s="107">
        <v>409324.60600000003</v>
      </c>
      <c r="CB422" s="107">
        <v>6.9370000000000003</v>
      </c>
      <c r="CC422" s="107">
        <v>253.29400000000001</v>
      </c>
      <c r="CD422" s="107">
        <v>204617.91</v>
      </c>
      <c r="CE422" s="107">
        <v>3.468</v>
      </c>
      <c r="CF422" s="107">
        <v>158.80199999999999</v>
      </c>
      <c r="CG422" s="107">
        <v>277187.58</v>
      </c>
      <c r="CH422" s="112">
        <v>286669.18300000002</v>
      </c>
      <c r="CI422" s="112">
        <v>17.977</v>
      </c>
      <c r="CJ422" s="107">
        <v>469.32799999999997</v>
      </c>
      <c r="CK422" s="107">
        <v>207670.546</v>
      </c>
      <c r="CL422" s="107">
        <v>13.023</v>
      </c>
      <c r="CM422" s="107">
        <v>365.94400000000002</v>
      </c>
      <c r="CN422" s="107">
        <v>138572.715</v>
      </c>
      <c r="CO422" s="107">
        <v>8.69</v>
      </c>
      <c r="CP422" s="107">
        <v>230.334</v>
      </c>
      <c r="CQ422" s="107">
        <v>69230.304999999993</v>
      </c>
      <c r="CR422" s="107">
        <v>4.3410000000000002</v>
      </c>
      <c r="CS422" s="107">
        <v>155.506</v>
      </c>
      <c r="CT422" s="107">
        <v>155656.17000000001</v>
      </c>
      <c r="CU422" s="112">
        <v>155656.56</v>
      </c>
      <c r="CV422" s="107">
        <v>10.34</v>
      </c>
      <c r="CW422" s="107">
        <v>443.27</v>
      </c>
      <c r="CX422" s="107">
        <v>116679.4</v>
      </c>
      <c r="CY422" s="112">
        <v>7.75</v>
      </c>
      <c r="CZ422" s="107">
        <v>360.19</v>
      </c>
      <c r="DA422" s="107">
        <v>77810</v>
      </c>
      <c r="DB422" s="112">
        <v>5.17</v>
      </c>
      <c r="DC422" s="107">
        <v>188.88</v>
      </c>
      <c r="DD422" s="107">
        <v>38928.46</v>
      </c>
      <c r="DE422" s="112">
        <v>2.59</v>
      </c>
      <c r="DF422" s="107">
        <v>139.26</v>
      </c>
      <c r="DG422" s="107">
        <v>220232.87</v>
      </c>
      <c r="DH422" s="112">
        <v>220280.07</v>
      </c>
      <c r="DI422" s="112">
        <v>10.55</v>
      </c>
      <c r="DJ422" s="107">
        <v>469.16</v>
      </c>
      <c r="DK422" s="107">
        <v>165269.26999999999</v>
      </c>
      <c r="DL422" s="112">
        <v>7.91</v>
      </c>
      <c r="DM422" s="107">
        <v>425.08</v>
      </c>
      <c r="DN422" s="107">
        <v>110009.74</v>
      </c>
      <c r="DO422" s="112">
        <v>5.27</v>
      </c>
      <c r="DP422" s="107">
        <v>205.48</v>
      </c>
      <c r="DQ422" s="107">
        <v>55044.24</v>
      </c>
      <c r="DR422" s="112">
        <v>2.64</v>
      </c>
      <c r="DS422" s="107">
        <v>146.53</v>
      </c>
      <c r="DT422" s="107">
        <v>15851.51</v>
      </c>
      <c r="DU422" s="112">
        <v>15863.22</v>
      </c>
      <c r="DV422" s="112">
        <v>16.239999999999998</v>
      </c>
      <c r="DW422" s="107">
        <v>478.01</v>
      </c>
      <c r="DX422" s="107">
        <v>11881.65</v>
      </c>
      <c r="DY422" s="112">
        <v>12.16</v>
      </c>
      <c r="DZ422" s="107">
        <v>388.92</v>
      </c>
      <c r="EA422" s="107">
        <v>7920.67</v>
      </c>
      <c r="EB422" s="112">
        <v>8.11</v>
      </c>
      <c r="EC422" s="107">
        <v>192.88</v>
      </c>
      <c r="ED422" s="107">
        <v>3956.68</v>
      </c>
      <c r="EE422" s="112">
        <v>4.05</v>
      </c>
      <c r="EF422" s="107">
        <v>144.03</v>
      </c>
      <c r="EG422" s="107">
        <v>4606989.34</v>
      </c>
      <c r="EH422" s="111">
        <v>4593943.3</v>
      </c>
      <c r="EI422" s="112">
        <v>12.973000000000001</v>
      </c>
      <c r="EJ422" s="107">
        <v>417.39</v>
      </c>
      <c r="EK422" s="107">
        <v>4033007.02</v>
      </c>
      <c r="EL422" s="112">
        <v>11.388999999999999</v>
      </c>
      <c r="EM422" s="107">
        <v>411.62</v>
      </c>
      <c r="EN422" s="107">
        <v>3456548.73</v>
      </c>
      <c r="EO422" s="112">
        <v>9.7609999999999992</v>
      </c>
      <c r="EP422" s="107">
        <v>328.45</v>
      </c>
      <c r="EQ422" s="107">
        <v>2879185.04</v>
      </c>
      <c r="ER422" s="112">
        <v>8.1310000000000002</v>
      </c>
      <c r="ES422" s="107">
        <v>298.83</v>
      </c>
      <c r="ET422" s="107">
        <v>2304576.83</v>
      </c>
      <c r="EU422" s="112">
        <v>6.508</v>
      </c>
      <c r="EV422" s="107">
        <v>225.87</v>
      </c>
      <c r="EW422" s="107">
        <v>1732054.36</v>
      </c>
      <c r="EX422" s="112">
        <v>4.891</v>
      </c>
      <c r="EY422" s="107">
        <v>188.54</v>
      </c>
      <c r="EZ422" s="107">
        <v>1154792.26</v>
      </c>
      <c r="FA422" s="112">
        <v>3.2610000000000001</v>
      </c>
      <c r="FB422" s="107">
        <v>159.15</v>
      </c>
      <c r="FC422" s="107">
        <v>575621.94999999995</v>
      </c>
      <c r="FD422" s="112">
        <v>1.6259999999999999</v>
      </c>
      <c r="FE422" s="107">
        <v>130.97999999999999</v>
      </c>
      <c r="FF422" s="107">
        <v>555.01</v>
      </c>
      <c r="FG422" s="107">
        <v>552.61</v>
      </c>
      <c r="FH422" s="112">
        <v>1.63</v>
      </c>
      <c r="FI422" s="107">
        <v>100.69</v>
      </c>
      <c r="FJ422" s="107">
        <v>275.89</v>
      </c>
      <c r="FK422" s="112">
        <v>0.82</v>
      </c>
      <c r="FL422" s="107">
        <v>108.39</v>
      </c>
      <c r="FM422" s="107">
        <v>635.52</v>
      </c>
      <c r="FN422" s="107">
        <v>616.5</v>
      </c>
      <c r="FO422" s="112">
        <v>4.51</v>
      </c>
      <c r="FP422" s="107">
        <v>109.1</v>
      </c>
      <c r="FQ422" s="107">
        <v>316.58</v>
      </c>
      <c r="FR422" s="112">
        <v>2.3199999999999998</v>
      </c>
      <c r="FS422" s="107">
        <v>99.74</v>
      </c>
      <c r="FT422" s="107">
        <v>124.78</v>
      </c>
      <c r="FU422" s="107">
        <v>10.83</v>
      </c>
      <c r="FV422" s="107">
        <v>375.77</v>
      </c>
      <c r="FW422" s="107">
        <v>124.84</v>
      </c>
      <c r="FX422" s="107">
        <v>10.84</v>
      </c>
      <c r="FY422" s="107">
        <v>383.45</v>
      </c>
      <c r="FZ422" s="107">
        <v>3129129.62</v>
      </c>
      <c r="GA422" s="107">
        <v>21.13</v>
      </c>
      <c r="GB422" s="107">
        <v>459.31</v>
      </c>
      <c r="GC422" s="107">
        <v>17544758.350000001</v>
      </c>
      <c r="GD422" s="107">
        <v>118.47</v>
      </c>
      <c r="GE422" s="107">
        <v>407.86</v>
      </c>
      <c r="GF422" s="113">
        <v>98.3</v>
      </c>
      <c r="GG422" s="113">
        <v>26.6</v>
      </c>
      <c r="GH422" s="113">
        <v>18.5</v>
      </c>
      <c r="GI422" s="113">
        <v>91.1</v>
      </c>
      <c r="GJ422" s="113">
        <v>37.799999999999997</v>
      </c>
      <c r="GK422" s="113">
        <v>229.6</v>
      </c>
      <c r="GL422" s="113">
        <v>0</v>
      </c>
      <c r="GM422" s="107">
        <v>1</v>
      </c>
      <c r="GN422" s="107">
        <v>0</v>
      </c>
      <c r="GO422" s="107">
        <v>0</v>
      </c>
      <c r="GP422" s="133">
        <v>0</v>
      </c>
      <c r="GQ422" s="133">
        <v>0</v>
      </c>
      <c r="GR422" s="133" t="s">
        <v>1106</v>
      </c>
      <c r="GS422" s="72" t="s">
        <v>981</v>
      </c>
      <c r="GT422" s="72">
        <v>0.89</v>
      </c>
      <c r="GU422" s="72">
        <v>0.93</v>
      </c>
      <c r="GV422" s="72">
        <v>0.94</v>
      </c>
      <c r="GW422" s="72">
        <v>0.93</v>
      </c>
      <c r="GX422" s="72" t="s">
        <v>1085</v>
      </c>
      <c r="GY422" s="72">
        <v>1</v>
      </c>
      <c r="GZ422" s="72">
        <v>800</v>
      </c>
      <c r="HA422" s="133" t="s">
        <v>1086</v>
      </c>
      <c r="HB422" s="133">
        <v>104</v>
      </c>
      <c r="HC422" s="53" t="str">
        <f t="shared" si="47"/>
        <v>137</v>
      </c>
      <c r="HD422" s="56">
        <f t="shared" si="46"/>
        <v>2021</v>
      </c>
      <c r="HF422" s="56" t="e">
        <f>MATCH(ROUND(#REF!,1),#REF!,0)</f>
        <v>#REF!</v>
      </c>
      <c r="HG422" s="56" t="e">
        <f>MATCH(ROUND(#REF!,1),#REF!,0)</f>
        <v>#REF!</v>
      </c>
      <c r="HH422" s="56" t="e">
        <f>MATCH(ROUND(#REF!,1),#REF!,0)</f>
        <v>#REF!</v>
      </c>
      <c r="HI422" s="56" t="e">
        <f>MATCH(ROUND(#REF!,1),#REF!,0)</f>
        <v>#REF!</v>
      </c>
      <c r="HK422" s="115">
        <f t="shared" si="43"/>
        <v>2</v>
      </c>
      <c r="HL422" s="115" t="str" cm="1">
        <f t="array" ref="HL422">IFERROR(INDEX(#REF!,'5. Data Set'!HH422),"")</f>
        <v/>
      </c>
      <c r="HN422" s="116" t="str" cm="1">
        <f t="array" ref="HN422">IF(IFERROR(INDEX($E$5:$E$900,SMALL(IF(ROUND($EH$5:$EH$900,1)=ROUND($EH422,1),ROW($EH$5:$EH$900)-4,""),1)),"")=$E422,"",IFERROR(INDEX($E$5:$E$900,SMALL(IF(ROUND($EH$5:$EH$900,1)=ROUND($EH422,1),ROW($EH$5:$EH$900)-4,""),1)),""))</f>
        <v/>
      </c>
      <c r="HO422" s="116" t="str" cm="1">
        <f t="array" ref="HO422">IF(IFERROR(INDEX($E$5:$E$900,SMALL(IF(ROUND($EH$5:$EH$900,1)=ROUND($EH422,1),ROW($EH$5:$EH$900)-4,""),2)),"")=$E422,"",IFERROR(INDEX($E$5:$E$900,SMALL(IF(ROUND($EH$5:$EH$900,1)=ROUND($EH422,1),ROW($EH$5:$EH$900)-4,""),2)),""))</f>
        <v/>
      </c>
      <c r="HP422" s="116" t="str" cm="1">
        <f t="array" ref="HP422">IF(IFERROR(INDEX($E$5:$E$900,SMALL(IF(ROUND($EH$5:$EH$900,1)=ROUND($EH422,1),ROW($EH$5:$EH$900)-4,""),3)),"")=$E422,"",IFERROR(INDEX($E$5:$E$900,SMALL(IF(ROUND($EH$5:$EH$900,1)=ROUND($EH422,1),ROW($EH$5:$EH$900)-4,""),3)),""))</f>
        <v/>
      </c>
      <c r="HQ422" s="117" t="str" cm="1">
        <f t="array" ref="HQ422">IF(IFERROR(INDEX($E$5:$E$900,SMALL(IF(ROUND($EH$5:$EH$900,1)=ROUND($EH422,1),ROW($EH$5:$EH$900)-4,""),4)),"")=$E422,"",IFERROR(INDEX($E$5:$E$900,SMALL(IF(ROUND($EH$5:$EH$900,1)=ROUND($EH422,1),ROW($EH$5:$EH$900)-4,""),4)),""))</f>
        <v/>
      </c>
      <c r="HR422" s="118"/>
      <c r="HS422" s="105" t="str">
        <f t="shared" si="44"/>
        <v>AJEG</v>
      </c>
      <c r="HT422" s="119" t="str">
        <f t="shared" si="45"/>
        <v/>
      </c>
      <c r="HU422" s="119" t="str">
        <f t="shared" si="45"/>
        <v/>
      </c>
      <c r="HV422" s="119" t="str">
        <f t="shared" si="45"/>
        <v/>
      </c>
      <c r="HW422" s="119" t="str">
        <f t="shared" si="45"/>
        <v/>
      </c>
    </row>
    <row r="423" spans="1:231" ht="12.75" customHeight="1" x14ac:dyDescent="0.25">
      <c r="A423" s="110" t="s">
        <v>1072</v>
      </c>
      <c r="B423" s="110" t="s">
        <v>1370</v>
      </c>
      <c r="C423" s="107" t="s">
        <v>1074</v>
      </c>
      <c r="D423" s="108">
        <v>2021</v>
      </c>
      <c r="E423" s="109" t="s">
        <v>1375</v>
      </c>
      <c r="F423" s="107" t="s">
        <v>309</v>
      </c>
      <c r="G423" s="107" t="s">
        <v>1076</v>
      </c>
      <c r="H423" s="107" t="s">
        <v>1076</v>
      </c>
      <c r="I423" s="107" t="s">
        <v>1076</v>
      </c>
      <c r="J423" s="107" t="s">
        <v>1076</v>
      </c>
      <c r="K423" s="107" t="s">
        <v>1076</v>
      </c>
      <c r="L423" s="107" t="s">
        <v>1076</v>
      </c>
      <c r="M423" s="107" t="s">
        <v>1076</v>
      </c>
      <c r="N423" s="107" t="s">
        <v>1076</v>
      </c>
      <c r="O423" s="107" t="s">
        <v>1076</v>
      </c>
      <c r="P423" s="107" t="s">
        <v>1076</v>
      </c>
      <c r="Q423" s="107" t="s">
        <v>1076</v>
      </c>
      <c r="R423" s="107" t="s">
        <v>1077</v>
      </c>
      <c r="S423" s="107" t="s">
        <v>1076</v>
      </c>
      <c r="T423" s="107" t="s">
        <v>1077</v>
      </c>
      <c r="U423" s="107" t="s">
        <v>1077</v>
      </c>
      <c r="V423" s="107" t="s">
        <v>1077</v>
      </c>
      <c r="W423" s="107" t="s">
        <v>18</v>
      </c>
      <c r="X423" s="107" t="s">
        <v>1098</v>
      </c>
      <c r="Y423" s="105" t="s">
        <v>296</v>
      </c>
      <c r="Z423" s="107">
        <v>1</v>
      </c>
      <c r="AA423" s="107" t="s">
        <v>1372</v>
      </c>
      <c r="AB423" s="107">
        <v>2</v>
      </c>
      <c r="AC423" s="110">
        <v>2</v>
      </c>
      <c r="AD423" s="110">
        <v>3100</v>
      </c>
      <c r="AE423" s="107">
        <v>16</v>
      </c>
      <c r="AF423" s="107">
        <v>2</v>
      </c>
      <c r="AG423" s="107">
        <v>127700</v>
      </c>
      <c r="AH423" s="107">
        <v>16</v>
      </c>
      <c r="AI423" s="107" t="s">
        <v>1136</v>
      </c>
      <c r="AJ423" s="107">
        <v>2</v>
      </c>
      <c r="AK423" s="110"/>
      <c r="AL423" s="110"/>
      <c r="AM423" s="107">
        <v>1</v>
      </c>
      <c r="AN423" s="107" t="s">
        <v>367</v>
      </c>
      <c r="AO423" s="110">
        <v>800</v>
      </c>
      <c r="AP423" s="110" t="s">
        <v>1133</v>
      </c>
      <c r="AQ423" s="107" t="s">
        <v>1081</v>
      </c>
      <c r="AR423" s="107" t="s">
        <v>319</v>
      </c>
      <c r="AS423" s="107" t="s">
        <v>481</v>
      </c>
      <c r="AT423" s="107" t="s">
        <v>478</v>
      </c>
      <c r="AU423" s="107">
        <v>19.54</v>
      </c>
      <c r="AV423" s="111">
        <v>21.02</v>
      </c>
      <c r="AW423" s="111">
        <v>23.117000000000001</v>
      </c>
      <c r="AX423" s="111">
        <v>15.098000000000001</v>
      </c>
      <c r="AY423" s="111">
        <v>14.175000000000001</v>
      </c>
      <c r="AZ423" s="111">
        <v>21.777999999999999</v>
      </c>
      <c r="BA423" s="111">
        <v>17.446000000000002</v>
      </c>
      <c r="BB423" s="111">
        <v>6.8109999999999999</v>
      </c>
      <c r="BC423" s="111">
        <v>19.024000000000001</v>
      </c>
      <c r="BD423" s="111">
        <v>21.83</v>
      </c>
      <c r="BE423" s="111">
        <v>150.16200000000001</v>
      </c>
      <c r="BF423" s="107">
        <v>25.4</v>
      </c>
      <c r="BG423" s="107">
        <v>95603.01</v>
      </c>
      <c r="BH423" s="107">
        <v>95596.013000000006</v>
      </c>
      <c r="BI423" s="112">
        <v>13.805999999999999</v>
      </c>
      <c r="BJ423" s="111">
        <v>640.66899999999998</v>
      </c>
      <c r="BK423" s="112">
        <v>71580.357999999993</v>
      </c>
      <c r="BL423" s="112">
        <v>10.337</v>
      </c>
      <c r="BM423" s="111">
        <v>429.161</v>
      </c>
      <c r="BN423" s="112">
        <v>47761.247000000003</v>
      </c>
      <c r="BO423" s="112">
        <v>6.8979999999999997</v>
      </c>
      <c r="BP423" s="111">
        <v>343.166</v>
      </c>
      <c r="BQ423" s="112">
        <v>23854.187000000002</v>
      </c>
      <c r="BR423" s="112">
        <v>3.4449999999999998</v>
      </c>
      <c r="BS423" s="111">
        <v>246.517</v>
      </c>
      <c r="BT423" s="107">
        <v>972586.12</v>
      </c>
      <c r="BU423" s="107">
        <v>971978.679</v>
      </c>
      <c r="BV423" s="112">
        <v>16.472000000000001</v>
      </c>
      <c r="BW423" s="107">
        <v>641.94200000000001</v>
      </c>
      <c r="BX423" s="107">
        <v>729516.18799999997</v>
      </c>
      <c r="BY423" s="107">
        <v>12.363</v>
      </c>
      <c r="BZ423" s="107">
        <v>517.08299999999997</v>
      </c>
      <c r="CA423" s="107">
        <v>486349.22700000001</v>
      </c>
      <c r="CB423" s="107">
        <v>8.2420000000000009</v>
      </c>
      <c r="CC423" s="107">
        <v>409.596</v>
      </c>
      <c r="CD423" s="107">
        <v>243302.856</v>
      </c>
      <c r="CE423" s="107">
        <v>4.1230000000000002</v>
      </c>
      <c r="CF423" s="107">
        <v>260.74</v>
      </c>
      <c r="CG423" s="107">
        <v>285732.11</v>
      </c>
      <c r="CH423" s="107">
        <v>292615.46799999999</v>
      </c>
      <c r="CI423" s="112">
        <v>18.350000000000001</v>
      </c>
      <c r="CJ423" s="107">
        <v>605.22500000000002</v>
      </c>
      <c r="CK423" s="107">
        <v>214268.99600000001</v>
      </c>
      <c r="CL423" s="107">
        <v>13.436999999999999</v>
      </c>
      <c r="CM423" s="107">
        <v>628.09199999999998</v>
      </c>
      <c r="CN423" s="107">
        <v>142997.06099999999</v>
      </c>
      <c r="CO423" s="107">
        <v>8.9670000000000005</v>
      </c>
      <c r="CP423" s="107">
        <v>365.54300000000001</v>
      </c>
      <c r="CQ423" s="107">
        <v>71468.286999999997</v>
      </c>
      <c r="CR423" s="107">
        <v>4.4820000000000002</v>
      </c>
      <c r="CS423" s="107">
        <v>249.70500000000001</v>
      </c>
      <c r="CT423" s="107">
        <v>149666.04999999999</v>
      </c>
      <c r="CU423" s="107">
        <v>149644.57</v>
      </c>
      <c r="CV423" s="107">
        <v>9.94</v>
      </c>
      <c r="CW423" s="107">
        <v>613.83000000000004</v>
      </c>
      <c r="CX423" s="107">
        <v>112165.01</v>
      </c>
      <c r="CY423" s="112">
        <v>7.45</v>
      </c>
      <c r="CZ423" s="107">
        <v>446.12</v>
      </c>
      <c r="DA423" s="107">
        <v>74780.789999999994</v>
      </c>
      <c r="DB423" s="112">
        <v>4.97</v>
      </c>
      <c r="DC423" s="107">
        <v>290.36</v>
      </c>
      <c r="DD423" s="107">
        <v>37389.06</v>
      </c>
      <c r="DE423" s="112">
        <v>2.48</v>
      </c>
      <c r="DF423" s="107">
        <v>221.01</v>
      </c>
      <c r="DG423" s="107">
        <v>209936.43</v>
      </c>
      <c r="DH423" s="107">
        <v>209882.04</v>
      </c>
      <c r="DI423" s="112">
        <v>10.050000000000001</v>
      </c>
      <c r="DJ423" s="107">
        <v>631.66</v>
      </c>
      <c r="DK423" s="107">
        <v>157503.04000000001</v>
      </c>
      <c r="DL423" s="112">
        <v>7.54</v>
      </c>
      <c r="DM423" s="107">
        <v>527.6</v>
      </c>
      <c r="DN423" s="107">
        <v>104920.13</v>
      </c>
      <c r="DO423" s="112">
        <v>5.0199999999999996</v>
      </c>
      <c r="DP423" s="107">
        <v>310.67</v>
      </c>
      <c r="DQ423" s="107">
        <v>52470.68</v>
      </c>
      <c r="DR423" s="112">
        <v>2.5099999999999998</v>
      </c>
      <c r="DS423" s="107">
        <v>228.76</v>
      </c>
      <c r="DT423" s="107">
        <v>15116.7</v>
      </c>
      <c r="DU423" s="107">
        <v>15131.49</v>
      </c>
      <c r="DV423" s="112">
        <v>15.49</v>
      </c>
      <c r="DW423" s="107">
        <v>629.79999999999995</v>
      </c>
      <c r="DX423" s="107">
        <v>11358.2</v>
      </c>
      <c r="DY423" s="112">
        <v>11.63</v>
      </c>
      <c r="DZ423" s="107">
        <v>562.07000000000005</v>
      </c>
      <c r="EA423" s="107">
        <v>7559.88</v>
      </c>
      <c r="EB423" s="112">
        <v>7.74</v>
      </c>
      <c r="EC423" s="107">
        <v>297.95</v>
      </c>
      <c r="ED423" s="107">
        <v>3779.43</v>
      </c>
      <c r="EE423" s="112">
        <v>3.87</v>
      </c>
      <c r="EF423" s="107">
        <v>227.31</v>
      </c>
      <c r="EG423" s="107">
        <v>4811831.18</v>
      </c>
      <c r="EH423" s="111">
        <v>4803446.8899999997</v>
      </c>
      <c r="EI423" s="112">
        <v>13.565</v>
      </c>
      <c r="EJ423" s="107">
        <v>571.62</v>
      </c>
      <c r="EK423" s="107">
        <v>4211679.6900000004</v>
      </c>
      <c r="EL423" s="112">
        <v>11.894</v>
      </c>
      <c r="EM423" s="107">
        <v>568.54999999999995</v>
      </c>
      <c r="EN423" s="107">
        <v>3610963.14</v>
      </c>
      <c r="EO423" s="112">
        <v>10.196999999999999</v>
      </c>
      <c r="EP423" s="107">
        <v>506.89</v>
      </c>
      <c r="EQ423" s="107">
        <v>3005300.67</v>
      </c>
      <c r="ER423" s="112">
        <v>8.4870000000000001</v>
      </c>
      <c r="ES423" s="107">
        <v>373.68</v>
      </c>
      <c r="ET423" s="107">
        <v>2405288.73</v>
      </c>
      <c r="EU423" s="112">
        <v>6.7919999999999998</v>
      </c>
      <c r="EV423" s="107">
        <v>334.99</v>
      </c>
      <c r="EW423" s="107">
        <v>1810761.92</v>
      </c>
      <c r="EX423" s="112">
        <v>5.1139999999999999</v>
      </c>
      <c r="EY423" s="107">
        <v>294.5</v>
      </c>
      <c r="EZ423" s="107">
        <v>1206774.8899999999</v>
      </c>
      <c r="FA423" s="112">
        <v>3.4079999999999999</v>
      </c>
      <c r="FB423" s="107">
        <v>253.22</v>
      </c>
      <c r="FC423" s="107">
        <v>603363.21</v>
      </c>
      <c r="FD423" s="112">
        <v>1.704</v>
      </c>
      <c r="FE423" s="107">
        <v>213.35</v>
      </c>
      <c r="FF423" s="107">
        <v>560.71</v>
      </c>
      <c r="FG423" s="107">
        <v>560.59</v>
      </c>
      <c r="FH423" s="112">
        <v>1.66</v>
      </c>
      <c r="FI423" s="107">
        <v>173.18</v>
      </c>
      <c r="FJ423" s="107">
        <v>283.04000000000002</v>
      </c>
      <c r="FK423" s="112">
        <v>0.84</v>
      </c>
      <c r="FL423" s="107">
        <v>172.41</v>
      </c>
      <c r="FM423" s="107">
        <v>644.20000000000005</v>
      </c>
      <c r="FN423" s="107">
        <v>618.95000000000005</v>
      </c>
      <c r="FO423" s="112">
        <v>4.53</v>
      </c>
      <c r="FP423" s="107">
        <v>172.99</v>
      </c>
      <c r="FQ423" s="107">
        <v>324.39</v>
      </c>
      <c r="FR423" s="112">
        <v>2.38</v>
      </c>
      <c r="FS423" s="107">
        <v>171.9</v>
      </c>
      <c r="FT423" s="107">
        <v>144.6</v>
      </c>
      <c r="FU423" s="107">
        <v>12.55</v>
      </c>
      <c r="FV423" s="107">
        <v>568.04999999999995</v>
      </c>
      <c r="FW423" s="107">
        <v>143.94</v>
      </c>
      <c r="FX423" s="107">
        <v>12.5</v>
      </c>
      <c r="FY423" s="107">
        <v>579.35</v>
      </c>
      <c r="FZ423" s="107">
        <v>3232558.35</v>
      </c>
      <c r="GA423" s="107">
        <v>21.83</v>
      </c>
      <c r="GB423" s="107">
        <v>649.54</v>
      </c>
      <c r="GC423" s="107">
        <v>12808682.460000001</v>
      </c>
      <c r="GD423" s="107">
        <v>86.49</v>
      </c>
      <c r="GE423" s="107">
        <v>575.98</v>
      </c>
      <c r="GF423" s="113">
        <v>171.9</v>
      </c>
      <c r="GG423" s="113">
        <v>18.600000000000001</v>
      </c>
      <c r="GH423" s="113">
        <v>11.4</v>
      </c>
      <c r="GI423" s="113">
        <v>57.3</v>
      </c>
      <c r="GJ423" s="113">
        <v>25.4</v>
      </c>
      <c r="GK423" s="113">
        <v>229.2</v>
      </c>
      <c r="GL423" s="113">
        <v>0</v>
      </c>
      <c r="GM423" s="107">
        <v>1</v>
      </c>
      <c r="GN423" s="107">
        <v>0</v>
      </c>
      <c r="GO423" s="107">
        <v>0</v>
      </c>
      <c r="GP423" s="133">
        <v>0</v>
      </c>
      <c r="GQ423" s="133">
        <v>0</v>
      </c>
      <c r="GR423" s="133" t="s">
        <v>1106</v>
      </c>
      <c r="GS423" s="72" t="s">
        <v>981</v>
      </c>
      <c r="GT423" s="72">
        <v>0.89</v>
      </c>
      <c r="GU423" s="72">
        <v>0.93</v>
      </c>
      <c r="GV423" s="72">
        <v>0.94</v>
      </c>
      <c r="GW423" s="72">
        <v>0.93</v>
      </c>
      <c r="GX423" s="72" t="s">
        <v>1085</v>
      </c>
      <c r="GY423" s="72">
        <v>1</v>
      </c>
      <c r="GZ423" s="72">
        <v>800</v>
      </c>
      <c r="HA423" s="133" t="s">
        <v>1086</v>
      </c>
      <c r="HB423" s="133">
        <v>181.4</v>
      </c>
      <c r="HC423" s="53" t="str">
        <f t="shared" si="47"/>
        <v>138</v>
      </c>
      <c r="HD423" s="56">
        <f t="shared" si="46"/>
        <v>2021</v>
      </c>
      <c r="HF423" s="56" t="e">
        <f>MATCH(ROUND(#REF!,1),#REF!,0)</f>
        <v>#REF!</v>
      </c>
      <c r="HG423" s="56" t="e">
        <f>MATCH(ROUND(#REF!,1),#REF!,0)</f>
        <v>#REF!</v>
      </c>
      <c r="HH423" s="56" t="e">
        <f>MATCH(ROUND(#REF!,1),#REF!,0)</f>
        <v>#REF!</v>
      </c>
      <c r="HI423" s="56" t="e">
        <f>MATCH(ROUND(#REF!,1),#REF!,0)</f>
        <v>#REF!</v>
      </c>
      <c r="HK423" s="115">
        <f t="shared" si="43"/>
        <v>2</v>
      </c>
      <c r="HL423" s="115" t="str" cm="1">
        <f t="array" ref="HL423">IFERROR(INDEX(#REF!,'5. Data Set'!HH423),"")</f>
        <v/>
      </c>
      <c r="HN423" s="116" t="str" cm="1">
        <f t="array" ref="HN423">IF(IFERROR(INDEX($E$5:$E$900,SMALL(IF(ROUND($EH$5:$EH$900,1)=ROUND($EH423,1),ROW($EH$5:$EH$900)-4,""),1)),"")=$E423,"",IFERROR(INDEX($E$5:$E$900,SMALL(IF(ROUND($EH$5:$EH$900,1)=ROUND($EH423,1),ROW($EH$5:$EH$900)-4,""),1)),""))</f>
        <v/>
      </c>
      <c r="HO423" s="116" t="str" cm="1">
        <f t="array" ref="HO423">IF(IFERROR(INDEX($E$5:$E$900,SMALL(IF(ROUND($EH$5:$EH$900,1)=ROUND($EH423,1),ROW($EH$5:$EH$900)-4,""),2)),"")=$E423,"",IFERROR(INDEX($E$5:$E$900,SMALL(IF(ROUND($EH$5:$EH$900,1)=ROUND($EH423,1),ROW($EH$5:$EH$900)-4,""),2)),""))</f>
        <v/>
      </c>
      <c r="HP423" s="116" t="str" cm="1">
        <f t="array" ref="HP423">IF(IFERROR(INDEX($E$5:$E$900,SMALL(IF(ROUND($EH$5:$EH$900,1)=ROUND($EH423,1),ROW($EH$5:$EH$900)-4,""),3)),"")=$E423,"",IFERROR(INDEX($E$5:$E$900,SMALL(IF(ROUND($EH$5:$EH$900,1)=ROUND($EH423,1),ROW($EH$5:$EH$900)-4,""),3)),""))</f>
        <v/>
      </c>
      <c r="HQ423" s="117" t="str" cm="1">
        <f t="array" ref="HQ423">IF(IFERROR(INDEX($E$5:$E$900,SMALL(IF(ROUND($EH$5:$EH$900,1)=ROUND($EH423,1),ROW($EH$5:$EH$900)-4,""),4)),"")=$E423,"",IFERROR(INDEX($E$5:$E$900,SMALL(IF(ROUND($EH$5:$EH$900,1)=ROUND($EH423,1),ROW($EH$5:$EH$900)-4,""),4)),""))</f>
        <v/>
      </c>
      <c r="HR423" s="118"/>
      <c r="HS423" s="105" t="str">
        <f t="shared" si="44"/>
        <v>AJEG</v>
      </c>
      <c r="HT423" s="119" t="str">
        <f t="shared" si="45"/>
        <v/>
      </c>
      <c r="HU423" s="119" t="str">
        <f t="shared" si="45"/>
        <v/>
      </c>
      <c r="HV423" s="119" t="str">
        <f t="shared" si="45"/>
        <v/>
      </c>
      <c r="HW423" s="119" t="str">
        <f t="shared" si="45"/>
        <v/>
      </c>
    </row>
    <row r="424" spans="1:231" ht="12.75" customHeight="1" x14ac:dyDescent="0.25">
      <c r="A424" s="110" t="s">
        <v>1072</v>
      </c>
      <c r="B424" s="110" t="s">
        <v>1370</v>
      </c>
      <c r="C424" s="107" t="s">
        <v>1074</v>
      </c>
      <c r="D424" s="108">
        <v>2021</v>
      </c>
      <c r="E424" s="109" t="s">
        <v>1376</v>
      </c>
      <c r="F424" s="107" t="s">
        <v>300</v>
      </c>
      <c r="G424" s="107" t="s">
        <v>1076</v>
      </c>
      <c r="H424" s="107" t="s">
        <v>1076</v>
      </c>
      <c r="I424" s="107" t="s">
        <v>1076</v>
      </c>
      <c r="J424" s="107" t="s">
        <v>1076</v>
      </c>
      <c r="K424" s="107" t="s">
        <v>1076</v>
      </c>
      <c r="L424" s="107" t="s">
        <v>1076</v>
      </c>
      <c r="M424" s="107" t="s">
        <v>1076</v>
      </c>
      <c r="N424" s="107" t="s">
        <v>1076</v>
      </c>
      <c r="O424" s="107" t="s">
        <v>1076</v>
      </c>
      <c r="P424" s="107" t="s">
        <v>1076</v>
      </c>
      <c r="Q424" s="107" t="s">
        <v>1076</v>
      </c>
      <c r="R424" s="107" t="s">
        <v>1077</v>
      </c>
      <c r="S424" s="107" t="s">
        <v>1076</v>
      </c>
      <c r="T424" s="107" t="s">
        <v>1077</v>
      </c>
      <c r="U424" s="107" t="s">
        <v>1077</v>
      </c>
      <c r="V424" s="107" t="s">
        <v>1077</v>
      </c>
      <c r="W424" s="107" t="s">
        <v>18</v>
      </c>
      <c r="X424" s="105" t="s">
        <v>1098</v>
      </c>
      <c r="Y424" s="107" t="s">
        <v>296</v>
      </c>
      <c r="Z424" s="107">
        <v>1</v>
      </c>
      <c r="AA424" s="107" t="s">
        <v>1374</v>
      </c>
      <c r="AB424" s="110">
        <v>2</v>
      </c>
      <c r="AC424" s="110">
        <v>2</v>
      </c>
      <c r="AD424" s="107">
        <v>2300</v>
      </c>
      <c r="AE424" s="107">
        <v>40</v>
      </c>
      <c r="AF424" s="107">
        <v>2</v>
      </c>
      <c r="AG424" s="107">
        <v>511700</v>
      </c>
      <c r="AH424" s="107">
        <v>16</v>
      </c>
      <c r="AI424" s="107" t="s">
        <v>1377</v>
      </c>
      <c r="AJ424" s="110">
        <v>2</v>
      </c>
      <c r="AK424" s="110"/>
      <c r="AL424" s="107"/>
      <c r="AM424" s="107">
        <v>1</v>
      </c>
      <c r="AN424" s="110" t="s">
        <v>367</v>
      </c>
      <c r="AO424" s="110">
        <v>800</v>
      </c>
      <c r="AP424" s="107" t="s">
        <v>1133</v>
      </c>
      <c r="AQ424" s="107" t="s">
        <v>1081</v>
      </c>
      <c r="AR424" s="107" t="s">
        <v>319</v>
      </c>
      <c r="AS424" s="107" t="s">
        <v>481</v>
      </c>
      <c r="AT424" s="107" t="s">
        <v>478</v>
      </c>
      <c r="AU424" s="111">
        <v>22.919</v>
      </c>
      <c r="AV424" s="111">
        <v>29.398</v>
      </c>
      <c r="AW424" s="111">
        <v>29.57</v>
      </c>
      <c r="AX424" s="111">
        <v>24.818999999999999</v>
      </c>
      <c r="AY424" s="111">
        <v>23.411000000000001</v>
      </c>
      <c r="AZ424" s="111">
        <v>37.110999999999997</v>
      </c>
      <c r="BA424" s="111">
        <v>25.832000000000001</v>
      </c>
      <c r="BB424" s="111">
        <v>6.4790000000000001</v>
      </c>
      <c r="BC424" s="111">
        <v>17.425999999999998</v>
      </c>
      <c r="BD424" s="111">
        <v>30.085999999999999</v>
      </c>
      <c r="BE424" s="107">
        <v>435.29199999999997</v>
      </c>
      <c r="BF424" s="107">
        <v>40</v>
      </c>
      <c r="BG424" s="107">
        <v>114917.53</v>
      </c>
      <c r="BH424" s="112">
        <v>118544.314</v>
      </c>
      <c r="BI424" s="111">
        <v>17.12</v>
      </c>
      <c r="BJ424" s="112">
        <v>650.923</v>
      </c>
      <c r="BK424" s="112">
        <v>89887.837</v>
      </c>
      <c r="BL424" s="111">
        <v>12.981</v>
      </c>
      <c r="BM424" s="112">
        <v>519.25199999999995</v>
      </c>
      <c r="BN424" s="112">
        <v>59865.165000000001</v>
      </c>
      <c r="BO424" s="111">
        <v>8.6460000000000008</v>
      </c>
      <c r="BP424" s="112">
        <v>350.39499999999998</v>
      </c>
      <c r="BQ424" s="112">
        <v>29879.234</v>
      </c>
      <c r="BR424" s="111">
        <v>4.3150000000000004</v>
      </c>
      <c r="BS424" s="107">
        <v>253.7</v>
      </c>
      <c r="BT424" s="107">
        <v>1621399.14</v>
      </c>
      <c r="BU424" s="112">
        <v>1579243.4669999999</v>
      </c>
      <c r="BV424" s="107">
        <v>26.763000000000002</v>
      </c>
      <c r="BW424" s="107">
        <v>816.15200000000004</v>
      </c>
      <c r="BX424" s="107">
        <v>1216078.5020000001</v>
      </c>
      <c r="BY424" s="107">
        <v>20.609000000000002</v>
      </c>
      <c r="BZ424" s="107">
        <v>603.11</v>
      </c>
      <c r="CA424" s="107">
        <v>811044.11699999997</v>
      </c>
      <c r="CB424" s="107">
        <v>13.744999999999999</v>
      </c>
      <c r="CC424" s="107">
        <v>477.94</v>
      </c>
      <c r="CD424" s="107">
        <v>405455.72899999999</v>
      </c>
      <c r="CE424" s="107">
        <v>6.8710000000000004</v>
      </c>
      <c r="CF424" s="107">
        <v>296.44600000000003</v>
      </c>
      <c r="CG424" s="107">
        <v>330764.02</v>
      </c>
      <c r="CH424" s="112">
        <v>330318.40999999997</v>
      </c>
      <c r="CI424" s="107">
        <v>20.713999999999999</v>
      </c>
      <c r="CJ424" s="107">
        <v>635.08399999999995</v>
      </c>
      <c r="CK424" s="107">
        <v>248261.00099999999</v>
      </c>
      <c r="CL424" s="107">
        <v>15.568</v>
      </c>
      <c r="CM424" s="107">
        <v>499.27699999999999</v>
      </c>
      <c r="CN424" s="107">
        <v>165507.519</v>
      </c>
      <c r="CO424" s="107">
        <v>10.379</v>
      </c>
      <c r="CP424" s="107">
        <v>304.03300000000002</v>
      </c>
      <c r="CQ424" s="107">
        <v>82763.334000000003</v>
      </c>
      <c r="CR424" s="107">
        <v>5.19</v>
      </c>
      <c r="CS424" s="107">
        <v>235.68899999999999</v>
      </c>
      <c r="CT424" s="107">
        <v>311431.84000000003</v>
      </c>
      <c r="CU424" s="112">
        <v>311370.62</v>
      </c>
      <c r="CV424" s="107">
        <v>20.68</v>
      </c>
      <c r="CW424" s="107">
        <v>763.25</v>
      </c>
      <c r="CX424" s="112">
        <v>233789.68</v>
      </c>
      <c r="CY424" s="107">
        <v>15.53</v>
      </c>
      <c r="CZ424" s="107">
        <v>659.2</v>
      </c>
      <c r="DA424" s="112">
        <v>155672.76</v>
      </c>
      <c r="DB424" s="107">
        <v>10.34</v>
      </c>
      <c r="DC424" s="107">
        <v>352.04</v>
      </c>
      <c r="DD424" s="112">
        <v>77865.62</v>
      </c>
      <c r="DE424" s="107">
        <v>5.17</v>
      </c>
      <c r="DF424" s="107">
        <v>255.48</v>
      </c>
      <c r="DG424" s="107">
        <v>439667.99</v>
      </c>
      <c r="DH424" s="112">
        <v>439348.65</v>
      </c>
      <c r="DI424" s="107">
        <v>21.03</v>
      </c>
      <c r="DJ424" s="107">
        <v>800.81</v>
      </c>
      <c r="DK424" s="112">
        <v>329764.46000000002</v>
      </c>
      <c r="DL424" s="107">
        <v>15.79</v>
      </c>
      <c r="DM424" s="107">
        <v>734.5</v>
      </c>
      <c r="DN424" s="112">
        <v>219802.69</v>
      </c>
      <c r="DO424" s="107">
        <v>10.52</v>
      </c>
      <c r="DP424" s="107">
        <v>383.83</v>
      </c>
      <c r="DQ424" s="112">
        <v>109888.12</v>
      </c>
      <c r="DR424" s="107">
        <v>5.26</v>
      </c>
      <c r="DS424" s="107">
        <v>271.12</v>
      </c>
      <c r="DT424" s="107">
        <v>31730.79</v>
      </c>
      <c r="DU424" s="112">
        <v>31724.83</v>
      </c>
      <c r="DV424" s="107">
        <v>32.479999999999997</v>
      </c>
      <c r="DW424" s="107">
        <v>822.38</v>
      </c>
      <c r="DX424" s="112">
        <v>23798.13</v>
      </c>
      <c r="DY424" s="107">
        <v>24.36</v>
      </c>
      <c r="DZ424" s="107">
        <v>699.88</v>
      </c>
      <c r="EA424" s="112">
        <v>15858.84</v>
      </c>
      <c r="EB424" s="107">
        <v>16.239999999999998</v>
      </c>
      <c r="EC424" s="107">
        <v>358.88</v>
      </c>
      <c r="ED424" s="112">
        <v>7928.84</v>
      </c>
      <c r="EE424" s="107">
        <v>8.1199999999999992</v>
      </c>
      <c r="EF424" s="107">
        <v>266.11</v>
      </c>
      <c r="EG424" s="107">
        <v>9037792.1400000006</v>
      </c>
      <c r="EH424" s="111">
        <v>9018543.1099999994</v>
      </c>
      <c r="EI424" s="107">
        <v>25.468</v>
      </c>
      <c r="EJ424" s="107">
        <v>788.98</v>
      </c>
      <c r="EK424" s="112">
        <v>7908468.0099999998</v>
      </c>
      <c r="EL424" s="107">
        <v>22.332999999999998</v>
      </c>
      <c r="EM424" s="107">
        <v>766.17</v>
      </c>
      <c r="EN424" s="112">
        <v>6780687.3700000001</v>
      </c>
      <c r="EO424" s="107">
        <v>19.148</v>
      </c>
      <c r="EP424" s="107">
        <v>627.45000000000005</v>
      </c>
      <c r="EQ424" s="112">
        <v>5643280.6100000003</v>
      </c>
      <c r="ER424" s="107">
        <v>15.936</v>
      </c>
      <c r="ES424" s="107">
        <v>570.32000000000005</v>
      </c>
      <c r="ET424" s="112">
        <v>4516310.2</v>
      </c>
      <c r="EU424" s="107">
        <v>12.754</v>
      </c>
      <c r="EV424" s="107">
        <v>423.58</v>
      </c>
      <c r="EW424" s="112">
        <v>3392593.63</v>
      </c>
      <c r="EX424" s="107">
        <v>9.5809999999999995</v>
      </c>
      <c r="EY424" s="107">
        <v>348.9</v>
      </c>
      <c r="EZ424" s="112">
        <v>2265590.42</v>
      </c>
      <c r="FA424" s="107">
        <v>6.3979999999999997</v>
      </c>
      <c r="FB424" s="107">
        <v>290.31</v>
      </c>
      <c r="FC424" s="112">
        <v>1133708.8899999999</v>
      </c>
      <c r="FD424" s="107">
        <v>3.202</v>
      </c>
      <c r="FE424" s="107">
        <v>236.05</v>
      </c>
      <c r="FF424" s="107">
        <v>542.29</v>
      </c>
      <c r="FG424" s="112">
        <v>547.12</v>
      </c>
      <c r="FH424" s="107">
        <v>1.62</v>
      </c>
      <c r="FI424" s="107">
        <v>175.64</v>
      </c>
      <c r="FJ424" s="112">
        <v>271.7</v>
      </c>
      <c r="FK424" s="107">
        <v>0.8</v>
      </c>
      <c r="FL424" s="107">
        <v>176</v>
      </c>
      <c r="FM424" s="107">
        <v>613.19000000000005</v>
      </c>
      <c r="FN424" s="112">
        <v>620.26</v>
      </c>
      <c r="FO424" s="107">
        <v>4.54</v>
      </c>
      <c r="FP424" s="107">
        <v>175.09</v>
      </c>
      <c r="FQ424" s="112">
        <v>301.5</v>
      </c>
      <c r="FR424" s="107">
        <v>2.21</v>
      </c>
      <c r="FS424" s="107">
        <v>188.53</v>
      </c>
      <c r="FT424" s="107">
        <v>252.38</v>
      </c>
      <c r="FU424" s="107">
        <v>21.91</v>
      </c>
      <c r="FV424" s="107">
        <v>730.18</v>
      </c>
      <c r="FW424" s="107">
        <v>258.57</v>
      </c>
      <c r="FX424" s="107">
        <v>22.45</v>
      </c>
      <c r="FY424" s="107">
        <v>743.99</v>
      </c>
      <c r="FZ424" s="107">
        <v>3420841.71</v>
      </c>
      <c r="GA424" s="107">
        <v>23.1</v>
      </c>
      <c r="GB424" s="107">
        <v>606.04</v>
      </c>
      <c r="GC424" s="107">
        <v>49652955.289999999</v>
      </c>
      <c r="GD424" s="107">
        <v>335.28</v>
      </c>
      <c r="GE424" s="113">
        <v>770.24</v>
      </c>
      <c r="GF424" s="113">
        <v>190.8</v>
      </c>
      <c r="GG424" s="113">
        <v>27.2</v>
      </c>
      <c r="GH424" s="113">
        <v>10.6</v>
      </c>
      <c r="GI424" s="113">
        <v>114.4</v>
      </c>
      <c r="GJ424" s="113">
        <v>40</v>
      </c>
      <c r="GK424" s="113">
        <v>229.5</v>
      </c>
      <c r="GL424" s="107">
        <v>0</v>
      </c>
      <c r="GM424" s="107">
        <v>1</v>
      </c>
      <c r="GN424" s="107">
        <v>0</v>
      </c>
      <c r="GO424" s="133">
        <v>0</v>
      </c>
      <c r="GP424" s="133">
        <v>0</v>
      </c>
      <c r="GQ424" s="133">
        <v>0</v>
      </c>
      <c r="GR424" s="133" t="s">
        <v>1106</v>
      </c>
      <c r="GS424" s="72" t="s">
        <v>981</v>
      </c>
      <c r="GT424" s="72">
        <v>0.89</v>
      </c>
      <c r="GU424" s="72">
        <v>0.93</v>
      </c>
      <c r="GV424" s="72">
        <v>0.94</v>
      </c>
      <c r="GW424" s="72">
        <v>0.93</v>
      </c>
      <c r="GX424" s="72" t="s">
        <v>1085</v>
      </c>
      <c r="GY424" s="72">
        <v>1</v>
      </c>
      <c r="GZ424" s="72">
        <v>800</v>
      </c>
      <c r="HA424" s="133" t="s">
        <v>1086</v>
      </c>
      <c r="HB424" s="133">
        <v>183.3</v>
      </c>
      <c r="HC424" s="53" t="str">
        <f t="shared" si="47"/>
        <v>139</v>
      </c>
      <c r="HD424" s="56">
        <f t="shared" si="46"/>
        <v>2021</v>
      </c>
      <c r="HF424" s="56" t="e">
        <f>MATCH(ROUND(#REF!,1),#REF!,0)</f>
        <v>#REF!</v>
      </c>
      <c r="HG424" s="56" t="e">
        <f>MATCH(ROUND(#REF!,1),#REF!,0)</f>
        <v>#REF!</v>
      </c>
      <c r="HH424" s="56" t="e">
        <f>MATCH(ROUND(#REF!,1),#REF!,0)</f>
        <v>#REF!</v>
      </c>
      <c r="HI424" s="56" t="e">
        <f>MATCH(ROUND(#REF!,1),#REF!,0)</f>
        <v>#REF!</v>
      </c>
      <c r="HK424" s="115">
        <f t="shared" si="43"/>
        <v>2</v>
      </c>
      <c r="HL424" s="115" t="str" cm="1">
        <f t="array" ref="HL424">IFERROR(INDEX(#REF!,'5. Data Set'!HH424),"")</f>
        <v/>
      </c>
      <c r="HN424" s="116" t="str" cm="1">
        <f t="array" ref="HN424">IF(IFERROR(INDEX($E$5:$E$900,SMALL(IF(ROUND($EH$5:$EH$900,1)=ROUND($EH424,1),ROW($EH$5:$EH$900)-4,""),1)),"")=$E424,"",IFERROR(INDEX($E$5:$E$900,SMALL(IF(ROUND($EH$5:$EH$900,1)=ROUND($EH424,1),ROW($EH$5:$EH$900)-4,""),1)),""))</f>
        <v/>
      </c>
      <c r="HO424" s="116" t="str" cm="1">
        <f t="array" ref="HO424">IF(IFERROR(INDEX($E$5:$E$900,SMALL(IF(ROUND($EH$5:$EH$900,1)=ROUND($EH424,1),ROW($EH$5:$EH$900)-4,""),2)),"")=$E424,"",IFERROR(INDEX($E$5:$E$900,SMALL(IF(ROUND($EH$5:$EH$900,1)=ROUND($EH424,1),ROW($EH$5:$EH$900)-4,""),2)),""))</f>
        <v/>
      </c>
      <c r="HP424" s="116" t="str" cm="1">
        <f t="array" ref="HP424">IF(IFERROR(INDEX($E$5:$E$900,SMALL(IF(ROUND($EH$5:$EH$900,1)=ROUND($EH424,1),ROW($EH$5:$EH$900)-4,""),3)),"")=$E424,"",IFERROR(INDEX($E$5:$E$900,SMALL(IF(ROUND($EH$5:$EH$900,1)=ROUND($EH424,1),ROW($EH$5:$EH$900)-4,""),3)),""))</f>
        <v/>
      </c>
      <c r="HQ424" s="117" t="str" cm="1">
        <f t="array" ref="HQ424">IF(IFERROR(INDEX($E$5:$E$900,SMALL(IF(ROUND($EH$5:$EH$900,1)=ROUND($EH424,1),ROW($EH$5:$EH$900)-4,""),4)),"")=$E424,"",IFERROR(INDEX($E$5:$E$900,SMALL(IF(ROUND($EH$5:$EH$900,1)=ROUND($EH424,1),ROW($EH$5:$EH$900)-4,""),4)),""))</f>
        <v/>
      </c>
      <c r="HR424" s="118"/>
      <c r="HS424" s="105" t="str">
        <f t="shared" si="44"/>
        <v>AJEG</v>
      </c>
      <c r="HT424" s="119" t="str">
        <f t="shared" si="45"/>
        <v/>
      </c>
      <c r="HU424" s="119" t="str">
        <f t="shared" si="45"/>
        <v/>
      </c>
      <c r="HV424" s="119" t="str">
        <f t="shared" si="45"/>
        <v/>
      </c>
      <c r="HW424" s="119" t="str">
        <f t="shared" si="45"/>
        <v/>
      </c>
    </row>
    <row r="425" spans="1:231" ht="12.75" customHeight="1" x14ac:dyDescent="0.25">
      <c r="A425" s="110" t="s">
        <v>1072</v>
      </c>
      <c r="B425" s="110" t="s">
        <v>1378</v>
      </c>
      <c r="C425" s="107" t="s">
        <v>1074</v>
      </c>
      <c r="D425" s="108">
        <v>2021</v>
      </c>
      <c r="E425" s="109" t="s">
        <v>1379</v>
      </c>
      <c r="F425" s="107" t="s">
        <v>309</v>
      </c>
      <c r="G425" s="107" t="s">
        <v>1076</v>
      </c>
      <c r="H425" s="107" t="s">
        <v>1076</v>
      </c>
      <c r="I425" s="107" t="s">
        <v>1076</v>
      </c>
      <c r="J425" s="107" t="s">
        <v>1076</v>
      </c>
      <c r="K425" s="107" t="s">
        <v>1076</v>
      </c>
      <c r="L425" s="107" t="s">
        <v>1076</v>
      </c>
      <c r="M425" s="107" t="s">
        <v>1076</v>
      </c>
      <c r="N425" s="107" t="s">
        <v>1076</v>
      </c>
      <c r="O425" s="107" t="s">
        <v>1076</v>
      </c>
      <c r="P425" s="107" t="s">
        <v>1076</v>
      </c>
      <c r="Q425" s="107" t="s">
        <v>1076</v>
      </c>
      <c r="R425" s="107" t="s">
        <v>1076</v>
      </c>
      <c r="S425" s="107" t="s">
        <v>1076</v>
      </c>
      <c r="T425" s="107" t="s">
        <v>1077</v>
      </c>
      <c r="U425" s="107" t="s">
        <v>1077</v>
      </c>
      <c r="V425" s="107" t="s">
        <v>1077</v>
      </c>
      <c r="W425" s="107" t="s">
        <v>18</v>
      </c>
      <c r="X425" s="105" t="s">
        <v>1119</v>
      </c>
      <c r="Y425" s="107" t="s">
        <v>296</v>
      </c>
      <c r="Z425" s="107">
        <v>1</v>
      </c>
      <c r="AA425" s="107" t="s">
        <v>1131</v>
      </c>
      <c r="AB425" s="110">
        <v>2</v>
      </c>
      <c r="AC425" s="110">
        <v>2</v>
      </c>
      <c r="AD425" s="107">
        <v>3093</v>
      </c>
      <c r="AE425" s="107">
        <v>16</v>
      </c>
      <c r="AF425" s="107">
        <v>2</v>
      </c>
      <c r="AG425" s="107">
        <v>127500</v>
      </c>
      <c r="AH425" s="107">
        <v>16</v>
      </c>
      <c r="AI425" s="107" t="s">
        <v>1380</v>
      </c>
      <c r="AJ425" s="110">
        <v>2</v>
      </c>
      <c r="AK425" s="110"/>
      <c r="AL425" s="107"/>
      <c r="AM425" s="107">
        <v>2</v>
      </c>
      <c r="AN425" s="110" t="s">
        <v>493</v>
      </c>
      <c r="AO425" s="110">
        <v>800</v>
      </c>
      <c r="AP425" s="107" t="s">
        <v>1140</v>
      </c>
      <c r="AQ425" s="107" t="s">
        <v>1081</v>
      </c>
      <c r="AR425" s="107" t="s">
        <v>319</v>
      </c>
      <c r="AS425" s="107" t="s">
        <v>1159</v>
      </c>
      <c r="AT425" s="107" t="s">
        <v>478</v>
      </c>
      <c r="AU425" s="111">
        <v>19.594000000000001</v>
      </c>
      <c r="AV425" s="111">
        <v>22.908000000000001</v>
      </c>
      <c r="AW425" s="111">
        <v>25.396000000000001</v>
      </c>
      <c r="AX425" s="111">
        <v>16.244</v>
      </c>
      <c r="AY425" s="111">
        <v>13.885</v>
      </c>
      <c r="AZ425" s="111">
        <v>22.82</v>
      </c>
      <c r="BA425" s="111">
        <v>17.122</v>
      </c>
      <c r="BB425" s="111">
        <v>14.967000000000001</v>
      </c>
      <c r="BC425" s="111">
        <v>19.913</v>
      </c>
      <c r="BD425" s="111">
        <v>22.925999999999998</v>
      </c>
      <c r="BE425" s="107">
        <v>143.72800000000001</v>
      </c>
      <c r="BF425" s="107">
        <v>26.6</v>
      </c>
      <c r="BG425" s="107">
        <v>93498.49</v>
      </c>
      <c r="BH425" s="112">
        <v>93467.368000000002</v>
      </c>
      <c r="BI425" s="111">
        <v>13.497999999999999</v>
      </c>
      <c r="BJ425" s="112">
        <v>567.90300000000002</v>
      </c>
      <c r="BK425" s="112">
        <v>70119.452000000005</v>
      </c>
      <c r="BL425" s="111">
        <v>10.125999999999999</v>
      </c>
      <c r="BM425" s="112">
        <v>426.81</v>
      </c>
      <c r="BN425" s="112">
        <v>46711.351999999999</v>
      </c>
      <c r="BO425" s="111">
        <v>6.7460000000000004</v>
      </c>
      <c r="BP425" s="112">
        <v>351.779</v>
      </c>
      <c r="BQ425" s="112">
        <v>23354.173999999999</v>
      </c>
      <c r="BR425" s="111">
        <v>3.3730000000000002</v>
      </c>
      <c r="BS425" s="107">
        <v>247.47</v>
      </c>
      <c r="BT425" s="107">
        <v>1009620.95</v>
      </c>
      <c r="BU425" s="112">
        <v>1010039.823</v>
      </c>
      <c r="BV425" s="107">
        <v>17.117000000000001</v>
      </c>
      <c r="BW425" s="107">
        <v>576.56799999999998</v>
      </c>
      <c r="BX425" s="107">
        <v>757096.88199999998</v>
      </c>
      <c r="BY425" s="107">
        <v>12.83</v>
      </c>
      <c r="BZ425" s="107">
        <v>507.65499999999997</v>
      </c>
      <c r="CA425" s="107">
        <v>504920.66800000001</v>
      </c>
      <c r="CB425" s="107">
        <v>8.5570000000000004</v>
      </c>
      <c r="CC425" s="107">
        <v>408.59800000000001</v>
      </c>
      <c r="CD425" s="107">
        <v>252396.41500000001</v>
      </c>
      <c r="CE425" s="107">
        <v>4.2770000000000001</v>
      </c>
      <c r="CF425" s="107">
        <v>244.072</v>
      </c>
      <c r="CG425" s="107">
        <v>290712.81</v>
      </c>
      <c r="CH425" s="112">
        <v>291003.185</v>
      </c>
      <c r="CI425" s="107">
        <v>18.248999999999999</v>
      </c>
      <c r="CJ425" s="107">
        <v>546.39700000000005</v>
      </c>
      <c r="CK425" s="107">
        <v>218204.967</v>
      </c>
      <c r="CL425" s="107">
        <v>13.683999999999999</v>
      </c>
      <c r="CM425" s="107">
        <v>548.53200000000004</v>
      </c>
      <c r="CN425" s="107">
        <v>145384.103</v>
      </c>
      <c r="CO425" s="107">
        <v>9.1170000000000009</v>
      </c>
      <c r="CP425" s="107">
        <v>348.50900000000001</v>
      </c>
      <c r="CQ425" s="107">
        <v>72695.247000000003</v>
      </c>
      <c r="CR425" s="107">
        <v>4.5590000000000002</v>
      </c>
      <c r="CS425" s="107">
        <v>238.851</v>
      </c>
      <c r="CT425" s="107">
        <v>148529.51</v>
      </c>
      <c r="CU425" s="112">
        <v>148700.47</v>
      </c>
      <c r="CV425" s="107">
        <v>9.8800000000000008</v>
      </c>
      <c r="CW425" s="107">
        <v>546.23</v>
      </c>
      <c r="CX425" s="112">
        <v>111403.47</v>
      </c>
      <c r="CY425" s="107">
        <v>7.4</v>
      </c>
      <c r="CZ425" s="107">
        <v>346.74</v>
      </c>
      <c r="DA425" s="112">
        <v>74359.009999999995</v>
      </c>
      <c r="DB425" s="107">
        <v>4.9400000000000004</v>
      </c>
      <c r="DC425" s="107">
        <v>300.79000000000002</v>
      </c>
      <c r="DD425" s="112">
        <v>37102.26</v>
      </c>
      <c r="DE425" s="107">
        <v>2.46</v>
      </c>
      <c r="DF425" s="107">
        <v>224.21</v>
      </c>
      <c r="DG425" s="107">
        <v>197221.13</v>
      </c>
      <c r="DH425" s="112">
        <v>198177.61</v>
      </c>
      <c r="DI425" s="107">
        <v>9.49</v>
      </c>
      <c r="DJ425" s="107">
        <v>548.46</v>
      </c>
      <c r="DK425" s="112">
        <v>147893.47</v>
      </c>
      <c r="DL425" s="107">
        <v>7.08</v>
      </c>
      <c r="DM425" s="107">
        <v>498.01</v>
      </c>
      <c r="DN425" s="112">
        <v>98566.91</v>
      </c>
      <c r="DO425" s="107">
        <v>4.72</v>
      </c>
      <c r="DP425" s="107">
        <v>319.01</v>
      </c>
      <c r="DQ425" s="112">
        <v>49275.43</v>
      </c>
      <c r="DR425" s="107">
        <v>2.36</v>
      </c>
      <c r="DS425" s="107">
        <v>230.92</v>
      </c>
      <c r="DT425" s="107">
        <v>15036.01</v>
      </c>
      <c r="DU425" s="112">
        <v>15060.11</v>
      </c>
      <c r="DV425" s="107">
        <v>15.42</v>
      </c>
      <c r="DW425" s="107">
        <v>548.69000000000005</v>
      </c>
      <c r="DX425" s="112">
        <v>11235.31</v>
      </c>
      <c r="DY425" s="107">
        <v>11.5</v>
      </c>
      <c r="DZ425" s="107">
        <v>509.58</v>
      </c>
      <c r="EA425" s="112">
        <v>7502.92</v>
      </c>
      <c r="EB425" s="107">
        <v>7.68</v>
      </c>
      <c r="EC425" s="107">
        <v>300.08999999999997</v>
      </c>
      <c r="ED425" s="112">
        <v>3765.87</v>
      </c>
      <c r="EE425" s="107">
        <v>3.86</v>
      </c>
      <c r="EF425" s="107">
        <v>230.77</v>
      </c>
      <c r="EG425" s="107">
        <v>4700193.95</v>
      </c>
      <c r="EH425" s="111">
        <v>4697541.7</v>
      </c>
      <c r="EI425" s="107">
        <v>13.266</v>
      </c>
      <c r="EJ425" s="107">
        <v>572.15</v>
      </c>
      <c r="EK425" s="112">
        <v>4110619.87</v>
      </c>
      <c r="EL425" s="107">
        <v>11.608000000000001</v>
      </c>
      <c r="EM425" s="107">
        <v>563.17999999999995</v>
      </c>
      <c r="EN425" s="112">
        <v>3533547.86</v>
      </c>
      <c r="EO425" s="107">
        <v>9.9789999999999992</v>
      </c>
      <c r="EP425" s="107">
        <v>460.72</v>
      </c>
      <c r="EQ425" s="112">
        <v>2943502.61</v>
      </c>
      <c r="ER425" s="107">
        <v>8.3119999999999994</v>
      </c>
      <c r="ES425" s="107">
        <v>384.96</v>
      </c>
      <c r="ET425" s="112">
        <v>2345872.11</v>
      </c>
      <c r="EU425" s="107">
        <v>6.625</v>
      </c>
      <c r="EV425" s="107">
        <v>342.38</v>
      </c>
      <c r="EW425" s="112">
        <v>1768347.97</v>
      </c>
      <c r="EX425" s="107">
        <v>4.9939999999999998</v>
      </c>
      <c r="EY425" s="107">
        <v>298.07</v>
      </c>
      <c r="EZ425" s="112">
        <v>1176899.73</v>
      </c>
      <c r="FA425" s="107">
        <v>3.3239999999999998</v>
      </c>
      <c r="FB425" s="107">
        <v>253.18</v>
      </c>
      <c r="FC425" s="112">
        <v>586886.26</v>
      </c>
      <c r="FD425" s="107">
        <v>1.657</v>
      </c>
      <c r="FE425" s="107">
        <v>213.42</v>
      </c>
      <c r="FF425" s="107">
        <v>1178.29</v>
      </c>
      <c r="FG425" s="112">
        <v>1169.28</v>
      </c>
      <c r="FH425" s="107">
        <v>3.46</v>
      </c>
      <c r="FI425" s="107">
        <v>172.82</v>
      </c>
      <c r="FJ425" s="112">
        <v>591.20000000000005</v>
      </c>
      <c r="FK425" s="107">
        <v>1.75</v>
      </c>
      <c r="FL425" s="107">
        <v>155.87</v>
      </c>
      <c r="FM425" s="107">
        <v>575.45000000000005</v>
      </c>
      <c r="FN425" s="112">
        <v>577.71</v>
      </c>
      <c r="FO425" s="107">
        <v>4.2300000000000004</v>
      </c>
      <c r="FP425" s="107">
        <v>154.25</v>
      </c>
      <c r="FQ425" s="112">
        <v>289.85000000000002</v>
      </c>
      <c r="FR425" s="107">
        <v>2.12</v>
      </c>
      <c r="FS425" s="107">
        <v>146.72999999999999</v>
      </c>
      <c r="FT425" s="107">
        <v>145.06</v>
      </c>
      <c r="FU425" s="107">
        <v>12.59</v>
      </c>
      <c r="FV425" s="107">
        <v>547.5</v>
      </c>
      <c r="FW425" s="107">
        <v>144.43</v>
      </c>
      <c r="FX425" s="107">
        <v>12.54</v>
      </c>
      <c r="FY425" s="107">
        <v>548.61</v>
      </c>
      <c r="FZ425" s="107">
        <v>3074248.81</v>
      </c>
      <c r="GA425" s="107">
        <v>20.76</v>
      </c>
      <c r="GB425" s="107">
        <v>562.19000000000005</v>
      </c>
      <c r="GC425" s="107">
        <v>12242458.68</v>
      </c>
      <c r="GD425" s="107">
        <v>82.67</v>
      </c>
      <c r="GE425" s="113">
        <v>575.16</v>
      </c>
      <c r="GF425" s="113">
        <v>136.69999999999999</v>
      </c>
      <c r="GG425" s="113">
        <v>19.3</v>
      </c>
      <c r="GH425" s="113">
        <v>17.3</v>
      </c>
      <c r="GI425" s="113">
        <v>57.4</v>
      </c>
      <c r="GJ425" s="113">
        <v>26.6</v>
      </c>
      <c r="GK425" s="113">
        <v>229.8</v>
      </c>
      <c r="GL425" s="107">
        <v>0</v>
      </c>
      <c r="GM425" s="107">
        <v>2</v>
      </c>
      <c r="GN425" s="107">
        <v>0</v>
      </c>
      <c r="GO425" s="133">
        <v>0</v>
      </c>
      <c r="GP425" s="133">
        <v>0</v>
      </c>
      <c r="GQ425" s="133">
        <v>0</v>
      </c>
      <c r="GR425" s="133" t="s">
        <v>1103</v>
      </c>
      <c r="GS425" s="72" t="s">
        <v>981</v>
      </c>
      <c r="GT425" s="72">
        <v>0.89449999999999996</v>
      </c>
      <c r="GU425" s="72">
        <v>0.92979999999999996</v>
      </c>
      <c r="GV425" s="72">
        <v>0.94520000000000004</v>
      </c>
      <c r="GW425" s="72">
        <v>0.93220000000000003</v>
      </c>
      <c r="GX425" s="72" t="s">
        <v>1085</v>
      </c>
      <c r="GY425" s="72">
        <v>0.99</v>
      </c>
      <c r="GZ425" s="72">
        <v>800</v>
      </c>
      <c r="HA425" s="133" t="s">
        <v>1086</v>
      </c>
      <c r="HB425" s="133">
        <v>167.4</v>
      </c>
      <c r="HC425" s="53" t="str">
        <f t="shared" si="47"/>
        <v>140</v>
      </c>
      <c r="HD425" s="56">
        <f t="shared" si="46"/>
        <v>2021</v>
      </c>
      <c r="HF425" s="56" t="e">
        <f>MATCH(ROUND(#REF!,1),#REF!,0)</f>
        <v>#REF!</v>
      </c>
      <c r="HG425" s="56" t="e">
        <f>MATCH(ROUND(#REF!,1),#REF!,0)</f>
        <v>#REF!</v>
      </c>
      <c r="HH425" s="56" t="e">
        <f>MATCH(ROUND(#REF!,1),#REF!,0)</f>
        <v>#REF!</v>
      </c>
      <c r="HI425" s="56" t="e">
        <f>MATCH(ROUND(#REF!,1),#REF!,0)</f>
        <v>#REF!</v>
      </c>
      <c r="HK425" s="115">
        <f t="shared" si="43"/>
        <v>2</v>
      </c>
      <c r="HL425" s="115" t="str" cm="1">
        <f t="array" ref="HL425">IFERROR(INDEX(#REF!,'5. Data Set'!HH425),"")</f>
        <v/>
      </c>
      <c r="HN425" s="116" t="str" cm="1">
        <f t="array" ref="HN425">IF(IFERROR(INDEX($E$5:$E$900,SMALL(IF(ROUND($EH$5:$EH$900,1)=ROUND($EH425,1),ROW($EH$5:$EH$900)-4,""),1)),"")=$E425,"",IFERROR(INDEX($E$5:$E$900,SMALL(IF(ROUND($EH$5:$EH$900,1)=ROUND($EH425,1),ROW($EH$5:$EH$900)-4,""),1)),""))</f>
        <v/>
      </c>
      <c r="HO425" s="116" t="str" cm="1">
        <f t="array" ref="HO425">IF(IFERROR(INDEX($E$5:$E$900,SMALL(IF(ROUND($EH$5:$EH$900,1)=ROUND($EH425,1),ROW($EH$5:$EH$900)-4,""),2)),"")=$E425,"",IFERROR(INDEX($E$5:$E$900,SMALL(IF(ROUND($EH$5:$EH$900,1)=ROUND($EH425,1),ROW($EH$5:$EH$900)-4,""),2)),""))</f>
        <v/>
      </c>
      <c r="HP425" s="116" t="str" cm="1">
        <f t="array" ref="HP425">IF(IFERROR(INDEX($E$5:$E$900,SMALL(IF(ROUND($EH$5:$EH$900,1)=ROUND($EH425,1),ROW($EH$5:$EH$900)-4,""),3)),"")=$E425,"",IFERROR(INDEX($E$5:$E$900,SMALL(IF(ROUND($EH$5:$EH$900,1)=ROUND($EH425,1),ROW($EH$5:$EH$900)-4,""),3)),""))</f>
        <v/>
      </c>
      <c r="HQ425" s="117" t="str" cm="1">
        <f t="array" ref="HQ425">IF(IFERROR(INDEX($E$5:$E$900,SMALL(IF(ROUND($EH$5:$EH$900,1)=ROUND($EH425,1),ROW($EH$5:$EH$900)-4,""),4)),"")=$E425,"",IFERROR(INDEX($E$5:$E$900,SMALL(IF(ROUND($EH$5:$EH$900,1)=ROUND($EH425,1),ROW($EH$5:$EH$900)-4,""),4)),""))</f>
        <v/>
      </c>
      <c r="HR425" s="118"/>
      <c r="HS425" s="105" t="str">
        <f t="shared" si="44"/>
        <v>BAFA</v>
      </c>
      <c r="HT425" s="119" t="str">
        <f t="shared" si="45"/>
        <v/>
      </c>
      <c r="HU425" s="119" t="str">
        <f t="shared" si="45"/>
        <v/>
      </c>
      <c r="HV425" s="119" t="str">
        <f t="shared" si="45"/>
        <v/>
      </c>
      <c r="HW425" s="119" t="str">
        <f t="shared" si="45"/>
        <v/>
      </c>
    </row>
    <row r="426" spans="1:231" ht="12.75" customHeight="1" x14ac:dyDescent="0.25">
      <c r="A426" s="110" t="s">
        <v>1072</v>
      </c>
      <c r="B426" s="110" t="s">
        <v>1378</v>
      </c>
      <c r="C426" s="107" t="s">
        <v>1074</v>
      </c>
      <c r="D426" s="108">
        <v>2021</v>
      </c>
      <c r="E426" s="109" t="s">
        <v>1381</v>
      </c>
      <c r="F426" s="107" t="s">
        <v>1097</v>
      </c>
      <c r="G426" s="107" t="s">
        <v>1076</v>
      </c>
      <c r="H426" s="107" t="s">
        <v>1076</v>
      </c>
      <c r="I426" s="107" t="s">
        <v>1076</v>
      </c>
      <c r="J426" s="107" t="s">
        <v>1076</v>
      </c>
      <c r="K426" s="107" t="s">
        <v>1076</v>
      </c>
      <c r="L426" s="107" t="s">
        <v>1076</v>
      </c>
      <c r="M426" s="107" t="s">
        <v>1076</v>
      </c>
      <c r="N426" s="107" t="s">
        <v>1076</v>
      </c>
      <c r="O426" s="107" t="s">
        <v>1076</v>
      </c>
      <c r="P426" s="107" t="s">
        <v>1076</v>
      </c>
      <c r="Q426" s="107" t="s">
        <v>1076</v>
      </c>
      <c r="R426" s="107" t="s">
        <v>1077</v>
      </c>
      <c r="S426" s="107" t="s">
        <v>1077</v>
      </c>
      <c r="T426" s="107" t="s">
        <v>1077</v>
      </c>
      <c r="U426" s="107" t="s">
        <v>1077</v>
      </c>
      <c r="V426" s="107" t="s">
        <v>1077</v>
      </c>
      <c r="W426" s="107" t="s">
        <v>18</v>
      </c>
      <c r="X426" s="105" t="s">
        <v>1119</v>
      </c>
      <c r="Y426" s="107" t="s">
        <v>296</v>
      </c>
      <c r="Z426" s="107">
        <v>1</v>
      </c>
      <c r="AA426" s="107" t="s">
        <v>1131</v>
      </c>
      <c r="AB426" s="110">
        <v>2</v>
      </c>
      <c r="AC426" s="110">
        <v>2</v>
      </c>
      <c r="AD426" s="107">
        <v>3093</v>
      </c>
      <c r="AE426" s="107">
        <v>16</v>
      </c>
      <c r="AF426" s="107">
        <v>2</v>
      </c>
      <c r="AG426" s="107">
        <v>127500</v>
      </c>
      <c r="AH426" s="107">
        <v>16</v>
      </c>
      <c r="AI426" s="107" t="s">
        <v>1380</v>
      </c>
      <c r="AJ426" s="110">
        <v>4</v>
      </c>
      <c r="AK426" s="110"/>
      <c r="AL426" s="107"/>
      <c r="AM426" s="107">
        <v>2</v>
      </c>
      <c r="AN426" s="110" t="s">
        <v>493</v>
      </c>
      <c r="AO426" s="110">
        <v>1400</v>
      </c>
      <c r="AP426" s="107" t="s">
        <v>1140</v>
      </c>
      <c r="AQ426" s="107" t="s">
        <v>1081</v>
      </c>
      <c r="AR426" s="107" t="s">
        <v>319</v>
      </c>
      <c r="AS426" s="107" t="s">
        <v>1159</v>
      </c>
      <c r="AT426" s="107" t="s">
        <v>478</v>
      </c>
      <c r="AU426" s="111">
        <v>18.873999999999999</v>
      </c>
      <c r="AV426" s="111">
        <v>22.213000000000001</v>
      </c>
      <c r="AW426" s="111">
        <v>25.274999999999999</v>
      </c>
      <c r="AX426" s="111">
        <v>15.686</v>
      </c>
      <c r="AY426" s="111">
        <v>13.404999999999999</v>
      </c>
      <c r="AZ426" s="111">
        <v>22.068999999999999</v>
      </c>
      <c r="BA426" s="111">
        <v>16.390999999999998</v>
      </c>
      <c r="BB426" s="111">
        <v>28.088000000000001</v>
      </c>
      <c r="BC426" s="111">
        <v>45.076999999999998</v>
      </c>
      <c r="BD426" s="111">
        <v>22.32</v>
      </c>
      <c r="BE426" s="111">
        <v>138.12200000000001</v>
      </c>
      <c r="BF426" s="111">
        <v>26.8</v>
      </c>
      <c r="BG426" s="133">
        <v>93493.59</v>
      </c>
      <c r="BH426" s="112">
        <v>93853.788</v>
      </c>
      <c r="BI426" s="111">
        <v>13.554</v>
      </c>
      <c r="BJ426" s="112">
        <v>587.64200000000005</v>
      </c>
      <c r="BK426" s="112">
        <v>70222.232000000004</v>
      </c>
      <c r="BL426" s="111">
        <v>10.141</v>
      </c>
      <c r="BM426" s="112">
        <v>441.48399999999998</v>
      </c>
      <c r="BN426" s="112">
        <v>46886.95</v>
      </c>
      <c r="BO426" s="111">
        <v>6.7709999999999999</v>
      </c>
      <c r="BP426" s="112">
        <v>364.673</v>
      </c>
      <c r="BQ426" s="112">
        <v>23398.895</v>
      </c>
      <c r="BR426" s="111">
        <v>3.379</v>
      </c>
      <c r="BS426" s="133">
        <v>261.96100000000001</v>
      </c>
      <c r="BT426" s="133">
        <v>1010043.58</v>
      </c>
      <c r="BU426" s="112">
        <v>1011856.002</v>
      </c>
      <c r="BV426" s="107">
        <v>17.148</v>
      </c>
      <c r="BW426" s="107">
        <v>591.68700000000001</v>
      </c>
      <c r="BX426" s="107">
        <v>757406.41799999995</v>
      </c>
      <c r="BY426" s="107">
        <v>12.836</v>
      </c>
      <c r="BZ426" s="107">
        <v>519.33900000000006</v>
      </c>
      <c r="CA426" s="107">
        <v>504916.66</v>
      </c>
      <c r="CB426" s="107">
        <v>8.5570000000000004</v>
      </c>
      <c r="CC426" s="107">
        <v>419.22699999999998</v>
      </c>
      <c r="CD426" s="107">
        <v>252449.739</v>
      </c>
      <c r="CE426" s="107">
        <v>4.2779999999999996</v>
      </c>
      <c r="CF426" s="133">
        <v>256.89</v>
      </c>
      <c r="CG426" s="133">
        <v>292765.90000000002</v>
      </c>
      <c r="CH426" s="112">
        <v>293993.51699999999</v>
      </c>
      <c r="CI426" s="107">
        <v>18.436</v>
      </c>
      <c r="CJ426" s="107">
        <v>567.09</v>
      </c>
      <c r="CK426" s="107">
        <v>219616.495</v>
      </c>
      <c r="CL426" s="107">
        <v>13.772</v>
      </c>
      <c r="CM426" s="107">
        <v>491.71</v>
      </c>
      <c r="CN426" s="107">
        <v>146324.73499999999</v>
      </c>
      <c r="CO426" s="107">
        <v>9.1760000000000002</v>
      </c>
      <c r="CP426" s="107">
        <v>367.35500000000002</v>
      </c>
      <c r="CQ426" s="107">
        <v>73224.248000000007</v>
      </c>
      <c r="CR426" s="107">
        <v>4.5919999999999996</v>
      </c>
      <c r="CS426" s="107">
        <v>255.92099999999999</v>
      </c>
      <c r="CT426" s="107">
        <v>149393.70000000001</v>
      </c>
      <c r="CU426" s="107">
        <v>149516.78</v>
      </c>
      <c r="CV426" s="107">
        <v>9.93</v>
      </c>
      <c r="CW426" s="107">
        <v>561.78</v>
      </c>
      <c r="CX426" s="112">
        <v>111987.61</v>
      </c>
      <c r="CY426" s="107">
        <v>7.44</v>
      </c>
      <c r="CZ426" s="107">
        <v>359.81</v>
      </c>
      <c r="DA426" s="112">
        <v>74755.58</v>
      </c>
      <c r="DB426" s="107">
        <v>4.97</v>
      </c>
      <c r="DC426" s="107">
        <v>312.98</v>
      </c>
      <c r="DD426" s="112">
        <v>37324.43</v>
      </c>
      <c r="DE426" s="107">
        <v>2.48</v>
      </c>
      <c r="DF426" s="107">
        <v>237.38</v>
      </c>
      <c r="DG426" s="133">
        <v>198433.1</v>
      </c>
      <c r="DH426" s="112">
        <v>199663.84</v>
      </c>
      <c r="DI426" s="107">
        <v>9.56</v>
      </c>
      <c r="DJ426" s="107">
        <v>568.88</v>
      </c>
      <c r="DK426" s="112">
        <v>148737.57</v>
      </c>
      <c r="DL426" s="107">
        <v>7.12</v>
      </c>
      <c r="DM426" s="107">
        <v>514.78</v>
      </c>
      <c r="DN426" s="112">
        <v>99270.95</v>
      </c>
      <c r="DO426" s="107">
        <v>4.75</v>
      </c>
      <c r="DP426" s="162">
        <v>332.07</v>
      </c>
      <c r="DQ426" s="112">
        <v>49604.04</v>
      </c>
      <c r="DR426" s="107">
        <v>2.38</v>
      </c>
      <c r="DS426" s="133">
        <v>244.66</v>
      </c>
      <c r="DT426" s="133">
        <v>15115.09</v>
      </c>
      <c r="DU426" s="112">
        <v>15129.75</v>
      </c>
      <c r="DV426" s="107">
        <v>15.49</v>
      </c>
      <c r="DW426" s="107">
        <v>567.73</v>
      </c>
      <c r="DX426" s="112">
        <v>11307.88</v>
      </c>
      <c r="DY426" s="107">
        <v>11.58</v>
      </c>
      <c r="DZ426" s="162">
        <v>523.87</v>
      </c>
      <c r="EA426" s="112">
        <v>7562.89</v>
      </c>
      <c r="EB426" s="107">
        <v>7.74</v>
      </c>
      <c r="EC426" s="162">
        <v>313.37</v>
      </c>
      <c r="ED426" s="112">
        <v>3792.39</v>
      </c>
      <c r="EE426" s="107">
        <v>3.88</v>
      </c>
      <c r="EF426" s="133">
        <v>243.76</v>
      </c>
      <c r="EG426" s="133">
        <v>4725389.4400000004</v>
      </c>
      <c r="EH426" s="111">
        <v>4730262.93</v>
      </c>
      <c r="EI426" s="107">
        <v>13.358000000000001</v>
      </c>
      <c r="EJ426" s="107">
        <v>590.59</v>
      </c>
      <c r="EK426" s="112">
        <v>4128247.43</v>
      </c>
      <c r="EL426" s="107">
        <v>11.657999999999999</v>
      </c>
      <c r="EM426" s="162">
        <v>579.80999999999995</v>
      </c>
      <c r="EN426" s="112">
        <v>3540638.59</v>
      </c>
      <c r="EO426" s="107">
        <v>9.9990000000000006</v>
      </c>
      <c r="EP426" s="162">
        <v>500.68</v>
      </c>
      <c r="EQ426" s="112">
        <v>2947137.94</v>
      </c>
      <c r="ER426" s="107">
        <v>8.3230000000000004</v>
      </c>
      <c r="ES426" s="162">
        <v>398.79</v>
      </c>
      <c r="ET426" s="112">
        <v>2369668.2799999998</v>
      </c>
      <c r="EU426" s="107">
        <v>6.6920000000000002</v>
      </c>
      <c r="EV426" s="162">
        <v>360.25</v>
      </c>
      <c r="EW426" s="112">
        <v>1770109.22</v>
      </c>
      <c r="EX426" s="107">
        <v>4.9989999999999997</v>
      </c>
      <c r="EY426" s="162">
        <v>311.45999999999998</v>
      </c>
      <c r="EZ426" s="112">
        <v>1188512.71</v>
      </c>
      <c r="FA426" s="107">
        <v>3.3559999999999999</v>
      </c>
      <c r="FB426" s="162">
        <v>267.35000000000002</v>
      </c>
      <c r="FC426" s="112">
        <v>590145.63</v>
      </c>
      <c r="FD426" s="107">
        <v>1.667</v>
      </c>
      <c r="FE426" s="133">
        <v>226.92</v>
      </c>
      <c r="FF426" s="133">
        <v>2539.54</v>
      </c>
      <c r="FG426" s="112">
        <v>2531.98</v>
      </c>
      <c r="FH426" s="107">
        <v>7.48</v>
      </c>
      <c r="FI426" s="107">
        <v>198.34</v>
      </c>
      <c r="FJ426" s="112">
        <v>1271.77</v>
      </c>
      <c r="FK426" s="107">
        <v>3.76</v>
      </c>
      <c r="FL426" s="163">
        <v>179.65</v>
      </c>
      <c r="FM426" s="133">
        <v>1554.65</v>
      </c>
      <c r="FN426" s="112">
        <v>1562.51</v>
      </c>
      <c r="FO426" s="107">
        <v>11.44</v>
      </c>
      <c r="FP426" s="107">
        <v>185.54</v>
      </c>
      <c r="FQ426" s="112">
        <v>779.74</v>
      </c>
      <c r="FR426" s="107">
        <v>5.71</v>
      </c>
      <c r="FS426" s="163">
        <v>173.21</v>
      </c>
      <c r="FT426" s="107">
        <v>144.65</v>
      </c>
      <c r="FU426" s="107">
        <v>12.56</v>
      </c>
      <c r="FV426" s="107">
        <v>561.97</v>
      </c>
      <c r="FW426" s="107">
        <v>144.77000000000001</v>
      </c>
      <c r="FX426" s="107">
        <v>12.57</v>
      </c>
      <c r="FY426" s="107">
        <v>563.6</v>
      </c>
      <c r="FZ426" s="107">
        <v>3087503.38</v>
      </c>
      <c r="GA426" s="107">
        <v>20.85</v>
      </c>
      <c r="GB426" s="162">
        <v>581.58000000000004</v>
      </c>
      <c r="GC426" s="107">
        <v>12324627.300000001</v>
      </c>
      <c r="GD426" s="107">
        <v>83.22</v>
      </c>
      <c r="GE426" s="132">
        <v>602.52</v>
      </c>
      <c r="GF426" s="132">
        <v>152.30000000000001</v>
      </c>
      <c r="GG426" s="132">
        <v>18.7</v>
      </c>
      <c r="GH426" s="132">
        <v>35.6</v>
      </c>
      <c r="GI426" s="132">
        <v>55.5</v>
      </c>
      <c r="GJ426" s="132">
        <v>26.8</v>
      </c>
      <c r="GK426" s="132">
        <v>229.8</v>
      </c>
      <c r="GL426" s="133">
        <v>0</v>
      </c>
      <c r="GM426" s="133">
        <v>2</v>
      </c>
      <c r="GN426" s="133">
        <v>0</v>
      </c>
      <c r="GO426" s="133">
        <v>0</v>
      </c>
      <c r="GP426" s="133">
        <v>0</v>
      </c>
      <c r="GQ426" s="133">
        <v>0</v>
      </c>
      <c r="GR426" s="133" t="s">
        <v>1103</v>
      </c>
      <c r="GS426" s="72" t="s">
        <v>981</v>
      </c>
      <c r="GT426" s="72">
        <v>0.90559999999999996</v>
      </c>
      <c r="GU426" s="72">
        <v>0.9345</v>
      </c>
      <c r="GV426" s="72">
        <v>0.94789999999999996</v>
      </c>
      <c r="GW426" s="72">
        <v>0.92879999999999996</v>
      </c>
      <c r="GX426" s="72" t="s">
        <v>1085</v>
      </c>
      <c r="GY426" s="72">
        <v>1</v>
      </c>
      <c r="GZ426" s="72">
        <v>1400</v>
      </c>
      <c r="HA426" s="133" t="s">
        <v>1086</v>
      </c>
      <c r="HB426" s="133" t="s">
        <v>981</v>
      </c>
      <c r="HC426" s="53" t="str">
        <f t="shared" si="47"/>
        <v>141</v>
      </c>
      <c r="HD426" s="56">
        <f t="shared" si="46"/>
        <v>2021</v>
      </c>
      <c r="HF426" s="56" t="e">
        <f>MATCH(ROUND(#REF!,1),#REF!,0)</f>
        <v>#REF!</v>
      </c>
      <c r="HG426" s="56" t="e">
        <f>MATCH(ROUND(#REF!,1),#REF!,0)</f>
        <v>#REF!</v>
      </c>
      <c r="HH426" s="56" t="e">
        <f>MATCH(ROUND(#REF!,1),#REF!,0)</f>
        <v>#REF!</v>
      </c>
      <c r="HI426" s="56" t="e">
        <f>MATCH(ROUND(#REF!,1),#REF!,0)</f>
        <v>#REF!</v>
      </c>
      <c r="HK426" s="115">
        <f t="shared" si="43"/>
        <v>2</v>
      </c>
      <c r="HL426" s="115" t="str" cm="1">
        <f t="array" ref="HL426">IFERROR(INDEX(#REF!,'5. Data Set'!HH426),"")</f>
        <v/>
      </c>
      <c r="HN426" s="116" t="str" cm="1">
        <f t="array" ref="HN426">IF(IFERROR(INDEX($E$5:$E$900,SMALL(IF(ROUND($EH$5:$EH$900,1)=ROUND($EH426,1),ROW($EH$5:$EH$900)-4,""),1)),"")=$E426,"",IFERROR(INDEX($E$5:$E$900,SMALL(IF(ROUND($EH$5:$EH$900,1)=ROUND($EH426,1),ROW($EH$5:$EH$900)-4,""),1)),""))</f>
        <v/>
      </c>
      <c r="HO426" s="116" t="str" cm="1">
        <f t="array" ref="HO426">IF(IFERROR(INDEX($E$5:$E$900,SMALL(IF(ROUND($EH$5:$EH$900,1)=ROUND($EH426,1),ROW($EH$5:$EH$900)-4,""),2)),"")=$E426,"",IFERROR(INDEX($E$5:$E$900,SMALL(IF(ROUND($EH$5:$EH$900,1)=ROUND($EH426,1),ROW($EH$5:$EH$900)-4,""),2)),""))</f>
        <v/>
      </c>
      <c r="HP426" s="116" t="str" cm="1">
        <f t="array" ref="HP426">IF(IFERROR(INDEX($E$5:$E$900,SMALL(IF(ROUND($EH$5:$EH$900,1)=ROUND($EH426,1),ROW($EH$5:$EH$900)-4,""),3)),"")=$E426,"",IFERROR(INDEX($E$5:$E$900,SMALL(IF(ROUND($EH$5:$EH$900,1)=ROUND($EH426,1),ROW($EH$5:$EH$900)-4,""),3)),""))</f>
        <v/>
      </c>
      <c r="HQ426" s="117" t="str" cm="1">
        <f t="array" ref="HQ426">IF(IFERROR(INDEX($E$5:$E$900,SMALL(IF(ROUND($EH$5:$EH$900,1)=ROUND($EH426,1),ROW($EH$5:$EH$900)-4,""),4)),"")=$E426,"",IFERROR(INDEX($E$5:$E$900,SMALL(IF(ROUND($EH$5:$EH$900,1)=ROUND($EH426,1),ROW($EH$5:$EH$900)-4,""),4)),""))</f>
        <v/>
      </c>
      <c r="HR426" s="118"/>
      <c r="HS426" s="105" t="str">
        <f t="shared" si="44"/>
        <v>BAFA</v>
      </c>
      <c r="HT426" s="119" t="str">
        <f t="shared" si="45"/>
        <v/>
      </c>
      <c r="HU426" s="119" t="str">
        <f t="shared" si="45"/>
        <v/>
      </c>
      <c r="HV426" s="119" t="str">
        <f t="shared" si="45"/>
        <v/>
      </c>
      <c r="HW426" s="119" t="str">
        <f t="shared" si="45"/>
        <v/>
      </c>
    </row>
    <row r="427" spans="1:231" ht="12.75" customHeight="1" x14ac:dyDescent="0.25">
      <c r="A427" s="110" t="s">
        <v>1072</v>
      </c>
      <c r="B427" s="110" t="s">
        <v>1378</v>
      </c>
      <c r="C427" s="107" t="s">
        <v>1074</v>
      </c>
      <c r="D427" s="108">
        <v>2021</v>
      </c>
      <c r="E427" s="109" t="s">
        <v>1382</v>
      </c>
      <c r="F427" s="107" t="s">
        <v>49</v>
      </c>
      <c r="G427" s="107" t="s">
        <v>1076</v>
      </c>
      <c r="H427" s="107" t="s">
        <v>1076</v>
      </c>
      <c r="I427" s="107" t="s">
        <v>1076</v>
      </c>
      <c r="J427" s="107" t="s">
        <v>1076</v>
      </c>
      <c r="K427" s="107" t="s">
        <v>1076</v>
      </c>
      <c r="L427" s="107" t="s">
        <v>1076</v>
      </c>
      <c r="M427" s="107" t="s">
        <v>1076</v>
      </c>
      <c r="N427" s="107" t="s">
        <v>1076</v>
      </c>
      <c r="O427" s="107" t="s">
        <v>1076</v>
      </c>
      <c r="P427" s="107" t="s">
        <v>1076</v>
      </c>
      <c r="Q427" s="107" t="s">
        <v>1076</v>
      </c>
      <c r="R427" s="107" t="s">
        <v>1076</v>
      </c>
      <c r="S427" s="107" t="s">
        <v>1077</v>
      </c>
      <c r="T427" s="107" t="s">
        <v>1077</v>
      </c>
      <c r="U427" s="107" t="s">
        <v>1077</v>
      </c>
      <c r="V427" s="107" t="s">
        <v>1077</v>
      </c>
      <c r="W427" s="107" t="s">
        <v>18</v>
      </c>
      <c r="X427" s="105" t="s">
        <v>1119</v>
      </c>
      <c r="Y427" s="107" t="s">
        <v>296</v>
      </c>
      <c r="Z427" s="107">
        <v>1</v>
      </c>
      <c r="AA427" s="107" t="s">
        <v>1383</v>
      </c>
      <c r="AB427" s="110">
        <v>2</v>
      </c>
      <c r="AC427" s="110">
        <v>2</v>
      </c>
      <c r="AD427" s="107">
        <v>2993</v>
      </c>
      <c r="AE427" s="107">
        <v>18</v>
      </c>
      <c r="AF427" s="107">
        <v>2</v>
      </c>
      <c r="AG427" s="107">
        <v>127500</v>
      </c>
      <c r="AH427" s="107">
        <v>16</v>
      </c>
      <c r="AI427" s="107" t="s">
        <v>1380</v>
      </c>
      <c r="AJ427" s="110">
        <v>2</v>
      </c>
      <c r="AK427" s="110"/>
      <c r="AL427" s="107"/>
      <c r="AM427" s="107">
        <v>2</v>
      </c>
      <c r="AN427" s="110" t="s">
        <v>493</v>
      </c>
      <c r="AO427" s="110">
        <v>800</v>
      </c>
      <c r="AP427" s="107" t="s">
        <v>1140</v>
      </c>
      <c r="AQ427" s="107" t="s">
        <v>1081</v>
      </c>
      <c r="AR427" s="107" t="s">
        <v>319</v>
      </c>
      <c r="AS427" s="107" t="s">
        <v>1159</v>
      </c>
      <c r="AT427" s="107" t="s">
        <v>478</v>
      </c>
      <c r="AU427" s="111">
        <v>20.79</v>
      </c>
      <c r="AV427" s="111">
        <v>23.599</v>
      </c>
      <c r="AW427" s="111">
        <v>27.178000000000001</v>
      </c>
      <c r="AX427" s="111">
        <v>17.983000000000001</v>
      </c>
      <c r="AY427" s="111">
        <v>15.161</v>
      </c>
      <c r="AZ427" s="111">
        <v>24.779</v>
      </c>
      <c r="BA427" s="111">
        <v>18.123999999999999</v>
      </c>
      <c r="BB427" s="111">
        <v>14.907999999999999</v>
      </c>
      <c r="BC427" s="111">
        <v>19.620999999999999</v>
      </c>
      <c r="BD427" s="111">
        <v>22.472000000000001</v>
      </c>
      <c r="BE427" s="111">
        <v>153.52600000000001</v>
      </c>
      <c r="BF427" s="111">
        <v>28</v>
      </c>
      <c r="BG427" s="133">
        <v>100262.13</v>
      </c>
      <c r="BH427" s="112">
        <v>100033.361</v>
      </c>
      <c r="BI427" s="111">
        <v>14.446999999999999</v>
      </c>
      <c r="BJ427" s="112">
        <v>566.58100000000002</v>
      </c>
      <c r="BK427" s="112">
        <v>75214.778999999995</v>
      </c>
      <c r="BL427" s="111">
        <v>10.862</v>
      </c>
      <c r="BM427" s="112">
        <v>443.72199999999998</v>
      </c>
      <c r="BN427" s="112">
        <v>50062.622000000003</v>
      </c>
      <c r="BO427" s="111">
        <v>7.23</v>
      </c>
      <c r="BP427" s="112">
        <v>352.73200000000003</v>
      </c>
      <c r="BQ427" s="112">
        <v>25002.458999999999</v>
      </c>
      <c r="BR427" s="111">
        <v>3.6110000000000002</v>
      </c>
      <c r="BS427" s="133">
        <v>247.292</v>
      </c>
      <c r="BT427" s="133">
        <v>1045773.03</v>
      </c>
      <c r="BU427" s="112">
        <v>1046133.411</v>
      </c>
      <c r="BV427" s="107">
        <v>17.728999999999999</v>
      </c>
      <c r="BW427" s="107">
        <v>577.83299999999997</v>
      </c>
      <c r="BX427" s="107">
        <v>784412.60199999996</v>
      </c>
      <c r="BY427" s="107">
        <v>13.292999999999999</v>
      </c>
      <c r="BZ427" s="107">
        <v>510.608</v>
      </c>
      <c r="CA427" s="107">
        <v>523019.098</v>
      </c>
      <c r="CB427" s="107">
        <v>8.8640000000000008</v>
      </c>
      <c r="CC427" s="107">
        <v>415.02300000000002</v>
      </c>
      <c r="CD427" s="107">
        <v>261311.25</v>
      </c>
      <c r="CE427" s="107">
        <v>4.4279999999999999</v>
      </c>
      <c r="CF427" s="133">
        <v>243.56899999999999</v>
      </c>
      <c r="CG427" s="133">
        <v>313392.18</v>
      </c>
      <c r="CH427" s="112">
        <v>314946.27600000001</v>
      </c>
      <c r="CI427" s="107">
        <v>19.75</v>
      </c>
      <c r="CJ427" s="107">
        <v>545.88900000000001</v>
      </c>
      <c r="CK427" s="107">
        <v>235034.69</v>
      </c>
      <c r="CL427" s="107">
        <v>14.739000000000001</v>
      </c>
      <c r="CM427" s="107">
        <v>552.78599999999994</v>
      </c>
      <c r="CN427" s="107">
        <v>156746.72200000001</v>
      </c>
      <c r="CO427" s="107">
        <v>9.83</v>
      </c>
      <c r="CP427" s="107">
        <v>355.959</v>
      </c>
      <c r="CQ427" s="107">
        <v>78323.953999999998</v>
      </c>
      <c r="CR427" s="107">
        <v>4.9119999999999999</v>
      </c>
      <c r="CS427" s="107">
        <v>239.81800000000001</v>
      </c>
      <c r="CT427" s="107">
        <v>165893.75</v>
      </c>
      <c r="CU427" s="107">
        <v>166153.35999999999</v>
      </c>
      <c r="CV427" s="107">
        <v>11.04</v>
      </c>
      <c r="CW427" s="107">
        <v>545.34</v>
      </c>
      <c r="CX427" s="112">
        <v>124457.43</v>
      </c>
      <c r="CY427" s="107">
        <v>8.27</v>
      </c>
      <c r="CZ427" s="107">
        <v>352.82</v>
      </c>
      <c r="DA427" s="112">
        <v>82944.92</v>
      </c>
      <c r="DB427" s="107">
        <v>5.51</v>
      </c>
      <c r="DC427" s="107">
        <v>303.47000000000003</v>
      </c>
      <c r="DD427" s="112">
        <v>41525.22</v>
      </c>
      <c r="DE427" s="107">
        <v>2.76</v>
      </c>
      <c r="DF427" s="107">
        <v>226.93</v>
      </c>
      <c r="DG427" s="133">
        <v>220884.19</v>
      </c>
      <c r="DH427" s="112">
        <v>221609.24</v>
      </c>
      <c r="DI427" s="107">
        <v>10.61</v>
      </c>
      <c r="DJ427" s="107">
        <v>549.38</v>
      </c>
      <c r="DK427" s="112">
        <v>165673.56</v>
      </c>
      <c r="DL427" s="107">
        <v>7.93</v>
      </c>
      <c r="DM427" s="107">
        <v>535.27</v>
      </c>
      <c r="DN427" s="112">
        <v>110446.07</v>
      </c>
      <c r="DO427" s="107">
        <v>5.29</v>
      </c>
      <c r="DP427" s="162">
        <v>324.54000000000002</v>
      </c>
      <c r="DQ427" s="112">
        <v>55274.5</v>
      </c>
      <c r="DR427" s="107">
        <v>2.65</v>
      </c>
      <c r="DS427" s="133">
        <v>233.56</v>
      </c>
      <c r="DT427" s="133">
        <v>16825.73</v>
      </c>
      <c r="DU427" s="112">
        <v>16826.18</v>
      </c>
      <c r="DV427" s="107">
        <v>17.23</v>
      </c>
      <c r="DW427" s="107">
        <v>553.75</v>
      </c>
      <c r="DX427" s="112">
        <v>12601.44</v>
      </c>
      <c r="DY427" s="107">
        <v>12.9</v>
      </c>
      <c r="DZ427" s="162">
        <v>554.98</v>
      </c>
      <c r="EA427" s="112">
        <v>8401.57</v>
      </c>
      <c r="EB427" s="107">
        <v>8.6</v>
      </c>
      <c r="EC427" s="162">
        <v>306.8</v>
      </c>
      <c r="ED427" s="112">
        <v>4232.5</v>
      </c>
      <c r="EE427" s="107">
        <v>4.33</v>
      </c>
      <c r="EF427" s="133">
        <v>232.95</v>
      </c>
      <c r="EG427" s="133">
        <v>5026156.45</v>
      </c>
      <c r="EH427" s="111">
        <v>5031231.8499999996</v>
      </c>
      <c r="EI427" s="107">
        <v>14.208</v>
      </c>
      <c r="EJ427" s="107">
        <v>576.74</v>
      </c>
      <c r="EK427" s="112">
        <v>4394823.91</v>
      </c>
      <c r="EL427" s="107">
        <v>12.411</v>
      </c>
      <c r="EM427" s="162">
        <v>573.65</v>
      </c>
      <c r="EN427" s="112">
        <v>3771689.32</v>
      </c>
      <c r="EO427" s="107">
        <v>10.651</v>
      </c>
      <c r="EP427" s="162">
        <v>485.32</v>
      </c>
      <c r="EQ427" s="112">
        <v>3155348.16</v>
      </c>
      <c r="ER427" s="107">
        <v>8.9109999999999996</v>
      </c>
      <c r="ES427" s="162">
        <v>385.49</v>
      </c>
      <c r="ET427" s="112">
        <v>2514774.96</v>
      </c>
      <c r="EU427" s="107">
        <v>7.1020000000000003</v>
      </c>
      <c r="EV427" s="162">
        <v>342.6</v>
      </c>
      <c r="EW427" s="112">
        <v>1881657.01</v>
      </c>
      <c r="EX427" s="107">
        <v>5.3140000000000001</v>
      </c>
      <c r="EY427" s="162">
        <v>296.52</v>
      </c>
      <c r="EZ427" s="112">
        <v>1252499.24</v>
      </c>
      <c r="FA427" s="107">
        <v>3.5369999999999999</v>
      </c>
      <c r="FB427" s="162">
        <v>252.51</v>
      </c>
      <c r="FC427" s="112">
        <v>625829.61</v>
      </c>
      <c r="FD427" s="107">
        <v>1.7669999999999999</v>
      </c>
      <c r="FE427" s="133">
        <v>213.6</v>
      </c>
      <c r="FF427" s="133">
        <v>1166.8900000000001</v>
      </c>
      <c r="FG427" s="112">
        <v>1184.71</v>
      </c>
      <c r="FH427" s="107">
        <v>3.5</v>
      </c>
      <c r="FI427" s="107">
        <v>173.85</v>
      </c>
      <c r="FJ427" s="112">
        <v>586.55999999999995</v>
      </c>
      <c r="FK427" s="107">
        <v>1.73</v>
      </c>
      <c r="FL427" s="163">
        <v>157</v>
      </c>
      <c r="FM427" s="133">
        <v>576.42999999999995</v>
      </c>
      <c r="FN427" s="112">
        <v>579.69000000000005</v>
      </c>
      <c r="FO427" s="107">
        <v>4.24</v>
      </c>
      <c r="FP427" s="107">
        <v>155.94999999999999</v>
      </c>
      <c r="FQ427" s="112">
        <v>287.02999999999997</v>
      </c>
      <c r="FR427" s="107">
        <v>2.1</v>
      </c>
      <c r="FS427" s="163">
        <v>148.56</v>
      </c>
      <c r="FT427" s="107">
        <v>148.28</v>
      </c>
      <c r="FU427" s="107">
        <v>12.87</v>
      </c>
      <c r="FV427" s="107">
        <v>566.72</v>
      </c>
      <c r="FW427" s="107">
        <v>145.91999999999999</v>
      </c>
      <c r="FX427" s="107">
        <v>12.67</v>
      </c>
      <c r="FY427" s="107">
        <v>569.71</v>
      </c>
      <c r="FZ427" s="107">
        <v>3287077.11</v>
      </c>
      <c r="GA427" s="107">
        <v>22.2</v>
      </c>
      <c r="GB427" s="166">
        <v>562.34</v>
      </c>
      <c r="GC427" s="107">
        <v>13168810.99</v>
      </c>
      <c r="GD427" s="107">
        <v>88.92</v>
      </c>
      <c r="GE427" s="132">
        <v>579.19000000000005</v>
      </c>
      <c r="GF427" s="132">
        <v>138.6</v>
      </c>
      <c r="GG427" s="132">
        <v>20.7</v>
      </c>
      <c r="GH427" s="132">
        <v>17.100000000000001</v>
      </c>
      <c r="GI427" s="132">
        <v>58.7</v>
      </c>
      <c r="GJ427" s="132">
        <v>28</v>
      </c>
      <c r="GK427" s="132">
        <v>229.8</v>
      </c>
      <c r="GL427" s="133">
        <v>0</v>
      </c>
      <c r="GM427" s="133">
        <v>2</v>
      </c>
      <c r="GN427" s="133">
        <v>0</v>
      </c>
      <c r="GO427" s="133">
        <v>0</v>
      </c>
      <c r="GP427" s="133">
        <v>0</v>
      </c>
      <c r="GQ427" s="133">
        <v>0</v>
      </c>
      <c r="GR427" s="133" t="s">
        <v>1103</v>
      </c>
      <c r="GS427" s="72" t="s">
        <v>981</v>
      </c>
      <c r="GT427" s="72">
        <v>0.90559999999999996</v>
      </c>
      <c r="GU427" s="72">
        <v>0.9345</v>
      </c>
      <c r="GV427" s="72">
        <v>0.94789999999999996</v>
      </c>
      <c r="GW427" s="72">
        <v>0.92879999999999996</v>
      </c>
      <c r="GX427" s="72" t="s">
        <v>1085</v>
      </c>
      <c r="GY427" s="72">
        <v>1</v>
      </c>
      <c r="GZ427" s="72">
        <v>1400</v>
      </c>
      <c r="HA427" s="133" t="s">
        <v>1086</v>
      </c>
      <c r="HB427" s="133" t="s">
        <v>981</v>
      </c>
      <c r="HC427" s="53" t="str">
        <f t="shared" si="47"/>
        <v>142</v>
      </c>
      <c r="HD427" s="56">
        <f t="shared" si="46"/>
        <v>2021</v>
      </c>
      <c r="HF427" s="56" t="e">
        <f>MATCH(ROUND(#REF!,1),#REF!,0)</f>
        <v>#REF!</v>
      </c>
      <c r="HG427" s="56" t="e">
        <f>MATCH(ROUND(#REF!,1),#REF!,0)</f>
        <v>#REF!</v>
      </c>
      <c r="HH427" s="56" t="e">
        <f>MATCH(ROUND(#REF!,1),#REF!,0)</f>
        <v>#REF!</v>
      </c>
      <c r="HI427" s="56" t="e">
        <f>MATCH(ROUND(#REF!,1),#REF!,0)</f>
        <v>#REF!</v>
      </c>
      <c r="HK427" s="115">
        <f t="shared" si="43"/>
        <v>2</v>
      </c>
      <c r="HL427" s="115" t="str" cm="1">
        <f t="array" ref="HL427">IFERROR(INDEX(#REF!,'5. Data Set'!HH427),"")</f>
        <v/>
      </c>
      <c r="HN427" s="116" t="str" cm="1">
        <f t="array" ref="HN427">IF(IFERROR(INDEX($E$5:$E$900,SMALL(IF(ROUND($EH$5:$EH$900,1)=ROUND($EH427,1),ROW($EH$5:$EH$900)-4,""),1)),"")=$E427,"",IFERROR(INDEX($E$5:$E$900,SMALL(IF(ROUND($EH$5:$EH$900,1)=ROUND($EH427,1),ROW($EH$5:$EH$900)-4,""),1)),""))</f>
        <v/>
      </c>
      <c r="HO427" s="116" t="str" cm="1">
        <f t="array" ref="HO427">IF(IFERROR(INDEX($E$5:$E$900,SMALL(IF(ROUND($EH$5:$EH$900,1)=ROUND($EH427,1),ROW($EH$5:$EH$900)-4,""),2)),"")=$E427,"",IFERROR(INDEX($E$5:$E$900,SMALL(IF(ROUND($EH$5:$EH$900,1)=ROUND($EH427,1),ROW($EH$5:$EH$900)-4,""),2)),""))</f>
        <v/>
      </c>
      <c r="HP427" s="116" t="str" cm="1">
        <f t="array" ref="HP427">IF(IFERROR(INDEX($E$5:$E$900,SMALL(IF(ROUND($EH$5:$EH$900,1)=ROUND($EH427,1),ROW($EH$5:$EH$900)-4,""),3)),"")=$E427,"",IFERROR(INDEX($E$5:$E$900,SMALL(IF(ROUND($EH$5:$EH$900,1)=ROUND($EH427,1),ROW($EH$5:$EH$900)-4,""),3)),""))</f>
        <v/>
      </c>
      <c r="HQ427" s="117" t="str" cm="1">
        <f t="array" ref="HQ427">IF(IFERROR(INDEX($E$5:$E$900,SMALL(IF(ROUND($EH$5:$EH$900,1)=ROUND($EH427,1),ROW($EH$5:$EH$900)-4,""),4)),"")=$E427,"",IFERROR(INDEX($E$5:$E$900,SMALL(IF(ROUND($EH$5:$EH$900,1)=ROUND($EH427,1),ROW($EH$5:$EH$900)-4,""),4)),""))</f>
        <v/>
      </c>
      <c r="HR427" s="118"/>
      <c r="HS427" s="105" t="str">
        <f t="shared" si="44"/>
        <v>BAFA</v>
      </c>
      <c r="HT427" s="119" t="str">
        <f t="shared" si="45"/>
        <v/>
      </c>
      <c r="HU427" s="119" t="str">
        <f t="shared" si="45"/>
        <v/>
      </c>
      <c r="HV427" s="119" t="str">
        <f t="shared" si="45"/>
        <v/>
      </c>
      <c r="HW427" s="119" t="str">
        <f t="shared" si="45"/>
        <v/>
      </c>
    </row>
    <row r="428" spans="1:231" ht="12.75" customHeight="1" x14ac:dyDescent="0.25">
      <c r="A428" s="186" t="s">
        <v>1072</v>
      </c>
      <c r="B428" s="186" t="s">
        <v>1378</v>
      </c>
      <c r="C428" s="187" t="s">
        <v>1074</v>
      </c>
      <c r="D428" s="238">
        <v>2021</v>
      </c>
      <c r="E428" s="188" t="s">
        <v>1384</v>
      </c>
      <c r="F428" s="187" t="s">
        <v>300</v>
      </c>
      <c r="G428" s="107" t="s">
        <v>1076</v>
      </c>
      <c r="H428" s="107" t="s">
        <v>1076</v>
      </c>
      <c r="I428" s="107" t="s">
        <v>1076</v>
      </c>
      <c r="J428" s="107" t="s">
        <v>1076</v>
      </c>
      <c r="K428" s="107" t="s">
        <v>1076</v>
      </c>
      <c r="L428" s="107" t="s">
        <v>1076</v>
      </c>
      <c r="M428" s="107" t="s">
        <v>1076</v>
      </c>
      <c r="N428" s="107" t="s">
        <v>1076</v>
      </c>
      <c r="O428" s="107" t="s">
        <v>1076</v>
      </c>
      <c r="P428" s="107" t="s">
        <v>1076</v>
      </c>
      <c r="Q428" s="107" t="s">
        <v>1076</v>
      </c>
      <c r="R428" s="107" t="s">
        <v>1076</v>
      </c>
      <c r="S428" s="107" t="s">
        <v>1076</v>
      </c>
      <c r="T428" s="107" t="s">
        <v>1077</v>
      </c>
      <c r="U428" s="107" t="s">
        <v>1077</v>
      </c>
      <c r="V428" s="107" t="s">
        <v>1077</v>
      </c>
      <c r="W428" s="107" t="s">
        <v>18</v>
      </c>
      <c r="X428" s="105" t="s">
        <v>1119</v>
      </c>
      <c r="Y428" s="107" t="s">
        <v>296</v>
      </c>
      <c r="Z428" s="107">
        <v>1</v>
      </c>
      <c r="AA428" s="247" t="s">
        <v>1138</v>
      </c>
      <c r="AB428" s="110">
        <v>2</v>
      </c>
      <c r="AC428" s="110">
        <v>2</v>
      </c>
      <c r="AD428" s="107">
        <v>2295</v>
      </c>
      <c r="AE428" s="107">
        <v>40</v>
      </c>
      <c r="AF428" s="107">
        <v>2</v>
      </c>
      <c r="AG428" s="107">
        <v>511500</v>
      </c>
      <c r="AH428" s="107">
        <v>16</v>
      </c>
      <c r="AI428" s="107" t="s">
        <v>1385</v>
      </c>
      <c r="AJ428" s="110">
        <v>2</v>
      </c>
      <c r="AK428" s="110"/>
      <c r="AL428" s="107"/>
      <c r="AM428" s="107">
        <v>2</v>
      </c>
      <c r="AN428" s="110" t="s">
        <v>493</v>
      </c>
      <c r="AO428" s="110">
        <v>800</v>
      </c>
      <c r="AP428" s="107" t="s">
        <v>1140</v>
      </c>
      <c r="AQ428" s="107" t="s">
        <v>1081</v>
      </c>
      <c r="AR428" s="107" t="s">
        <v>319</v>
      </c>
      <c r="AS428" s="107" t="s">
        <v>1159</v>
      </c>
      <c r="AT428" s="107" t="s">
        <v>478</v>
      </c>
      <c r="AU428" s="111">
        <v>25.545999999999999</v>
      </c>
      <c r="AV428" s="111">
        <v>29.745999999999999</v>
      </c>
      <c r="AW428" s="111">
        <v>35.213999999999999</v>
      </c>
      <c r="AX428" s="111">
        <v>22.599</v>
      </c>
      <c r="AY428" s="111">
        <v>20.123999999999999</v>
      </c>
      <c r="AZ428" s="111">
        <v>32.613999999999997</v>
      </c>
      <c r="BA428" s="111">
        <v>23.902999999999999</v>
      </c>
      <c r="BB428" s="111">
        <v>13.625</v>
      </c>
      <c r="BC428" s="111">
        <v>17.800999999999998</v>
      </c>
      <c r="BD428" s="111">
        <v>29.257999999999999</v>
      </c>
      <c r="BE428" s="111">
        <v>385.85899999999998</v>
      </c>
      <c r="BF428" s="111">
        <v>39.299999999999997</v>
      </c>
      <c r="BG428" s="133">
        <v>182896.59</v>
      </c>
      <c r="BH428" s="112">
        <v>182523.38200000001</v>
      </c>
      <c r="BI428" s="111">
        <v>26.359000000000002</v>
      </c>
      <c r="BJ428" s="112">
        <v>828.06799999999998</v>
      </c>
      <c r="BK428" s="112">
        <v>137013.58600000001</v>
      </c>
      <c r="BL428" s="111">
        <v>19.786999999999999</v>
      </c>
      <c r="BM428" s="112">
        <v>724.61900000000003</v>
      </c>
      <c r="BN428" s="112">
        <v>91418.705000000002</v>
      </c>
      <c r="BO428" s="111">
        <v>13.202</v>
      </c>
      <c r="BP428" s="112">
        <v>544.452</v>
      </c>
      <c r="BQ428" s="112">
        <v>45753.358999999997</v>
      </c>
      <c r="BR428" s="111">
        <v>6.6079999999999997</v>
      </c>
      <c r="BS428" s="133">
        <v>327.029</v>
      </c>
      <c r="BT428" s="133">
        <v>1668086.17</v>
      </c>
      <c r="BU428" s="112">
        <v>1668802.8359999999</v>
      </c>
      <c r="BV428" s="107">
        <v>28.280999999999999</v>
      </c>
      <c r="BW428" s="107">
        <v>826.08100000000002</v>
      </c>
      <c r="BX428" s="107">
        <v>1250731.4890000001</v>
      </c>
      <c r="BY428" s="107">
        <v>21.196000000000002</v>
      </c>
      <c r="BZ428" s="107">
        <v>656.471</v>
      </c>
      <c r="CA428" s="107">
        <v>833887.43900000001</v>
      </c>
      <c r="CB428" s="107">
        <v>14.132</v>
      </c>
      <c r="CC428" s="107">
        <v>502.26499999999999</v>
      </c>
      <c r="CD428" s="107">
        <v>417049.91899999999</v>
      </c>
      <c r="CE428" s="107">
        <v>7.0679999999999996</v>
      </c>
      <c r="CF428" s="133">
        <v>280.77699999999999</v>
      </c>
      <c r="CG428" s="133">
        <v>587231.68999999994</v>
      </c>
      <c r="CH428" s="112">
        <v>590628.44200000004</v>
      </c>
      <c r="CI428" s="107">
        <v>37.037999999999997</v>
      </c>
      <c r="CJ428" s="107">
        <v>813.90599999999995</v>
      </c>
      <c r="CK428" s="107">
        <v>440329.46299999999</v>
      </c>
      <c r="CL428" s="107">
        <v>27.613</v>
      </c>
      <c r="CM428" s="107">
        <v>816.77099999999996</v>
      </c>
      <c r="CN428" s="107">
        <v>293615.45199999999</v>
      </c>
      <c r="CO428" s="107">
        <v>18.413</v>
      </c>
      <c r="CP428" s="107">
        <v>535.62599999999998</v>
      </c>
      <c r="CQ428" s="107">
        <v>146812.231</v>
      </c>
      <c r="CR428" s="107">
        <v>9.2070000000000007</v>
      </c>
      <c r="CS428" s="107">
        <v>316.64499999999998</v>
      </c>
      <c r="CT428" s="107">
        <v>311328.63</v>
      </c>
      <c r="CU428" s="107">
        <v>311576.34999999998</v>
      </c>
      <c r="CV428" s="107">
        <v>20.69</v>
      </c>
      <c r="CW428" s="107">
        <v>815.95</v>
      </c>
      <c r="CX428" s="112">
        <v>233513.2</v>
      </c>
      <c r="CY428" s="107">
        <v>15.51</v>
      </c>
      <c r="CZ428" s="107">
        <v>746.43</v>
      </c>
      <c r="DA428" s="112">
        <v>155686.01</v>
      </c>
      <c r="DB428" s="107">
        <v>10.34</v>
      </c>
      <c r="DC428" s="107">
        <v>401.29</v>
      </c>
      <c r="DD428" s="112">
        <v>77812.59</v>
      </c>
      <c r="DE428" s="107">
        <v>5.17</v>
      </c>
      <c r="DF428" s="107">
        <v>269.02</v>
      </c>
      <c r="DG428" s="133">
        <v>417703.07</v>
      </c>
      <c r="DH428" s="112">
        <v>418373.24</v>
      </c>
      <c r="DI428" s="107">
        <v>20.03</v>
      </c>
      <c r="DJ428" s="107">
        <v>820.65</v>
      </c>
      <c r="DK428" s="112">
        <v>313125.09999999998</v>
      </c>
      <c r="DL428" s="107">
        <v>14.99</v>
      </c>
      <c r="DM428" s="107">
        <v>814.57</v>
      </c>
      <c r="DN428" s="112">
        <v>208964.56</v>
      </c>
      <c r="DO428" s="107">
        <v>10</v>
      </c>
      <c r="DP428" s="162">
        <v>471.53</v>
      </c>
      <c r="DQ428" s="112">
        <v>104400.86</v>
      </c>
      <c r="DR428" s="107">
        <v>5</v>
      </c>
      <c r="DS428" s="133">
        <v>290.47000000000003</v>
      </c>
      <c r="DT428" s="133">
        <v>31069.3</v>
      </c>
      <c r="DU428" s="112">
        <v>31016.15</v>
      </c>
      <c r="DV428" s="107">
        <v>31.75</v>
      </c>
      <c r="DW428" s="107">
        <v>820.38</v>
      </c>
      <c r="DX428" s="112">
        <v>23317.43</v>
      </c>
      <c r="DY428" s="107">
        <v>23.87</v>
      </c>
      <c r="DZ428" s="162">
        <v>782.06</v>
      </c>
      <c r="EA428" s="112">
        <v>15565.04</v>
      </c>
      <c r="EB428" s="107">
        <v>15.93</v>
      </c>
      <c r="EC428" s="162">
        <v>458.26</v>
      </c>
      <c r="ED428" s="112">
        <v>7795.98</v>
      </c>
      <c r="EE428" s="107">
        <v>7.98</v>
      </c>
      <c r="EF428" s="133">
        <v>289.74</v>
      </c>
      <c r="EG428" s="133">
        <v>8789892.1300000008</v>
      </c>
      <c r="EH428" s="111">
        <v>8792550.4499999993</v>
      </c>
      <c r="EI428" s="107">
        <v>24.83</v>
      </c>
      <c r="EJ428" s="107">
        <v>828.06</v>
      </c>
      <c r="EK428" s="112">
        <v>7680879.5800000001</v>
      </c>
      <c r="EL428" s="107">
        <v>21.690999999999999</v>
      </c>
      <c r="EM428" s="162">
        <v>798.93</v>
      </c>
      <c r="EN428" s="112">
        <v>6588657.0099999998</v>
      </c>
      <c r="EO428" s="107">
        <v>18.606000000000002</v>
      </c>
      <c r="EP428" s="162">
        <v>688.05</v>
      </c>
      <c r="EQ428" s="112">
        <v>5487133.0899999999</v>
      </c>
      <c r="ER428" s="107">
        <v>15.494999999999999</v>
      </c>
      <c r="ES428" s="162">
        <v>600.34</v>
      </c>
      <c r="ET428" s="112">
        <v>4391872.03</v>
      </c>
      <c r="EU428" s="107">
        <v>12.401999999999999</v>
      </c>
      <c r="EV428" s="162">
        <v>434.56</v>
      </c>
      <c r="EW428" s="112">
        <v>3291848.68</v>
      </c>
      <c r="EX428" s="107">
        <v>9.2959999999999994</v>
      </c>
      <c r="EY428" s="162">
        <v>362.93</v>
      </c>
      <c r="EZ428" s="112">
        <v>2193473.37</v>
      </c>
      <c r="FA428" s="107">
        <v>6.194</v>
      </c>
      <c r="FB428" s="162">
        <v>301.61</v>
      </c>
      <c r="FC428" s="112">
        <v>1096708.6200000001</v>
      </c>
      <c r="FD428" s="107">
        <v>3.097</v>
      </c>
      <c r="FE428" s="133">
        <v>247.97</v>
      </c>
      <c r="FF428" s="133">
        <v>1176.02</v>
      </c>
      <c r="FG428" s="112">
        <v>1180</v>
      </c>
      <c r="FH428" s="107">
        <v>3.49</v>
      </c>
      <c r="FI428" s="107">
        <v>189.63</v>
      </c>
      <c r="FJ428" s="112">
        <v>590.23</v>
      </c>
      <c r="FK428" s="107">
        <v>1.74</v>
      </c>
      <c r="FL428" s="163">
        <v>172.72</v>
      </c>
      <c r="FM428" s="133">
        <v>574.37</v>
      </c>
      <c r="FN428" s="112">
        <v>577.25</v>
      </c>
      <c r="FO428" s="107">
        <v>4.2300000000000004</v>
      </c>
      <c r="FP428" s="107">
        <v>172.53</v>
      </c>
      <c r="FQ428" s="112">
        <v>290.43</v>
      </c>
      <c r="FR428" s="107">
        <v>2.13</v>
      </c>
      <c r="FS428" s="163">
        <v>164.38</v>
      </c>
      <c r="FT428" s="107">
        <v>255.75</v>
      </c>
      <c r="FU428" s="107">
        <v>22.2</v>
      </c>
      <c r="FV428" s="107">
        <v>766.01</v>
      </c>
      <c r="FW428" s="107">
        <v>259.85000000000002</v>
      </c>
      <c r="FX428" s="107">
        <v>22.56</v>
      </c>
      <c r="FY428" s="107">
        <v>763.65</v>
      </c>
      <c r="FZ428" s="107">
        <v>5897008.0899999999</v>
      </c>
      <c r="GA428" s="107">
        <v>39.82</v>
      </c>
      <c r="GB428" s="162">
        <v>789.52</v>
      </c>
      <c r="GC428" s="107">
        <v>47054966.649999999</v>
      </c>
      <c r="GD428" s="107">
        <v>317.74</v>
      </c>
      <c r="GE428" s="132">
        <v>823.45</v>
      </c>
      <c r="GF428" s="132">
        <v>151.30000000000001</v>
      </c>
      <c r="GG428" s="132">
        <v>26.6</v>
      </c>
      <c r="GH428" s="132">
        <v>15.6</v>
      </c>
      <c r="GI428" s="132">
        <v>106.3</v>
      </c>
      <c r="GJ428" s="132">
        <v>39.299999999999997</v>
      </c>
      <c r="GK428" s="132">
        <v>231.1</v>
      </c>
      <c r="GL428" s="133">
        <v>0</v>
      </c>
      <c r="GM428" s="133">
        <v>2</v>
      </c>
      <c r="GN428" s="133">
        <v>0</v>
      </c>
      <c r="GO428" s="133">
        <v>4</v>
      </c>
      <c r="GP428" s="133">
        <v>0</v>
      </c>
      <c r="GQ428" s="133">
        <v>0</v>
      </c>
      <c r="GR428" s="133" t="s">
        <v>1103</v>
      </c>
      <c r="GS428" s="72" t="s">
        <v>981</v>
      </c>
      <c r="GT428" s="72">
        <v>0.90559999999999996</v>
      </c>
      <c r="GU428" s="72">
        <v>0.9345</v>
      </c>
      <c r="GV428" s="72">
        <v>0.94789999999999996</v>
      </c>
      <c r="GW428" s="72">
        <v>0.92879999999999996</v>
      </c>
      <c r="GX428" s="72" t="s">
        <v>1085</v>
      </c>
      <c r="GY428" s="72">
        <v>1</v>
      </c>
      <c r="GZ428" s="72">
        <v>1400</v>
      </c>
      <c r="HA428" s="133" t="s">
        <v>1086</v>
      </c>
      <c r="HB428" s="133">
        <v>186.4</v>
      </c>
      <c r="HC428" s="53" t="str">
        <f t="shared" si="47"/>
        <v>143</v>
      </c>
      <c r="HD428" s="56">
        <f t="shared" si="46"/>
        <v>2021</v>
      </c>
      <c r="HF428" s="56" t="e">
        <f>MATCH(ROUND(#REF!,1),#REF!,0)</f>
        <v>#REF!</v>
      </c>
      <c r="HG428" s="56" t="e">
        <f>MATCH(ROUND(#REF!,1),#REF!,0)</f>
        <v>#REF!</v>
      </c>
      <c r="HH428" s="56" t="e">
        <f>MATCH(ROUND(#REF!,1),#REF!,0)</f>
        <v>#REF!</v>
      </c>
      <c r="HI428" s="56" t="e">
        <f>MATCH(ROUND(#REF!,1),#REF!,0)</f>
        <v>#REF!</v>
      </c>
      <c r="HK428" s="115">
        <f t="shared" si="43"/>
        <v>2</v>
      </c>
      <c r="HL428" s="115" t="str" cm="1">
        <f t="array" ref="HL428">IFERROR(INDEX(#REF!,'5. Data Set'!HH428),"")</f>
        <v/>
      </c>
      <c r="HN428" s="116" t="str" cm="1">
        <f t="array" ref="HN428">IF(IFERROR(INDEX($E$5:$E$900,SMALL(IF(ROUND($EH$5:$EH$900,1)=ROUND($EH428,1),ROW($EH$5:$EH$900)-4,""),1)),"")=$E428,"",IFERROR(INDEX($E$5:$E$900,SMALL(IF(ROUND($EH$5:$EH$900,1)=ROUND($EH428,1),ROW($EH$5:$EH$900)-4,""),1)),""))</f>
        <v/>
      </c>
      <c r="HO428" s="116" t="str" cm="1">
        <f t="array" ref="HO428">IF(IFERROR(INDEX($E$5:$E$900,SMALL(IF(ROUND($EH$5:$EH$900,1)=ROUND($EH428,1),ROW($EH$5:$EH$900)-4,""),2)),"")=$E428,"",IFERROR(INDEX($E$5:$E$900,SMALL(IF(ROUND($EH$5:$EH$900,1)=ROUND($EH428,1),ROW($EH$5:$EH$900)-4,""),2)),""))</f>
        <v/>
      </c>
      <c r="HP428" s="116" t="str" cm="1">
        <f t="array" ref="HP428">IF(IFERROR(INDEX($E$5:$E$900,SMALL(IF(ROUND($EH$5:$EH$900,1)=ROUND($EH428,1),ROW($EH$5:$EH$900)-4,""),3)),"")=$E428,"",IFERROR(INDEX($E$5:$E$900,SMALL(IF(ROUND($EH$5:$EH$900,1)=ROUND($EH428,1),ROW($EH$5:$EH$900)-4,""),3)),""))</f>
        <v/>
      </c>
      <c r="HQ428" s="117" t="str" cm="1">
        <f t="array" ref="HQ428">IF(IFERROR(INDEX($E$5:$E$900,SMALL(IF(ROUND($EH$5:$EH$900,1)=ROUND($EH428,1),ROW($EH$5:$EH$900)-4,""),4)),"")=$E428,"",IFERROR(INDEX($E$5:$E$900,SMALL(IF(ROUND($EH$5:$EH$900,1)=ROUND($EH428,1),ROW($EH$5:$EH$900)-4,""),4)),""))</f>
        <v/>
      </c>
      <c r="HR428" s="118"/>
      <c r="HS428" s="105" t="str">
        <f t="shared" si="44"/>
        <v>BAFA</v>
      </c>
      <c r="HT428" s="119" t="str">
        <f t="shared" si="45"/>
        <v/>
      </c>
      <c r="HU428" s="119" t="str">
        <f t="shared" si="45"/>
        <v/>
      </c>
      <c r="HV428" s="119" t="str">
        <f t="shared" si="45"/>
        <v/>
      </c>
      <c r="HW428" s="119" t="str">
        <f t="shared" si="45"/>
        <v/>
      </c>
    </row>
    <row r="429" spans="1:231" ht="12.75" customHeight="1" x14ac:dyDescent="0.3">
      <c r="A429" s="186" t="s">
        <v>1072</v>
      </c>
      <c r="B429" s="186" t="s">
        <v>1296</v>
      </c>
      <c r="C429" s="187" t="s">
        <v>1074</v>
      </c>
      <c r="D429" s="238">
        <v>2021</v>
      </c>
      <c r="E429" s="188" t="s">
        <v>1386</v>
      </c>
      <c r="F429" s="248" t="s">
        <v>300</v>
      </c>
      <c r="G429" s="107" t="s">
        <v>1076</v>
      </c>
      <c r="H429" s="107" t="s">
        <v>1076</v>
      </c>
      <c r="I429" s="107" t="s">
        <v>1076</v>
      </c>
      <c r="J429" s="107" t="s">
        <v>1076</v>
      </c>
      <c r="K429" s="107" t="s">
        <v>1076</v>
      </c>
      <c r="L429" s="107" t="s">
        <v>1076</v>
      </c>
      <c r="M429" s="107" t="s">
        <v>1076</v>
      </c>
      <c r="N429" s="107" t="s">
        <v>1076</v>
      </c>
      <c r="O429" s="107" t="s">
        <v>1076</v>
      </c>
      <c r="P429" s="107" t="s">
        <v>1076</v>
      </c>
      <c r="Q429" s="107" t="s">
        <v>1076</v>
      </c>
      <c r="R429" s="107" t="s">
        <v>1076</v>
      </c>
      <c r="S429" s="107" t="s">
        <v>1076</v>
      </c>
      <c r="T429" s="107" t="s">
        <v>1077</v>
      </c>
      <c r="U429" s="107" t="s">
        <v>1077</v>
      </c>
      <c r="V429" s="107" t="s">
        <v>1077</v>
      </c>
      <c r="W429" s="107" t="s">
        <v>18</v>
      </c>
      <c r="X429" s="105" t="s">
        <v>1098</v>
      </c>
      <c r="Y429" s="107" t="s">
        <v>296</v>
      </c>
      <c r="Z429" s="107">
        <v>1</v>
      </c>
      <c r="AA429" s="247" t="s">
        <v>1138</v>
      </c>
      <c r="AB429" s="110">
        <v>2</v>
      </c>
      <c r="AC429" s="110">
        <v>2</v>
      </c>
      <c r="AD429" s="107">
        <v>2295</v>
      </c>
      <c r="AE429" s="107">
        <v>40</v>
      </c>
      <c r="AF429" s="107">
        <v>2</v>
      </c>
      <c r="AG429" s="107">
        <v>523742</v>
      </c>
      <c r="AH429" s="107">
        <v>16</v>
      </c>
      <c r="AI429" s="107" t="s">
        <v>1298</v>
      </c>
      <c r="AJ429" s="110">
        <v>2</v>
      </c>
      <c r="AK429" s="110" t="s">
        <v>405</v>
      </c>
      <c r="AL429" s="107" t="s">
        <v>316</v>
      </c>
      <c r="AM429" s="107">
        <v>2</v>
      </c>
      <c r="AN429" s="110" t="s">
        <v>493</v>
      </c>
      <c r="AO429" s="110">
        <v>800</v>
      </c>
      <c r="AP429" s="107" t="s">
        <v>1133</v>
      </c>
      <c r="AQ429" s="107" t="s">
        <v>1081</v>
      </c>
      <c r="AR429" s="107" t="s">
        <v>1082</v>
      </c>
      <c r="AS429" s="107" t="s">
        <v>1134</v>
      </c>
      <c r="AT429" s="107" t="s">
        <v>478</v>
      </c>
      <c r="AU429" s="111">
        <v>19.599</v>
      </c>
      <c r="AV429" s="111">
        <v>23.294</v>
      </c>
      <c r="AW429" s="111">
        <v>26.949000000000002</v>
      </c>
      <c r="AX429" s="111">
        <v>16.353999999999999</v>
      </c>
      <c r="AY429" s="111">
        <v>14.343</v>
      </c>
      <c r="AZ429" s="111">
        <v>172.56800000000001</v>
      </c>
      <c r="BA429" s="111">
        <v>16.050999999999998</v>
      </c>
      <c r="BB429" s="111">
        <v>15.164999999999999</v>
      </c>
      <c r="BC429" s="111">
        <v>19.745000000000001</v>
      </c>
      <c r="BD429" s="111">
        <v>23.068000000000001</v>
      </c>
      <c r="BE429" s="111">
        <v>73.623999999999995</v>
      </c>
      <c r="BF429" s="111">
        <v>29.2</v>
      </c>
      <c r="BG429" s="133">
        <v>93642.33</v>
      </c>
      <c r="BH429" s="112">
        <v>92656.159</v>
      </c>
      <c r="BI429" s="111">
        <v>13.381</v>
      </c>
      <c r="BJ429" s="112">
        <v>551.42200000000003</v>
      </c>
      <c r="BK429" s="112">
        <v>70246.883000000002</v>
      </c>
      <c r="BL429" s="111">
        <v>10.145</v>
      </c>
      <c r="BM429" s="112">
        <v>431.1</v>
      </c>
      <c r="BN429" s="112">
        <v>46789.873</v>
      </c>
      <c r="BO429" s="111">
        <v>6.7569999999999997</v>
      </c>
      <c r="BP429" s="112">
        <v>356.05799999999999</v>
      </c>
      <c r="BQ429" s="112">
        <v>23386.876</v>
      </c>
      <c r="BR429" s="111">
        <v>3.3769999999999998</v>
      </c>
      <c r="BS429" s="133">
        <v>248.08799999999999</v>
      </c>
      <c r="BT429" s="133">
        <v>1025893.42</v>
      </c>
      <c r="BU429" s="112">
        <v>1027888.7830000001</v>
      </c>
      <c r="BV429" s="107">
        <v>17.419</v>
      </c>
      <c r="BW429" s="107">
        <v>562.72500000000002</v>
      </c>
      <c r="BX429" s="107">
        <v>769729.00100000005</v>
      </c>
      <c r="BY429" s="107">
        <v>13.044</v>
      </c>
      <c r="BZ429" s="107">
        <v>507.858</v>
      </c>
      <c r="CA429" s="107">
        <v>513240.522</v>
      </c>
      <c r="CB429" s="107">
        <v>8.6980000000000004</v>
      </c>
      <c r="CC429" s="107">
        <v>411.62</v>
      </c>
      <c r="CD429" s="107">
        <v>256440.342</v>
      </c>
      <c r="CE429" s="107">
        <v>4.3460000000000001</v>
      </c>
      <c r="CF429" s="133">
        <v>248.00800000000001</v>
      </c>
      <c r="CG429" s="133">
        <v>298592.69</v>
      </c>
      <c r="CH429" s="112">
        <v>298668.21000000002</v>
      </c>
      <c r="CI429" s="107">
        <v>18.728999999999999</v>
      </c>
      <c r="CJ429" s="107">
        <v>527.59400000000005</v>
      </c>
      <c r="CK429" s="107">
        <v>224021.15599999999</v>
      </c>
      <c r="CL429" s="107">
        <v>14.048</v>
      </c>
      <c r="CM429" s="107">
        <v>453.88900000000001</v>
      </c>
      <c r="CN429" s="107">
        <v>149335.22500000001</v>
      </c>
      <c r="CO429" s="107">
        <v>9.3650000000000002</v>
      </c>
      <c r="CP429" s="107">
        <v>375.98200000000003</v>
      </c>
      <c r="CQ429" s="107">
        <v>74697.054000000004</v>
      </c>
      <c r="CR429" s="107">
        <v>4.6840000000000002</v>
      </c>
      <c r="CS429" s="107">
        <v>243.03200000000001</v>
      </c>
      <c r="CT429" s="107">
        <v>148477.88</v>
      </c>
      <c r="CU429" s="107">
        <v>148677.44</v>
      </c>
      <c r="CV429" s="107">
        <v>9.8800000000000008</v>
      </c>
      <c r="CW429" s="107">
        <v>527.83000000000004</v>
      </c>
      <c r="CX429" s="112">
        <v>111418.73</v>
      </c>
      <c r="CY429" s="107">
        <v>7.4</v>
      </c>
      <c r="CZ429" s="107">
        <v>343.48</v>
      </c>
      <c r="DA429" s="112">
        <v>74214.240000000005</v>
      </c>
      <c r="DB429" s="107">
        <v>4.93</v>
      </c>
      <c r="DC429" s="107">
        <v>302.19</v>
      </c>
      <c r="DD429" s="112">
        <v>37136.31</v>
      </c>
      <c r="DE429" s="107">
        <v>2.4700000000000002</v>
      </c>
      <c r="DF429" s="107">
        <v>226.7</v>
      </c>
      <c r="DG429" s="133">
        <v>193367.26</v>
      </c>
      <c r="DH429" s="112">
        <v>194548.74</v>
      </c>
      <c r="DI429" s="107">
        <v>9.31</v>
      </c>
      <c r="DJ429" s="107">
        <v>528.75</v>
      </c>
      <c r="DK429" s="112">
        <v>145119.04000000001</v>
      </c>
      <c r="DL429" s="107">
        <v>6.95</v>
      </c>
      <c r="DM429" s="107">
        <v>392.33</v>
      </c>
      <c r="DN429" s="112">
        <v>96684.3</v>
      </c>
      <c r="DO429" s="107">
        <v>4.63</v>
      </c>
      <c r="DP429" s="162">
        <v>332.82</v>
      </c>
      <c r="DQ429" s="112">
        <v>48339.63</v>
      </c>
      <c r="DR429" s="107">
        <v>2.31</v>
      </c>
      <c r="DS429" s="133">
        <v>237.27</v>
      </c>
      <c r="DT429" s="133">
        <v>112104.53</v>
      </c>
      <c r="DU429" s="112">
        <v>112741.56</v>
      </c>
      <c r="DV429" s="107">
        <v>115.41</v>
      </c>
      <c r="DW429" s="107">
        <v>528.14</v>
      </c>
      <c r="DX429" s="112">
        <v>84065.96</v>
      </c>
      <c r="DY429" s="107">
        <v>86.06</v>
      </c>
      <c r="DZ429" s="162">
        <v>464.11</v>
      </c>
      <c r="EA429" s="112">
        <v>56030.73</v>
      </c>
      <c r="EB429" s="107">
        <v>57.36</v>
      </c>
      <c r="EC429" s="162">
        <v>318.94</v>
      </c>
      <c r="ED429" s="112">
        <v>28104.84</v>
      </c>
      <c r="EE429" s="107">
        <v>28.77</v>
      </c>
      <c r="EF429" s="133">
        <v>236.42</v>
      </c>
      <c r="EG429" s="133">
        <v>4433754.05</v>
      </c>
      <c r="EH429" s="111">
        <v>4445284.26</v>
      </c>
      <c r="EI429" s="107">
        <v>12.553000000000001</v>
      </c>
      <c r="EJ429" s="107">
        <v>552.05999999999995</v>
      </c>
      <c r="EK429" s="112">
        <v>3876590.12</v>
      </c>
      <c r="EL429" s="107">
        <v>10.946999999999999</v>
      </c>
      <c r="EM429" s="162">
        <v>541.38</v>
      </c>
      <c r="EN429" s="112">
        <v>3317975.61</v>
      </c>
      <c r="EO429" s="107">
        <v>9.3699999999999992</v>
      </c>
      <c r="EP429" s="162">
        <v>488.64</v>
      </c>
      <c r="EQ429" s="112">
        <v>2775131.33</v>
      </c>
      <c r="ER429" s="107">
        <v>7.8369999999999997</v>
      </c>
      <c r="ES429" s="162">
        <v>384.17</v>
      </c>
      <c r="ET429" s="112">
        <v>2219306.7799999998</v>
      </c>
      <c r="EU429" s="107">
        <v>6.2670000000000003</v>
      </c>
      <c r="EV429" s="162">
        <v>348.84</v>
      </c>
      <c r="EW429" s="112">
        <v>1661729.16</v>
      </c>
      <c r="EX429" s="107">
        <v>4.6929999999999996</v>
      </c>
      <c r="EY429" s="162">
        <v>303.3</v>
      </c>
      <c r="EZ429" s="112">
        <v>1104743.45</v>
      </c>
      <c r="FA429" s="107">
        <v>3.12</v>
      </c>
      <c r="FB429" s="162">
        <v>256.55</v>
      </c>
      <c r="FC429" s="112">
        <v>553894.39</v>
      </c>
      <c r="FD429" s="107">
        <v>1.5640000000000001</v>
      </c>
      <c r="FE429" s="133">
        <v>215.81</v>
      </c>
      <c r="FF429" s="133">
        <v>1213.1600000000001</v>
      </c>
      <c r="FG429" s="112">
        <v>1204.71</v>
      </c>
      <c r="FH429" s="107">
        <v>3.56</v>
      </c>
      <c r="FI429" s="107">
        <v>175.25</v>
      </c>
      <c r="FJ429" s="112">
        <v>609.07000000000005</v>
      </c>
      <c r="FK429" s="107">
        <v>1.8</v>
      </c>
      <c r="FL429" s="163">
        <v>158.91999999999999</v>
      </c>
      <c r="FM429" s="133">
        <v>584.76</v>
      </c>
      <c r="FN429" s="112">
        <v>583.91</v>
      </c>
      <c r="FO429" s="107">
        <v>4.28</v>
      </c>
      <c r="FP429" s="107">
        <v>156.91999999999999</v>
      </c>
      <c r="FQ429" s="112">
        <v>292.68</v>
      </c>
      <c r="FR429" s="107">
        <v>2.14</v>
      </c>
      <c r="FS429" s="163">
        <v>149.74</v>
      </c>
      <c r="FT429" s="107">
        <v>147.04</v>
      </c>
      <c r="FU429" s="107">
        <v>12.76</v>
      </c>
      <c r="FV429" s="107">
        <v>547.97</v>
      </c>
      <c r="FW429" s="107">
        <v>146.79</v>
      </c>
      <c r="FX429" s="107">
        <v>12.74</v>
      </c>
      <c r="FY429" s="107">
        <v>557.77</v>
      </c>
      <c r="FZ429" s="107">
        <v>1855575.32</v>
      </c>
      <c r="GA429" s="107">
        <v>12.53</v>
      </c>
      <c r="GB429" s="162">
        <v>559.48</v>
      </c>
      <c r="GC429" s="107">
        <v>6152005.7199999997</v>
      </c>
      <c r="GD429" s="107">
        <v>41.54</v>
      </c>
      <c r="GE429" s="132">
        <v>564.23</v>
      </c>
      <c r="GF429" s="132">
        <v>139.6</v>
      </c>
      <c r="GG429" s="132">
        <v>26</v>
      </c>
      <c r="GH429" s="132">
        <v>17.3</v>
      </c>
      <c r="GI429" s="132">
        <v>41.2</v>
      </c>
      <c r="GJ429" s="132">
        <v>29.2</v>
      </c>
      <c r="GK429" s="132">
        <v>229.5</v>
      </c>
      <c r="GL429" s="133">
        <v>0</v>
      </c>
      <c r="GM429" s="133">
        <v>2</v>
      </c>
      <c r="GN429" s="133">
        <v>0</v>
      </c>
      <c r="GO429" s="133">
        <v>0</v>
      </c>
      <c r="GP429" s="133">
        <v>0</v>
      </c>
      <c r="GQ429" s="133">
        <v>0</v>
      </c>
      <c r="GR429" s="133" t="s">
        <v>1103</v>
      </c>
      <c r="GS429" s="72" t="s">
        <v>981</v>
      </c>
      <c r="GT429" s="72">
        <v>0.89639999999999997</v>
      </c>
      <c r="GU429" s="72">
        <v>0.92830000000000001</v>
      </c>
      <c r="GV429" s="72">
        <v>0.94379999999999997</v>
      </c>
      <c r="GW429" s="72">
        <v>0.93540000000000001</v>
      </c>
      <c r="GX429" s="72" t="s">
        <v>1085</v>
      </c>
      <c r="GY429" s="72">
        <v>0.99</v>
      </c>
      <c r="GZ429" s="72">
        <v>800</v>
      </c>
      <c r="HA429" s="133" t="s">
        <v>1086</v>
      </c>
      <c r="HB429" s="133">
        <v>173.9</v>
      </c>
      <c r="HC429" s="53" t="str">
        <f t="shared" si="47"/>
        <v>144</v>
      </c>
      <c r="HD429" s="56">
        <f t="shared" si="46"/>
        <v>2021</v>
      </c>
      <c r="HF429" s="56" t="e">
        <f>MATCH(ROUND(#REF!,1),#REF!,0)</f>
        <v>#REF!</v>
      </c>
      <c r="HG429" s="56" t="e">
        <f>MATCH(ROUND(#REF!,1),#REF!,0)</f>
        <v>#REF!</v>
      </c>
      <c r="HH429" s="56" t="e">
        <f>MATCH(ROUND(#REF!,1),#REF!,0)</f>
        <v>#REF!</v>
      </c>
      <c r="HI429" s="56" t="e">
        <f>MATCH(ROUND(#REF!,1),#REF!,0)</f>
        <v>#REF!</v>
      </c>
      <c r="HK429" s="115">
        <f t="shared" si="43"/>
        <v>2</v>
      </c>
      <c r="HL429" s="115" t="str" cm="1">
        <f t="array" ref="HL429">IFERROR(INDEX(#REF!,'5. Data Set'!HH429),"")</f>
        <v/>
      </c>
      <c r="HN429" s="116" t="str" cm="1">
        <f t="array" ref="HN429">IF(IFERROR(INDEX($E$5:$E$900,SMALL(IF(ROUND($EH$5:$EH$900,1)=ROUND($EH429,1),ROW($EH$5:$EH$900)-4,""),1)),"")=$E429,"",IFERROR(INDEX($E$5:$E$900,SMALL(IF(ROUND($EH$5:$EH$900,1)=ROUND($EH429,1),ROW($EH$5:$EH$900)-4,""),1)),""))</f>
        <v/>
      </c>
      <c r="HO429" s="116" t="str" cm="1">
        <f t="array" ref="HO429">IF(IFERROR(INDEX($E$5:$E$900,SMALL(IF(ROUND($EH$5:$EH$900,1)=ROUND($EH429,1),ROW($EH$5:$EH$900)-4,""),2)),"")=$E429,"",IFERROR(INDEX($E$5:$E$900,SMALL(IF(ROUND($EH$5:$EH$900,1)=ROUND($EH429,1),ROW($EH$5:$EH$900)-4,""),2)),""))</f>
        <v/>
      </c>
      <c r="HP429" s="116" t="str" cm="1">
        <f t="array" ref="HP429">IF(IFERROR(INDEX($E$5:$E$900,SMALL(IF(ROUND($EH$5:$EH$900,1)=ROUND($EH429,1),ROW($EH$5:$EH$900)-4,""),3)),"")=$E429,"",IFERROR(INDEX($E$5:$E$900,SMALL(IF(ROUND($EH$5:$EH$900,1)=ROUND($EH429,1),ROW($EH$5:$EH$900)-4,""),3)),""))</f>
        <v/>
      </c>
      <c r="HQ429" s="117" t="str" cm="1">
        <f t="array" ref="HQ429">IF(IFERROR(INDEX($E$5:$E$900,SMALL(IF(ROUND($EH$5:$EH$900,1)=ROUND($EH429,1),ROW($EH$5:$EH$900)-4,""),4)),"")=$E429,"",IFERROR(INDEX($E$5:$E$900,SMALL(IF(ROUND($EH$5:$EH$900,1)=ROUND($EH429,1),ROW($EH$5:$EH$900)-4,""),4)),""))</f>
        <v/>
      </c>
      <c r="HR429" s="118"/>
      <c r="HS429" s="105" t="str">
        <f t="shared" si="44"/>
        <v>BAFB</v>
      </c>
      <c r="HT429" s="119" t="str">
        <f t="shared" si="45"/>
        <v/>
      </c>
      <c r="HU429" s="119" t="str">
        <f t="shared" si="45"/>
        <v/>
      </c>
      <c r="HV429" s="119" t="str">
        <f t="shared" si="45"/>
        <v/>
      </c>
      <c r="HW429" s="119" t="str">
        <f t="shared" si="45"/>
        <v/>
      </c>
    </row>
    <row r="430" spans="1:231" ht="12.75" customHeight="1" x14ac:dyDescent="0.25">
      <c r="A430" s="186" t="s">
        <v>1072</v>
      </c>
      <c r="B430" s="186" t="s">
        <v>1296</v>
      </c>
      <c r="C430" s="187" t="s">
        <v>1074</v>
      </c>
      <c r="D430" s="238">
        <v>2021</v>
      </c>
      <c r="E430" s="188" t="s">
        <v>1387</v>
      </c>
      <c r="F430" s="187" t="s">
        <v>309</v>
      </c>
      <c r="G430" s="107" t="s">
        <v>1076</v>
      </c>
      <c r="H430" s="107" t="s">
        <v>1076</v>
      </c>
      <c r="I430" s="107" t="s">
        <v>1076</v>
      </c>
      <c r="J430" s="107" t="s">
        <v>1076</v>
      </c>
      <c r="K430" s="107" t="s">
        <v>1076</v>
      </c>
      <c r="L430" s="107" t="s">
        <v>1076</v>
      </c>
      <c r="M430" s="107" t="s">
        <v>1076</v>
      </c>
      <c r="N430" s="107" t="s">
        <v>1076</v>
      </c>
      <c r="O430" s="107" t="s">
        <v>1076</v>
      </c>
      <c r="P430" s="107" t="s">
        <v>1076</v>
      </c>
      <c r="Q430" s="107" t="s">
        <v>1076</v>
      </c>
      <c r="R430" s="107" t="s">
        <v>1076</v>
      </c>
      <c r="S430" s="107" t="s">
        <v>1077</v>
      </c>
      <c r="T430" s="107" t="s">
        <v>1077</v>
      </c>
      <c r="U430" s="107" t="s">
        <v>1077</v>
      </c>
      <c r="V430" s="107" t="s">
        <v>1077</v>
      </c>
      <c r="W430" s="107" t="s">
        <v>18</v>
      </c>
      <c r="X430" s="105" t="s">
        <v>1098</v>
      </c>
      <c r="Y430" s="107" t="s">
        <v>296</v>
      </c>
      <c r="Z430" s="107">
        <v>1</v>
      </c>
      <c r="AA430" s="247" t="s">
        <v>1078</v>
      </c>
      <c r="AB430" s="110">
        <v>2</v>
      </c>
      <c r="AC430" s="110">
        <v>2</v>
      </c>
      <c r="AD430" s="107">
        <v>2793</v>
      </c>
      <c r="AE430" s="107">
        <v>8</v>
      </c>
      <c r="AF430" s="107">
        <v>2</v>
      </c>
      <c r="AG430" s="107">
        <v>130526</v>
      </c>
      <c r="AH430" s="107">
        <v>16</v>
      </c>
      <c r="AI430" s="107" t="s">
        <v>1301</v>
      </c>
      <c r="AJ430" s="110">
        <v>2</v>
      </c>
      <c r="AK430" s="110" t="s">
        <v>405</v>
      </c>
      <c r="AL430" s="107" t="s">
        <v>316</v>
      </c>
      <c r="AM430" s="107">
        <v>2</v>
      </c>
      <c r="AN430" s="110" t="s">
        <v>493</v>
      </c>
      <c r="AO430" s="110">
        <v>800</v>
      </c>
      <c r="AP430" s="107" t="s">
        <v>1133</v>
      </c>
      <c r="AQ430" s="107" t="s">
        <v>1081</v>
      </c>
      <c r="AR430" s="107" t="s">
        <v>319</v>
      </c>
      <c r="AS430" s="107" t="s">
        <v>1159</v>
      </c>
      <c r="AT430" s="107" t="s">
        <v>478</v>
      </c>
      <c r="AU430" s="111">
        <v>28.460999999999999</v>
      </c>
      <c r="AV430" s="111">
        <v>33.661999999999999</v>
      </c>
      <c r="AW430" s="111">
        <v>41.493000000000002</v>
      </c>
      <c r="AX430" s="111">
        <v>23.713999999999999</v>
      </c>
      <c r="AY430" s="111">
        <v>22.091000000000001</v>
      </c>
      <c r="AZ430" s="111">
        <v>36.683999999999997</v>
      </c>
      <c r="BA430" s="111">
        <v>26.067</v>
      </c>
      <c r="BB430" s="111">
        <v>14.669</v>
      </c>
      <c r="BC430" s="111">
        <v>18.245000000000001</v>
      </c>
      <c r="BD430" s="111">
        <v>37.018000000000001</v>
      </c>
      <c r="BE430" s="111">
        <v>326.16899999999998</v>
      </c>
      <c r="BF430" s="111">
        <v>42.6</v>
      </c>
      <c r="BG430" s="133">
        <v>149322.44</v>
      </c>
      <c r="BH430" s="112">
        <v>149412.242</v>
      </c>
      <c r="BI430" s="111">
        <v>21.577999999999999</v>
      </c>
      <c r="BJ430" s="112">
        <v>559.28399999999999</v>
      </c>
      <c r="BK430" s="112">
        <v>112213.349</v>
      </c>
      <c r="BL430" s="111">
        <v>16.204999999999998</v>
      </c>
      <c r="BM430" s="112">
        <v>530.00300000000004</v>
      </c>
      <c r="BN430" s="112">
        <v>74827.864000000001</v>
      </c>
      <c r="BO430" s="111">
        <v>10.805999999999999</v>
      </c>
      <c r="BP430" s="112">
        <v>384.726</v>
      </c>
      <c r="BQ430" s="112">
        <v>37389.430999999997</v>
      </c>
      <c r="BR430" s="111">
        <v>5.4</v>
      </c>
      <c r="BS430" s="133">
        <v>272.68599999999998</v>
      </c>
      <c r="BT430" s="133">
        <v>1519952.26</v>
      </c>
      <c r="BU430" s="112">
        <v>1520347.449</v>
      </c>
      <c r="BV430" s="107">
        <v>25.765000000000001</v>
      </c>
      <c r="BW430" s="107">
        <v>568.25800000000004</v>
      </c>
      <c r="BX430" s="107">
        <v>1140031.159</v>
      </c>
      <c r="BY430" s="107">
        <v>19.32</v>
      </c>
      <c r="BZ430" s="107">
        <v>518.44799999999998</v>
      </c>
      <c r="CA430" s="107">
        <v>760153.78500000003</v>
      </c>
      <c r="CB430" s="107">
        <v>12.882</v>
      </c>
      <c r="CC430" s="107">
        <v>416.971</v>
      </c>
      <c r="CD430" s="107">
        <v>379908.47700000001</v>
      </c>
      <c r="CE430" s="107">
        <v>6.4379999999999997</v>
      </c>
      <c r="CF430" s="133">
        <v>261.74400000000003</v>
      </c>
      <c r="CG430" s="133">
        <v>464382.56</v>
      </c>
      <c r="CH430" s="112">
        <v>458663.31699999998</v>
      </c>
      <c r="CI430" s="107">
        <v>28.763000000000002</v>
      </c>
      <c r="CJ430" s="107">
        <v>521.53499999999997</v>
      </c>
      <c r="CK430" s="107">
        <v>348243.86900000001</v>
      </c>
      <c r="CL430" s="107">
        <v>21.838000000000001</v>
      </c>
      <c r="CM430" s="107">
        <v>474.96100000000001</v>
      </c>
      <c r="CN430" s="107">
        <v>232347.163</v>
      </c>
      <c r="CO430" s="107">
        <v>14.57</v>
      </c>
      <c r="CP430" s="107">
        <v>353.94200000000001</v>
      </c>
      <c r="CQ430" s="107">
        <v>116056.034</v>
      </c>
      <c r="CR430" s="107">
        <v>7.2779999999999996</v>
      </c>
      <c r="CS430" s="107">
        <v>256.291</v>
      </c>
      <c r="CT430" s="107">
        <v>233448.17</v>
      </c>
      <c r="CU430" s="107">
        <v>233600.41</v>
      </c>
      <c r="CV430" s="107">
        <v>15.52</v>
      </c>
      <c r="CW430" s="107">
        <v>521.66</v>
      </c>
      <c r="CX430" s="112">
        <v>175112.1</v>
      </c>
      <c r="CY430" s="107">
        <v>11.63</v>
      </c>
      <c r="CZ430" s="107">
        <v>482.8</v>
      </c>
      <c r="DA430" s="112">
        <v>116633.99</v>
      </c>
      <c r="DB430" s="107">
        <v>7.75</v>
      </c>
      <c r="DC430" s="107">
        <v>295.82</v>
      </c>
      <c r="DD430" s="112">
        <v>58317.25</v>
      </c>
      <c r="DE430" s="107">
        <v>3.87</v>
      </c>
      <c r="DF430" s="107">
        <v>229.78</v>
      </c>
      <c r="DG430" s="133">
        <v>317051.26</v>
      </c>
      <c r="DH430" s="112">
        <v>317181.88</v>
      </c>
      <c r="DI430" s="107">
        <v>15.19</v>
      </c>
      <c r="DJ430" s="107">
        <v>525.01</v>
      </c>
      <c r="DK430" s="112">
        <v>237803.51</v>
      </c>
      <c r="DL430" s="107">
        <v>11.39</v>
      </c>
      <c r="DM430" s="107">
        <v>516.13</v>
      </c>
      <c r="DN430" s="112">
        <v>158679.32999999999</v>
      </c>
      <c r="DO430" s="107">
        <v>7.6</v>
      </c>
      <c r="DP430" s="162">
        <v>320.39</v>
      </c>
      <c r="DQ430" s="112">
        <v>79286.11</v>
      </c>
      <c r="DR430" s="107">
        <v>3.8</v>
      </c>
      <c r="DS430" s="133">
        <v>241.13</v>
      </c>
      <c r="DT430" s="133">
        <v>23771.11</v>
      </c>
      <c r="DU430" s="112">
        <v>23781.65</v>
      </c>
      <c r="DV430" s="107">
        <v>24.35</v>
      </c>
      <c r="DW430" s="107">
        <v>520.19000000000005</v>
      </c>
      <c r="DX430" s="112">
        <v>17875.88</v>
      </c>
      <c r="DY430" s="107">
        <v>18.3</v>
      </c>
      <c r="DZ430" s="162">
        <v>494.81</v>
      </c>
      <c r="EA430" s="112">
        <v>11905.51</v>
      </c>
      <c r="EB430" s="107">
        <v>12.19</v>
      </c>
      <c r="EC430" s="162">
        <v>299.43</v>
      </c>
      <c r="ED430" s="112">
        <v>5941.31</v>
      </c>
      <c r="EE430" s="107">
        <v>6.08</v>
      </c>
      <c r="EF430" s="133">
        <v>236.61</v>
      </c>
      <c r="EG430" s="133">
        <v>7488871.4100000001</v>
      </c>
      <c r="EH430" s="111">
        <v>7503934.3899999997</v>
      </c>
      <c r="EI430" s="107">
        <v>21.190999999999999</v>
      </c>
      <c r="EJ430" s="107">
        <v>564.4</v>
      </c>
      <c r="EK430" s="112">
        <v>6545986.7599999998</v>
      </c>
      <c r="EL430" s="107">
        <v>18.486000000000001</v>
      </c>
      <c r="EM430" s="162">
        <v>558.16</v>
      </c>
      <c r="EN430" s="112">
        <v>5622788.21</v>
      </c>
      <c r="EO430" s="107">
        <v>15.879</v>
      </c>
      <c r="EP430" s="162">
        <v>517.33000000000004</v>
      </c>
      <c r="EQ430" s="112">
        <v>4686798.25</v>
      </c>
      <c r="ER430" s="107">
        <v>13.234999999999999</v>
      </c>
      <c r="ES430" s="162">
        <v>424.67</v>
      </c>
      <c r="ET430" s="112">
        <v>3740450.07</v>
      </c>
      <c r="EU430" s="107">
        <v>10.563000000000001</v>
      </c>
      <c r="EV430" s="162">
        <v>356.02</v>
      </c>
      <c r="EW430" s="112">
        <v>2807354.49</v>
      </c>
      <c r="EX430" s="107">
        <v>7.9279999999999999</v>
      </c>
      <c r="EY430" s="162">
        <v>307.83999999999997</v>
      </c>
      <c r="EZ430" s="112">
        <v>1872808.49</v>
      </c>
      <c r="FA430" s="107">
        <v>5.2889999999999997</v>
      </c>
      <c r="FB430" s="162">
        <v>265.93</v>
      </c>
      <c r="FC430" s="112">
        <v>936968.39</v>
      </c>
      <c r="FD430" s="107">
        <v>2.6459999999999999</v>
      </c>
      <c r="FE430" s="133">
        <v>224.35</v>
      </c>
      <c r="FF430" s="133">
        <v>1205.5</v>
      </c>
      <c r="FG430" s="112">
        <v>1203.97</v>
      </c>
      <c r="FH430" s="107">
        <v>3.56</v>
      </c>
      <c r="FI430" s="107">
        <v>175.98</v>
      </c>
      <c r="FJ430" s="112">
        <v>602.67999999999995</v>
      </c>
      <c r="FK430" s="107">
        <v>1.78</v>
      </c>
      <c r="FL430" s="163">
        <v>167.27</v>
      </c>
      <c r="FM430" s="133">
        <v>578.70000000000005</v>
      </c>
      <c r="FN430" s="112">
        <v>582.28</v>
      </c>
      <c r="FO430" s="107">
        <v>4.26</v>
      </c>
      <c r="FP430" s="107">
        <v>161.38999999999999</v>
      </c>
      <c r="FQ430" s="112">
        <v>290.41000000000003</v>
      </c>
      <c r="FR430" s="107">
        <v>2.13</v>
      </c>
      <c r="FS430" s="163">
        <v>168.71</v>
      </c>
      <c r="FT430" s="107">
        <v>241.11</v>
      </c>
      <c r="FU430" s="107">
        <v>20.93</v>
      </c>
      <c r="FV430" s="107">
        <v>565.91</v>
      </c>
      <c r="FW430" s="107">
        <v>242.67</v>
      </c>
      <c r="FX430" s="107">
        <v>21.07</v>
      </c>
      <c r="FY430" s="107">
        <v>568.51</v>
      </c>
      <c r="FZ430" s="107">
        <v>4671519.42</v>
      </c>
      <c r="GA430" s="107">
        <v>31.54</v>
      </c>
      <c r="GB430" s="162">
        <v>550.29999999999995</v>
      </c>
      <c r="GC430" s="107">
        <v>26692499.309999999</v>
      </c>
      <c r="GD430" s="107">
        <v>180.24</v>
      </c>
      <c r="GE430" s="132">
        <v>552.59</v>
      </c>
      <c r="GF430" s="132">
        <v>240.9</v>
      </c>
      <c r="GG430" s="132">
        <v>29.6</v>
      </c>
      <c r="GH430" s="132">
        <v>16.399999999999999</v>
      </c>
      <c r="GI430" s="132">
        <v>109.9</v>
      </c>
      <c r="GJ430" s="132">
        <v>42.6</v>
      </c>
      <c r="GK430" s="132">
        <v>229.7</v>
      </c>
      <c r="GL430" s="133">
        <v>0</v>
      </c>
      <c r="GM430" s="133">
        <v>6</v>
      </c>
      <c r="GN430" s="133">
        <v>0</v>
      </c>
      <c r="GO430" s="133">
        <v>0</v>
      </c>
      <c r="GP430" s="133">
        <v>0</v>
      </c>
      <c r="GQ430" s="133">
        <v>0</v>
      </c>
      <c r="GR430" s="133" t="s">
        <v>1103</v>
      </c>
      <c r="GS430" s="72" t="s">
        <v>981</v>
      </c>
      <c r="GT430" s="72">
        <v>0.89639999999999997</v>
      </c>
      <c r="GU430" s="72">
        <v>0.92830000000000001</v>
      </c>
      <c r="GV430" s="72">
        <v>0.94379999999999997</v>
      </c>
      <c r="GW430" s="72">
        <v>0.93540000000000001</v>
      </c>
      <c r="GX430" s="72" t="s">
        <v>1085</v>
      </c>
      <c r="GY430" s="72">
        <v>0.99</v>
      </c>
      <c r="GZ430" s="72">
        <v>800</v>
      </c>
      <c r="HA430" s="133" t="s">
        <v>1086</v>
      </c>
      <c r="HB430" s="133">
        <v>155.1</v>
      </c>
      <c r="HC430" s="53" t="str">
        <f t="shared" si="47"/>
        <v>145</v>
      </c>
      <c r="HD430" s="56">
        <f t="shared" si="46"/>
        <v>2021</v>
      </c>
      <c r="HF430" s="56" t="e">
        <f>MATCH(ROUND(#REF!,1),#REF!,0)</f>
        <v>#REF!</v>
      </c>
      <c r="HG430" s="56" t="e">
        <f>MATCH(ROUND(#REF!,1),#REF!,0)</f>
        <v>#REF!</v>
      </c>
      <c r="HH430" s="56" t="e">
        <f>MATCH(ROUND(#REF!,1),#REF!,0)</f>
        <v>#REF!</v>
      </c>
      <c r="HI430" s="56" t="e">
        <f>MATCH(ROUND(#REF!,1),#REF!,0)</f>
        <v>#REF!</v>
      </c>
      <c r="HK430" s="115">
        <f t="shared" si="43"/>
        <v>2</v>
      </c>
      <c r="HL430" s="115" t="str" cm="1">
        <f t="array" ref="HL430">IFERROR(INDEX(#REF!,'5. Data Set'!HH430),"")</f>
        <v/>
      </c>
      <c r="HN430" s="116" t="str" cm="1">
        <f t="array" ref="HN430">IF(IFERROR(INDEX($E$5:$E$900,SMALL(IF(ROUND($EH$5:$EH$900,1)=ROUND($EH430,1),ROW($EH$5:$EH$900)-4,""),1)),"")=$E430,"",IFERROR(INDEX($E$5:$E$900,SMALL(IF(ROUND($EH$5:$EH$900,1)=ROUND($EH430,1),ROW($EH$5:$EH$900)-4,""),1)),""))</f>
        <v/>
      </c>
      <c r="HO430" s="116" t="str" cm="1">
        <f t="array" ref="HO430">IF(IFERROR(INDEX($E$5:$E$900,SMALL(IF(ROUND($EH$5:$EH$900,1)=ROUND($EH430,1),ROW($EH$5:$EH$900)-4,""),2)),"")=$E430,"",IFERROR(INDEX($E$5:$E$900,SMALL(IF(ROUND($EH$5:$EH$900,1)=ROUND($EH430,1),ROW($EH$5:$EH$900)-4,""),2)),""))</f>
        <v/>
      </c>
      <c r="HP430" s="116" t="str" cm="1">
        <f t="array" ref="HP430">IF(IFERROR(INDEX($E$5:$E$900,SMALL(IF(ROUND($EH$5:$EH$900,1)=ROUND($EH430,1),ROW($EH$5:$EH$900)-4,""),3)),"")=$E430,"",IFERROR(INDEX($E$5:$E$900,SMALL(IF(ROUND($EH$5:$EH$900,1)=ROUND($EH430,1),ROW($EH$5:$EH$900)-4,""),3)),""))</f>
        <v/>
      </c>
      <c r="HQ430" s="117" t="str" cm="1">
        <f t="array" ref="HQ430">IF(IFERROR(INDEX($E$5:$E$900,SMALL(IF(ROUND($EH$5:$EH$900,1)=ROUND($EH430,1),ROW($EH$5:$EH$900)-4,""),4)),"")=$E430,"",IFERROR(INDEX($E$5:$E$900,SMALL(IF(ROUND($EH$5:$EH$900,1)=ROUND($EH430,1),ROW($EH$5:$EH$900)-4,""),4)),""))</f>
        <v/>
      </c>
      <c r="HR430" s="118"/>
      <c r="HS430" s="105" t="str">
        <f t="shared" si="44"/>
        <v>BAFB</v>
      </c>
      <c r="HT430" s="119" t="str">
        <f t="shared" si="45"/>
        <v/>
      </c>
      <c r="HU430" s="119" t="str">
        <f t="shared" si="45"/>
        <v/>
      </c>
      <c r="HV430" s="119" t="str">
        <f t="shared" si="45"/>
        <v/>
      </c>
      <c r="HW430" s="119" t="str">
        <f t="shared" si="45"/>
        <v/>
      </c>
    </row>
    <row r="431" spans="1:231" ht="12.75" customHeight="1" x14ac:dyDescent="0.25">
      <c r="A431" s="186" t="s">
        <v>1072</v>
      </c>
      <c r="B431" s="186" t="s">
        <v>1296</v>
      </c>
      <c r="C431" s="187" t="s">
        <v>1074</v>
      </c>
      <c r="D431" s="249">
        <v>2021</v>
      </c>
      <c r="E431" s="188" t="s">
        <v>1388</v>
      </c>
      <c r="F431" s="187" t="s">
        <v>1097</v>
      </c>
      <c r="G431" s="107" t="s">
        <v>1076</v>
      </c>
      <c r="H431" s="107" t="s">
        <v>1076</v>
      </c>
      <c r="I431" s="107" t="s">
        <v>1076</v>
      </c>
      <c r="J431" s="107" t="s">
        <v>1076</v>
      </c>
      <c r="K431" s="107" t="s">
        <v>1076</v>
      </c>
      <c r="L431" s="107" t="s">
        <v>1076</v>
      </c>
      <c r="M431" s="107" t="s">
        <v>1076</v>
      </c>
      <c r="N431" s="107" t="s">
        <v>1076</v>
      </c>
      <c r="O431" s="107" t="s">
        <v>1076</v>
      </c>
      <c r="P431" s="107" t="s">
        <v>1076</v>
      </c>
      <c r="Q431" s="107" t="s">
        <v>1076</v>
      </c>
      <c r="R431" s="107" t="s">
        <v>1076</v>
      </c>
      <c r="S431" s="107" t="s">
        <v>1077</v>
      </c>
      <c r="T431" s="107" t="s">
        <v>1077</v>
      </c>
      <c r="U431" s="107" t="s">
        <v>1077</v>
      </c>
      <c r="V431" s="107" t="s">
        <v>1077</v>
      </c>
      <c r="W431" s="107" t="s">
        <v>18</v>
      </c>
      <c r="X431" s="105" t="s">
        <v>1098</v>
      </c>
      <c r="Y431" s="107" t="s">
        <v>296</v>
      </c>
      <c r="Z431" s="107">
        <v>1</v>
      </c>
      <c r="AA431" s="247" t="s">
        <v>1304</v>
      </c>
      <c r="AB431" s="250">
        <v>2</v>
      </c>
      <c r="AC431" s="250">
        <v>2</v>
      </c>
      <c r="AD431" s="107">
        <v>2594</v>
      </c>
      <c r="AE431" s="107">
        <v>32</v>
      </c>
      <c r="AF431" s="107">
        <v>2</v>
      </c>
      <c r="AG431" s="107">
        <v>261598</v>
      </c>
      <c r="AH431" s="107">
        <v>16</v>
      </c>
      <c r="AI431" s="107" t="s">
        <v>1305</v>
      </c>
      <c r="AJ431" s="110">
        <v>8</v>
      </c>
      <c r="AK431" s="110" t="s">
        <v>405</v>
      </c>
      <c r="AL431" s="107" t="s">
        <v>316</v>
      </c>
      <c r="AM431" s="107">
        <v>2</v>
      </c>
      <c r="AN431" s="110" t="s">
        <v>493</v>
      </c>
      <c r="AO431" s="110">
        <v>2400</v>
      </c>
      <c r="AP431" s="107" t="s">
        <v>1133</v>
      </c>
      <c r="AQ431" s="107" t="s">
        <v>1081</v>
      </c>
      <c r="AR431" s="107" t="s">
        <v>319</v>
      </c>
      <c r="AS431" s="107" t="s">
        <v>1159</v>
      </c>
      <c r="AT431" s="107" t="s">
        <v>478</v>
      </c>
      <c r="AU431" s="111">
        <v>22.920999999999999</v>
      </c>
      <c r="AV431" s="111">
        <v>27.420999999999999</v>
      </c>
      <c r="AW431" s="111">
        <v>32.726999999999997</v>
      </c>
      <c r="AX431" s="111">
        <v>19.992999999999999</v>
      </c>
      <c r="AY431" s="111">
        <v>18.218</v>
      </c>
      <c r="AZ431" s="111">
        <v>30.367999999999999</v>
      </c>
      <c r="BA431" s="111">
        <v>20.501999999999999</v>
      </c>
      <c r="BB431" s="111">
        <v>42.372</v>
      </c>
      <c r="BC431" s="111">
        <v>68.653000000000006</v>
      </c>
      <c r="BD431" s="111">
        <v>29.632000000000001</v>
      </c>
      <c r="BE431" s="111">
        <v>266.50099999999998</v>
      </c>
      <c r="BF431" s="111">
        <v>37.1</v>
      </c>
      <c r="BG431" s="133">
        <v>160582.49</v>
      </c>
      <c r="BH431" s="112">
        <v>160178.83799999999</v>
      </c>
      <c r="BI431" s="111">
        <v>23.132999999999999</v>
      </c>
      <c r="BJ431" s="112">
        <v>742.30600000000004</v>
      </c>
      <c r="BK431" s="112">
        <v>120437.14200000001</v>
      </c>
      <c r="BL431" s="111">
        <v>17.393000000000001</v>
      </c>
      <c r="BM431" s="112">
        <v>683.78099999999995</v>
      </c>
      <c r="BN431" s="112">
        <v>80192.072</v>
      </c>
      <c r="BO431" s="111">
        <v>11.581</v>
      </c>
      <c r="BP431" s="112">
        <v>509.80599999999998</v>
      </c>
      <c r="BQ431" s="112">
        <v>40087.696000000004</v>
      </c>
      <c r="BR431" s="111">
        <v>5.7889999999999997</v>
      </c>
      <c r="BS431" s="133">
        <v>377.69499999999999</v>
      </c>
      <c r="BT431" s="133">
        <v>1593367.34</v>
      </c>
      <c r="BU431" s="112">
        <v>1592948.564</v>
      </c>
      <c r="BV431" s="107">
        <v>26.995000000000001</v>
      </c>
      <c r="BW431" s="107">
        <v>749.125</v>
      </c>
      <c r="BX431" s="107">
        <v>1195056.0430000001</v>
      </c>
      <c r="BY431" s="107">
        <v>20.251999999999999</v>
      </c>
      <c r="BZ431" s="107">
        <v>651.74400000000003</v>
      </c>
      <c r="CA431" s="107">
        <v>796975.12699999998</v>
      </c>
      <c r="CB431" s="107">
        <v>13.506</v>
      </c>
      <c r="CC431" s="107">
        <v>527.82500000000005</v>
      </c>
      <c r="CD431" s="107">
        <v>398109.38799999998</v>
      </c>
      <c r="CE431" s="107">
        <v>6.7469999999999999</v>
      </c>
      <c r="CF431" s="133">
        <v>341.93599999999998</v>
      </c>
      <c r="CG431" s="133">
        <v>498210.38</v>
      </c>
      <c r="CH431" s="112">
        <v>499153.81</v>
      </c>
      <c r="CI431" s="107">
        <v>31.302</v>
      </c>
      <c r="CJ431" s="107">
        <v>700.41899999999998</v>
      </c>
      <c r="CK431" s="107">
        <v>373707.18699999998</v>
      </c>
      <c r="CL431" s="107">
        <v>23.434999999999999</v>
      </c>
      <c r="CM431" s="107">
        <v>607.14400000000001</v>
      </c>
      <c r="CN431" s="107">
        <v>249232.726</v>
      </c>
      <c r="CO431" s="107">
        <v>15.629</v>
      </c>
      <c r="CP431" s="107">
        <v>512.27499999999998</v>
      </c>
      <c r="CQ431" s="107">
        <v>124624.539</v>
      </c>
      <c r="CR431" s="107">
        <v>7.8150000000000004</v>
      </c>
      <c r="CS431" s="107">
        <v>358.51600000000002</v>
      </c>
      <c r="CT431" s="107">
        <v>270408.74</v>
      </c>
      <c r="CU431" s="107">
        <v>269010.78999999998</v>
      </c>
      <c r="CV431" s="107">
        <v>17.87</v>
      </c>
      <c r="CW431" s="107">
        <v>701.1</v>
      </c>
      <c r="CX431" s="112">
        <v>202875.59</v>
      </c>
      <c r="CY431" s="107">
        <v>13.47</v>
      </c>
      <c r="CZ431" s="107">
        <v>635.36</v>
      </c>
      <c r="DA431" s="112">
        <v>135262.70000000001</v>
      </c>
      <c r="DB431" s="107">
        <v>8.98</v>
      </c>
      <c r="DC431" s="107">
        <v>419.26</v>
      </c>
      <c r="DD431" s="112">
        <v>67691.539999999994</v>
      </c>
      <c r="DE431" s="107">
        <v>4.5</v>
      </c>
      <c r="DF431" s="107">
        <v>325.82</v>
      </c>
      <c r="DG431" s="133">
        <v>357384.94</v>
      </c>
      <c r="DH431" s="112">
        <v>356673.9</v>
      </c>
      <c r="DI431" s="107">
        <v>17.079999999999998</v>
      </c>
      <c r="DJ431" s="107">
        <v>701.77</v>
      </c>
      <c r="DK431" s="112">
        <v>267973.12</v>
      </c>
      <c r="DL431" s="107">
        <v>12.83</v>
      </c>
      <c r="DM431" s="107">
        <v>686.04</v>
      </c>
      <c r="DN431" s="112">
        <v>178621.12</v>
      </c>
      <c r="DO431" s="107">
        <v>8.5500000000000007</v>
      </c>
      <c r="DP431" s="162">
        <v>447.67</v>
      </c>
      <c r="DQ431" s="112">
        <v>89406.98</v>
      </c>
      <c r="DR431" s="107">
        <v>4.28</v>
      </c>
      <c r="DS431" s="133">
        <v>337.77</v>
      </c>
      <c r="DT431" s="133">
        <v>27478.39</v>
      </c>
      <c r="DU431" s="112">
        <v>27454.68</v>
      </c>
      <c r="DV431" s="107">
        <v>28.11</v>
      </c>
      <c r="DW431" s="107">
        <v>698.83</v>
      </c>
      <c r="DX431" s="112">
        <v>20567.23</v>
      </c>
      <c r="DY431" s="107">
        <v>21.06</v>
      </c>
      <c r="DZ431" s="162">
        <v>692.06</v>
      </c>
      <c r="EA431" s="112">
        <v>13729.32</v>
      </c>
      <c r="EB431" s="107">
        <v>14.06</v>
      </c>
      <c r="EC431" s="162">
        <v>424.69</v>
      </c>
      <c r="ED431" s="112">
        <v>6870.96</v>
      </c>
      <c r="EE431" s="107">
        <v>7.03</v>
      </c>
      <c r="EF431" s="133">
        <v>334.89</v>
      </c>
      <c r="EG431" s="133">
        <v>7743654.1399999997</v>
      </c>
      <c r="EH431" s="111">
        <v>7723954.3600000003</v>
      </c>
      <c r="EI431" s="107">
        <v>21.812000000000001</v>
      </c>
      <c r="EJ431" s="107">
        <v>735.72</v>
      </c>
      <c r="EK431" s="112">
        <v>6776885.5099999998</v>
      </c>
      <c r="EL431" s="107">
        <v>19.138000000000002</v>
      </c>
      <c r="EM431" s="162">
        <v>723.67</v>
      </c>
      <c r="EN431" s="112">
        <v>5807188.5700000003</v>
      </c>
      <c r="EO431" s="107">
        <v>16.399000000000001</v>
      </c>
      <c r="EP431" s="162">
        <v>664.14</v>
      </c>
      <c r="EQ431" s="112">
        <v>4840936.28</v>
      </c>
      <c r="ER431" s="107">
        <v>13.670999999999999</v>
      </c>
      <c r="ES431" s="162">
        <v>583.29</v>
      </c>
      <c r="ET431" s="112">
        <v>3869856.14</v>
      </c>
      <c r="EU431" s="107">
        <v>10.928000000000001</v>
      </c>
      <c r="EV431" s="162">
        <v>460.38</v>
      </c>
      <c r="EW431" s="112">
        <v>2908544.3</v>
      </c>
      <c r="EX431" s="107">
        <v>8.2140000000000004</v>
      </c>
      <c r="EY431" s="162">
        <v>396.73</v>
      </c>
      <c r="EZ431" s="112">
        <v>1937739.62</v>
      </c>
      <c r="FA431" s="107">
        <v>5.4720000000000004</v>
      </c>
      <c r="FB431" s="162">
        <v>352.5</v>
      </c>
      <c r="FC431" s="112">
        <v>970739.01</v>
      </c>
      <c r="FD431" s="107">
        <v>2.7410000000000001</v>
      </c>
      <c r="FE431" s="133">
        <v>304.04000000000002</v>
      </c>
      <c r="FF431" s="133">
        <v>5460.96</v>
      </c>
      <c r="FG431" s="112">
        <v>5394.33</v>
      </c>
      <c r="FH431" s="107">
        <v>15.94</v>
      </c>
      <c r="FI431" s="107">
        <v>274.11</v>
      </c>
      <c r="FJ431" s="112">
        <v>2747.39</v>
      </c>
      <c r="FK431" s="107">
        <v>8.1199999999999992</v>
      </c>
      <c r="FL431" s="133">
        <v>262.88</v>
      </c>
      <c r="FM431" s="133">
        <v>3527.06</v>
      </c>
      <c r="FN431" s="112">
        <v>3514.63</v>
      </c>
      <c r="FO431" s="107">
        <v>25.73</v>
      </c>
      <c r="FP431" s="107">
        <v>268.57</v>
      </c>
      <c r="FQ431" s="112">
        <v>1753.48</v>
      </c>
      <c r="FR431" s="107">
        <v>12.84</v>
      </c>
      <c r="FS431" s="133">
        <v>260.95</v>
      </c>
      <c r="FT431" s="107">
        <v>254.36</v>
      </c>
      <c r="FU431" s="107">
        <v>22.08</v>
      </c>
      <c r="FV431" s="107">
        <v>745.52</v>
      </c>
      <c r="FW431" s="107">
        <v>254.25</v>
      </c>
      <c r="FX431" s="107">
        <v>22.07</v>
      </c>
      <c r="FY431" s="107">
        <v>744.45</v>
      </c>
      <c r="FZ431" s="107">
        <v>5180720.58</v>
      </c>
      <c r="GA431" s="107">
        <v>34.979999999999997</v>
      </c>
      <c r="GB431" s="133">
        <v>732.84</v>
      </c>
      <c r="GC431" s="107">
        <v>28887360.27</v>
      </c>
      <c r="GD431" s="107">
        <v>195.06</v>
      </c>
      <c r="GE431" s="132">
        <v>731.93</v>
      </c>
      <c r="GF431" s="132">
        <v>223</v>
      </c>
      <c r="GG431" s="132">
        <v>24.1</v>
      </c>
      <c r="GH431" s="132">
        <v>53.9</v>
      </c>
      <c r="GI431" s="132">
        <v>88.9</v>
      </c>
      <c r="GJ431" s="132">
        <v>37.1</v>
      </c>
      <c r="GK431" s="132">
        <v>229.6</v>
      </c>
      <c r="GL431" s="133">
        <v>0</v>
      </c>
      <c r="GM431" s="133">
        <v>6</v>
      </c>
      <c r="GN431" s="133">
        <v>0</v>
      </c>
      <c r="GO431" s="133">
        <v>0</v>
      </c>
      <c r="GP431" s="133">
        <v>0</v>
      </c>
      <c r="GQ431" s="133">
        <v>0</v>
      </c>
      <c r="GR431" s="133" t="s">
        <v>1103</v>
      </c>
      <c r="GS431" s="72" t="s">
        <v>981</v>
      </c>
      <c r="GT431" s="72">
        <v>0.91600000000000004</v>
      </c>
      <c r="GU431" s="72">
        <v>0.94059999999999999</v>
      </c>
      <c r="GV431" s="72">
        <v>0.94540000000000002</v>
      </c>
      <c r="GW431" s="72">
        <v>0.92090000000000005</v>
      </c>
      <c r="GX431" s="72" t="s">
        <v>1085</v>
      </c>
      <c r="GY431" s="72">
        <v>1</v>
      </c>
      <c r="GZ431" s="72">
        <v>2400</v>
      </c>
      <c r="HA431" s="133" t="s">
        <v>1086</v>
      </c>
      <c r="HB431" s="133" t="s">
        <v>981</v>
      </c>
      <c r="HC431" s="53" t="str">
        <f t="shared" si="47"/>
        <v>146</v>
      </c>
      <c r="HD431" s="56">
        <f t="shared" si="46"/>
        <v>2021</v>
      </c>
      <c r="HF431" s="56" t="e">
        <f>MATCH(ROUND(#REF!,1),#REF!,0)</f>
        <v>#REF!</v>
      </c>
      <c r="HG431" s="56" t="e">
        <f>MATCH(ROUND(#REF!,1),#REF!,0)</f>
        <v>#REF!</v>
      </c>
      <c r="HH431" s="56" t="e">
        <f>MATCH(ROUND(#REF!,1),#REF!,0)</f>
        <v>#REF!</v>
      </c>
      <c r="HI431" s="56" t="e">
        <f>MATCH(ROUND(#REF!,1),#REF!,0)</f>
        <v>#REF!</v>
      </c>
      <c r="HK431" s="115">
        <f t="shared" si="43"/>
        <v>2</v>
      </c>
      <c r="HL431" s="115" t="str" cm="1">
        <f t="array" ref="HL431">IFERROR(INDEX(#REF!,'5. Data Set'!HH431),"")</f>
        <v/>
      </c>
      <c r="HN431" s="116" t="str" cm="1">
        <f t="array" ref="HN431">IF(IFERROR(INDEX($E$5:$E$900,SMALL(IF(ROUND($EH$5:$EH$900,1)=ROUND($EH431,1),ROW($EH$5:$EH$900)-4,""),1)),"")=$E431,"",IFERROR(INDEX($E$5:$E$900,SMALL(IF(ROUND($EH$5:$EH$900,1)=ROUND($EH431,1),ROW($EH$5:$EH$900)-4,""),1)),""))</f>
        <v>TGG104</v>
      </c>
      <c r="HO431" s="116" t="str" cm="1">
        <f t="array" ref="HO431">IF(IFERROR(INDEX($E$5:$E$900,SMALL(IF(ROUND($EH$5:$EH$900,1)=ROUND($EH431,1),ROW($EH$5:$EH$900)-4,""),2)),"")=$E431,"",IFERROR(INDEX($E$5:$E$900,SMALL(IF(ROUND($EH$5:$EH$900,1)=ROUND($EH431,1),ROW($EH$5:$EH$900)-4,""),2)),""))</f>
        <v/>
      </c>
      <c r="HP431" s="116" t="str" cm="1">
        <f t="array" ref="HP431">IF(IFERROR(INDEX($E$5:$E$900,SMALL(IF(ROUND($EH$5:$EH$900,1)=ROUND($EH431,1),ROW($EH$5:$EH$900)-4,""),3)),"")=$E431,"",IFERROR(INDEX($E$5:$E$900,SMALL(IF(ROUND($EH$5:$EH$900,1)=ROUND($EH431,1),ROW($EH$5:$EH$900)-4,""),3)),""))</f>
        <v/>
      </c>
      <c r="HQ431" s="117" t="str" cm="1">
        <f t="array" ref="HQ431">IF(IFERROR(INDEX($E$5:$E$900,SMALL(IF(ROUND($EH$5:$EH$900,1)=ROUND($EH431,1),ROW($EH$5:$EH$900)-4,""),4)),"")=$E431,"",IFERROR(INDEX($E$5:$E$900,SMALL(IF(ROUND($EH$5:$EH$900,1)=ROUND($EH431,1),ROW($EH$5:$EH$900)-4,""),4)),""))</f>
        <v/>
      </c>
      <c r="HR431" s="118"/>
      <c r="HS431" s="105" t="str">
        <f t="shared" si="44"/>
        <v>BAFB</v>
      </c>
      <c r="HT431" s="119" t="str">
        <f t="shared" si="45"/>
        <v>BAFB</v>
      </c>
      <c r="HU431" s="119" t="str">
        <f t="shared" si="45"/>
        <v/>
      </c>
      <c r="HV431" s="119" t="str">
        <f t="shared" si="45"/>
        <v/>
      </c>
      <c r="HW431" s="119" t="str">
        <f t="shared" si="45"/>
        <v/>
      </c>
    </row>
    <row r="432" spans="1:231" x14ac:dyDescent="0.25">
      <c r="A432" s="186" t="s">
        <v>1072</v>
      </c>
      <c r="B432" s="186" t="s">
        <v>1296</v>
      </c>
      <c r="C432" s="187" t="s">
        <v>1074</v>
      </c>
      <c r="D432" s="238">
        <v>2021</v>
      </c>
      <c r="E432" s="188" t="s">
        <v>1389</v>
      </c>
      <c r="F432" s="187" t="s">
        <v>1097</v>
      </c>
      <c r="G432" s="107" t="s">
        <v>1076</v>
      </c>
      <c r="H432" s="107" t="s">
        <v>1076</v>
      </c>
      <c r="I432" s="107" t="s">
        <v>1076</v>
      </c>
      <c r="J432" s="107" t="s">
        <v>1076</v>
      </c>
      <c r="K432" s="107" t="s">
        <v>1076</v>
      </c>
      <c r="L432" s="107" t="s">
        <v>1076</v>
      </c>
      <c r="M432" s="107" t="s">
        <v>1076</v>
      </c>
      <c r="N432" s="107" t="s">
        <v>1076</v>
      </c>
      <c r="O432" s="107" t="s">
        <v>1076</v>
      </c>
      <c r="P432" s="107" t="s">
        <v>1076</v>
      </c>
      <c r="Q432" s="107" t="s">
        <v>1076</v>
      </c>
      <c r="R432" s="107" t="s">
        <v>1076</v>
      </c>
      <c r="S432" s="107" t="s">
        <v>1077</v>
      </c>
      <c r="T432" s="107" t="s">
        <v>1077</v>
      </c>
      <c r="U432" s="107" t="s">
        <v>1077</v>
      </c>
      <c r="V432" s="107" t="s">
        <v>1077</v>
      </c>
      <c r="W432" s="107" t="s">
        <v>18</v>
      </c>
      <c r="X432" s="105" t="s">
        <v>1098</v>
      </c>
      <c r="Y432" s="107" t="s">
        <v>296</v>
      </c>
      <c r="Z432" s="107">
        <v>1</v>
      </c>
      <c r="AA432" s="247" t="s">
        <v>1304</v>
      </c>
      <c r="AB432" s="110">
        <v>2</v>
      </c>
      <c r="AC432" s="110">
        <v>1</v>
      </c>
      <c r="AD432" s="107">
        <v>2594</v>
      </c>
      <c r="AE432" s="107">
        <v>32</v>
      </c>
      <c r="AF432" s="107">
        <v>2</v>
      </c>
      <c r="AG432" s="107">
        <v>261598</v>
      </c>
      <c r="AH432" s="107">
        <v>8</v>
      </c>
      <c r="AI432" s="107" t="s">
        <v>1298</v>
      </c>
      <c r="AJ432" s="110">
        <v>8</v>
      </c>
      <c r="AK432" s="110" t="s">
        <v>405</v>
      </c>
      <c r="AL432" s="107" t="s">
        <v>316</v>
      </c>
      <c r="AM432" s="107">
        <v>2</v>
      </c>
      <c r="AN432" s="110" t="s">
        <v>493</v>
      </c>
      <c r="AO432" s="110">
        <v>2400</v>
      </c>
      <c r="AP432" s="107" t="s">
        <v>1133</v>
      </c>
      <c r="AQ432" s="107" t="s">
        <v>1081</v>
      </c>
      <c r="AR432" s="107" t="s">
        <v>319</v>
      </c>
      <c r="AS432" s="107" t="s">
        <v>1159</v>
      </c>
      <c r="AT432" s="107" t="s">
        <v>478</v>
      </c>
      <c r="AU432" s="111">
        <v>19.632000000000001</v>
      </c>
      <c r="AV432" s="111">
        <v>23.093</v>
      </c>
      <c r="AW432" s="111">
        <v>27.713000000000001</v>
      </c>
      <c r="AX432" s="111">
        <v>16.475999999999999</v>
      </c>
      <c r="AY432" s="111">
        <v>15.419</v>
      </c>
      <c r="AZ432" s="111">
        <v>25.280999999999999</v>
      </c>
      <c r="BA432" s="111">
        <v>17.224</v>
      </c>
      <c r="BB432" s="111">
        <v>57.363999999999997</v>
      </c>
      <c r="BC432" s="111">
        <v>95.388999999999996</v>
      </c>
      <c r="BD432" s="111">
        <v>23.658000000000001</v>
      </c>
      <c r="BE432" s="111">
        <v>235.221</v>
      </c>
      <c r="BF432" s="111">
        <v>31.9</v>
      </c>
      <c r="BG432" s="133">
        <v>83841.16</v>
      </c>
      <c r="BH432" s="112">
        <v>83523.706999999995</v>
      </c>
      <c r="BI432" s="111">
        <v>12.061999999999999</v>
      </c>
      <c r="BJ432" s="112">
        <v>431.74200000000002</v>
      </c>
      <c r="BK432" s="112">
        <v>62767.046000000002</v>
      </c>
      <c r="BL432" s="111">
        <v>9.0649999999999995</v>
      </c>
      <c r="BM432" s="112">
        <v>400.93</v>
      </c>
      <c r="BN432" s="112">
        <v>41877.332999999999</v>
      </c>
      <c r="BO432" s="111">
        <v>6.048</v>
      </c>
      <c r="BP432" s="112">
        <v>316.51900000000001</v>
      </c>
      <c r="BQ432" s="112">
        <v>20939.067999999999</v>
      </c>
      <c r="BR432" s="111">
        <v>3.024</v>
      </c>
      <c r="BS432" s="133">
        <v>245.71299999999999</v>
      </c>
      <c r="BT432" s="133">
        <v>819730.4</v>
      </c>
      <c r="BU432" s="112">
        <v>820073.29099999997</v>
      </c>
      <c r="BV432" s="107">
        <v>13.898</v>
      </c>
      <c r="BW432" s="107">
        <v>437.75099999999998</v>
      </c>
      <c r="BX432" s="107">
        <v>614632.022</v>
      </c>
      <c r="BY432" s="107">
        <v>10.416</v>
      </c>
      <c r="BZ432" s="107">
        <v>382.68599999999998</v>
      </c>
      <c r="CA432" s="107">
        <v>409575.28600000002</v>
      </c>
      <c r="CB432" s="107">
        <v>6.9409999999999998</v>
      </c>
      <c r="CC432" s="107">
        <v>327.99099999999999</v>
      </c>
      <c r="CD432" s="107">
        <v>204909.44399999999</v>
      </c>
      <c r="CE432" s="107">
        <v>3.4729999999999999</v>
      </c>
      <c r="CF432" s="133">
        <v>223.27600000000001</v>
      </c>
      <c r="CG432" s="133">
        <v>252172.55</v>
      </c>
      <c r="CH432" s="112">
        <v>252789.55900000001</v>
      </c>
      <c r="CI432" s="107">
        <v>15.852</v>
      </c>
      <c r="CJ432" s="107">
        <v>407.005</v>
      </c>
      <c r="CK432" s="107">
        <v>189111.42300000001</v>
      </c>
      <c r="CL432" s="107">
        <v>11.859</v>
      </c>
      <c r="CM432" s="107">
        <v>350.81299999999999</v>
      </c>
      <c r="CN432" s="107">
        <v>126128.251</v>
      </c>
      <c r="CO432" s="107">
        <v>7.9089999999999998</v>
      </c>
      <c r="CP432" s="107">
        <v>308.57600000000002</v>
      </c>
      <c r="CQ432" s="107">
        <v>63063.235999999997</v>
      </c>
      <c r="CR432" s="107">
        <v>3.9550000000000001</v>
      </c>
      <c r="CS432" s="107">
        <v>226.27500000000001</v>
      </c>
      <c r="CT432" s="107">
        <v>136832.82</v>
      </c>
      <c r="CU432" s="107">
        <v>136900.62</v>
      </c>
      <c r="CV432" s="107">
        <v>9.09</v>
      </c>
      <c r="CW432" s="107">
        <v>406.25</v>
      </c>
      <c r="CX432" s="112">
        <v>102637.51</v>
      </c>
      <c r="CY432" s="107">
        <v>6.82</v>
      </c>
      <c r="CZ432" s="107">
        <v>384.23</v>
      </c>
      <c r="DA432" s="112">
        <v>68368.039999999994</v>
      </c>
      <c r="DB432" s="107">
        <v>4.54</v>
      </c>
      <c r="DC432" s="107">
        <v>261.2</v>
      </c>
      <c r="DD432" s="112">
        <v>34211.31</v>
      </c>
      <c r="DE432" s="107">
        <v>2.27</v>
      </c>
      <c r="DF432" s="107">
        <v>212.87</v>
      </c>
      <c r="DG432" s="133">
        <v>184702.49</v>
      </c>
      <c r="DH432" s="112">
        <v>184659.91</v>
      </c>
      <c r="DI432" s="107">
        <v>8.84</v>
      </c>
      <c r="DJ432" s="107">
        <v>408.08</v>
      </c>
      <c r="DK432" s="112">
        <v>138476.29999999999</v>
      </c>
      <c r="DL432" s="107">
        <v>6.63</v>
      </c>
      <c r="DM432" s="107">
        <v>408.77</v>
      </c>
      <c r="DN432" s="112">
        <v>92336.16</v>
      </c>
      <c r="DO432" s="107">
        <v>4.42</v>
      </c>
      <c r="DP432" s="162">
        <v>276.61</v>
      </c>
      <c r="DQ432" s="112">
        <v>46171.12</v>
      </c>
      <c r="DR432" s="107">
        <v>2.21</v>
      </c>
      <c r="DS432" s="133">
        <v>219.6</v>
      </c>
      <c r="DT432" s="133">
        <v>13872.61</v>
      </c>
      <c r="DU432" s="112">
        <v>13879.37</v>
      </c>
      <c r="DV432" s="107">
        <v>14.21</v>
      </c>
      <c r="DW432" s="107">
        <v>406.55</v>
      </c>
      <c r="DX432" s="112">
        <v>10403.18</v>
      </c>
      <c r="DY432" s="107">
        <v>10.65</v>
      </c>
      <c r="DZ432" s="162">
        <v>398.92</v>
      </c>
      <c r="EA432" s="112">
        <v>6942.43</v>
      </c>
      <c r="EB432" s="107">
        <v>7.11</v>
      </c>
      <c r="EC432" s="162">
        <v>264.12</v>
      </c>
      <c r="ED432" s="112">
        <v>3451.38</v>
      </c>
      <c r="EE432" s="107">
        <v>3.53</v>
      </c>
      <c r="EF432" s="133">
        <v>217.15</v>
      </c>
      <c r="EG432" s="133">
        <v>4014832.73</v>
      </c>
      <c r="EH432" s="111">
        <v>4008817.9</v>
      </c>
      <c r="EI432" s="107">
        <v>11.321</v>
      </c>
      <c r="EJ432" s="107">
        <v>425.13</v>
      </c>
      <c r="EK432" s="112">
        <v>3507653.08</v>
      </c>
      <c r="EL432" s="107">
        <v>9.9049999999999994</v>
      </c>
      <c r="EM432" s="162">
        <v>420.74</v>
      </c>
      <c r="EN432" s="112">
        <v>3009087.21</v>
      </c>
      <c r="EO432" s="107">
        <v>8.4979999999999993</v>
      </c>
      <c r="EP432" s="162">
        <v>385.12</v>
      </c>
      <c r="EQ432" s="112">
        <v>2514708.71</v>
      </c>
      <c r="ER432" s="107">
        <v>7.101</v>
      </c>
      <c r="ES432" s="162">
        <v>352.36</v>
      </c>
      <c r="ET432" s="112">
        <v>2003319.32</v>
      </c>
      <c r="EU432" s="107">
        <v>5.657</v>
      </c>
      <c r="EV432" s="162">
        <v>291.18</v>
      </c>
      <c r="EW432" s="112">
        <v>1508710.82</v>
      </c>
      <c r="EX432" s="107">
        <v>4.2610000000000001</v>
      </c>
      <c r="EY432" s="162">
        <v>258.54000000000002</v>
      </c>
      <c r="EZ432" s="112">
        <v>1003896.55</v>
      </c>
      <c r="FA432" s="107">
        <v>2.835</v>
      </c>
      <c r="FB432" s="162">
        <v>226.19</v>
      </c>
      <c r="FC432" s="112">
        <v>501711.88</v>
      </c>
      <c r="FD432" s="107">
        <v>1.417</v>
      </c>
      <c r="FE432" s="133">
        <v>204.66</v>
      </c>
      <c r="FF432" s="133">
        <v>5419.49</v>
      </c>
      <c r="FG432" s="112">
        <v>5343.77</v>
      </c>
      <c r="FH432" s="107">
        <v>15.79</v>
      </c>
      <c r="FI432" s="107">
        <v>200.17</v>
      </c>
      <c r="FJ432" s="112">
        <v>2717.82</v>
      </c>
      <c r="FK432" s="107">
        <v>8.0299999999999994</v>
      </c>
      <c r="FL432" s="133">
        <v>192.48</v>
      </c>
      <c r="FM432" s="133">
        <v>3514.56</v>
      </c>
      <c r="FN432" s="112">
        <v>3533.2</v>
      </c>
      <c r="FO432" s="107">
        <v>25.87</v>
      </c>
      <c r="FP432" s="107">
        <v>193.83</v>
      </c>
      <c r="FQ432" s="112">
        <v>1758.5</v>
      </c>
      <c r="FR432" s="107">
        <v>12.87</v>
      </c>
      <c r="FS432" s="133">
        <v>188.82</v>
      </c>
      <c r="FT432" s="107">
        <v>116.51</v>
      </c>
      <c r="FU432" s="107">
        <v>10.11</v>
      </c>
      <c r="FV432" s="107">
        <v>423.7</v>
      </c>
      <c r="FW432" s="107">
        <v>114.56</v>
      </c>
      <c r="FX432" s="107">
        <v>9.9499999999999993</v>
      </c>
      <c r="FY432" s="107">
        <v>424.11</v>
      </c>
      <c r="FZ432" s="107">
        <v>2654739.13</v>
      </c>
      <c r="GA432" s="107">
        <v>17.93</v>
      </c>
      <c r="GB432" s="133">
        <v>426.93</v>
      </c>
      <c r="GC432" s="107">
        <v>14866606.52</v>
      </c>
      <c r="GD432" s="107">
        <v>100.39</v>
      </c>
      <c r="GE432" s="132">
        <v>426.77</v>
      </c>
      <c r="GF432" s="132">
        <v>213</v>
      </c>
      <c r="GG432" s="132">
        <v>20.2</v>
      </c>
      <c r="GH432" s="132">
        <v>74</v>
      </c>
      <c r="GI432" s="132">
        <v>74.599999999999994</v>
      </c>
      <c r="GJ432" s="132">
        <v>31.9</v>
      </c>
      <c r="GK432" s="132">
        <v>229.8</v>
      </c>
      <c r="GL432" s="133">
        <v>0</v>
      </c>
      <c r="GM432" s="133">
        <v>6</v>
      </c>
      <c r="GN432" s="133">
        <v>0</v>
      </c>
      <c r="GO432" s="133">
        <v>0</v>
      </c>
      <c r="GP432" s="133">
        <v>0</v>
      </c>
      <c r="GQ432" s="133">
        <v>0</v>
      </c>
      <c r="GR432" s="133" t="s">
        <v>1103</v>
      </c>
      <c r="GS432" s="72" t="s">
        <v>981</v>
      </c>
      <c r="GT432" s="72">
        <v>0.91600000000000004</v>
      </c>
      <c r="GU432" s="72">
        <v>0.94059999999999999</v>
      </c>
      <c r="GV432" s="72">
        <v>0.94540000000000002</v>
      </c>
      <c r="GW432" s="72">
        <v>0.92090000000000005</v>
      </c>
      <c r="GX432" s="72" t="s">
        <v>1085</v>
      </c>
      <c r="GY432" s="72">
        <v>1</v>
      </c>
      <c r="GZ432" s="72">
        <v>2400</v>
      </c>
      <c r="HA432" s="133" t="s">
        <v>1086</v>
      </c>
      <c r="HB432" s="133" t="s">
        <v>981</v>
      </c>
      <c r="HC432" s="53" t="str">
        <f t="shared" si="47"/>
        <v>147</v>
      </c>
      <c r="HD432" s="56">
        <f t="shared" si="46"/>
        <v>2021</v>
      </c>
      <c r="HF432" s="56" t="e">
        <f>MATCH(ROUND(#REF!,1),#REF!,0)</f>
        <v>#REF!</v>
      </c>
      <c r="HG432" s="56" t="e">
        <f>MATCH(ROUND(#REF!,1),#REF!,0)</f>
        <v>#REF!</v>
      </c>
      <c r="HH432" s="56" t="e">
        <f>MATCH(ROUND(#REF!,1),#REF!,0)</f>
        <v>#REF!</v>
      </c>
      <c r="HI432" s="56" t="e">
        <f>MATCH(ROUND(#REF!,1),#REF!,0)</f>
        <v>#REF!</v>
      </c>
      <c r="HK432" s="115">
        <f t="shared" si="43"/>
        <v>1</v>
      </c>
      <c r="HL432" s="115" t="str" cm="1">
        <f t="array" ref="HL432">IFERROR(INDEX(#REF!,'5. Data Set'!HH432),"")</f>
        <v/>
      </c>
      <c r="HN432" s="116" t="str" cm="1">
        <f t="array" ref="HN432">IF(IFERROR(INDEX($E$5:$E$900,SMALL(IF(ROUND($EH$5:$EH$900,1)=ROUND($EH432,1),ROW($EH$5:$EH$900)-4,""),1)),"")=$E432,"",IFERROR(INDEX($E$5:$E$900,SMALL(IF(ROUND($EH$5:$EH$900,1)=ROUND($EH432,1),ROW($EH$5:$EH$900)-4,""),1)),""))</f>
        <v>TGG105</v>
      </c>
      <c r="HO432" s="116" t="str" cm="1">
        <f t="array" ref="HO432">IF(IFERROR(INDEX($E$5:$E$900,SMALL(IF(ROUND($EH$5:$EH$900,1)=ROUND($EH432,1),ROW($EH$5:$EH$900)-4,""),2)),"")=$E432,"",IFERROR(INDEX($E$5:$E$900,SMALL(IF(ROUND($EH$5:$EH$900,1)=ROUND($EH432,1),ROW($EH$5:$EH$900)-4,""),2)),""))</f>
        <v/>
      </c>
      <c r="HP432" s="116" t="str" cm="1">
        <f t="array" ref="HP432">IF(IFERROR(INDEX($E$5:$E$900,SMALL(IF(ROUND($EH$5:$EH$900,1)=ROUND($EH432,1),ROW($EH$5:$EH$900)-4,""),3)),"")=$E432,"",IFERROR(INDEX($E$5:$E$900,SMALL(IF(ROUND($EH$5:$EH$900,1)=ROUND($EH432,1),ROW($EH$5:$EH$900)-4,""),3)),""))</f>
        <v/>
      </c>
      <c r="HQ432" s="117" t="str" cm="1">
        <f t="array" ref="HQ432">IF(IFERROR(INDEX($E$5:$E$900,SMALL(IF(ROUND($EH$5:$EH$900,1)=ROUND($EH432,1),ROW($EH$5:$EH$900)-4,""),4)),"")=$E432,"",IFERROR(INDEX($E$5:$E$900,SMALL(IF(ROUND($EH$5:$EH$900,1)=ROUND($EH432,1),ROW($EH$5:$EH$900)-4,""),4)),""))</f>
        <v/>
      </c>
      <c r="HR432" s="118"/>
      <c r="HS432" s="105" t="str">
        <f t="shared" si="44"/>
        <v>BAFB</v>
      </c>
      <c r="HT432" s="119" t="str">
        <f t="shared" si="45"/>
        <v>BAFB</v>
      </c>
      <c r="HU432" s="119" t="str">
        <f t="shared" si="45"/>
        <v/>
      </c>
      <c r="HV432" s="119" t="str">
        <f t="shared" si="45"/>
        <v/>
      </c>
      <c r="HW432" s="119" t="str">
        <f t="shared" si="45"/>
        <v/>
      </c>
    </row>
    <row r="433" spans="1:231" ht="13" x14ac:dyDescent="0.25">
      <c r="A433" s="110" t="s">
        <v>1072</v>
      </c>
      <c r="B433" s="110" t="s">
        <v>1296</v>
      </c>
      <c r="C433" s="107" t="s">
        <v>1074</v>
      </c>
      <c r="D433" s="108">
        <v>2021</v>
      </c>
      <c r="E433" s="109" t="s">
        <v>1390</v>
      </c>
      <c r="F433" s="107" t="s">
        <v>49</v>
      </c>
      <c r="G433" s="107" t="s">
        <v>1076</v>
      </c>
      <c r="H433" s="107" t="s">
        <v>1076</v>
      </c>
      <c r="I433" s="107" t="s">
        <v>1076</v>
      </c>
      <c r="J433" s="107" t="s">
        <v>1076</v>
      </c>
      <c r="K433" s="107" t="s">
        <v>1076</v>
      </c>
      <c r="L433" s="107" t="s">
        <v>1076</v>
      </c>
      <c r="M433" s="107" t="s">
        <v>1076</v>
      </c>
      <c r="N433" s="107" t="s">
        <v>1076</v>
      </c>
      <c r="O433" s="107" t="s">
        <v>1076</v>
      </c>
      <c r="P433" s="107" t="s">
        <v>1076</v>
      </c>
      <c r="Q433" s="107" t="s">
        <v>1076</v>
      </c>
      <c r="R433" s="107" t="s">
        <v>1076</v>
      </c>
      <c r="S433" s="107" t="s">
        <v>1077</v>
      </c>
      <c r="T433" s="107" t="s">
        <v>1077</v>
      </c>
      <c r="U433" s="107" t="s">
        <v>1077</v>
      </c>
      <c r="V433" s="107" t="s">
        <v>1077</v>
      </c>
      <c r="W433" s="107" t="s">
        <v>18</v>
      </c>
      <c r="X433" s="105" t="s">
        <v>1098</v>
      </c>
      <c r="Y433" s="107" t="s">
        <v>296</v>
      </c>
      <c r="Z433" s="107">
        <v>1</v>
      </c>
      <c r="AA433" s="107" t="s">
        <v>1310</v>
      </c>
      <c r="AB433" s="246">
        <v>2</v>
      </c>
      <c r="AC433" s="246">
        <v>2</v>
      </c>
      <c r="AD433" s="107">
        <v>2095</v>
      </c>
      <c r="AE433" s="107">
        <v>12</v>
      </c>
      <c r="AF433" s="107">
        <v>2</v>
      </c>
      <c r="AG433" s="107">
        <v>130526</v>
      </c>
      <c r="AH433" s="107">
        <v>16</v>
      </c>
      <c r="AI433" s="107" t="s">
        <v>1301</v>
      </c>
      <c r="AJ433" s="110">
        <v>2</v>
      </c>
      <c r="AK433" s="110" t="s">
        <v>405</v>
      </c>
      <c r="AL433" s="107" t="s">
        <v>316</v>
      </c>
      <c r="AM433" s="107">
        <v>2</v>
      </c>
      <c r="AN433" s="110" t="s">
        <v>493</v>
      </c>
      <c r="AO433" s="110">
        <v>800</v>
      </c>
      <c r="AP433" s="107" t="s">
        <v>1133</v>
      </c>
      <c r="AQ433" s="107" t="s">
        <v>1081</v>
      </c>
      <c r="AR433" s="107" t="s">
        <v>319</v>
      </c>
      <c r="AS433" s="107" t="s">
        <v>1159</v>
      </c>
      <c r="AT433" s="107" t="s">
        <v>478</v>
      </c>
      <c r="AU433" s="111">
        <v>26.643000000000001</v>
      </c>
      <c r="AV433" s="111">
        <v>31.302</v>
      </c>
      <c r="AW433" s="111">
        <v>37.667000000000002</v>
      </c>
      <c r="AX433" s="111">
        <v>23.742000000000001</v>
      </c>
      <c r="AY433" s="111">
        <v>21.792000000000002</v>
      </c>
      <c r="AZ433" s="111">
        <v>36.46</v>
      </c>
      <c r="BA433" s="111">
        <v>24.643000000000001</v>
      </c>
      <c r="BB433" s="111">
        <v>14.076000000000001</v>
      </c>
      <c r="BC433" s="111">
        <v>17.928000000000001</v>
      </c>
      <c r="BD433" s="111">
        <v>32.158000000000001</v>
      </c>
      <c r="BE433" s="111">
        <v>302.755</v>
      </c>
      <c r="BF433" s="111">
        <v>40</v>
      </c>
      <c r="BG433" s="133">
        <v>170381.1</v>
      </c>
      <c r="BH433" s="112">
        <v>169891.17800000001</v>
      </c>
      <c r="BI433" s="111">
        <v>24.535</v>
      </c>
      <c r="BJ433" s="112">
        <v>697.42200000000003</v>
      </c>
      <c r="BK433" s="112">
        <v>127709.43799999999</v>
      </c>
      <c r="BL433" s="111">
        <v>18.443000000000001</v>
      </c>
      <c r="BM433" s="112">
        <v>632.18100000000004</v>
      </c>
      <c r="BN433" s="112">
        <v>85130.781000000003</v>
      </c>
      <c r="BO433" s="111">
        <v>12.294</v>
      </c>
      <c r="BP433" s="112">
        <v>487.52199999999999</v>
      </c>
      <c r="BQ433" s="112">
        <v>42655.877</v>
      </c>
      <c r="BR433" s="111">
        <v>6.16</v>
      </c>
      <c r="BS433" s="133">
        <v>316.42899999999997</v>
      </c>
      <c r="BT433" s="133">
        <v>1633329.99</v>
      </c>
      <c r="BU433" s="112">
        <v>1632211.145</v>
      </c>
      <c r="BV433" s="107">
        <v>27.661000000000001</v>
      </c>
      <c r="BW433" s="107">
        <v>706.8</v>
      </c>
      <c r="BX433" s="107">
        <v>1224822.7849999999</v>
      </c>
      <c r="BY433" s="107">
        <v>20.757000000000001</v>
      </c>
      <c r="BZ433" s="107">
        <v>601.79999999999995</v>
      </c>
      <c r="CA433" s="107">
        <v>816472.56599999999</v>
      </c>
      <c r="CB433" s="107">
        <v>13.837</v>
      </c>
      <c r="CC433" s="107">
        <v>484.15600000000001</v>
      </c>
      <c r="CD433" s="107">
        <v>408494.18</v>
      </c>
      <c r="CE433" s="107">
        <v>6.923</v>
      </c>
      <c r="CF433" s="133">
        <v>278.16800000000001</v>
      </c>
      <c r="CG433" s="133">
        <v>523091.17</v>
      </c>
      <c r="CH433" s="112">
        <v>529075.01899999997</v>
      </c>
      <c r="CI433" s="107">
        <v>33.177999999999997</v>
      </c>
      <c r="CJ433" s="107">
        <v>658.82500000000005</v>
      </c>
      <c r="CK433" s="107">
        <v>392325.3</v>
      </c>
      <c r="CL433" s="107">
        <v>24.603000000000002</v>
      </c>
      <c r="CM433" s="107">
        <v>660.53300000000002</v>
      </c>
      <c r="CN433" s="107">
        <v>261690.103</v>
      </c>
      <c r="CO433" s="107">
        <v>16.41</v>
      </c>
      <c r="CP433" s="107">
        <v>437.34699999999998</v>
      </c>
      <c r="CQ433" s="107">
        <v>130746.49099999999</v>
      </c>
      <c r="CR433" s="107">
        <v>8.1989999999999998</v>
      </c>
      <c r="CS433" s="107">
        <v>286.67099999999999</v>
      </c>
      <c r="CT433" s="107">
        <v>287264.42</v>
      </c>
      <c r="CU433" s="107">
        <v>287430.02</v>
      </c>
      <c r="CV433" s="107">
        <v>19.09</v>
      </c>
      <c r="CW433" s="107">
        <v>656.94</v>
      </c>
      <c r="CX433" s="112">
        <v>215347.98</v>
      </c>
      <c r="CY433" s="107">
        <v>14.3</v>
      </c>
      <c r="CZ433" s="107">
        <v>628.4</v>
      </c>
      <c r="DA433" s="112">
        <v>143779.35999999999</v>
      </c>
      <c r="DB433" s="107">
        <v>9.5500000000000007</v>
      </c>
      <c r="DC433" s="107">
        <v>363.11</v>
      </c>
      <c r="DD433" s="112">
        <v>71791.16</v>
      </c>
      <c r="DE433" s="107">
        <v>4.7699999999999996</v>
      </c>
      <c r="DF433" s="107">
        <v>261.01</v>
      </c>
      <c r="DG433" s="133">
        <v>385834.92</v>
      </c>
      <c r="DH433" s="112">
        <v>376330.07</v>
      </c>
      <c r="DI433" s="107">
        <v>18.02</v>
      </c>
      <c r="DJ433" s="107">
        <v>661.49</v>
      </c>
      <c r="DK433" s="112">
        <v>289395.92</v>
      </c>
      <c r="DL433" s="107">
        <v>13.86</v>
      </c>
      <c r="DM433" s="107">
        <v>661.44</v>
      </c>
      <c r="DN433" s="112">
        <v>192919.74</v>
      </c>
      <c r="DO433" s="107">
        <v>9.24</v>
      </c>
      <c r="DP433" s="162">
        <v>392.85</v>
      </c>
      <c r="DQ433" s="112">
        <v>96515.91</v>
      </c>
      <c r="DR433" s="107">
        <v>4.62</v>
      </c>
      <c r="DS433" s="133">
        <v>274.83999999999997</v>
      </c>
      <c r="DT433" s="133">
        <v>29076.41</v>
      </c>
      <c r="DU433" s="112">
        <v>29045.7</v>
      </c>
      <c r="DV433" s="107">
        <v>29.73</v>
      </c>
      <c r="DW433" s="107">
        <v>657.23</v>
      </c>
      <c r="DX433" s="112">
        <v>21810.14</v>
      </c>
      <c r="DY433" s="107">
        <v>22.33</v>
      </c>
      <c r="DZ433" s="162">
        <v>644.52</v>
      </c>
      <c r="EA433" s="112">
        <v>14555.16</v>
      </c>
      <c r="EB433" s="107">
        <v>14.9</v>
      </c>
      <c r="EC433" s="162">
        <v>365.3</v>
      </c>
      <c r="ED433" s="112">
        <v>7259.42</v>
      </c>
      <c r="EE433" s="107">
        <v>7.43</v>
      </c>
      <c r="EF433" s="133">
        <v>268.83</v>
      </c>
      <c r="EG433" s="133">
        <v>8256633.7199999997</v>
      </c>
      <c r="EH433" s="111">
        <v>8237209.4400000004</v>
      </c>
      <c r="EI433" s="107">
        <v>23.262</v>
      </c>
      <c r="EJ433" s="107">
        <v>698.1</v>
      </c>
      <c r="EK433" s="112">
        <v>7228812.7999999998</v>
      </c>
      <c r="EL433" s="107">
        <v>20.414000000000001</v>
      </c>
      <c r="EM433" s="162">
        <v>684.12</v>
      </c>
      <c r="EN433" s="112">
        <v>6191320.04</v>
      </c>
      <c r="EO433" s="107">
        <v>17.484000000000002</v>
      </c>
      <c r="EP433" s="162">
        <v>612.61</v>
      </c>
      <c r="EQ433" s="112">
        <v>5154637.83</v>
      </c>
      <c r="ER433" s="107">
        <v>14.557</v>
      </c>
      <c r="ES433" s="162">
        <v>551.86</v>
      </c>
      <c r="ET433" s="112">
        <v>4127355.04</v>
      </c>
      <c r="EU433" s="107">
        <v>11.654999999999999</v>
      </c>
      <c r="EV433" s="162">
        <v>408.79</v>
      </c>
      <c r="EW433" s="112">
        <v>3098462.34</v>
      </c>
      <c r="EX433" s="107">
        <v>8.75</v>
      </c>
      <c r="EY433" s="162">
        <v>340.06</v>
      </c>
      <c r="EZ433" s="112">
        <v>2065711.38</v>
      </c>
      <c r="FA433" s="107">
        <v>5.8330000000000002</v>
      </c>
      <c r="FB433" s="162">
        <v>287.02</v>
      </c>
      <c r="FC433" s="112">
        <v>1031015.96</v>
      </c>
      <c r="FD433" s="107">
        <v>2.9119999999999999</v>
      </c>
      <c r="FE433" s="133">
        <v>238.92</v>
      </c>
      <c r="FF433" s="133">
        <v>1215.76</v>
      </c>
      <c r="FG433" s="112">
        <v>1203.6400000000001</v>
      </c>
      <c r="FH433" s="107">
        <v>3.56</v>
      </c>
      <c r="FI433" s="107">
        <v>186.36</v>
      </c>
      <c r="FJ433" s="112">
        <v>601.23</v>
      </c>
      <c r="FK433" s="107">
        <v>1.78</v>
      </c>
      <c r="FL433" s="133">
        <v>171.09</v>
      </c>
      <c r="FM433" s="133">
        <v>583.25</v>
      </c>
      <c r="FN433" s="112">
        <v>584.66</v>
      </c>
      <c r="FO433" s="107">
        <v>4.28</v>
      </c>
      <c r="FP433" s="107">
        <v>171.34</v>
      </c>
      <c r="FQ433" s="112">
        <v>288.39999999999998</v>
      </c>
      <c r="FR433" s="107">
        <v>2.11</v>
      </c>
      <c r="FS433" s="133">
        <v>164.11</v>
      </c>
      <c r="FT433" s="107">
        <v>253.79</v>
      </c>
      <c r="FU433" s="107">
        <v>22.03</v>
      </c>
      <c r="FV433" s="107">
        <v>688.41</v>
      </c>
      <c r="FW433" s="107">
        <v>257.27999999999997</v>
      </c>
      <c r="FX433" s="107">
        <v>22.33</v>
      </c>
      <c r="FY433" s="107">
        <v>691.13</v>
      </c>
      <c r="FZ433" s="107">
        <v>5500773.6299999999</v>
      </c>
      <c r="GA433" s="107">
        <v>37.14</v>
      </c>
      <c r="GB433" s="133">
        <v>688</v>
      </c>
      <c r="GC433" s="107">
        <v>30823311.32</v>
      </c>
      <c r="GD433" s="107">
        <v>208.13</v>
      </c>
      <c r="GE433" s="132">
        <v>687.46</v>
      </c>
      <c r="GF433" s="132">
        <v>152.9</v>
      </c>
      <c r="GG433" s="132">
        <v>28.3</v>
      </c>
      <c r="GH433" s="132">
        <v>15.9</v>
      </c>
      <c r="GI433" s="132">
        <v>98.7</v>
      </c>
      <c r="GJ433" s="132">
        <v>40</v>
      </c>
      <c r="GK433" s="132">
        <v>229.4</v>
      </c>
      <c r="GL433" s="133">
        <v>0</v>
      </c>
      <c r="GM433" s="133">
        <v>6</v>
      </c>
      <c r="GN433" s="133">
        <v>0</v>
      </c>
      <c r="GO433" s="133">
        <v>0</v>
      </c>
      <c r="GP433" s="133">
        <v>0</v>
      </c>
      <c r="GQ433" s="133">
        <v>0</v>
      </c>
      <c r="GR433" s="133" t="s">
        <v>1103</v>
      </c>
      <c r="GS433" s="72" t="s">
        <v>981</v>
      </c>
      <c r="GT433" s="72">
        <v>0.89639999999999997</v>
      </c>
      <c r="GU433" s="72">
        <v>0.92830000000000001</v>
      </c>
      <c r="GV433" s="72">
        <v>0.94379999999999997</v>
      </c>
      <c r="GW433" s="72">
        <v>0.93540000000000001</v>
      </c>
      <c r="GX433" s="72" t="s">
        <v>1085</v>
      </c>
      <c r="GY433" s="72">
        <v>0.99</v>
      </c>
      <c r="GZ433" s="72">
        <v>800</v>
      </c>
      <c r="HA433" s="133" t="s">
        <v>1086</v>
      </c>
      <c r="HB433" s="133" t="s">
        <v>981</v>
      </c>
      <c r="HC433" s="53" t="str">
        <f t="shared" si="47"/>
        <v>148</v>
      </c>
      <c r="HD433" s="56">
        <f t="shared" si="46"/>
        <v>2021</v>
      </c>
      <c r="HF433" s="56" t="e">
        <f>MATCH(ROUND(#REF!,1),#REF!,0)</f>
        <v>#REF!</v>
      </c>
      <c r="HG433" s="56" t="e">
        <f>MATCH(ROUND(#REF!,1),#REF!,0)</f>
        <v>#REF!</v>
      </c>
      <c r="HH433" s="56" t="e">
        <f>MATCH(ROUND(#REF!,1),#REF!,0)</f>
        <v>#REF!</v>
      </c>
      <c r="HI433" s="56" t="e">
        <f>MATCH(ROUND(#REF!,1),#REF!,0)</f>
        <v>#REF!</v>
      </c>
      <c r="HK433" s="115">
        <f t="shared" si="43"/>
        <v>2</v>
      </c>
      <c r="HL433" s="115" t="str" cm="1">
        <f t="array" ref="HL433">IFERROR(INDEX(#REF!,'5. Data Set'!HH433),"")</f>
        <v/>
      </c>
      <c r="HN433" s="116" t="str" cm="1">
        <f t="array" ref="HN433">IF(IFERROR(INDEX($E$5:$E$900,SMALL(IF(ROUND($EH$5:$EH$900,1)=ROUND($EH433,1),ROW($EH$5:$EH$900)-4,""),1)),"")=$E433,"",IFERROR(INDEX($E$5:$E$900,SMALL(IF(ROUND($EH$5:$EH$900,1)=ROUND($EH433,1),ROW($EH$5:$EH$900)-4,""),1)),""))</f>
        <v/>
      </c>
      <c r="HO433" s="116" t="str" cm="1">
        <f t="array" ref="HO433">IF(IFERROR(INDEX($E$5:$E$900,SMALL(IF(ROUND($EH$5:$EH$900,1)=ROUND($EH433,1),ROW($EH$5:$EH$900)-4,""),2)),"")=$E433,"",IFERROR(INDEX($E$5:$E$900,SMALL(IF(ROUND($EH$5:$EH$900,1)=ROUND($EH433,1),ROW($EH$5:$EH$900)-4,""),2)),""))</f>
        <v/>
      </c>
      <c r="HP433" s="116" t="str" cm="1">
        <f t="array" ref="HP433">IF(IFERROR(INDEX($E$5:$E$900,SMALL(IF(ROUND($EH$5:$EH$900,1)=ROUND($EH433,1),ROW($EH$5:$EH$900)-4,""),3)),"")=$E433,"",IFERROR(INDEX($E$5:$E$900,SMALL(IF(ROUND($EH$5:$EH$900,1)=ROUND($EH433,1),ROW($EH$5:$EH$900)-4,""),3)),""))</f>
        <v/>
      </c>
      <c r="HQ433" s="117" t="str" cm="1">
        <f t="array" ref="HQ433">IF(IFERROR(INDEX($E$5:$E$900,SMALL(IF(ROUND($EH$5:$EH$900,1)=ROUND($EH433,1),ROW($EH$5:$EH$900)-4,""),4)),"")=$E433,"",IFERROR(INDEX($E$5:$E$900,SMALL(IF(ROUND($EH$5:$EH$900,1)=ROUND($EH433,1),ROW($EH$5:$EH$900)-4,""),4)),""))</f>
        <v/>
      </c>
      <c r="HR433" s="118"/>
      <c r="HS433" s="105" t="str">
        <f t="shared" si="44"/>
        <v>BAFB</v>
      </c>
      <c r="HT433" s="119" t="str">
        <f t="shared" si="45"/>
        <v/>
      </c>
      <c r="HU433" s="119" t="str">
        <f t="shared" si="45"/>
        <v/>
      </c>
      <c r="HV433" s="119" t="str">
        <f t="shared" si="45"/>
        <v/>
      </c>
      <c r="HW433" s="119" t="str">
        <f t="shared" si="45"/>
        <v/>
      </c>
    </row>
    <row r="434" spans="1:231" ht="12.75" customHeight="1" x14ac:dyDescent="0.25">
      <c r="A434" s="110" t="s">
        <v>1072</v>
      </c>
      <c r="B434" s="110" t="s">
        <v>1391</v>
      </c>
      <c r="C434" s="107" t="s">
        <v>1074</v>
      </c>
      <c r="D434" s="108">
        <v>2021</v>
      </c>
      <c r="E434" s="109" t="s">
        <v>1392</v>
      </c>
      <c r="F434" s="107" t="s">
        <v>300</v>
      </c>
      <c r="G434" s="107" t="s">
        <v>1076</v>
      </c>
      <c r="H434" s="107" t="s">
        <v>1076</v>
      </c>
      <c r="I434" s="107" t="s">
        <v>1076</v>
      </c>
      <c r="J434" s="107" t="s">
        <v>1076</v>
      </c>
      <c r="K434" s="107" t="s">
        <v>1076</v>
      </c>
      <c r="L434" s="107" t="s">
        <v>1076</v>
      </c>
      <c r="M434" s="107" t="s">
        <v>1076</v>
      </c>
      <c r="N434" s="107" t="s">
        <v>1076</v>
      </c>
      <c r="O434" s="107" t="s">
        <v>1076</v>
      </c>
      <c r="P434" s="107" t="s">
        <v>1076</v>
      </c>
      <c r="Q434" s="107" t="s">
        <v>1076</v>
      </c>
      <c r="R434" s="107" t="s">
        <v>1077</v>
      </c>
      <c r="S434" s="107" t="s">
        <v>1077</v>
      </c>
      <c r="T434" s="107" t="s">
        <v>1077</v>
      </c>
      <c r="U434" s="107" t="s">
        <v>1077</v>
      </c>
      <c r="V434" s="107" t="s">
        <v>1077</v>
      </c>
      <c r="W434" s="107" t="s">
        <v>18</v>
      </c>
      <c r="X434" s="105" t="s">
        <v>1098</v>
      </c>
      <c r="Y434" s="107" t="s">
        <v>296</v>
      </c>
      <c r="Z434" s="107">
        <v>1</v>
      </c>
      <c r="AA434" s="107" t="s">
        <v>1393</v>
      </c>
      <c r="AB434" s="110">
        <v>2</v>
      </c>
      <c r="AC434" s="110">
        <v>1</v>
      </c>
      <c r="AD434" s="107">
        <v>2694</v>
      </c>
      <c r="AE434" s="107">
        <v>38</v>
      </c>
      <c r="AF434" s="107">
        <v>2</v>
      </c>
      <c r="AG434" s="107">
        <v>511700</v>
      </c>
      <c r="AH434" s="107">
        <v>16</v>
      </c>
      <c r="AI434" s="107" t="s">
        <v>1394</v>
      </c>
      <c r="AJ434" s="110">
        <v>3</v>
      </c>
      <c r="AK434" s="110"/>
      <c r="AL434" s="107"/>
      <c r="AM434" s="107">
        <v>2</v>
      </c>
      <c r="AN434" s="110" t="s">
        <v>367</v>
      </c>
      <c r="AO434" s="110">
        <v>1600</v>
      </c>
      <c r="AP434" s="107" t="s">
        <v>1140</v>
      </c>
      <c r="AQ434" s="107" t="s">
        <v>1081</v>
      </c>
      <c r="AR434" s="107" t="s">
        <v>1082</v>
      </c>
      <c r="AS434" s="107" t="s">
        <v>1083</v>
      </c>
      <c r="AT434" s="107" t="s">
        <v>478</v>
      </c>
      <c r="AU434" s="111">
        <v>24.56</v>
      </c>
      <c r="AV434" s="111">
        <v>28.84</v>
      </c>
      <c r="AW434" s="111">
        <v>42.39</v>
      </c>
      <c r="AX434" s="111">
        <v>19.969000000000001</v>
      </c>
      <c r="AY434" s="111">
        <v>23.03</v>
      </c>
      <c r="AZ434" s="111">
        <v>291.55</v>
      </c>
      <c r="BA434" s="111">
        <v>23.64</v>
      </c>
      <c r="BB434" s="111">
        <v>2.37</v>
      </c>
      <c r="BC434" s="111">
        <v>5.64</v>
      </c>
      <c r="BD434" s="111">
        <v>29.33</v>
      </c>
      <c r="BE434" s="111">
        <v>111.84</v>
      </c>
      <c r="BF434" s="111">
        <v>45</v>
      </c>
      <c r="BG434" s="133">
        <v>173795.07</v>
      </c>
      <c r="BH434" s="112">
        <v>173782.08</v>
      </c>
      <c r="BI434" s="111">
        <v>25.097000000000001</v>
      </c>
      <c r="BJ434" s="112">
        <v>890.68600000000004</v>
      </c>
      <c r="BK434" s="112">
        <v>130371.93700000001</v>
      </c>
      <c r="BL434" s="111">
        <v>18.827999999999999</v>
      </c>
      <c r="BM434" s="112">
        <v>710.82799999999997</v>
      </c>
      <c r="BN434" s="112">
        <v>86797.134000000005</v>
      </c>
      <c r="BO434" s="111">
        <v>12.535</v>
      </c>
      <c r="BP434" s="112">
        <v>464.03899999999999</v>
      </c>
      <c r="BQ434" s="112">
        <v>43382.275000000001</v>
      </c>
      <c r="BR434" s="111">
        <v>6.2649999999999997</v>
      </c>
      <c r="BS434" s="133">
        <v>347.04700000000003</v>
      </c>
      <c r="BT434" s="133">
        <v>1744974.32</v>
      </c>
      <c r="BU434" s="112">
        <v>1745585.3160000001</v>
      </c>
      <c r="BV434" s="107">
        <v>29.582000000000001</v>
      </c>
      <c r="BW434" s="107">
        <v>894.88099999999997</v>
      </c>
      <c r="BX434" s="107">
        <v>1308862.4080000001</v>
      </c>
      <c r="BY434" s="107">
        <v>22.181000000000001</v>
      </c>
      <c r="BZ434" s="107">
        <v>617.01099999999997</v>
      </c>
      <c r="CA434" s="107">
        <v>872980.66</v>
      </c>
      <c r="CB434" s="107">
        <v>14.794</v>
      </c>
      <c r="CC434" s="107">
        <v>525.43100000000004</v>
      </c>
      <c r="CD434" s="107">
        <v>436035.28600000002</v>
      </c>
      <c r="CE434" s="107">
        <v>7.3890000000000002</v>
      </c>
      <c r="CF434" s="133">
        <v>357.36399999999998</v>
      </c>
      <c r="CG434" s="133">
        <v>611593.88</v>
      </c>
      <c r="CH434" s="112">
        <v>613448.728</v>
      </c>
      <c r="CI434" s="107">
        <v>38.469000000000001</v>
      </c>
      <c r="CJ434" s="107">
        <v>833.55</v>
      </c>
      <c r="CK434" s="107">
        <v>458299.61200000002</v>
      </c>
      <c r="CL434" s="107">
        <v>28.74</v>
      </c>
      <c r="CM434" s="107">
        <v>574.38900000000001</v>
      </c>
      <c r="CN434" s="107">
        <v>305812.06199999998</v>
      </c>
      <c r="CO434" s="107">
        <v>19.177</v>
      </c>
      <c r="CP434" s="107">
        <v>416.29700000000003</v>
      </c>
      <c r="CQ434" s="107">
        <v>152918.02799999999</v>
      </c>
      <c r="CR434" s="107">
        <v>9.5890000000000004</v>
      </c>
      <c r="CS434" s="107">
        <v>316.04399999999998</v>
      </c>
      <c r="CT434" s="107">
        <v>348072.21</v>
      </c>
      <c r="CU434" s="107">
        <v>348134.41</v>
      </c>
      <c r="CV434" s="107">
        <v>23.12</v>
      </c>
      <c r="CW434" s="107">
        <v>805.81</v>
      </c>
      <c r="CX434" s="112">
        <v>261203.83</v>
      </c>
      <c r="CY434" s="107">
        <v>17.350000000000001</v>
      </c>
      <c r="CZ434" s="107">
        <v>591.23</v>
      </c>
      <c r="DA434" s="112">
        <v>174019.89</v>
      </c>
      <c r="DB434" s="107">
        <v>11.56</v>
      </c>
      <c r="DC434" s="107">
        <v>364</v>
      </c>
      <c r="DD434" s="112">
        <v>87110.5</v>
      </c>
      <c r="DE434" s="107">
        <v>5.79</v>
      </c>
      <c r="DF434" s="107">
        <v>289.73</v>
      </c>
      <c r="DG434" s="133">
        <v>420004.39</v>
      </c>
      <c r="DH434" s="112">
        <v>420287.32</v>
      </c>
      <c r="DI434" s="107">
        <v>20.12</v>
      </c>
      <c r="DJ434" s="107">
        <v>823.5</v>
      </c>
      <c r="DK434" s="112">
        <v>315071.25</v>
      </c>
      <c r="DL434" s="107">
        <v>15.09</v>
      </c>
      <c r="DM434" s="107">
        <v>553.98</v>
      </c>
      <c r="DN434" s="112">
        <v>210006.85</v>
      </c>
      <c r="DO434" s="107">
        <v>10.050000000000001</v>
      </c>
      <c r="DP434" s="162">
        <v>392.88</v>
      </c>
      <c r="DQ434" s="112">
        <v>105059.35</v>
      </c>
      <c r="DR434" s="107">
        <v>5.03</v>
      </c>
      <c r="DS434" s="133">
        <v>304.27</v>
      </c>
      <c r="DT434" s="133">
        <v>244004.4</v>
      </c>
      <c r="DU434" s="112">
        <v>244154.93</v>
      </c>
      <c r="DV434" s="107">
        <v>249.94</v>
      </c>
      <c r="DW434" s="107">
        <v>831.45</v>
      </c>
      <c r="DX434" s="112">
        <v>183164.71</v>
      </c>
      <c r="DY434" s="107">
        <v>187.51</v>
      </c>
      <c r="DZ434" s="162">
        <v>533.78</v>
      </c>
      <c r="EA434" s="112">
        <v>122086.36</v>
      </c>
      <c r="EB434" s="107">
        <v>124.98</v>
      </c>
      <c r="EC434" s="162">
        <v>382.97</v>
      </c>
      <c r="ED434" s="112">
        <v>60946.87</v>
      </c>
      <c r="EE434" s="107">
        <v>62.39</v>
      </c>
      <c r="EF434" s="133">
        <v>297.56</v>
      </c>
      <c r="EG434" s="133">
        <v>9252849.7899999991</v>
      </c>
      <c r="EH434" s="111">
        <v>9286399.6799999997</v>
      </c>
      <c r="EI434" s="107">
        <v>26.224</v>
      </c>
      <c r="EJ434" s="107">
        <v>951.45</v>
      </c>
      <c r="EK434" s="112">
        <v>8090078.79</v>
      </c>
      <c r="EL434" s="107">
        <v>22.846</v>
      </c>
      <c r="EM434" s="162">
        <v>791.67</v>
      </c>
      <c r="EN434" s="112">
        <v>6950386.1299999999</v>
      </c>
      <c r="EO434" s="107">
        <v>19.628</v>
      </c>
      <c r="EP434" s="162">
        <v>689.86</v>
      </c>
      <c r="EQ434" s="112">
        <v>5790635.4500000002</v>
      </c>
      <c r="ER434" s="107">
        <v>16.353000000000002</v>
      </c>
      <c r="ES434" s="162">
        <v>600.83000000000004</v>
      </c>
      <c r="ET434" s="112">
        <v>4631604.46</v>
      </c>
      <c r="EU434" s="107">
        <v>13.079000000000001</v>
      </c>
      <c r="EV434" s="162">
        <v>429.92</v>
      </c>
      <c r="EW434" s="112">
        <v>3470666.84</v>
      </c>
      <c r="EX434" s="107">
        <v>9.8010000000000002</v>
      </c>
      <c r="EY434" s="162">
        <v>373.18</v>
      </c>
      <c r="EZ434" s="112">
        <v>2319182.14</v>
      </c>
      <c r="FA434" s="107">
        <v>6.5490000000000004</v>
      </c>
      <c r="FB434" s="162">
        <v>328.38</v>
      </c>
      <c r="FC434" s="112">
        <v>1161239.3799999999</v>
      </c>
      <c r="FD434" s="107">
        <v>3.2789999999999999</v>
      </c>
      <c r="FE434" s="133">
        <v>282.93</v>
      </c>
      <c r="FF434" s="133">
        <v>250.93</v>
      </c>
      <c r="FG434" s="112">
        <v>236.35</v>
      </c>
      <c r="FH434" s="107">
        <v>0.7</v>
      </c>
      <c r="FI434" s="107">
        <v>227.93</v>
      </c>
      <c r="FJ434" s="112">
        <v>123.56</v>
      </c>
      <c r="FK434" s="107">
        <v>0.37</v>
      </c>
      <c r="FL434" s="133">
        <v>199.61</v>
      </c>
      <c r="FM434" s="133">
        <v>220.2</v>
      </c>
      <c r="FN434" s="112">
        <v>226.21</v>
      </c>
      <c r="FO434" s="107">
        <v>1.66</v>
      </c>
      <c r="FP434" s="107">
        <v>211.37</v>
      </c>
      <c r="FQ434" s="112">
        <v>110.19</v>
      </c>
      <c r="FR434" s="107">
        <v>0.81</v>
      </c>
      <c r="FS434" s="133">
        <v>198.93</v>
      </c>
      <c r="FT434" s="107">
        <v>272.71600000000001</v>
      </c>
      <c r="FU434" s="107">
        <v>23.672999999999998</v>
      </c>
      <c r="FV434" s="107">
        <v>805.59199999999998</v>
      </c>
      <c r="FW434" s="107">
        <v>272.56900000000002</v>
      </c>
      <c r="FX434" s="107">
        <v>23.66</v>
      </c>
      <c r="FY434" s="107">
        <v>807.98099999999999</v>
      </c>
      <c r="FZ434" s="107">
        <v>5245269.6449999996</v>
      </c>
      <c r="GA434" s="107">
        <v>35.417999999999999</v>
      </c>
      <c r="GB434" s="133">
        <v>867.62800000000004</v>
      </c>
      <c r="GC434" s="107">
        <v>39263612.943000004</v>
      </c>
      <c r="GD434" s="107">
        <v>265.12400000000002</v>
      </c>
      <c r="GE434" s="132">
        <v>865.20299999999997</v>
      </c>
      <c r="GF434" s="132">
        <v>192.6</v>
      </c>
      <c r="GG434" s="132">
        <v>38.76</v>
      </c>
      <c r="GH434" s="132">
        <v>3.65</v>
      </c>
      <c r="GI434" s="132">
        <v>94.8</v>
      </c>
      <c r="GJ434" s="132">
        <v>45</v>
      </c>
      <c r="GK434" s="132">
        <v>222.8</v>
      </c>
      <c r="GL434" s="133">
        <v>0</v>
      </c>
      <c r="GM434" s="133">
        <v>1</v>
      </c>
      <c r="GN434" s="133">
        <v>0</v>
      </c>
      <c r="GO434" s="133">
        <v>0</v>
      </c>
      <c r="GP434" s="133">
        <v>0</v>
      </c>
      <c r="GQ434" s="133">
        <v>0</v>
      </c>
      <c r="GR434" s="133" t="s">
        <v>1084</v>
      </c>
      <c r="GS434" s="72" t="s">
        <v>981</v>
      </c>
      <c r="GT434" s="72">
        <v>0.89</v>
      </c>
      <c r="GU434" s="72">
        <v>0.93</v>
      </c>
      <c r="GV434" s="72">
        <v>0.94</v>
      </c>
      <c r="GW434" s="72">
        <v>0.92</v>
      </c>
      <c r="GX434" s="72" t="s">
        <v>1085</v>
      </c>
      <c r="GY434" s="72">
        <v>0.98</v>
      </c>
      <c r="GZ434" s="72">
        <v>1600</v>
      </c>
      <c r="HA434" s="133" t="s">
        <v>1086</v>
      </c>
      <c r="HB434" s="133" t="s">
        <v>981</v>
      </c>
      <c r="HC434" s="53" t="str">
        <f t="shared" si="47"/>
        <v>149</v>
      </c>
      <c r="HD434" s="56">
        <f t="shared" si="46"/>
        <v>2021</v>
      </c>
      <c r="HF434" s="56" t="e">
        <f>MATCH(ROUND(#REF!,1),#REF!,0)</f>
        <v>#REF!</v>
      </c>
      <c r="HG434" s="56" t="e">
        <f>MATCH(ROUND(#REF!,1),#REF!,0)</f>
        <v>#REF!</v>
      </c>
      <c r="HH434" s="56" t="e">
        <f>MATCH(ROUND(#REF!,1),#REF!,0)</f>
        <v>#REF!</v>
      </c>
      <c r="HI434" s="56" t="e">
        <f>MATCH(ROUND(#REF!,1),#REF!,0)</f>
        <v>#REF!</v>
      </c>
      <c r="HK434" s="115">
        <f t="shared" si="43"/>
        <v>1</v>
      </c>
      <c r="HL434" s="115" t="str" cm="1">
        <f t="array" ref="HL434">IFERROR(INDEX(#REF!,'5. Data Set'!HH434),"")</f>
        <v/>
      </c>
      <c r="HN434" s="116" t="str" cm="1">
        <f t="array" ref="HN434">IF(IFERROR(INDEX($E$5:$E$900,SMALL(IF(ROUND($EH$5:$EH$900,1)=ROUND($EH434,1),ROW($EH$5:$EH$900)-4,""),1)),"")=$E434,"",IFERROR(INDEX($E$5:$E$900,SMALL(IF(ROUND($EH$5:$EH$900,1)=ROUND($EH434,1),ROW($EH$5:$EH$900)-4,""),1)),""))</f>
        <v/>
      </c>
      <c r="HO434" s="116" t="str" cm="1">
        <f t="array" ref="HO434">IF(IFERROR(INDEX($E$5:$E$900,SMALL(IF(ROUND($EH$5:$EH$900,1)=ROUND($EH434,1),ROW($EH$5:$EH$900)-4,""),2)),"")=$E434,"",IFERROR(INDEX($E$5:$E$900,SMALL(IF(ROUND($EH$5:$EH$900,1)=ROUND($EH434,1),ROW($EH$5:$EH$900)-4,""),2)),""))</f>
        <v/>
      </c>
      <c r="HP434" s="116" t="str" cm="1">
        <f t="array" ref="HP434">IF(IFERROR(INDEX($E$5:$E$900,SMALL(IF(ROUND($EH$5:$EH$900,1)=ROUND($EH434,1),ROW($EH$5:$EH$900)-4,""),3)),"")=$E434,"",IFERROR(INDEX($E$5:$E$900,SMALL(IF(ROUND($EH$5:$EH$900,1)=ROUND($EH434,1),ROW($EH$5:$EH$900)-4,""),3)),""))</f>
        <v/>
      </c>
      <c r="HQ434" s="117" t="str" cm="1">
        <f t="array" ref="HQ434">IF(IFERROR(INDEX($E$5:$E$900,SMALL(IF(ROUND($EH$5:$EH$900,1)=ROUND($EH434,1),ROW($EH$5:$EH$900)-4,""),4)),"")=$E434,"",IFERROR(INDEX($E$5:$E$900,SMALL(IF(ROUND($EH$5:$EH$900,1)=ROUND($EH434,1),ROW($EH$5:$EH$900)-4,""),4)),""))</f>
        <v/>
      </c>
      <c r="HR434" s="118"/>
      <c r="HS434" s="105" t="str">
        <f t="shared" si="44"/>
        <v>BATA</v>
      </c>
      <c r="HT434" s="119" t="str">
        <f t="shared" si="45"/>
        <v/>
      </c>
      <c r="HU434" s="119" t="str">
        <f t="shared" si="45"/>
        <v/>
      </c>
      <c r="HV434" s="119" t="str">
        <f t="shared" si="45"/>
        <v/>
      </c>
      <c r="HW434" s="119" t="str">
        <f t="shared" si="45"/>
        <v/>
      </c>
    </row>
    <row r="435" spans="1:231" ht="12.75" customHeight="1" x14ac:dyDescent="0.25">
      <c r="A435" s="110" t="s">
        <v>1072</v>
      </c>
      <c r="B435" s="110" t="s">
        <v>1391</v>
      </c>
      <c r="C435" s="107" t="s">
        <v>1074</v>
      </c>
      <c r="D435" s="108">
        <v>2021</v>
      </c>
      <c r="E435" s="109" t="s">
        <v>1395</v>
      </c>
      <c r="F435" s="107" t="s">
        <v>309</v>
      </c>
      <c r="G435" s="107" t="s">
        <v>1076</v>
      </c>
      <c r="H435" s="107" t="s">
        <v>1076</v>
      </c>
      <c r="I435" s="107" t="s">
        <v>1076</v>
      </c>
      <c r="J435" s="107" t="s">
        <v>1076</v>
      </c>
      <c r="K435" s="107" t="s">
        <v>1076</v>
      </c>
      <c r="L435" s="107" t="s">
        <v>1076</v>
      </c>
      <c r="M435" s="107" t="s">
        <v>1076</v>
      </c>
      <c r="N435" s="107" t="s">
        <v>1076</v>
      </c>
      <c r="O435" s="107" t="s">
        <v>1076</v>
      </c>
      <c r="P435" s="107" t="s">
        <v>1076</v>
      </c>
      <c r="Q435" s="107" t="s">
        <v>1076</v>
      </c>
      <c r="R435" s="107" t="s">
        <v>1077</v>
      </c>
      <c r="S435" s="107" t="s">
        <v>1077</v>
      </c>
      <c r="T435" s="107" t="s">
        <v>1077</v>
      </c>
      <c r="U435" s="107" t="s">
        <v>1077</v>
      </c>
      <c r="V435" s="107" t="s">
        <v>1077</v>
      </c>
      <c r="W435" s="107" t="s">
        <v>18</v>
      </c>
      <c r="X435" s="105" t="s">
        <v>1098</v>
      </c>
      <c r="Y435" s="107" t="s">
        <v>296</v>
      </c>
      <c r="Z435" s="107">
        <v>1</v>
      </c>
      <c r="AA435" s="107" t="s">
        <v>1393</v>
      </c>
      <c r="AB435" s="246">
        <v>2</v>
      </c>
      <c r="AC435" s="246">
        <v>2</v>
      </c>
      <c r="AD435" s="107">
        <v>2694</v>
      </c>
      <c r="AE435" s="107">
        <v>8</v>
      </c>
      <c r="AF435" s="107">
        <v>2</v>
      </c>
      <c r="AG435" s="107">
        <v>127700</v>
      </c>
      <c r="AH435" s="107">
        <v>16</v>
      </c>
      <c r="AI435" s="107" t="s">
        <v>1394</v>
      </c>
      <c r="AJ435" s="110">
        <v>3</v>
      </c>
      <c r="AK435" s="110"/>
      <c r="AL435" s="107"/>
      <c r="AM435" s="107">
        <v>2</v>
      </c>
      <c r="AN435" s="110" t="s">
        <v>367</v>
      </c>
      <c r="AO435" s="110">
        <v>1600</v>
      </c>
      <c r="AP435" s="107" t="s">
        <v>1140</v>
      </c>
      <c r="AQ435" s="107" t="s">
        <v>1081</v>
      </c>
      <c r="AR435" s="107" t="s">
        <v>1082</v>
      </c>
      <c r="AS435" s="107" t="s">
        <v>1083</v>
      </c>
      <c r="AT435" s="107" t="s">
        <v>478</v>
      </c>
      <c r="AU435" s="111">
        <v>13.35</v>
      </c>
      <c r="AV435" s="111">
        <v>21.83</v>
      </c>
      <c r="AW435" s="111">
        <v>21.12</v>
      </c>
      <c r="AX435" s="111">
        <v>6.5019999999999998</v>
      </c>
      <c r="AY435" s="111">
        <v>9.99</v>
      </c>
      <c r="AZ435" s="111">
        <v>124.47</v>
      </c>
      <c r="BA435" s="111">
        <v>11.45</v>
      </c>
      <c r="BB435" s="111">
        <v>3.22</v>
      </c>
      <c r="BC435" s="111">
        <v>7.48</v>
      </c>
      <c r="BD435" s="111">
        <v>33.14</v>
      </c>
      <c r="BE435" s="111">
        <v>47.99</v>
      </c>
      <c r="BF435" s="111">
        <v>24.9</v>
      </c>
      <c r="BG435" s="133">
        <v>44284.32</v>
      </c>
      <c r="BH435" s="112">
        <v>44302.701000000001</v>
      </c>
      <c r="BI435" s="111">
        <v>6.3979999999999997</v>
      </c>
      <c r="BJ435" s="112">
        <v>364.28699999999998</v>
      </c>
      <c r="BK435" s="112">
        <v>33238.436999999998</v>
      </c>
      <c r="BL435" s="111">
        <v>4.8</v>
      </c>
      <c r="BM435" s="112">
        <v>285.14499999999998</v>
      </c>
      <c r="BN435" s="112">
        <v>22181.755000000001</v>
      </c>
      <c r="BO435" s="111">
        <v>3.2029999999999998</v>
      </c>
      <c r="BP435" s="112">
        <v>232.352</v>
      </c>
      <c r="BQ435" s="112">
        <v>11035.683000000001</v>
      </c>
      <c r="BR435" s="111">
        <v>1.5940000000000001</v>
      </c>
      <c r="BS435" s="133">
        <v>204.51300000000001</v>
      </c>
      <c r="BT435" s="133">
        <v>640486.93000000005</v>
      </c>
      <c r="BU435" s="112">
        <v>640254.48800000001</v>
      </c>
      <c r="BV435" s="107">
        <v>10.85</v>
      </c>
      <c r="BW435" s="107">
        <v>372.82900000000001</v>
      </c>
      <c r="BX435" s="107">
        <v>479301.375</v>
      </c>
      <c r="BY435" s="107">
        <v>8.1229999999999993</v>
      </c>
      <c r="BZ435" s="107">
        <v>302.63900000000001</v>
      </c>
      <c r="CA435" s="107">
        <v>320295.70899999997</v>
      </c>
      <c r="CB435" s="107">
        <v>5.4279999999999999</v>
      </c>
      <c r="CC435" s="107">
        <v>239.303</v>
      </c>
      <c r="CD435" s="107">
        <v>160203.29800000001</v>
      </c>
      <c r="CE435" s="107">
        <v>2.7149999999999999</v>
      </c>
      <c r="CF435" s="133">
        <v>211.91900000000001</v>
      </c>
      <c r="CG435" s="133">
        <v>158595.81</v>
      </c>
      <c r="CH435" s="112">
        <v>158705.60200000001</v>
      </c>
      <c r="CI435" s="107">
        <v>9.952</v>
      </c>
      <c r="CJ435" s="107">
        <v>353.83199999999999</v>
      </c>
      <c r="CK435" s="107">
        <v>119035.97199999999</v>
      </c>
      <c r="CL435" s="107">
        <v>7.4649999999999999</v>
      </c>
      <c r="CM435" s="107">
        <v>274.10300000000001</v>
      </c>
      <c r="CN435" s="107">
        <v>79325.168000000005</v>
      </c>
      <c r="CO435" s="107">
        <v>4.9740000000000002</v>
      </c>
      <c r="CP435" s="107">
        <v>237.05799999999999</v>
      </c>
      <c r="CQ435" s="107">
        <v>39638.464</v>
      </c>
      <c r="CR435" s="107">
        <v>2.4860000000000002</v>
      </c>
      <c r="CS435" s="107">
        <v>200.96799999999999</v>
      </c>
      <c r="CT435" s="107">
        <v>75714.460000000006</v>
      </c>
      <c r="CU435" s="107">
        <v>75711.929999999993</v>
      </c>
      <c r="CV435" s="107">
        <v>5.03</v>
      </c>
      <c r="CW435" s="107">
        <v>346.43</v>
      </c>
      <c r="CX435" s="112">
        <v>56862.16</v>
      </c>
      <c r="CY435" s="107">
        <v>3.78</v>
      </c>
      <c r="CZ435" s="107">
        <v>239.56</v>
      </c>
      <c r="DA435" s="112">
        <v>37881.480000000003</v>
      </c>
      <c r="DB435" s="107">
        <v>2.52</v>
      </c>
      <c r="DC435" s="107">
        <v>209.63</v>
      </c>
      <c r="DD435" s="112">
        <v>18905.21</v>
      </c>
      <c r="DE435" s="107">
        <v>1.26</v>
      </c>
      <c r="DF435" s="107">
        <v>193.13</v>
      </c>
      <c r="DG435" s="133">
        <v>93452.33</v>
      </c>
      <c r="DH435" s="112">
        <v>93517.64</v>
      </c>
      <c r="DI435" s="107">
        <v>4.4800000000000004</v>
      </c>
      <c r="DJ435" s="107">
        <v>354.45</v>
      </c>
      <c r="DK435" s="112">
        <v>70147.460000000006</v>
      </c>
      <c r="DL435" s="107">
        <v>3.36</v>
      </c>
      <c r="DM435" s="107">
        <v>250.67</v>
      </c>
      <c r="DN435" s="112">
        <v>46760.87</v>
      </c>
      <c r="DO435" s="107">
        <v>2.2400000000000002</v>
      </c>
      <c r="DP435" s="162">
        <v>216.57</v>
      </c>
      <c r="DQ435" s="112">
        <v>23325.78</v>
      </c>
      <c r="DR435" s="107">
        <v>1.1200000000000001</v>
      </c>
      <c r="DS435" s="133">
        <v>196</v>
      </c>
      <c r="DT435" s="133">
        <v>54011.58</v>
      </c>
      <c r="DU435" s="112">
        <v>54009.48</v>
      </c>
      <c r="DV435" s="107">
        <v>55.29</v>
      </c>
      <c r="DW435" s="107">
        <v>353.95</v>
      </c>
      <c r="DX435" s="112">
        <v>40562.69</v>
      </c>
      <c r="DY435" s="107">
        <v>41.52</v>
      </c>
      <c r="DZ435" s="162">
        <v>247.43</v>
      </c>
      <c r="EA435" s="112">
        <v>27040.32</v>
      </c>
      <c r="EB435" s="107">
        <v>27.68</v>
      </c>
      <c r="EC435" s="162">
        <v>214.81</v>
      </c>
      <c r="ED435" s="112">
        <v>13529.24</v>
      </c>
      <c r="EE435" s="107">
        <v>13.85</v>
      </c>
      <c r="EF435" s="133">
        <v>194.96</v>
      </c>
      <c r="EG435" s="133">
        <v>2353692.48</v>
      </c>
      <c r="EH435" s="111">
        <v>2361980.6800000002</v>
      </c>
      <c r="EI435" s="107">
        <v>6.67</v>
      </c>
      <c r="EJ435" s="107">
        <v>364.78</v>
      </c>
      <c r="EK435" s="112">
        <v>2060156.64</v>
      </c>
      <c r="EL435" s="107">
        <v>5.8179999999999996</v>
      </c>
      <c r="EM435" s="162">
        <v>346.08</v>
      </c>
      <c r="EN435" s="112">
        <v>1768490.62</v>
      </c>
      <c r="EO435" s="107">
        <v>4.9939999999999998</v>
      </c>
      <c r="EP435" s="162">
        <v>302.2</v>
      </c>
      <c r="EQ435" s="112">
        <v>1472150.26</v>
      </c>
      <c r="ER435" s="107">
        <v>4.157</v>
      </c>
      <c r="ES435" s="162">
        <v>257.27</v>
      </c>
      <c r="ET435" s="112">
        <v>1174566.51</v>
      </c>
      <c r="EU435" s="107">
        <v>3.3170000000000002</v>
      </c>
      <c r="EV435" s="162">
        <v>232.56</v>
      </c>
      <c r="EW435" s="112">
        <v>879627.8</v>
      </c>
      <c r="EX435" s="107">
        <v>2.484</v>
      </c>
      <c r="EY435" s="162">
        <v>216.37</v>
      </c>
      <c r="EZ435" s="112">
        <v>588709.47</v>
      </c>
      <c r="FA435" s="107">
        <v>1.6619999999999999</v>
      </c>
      <c r="FB435" s="162">
        <v>204.67</v>
      </c>
      <c r="FC435" s="112">
        <v>295016.24</v>
      </c>
      <c r="FD435" s="107">
        <v>0.83299999999999996</v>
      </c>
      <c r="FE435" s="133">
        <v>192.91</v>
      </c>
      <c r="FF435" s="133">
        <v>255.58</v>
      </c>
      <c r="FG435" s="112">
        <v>253.99</v>
      </c>
      <c r="FH435" s="107">
        <v>0.75</v>
      </c>
      <c r="FI435" s="107">
        <v>176.07</v>
      </c>
      <c r="FJ435" s="112">
        <v>129.35</v>
      </c>
      <c r="FK435" s="107">
        <v>0.38</v>
      </c>
      <c r="FL435" s="133">
        <v>156.72999999999999</v>
      </c>
      <c r="FM435" s="133">
        <v>231.27</v>
      </c>
      <c r="FN435" s="112">
        <v>229.98</v>
      </c>
      <c r="FO435" s="107">
        <v>1.68</v>
      </c>
      <c r="FP435" s="107">
        <v>164.74</v>
      </c>
      <c r="FQ435" s="112">
        <v>115.71</v>
      </c>
      <c r="FR435" s="107">
        <v>0.85</v>
      </c>
      <c r="FS435" s="133">
        <v>154.77000000000001</v>
      </c>
      <c r="FT435" s="107">
        <v>139.399</v>
      </c>
      <c r="FU435" s="107">
        <v>12.101000000000001</v>
      </c>
      <c r="FV435" s="107">
        <v>372.52499999999998</v>
      </c>
      <c r="FW435" s="107">
        <v>141.524</v>
      </c>
      <c r="FX435" s="107">
        <v>12.285</v>
      </c>
      <c r="FY435" s="107">
        <v>363.35</v>
      </c>
      <c r="FZ435" s="107">
        <v>1334934.94</v>
      </c>
      <c r="GA435" s="107">
        <v>9.0139999999999993</v>
      </c>
      <c r="GB435" s="133">
        <v>360.73500000000001</v>
      </c>
      <c r="GC435" s="107">
        <v>4932440.1900000004</v>
      </c>
      <c r="GD435" s="107">
        <v>33.305999999999997</v>
      </c>
      <c r="GE435" s="132">
        <v>361.36099999999999</v>
      </c>
      <c r="GF435" s="132">
        <v>151</v>
      </c>
      <c r="GG435" s="132">
        <v>19.5</v>
      </c>
      <c r="GH435" s="132">
        <v>4.91</v>
      </c>
      <c r="GI435" s="132">
        <v>55.27</v>
      </c>
      <c r="GJ435" s="132">
        <v>24.9</v>
      </c>
      <c r="GK435" s="132">
        <v>227.1</v>
      </c>
      <c r="GL435" s="133">
        <v>0</v>
      </c>
      <c r="GM435" s="133">
        <v>1</v>
      </c>
      <c r="GN435" s="133">
        <v>0</v>
      </c>
      <c r="GO435" s="133">
        <v>0</v>
      </c>
      <c r="GP435" s="133">
        <v>0</v>
      </c>
      <c r="GQ435" s="133">
        <v>0</v>
      </c>
      <c r="GR435" s="133" t="s">
        <v>1084</v>
      </c>
      <c r="GS435" s="72" t="s">
        <v>981</v>
      </c>
      <c r="GT435" s="72">
        <v>0.89</v>
      </c>
      <c r="GU435" s="72">
        <v>0.93</v>
      </c>
      <c r="GV435" s="72">
        <v>0.94</v>
      </c>
      <c r="GW435" s="72">
        <v>0.92</v>
      </c>
      <c r="GX435" s="72" t="s">
        <v>1085</v>
      </c>
      <c r="GY435" s="72">
        <v>0.98</v>
      </c>
      <c r="GZ435" s="72">
        <v>1600</v>
      </c>
      <c r="HA435" s="133" t="s">
        <v>1086</v>
      </c>
      <c r="HB435" s="133" t="s">
        <v>981</v>
      </c>
      <c r="HC435" s="53" t="str">
        <f t="shared" si="47"/>
        <v>150</v>
      </c>
      <c r="HD435" s="56">
        <f t="shared" si="46"/>
        <v>2021</v>
      </c>
      <c r="HF435" s="56" t="e">
        <f>MATCH(ROUND(#REF!,1),#REF!,0)</f>
        <v>#REF!</v>
      </c>
      <c r="HG435" s="56" t="e">
        <f>MATCH(ROUND(#REF!,1),#REF!,0)</f>
        <v>#REF!</v>
      </c>
      <c r="HH435" s="56" t="e">
        <f>MATCH(ROUND(#REF!,1),#REF!,0)</f>
        <v>#REF!</v>
      </c>
      <c r="HI435" s="56" t="e">
        <f>MATCH(ROUND(#REF!,1),#REF!,0)</f>
        <v>#REF!</v>
      </c>
      <c r="HK435" s="115">
        <f t="shared" si="43"/>
        <v>2</v>
      </c>
      <c r="HL435" s="115" t="str" cm="1">
        <f t="array" ref="HL435">IFERROR(INDEX(#REF!,'5. Data Set'!HH435),"")</f>
        <v/>
      </c>
      <c r="HN435" s="116" t="str" cm="1">
        <f t="array" ref="HN435">IF(IFERROR(INDEX($E$5:$E$900,SMALL(IF(ROUND($EH$5:$EH$900,1)=ROUND($EH435,1),ROW($EH$5:$EH$900)-4,""),1)),"")=$E435,"",IFERROR(INDEX($E$5:$E$900,SMALL(IF(ROUND($EH$5:$EH$900,1)=ROUND($EH435,1),ROW($EH$5:$EH$900)-4,""),1)),""))</f>
        <v/>
      </c>
      <c r="HO435" s="116" t="str" cm="1">
        <f t="array" ref="HO435">IF(IFERROR(INDEX($E$5:$E$900,SMALL(IF(ROUND($EH$5:$EH$900,1)=ROUND($EH435,1),ROW($EH$5:$EH$900)-4,""),2)),"")=$E435,"",IFERROR(INDEX($E$5:$E$900,SMALL(IF(ROUND($EH$5:$EH$900,1)=ROUND($EH435,1),ROW($EH$5:$EH$900)-4,""),2)),""))</f>
        <v/>
      </c>
      <c r="HP435" s="116" t="str" cm="1">
        <f t="array" ref="HP435">IF(IFERROR(INDEX($E$5:$E$900,SMALL(IF(ROUND($EH$5:$EH$900,1)=ROUND($EH435,1),ROW($EH$5:$EH$900)-4,""),3)),"")=$E435,"",IFERROR(INDEX($E$5:$E$900,SMALL(IF(ROUND($EH$5:$EH$900,1)=ROUND($EH435,1),ROW($EH$5:$EH$900)-4,""),3)),""))</f>
        <v/>
      </c>
      <c r="HQ435" s="117" t="str" cm="1">
        <f t="array" ref="HQ435">IF(IFERROR(INDEX($E$5:$E$900,SMALL(IF(ROUND($EH$5:$EH$900,1)=ROUND($EH435,1),ROW($EH$5:$EH$900)-4,""),4)),"")=$E435,"",IFERROR(INDEX($E$5:$E$900,SMALL(IF(ROUND($EH$5:$EH$900,1)=ROUND($EH435,1),ROW($EH$5:$EH$900)-4,""),4)),""))</f>
        <v/>
      </c>
      <c r="HR435" s="118"/>
      <c r="HS435" s="105" t="str">
        <f t="shared" si="44"/>
        <v>BATA</v>
      </c>
      <c r="HT435" s="119" t="str">
        <f t="shared" si="45"/>
        <v/>
      </c>
      <c r="HU435" s="119" t="str">
        <f t="shared" si="45"/>
        <v/>
      </c>
      <c r="HV435" s="119" t="str">
        <f t="shared" si="45"/>
        <v/>
      </c>
      <c r="HW435" s="119" t="str">
        <f t="shared" si="45"/>
        <v/>
      </c>
    </row>
    <row r="436" spans="1:231" ht="12.75" customHeight="1" x14ac:dyDescent="0.25">
      <c r="A436" s="110" t="s">
        <v>1072</v>
      </c>
      <c r="B436" s="110" t="s">
        <v>1391</v>
      </c>
      <c r="C436" s="107" t="s">
        <v>1074</v>
      </c>
      <c r="D436" s="108">
        <v>2021</v>
      </c>
      <c r="E436" s="109" t="s">
        <v>1396</v>
      </c>
      <c r="F436" s="107" t="s">
        <v>309</v>
      </c>
      <c r="G436" s="107" t="s">
        <v>1076</v>
      </c>
      <c r="H436" s="107" t="s">
        <v>1076</v>
      </c>
      <c r="I436" s="107" t="s">
        <v>1076</v>
      </c>
      <c r="J436" s="107" t="s">
        <v>1076</v>
      </c>
      <c r="K436" s="107" t="s">
        <v>1076</v>
      </c>
      <c r="L436" s="107" t="s">
        <v>1076</v>
      </c>
      <c r="M436" s="107" t="s">
        <v>1076</v>
      </c>
      <c r="N436" s="107" t="s">
        <v>1076</v>
      </c>
      <c r="O436" s="107" t="s">
        <v>1076</v>
      </c>
      <c r="P436" s="107" t="s">
        <v>1076</v>
      </c>
      <c r="Q436" s="107" t="s">
        <v>1076</v>
      </c>
      <c r="R436" s="107" t="s">
        <v>1077</v>
      </c>
      <c r="S436" s="107" t="s">
        <v>1077</v>
      </c>
      <c r="T436" s="107" t="s">
        <v>1077</v>
      </c>
      <c r="U436" s="107" t="s">
        <v>1077</v>
      </c>
      <c r="V436" s="107" t="s">
        <v>1077</v>
      </c>
      <c r="W436" s="107" t="s">
        <v>18</v>
      </c>
      <c r="X436" s="105" t="s">
        <v>1098</v>
      </c>
      <c r="Y436" s="107" t="s">
        <v>296</v>
      </c>
      <c r="Z436" s="107">
        <v>1</v>
      </c>
      <c r="AA436" s="107" t="s">
        <v>1393</v>
      </c>
      <c r="AB436" s="246">
        <v>2</v>
      </c>
      <c r="AC436" s="246">
        <v>1</v>
      </c>
      <c r="AD436" s="107">
        <v>2694</v>
      </c>
      <c r="AE436" s="107">
        <v>38</v>
      </c>
      <c r="AF436" s="107">
        <v>1</v>
      </c>
      <c r="AG436" s="107">
        <v>511700</v>
      </c>
      <c r="AH436" s="107">
        <v>16</v>
      </c>
      <c r="AI436" s="107" t="s">
        <v>1394</v>
      </c>
      <c r="AJ436" s="110">
        <v>3</v>
      </c>
      <c r="AK436" s="110"/>
      <c r="AL436" s="107"/>
      <c r="AM436" s="107">
        <v>2</v>
      </c>
      <c r="AN436" s="110" t="s">
        <v>367</v>
      </c>
      <c r="AO436" s="110">
        <v>1600</v>
      </c>
      <c r="AP436" s="107" t="s">
        <v>1140</v>
      </c>
      <c r="AQ436" s="107" t="s">
        <v>1081</v>
      </c>
      <c r="AR436" s="107" t="s">
        <v>1082</v>
      </c>
      <c r="AS436" s="107" t="s">
        <v>1083</v>
      </c>
      <c r="AT436" s="107" t="s">
        <v>478</v>
      </c>
      <c r="AU436" s="111">
        <v>13.6</v>
      </c>
      <c r="AV436" s="111">
        <v>22.59</v>
      </c>
      <c r="AW436" s="111">
        <v>21.83</v>
      </c>
      <c r="AX436" s="111">
        <v>6.51</v>
      </c>
      <c r="AY436" s="111">
        <v>9.73</v>
      </c>
      <c r="AZ436" s="111">
        <v>122.49</v>
      </c>
      <c r="BA436" s="111">
        <v>12.25</v>
      </c>
      <c r="BB436" s="111">
        <v>2.89</v>
      </c>
      <c r="BC436" s="111">
        <v>6.03</v>
      </c>
      <c r="BD436" s="111">
        <v>35.049999999999997</v>
      </c>
      <c r="BE436" s="111">
        <v>63.95</v>
      </c>
      <c r="BF436" s="111">
        <v>27.4</v>
      </c>
      <c r="BG436" s="107">
        <v>55657.34</v>
      </c>
      <c r="BH436" s="112">
        <v>55825.173000000003</v>
      </c>
      <c r="BI436" s="111">
        <v>8.0619999999999994</v>
      </c>
      <c r="BJ436" s="112">
        <v>445.47800000000001</v>
      </c>
      <c r="BK436" s="112">
        <v>41814.339</v>
      </c>
      <c r="BL436" s="111">
        <v>6.0389999999999997</v>
      </c>
      <c r="BM436" s="112">
        <v>365.32799999999997</v>
      </c>
      <c r="BN436" s="112">
        <v>27878.491999999998</v>
      </c>
      <c r="BO436" s="111">
        <v>4.0259999999999998</v>
      </c>
      <c r="BP436" s="112">
        <v>284.54199999999997</v>
      </c>
      <c r="BQ436" s="112">
        <v>13956.549000000001</v>
      </c>
      <c r="BR436" s="111">
        <v>2.016</v>
      </c>
      <c r="BS436" s="107">
        <v>249.24199999999999</v>
      </c>
      <c r="BT436" s="107">
        <v>841424.08</v>
      </c>
      <c r="BU436" s="112">
        <v>841545.88</v>
      </c>
      <c r="BV436" s="107">
        <v>14.262</v>
      </c>
      <c r="BW436" s="107">
        <v>476.46899999999999</v>
      </c>
      <c r="BX436" s="107">
        <v>631024.03200000001</v>
      </c>
      <c r="BY436" s="107">
        <v>10.694000000000001</v>
      </c>
      <c r="BZ436" s="107">
        <v>384.79399999999998</v>
      </c>
      <c r="CA436" s="107">
        <v>420780.79399999999</v>
      </c>
      <c r="CB436" s="107">
        <v>7.1310000000000002</v>
      </c>
      <c r="CC436" s="107">
        <v>305.55</v>
      </c>
      <c r="CD436" s="107">
        <v>210428.386</v>
      </c>
      <c r="CE436" s="107">
        <v>3.5659999999999998</v>
      </c>
      <c r="CF436" s="107">
        <v>265.85000000000002</v>
      </c>
      <c r="CG436" s="107">
        <v>192275.16</v>
      </c>
      <c r="CH436" s="112">
        <v>193075.03400000001</v>
      </c>
      <c r="CI436" s="107">
        <v>12.108000000000001</v>
      </c>
      <c r="CJ436" s="107">
        <v>424.65600000000001</v>
      </c>
      <c r="CK436" s="107">
        <v>144161.617</v>
      </c>
      <c r="CL436" s="107">
        <v>9.0399999999999991</v>
      </c>
      <c r="CM436" s="107">
        <v>322.95299999999997</v>
      </c>
      <c r="CN436" s="107">
        <v>96214.784</v>
      </c>
      <c r="CO436" s="107">
        <v>6.0339999999999998</v>
      </c>
      <c r="CP436" s="107">
        <v>269.60599999999999</v>
      </c>
      <c r="CQ436" s="107">
        <v>48106.455999999998</v>
      </c>
      <c r="CR436" s="107">
        <v>3.0169999999999999</v>
      </c>
      <c r="CS436" s="107">
        <v>237.4</v>
      </c>
      <c r="CT436" s="107">
        <v>89081.96</v>
      </c>
      <c r="CU436" s="107">
        <v>89078.15</v>
      </c>
      <c r="CV436" s="107">
        <v>5.92</v>
      </c>
      <c r="CW436" s="107">
        <v>385.87</v>
      </c>
      <c r="CX436" s="112">
        <v>66852.44</v>
      </c>
      <c r="CY436" s="107">
        <v>4.4400000000000004</v>
      </c>
      <c r="CZ436" s="107">
        <v>337.89</v>
      </c>
      <c r="DA436" s="112">
        <v>44521.03</v>
      </c>
      <c r="DB436" s="107">
        <v>2.96</v>
      </c>
      <c r="DC436" s="107">
        <v>243.08</v>
      </c>
      <c r="DD436" s="112">
        <v>22250.34</v>
      </c>
      <c r="DE436" s="107">
        <v>1.48</v>
      </c>
      <c r="DF436" s="107">
        <v>227</v>
      </c>
      <c r="DG436" s="107">
        <v>111474.24000000001</v>
      </c>
      <c r="DH436" s="112">
        <v>111572.27</v>
      </c>
      <c r="DI436" s="107">
        <v>5.34</v>
      </c>
      <c r="DJ436" s="107">
        <v>402.92</v>
      </c>
      <c r="DK436" s="112">
        <v>83651.05</v>
      </c>
      <c r="DL436" s="107">
        <v>4.01</v>
      </c>
      <c r="DM436" s="107">
        <v>360.5</v>
      </c>
      <c r="DN436" s="112">
        <v>55736.45</v>
      </c>
      <c r="DO436" s="107">
        <v>2.67</v>
      </c>
      <c r="DP436" s="107">
        <v>252.65</v>
      </c>
      <c r="DQ436" s="112">
        <v>27909.03</v>
      </c>
      <c r="DR436" s="107">
        <v>1.34</v>
      </c>
      <c r="DS436" s="107">
        <v>232.32</v>
      </c>
      <c r="DT436" s="107">
        <v>64348.7</v>
      </c>
      <c r="DU436" s="112">
        <v>64370.49</v>
      </c>
      <c r="DV436" s="107">
        <v>65.900000000000006</v>
      </c>
      <c r="DW436" s="107">
        <v>399.19</v>
      </c>
      <c r="DX436" s="112">
        <v>48366.09</v>
      </c>
      <c r="DY436" s="107">
        <v>49.51</v>
      </c>
      <c r="DZ436" s="107">
        <v>342.78</v>
      </c>
      <c r="EA436" s="112">
        <v>32231.13</v>
      </c>
      <c r="EB436" s="107">
        <v>33</v>
      </c>
      <c r="EC436" s="107">
        <v>249.63</v>
      </c>
      <c r="ED436" s="112">
        <v>16063.73</v>
      </c>
      <c r="EE436" s="107">
        <v>16.440000000000001</v>
      </c>
      <c r="EF436" s="107">
        <v>230.23</v>
      </c>
      <c r="EG436" s="107">
        <v>3104437.46</v>
      </c>
      <c r="EH436" s="111">
        <v>3119361.28</v>
      </c>
      <c r="EI436" s="107">
        <v>8.8089999999999993</v>
      </c>
      <c r="EJ436" s="107">
        <v>447.41</v>
      </c>
      <c r="EK436" s="112">
        <v>2718984.85</v>
      </c>
      <c r="EL436" s="107">
        <v>7.6779999999999999</v>
      </c>
      <c r="EM436" s="107">
        <v>425.1</v>
      </c>
      <c r="EN436" s="112">
        <v>2333735.61</v>
      </c>
      <c r="EO436" s="107">
        <v>6.59</v>
      </c>
      <c r="EP436" s="107">
        <v>378.9</v>
      </c>
      <c r="EQ436" s="112">
        <v>1940039.36</v>
      </c>
      <c r="ER436" s="107">
        <v>5.4790000000000001</v>
      </c>
      <c r="ES436" s="107">
        <v>317.62</v>
      </c>
      <c r="ET436" s="112">
        <v>1546556.13</v>
      </c>
      <c r="EU436" s="107">
        <v>4.367</v>
      </c>
      <c r="EV436" s="107">
        <v>287.06</v>
      </c>
      <c r="EW436" s="112">
        <v>1168711.99</v>
      </c>
      <c r="EX436" s="107">
        <v>3.3</v>
      </c>
      <c r="EY436" s="107">
        <v>268.8</v>
      </c>
      <c r="EZ436" s="112">
        <v>773265.22</v>
      </c>
      <c r="FA436" s="107">
        <v>2.1840000000000002</v>
      </c>
      <c r="FB436" s="107">
        <v>251.41</v>
      </c>
      <c r="FC436" s="112">
        <v>387322.19</v>
      </c>
      <c r="FD436" s="107">
        <v>1.0940000000000001</v>
      </c>
      <c r="FE436" s="107">
        <v>232.67</v>
      </c>
      <c r="FF436" s="107">
        <v>283.06</v>
      </c>
      <c r="FG436" s="112">
        <v>268.08</v>
      </c>
      <c r="FH436" s="107">
        <v>0.79</v>
      </c>
      <c r="FI436" s="107">
        <v>212.34</v>
      </c>
      <c r="FJ436" s="112">
        <v>142.01</v>
      </c>
      <c r="FK436" s="107">
        <v>0.42</v>
      </c>
      <c r="FL436" s="107">
        <v>187.06</v>
      </c>
      <c r="FM436" s="107">
        <v>218.05</v>
      </c>
      <c r="FN436" s="112">
        <v>217.71</v>
      </c>
      <c r="FO436" s="107">
        <v>1.59</v>
      </c>
      <c r="FP436" s="107">
        <v>193.12</v>
      </c>
      <c r="FQ436" s="112">
        <v>110.01</v>
      </c>
      <c r="FR436" s="107">
        <v>0.81</v>
      </c>
      <c r="FS436" s="107">
        <v>182.73</v>
      </c>
      <c r="FT436" s="107">
        <v>192.785</v>
      </c>
      <c r="FU436" s="107">
        <v>16.734999999999999</v>
      </c>
      <c r="FV436" s="107">
        <v>478.56900000000002</v>
      </c>
      <c r="FW436" s="107">
        <v>190.69900000000001</v>
      </c>
      <c r="FX436" s="107">
        <v>16.553999999999998</v>
      </c>
      <c r="FY436" s="107">
        <v>471.21</v>
      </c>
      <c r="FZ436" s="107">
        <v>1583923.8729999999</v>
      </c>
      <c r="GA436" s="107">
        <v>10.695</v>
      </c>
      <c r="GB436" s="107">
        <v>438.964</v>
      </c>
      <c r="GC436" s="107">
        <v>10942736.146</v>
      </c>
      <c r="GD436" s="107">
        <v>73.89</v>
      </c>
      <c r="GE436" s="113">
        <v>440.24200000000002</v>
      </c>
      <c r="GF436" s="113">
        <v>180.6</v>
      </c>
      <c r="GG436" s="113">
        <v>19.739999999999998</v>
      </c>
      <c r="GH436" s="113">
        <v>4.18</v>
      </c>
      <c r="GI436" s="113">
        <v>76.7</v>
      </c>
      <c r="GJ436" s="113">
        <v>27.4</v>
      </c>
      <c r="GK436" s="113">
        <v>226.4</v>
      </c>
      <c r="GL436" s="133">
        <v>0</v>
      </c>
      <c r="GM436" s="133">
        <v>1</v>
      </c>
      <c r="GN436" s="133">
        <v>0</v>
      </c>
      <c r="GO436" s="133">
        <v>0</v>
      </c>
      <c r="GP436" s="133">
        <v>0</v>
      </c>
      <c r="GQ436" s="133">
        <v>0</v>
      </c>
      <c r="GR436" s="133" t="s">
        <v>1084</v>
      </c>
      <c r="GS436" s="72" t="s">
        <v>981</v>
      </c>
      <c r="GT436" s="72">
        <v>0.89</v>
      </c>
      <c r="GU436" s="72">
        <v>0.93</v>
      </c>
      <c r="GV436" s="72">
        <v>0.94</v>
      </c>
      <c r="GW436" s="72">
        <v>0.92</v>
      </c>
      <c r="GX436" s="72" t="s">
        <v>1085</v>
      </c>
      <c r="GY436" s="72">
        <v>0.98</v>
      </c>
      <c r="GZ436" s="72">
        <v>1600</v>
      </c>
      <c r="HA436" s="133" t="s">
        <v>1086</v>
      </c>
      <c r="HB436" s="133" t="s">
        <v>981</v>
      </c>
      <c r="HC436" s="53" t="str">
        <f t="shared" si="47"/>
        <v>151</v>
      </c>
      <c r="HD436" s="56">
        <f t="shared" si="46"/>
        <v>2021</v>
      </c>
      <c r="HF436" s="56" t="e">
        <f>MATCH(ROUND(#REF!,1),#REF!,0)</f>
        <v>#REF!</v>
      </c>
      <c r="HG436" s="56" t="e">
        <f>MATCH(ROUND(#REF!,1),#REF!,0)</f>
        <v>#REF!</v>
      </c>
      <c r="HH436" s="56" t="e">
        <f>MATCH(ROUND(#REF!,1),#REF!,0)</f>
        <v>#REF!</v>
      </c>
      <c r="HI436" s="56" t="e">
        <f>MATCH(ROUND(#REF!,1),#REF!,0)</f>
        <v>#REF!</v>
      </c>
      <c r="HK436" s="115">
        <f t="shared" si="43"/>
        <v>1</v>
      </c>
      <c r="HL436" s="115" t="str" cm="1">
        <f t="array" ref="HL436">IFERROR(INDEX(#REF!,'5. Data Set'!HH436),"")</f>
        <v/>
      </c>
      <c r="HN436" s="116" t="str" cm="1">
        <f t="array" ref="HN436">IF(IFERROR(INDEX($E$5:$E$900,SMALL(IF(ROUND($EH$5:$EH$900,1)=ROUND($EH436,1),ROW($EH$5:$EH$900)-4,""),1)),"")=$E436,"",IFERROR(INDEX($E$5:$E$900,SMALL(IF(ROUND($EH$5:$EH$900,1)=ROUND($EH436,1),ROW($EH$5:$EH$900)-4,""),1)),""))</f>
        <v/>
      </c>
      <c r="HO436" s="116" t="str" cm="1">
        <f t="array" ref="HO436">IF(IFERROR(INDEX($E$5:$E$900,SMALL(IF(ROUND($EH$5:$EH$900,1)=ROUND($EH436,1),ROW($EH$5:$EH$900)-4,""),2)),"")=$E436,"",IFERROR(INDEX($E$5:$E$900,SMALL(IF(ROUND($EH$5:$EH$900,1)=ROUND($EH436,1),ROW($EH$5:$EH$900)-4,""),2)),""))</f>
        <v/>
      </c>
      <c r="HP436" s="116" t="str" cm="1">
        <f t="array" ref="HP436">IF(IFERROR(INDEX($E$5:$E$900,SMALL(IF(ROUND($EH$5:$EH$900,1)=ROUND($EH436,1),ROW($EH$5:$EH$900)-4,""),3)),"")=$E436,"",IFERROR(INDEX($E$5:$E$900,SMALL(IF(ROUND($EH$5:$EH$900,1)=ROUND($EH436,1),ROW($EH$5:$EH$900)-4,""),3)),""))</f>
        <v/>
      </c>
      <c r="HQ436" s="117" t="str" cm="1">
        <f t="array" ref="HQ436">IF(IFERROR(INDEX($E$5:$E$900,SMALL(IF(ROUND($EH$5:$EH$900,1)=ROUND($EH436,1),ROW($EH$5:$EH$900)-4,""),4)),"")=$E436,"",IFERROR(INDEX($E$5:$E$900,SMALL(IF(ROUND($EH$5:$EH$900,1)=ROUND($EH436,1),ROW($EH$5:$EH$900)-4,""),4)),""))</f>
        <v/>
      </c>
      <c r="HR436" s="118"/>
      <c r="HS436" s="105" t="str">
        <f t="shared" si="44"/>
        <v>BATA</v>
      </c>
      <c r="HT436" s="119" t="str">
        <f t="shared" si="45"/>
        <v/>
      </c>
      <c r="HU436" s="119" t="str">
        <f t="shared" si="45"/>
        <v/>
      </c>
      <c r="HV436" s="119" t="str">
        <f t="shared" si="45"/>
        <v/>
      </c>
      <c r="HW436" s="119" t="str">
        <f t="shared" si="45"/>
        <v/>
      </c>
    </row>
    <row r="437" spans="1:231" ht="12.75" customHeight="1" x14ac:dyDescent="0.25">
      <c r="A437" s="110" t="s">
        <v>1072</v>
      </c>
      <c r="B437" s="110" t="s">
        <v>1391</v>
      </c>
      <c r="C437" s="107" t="s">
        <v>1074</v>
      </c>
      <c r="D437" s="108">
        <v>2021</v>
      </c>
      <c r="E437" s="109" t="s">
        <v>1397</v>
      </c>
      <c r="F437" s="107" t="s">
        <v>300</v>
      </c>
      <c r="G437" s="107" t="s">
        <v>1076</v>
      </c>
      <c r="H437" s="107" t="s">
        <v>1076</v>
      </c>
      <c r="I437" s="107" t="s">
        <v>1076</v>
      </c>
      <c r="J437" s="107" t="s">
        <v>1076</v>
      </c>
      <c r="K437" s="107" t="s">
        <v>1076</v>
      </c>
      <c r="L437" s="107" t="s">
        <v>1076</v>
      </c>
      <c r="M437" s="107" t="s">
        <v>1076</v>
      </c>
      <c r="N437" s="107" t="s">
        <v>1076</v>
      </c>
      <c r="O437" s="107" t="s">
        <v>1076</v>
      </c>
      <c r="P437" s="107" t="s">
        <v>1076</v>
      </c>
      <c r="Q437" s="107" t="s">
        <v>1076</v>
      </c>
      <c r="R437" s="107" t="s">
        <v>1077</v>
      </c>
      <c r="S437" s="107" t="s">
        <v>1077</v>
      </c>
      <c r="T437" s="107" t="s">
        <v>1077</v>
      </c>
      <c r="U437" s="107" t="s">
        <v>1077</v>
      </c>
      <c r="V437" s="107" t="s">
        <v>1077</v>
      </c>
      <c r="W437" s="107" t="s">
        <v>18</v>
      </c>
      <c r="X437" s="105" t="s">
        <v>1098</v>
      </c>
      <c r="Y437" s="107" t="s">
        <v>296</v>
      </c>
      <c r="Z437" s="107">
        <v>1</v>
      </c>
      <c r="AA437" s="107" t="s">
        <v>1393</v>
      </c>
      <c r="AB437" s="246">
        <v>2</v>
      </c>
      <c r="AC437" s="246">
        <v>1</v>
      </c>
      <c r="AD437" s="107">
        <v>2694</v>
      </c>
      <c r="AE437" s="107">
        <v>38</v>
      </c>
      <c r="AF437" s="107">
        <v>1</v>
      </c>
      <c r="AG437" s="107">
        <v>255700</v>
      </c>
      <c r="AH437" s="107">
        <v>16</v>
      </c>
      <c r="AI437" s="107" t="s">
        <v>1394</v>
      </c>
      <c r="AJ437" s="110">
        <v>3</v>
      </c>
      <c r="AK437" s="110"/>
      <c r="AL437" s="107"/>
      <c r="AM437" s="107">
        <v>2</v>
      </c>
      <c r="AN437" s="110" t="s">
        <v>367</v>
      </c>
      <c r="AO437" s="110">
        <v>1600</v>
      </c>
      <c r="AP437" s="107" t="s">
        <v>1140</v>
      </c>
      <c r="AQ437" s="107" t="s">
        <v>1081</v>
      </c>
      <c r="AR437" s="107" t="s">
        <v>1082</v>
      </c>
      <c r="AS437" s="107" t="s">
        <v>1083</v>
      </c>
      <c r="AT437" s="107" t="s">
        <v>478</v>
      </c>
      <c r="AU437" s="111">
        <v>21.6</v>
      </c>
      <c r="AV437" s="111">
        <v>26.68</v>
      </c>
      <c r="AW437" s="111">
        <v>35.020000000000003</v>
      </c>
      <c r="AX437" s="111">
        <v>14.881</v>
      </c>
      <c r="AY437" s="111">
        <v>19.03</v>
      </c>
      <c r="AZ437" s="111">
        <v>236.37</v>
      </c>
      <c r="BA437" s="111">
        <v>19.62</v>
      </c>
      <c r="BB437" s="111">
        <v>3.19</v>
      </c>
      <c r="BC437" s="111">
        <v>7.53</v>
      </c>
      <c r="BD437" s="111">
        <v>25.79</v>
      </c>
      <c r="BE437" s="111">
        <v>84.62</v>
      </c>
      <c r="BF437" s="111">
        <v>37.6</v>
      </c>
      <c r="BG437" s="107">
        <v>90914.2</v>
      </c>
      <c r="BH437" s="112">
        <v>90934.02</v>
      </c>
      <c r="BI437" s="111">
        <v>13.132</v>
      </c>
      <c r="BJ437" s="112">
        <v>492.113</v>
      </c>
      <c r="BK437" s="112">
        <v>68230.857999999993</v>
      </c>
      <c r="BL437" s="111">
        <v>9.8539999999999992</v>
      </c>
      <c r="BM437" s="112">
        <v>414.13200000000001</v>
      </c>
      <c r="BN437" s="112">
        <v>45410.853000000003</v>
      </c>
      <c r="BO437" s="111">
        <v>6.5579999999999998</v>
      </c>
      <c r="BP437" s="112">
        <v>285.36799999999999</v>
      </c>
      <c r="BQ437" s="112">
        <v>22722.862000000001</v>
      </c>
      <c r="BR437" s="111">
        <v>3.282</v>
      </c>
      <c r="BS437" s="107">
        <v>219.93199999999999</v>
      </c>
      <c r="BT437" s="107">
        <v>977781.49</v>
      </c>
      <c r="BU437" s="112">
        <v>977944.24100000004</v>
      </c>
      <c r="BV437" s="107">
        <v>16.573</v>
      </c>
      <c r="BW437" s="107">
        <v>495.60300000000001</v>
      </c>
      <c r="BX437" s="107">
        <v>733177.35699999996</v>
      </c>
      <c r="BY437" s="107">
        <v>12.425000000000001</v>
      </c>
      <c r="BZ437" s="107">
        <v>374.62299999999999</v>
      </c>
      <c r="CA437" s="107">
        <v>488978.03899999999</v>
      </c>
      <c r="CB437" s="107">
        <v>8.2870000000000008</v>
      </c>
      <c r="CC437" s="107">
        <v>319.98700000000002</v>
      </c>
      <c r="CD437" s="107">
        <v>244474.31099999999</v>
      </c>
      <c r="CE437" s="107">
        <v>4.1429999999999998</v>
      </c>
      <c r="CF437" s="107">
        <v>234.77699999999999</v>
      </c>
      <c r="CG437" s="107">
        <v>306011.13</v>
      </c>
      <c r="CH437" s="112">
        <v>304683.16499999998</v>
      </c>
      <c r="CI437" s="107">
        <v>19.106999999999999</v>
      </c>
      <c r="CJ437" s="107">
        <v>462.77100000000002</v>
      </c>
      <c r="CK437" s="107">
        <v>229602.51500000001</v>
      </c>
      <c r="CL437" s="107">
        <v>14.398</v>
      </c>
      <c r="CM437" s="107">
        <v>336.255</v>
      </c>
      <c r="CN437" s="107">
        <v>152943.69200000001</v>
      </c>
      <c r="CO437" s="107">
        <v>9.5909999999999993</v>
      </c>
      <c r="CP437" s="107">
        <v>259.12599999999998</v>
      </c>
      <c r="CQ437" s="107">
        <v>76471.452000000005</v>
      </c>
      <c r="CR437" s="107">
        <v>4.7949999999999999</v>
      </c>
      <c r="CS437" s="107">
        <v>208.58699999999999</v>
      </c>
      <c r="CT437" s="107">
        <v>174506.51</v>
      </c>
      <c r="CU437" s="107">
        <v>174481.86</v>
      </c>
      <c r="CV437" s="107">
        <v>11.59</v>
      </c>
      <c r="CW437" s="107">
        <v>451.09</v>
      </c>
      <c r="CX437" s="112">
        <v>130928.88</v>
      </c>
      <c r="CY437" s="107">
        <v>8.6999999999999993</v>
      </c>
      <c r="CZ437" s="107">
        <v>343.16</v>
      </c>
      <c r="DA437" s="112">
        <v>87290.26</v>
      </c>
      <c r="DB437" s="107">
        <v>5.8</v>
      </c>
      <c r="DC437" s="107">
        <v>231.18</v>
      </c>
      <c r="DD437" s="112">
        <v>43690.62</v>
      </c>
      <c r="DE437" s="107">
        <v>2.9</v>
      </c>
      <c r="DF437" s="107">
        <v>194.99</v>
      </c>
      <c r="DG437" s="107">
        <v>210455.9</v>
      </c>
      <c r="DH437" s="112">
        <v>211955.32</v>
      </c>
      <c r="DI437" s="107">
        <v>10.15</v>
      </c>
      <c r="DJ437" s="107">
        <v>462.02</v>
      </c>
      <c r="DK437" s="112">
        <v>157974.04999999999</v>
      </c>
      <c r="DL437" s="107">
        <v>7.56</v>
      </c>
      <c r="DM437" s="107">
        <v>323.52999999999997</v>
      </c>
      <c r="DN437" s="112">
        <v>105219.35</v>
      </c>
      <c r="DO437" s="107">
        <v>5.04</v>
      </c>
      <c r="DP437" s="107">
        <v>245.52</v>
      </c>
      <c r="DQ437" s="112">
        <v>52531.41</v>
      </c>
      <c r="DR437" s="107">
        <v>2.52</v>
      </c>
      <c r="DS437" s="107">
        <v>202.05</v>
      </c>
      <c r="DT437" s="107">
        <v>118674.63</v>
      </c>
      <c r="DU437" s="112">
        <v>118671.99</v>
      </c>
      <c r="DV437" s="107">
        <v>121.48</v>
      </c>
      <c r="DW437" s="107">
        <v>455.76</v>
      </c>
      <c r="DX437" s="112">
        <v>88984.92</v>
      </c>
      <c r="DY437" s="107">
        <v>91.09</v>
      </c>
      <c r="DZ437" s="107">
        <v>304.85000000000002</v>
      </c>
      <c r="EA437" s="112">
        <v>59374.5</v>
      </c>
      <c r="EB437" s="107">
        <v>60.78</v>
      </c>
      <c r="EC437" s="107">
        <v>238.08</v>
      </c>
      <c r="ED437" s="112">
        <v>29689.57</v>
      </c>
      <c r="EE437" s="107">
        <v>30.39</v>
      </c>
      <c r="EF437" s="107">
        <v>198</v>
      </c>
      <c r="EG437" s="107">
        <v>4698953.37</v>
      </c>
      <c r="EH437" s="111">
        <v>4726867.57</v>
      </c>
      <c r="EI437" s="107">
        <v>13.348000000000001</v>
      </c>
      <c r="EJ437" s="107">
        <v>521.86</v>
      </c>
      <c r="EK437" s="112">
        <v>4107522.64</v>
      </c>
      <c r="EL437" s="107">
        <v>11.599</v>
      </c>
      <c r="EM437" s="107">
        <v>451.19</v>
      </c>
      <c r="EN437" s="112">
        <v>3526341.08</v>
      </c>
      <c r="EO437" s="107">
        <v>9.9580000000000002</v>
      </c>
      <c r="EP437" s="107">
        <v>389.54</v>
      </c>
      <c r="EQ437" s="112">
        <v>2935619.33</v>
      </c>
      <c r="ER437" s="107">
        <v>8.2899999999999991</v>
      </c>
      <c r="ES437" s="107">
        <v>350.48</v>
      </c>
      <c r="ET437" s="112">
        <v>2356474.42</v>
      </c>
      <c r="EU437" s="107">
        <v>6.6550000000000002</v>
      </c>
      <c r="EV437" s="107">
        <v>264.41000000000003</v>
      </c>
      <c r="EW437" s="112">
        <v>1767481.86</v>
      </c>
      <c r="EX437" s="107">
        <v>4.9909999999999997</v>
      </c>
      <c r="EY437" s="107">
        <v>235.87</v>
      </c>
      <c r="EZ437" s="112">
        <v>1178449.49</v>
      </c>
      <c r="FA437" s="107">
        <v>3.3279999999999998</v>
      </c>
      <c r="FB437" s="107">
        <v>213.35</v>
      </c>
      <c r="FC437" s="112">
        <v>586298.38</v>
      </c>
      <c r="FD437" s="107">
        <v>1.6559999999999999</v>
      </c>
      <c r="FE437" s="107">
        <v>190.76</v>
      </c>
      <c r="FF437" s="107">
        <v>257.27999999999997</v>
      </c>
      <c r="FG437" s="112">
        <v>239.4</v>
      </c>
      <c r="FH437" s="107">
        <v>0.71</v>
      </c>
      <c r="FI437" s="107">
        <v>168.22</v>
      </c>
      <c r="FJ437" s="112">
        <v>128.85</v>
      </c>
      <c r="FK437" s="107">
        <v>0.38</v>
      </c>
      <c r="FL437" s="107">
        <v>157.18</v>
      </c>
      <c r="FM437" s="107">
        <v>228.67</v>
      </c>
      <c r="FN437" s="112">
        <v>233.67</v>
      </c>
      <c r="FO437" s="107">
        <v>1.71</v>
      </c>
      <c r="FP437" s="107">
        <v>161.63</v>
      </c>
      <c r="FQ437" s="112">
        <v>114.12</v>
      </c>
      <c r="FR437" s="107">
        <v>0.84</v>
      </c>
      <c r="FS437" s="107">
        <v>156.08000000000001</v>
      </c>
      <c r="FT437" s="107">
        <v>132.047</v>
      </c>
      <c r="FU437" s="107">
        <v>11.462</v>
      </c>
      <c r="FV437" s="107">
        <v>447.58800000000002</v>
      </c>
      <c r="FW437" s="107">
        <v>133.28200000000001</v>
      </c>
      <c r="FX437" s="107">
        <v>11.57</v>
      </c>
      <c r="FY437" s="107">
        <v>445.39400000000001</v>
      </c>
      <c r="FZ437" s="107">
        <v>2676791.7910000002</v>
      </c>
      <c r="GA437" s="107">
        <v>18.074999999999999</v>
      </c>
      <c r="GB437" s="107">
        <v>492.05500000000001</v>
      </c>
      <c r="GC437" s="107">
        <v>14067114.367000001</v>
      </c>
      <c r="GD437" s="107">
        <v>94.986999999999995</v>
      </c>
      <c r="GE437" s="113">
        <v>487.28399999999999</v>
      </c>
      <c r="GF437" s="113">
        <v>153.80000000000001</v>
      </c>
      <c r="GG437" s="113">
        <v>32.81</v>
      </c>
      <c r="GH437" s="113">
        <v>4.9000000000000004</v>
      </c>
      <c r="GI437" s="113">
        <v>70.900000000000006</v>
      </c>
      <c r="GJ437" s="113">
        <v>37.6</v>
      </c>
      <c r="GK437" s="113">
        <v>227.7</v>
      </c>
      <c r="GL437" s="133">
        <v>0</v>
      </c>
      <c r="GM437" s="133">
        <v>1</v>
      </c>
      <c r="GN437" s="133">
        <v>0</v>
      </c>
      <c r="GO437" s="133">
        <v>0</v>
      </c>
      <c r="GP437" s="133">
        <v>0</v>
      </c>
      <c r="GQ437" s="133">
        <v>0</v>
      </c>
      <c r="GR437" s="133" t="s">
        <v>1084</v>
      </c>
      <c r="GS437" s="72" t="s">
        <v>981</v>
      </c>
      <c r="GT437" s="72">
        <v>0.89</v>
      </c>
      <c r="GU437" s="72">
        <v>0.93</v>
      </c>
      <c r="GV437" s="72">
        <v>0.94</v>
      </c>
      <c r="GW437" s="72">
        <v>0.92</v>
      </c>
      <c r="GX437" s="72" t="s">
        <v>1085</v>
      </c>
      <c r="GY437" s="72">
        <v>0.98</v>
      </c>
      <c r="GZ437" s="72">
        <v>1600</v>
      </c>
      <c r="HA437" s="133" t="s">
        <v>1086</v>
      </c>
      <c r="HB437" s="133" t="s">
        <v>981</v>
      </c>
      <c r="HC437" s="53" t="str">
        <f t="shared" si="47"/>
        <v>152</v>
      </c>
      <c r="HD437" s="56">
        <f t="shared" si="46"/>
        <v>2021</v>
      </c>
      <c r="HF437" s="56" t="e">
        <f>MATCH(ROUND(#REF!,1),#REF!,0)</f>
        <v>#REF!</v>
      </c>
      <c r="HG437" s="56" t="e">
        <f>MATCH(ROUND(#REF!,1),#REF!,0)</f>
        <v>#REF!</v>
      </c>
      <c r="HH437" s="56" t="e">
        <f>MATCH(ROUND(#REF!,1),#REF!,0)</f>
        <v>#REF!</v>
      </c>
      <c r="HI437" s="56" t="e">
        <f>MATCH(ROUND(#REF!,1),#REF!,0)</f>
        <v>#REF!</v>
      </c>
      <c r="HK437" s="115">
        <f t="shared" si="43"/>
        <v>1</v>
      </c>
      <c r="HL437" s="115" t="str" cm="1">
        <f t="array" ref="HL437">IFERROR(INDEX(#REF!,'5. Data Set'!HH437),"")</f>
        <v/>
      </c>
      <c r="HN437" s="116" t="str" cm="1">
        <f t="array" ref="HN437">IF(IFERROR(INDEX($E$5:$E$900,SMALL(IF(ROUND($EH$5:$EH$900,1)=ROUND($EH437,1),ROW($EH$5:$EH$900)-4,""),1)),"")=$E437,"",IFERROR(INDEX($E$5:$E$900,SMALL(IF(ROUND($EH$5:$EH$900,1)=ROUND($EH437,1),ROW($EH$5:$EH$900)-4,""),1)),""))</f>
        <v/>
      </c>
      <c r="HO437" s="116" t="str" cm="1">
        <f t="array" ref="HO437">IF(IFERROR(INDEX($E$5:$E$900,SMALL(IF(ROUND($EH$5:$EH$900,1)=ROUND($EH437,1),ROW($EH$5:$EH$900)-4,""),2)),"")=$E437,"",IFERROR(INDEX($E$5:$E$900,SMALL(IF(ROUND($EH$5:$EH$900,1)=ROUND($EH437,1),ROW($EH$5:$EH$900)-4,""),2)),""))</f>
        <v/>
      </c>
      <c r="HP437" s="116" t="str" cm="1">
        <f t="array" ref="HP437">IF(IFERROR(INDEX($E$5:$E$900,SMALL(IF(ROUND($EH$5:$EH$900,1)=ROUND($EH437,1),ROW($EH$5:$EH$900)-4,""),3)),"")=$E437,"",IFERROR(INDEX($E$5:$E$900,SMALL(IF(ROUND($EH$5:$EH$900,1)=ROUND($EH437,1),ROW($EH$5:$EH$900)-4,""),3)),""))</f>
        <v/>
      </c>
      <c r="HQ437" s="117" t="str" cm="1">
        <f t="array" ref="HQ437">IF(IFERROR(INDEX($E$5:$E$900,SMALL(IF(ROUND($EH$5:$EH$900,1)=ROUND($EH437,1),ROW($EH$5:$EH$900)-4,""),4)),"")=$E437,"",IFERROR(INDEX($E$5:$E$900,SMALL(IF(ROUND($EH$5:$EH$900,1)=ROUND($EH437,1),ROW($EH$5:$EH$900)-4,""),4)),""))</f>
        <v/>
      </c>
      <c r="HR437" s="118"/>
      <c r="HS437" s="105" t="str">
        <f t="shared" si="44"/>
        <v>BATA</v>
      </c>
      <c r="HT437" s="119" t="str">
        <f t="shared" si="45"/>
        <v/>
      </c>
      <c r="HU437" s="119" t="str">
        <f t="shared" si="45"/>
        <v/>
      </c>
      <c r="HV437" s="119" t="str">
        <f t="shared" si="45"/>
        <v/>
      </c>
      <c r="HW437" s="119" t="str">
        <f t="shared" si="45"/>
        <v/>
      </c>
    </row>
    <row r="438" spans="1:231" ht="12.75" customHeight="1" x14ac:dyDescent="0.25">
      <c r="A438" s="110" t="s">
        <v>1072</v>
      </c>
      <c r="B438" s="110" t="s">
        <v>1391</v>
      </c>
      <c r="C438" s="107" t="s">
        <v>1074</v>
      </c>
      <c r="D438" s="108">
        <v>2021</v>
      </c>
      <c r="E438" s="109" t="s">
        <v>1398</v>
      </c>
      <c r="F438" s="107" t="s">
        <v>309</v>
      </c>
      <c r="G438" s="107" t="s">
        <v>1076</v>
      </c>
      <c r="H438" s="107" t="s">
        <v>1076</v>
      </c>
      <c r="I438" s="107" t="s">
        <v>1076</v>
      </c>
      <c r="J438" s="107" t="s">
        <v>1076</v>
      </c>
      <c r="K438" s="107" t="s">
        <v>1076</v>
      </c>
      <c r="L438" s="107" t="s">
        <v>1076</v>
      </c>
      <c r="M438" s="107" t="s">
        <v>1076</v>
      </c>
      <c r="N438" s="107" t="s">
        <v>1076</v>
      </c>
      <c r="O438" s="107" t="s">
        <v>1076</v>
      </c>
      <c r="P438" s="107" t="s">
        <v>1076</v>
      </c>
      <c r="Q438" s="107" t="s">
        <v>1076</v>
      </c>
      <c r="R438" s="107" t="s">
        <v>1077</v>
      </c>
      <c r="S438" s="107" t="s">
        <v>1077</v>
      </c>
      <c r="T438" s="107" t="s">
        <v>1077</v>
      </c>
      <c r="U438" s="107" t="s">
        <v>1077</v>
      </c>
      <c r="V438" s="107" t="s">
        <v>1077</v>
      </c>
      <c r="W438" s="107" t="s">
        <v>18</v>
      </c>
      <c r="X438" s="105" t="s">
        <v>1098</v>
      </c>
      <c r="Y438" s="107" t="s">
        <v>296</v>
      </c>
      <c r="Z438" s="107">
        <v>1</v>
      </c>
      <c r="AA438" s="107" t="s">
        <v>1393</v>
      </c>
      <c r="AB438" s="246">
        <v>2</v>
      </c>
      <c r="AC438" s="246">
        <v>1</v>
      </c>
      <c r="AD438" s="107">
        <v>2694</v>
      </c>
      <c r="AE438" s="107">
        <v>8</v>
      </c>
      <c r="AF438" s="107">
        <v>2</v>
      </c>
      <c r="AG438" s="107">
        <v>63700</v>
      </c>
      <c r="AH438" s="107">
        <v>16</v>
      </c>
      <c r="AI438" s="107" t="s">
        <v>1394</v>
      </c>
      <c r="AJ438" s="110">
        <v>3</v>
      </c>
      <c r="AK438" s="110"/>
      <c r="AL438" s="107"/>
      <c r="AM438" s="107">
        <v>2</v>
      </c>
      <c r="AN438" s="110" t="s">
        <v>367</v>
      </c>
      <c r="AO438" s="110">
        <v>1600</v>
      </c>
      <c r="AP438" s="107" t="s">
        <v>1140</v>
      </c>
      <c r="AQ438" s="107" t="s">
        <v>1081</v>
      </c>
      <c r="AR438" s="107" t="s">
        <v>1082</v>
      </c>
      <c r="AS438" s="107" t="s">
        <v>1083</v>
      </c>
      <c r="AT438" s="107" t="s">
        <v>478</v>
      </c>
      <c r="AU438" s="111">
        <v>10.99</v>
      </c>
      <c r="AV438" s="111">
        <v>18.79</v>
      </c>
      <c r="AW438" s="111">
        <v>16.649999999999999</v>
      </c>
      <c r="AX438" s="111">
        <v>4.8550000000000004</v>
      </c>
      <c r="AY438" s="111">
        <v>7.91</v>
      </c>
      <c r="AZ438" s="111">
        <v>98.29</v>
      </c>
      <c r="BA438" s="111">
        <v>9.09</v>
      </c>
      <c r="BB438" s="111">
        <v>4.16</v>
      </c>
      <c r="BC438" s="111">
        <v>9.24</v>
      </c>
      <c r="BD438" s="111">
        <v>31.33</v>
      </c>
      <c r="BE438" s="111">
        <v>34.78</v>
      </c>
      <c r="BF438" s="111">
        <v>20.100000000000001</v>
      </c>
      <c r="BG438" s="107">
        <v>22695</v>
      </c>
      <c r="BH438" s="112">
        <v>22616.056</v>
      </c>
      <c r="BI438" s="111">
        <v>3.266</v>
      </c>
      <c r="BJ438" s="112">
        <v>213.297</v>
      </c>
      <c r="BK438" s="112">
        <v>16949.617999999999</v>
      </c>
      <c r="BL438" s="111">
        <v>2.448</v>
      </c>
      <c r="BM438" s="112">
        <v>170.584</v>
      </c>
      <c r="BN438" s="112">
        <v>11355.875</v>
      </c>
      <c r="BO438" s="111">
        <v>1.64</v>
      </c>
      <c r="BP438" s="112">
        <v>149.15199999999999</v>
      </c>
      <c r="BQ438" s="112">
        <v>5669.7650000000003</v>
      </c>
      <c r="BR438" s="111">
        <v>0.81899999999999995</v>
      </c>
      <c r="BS438" s="107">
        <v>135.59700000000001</v>
      </c>
      <c r="BT438" s="107">
        <v>342259.58</v>
      </c>
      <c r="BU438" s="112">
        <v>341276.71799999999</v>
      </c>
      <c r="BV438" s="107">
        <v>5.7839999999999998</v>
      </c>
      <c r="BW438" s="107">
        <v>217.845</v>
      </c>
      <c r="BX438" s="107">
        <v>256693.921</v>
      </c>
      <c r="BY438" s="107">
        <v>4.3499999999999996</v>
      </c>
      <c r="BZ438" s="107">
        <v>181.98099999999999</v>
      </c>
      <c r="CA438" s="107">
        <v>171345.883</v>
      </c>
      <c r="CB438" s="107">
        <v>2.9039999999999999</v>
      </c>
      <c r="CC438" s="107">
        <v>153.46799999999999</v>
      </c>
      <c r="CD438" s="107">
        <v>85513.197</v>
      </c>
      <c r="CE438" s="107">
        <v>1.4490000000000001</v>
      </c>
      <c r="CF438" s="107">
        <v>139.565</v>
      </c>
      <c r="CG438" s="107">
        <v>78211.91</v>
      </c>
      <c r="CH438" s="112">
        <v>78239.998000000007</v>
      </c>
      <c r="CI438" s="107">
        <v>4.9059999999999997</v>
      </c>
      <c r="CJ438" s="107">
        <v>207.93199999999999</v>
      </c>
      <c r="CK438" s="107">
        <v>58633.391000000003</v>
      </c>
      <c r="CL438" s="107">
        <v>3.677</v>
      </c>
      <c r="CM438" s="107">
        <v>168.26499999999999</v>
      </c>
      <c r="CN438" s="107">
        <v>39196.603000000003</v>
      </c>
      <c r="CO438" s="107">
        <v>2.4580000000000002</v>
      </c>
      <c r="CP438" s="107">
        <v>151.86500000000001</v>
      </c>
      <c r="CQ438" s="107">
        <v>19564.129000000001</v>
      </c>
      <c r="CR438" s="107">
        <v>1.2270000000000001</v>
      </c>
      <c r="CS438" s="107">
        <v>133.35499999999999</v>
      </c>
      <c r="CT438" s="107">
        <v>37774.870000000003</v>
      </c>
      <c r="CU438" s="107">
        <v>37768.129999999997</v>
      </c>
      <c r="CV438" s="107">
        <v>2.5099999999999998</v>
      </c>
      <c r="CW438" s="107">
        <v>208.06</v>
      </c>
      <c r="CX438" s="112">
        <v>28327.97</v>
      </c>
      <c r="CY438" s="107">
        <v>1.88</v>
      </c>
      <c r="CZ438" s="107">
        <v>151.22</v>
      </c>
      <c r="DA438" s="112">
        <v>18845.09</v>
      </c>
      <c r="DB438" s="107">
        <v>1.25</v>
      </c>
      <c r="DC438" s="107">
        <v>137.44</v>
      </c>
      <c r="DD438" s="112">
        <v>9456.68</v>
      </c>
      <c r="DE438" s="107">
        <v>0.63</v>
      </c>
      <c r="DF438" s="107">
        <v>129.36000000000001</v>
      </c>
      <c r="DG438" s="107">
        <v>46836.99</v>
      </c>
      <c r="DH438" s="112">
        <v>46869.81</v>
      </c>
      <c r="DI438" s="107">
        <v>2.2400000000000002</v>
      </c>
      <c r="DJ438" s="107">
        <v>207.53</v>
      </c>
      <c r="DK438" s="112">
        <v>35140.76</v>
      </c>
      <c r="DL438" s="107">
        <v>1.68</v>
      </c>
      <c r="DM438" s="107">
        <v>158.04</v>
      </c>
      <c r="DN438" s="112">
        <v>23400.7</v>
      </c>
      <c r="DO438" s="107">
        <v>1.1200000000000001</v>
      </c>
      <c r="DP438" s="107">
        <v>140.9</v>
      </c>
      <c r="DQ438" s="112">
        <v>11715.84</v>
      </c>
      <c r="DR438" s="107">
        <v>0.56000000000000005</v>
      </c>
      <c r="DS438" s="107">
        <v>130.83000000000001</v>
      </c>
      <c r="DT438" s="107">
        <v>26983.46</v>
      </c>
      <c r="DU438" s="112">
        <v>26939.69</v>
      </c>
      <c r="DV438" s="107">
        <v>27.58</v>
      </c>
      <c r="DW438" s="107">
        <v>207.37</v>
      </c>
      <c r="DX438" s="112">
        <v>20245.990000000002</v>
      </c>
      <c r="DY438" s="107">
        <v>20.73</v>
      </c>
      <c r="DZ438" s="107">
        <v>155.28</v>
      </c>
      <c r="EA438" s="112">
        <v>13545.67</v>
      </c>
      <c r="EB438" s="107">
        <v>13.87</v>
      </c>
      <c r="EC438" s="107">
        <v>139.91999999999999</v>
      </c>
      <c r="ED438" s="112">
        <v>6750.86</v>
      </c>
      <c r="EE438" s="107">
        <v>6.91</v>
      </c>
      <c r="EF438" s="107">
        <v>130.26</v>
      </c>
      <c r="EG438" s="107">
        <v>1185922.55</v>
      </c>
      <c r="EH438" s="111">
        <v>1188308.5</v>
      </c>
      <c r="EI438" s="107">
        <v>3.3559999999999999</v>
      </c>
      <c r="EJ438" s="107">
        <v>213.15</v>
      </c>
      <c r="EK438" s="112">
        <v>1036823.08</v>
      </c>
      <c r="EL438" s="107">
        <v>2.9279999999999999</v>
      </c>
      <c r="EM438" s="107">
        <v>204.63</v>
      </c>
      <c r="EN438" s="112">
        <v>891426.37</v>
      </c>
      <c r="EO438" s="107">
        <v>2.5169999999999999</v>
      </c>
      <c r="EP438" s="107">
        <v>183.89</v>
      </c>
      <c r="EQ438" s="112">
        <v>745013.92</v>
      </c>
      <c r="ER438" s="107">
        <v>2.1040000000000001</v>
      </c>
      <c r="ES438" s="107">
        <v>160.43</v>
      </c>
      <c r="ET438" s="112">
        <v>593183.66</v>
      </c>
      <c r="EU438" s="107">
        <v>1.675</v>
      </c>
      <c r="EV438" s="107">
        <v>149</v>
      </c>
      <c r="EW438" s="112">
        <v>443394.97</v>
      </c>
      <c r="EX438" s="107">
        <v>1.252</v>
      </c>
      <c r="EY438" s="107">
        <v>140.94999999999999</v>
      </c>
      <c r="EZ438" s="112">
        <v>297571.51</v>
      </c>
      <c r="FA438" s="107">
        <v>0.84</v>
      </c>
      <c r="FB438" s="107">
        <v>135.05000000000001</v>
      </c>
      <c r="FC438" s="112">
        <v>147244.25</v>
      </c>
      <c r="FD438" s="107">
        <v>0.41599999999999998</v>
      </c>
      <c r="FE438" s="107">
        <v>129.06</v>
      </c>
      <c r="FF438" s="107">
        <v>264.73</v>
      </c>
      <c r="FG438" s="112">
        <v>265.13</v>
      </c>
      <c r="FH438" s="107">
        <v>0.78</v>
      </c>
      <c r="FI438" s="107">
        <v>141.88</v>
      </c>
      <c r="FJ438" s="112">
        <v>131.65</v>
      </c>
      <c r="FK438" s="107">
        <v>0.39</v>
      </c>
      <c r="FL438" s="107">
        <v>124</v>
      </c>
      <c r="FM438" s="107">
        <v>233.46</v>
      </c>
      <c r="FN438" s="112">
        <v>238.76</v>
      </c>
      <c r="FO438" s="107">
        <v>1.75</v>
      </c>
      <c r="FP438" s="107">
        <v>142.47999999999999</v>
      </c>
      <c r="FQ438" s="112">
        <v>116.9</v>
      </c>
      <c r="FR438" s="107">
        <v>0.86</v>
      </c>
      <c r="FS438" s="107">
        <v>123.02</v>
      </c>
      <c r="FT438" s="107">
        <v>78.781999999999996</v>
      </c>
      <c r="FU438" s="107">
        <v>6.8390000000000004</v>
      </c>
      <c r="FV438" s="107">
        <v>220.23599999999999</v>
      </c>
      <c r="FW438" s="107">
        <v>79.295000000000002</v>
      </c>
      <c r="FX438" s="107">
        <v>6.883</v>
      </c>
      <c r="FY438" s="107">
        <v>217.82</v>
      </c>
      <c r="FZ438" s="107">
        <v>679808.20700000005</v>
      </c>
      <c r="GA438" s="107">
        <v>4.59</v>
      </c>
      <c r="GB438" s="107">
        <v>212.08099999999999</v>
      </c>
      <c r="GC438" s="107">
        <v>1756469.8</v>
      </c>
      <c r="GD438" s="107">
        <v>11.86</v>
      </c>
      <c r="GE438" s="113">
        <v>212.23500000000001</v>
      </c>
      <c r="GF438" s="113">
        <v>122.1</v>
      </c>
      <c r="GG438" s="113">
        <v>15.7</v>
      </c>
      <c r="GH438" s="113">
        <v>6.2</v>
      </c>
      <c r="GI438" s="113">
        <v>41.84</v>
      </c>
      <c r="GJ438" s="113">
        <v>20.100000000000001</v>
      </c>
      <c r="GK438" s="113">
        <v>225.4</v>
      </c>
      <c r="GL438" s="133">
        <v>0</v>
      </c>
      <c r="GM438" s="133">
        <v>1</v>
      </c>
      <c r="GN438" s="133">
        <v>0</v>
      </c>
      <c r="GO438" s="133">
        <v>0</v>
      </c>
      <c r="GP438" s="133">
        <v>0</v>
      </c>
      <c r="GQ438" s="133">
        <v>0</v>
      </c>
      <c r="GR438" s="133" t="s">
        <v>1084</v>
      </c>
      <c r="GS438" s="72" t="s">
        <v>981</v>
      </c>
      <c r="GT438" s="72">
        <v>0.89</v>
      </c>
      <c r="GU438" s="72">
        <v>0.93</v>
      </c>
      <c r="GV438" s="72">
        <v>0.94</v>
      </c>
      <c r="GW438" s="72">
        <v>0.92</v>
      </c>
      <c r="GX438" s="72" t="s">
        <v>1085</v>
      </c>
      <c r="GY438" s="72">
        <v>0.98</v>
      </c>
      <c r="GZ438" s="72">
        <v>1600</v>
      </c>
      <c r="HA438" s="133" t="s">
        <v>1086</v>
      </c>
      <c r="HB438" s="133" t="s">
        <v>981</v>
      </c>
      <c r="HC438" s="53" t="str">
        <f t="shared" si="47"/>
        <v>153</v>
      </c>
      <c r="HD438" s="56">
        <f t="shared" si="46"/>
        <v>2021</v>
      </c>
      <c r="HF438" s="56" t="e">
        <f>MATCH(ROUND(#REF!,1),#REF!,0)</f>
        <v>#REF!</v>
      </c>
      <c r="HG438" s="56" t="e">
        <f>MATCH(ROUND(#REF!,1),#REF!,0)</f>
        <v>#REF!</v>
      </c>
      <c r="HH438" s="56" t="e">
        <f>MATCH(ROUND(#REF!,1),#REF!,0)</f>
        <v>#REF!</v>
      </c>
      <c r="HI438" s="56" t="e">
        <f>MATCH(ROUND(#REF!,1),#REF!,0)</f>
        <v>#REF!</v>
      </c>
      <c r="HK438" s="115">
        <f t="shared" si="43"/>
        <v>1</v>
      </c>
      <c r="HL438" s="115" t="str" cm="1">
        <f t="array" ref="HL438">IFERROR(INDEX(#REF!,'5. Data Set'!HH438),"")</f>
        <v/>
      </c>
      <c r="HN438" s="116" t="str" cm="1">
        <f t="array" ref="HN438">IF(IFERROR(INDEX($E$5:$E$900,SMALL(IF(ROUND($EH$5:$EH$900,1)=ROUND($EH438,1),ROW($EH$5:$EH$900)-4,""),1)),"")=$E438,"",IFERROR(INDEX($E$5:$E$900,SMALL(IF(ROUND($EH$5:$EH$900,1)=ROUND($EH438,1),ROW($EH$5:$EH$900)-4,""),1)),""))</f>
        <v/>
      </c>
      <c r="HO438" s="116" t="str" cm="1">
        <f t="array" ref="HO438">IF(IFERROR(INDEX($E$5:$E$900,SMALL(IF(ROUND($EH$5:$EH$900,1)=ROUND($EH438,1),ROW($EH$5:$EH$900)-4,""),2)),"")=$E438,"",IFERROR(INDEX($E$5:$E$900,SMALL(IF(ROUND($EH$5:$EH$900,1)=ROUND($EH438,1),ROW($EH$5:$EH$900)-4,""),2)),""))</f>
        <v/>
      </c>
      <c r="HP438" s="116" t="str" cm="1">
        <f t="array" ref="HP438">IF(IFERROR(INDEX($E$5:$E$900,SMALL(IF(ROUND($EH$5:$EH$900,1)=ROUND($EH438,1),ROW($EH$5:$EH$900)-4,""),3)),"")=$E438,"",IFERROR(INDEX($E$5:$E$900,SMALL(IF(ROUND($EH$5:$EH$900,1)=ROUND($EH438,1),ROW($EH$5:$EH$900)-4,""),3)),""))</f>
        <v/>
      </c>
      <c r="HQ438" s="117" t="str" cm="1">
        <f t="array" ref="HQ438">IF(IFERROR(INDEX($E$5:$E$900,SMALL(IF(ROUND($EH$5:$EH$900,1)=ROUND($EH438,1),ROW($EH$5:$EH$900)-4,""),4)),"")=$E438,"",IFERROR(INDEX($E$5:$E$900,SMALL(IF(ROUND($EH$5:$EH$900,1)=ROUND($EH438,1),ROW($EH$5:$EH$900)-4,""),4)),""))</f>
        <v/>
      </c>
      <c r="HR438" s="118"/>
      <c r="HS438" s="105" t="str">
        <f t="shared" si="44"/>
        <v>BATA</v>
      </c>
      <c r="HT438" s="119" t="str">
        <f t="shared" si="45"/>
        <v/>
      </c>
      <c r="HU438" s="119" t="str">
        <f t="shared" si="45"/>
        <v/>
      </c>
      <c r="HV438" s="119" t="str">
        <f t="shared" si="45"/>
        <v/>
      </c>
      <c r="HW438" s="119" t="str">
        <f t="shared" si="45"/>
        <v/>
      </c>
    </row>
    <row r="439" spans="1:231" ht="12.75" customHeight="1" x14ac:dyDescent="0.25">
      <c r="A439" s="110" t="s">
        <v>1072</v>
      </c>
      <c r="B439" s="110" t="s">
        <v>1399</v>
      </c>
      <c r="C439" s="107" t="s">
        <v>1074</v>
      </c>
      <c r="D439" s="108">
        <v>2021</v>
      </c>
      <c r="E439" s="109" t="s">
        <v>1400</v>
      </c>
      <c r="F439" s="107" t="s">
        <v>309</v>
      </c>
      <c r="G439" s="107" t="s">
        <v>1076</v>
      </c>
      <c r="H439" s="107" t="s">
        <v>1076</v>
      </c>
      <c r="I439" s="107" t="s">
        <v>1076</v>
      </c>
      <c r="J439" s="107" t="s">
        <v>1076</v>
      </c>
      <c r="K439" s="107" t="s">
        <v>1076</v>
      </c>
      <c r="L439" s="107" t="s">
        <v>1076</v>
      </c>
      <c r="M439" s="107" t="s">
        <v>1076</v>
      </c>
      <c r="N439" s="107" t="s">
        <v>1076</v>
      </c>
      <c r="O439" s="107" t="s">
        <v>1076</v>
      </c>
      <c r="P439" s="107" t="s">
        <v>1076</v>
      </c>
      <c r="Q439" s="107" t="s">
        <v>1076</v>
      </c>
      <c r="R439" s="107" t="s">
        <v>1077</v>
      </c>
      <c r="S439" s="107" t="s">
        <v>1077</v>
      </c>
      <c r="T439" s="107" t="s">
        <v>1077</v>
      </c>
      <c r="U439" s="107" t="s">
        <v>1077</v>
      </c>
      <c r="V439" s="107" t="s">
        <v>1077</v>
      </c>
      <c r="W439" s="107" t="s">
        <v>18</v>
      </c>
      <c r="X439" s="105" t="s">
        <v>1098</v>
      </c>
      <c r="Y439" s="107" t="s">
        <v>296</v>
      </c>
      <c r="Z439" s="107">
        <v>1</v>
      </c>
      <c r="AA439" s="107" t="s">
        <v>1393</v>
      </c>
      <c r="AB439" s="246">
        <v>2</v>
      </c>
      <c r="AC439" s="246">
        <v>1</v>
      </c>
      <c r="AD439" s="107">
        <v>2694</v>
      </c>
      <c r="AE439" s="107">
        <v>38</v>
      </c>
      <c r="AF439" s="107">
        <v>1</v>
      </c>
      <c r="AG439" s="107">
        <v>190700</v>
      </c>
      <c r="AH439" s="107">
        <v>16</v>
      </c>
      <c r="AI439" s="107" t="s">
        <v>1394</v>
      </c>
      <c r="AJ439" s="110">
        <v>3</v>
      </c>
      <c r="AK439" s="110"/>
      <c r="AL439" s="107"/>
      <c r="AM439" s="107">
        <v>2</v>
      </c>
      <c r="AN439" s="110" t="s">
        <v>367</v>
      </c>
      <c r="AO439" s="110">
        <v>1600</v>
      </c>
      <c r="AP439" s="107" t="s">
        <v>1140</v>
      </c>
      <c r="AQ439" s="107" t="s">
        <v>1081</v>
      </c>
      <c r="AR439" s="107" t="s">
        <v>1082</v>
      </c>
      <c r="AS439" s="107" t="s">
        <v>1083</v>
      </c>
      <c r="AT439" s="107" t="s">
        <v>478</v>
      </c>
      <c r="AU439" s="111">
        <v>18.53</v>
      </c>
      <c r="AV439" s="111">
        <v>32.36</v>
      </c>
      <c r="AW439" s="111">
        <v>28.53</v>
      </c>
      <c r="AX439" s="111">
        <v>9.9489999999999998</v>
      </c>
      <c r="AY439" s="111">
        <v>13.93</v>
      </c>
      <c r="AZ439" s="111">
        <v>48.26</v>
      </c>
      <c r="BA439" s="111">
        <v>16.88</v>
      </c>
      <c r="BB439" s="111">
        <v>36.15</v>
      </c>
      <c r="BC439" s="111">
        <v>406.48</v>
      </c>
      <c r="BD439" s="111">
        <v>34.020000000000003</v>
      </c>
      <c r="BE439" s="111">
        <v>69.64</v>
      </c>
      <c r="BF439" s="111">
        <v>34.9</v>
      </c>
      <c r="BG439" s="107">
        <v>47387.19</v>
      </c>
      <c r="BH439" s="112">
        <v>47089.955000000002</v>
      </c>
      <c r="BI439" s="111">
        <v>6.8010000000000002</v>
      </c>
      <c r="BJ439" s="112">
        <v>293.00599999999997</v>
      </c>
      <c r="BK439" s="112">
        <v>35513.074999999997</v>
      </c>
      <c r="BL439" s="111">
        <v>5.1289999999999996</v>
      </c>
      <c r="BM439" s="112">
        <v>230.023</v>
      </c>
      <c r="BN439" s="112">
        <v>23699.645</v>
      </c>
      <c r="BO439" s="111">
        <v>3.423</v>
      </c>
      <c r="BP439" s="112">
        <v>175.68100000000001</v>
      </c>
      <c r="BQ439" s="112">
        <v>11785.968000000001</v>
      </c>
      <c r="BR439" s="111">
        <v>1.702</v>
      </c>
      <c r="BS439" s="107">
        <v>145.60599999999999</v>
      </c>
      <c r="BT439" s="107">
        <v>737022.12</v>
      </c>
      <c r="BU439" s="112">
        <v>737254.19200000004</v>
      </c>
      <c r="BV439" s="107">
        <v>12.494</v>
      </c>
      <c r="BW439" s="107">
        <v>307.89999999999998</v>
      </c>
      <c r="BX439" s="107">
        <v>552957.61899999995</v>
      </c>
      <c r="BY439" s="107">
        <v>9.3710000000000004</v>
      </c>
      <c r="BZ439" s="107">
        <v>241.184</v>
      </c>
      <c r="CA439" s="107">
        <v>368604.64899999998</v>
      </c>
      <c r="CB439" s="107">
        <v>6.2469999999999999</v>
      </c>
      <c r="CC439" s="107">
        <v>186.13499999999999</v>
      </c>
      <c r="CD439" s="107">
        <v>184293.09400000001</v>
      </c>
      <c r="CE439" s="107">
        <v>3.1230000000000002</v>
      </c>
      <c r="CF439" s="107">
        <v>150.64500000000001</v>
      </c>
      <c r="CG439" s="107">
        <v>166383.1</v>
      </c>
      <c r="CH439" s="112">
        <v>166158.13500000001</v>
      </c>
      <c r="CI439" s="107">
        <v>10.42</v>
      </c>
      <c r="CJ439" s="107">
        <v>286.32900000000001</v>
      </c>
      <c r="CK439" s="107">
        <v>124825.33</v>
      </c>
      <c r="CL439" s="107">
        <v>7.8280000000000003</v>
      </c>
      <c r="CM439" s="107">
        <v>225.41300000000001</v>
      </c>
      <c r="CN439" s="107">
        <v>83227.073000000004</v>
      </c>
      <c r="CO439" s="107">
        <v>5.2190000000000003</v>
      </c>
      <c r="CP439" s="107">
        <v>177.75200000000001</v>
      </c>
      <c r="CQ439" s="107">
        <v>41564.300999999999</v>
      </c>
      <c r="CR439" s="107">
        <v>2.6059999999999999</v>
      </c>
      <c r="CS439" s="107">
        <v>145.935</v>
      </c>
      <c r="CT439" s="107">
        <v>84425.82</v>
      </c>
      <c r="CU439" s="107">
        <v>84426.71</v>
      </c>
      <c r="CV439" s="107">
        <v>5.61</v>
      </c>
      <c r="CW439" s="107">
        <v>268.75</v>
      </c>
      <c r="CX439" s="112">
        <v>63325.85</v>
      </c>
      <c r="CY439" s="107">
        <v>4.21</v>
      </c>
      <c r="CZ439" s="107">
        <v>224.89</v>
      </c>
      <c r="DA439" s="112">
        <v>42191.31</v>
      </c>
      <c r="DB439" s="107">
        <v>2.8</v>
      </c>
      <c r="DC439" s="107">
        <v>165.67</v>
      </c>
      <c r="DD439" s="112">
        <v>21063.37</v>
      </c>
      <c r="DE439" s="107">
        <v>1.4</v>
      </c>
      <c r="DF439" s="107">
        <v>140.62</v>
      </c>
      <c r="DG439" s="107">
        <v>107067.97</v>
      </c>
      <c r="DH439" s="112">
        <v>107074.93</v>
      </c>
      <c r="DI439" s="107">
        <v>5.13</v>
      </c>
      <c r="DJ439" s="107">
        <v>283.11</v>
      </c>
      <c r="DK439" s="112">
        <v>80359.710000000006</v>
      </c>
      <c r="DL439" s="107">
        <v>3.85</v>
      </c>
      <c r="DM439" s="107">
        <v>240.28</v>
      </c>
      <c r="DN439" s="112">
        <v>53544.24</v>
      </c>
      <c r="DO439" s="107">
        <v>2.56</v>
      </c>
      <c r="DP439" s="107">
        <v>174.78</v>
      </c>
      <c r="DQ439" s="112">
        <v>26799.02</v>
      </c>
      <c r="DR439" s="107">
        <v>1.28</v>
      </c>
      <c r="DS439" s="107">
        <v>144.91</v>
      </c>
      <c r="DT439" s="107">
        <v>16904.43</v>
      </c>
      <c r="DU439" s="112">
        <v>16909.939999999999</v>
      </c>
      <c r="DV439" s="107">
        <v>17.309999999999999</v>
      </c>
      <c r="DW439" s="107">
        <v>281.52999999999997</v>
      </c>
      <c r="DX439" s="112">
        <v>12674.03</v>
      </c>
      <c r="DY439" s="107">
        <v>12.97</v>
      </c>
      <c r="DZ439" s="107">
        <v>230.54</v>
      </c>
      <c r="EA439" s="112">
        <v>8476.93</v>
      </c>
      <c r="EB439" s="107">
        <v>8.68</v>
      </c>
      <c r="EC439" s="107">
        <v>169.71</v>
      </c>
      <c r="ED439" s="112">
        <v>4212.8900000000003</v>
      </c>
      <c r="EE439" s="107">
        <v>4.3099999999999996</v>
      </c>
      <c r="EF439" s="107">
        <v>140.65</v>
      </c>
      <c r="EG439" s="107">
        <v>2590763.65</v>
      </c>
      <c r="EH439" s="111">
        <v>2593491.39</v>
      </c>
      <c r="EI439" s="107">
        <v>7.3239999999999998</v>
      </c>
      <c r="EJ439" s="107">
        <v>297.52999999999997</v>
      </c>
      <c r="EK439" s="112">
        <v>2264833.39</v>
      </c>
      <c r="EL439" s="107">
        <v>6.3959999999999999</v>
      </c>
      <c r="EM439" s="107">
        <v>274.32</v>
      </c>
      <c r="EN439" s="112">
        <v>1941087.33</v>
      </c>
      <c r="EO439" s="107">
        <v>5.4820000000000002</v>
      </c>
      <c r="EP439" s="107">
        <v>237.82</v>
      </c>
      <c r="EQ439" s="112">
        <v>1615760.36</v>
      </c>
      <c r="ER439" s="107">
        <v>4.5629999999999997</v>
      </c>
      <c r="ES439" s="107">
        <v>194.44</v>
      </c>
      <c r="ET439" s="112">
        <v>1297770.55</v>
      </c>
      <c r="EU439" s="107">
        <v>3.665</v>
      </c>
      <c r="EV439" s="107">
        <v>174.49</v>
      </c>
      <c r="EW439" s="112">
        <v>971661.79</v>
      </c>
      <c r="EX439" s="107">
        <v>2.7440000000000002</v>
      </c>
      <c r="EY439" s="107">
        <v>163.44</v>
      </c>
      <c r="EZ439" s="112">
        <v>651063.66</v>
      </c>
      <c r="FA439" s="107">
        <v>1.839</v>
      </c>
      <c r="FB439" s="107">
        <v>146.78</v>
      </c>
      <c r="FC439" s="112">
        <v>324965.39</v>
      </c>
      <c r="FD439" s="107">
        <v>0.91800000000000004</v>
      </c>
      <c r="FE439" s="107">
        <v>130.83000000000001</v>
      </c>
      <c r="FF439" s="107">
        <v>1872.76</v>
      </c>
      <c r="FG439" s="112">
        <v>1867.61</v>
      </c>
      <c r="FH439" s="107">
        <v>5.52</v>
      </c>
      <c r="FI439" s="107">
        <v>114.69</v>
      </c>
      <c r="FJ439" s="112">
        <v>930.66</v>
      </c>
      <c r="FK439" s="107">
        <v>2.75</v>
      </c>
      <c r="FL439" s="107">
        <v>101.25</v>
      </c>
      <c r="FM439" s="107">
        <v>8538.58</v>
      </c>
      <c r="FN439" s="112">
        <v>8812.0300000000007</v>
      </c>
      <c r="FO439" s="107">
        <v>64.510000000000005</v>
      </c>
      <c r="FP439" s="107">
        <v>116.38</v>
      </c>
      <c r="FQ439" s="112">
        <v>4271.09</v>
      </c>
      <c r="FR439" s="107">
        <v>31.27</v>
      </c>
      <c r="FS439" s="107">
        <v>104.92</v>
      </c>
      <c r="FT439" s="107">
        <v>113.983</v>
      </c>
      <c r="FU439" s="107">
        <v>9.8940000000000001</v>
      </c>
      <c r="FV439" s="107">
        <v>290.714</v>
      </c>
      <c r="FW439" s="107">
        <v>114.29</v>
      </c>
      <c r="FX439" s="107">
        <v>9.9209999999999994</v>
      </c>
      <c r="FY439" s="107">
        <v>291.69099999999997</v>
      </c>
      <c r="FZ439" s="107">
        <v>1415446.6429999999</v>
      </c>
      <c r="GA439" s="107">
        <v>9.5579999999999998</v>
      </c>
      <c r="GB439" s="107">
        <v>291.08699999999999</v>
      </c>
      <c r="GC439" s="107">
        <v>6392750.9800000004</v>
      </c>
      <c r="GD439" s="107">
        <v>43.165999999999997</v>
      </c>
      <c r="GE439" s="113">
        <v>292.23899999999998</v>
      </c>
      <c r="GF439" s="113">
        <v>78.8</v>
      </c>
      <c r="GG439" s="113">
        <v>22.86</v>
      </c>
      <c r="GH439" s="113">
        <v>121.22</v>
      </c>
      <c r="GI439" s="113">
        <v>70.89</v>
      </c>
      <c r="GJ439" s="113">
        <v>34.9</v>
      </c>
      <c r="GK439" s="113">
        <v>227.6</v>
      </c>
      <c r="GL439" s="133">
        <v>0</v>
      </c>
      <c r="GM439" s="133">
        <v>0</v>
      </c>
      <c r="GN439" s="133">
        <v>0</v>
      </c>
      <c r="GO439" s="133">
        <v>2</v>
      </c>
      <c r="GP439" s="133">
        <v>0</v>
      </c>
      <c r="GQ439" s="133">
        <v>0</v>
      </c>
      <c r="GR439" s="133" t="s">
        <v>1084</v>
      </c>
      <c r="GS439" s="72" t="s">
        <v>981</v>
      </c>
      <c r="GT439" s="72">
        <v>0.87</v>
      </c>
      <c r="GU439" s="72">
        <v>0.92</v>
      </c>
      <c r="GV439" s="72">
        <v>0.94</v>
      </c>
      <c r="GW439" s="72">
        <v>0.93</v>
      </c>
      <c r="GX439" s="72" t="s">
        <v>1085</v>
      </c>
      <c r="GY439" s="72">
        <v>0.97</v>
      </c>
      <c r="GZ439" s="72">
        <v>1100</v>
      </c>
      <c r="HA439" s="133" t="s">
        <v>1086</v>
      </c>
      <c r="HB439" s="133" t="s">
        <v>981</v>
      </c>
      <c r="HC439" s="53" t="str">
        <f t="shared" si="47"/>
        <v>154</v>
      </c>
      <c r="HD439" s="56">
        <f t="shared" si="46"/>
        <v>2021</v>
      </c>
      <c r="HF439" s="56" t="e">
        <f>MATCH(ROUND(#REF!,1),#REF!,0)</f>
        <v>#REF!</v>
      </c>
      <c r="HG439" s="56" t="e">
        <f>MATCH(ROUND(#REF!,1),#REF!,0)</f>
        <v>#REF!</v>
      </c>
      <c r="HH439" s="56" t="e">
        <f>MATCH(ROUND(#REF!,1),#REF!,0)</f>
        <v>#REF!</v>
      </c>
      <c r="HI439" s="56" t="e">
        <f>MATCH(ROUND(#REF!,1),#REF!,0)</f>
        <v>#REF!</v>
      </c>
      <c r="HK439" s="115">
        <f t="shared" si="43"/>
        <v>1</v>
      </c>
      <c r="HL439" s="115" t="str" cm="1">
        <f t="array" ref="HL439">IFERROR(INDEX(#REF!,'5. Data Set'!HH439),"")</f>
        <v/>
      </c>
      <c r="HN439" s="116" t="str" cm="1">
        <f t="array" ref="HN439">IF(IFERROR(INDEX($E$5:$E$900,SMALL(IF(ROUND($EH$5:$EH$900,1)=ROUND($EH439,1),ROW($EH$5:$EH$900)-4,""),1)),"")=$E439,"",IFERROR(INDEX($E$5:$E$900,SMALL(IF(ROUND($EH$5:$EH$900,1)=ROUND($EH439,1),ROW($EH$5:$EH$900)-4,""),1)),""))</f>
        <v/>
      </c>
      <c r="HO439" s="116" t="str" cm="1">
        <f t="array" ref="HO439">IF(IFERROR(INDEX($E$5:$E$900,SMALL(IF(ROUND($EH$5:$EH$900,1)=ROUND($EH439,1),ROW($EH$5:$EH$900)-4,""),2)),"")=$E439,"",IFERROR(INDEX($E$5:$E$900,SMALL(IF(ROUND($EH$5:$EH$900,1)=ROUND($EH439,1),ROW($EH$5:$EH$900)-4,""),2)),""))</f>
        <v/>
      </c>
      <c r="HP439" s="116" t="str" cm="1">
        <f t="array" ref="HP439">IF(IFERROR(INDEX($E$5:$E$900,SMALL(IF(ROUND($EH$5:$EH$900,1)=ROUND($EH439,1),ROW($EH$5:$EH$900)-4,""),3)),"")=$E439,"",IFERROR(INDEX($E$5:$E$900,SMALL(IF(ROUND($EH$5:$EH$900,1)=ROUND($EH439,1),ROW($EH$5:$EH$900)-4,""),3)),""))</f>
        <v/>
      </c>
      <c r="HQ439" s="117" t="str" cm="1">
        <f t="array" ref="HQ439">IF(IFERROR(INDEX($E$5:$E$900,SMALL(IF(ROUND($EH$5:$EH$900,1)=ROUND($EH439,1),ROW($EH$5:$EH$900)-4,""),4)),"")=$E439,"",IFERROR(INDEX($E$5:$E$900,SMALL(IF(ROUND($EH$5:$EH$900,1)=ROUND($EH439,1),ROW($EH$5:$EH$900)-4,""),4)),""))</f>
        <v/>
      </c>
      <c r="HR439" s="118"/>
      <c r="HS439" s="105" t="str">
        <f t="shared" si="44"/>
        <v>BATB</v>
      </c>
      <c r="HT439" s="119" t="str">
        <f t="shared" si="45"/>
        <v/>
      </c>
      <c r="HU439" s="119" t="str">
        <f t="shared" si="45"/>
        <v/>
      </c>
      <c r="HV439" s="119" t="str">
        <f t="shared" si="45"/>
        <v/>
      </c>
      <c r="HW439" s="119" t="str">
        <f t="shared" si="45"/>
        <v/>
      </c>
    </row>
    <row r="440" spans="1:231" ht="12.75" customHeight="1" x14ac:dyDescent="0.25">
      <c r="A440" s="110" t="s">
        <v>1072</v>
      </c>
      <c r="B440" s="110" t="s">
        <v>1399</v>
      </c>
      <c r="C440" s="107" t="s">
        <v>1074</v>
      </c>
      <c r="D440" s="108">
        <v>2021</v>
      </c>
      <c r="E440" s="109" t="s">
        <v>1401</v>
      </c>
      <c r="F440" s="107" t="s">
        <v>309</v>
      </c>
      <c r="G440" s="107" t="s">
        <v>1076</v>
      </c>
      <c r="H440" s="107" t="s">
        <v>1076</v>
      </c>
      <c r="I440" s="107" t="s">
        <v>1076</v>
      </c>
      <c r="J440" s="107" t="s">
        <v>1076</v>
      </c>
      <c r="K440" s="107" t="s">
        <v>1076</v>
      </c>
      <c r="L440" s="107" t="s">
        <v>1076</v>
      </c>
      <c r="M440" s="107" t="s">
        <v>1076</v>
      </c>
      <c r="N440" s="107" t="s">
        <v>1076</v>
      </c>
      <c r="O440" s="107" t="s">
        <v>1076</v>
      </c>
      <c r="P440" s="107" t="s">
        <v>1076</v>
      </c>
      <c r="Q440" s="107" t="s">
        <v>1076</v>
      </c>
      <c r="R440" s="107" t="s">
        <v>1077</v>
      </c>
      <c r="S440" s="107" t="s">
        <v>1077</v>
      </c>
      <c r="T440" s="107" t="s">
        <v>1077</v>
      </c>
      <c r="U440" s="107" t="s">
        <v>1077</v>
      </c>
      <c r="V440" s="107" t="s">
        <v>1077</v>
      </c>
      <c r="W440" s="107" t="s">
        <v>18</v>
      </c>
      <c r="X440" s="105" t="s">
        <v>1098</v>
      </c>
      <c r="Y440" s="107" t="s">
        <v>296</v>
      </c>
      <c r="Z440" s="107">
        <v>1</v>
      </c>
      <c r="AA440" s="107" t="s">
        <v>1393</v>
      </c>
      <c r="AB440" s="246">
        <v>2</v>
      </c>
      <c r="AC440" s="246">
        <v>1</v>
      </c>
      <c r="AD440" s="107">
        <v>2694</v>
      </c>
      <c r="AE440" s="107">
        <v>38</v>
      </c>
      <c r="AF440" s="107">
        <v>1</v>
      </c>
      <c r="AG440" s="107">
        <v>190700</v>
      </c>
      <c r="AH440" s="107">
        <v>16</v>
      </c>
      <c r="AI440" s="107" t="s">
        <v>1394</v>
      </c>
      <c r="AJ440" s="110">
        <v>3</v>
      </c>
      <c r="AK440" s="110"/>
      <c r="AL440" s="107"/>
      <c r="AM440" s="107">
        <v>2</v>
      </c>
      <c r="AN440" s="110" t="s">
        <v>367</v>
      </c>
      <c r="AO440" s="110">
        <v>1600</v>
      </c>
      <c r="AP440" s="107" t="s">
        <v>1140</v>
      </c>
      <c r="AQ440" s="107" t="s">
        <v>1081</v>
      </c>
      <c r="AR440" s="107" t="s">
        <v>1082</v>
      </c>
      <c r="AS440" s="107" t="s">
        <v>1083</v>
      </c>
      <c r="AT440" s="107" t="s">
        <v>478</v>
      </c>
      <c r="AU440" s="111">
        <v>17.52</v>
      </c>
      <c r="AV440" s="111">
        <v>30.34</v>
      </c>
      <c r="AW440" s="111">
        <v>26.79</v>
      </c>
      <c r="AX440" s="111">
        <v>8.9250000000000007</v>
      </c>
      <c r="AY440" s="111">
        <v>12.99</v>
      </c>
      <c r="AZ440" s="111">
        <v>45.01</v>
      </c>
      <c r="BA440" s="111">
        <v>15.55</v>
      </c>
      <c r="BB440" s="111">
        <v>34.200000000000003</v>
      </c>
      <c r="BC440" s="111">
        <v>404.79</v>
      </c>
      <c r="BD440" s="111">
        <v>35.28</v>
      </c>
      <c r="BE440" s="111">
        <v>69.260000000000005</v>
      </c>
      <c r="BF440" s="111">
        <v>33.5</v>
      </c>
      <c r="BG440" s="107">
        <v>41428.120000000003</v>
      </c>
      <c r="BH440" s="112">
        <v>41120.303</v>
      </c>
      <c r="BI440" s="111">
        <v>5.9379999999999997</v>
      </c>
      <c r="BJ440" s="112">
        <v>259.28399999999999</v>
      </c>
      <c r="BK440" s="112">
        <v>31063.293000000001</v>
      </c>
      <c r="BL440" s="111">
        <v>4.4859999999999998</v>
      </c>
      <c r="BM440" s="112">
        <v>203.471</v>
      </c>
      <c r="BN440" s="112">
        <v>20659.900000000001</v>
      </c>
      <c r="BO440" s="111">
        <v>2.984</v>
      </c>
      <c r="BP440" s="112">
        <v>168.197</v>
      </c>
      <c r="BQ440" s="112">
        <v>10331.393</v>
      </c>
      <c r="BR440" s="111">
        <v>1.492</v>
      </c>
      <c r="BS440" s="107">
        <v>141.958</v>
      </c>
      <c r="BT440" s="107">
        <v>649429.26</v>
      </c>
      <c r="BU440" s="112">
        <v>648185.51899999997</v>
      </c>
      <c r="BV440" s="107">
        <v>10.984999999999999</v>
      </c>
      <c r="BW440" s="107">
        <v>272.36099999999999</v>
      </c>
      <c r="BX440" s="107">
        <v>486900.005</v>
      </c>
      <c r="BY440" s="107">
        <v>8.2509999999999994</v>
      </c>
      <c r="BZ440" s="107">
        <v>221.27099999999999</v>
      </c>
      <c r="CA440" s="107">
        <v>324810.98700000002</v>
      </c>
      <c r="CB440" s="107">
        <v>5.5049999999999999</v>
      </c>
      <c r="CC440" s="107">
        <v>179.381</v>
      </c>
      <c r="CD440" s="107">
        <v>162337.07199999999</v>
      </c>
      <c r="CE440" s="107">
        <v>2.7509999999999999</v>
      </c>
      <c r="CF440" s="107">
        <v>149.929</v>
      </c>
      <c r="CG440" s="107">
        <v>147575.46</v>
      </c>
      <c r="CH440" s="112">
        <v>146234.84400000001</v>
      </c>
      <c r="CI440" s="107">
        <v>9.17</v>
      </c>
      <c r="CJ440" s="107">
        <v>252.977</v>
      </c>
      <c r="CK440" s="107">
        <v>110727.967</v>
      </c>
      <c r="CL440" s="107">
        <v>6.944</v>
      </c>
      <c r="CM440" s="107">
        <v>209.626</v>
      </c>
      <c r="CN440" s="107">
        <v>73776.858999999997</v>
      </c>
      <c r="CO440" s="107">
        <v>4.6269999999999998</v>
      </c>
      <c r="CP440" s="107">
        <v>172.71899999999999</v>
      </c>
      <c r="CQ440" s="107">
        <v>36898.196000000004</v>
      </c>
      <c r="CR440" s="107">
        <v>2.3140000000000001</v>
      </c>
      <c r="CS440" s="107">
        <v>144.55199999999999</v>
      </c>
      <c r="CT440" s="107">
        <v>75962.34</v>
      </c>
      <c r="CU440" s="107">
        <v>75948.600000000006</v>
      </c>
      <c r="CV440" s="107">
        <v>5.04</v>
      </c>
      <c r="CW440" s="107">
        <v>251.09</v>
      </c>
      <c r="CX440" s="112">
        <v>56967.18</v>
      </c>
      <c r="CY440" s="107">
        <v>3.78</v>
      </c>
      <c r="CZ440" s="107">
        <v>216.7</v>
      </c>
      <c r="DA440" s="112">
        <v>37919.31</v>
      </c>
      <c r="DB440" s="107">
        <v>2.52</v>
      </c>
      <c r="DC440" s="107">
        <v>162.85</v>
      </c>
      <c r="DD440" s="112">
        <v>18995.43</v>
      </c>
      <c r="DE440" s="107">
        <v>1.26</v>
      </c>
      <c r="DF440" s="107">
        <v>141.36000000000001</v>
      </c>
      <c r="DG440" s="107">
        <v>94863.37</v>
      </c>
      <c r="DH440" s="112">
        <v>95078.84</v>
      </c>
      <c r="DI440" s="107">
        <v>4.55</v>
      </c>
      <c r="DJ440" s="107">
        <v>253.38</v>
      </c>
      <c r="DK440" s="112">
        <v>71154.37</v>
      </c>
      <c r="DL440" s="107">
        <v>3.41</v>
      </c>
      <c r="DM440" s="107">
        <v>225.74</v>
      </c>
      <c r="DN440" s="112">
        <v>47466.55</v>
      </c>
      <c r="DO440" s="107">
        <v>2.27</v>
      </c>
      <c r="DP440" s="107">
        <v>169.51</v>
      </c>
      <c r="DQ440" s="112">
        <v>23701.89</v>
      </c>
      <c r="DR440" s="107">
        <v>1.1399999999999999</v>
      </c>
      <c r="DS440" s="107">
        <v>144.94</v>
      </c>
      <c r="DT440" s="107">
        <v>15067.05</v>
      </c>
      <c r="DU440" s="112">
        <v>15043.88</v>
      </c>
      <c r="DV440" s="107">
        <v>15.4</v>
      </c>
      <c r="DW440" s="107">
        <v>252.76</v>
      </c>
      <c r="DX440" s="112">
        <v>11302.97</v>
      </c>
      <c r="DY440" s="107">
        <v>11.57</v>
      </c>
      <c r="DZ440" s="107">
        <v>220.39</v>
      </c>
      <c r="EA440" s="112">
        <v>7536.64</v>
      </c>
      <c r="EB440" s="107">
        <v>7.72</v>
      </c>
      <c r="EC440" s="107">
        <v>164.9</v>
      </c>
      <c r="ED440" s="112">
        <v>3765.84</v>
      </c>
      <c r="EE440" s="107">
        <v>3.86</v>
      </c>
      <c r="EF440" s="107">
        <v>140.63999999999999</v>
      </c>
      <c r="EG440" s="107">
        <v>2306820.11</v>
      </c>
      <c r="EH440" s="111">
        <v>2315417.8199999998</v>
      </c>
      <c r="EI440" s="107">
        <v>6.5389999999999997</v>
      </c>
      <c r="EJ440" s="107">
        <v>263.26</v>
      </c>
      <c r="EK440" s="112">
        <v>2016212.45</v>
      </c>
      <c r="EL440" s="107">
        <v>5.694</v>
      </c>
      <c r="EM440" s="107">
        <v>256.22000000000003</v>
      </c>
      <c r="EN440" s="112">
        <v>1728057.74</v>
      </c>
      <c r="EO440" s="107">
        <v>4.88</v>
      </c>
      <c r="EP440" s="107">
        <v>223.62</v>
      </c>
      <c r="EQ440" s="112">
        <v>1445679.04</v>
      </c>
      <c r="ER440" s="107">
        <v>4.0830000000000002</v>
      </c>
      <c r="ES440" s="107">
        <v>185.26</v>
      </c>
      <c r="ET440" s="112">
        <v>1152016.01</v>
      </c>
      <c r="EU440" s="107">
        <v>3.2530000000000001</v>
      </c>
      <c r="EV440" s="107">
        <v>168.27</v>
      </c>
      <c r="EW440" s="112">
        <v>867529.07</v>
      </c>
      <c r="EX440" s="107">
        <v>2.4500000000000002</v>
      </c>
      <c r="EY440" s="107">
        <v>160.05000000000001</v>
      </c>
      <c r="EZ440" s="112">
        <v>579475.21</v>
      </c>
      <c r="FA440" s="107">
        <v>1.6359999999999999</v>
      </c>
      <c r="FB440" s="107">
        <v>145.69</v>
      </c>
      <c r="FC440" s="112">
        <v>288393.45</v>
      </c>
      <c r="FD440" s="107">
        <v>0.81399999999999995</v>
      </c>
      <c r="FE440" s="107">
        <v>131.41</v>
      </c>
      <c r="FF440" s="107">
        <v>1772.74</v>
      </c>
      <c r="FG440" s="112">
        <v>1799.92</v>
      </c>
      <c r="FH440" s="107">
        <v>5.32</v>
      </c>
      <c r="FI440" s="107">
        <v>116.21</v>
      </c>
      <c r="FJ440" s="112">
        <v>883.84</v>
      </c>
      <c r="FK440" s="107">
        <v>2.61</v>
      </c>
      <c r="FL440" s="107">
        <v>102.14</v>
      </c>
      <c r="FM440" s="107">
        <v>8784.1200000000008</v>
      </c>
      <c r="FN440" s="112">
        <v>8792.77</v>
      </c>
      <c r="FO440" s="107">
        <v>64.37</v>
      </c>
      <c r="FP440" s="107">
        <v>118.17</v>
      </c>
      <c r="FQ440" s="112">
        <v>4383.26</v>
      </c>
      <c r="FR440" s="107">
        <v>32.090000000000003</v>
      </c>
      <c r="FS440" s="107">
        <v>106.69</v>
      </c>
      <c r="FT440" s="107">
        <v>112.965</v>
      </c>
      <c r="FU440" s="107">
        <v>9.8059999999999992</v>
      </c>
      <c r="FV440" s="107">
        <v>277.505</v>
      </c>
      <c r="FW440" s="107">
        <v>112.726</v>
      </c>
      <c r="FX440" s="107">
        <v>9.7850000000000001</v>
      </c>
      <c r="FY440" s="107">
        <v>277.87299999999999</v>
      </c>
      <c r="FZ440" s="107">
        <v>1240394.925</v>
      </c>
      <c r="GA440" s="107">
        <v>8.3759999999999994</v>
      </c>
      <c r="GB440" s="107">
        <v>258.08699999999999</v>
      </c>
      <c r="GC440" s="107">
        <v>5666851.8619999997</v>
      </c>
      <c r="GD440" s="107">
        <v>38.265000000000001</v>
      </c>
      <c r="GE440" s="113">
        <v>258.89699999999999</v>
      </c>
      <c r="GF440" s="113">
        <v>80.099999999999994</v>
      </c>
      <c r="GG440" s="113">
        <v>21.37</v>
      </c>
      <c r="GH440" s="113">
        <v>117.67</v>
      </c>
      <c r="GI440" s="113">
        <v>72.209999999999994</v>
      </c>
      <c r="GJ440" s="113">
        <v>33.5</v>
      </c>
      <c r="GK440" s="113">
        <v>226.8</v>
      </c>
      <c r="GL440" s="133">
        <v>0</v>
      </c>
      <c r="GM440" s="133">
        <v>0</v>
      </c>
      <c r="GN440" s="133">
        <v>0</v>
      </c>
      <c r="GO440" s="133">
        <v>2</v>
      </c>
      <c r="GP440" s="133">
        <v>0</v>
      </c>
      <c r="GQ440" s="133">
        <v>0</v>
      </c>
      <c r="GR440" s="133" t="s">
        <v>1084</v>
      </c>
      <c r="GS440" s="72" t="s">
        <v>981</v>
      </c>
      <c r="GT440" s="72">
        <v>0.87</v>
      </c>
      <c r="GU440" s="72">
        <v>0.92</v>
      </c>
      <c r="GV440" s="72">
        <v>0.94</v>
      </c>
      <c r="GW440" s="72">
        <v>0.93</v>
      </c>
      <c r="GX440" s="72" t="s">
        <v>1085</v>
      </c>
      <c r="GY440" s="72">
        <v>0.97</v>
      </c>
      <c r="GZ440" s="72">
        <v>1100</v>
      </c>
      <c r="HA440" s="133" t="s">
        <v>1086</v>
      </c>
      <c r="HB440" s="133" t="s">
        <v>981</v>
      </c>
      <c r="HC440" s="53" t="str">
        <f t="shared" si="47"/>
        <v>155</v>
      </c>
      <c r="HD440" s="56">
        <f t="shared" si="46"/>
        <v>2021</v>
      </c>
      <c r="HF440" s="56" t="e">
        <f>MATCH(ROUND(#REF!,1),#REF!,0)</f>
        <v>#REF!</v>
      </c>
      <c r="HG440" s="56" t="e">
        <f>MATCH(ROUND(#REF!,1),#REF!,0)</f>
        <v>#REF!</v>
      </c>
      <c r="HH440" s="56" t="e">
        <f>MATCH(ROUND(#REF!,1),#REF!,0)</f>
        <v>#REF!</v>
      </c>
      <c r="HI440" s="56" t="e">
        <f>MATCH(ROUND(#REF!,1),#REF!,0)</f>
        <v>#REF!</v>
      </c>
      <c r="HK440" s="115">
        <f t="shared" si="43"/>
        <v>1</v>
      </c>
      <c r="HL440" s="115" t="str" cm="1">
        <f t="array" ref="HL440">IFERROR(INDEX(#REF!,'5. Data Set'!HH440),"")</f>
        <v/>
      </c>
      <c r="HN440" s="116" t="str" cm="1">
        <f t="array" ref="HN440">IF(IFERROR(INDEX($E$5:$E$900,SMALL(IF(ROUND($EH$5:$EH$900,1)=ROUND($EH440,1),ROW($EH$5:$EH$900)-4,""),1)),"")=$E440,"",IFERROR(INDEX($E$5:$E$900,SMALL(IF(ROUND($EH$5:$EH$900,1)=ROUND($EH440,1),ROW($EH$5:$EH$900)-4,""),1)),""))</f>
        <v/>
      </c>
      <c r="HO440" s="116" t="str" cm="1">
        <f t="array" ref="HO440">IF(IFERROR(INDEX($E$5:$E$900,SMALL(IF(ROUND($EH$5:$EH$900,1)=ROUND($EH440,1),ROW($EH$5:$EH$900)-4,""),2)),"")=$E440,"",IFERROR(INDEX($E$5:$E$900,SMALL(IF(ROUND($EH$5:$EH$900,1)=ROUND($EH440,1),ROW($EH$5:$EH$900)-4,""),2)),""))</f>
        <v/>
      </c>
      <c r="HP440" s="116" t="str" cm="1">
        <f t="array" ref="HP440">IF(IFERROR(INDEX($E$5:$E$900,SMALL(IF(ROUND($EH$5:$EH$900,1)=ROUND($EH440,1),ROW($EH$5:$EH$900)-4,""),3)),"")=$E440,"",IFERROR(INDEX($E$5:$E$900,SMALL(IF(ROUND($EH$5:$EH$900,1)=ROUND($EH440,1),ROW($EH$5:$EH$900)-4,""),3)),""))</f>
        <v/>
      </c>
      <c r="HQ440" s="117" t="str" cm="1">
        <f t="array" ref="HQ440">IF(IFERROR(INDEX($E$5:$E$900,SMALL(IF(ROUND($EH$5:$EH$900,1)=ROUND($EH440,1),ROW($EH$5:$EH$900)-4,""),4)),"")=$E440,"",IFERROR(INDEX($E$5:$E$900,SMALL(IF(ROUND($EH$5:$EH$900,1)=ROUND($EH440,1),ROW($EH$5:$EH$900)-4,""),4)),""))</f>
        <v/>
      </c>
      <c r="HR440" s="118"/>
      <c r="HS440" s="105" t="str">
        <f t="shared" si="44"/>
        <v>BATB</v>
      </c>
      <c r="HT440" s="119" t="str">
        <f t="shared" si="45"/>
        <v/>
      </c>
      <c r="HU440" s="119" t="str">
        <f t="shared" si="45"/>
        <v/>
      </c>
      <c r="HV440" s="119" t="str">
        <f t="shared" si="45"/>
        <v/>
      </c>
      <c r="HW440" s="119" t="str">
        <f t="shared" si="45"/>
        <v/>
      </c>
    </row>
    <row r="441" spans="1:231" ht="12.75" customHeight="1" x14ac:dyDescent="0.25">
      <c r="A441" s="110" t="s">
        <v>1072</v>
      </c>
      <c r="B441" s="110" t="s">
        <v>1399</v>
      </c>
      <c r="C441" s="107" t="s">
        <v>1074</v>
      </c>
      <c r="D441" s="108">
        <v>2021</v>
      </c>
      <c r="E441" s="109" t="s">
        <v>1402</v>
      </c>
      <c r="F441" s="107" t="s">
        <v>309</v>
      </c>
      <c r="G441" s="107" t="s">
        <v>1076</v>
      </c>
      <c r="H441" s="107" t="s">
        <v>1076</v>
      </c>
      <c r="I441" s="107" t="s">
        <v>1076</v>
      </c>
      <c r="J441" s="107" t="s">
        <v>1076</v>
      </c>
      <c r="K441" s="107" t="s">
        <v>1076</v>
      </c>
      <c r="L441" s="107" t="s">
        <v>1076</v>
      </c>
      <c r="M441" s="107" t="s">
        <v>1076</v>
      </c>
      <c r="N441" s="107" t="s">
        <v>1076</v>
      </c>
      <c r="O441" s="107" t="s">
        <v>1076</v>
      </c>
      <c r="P441" s="107" t="s">
        <v>1076</v>
      </c>
      <c r="Q441" s="107" t="s">
        <v>1076</v>
      </c>
      <c r="R441" s="107" t="s">
        <v>1077</v>
      </c>
      <c r="S441" s="107" t="s">
        <v>1077</v>
      </c>
      <c r="T441" s="107" t="s">
        <v>1077</v>
      </c>
      <c r="U441" s="107" t="s">
        <v>1077</v>
      </c>
      <c r="V441" s="107" t="s">
        <v>1077</v>
      </c>
      <c r="W441" s="107" t="s">
        <v>18</v>
      </c>
      <c r="X441" s="105" t="s">
        <v>1098</v>
      </c>
      <c r="Y441" s="107" t="s">
        <v>296</v>
      </c>
      <c r="Z441" s="107">
        <v>1</v>
      </c>
      <c r="AA441" s="107" t="s">
        <v>1393</v>
      </c>
      <c r="AB441" s="246">
        <v>2</v>
      </c>
      <c r="AC441" s="246">
        <v>1</v>
      </c>
      <c r="AD441" s="107">
        <v>2694</v>
      </c>
      <c r="AE441" s="107">
        <v>38</v>
      </c>
      <c r="AF441" s="107">
        <v>1</v>
      </c>
      <c r="AG441" s="107">
        <v>190700</v>
      </c>
      <c r="AH441" s="107">
        <v>16</v>
      </c>
      <c r="AI441" s="107" t="s">
        <v>1394</v>
      </c>
      <c r="AJ441" s="110">
        <v>3</v>
      </c>
      <c r="AK441" s="110"/>
      <c r="AL441" s="107"/>
      <c r="AM441" s="107">
        <v>2</v>
      </c>
      <c r="AN441" s="110" t="s">
        <v>367</v>
      </c>
      <c r="AO441" s="110">
        <v>1600</v>
      </c>
      <c r="AP441" s="107" t="s">
        <v>1140</v>
      </c>
      <c r="AQ441" s="107" t="s">
        <v>1081</v>
      </c>
      <c r="AR441" s="107" t="s">
        <v>1082</v>
      </c>
      <c r="AS441" s="107" t="s">
        <v>1083</v>
      </c>
      <c r="AT441" s="107" t="s">
        <v>478</v>
      </c>
      <c r="AU441" s="111">
        <v>16.62</v>
      </c>
      <c r="AV441" s="111">
        <v>29.32</v>
      </c>
      <c r="AW441" s="111">
        <v>24.59</v>
      </c>
      <c r="AX441" s="111">
        <v>8.1940000000000008</v>
      </c>
      <c r="AY441" s="111">
        <v>12.61</v>
      </c>
      <c r="AZ441" s="111">
        <v>43.53</v>
      </c>
      <c r="BA441" s="111">
        <v>15.19</v>
      </c>
      <c r="BB441" s="111">
        <v>52.1</v>
      </c>
      <c r="BC441" s="111">
        <v>670.89</v>
      </c>
      <c r="BD441" s="111">
        <v>38.380000000000003</v>
      </c>
      <c r="BE441" s="133">
        <v>62.74</v>
      </c>
      <c r="BF441" s="133">
        <v>33.200000000000003</v>
      </c>
      <c r="BG441" s="133">
        <v>37152.870000000003</v>
      </c>
      <c r="BH441" s="112">
        <v>37151.885000000002</v>
      </c>
      <c r="BI441" s="111">
        <v>5.3650000000000002</v>
      </c>
      <c r="BJ441" s="112">
        <v>245.04400000000001</v>
      </c>
      <c r="BK441" s="112">
        <v>27876.73</v>
      </c>
      <c r="BL441" s="111">
        <v>4.0259999999999998</v>
      </c>
      <c r="BM441" s="112">
        <v>192.95599999999999</v>
      </c>
      <c r="BN441" s="112">
        <v>18519.488000000001</v>
      </c>
      <c r="BO441" s="111">
        <v>2.6749999999999998</v>
      </c>
      <c r="BP441" s="112">
        <v>160.45599999999999</v>
      </c>
      <c r="BQ441" s="112">
        <v>9277</v>
      </c>
      <c r="BR441" s="111">
        <v>1.34</v>
      </c>
      <c r="BS441" s="133">
        <v>133.697</v>
      </c>
      <c r="BT441" s="133">
        <v>603326.66</v>
      </c>
      <c r="BU441" s="112">
        <v>602503.66500000004</v>
      </c>
      <c r="BV441" s="107">
        <v>10.211</v>
      </c>
      <c r="BW441" s="107">
        <v>261.85000000000002</v>
      </c>
      <c r="BX441" s="107">
        <v>452587.14600000001</v>
      </c>
      <c r="BY441" s="107">
        <v>7.67</v>
      </c>
      <c r="BZ441" s="107">
        <v>214.589</v>
      </c>
      <c r="CA441" s="107">
        <v>301714.06300000002</v>
      </c>
      <c r="CB441" s="107">
        <v>5.1130000000000004</v>
      </c>
      <c r="CC441" s="107">
        <v>172.7</v>
      </c>
      <c r="CD441" s="107">
        <v>150840.94099999999</v>
      </c>
      <c r="CE441" s="107">
        <v>2.556</v>
      </c>
      <c r="CF441" s="133">
        <v>142.822</v>
      </c>
      <c r="CG441" s="133">
        <v>124320.09</v>
      </c>
      <c r="CH441" s="112">
        <v>124684.485</v>
      </c>
      <c r="CI441" s="107">
        <v>7.819</v>
      </c>
      <c r="CJ441" s="107">
        <v>236.80600000000001</v>
      </c>
      <c r="CK441" s="107">
        <v>93223.379000000001</v>
      </c>
      <c r="CL441" s="107">
        <v>5.8460000000000001</v>
      </c>
      <c r="CM441" s="107">
        <v>185.01900000000001</v>
      </c>
      <c r="CN441" s="107">
        <v>62152.415000000001</v>
      </c>
      <c r="CO441" s="107">
        <v>3.8980000000000001</v>
      </c>
      <c r="CP441" s="107">
        <v>159.72499999999999</v>
      </c>
      <c r="CQ441" s="107">
        <v>31068.752</v>
      </c>
      <c r="CR441" s="107">
        <v>1.948</v>
      </c>
      <c r="CS441" s="107">
        <v>135.678</v>
      </c>
      <c r="CT441" s="107">
        <v>63245.440000000002</v>
      </c>
      <c r="CU441" s="107">
        <v>63263.99</v>
      </c>
      <c r="CV441" s="107">
        <v>4.2</v>
      </c>
      <c r="CW441" s="107">
        <v>209.03</v>
      </c>
      <c r="CX441" s="112">
        <v>47443.94</v>
      </c>
      <c r="CY441" s="107">
        <v>3.15</v>
      </c>
      <c r="CZ441" s="107">
        <v>177.4</v>
      </c>
      <c r="DA441" s="112">
        <v>31643.65</v>
      </c>
      <c r="DB441" s="107">
        <v>2.1</v>
      </c>
      <c r="DC441" s="107">
        <v>145.88</v>
      </c>
      <c r="DD441" s="112">
        <v>15779.24</v>
      </c>
      <c r="DE441" s="107">
        <v>1.05</v>
      </c>
      <c r="DF441" s="107">
        <v>127.91</v>
      </c>
      <c r="DG441" s="133">
        <v>80851.16</v>
      </c>
      <c r="DH441" s="112">
        <v>80848.38</v>
      </c>
      <c r="DI441" s="107">
        <v>3.87</v>
      </c>
      <c r="DJ441" s="107">
        <v>221.47</v>
      </c>
      <c r="DK441" s="112">
        <v>60575.47</v>
      </c>
      <c r="DL441" s="107">
        <v>2.9</v>
      </c>
      <c r="DM441" s="107">
        <v>188.25</v>
      </c>
      <c r="DN441" s="112">
        <v>40486.61</v>
      </c>
      <c r="DO441" s="107">
        <v>1.94</v>
      </c>
      <c r="DP441" s="162">
        <v>152.30000000000001</v>
      </c>
      <c r="DQ441" s="112">
        <v>20208.150000000001</v>
      </c>
      <c r="DR441" s="107">
        <v>0.97</v>
      </c>
      <c r="DS441" s="133">
        <v>131.16</v>
      </c>
      <c r="DT441" s="133">
        <v>12711.22</v>
      </c>
      <c r="DU441" s="112">
        <v>12712.59</v>
      </c>
      <c r="DV441" s="107">
        <v>13.01</v>
      </c>
      <c r="DW441" s="107">
        <v>218.13</v>
      </c>
      <c r="DX441" s="112">
        <v>9525.1</v>
      </c>
      <c r="DY441" s="107">
        <v>9.75</v>
      </c>
      <c r="DZ441" s="162">
        <v>181.96</v>
      </c>
      <c r="EA441" s="112">
        <v>6367.54</v>
      </c>
      <c r="EB441" s="107">
        <v>6.52</v>
      </c>
      <c r="EC441" s="162">
        <v>148.29</v>
      </c>
      <c r="ED441" s="112">
        <v>3185.86</v>
      </c>
      <c r="EE441" s="107">
        <v>3.26</v>
      </c>
      <c r="EF441" s="133">
        <v>127.61</v>
      </c>
      <c r="EG441" s="133">
        <v>2052484.84</v>
      </c>
      <c r="EH441" s="111">
        <v>2060003.81</v>
      </c>
      <c r="EI441" s="107">
        <v>5.8170000000000002</v>
      </c>
      <c r="EJ441" s="107">
        <v>245.39</v>
      </c>
      <c r="EK441" s="112">
        <v>1790103.15</v>
      </c>
      <c r="EL441" s="107">
        <v>5.0549999999999997</v>
      </c>
      <c r="EM441" s="162">
        <v>220.24</v>
      </c>
      <c r="EN441" s="112">
        <v>1540111.43</v>
      </c>
      <c r="EO441" s="107">
        <v>4.3490000000000002</v>
      </c>
      <c r="EP441" s="162">
        <v>196.23</v>
      </c>
      <c r="EQ441" s="112">
        <v>1282273.83</v>
      </c>
      <c r="ER441" s="107">
        <v>3.621</v>
      </c>
      <c r="ES441" s="162">
        <v>169.75</v>
      </c>
      <c r="ET441" s="112">
        <v>1023786.11</v>
      </c>
      <c r="EU441" s="107">
        <v>2.891</v>
      </c>
      <c r="EV441" s="162">
        <v>159.9</v>
      </c>
      <c r="EW441" s="112">
        <v>771411.05</v>
      </c>
      <c r="EX441" s="107">
        <v>2.1779999999999999</v>
      </c>
      <c r="EY441" s="162">
        <v>146.94999999999999</v>
      </c>
      <c r="EZ441" s="112">
        <v>513522.66</v>
      </c>
      <c r="FA441" s="107">
        <v>1.45</v>
      </c>
      <c r="FB441" s="162">
        <v>133.88</v>
      </c>
      <c r="FC441" s="112">
        <v>255776.84</v>
      </c>
      <c r="FD441" s="107">
        <v>0.72199999999999998</v>
      </c>
      <c r="FE441" s="133">
        <v>121.86</v>
      </c>
      <c r="FF441" s="133">
        <v>2668.48</v>
      </c>
      <c r="FG441" s="112">
        <v>2715.75</v>
      </c>
      <c r="FH441" s="107">
        <v>8.02</v>
      </c>
      <c r="FI441" s="107">
        <v>113.12</v>
      </c>
      <c r="FJ441" s="112">
        <v>1332.3</v>
      </c>
      <c r="FK441" s="107">
        <v>3.94</v>
      </c>
      <c r="FL441" s="133">
        <v>102.86</v>
      </c>
      <c r="FM441" s="133">
        <v>14947.68</v>
      </c>
      <c r="FN441" s="112">
        <v>14874.02</v>
      </c>
      <c r="FO441" s="107">
        <v>108.9</v>
      </c>
      <c r="FP441" s="107">
        <v>118.14</v>
      </c>
      <c r="FQ441" s="112">
        <v>7489.46</v>
      </c>
      <c r="FR441" s="107">
        <v>54.83</v>
      </c>
      <c r="FS441" s="133">
        <v>112.29</v>
      </c>
      <c r="FT441" s="107">
        <v>108.48699999999999</v>
      </c>
      <c r="FU441" s="107">
        <v>9.4169999999999998</v>
      </c>
      <c r="FV441" s="107">
        <v>244.45599999999999</v>
      </c>
      <c r="FW441" s="107">
        <v>107.312</v>
      </c>
      <c r="FX441" s="107">
        <v>9.3149999999999995</v>
      </c>
      <c r="FY441" s="107">
        <v>243.6</v>
      </c>
      <c r="FZ441" s="107">
        <v>1102344.6370000001</v>
      </c>
      <c r="GA441" s="107">
        <v>7.4429999999999996</v>
      </c>
      <c r="GB441" s="133">
        <v>248.30799999999999</v>
      </c>
      <c r="GC441" s="107">
        <v>4810754.9270000001</v>
      </c>
      <c r="GD441" s="107">
        <v>32.484000000000002</v>
      </c>
      <c r="GE441" s="132">
        <v>247.38900000000001</v>
      </c>
      <c r="GF441" s="132">
        <v>77.5</v>
      </c>
      <c r="GG441" s="132">
        <v>20.48</v>
      </c>
      <c r="GH441" s="132">
        <v>186.96</v>
      </c>
      <c r="GI441" s="132">
        <v>70.989999999999995</v>
      </c>
      <c r="GJ441" s="132">
        <v>33.200000000000003</v>
      </c>
      <c r="GK441" s="132">
        <v>228.3</v>
      </c>
      <c r="GL441" s="133">
        <v>0</v>
      </c>
      <c r="GM441" s="133">
        <v>0</v>
      </c>
      <c r="GN441" s="133">
        <v>0</v>
      </c>
      <c r="GO441" s="133">
        <v>2</v>
      </c>
      <c r="GP441" s="133">
        <v>0</v>
      </c>
      <c r="GQ441" s="133">
        <v>0</v>
      </c>
      <c r="GR441" s="133" t="s">
        <v>1084</v>
      </c>
      <c r="GS441" s="72" t="s">
        <v>981</v>
      </c>
      <c r="GT441" s="72">
        <v>0.87</v>
      </c>
      <c r="GU441" s="72">
        <v>0.92</v>
      </c>
      <c r="GV441" s="72">
        <v>0.94</v>
      </c>
      <c r="GW441" s="72">
        <v>0.93</v>
      </c>
      <c r="GX441" s="72" t="s">
        <v>1085</v>
      </c>
      <c r="GY441" s="72">
        <v>0.97</v>
      </c>
      <c r="GZ441" s="72">
        <v>1100</v>
      </c>
      <c r="HA441" s="133" t="s">
        <v>1086</v>
      </c>
      <c r="HB441" s="133" t="s">
        <v>981</v>
      </c>
      <c r="HC441" s="53" t="str">
        <f t="shared" si="47"/>
        <v>156</v>
      </c>
      <c r="HD441" s="56">
        <f t="shared" si="46"/>
        <v>2021</v>
      </c>
      <c r="HF441" s="56" t="e">
        <f>MATCH(ROUND(#REF!,1),#REF!,0)</f>
        <v>#REF!</v>
      </c>
      <c r="HG441" s="56" t="e">
        <f>MATCH(ROUND(#REF!,1),#REF!,0)</f>
        <v>#REF!</v>
      </c>
      <c r="HH441" s="56" t="e">
        <f>MATCH(ROUND(#REF!,1),#REF!,0)</f>
        <v>#REF!</v>
      </c>
      <c r="HI441" s="56" t="e">
        <f>MATCH(ROUND(#REF!,1),#REF!,0)</f>
        <v>#REF!</v>
      </c>
      <c r="HK441" s="115">
        <f t="shared" si="43"/>
        <v>1</v>
      </c>
      <c r="HL441" s="115" t="str" cm="1">
        <f t="array" ref="HL441">IFERROR(INDEX(#REF!,'5. Data Set'!HH441),"")</f>
        <v/>
      </c>
      <c r="HN441" s="116" t="str" cm="1">
        <f t="array" ref="HN441">IF(IFERROR(INDEX($E$5:$E$900,SMALL(IF(ROUND($EH$5:$EH$900,1)=ROUND($EH441,1),ROW($EH$5:$EH$900)-4,""),1)),"")=$E441,"",IFERROR(INDEX($E$5:$E$900,SMALL(IF(ROUND($EH$5:$EH$900,1)=ROUND($EH441,1),ROW($EH$5:$EH$900)-4,""),1)),""))</f>
        <v/>
      </c>
      <c r="HO441" s="116" t="str" cm="1">
        <f t="array" ref="HO441">IF(IFERROR(INDEX($E$5:$E$900,SMALL(IF(ROUND($EH$5:$EH$900,1)=ROUND($EH441,1),ROW($EH$5:$EH$900)-4,""),2)),"")=$E441,"",IFERROR(INDEX($E$5:$E$900,SMALL(IF(ROUND($EH$5:$EH$900,1)=ROUND($EH441,1),ROW($EH$5:$EH$900)-4,""),2)),""))</f>
        <v/>
      </c>
      <c r="HP441" s="116" t="str" cm="1">
        <f t="array" ref="HP441">IF(IFERROR(INDEX($E$5:$E$900,SMALL(IF(ROUND($EH$5:$EH$900,1)=ROUND($EH441,1),ROW($EH$5:$EH$900)-4,""),3)),"")=$E441,"",IFERROR(INDEX($E$5:$E$900,SMALL(IF(ROUND($EH$5:$EH$900,1)=ROUND($EH441,1),ROW($EH$5:$EH$900)-4,""),3)),""))</f>
        <v/>
      </c>
      <c r="HQ441" s="117" t="str" cm="1">
        <f t="array" ref="HQ441">IF(IFERROR(INDEX($E$5:$E$900,SMALL(IF(ROUND($EH$5:$EH$900,1)=ROUND($EH441,1),ROW($EH$5:$EH$900)-4,""),4)),"")=$E441,"",IFERROR(INDEX($E$5:$E$900,SMALL(IF(ROUND($EH$5:$EH$900,1)=ROUND($EH441,1),ROW($EH$5:$EH$900)-4,""),4)),""))</f>
        <v/>
      </c>
      <c r="HR441" s="118"/>
      <c r="HS441" s="105" t="str">
        <f t="shared" si="44"/>
        <v>BATB</v>
      </c>
      <c r="HT441" s="119" t="str">
        <f t="shared" si="45"/>
        <v/>
      </c>
      <c r="HU441" s="119" t="str">
        <f t="shared" si="45"/>
        <v/>
      </c>
      <c r="HV441" s="119" t="str">
        <f t="shared" si="45"/>
        <v/>
      </c>
      <c r="HW441" s="119" t="str">
        <f t="shared" si="45"/>
        <v/>
      </c>
    </row>
    <row r="442" spans="1:231" ht="12.75" customHeight="1" x14ac:dyDescent="0.25">
      <c r="A442" s="110" t="s">
        <v>1072</v>
      </c>
      <c r="B442" s="110" t="s">
        <v>1399</v>
      </c>
      <c r="C442" s="107" t="s">
        <v>1074</v>
      </c>
      <c r="D442" s="108">
        <v>2021</v>
      </c>
      <c r="E442" s="109" t="s">
        <v>1403</v>
      </c>
      <c r="F442" s="107" t="s">
        <v>309</v>
      </c>
      <c r="G442" s="107" t="s">
        <v>1076</v>
      </c>
      <c r="H442" s="107" t="s">
        <v>1076</v>
      </c>
      <c r="I442" s="107" t="s">
        <v>1076</v>
      </c>
      <c r="J442" s="107" t="s">
        <v>1076</v>
      </c>
      <c r="K442" s="107" t="s">
        <v>1076</v>
      </c>
      <c r="L442" s="107" t="s">
        <v>1076</v>
      </c>
      <c r="M442" s="107" t="s">
        <v>1076</v>
      </c>
      <c r="N442" s="107" t="s">
        <v>1076</v>
      </c>
      <c r="O442" s="107" t="s">
        <v>1076</v>
      </c>
      <c r="P442" s="107" t="s">
        <v>1076</v>
      </c>
      <c r="Q442" s="107" t="s">
        <v>1076</v>
      </c>
      <c r="R442" s="107" t="s">
        <v>1077</v>
      </c>
      <c r="S442" s="107" t="s">
        <v>1077</v>
      </c>
      <c r="T442" s="107" t="s">
        <v>1077</v>
      </c>
      <c r="U442" s="107" t="s">
        <v>1077</v>
      </c>
      <c r="V442" s="107" t="s">
        <v>1077</v>
      </c>
      <c r="W442" s="107" t="s">
        <v>18</v>
      </c>
      <c r="X442" s="105" t="s">
        <v>1098</v>
      </c>
      <c r="Y442" s="107" t="s">
        <v>296</v>
      </c>
      <c r="Z442" s="107">
        <v>1</v>
      </c>
      <c r="AA442" s="107" t="s">
        <v>1393</v>
      </c>
      <c r="AB442" s="246">
        <v>2</v>
      </c>
      <c r="AC442" s="246">
        <v>1</v>
      </c>
      <c r="AD442" s="107">
        <v>2694</v>
      </c>
      <c r="AE442" s="107">
        <v>38</v>
      </c>
      <c r="AF442" s="107">
        <v>1</v>
      </c>
      <c r="AG442" s="107">
        <v>190700</v>
      </c>
      <c r="AH442" s="107">
        <v>16</v>
      </c>
      <c r="AI442" s="107" t="s">
        <v>1394</v>
      </c>
      <c r="AJ442" s="110">
        <v>3</v>
      </c>
      <c r="AK442" s="110"/>
      <c r="AL442" s="107"/>
      <c r="AM442" s="107">
        <v>2</v>
      </c>
      <c r="AN442" s="110" t="s">
        <v>367</v>
      </c>
      <c r="AO442" s="110">
        <v>1600</v>
      </c>
      <c r="AP442" s="107" t="s">
        <v>1140</v>
      </c>
      <c r="AQ442" s="107" t="s">
        <v>1081</v>
      </c>
      <c r="AR442" s="107" t="s">
        <v>1082</v>
      </c>
      <c r="AS442" s="107" t="s">
        <v>1083</v>
      </c>
      <c r="AT442" s="107" t="s">
        <v>478</v>
      </c>
      <c r="AU442" s="111">
        <v>13.82</v>
      </c>
      <c r="AV442" s="111">
        <v>24.73</v>
      </c>
      <c r="AW442" s="111">
        <v>19.14</v>
      </c>
      <c r="AX442" s="111">
        <v>6.2850000000000001</v>
      </c>
      <c r="AY442" s="111">
        <v>10.24</v>
      </c>
      <c r="AZ442" s="111">
        <v>35.21</v>
      </c>
      <c r="BA442" s="111">
        <v>12.37</v>
      </c>
      <c r="BB442" s="111">
        <v>51.49</v>
      </c>
      <c r="BC442" s="111">
        <v>657.33</v>
      </c>
      <c r="BD442" s="111">
        <v>38.69</v>
      </c>
      <c r="BE442" s="133">
        <v>55.27</v>
      </c>
      <c r="BF442" s="133">
        <v>28.5</v>
      </c>
      <c r="BG442" s="133">
        <v>28021.07</v>
      </c>
      <c r="BH442" s="112">
        <v>27998.814999999999</v>
      </c>
      <c r="BI442" s="111">
        <v>4.0439999999999996</v>
      </c>
      <c r="BJ442" s="112">
        <v>208.08699999999999</v>
      </c>
      <c r="BK442" s="112">
        <v>21101.789000000001</v>
      </c>
      <c r="BL442" s="111">
        <v>3.0470000000000002</v>
      </c>
      <c r="BM442" s="112">
        <v>172.71899999999999</v>
      </c>
      <c r="BN442" s="112">
        <v>14032.709000000001</v>
      </c>
      <c r="BO442" s="111">
        <v>2.0270000000000001</v>
      </c>
      <c r="BP442" s="112">
        <v>148.755</v>
      </c>
      <c r="BQ442" s="112">
        <v>7026.2539999999999</v>
      </c>
      <c r="BR442" s="111">
        <v>1.0149999999999999</v>
      </c>
      <c r="BS442" s="133">
        <v>129.739</v>
      </c>
      <c r="BT442" s="133">
        <v>455802.55</v>
      </c>
      <c r="BU442" s="112">
        <v>454974.66700000002</v>
      </c>
      <c r="BV442" s="107">
        <v>7.71</v>
      </c>
      <c r="BW442" s="107">
        <v>222.27099999999999</v>
      </c>
      <c r="BX442" s="107">
        <v>341910.451</v>
      </c>
      <c r="BY442" s="107">
        <v>5.7939999999999996</v>
      </c>
      <c r="BZ442" s="107">
        <v>186.80600000000001</v>
      </c>
      <c r="CA442" s="107">
        <v>227884.50899999999</v>
      </c>
      <c r="CB442" s="107">
        <v>3.8620000000000001</v>
      </c>
      <c r="CC442" s="107">
        <v>158.19999999999999</v>
      </c>
      <c r="CD442" s="107">
        <v>114014.432</v>
      </c>
      <c r="CE442" s="107">
        <v>1.9319999999999999</v>
      </c>
      <c r="CF442" s="133">
        <v>135.71299999999999</v>
      </c>
      <c r="CG442" s="133">
        <v>86481.19</v>
      </c>
      <c r="CH442" s="112">
        <v>86252.093999999997</v>
      </c>
      <c r="CI442" s="107">
        <v>5.4089999999999998</v>
      </c>
      <c r="CJ442" s="107">
        <v>196.881</v>
      </c>
      <c r="CK442" s="107">
        <v>64853.012000000002</v>
      </c>
      <c r="CL442" s="107">
        <v>4.0670000000000002</v>
      </c>
      <c r="CM442" s="107">
        <v>165.09399999999999</v>
      </c>
      <c r="CN442" s="107">
        <v>43253.803</v>
      </c>
      <c r="CO442" s="107">
        <v>2.7120000000000002</v>
      </c>
      <c r="CP442" s="107">
        <v>144.655</v>
      </c>
      <c r="CQ442" s="107">
        <v>21644.527999999998</v>
      </c>
      <c r="CR442" s="107">
        <v>1.357</v>
      </c>
      <c r="CS442" s="107">
        <v>128.31</v>
      </c>
      <c r="CT442" s="107">
        <v>46884.160000000003</v>
      </c>
      <c r="CU442" s="107">
        <v>46930.39</v>
      </c>
      <c r="CV442" s="107">
        <v>3.12</v>
      </c>
      <c r="CW442" s="107">
        <v>180.99</v>
      </c>
      <c r="CX442" s="112">
        <v>35182.1</v>
      </c>
      <c r="CY442" s="107">
        <v>2.34</v>
      </c>
      <c r="CZ442" s="107">
        <v>164.19</v>
      </c>
      <c r="DA442" s="112">
        <v>23443.46</v>
      </c>
      <c r="DB442" s="107">
        <v>1.56</v>
      </c>
      <c r="DC442" s="107">
        <v>136.29</v>
      </c>
      <c r="DD442" s="112">
        <v>11728.11</v>
      </c>
      <c r="DE442" s="107">
        <v>0.78</v>
      </c>
      <c r="DF442" s="107">
        <v>123.95</v>
      </c>
      <c r="DG442" s="133">
        <v>59853.45</v>
      </c>
      <c r="DH442" s="112">
        <v>59777.760000000002</v>
      </c>
      <c r="DI442" s="107">
        <v>2.86</v>
      </c>
      <c r="DJ442" s="107">
        <v>189.64</v>
      </c>
      <c r="DK442" s="112">
        <v>44923.59</v>
      </c>
      <c r="DL442" s="107">
        <v>2.15</v>
      </c>
      <c r="DM442" s="107">
        <v>169.35</v>
      </c>
      <c r="DN442" s="112">
        <v>29952.23</v>
      </c>
      <c r="DO442" s="107">
        <v>1.43</v>
      </c>
      <c r="DP442" s="162">
        <v>141.6</v>
      </c>
      <c r="DQ442" s="112">
        <v>14951.42</v>
      </c>
      <c r="DR442" s="107">
        <v>0.72</v>
      </c>
      <c r="DS442" s="133">
        <v>126.17</v>
      </c>
      <c r="DT442" s="133">
        <v>9409.6200000000008</v>
      </c>
      <c r="DU442" s="112">
        <v>9417.58</v>
      </c>
      <c r="DV442" s="107">
        <v>9.64</v>
      </c>
      <c r="DW442" s="107">
        <v>187.61</v>
      </c>
      <c r="DX442" s="112">
        <v>7067.63</v>
      </c>
      <c r="DY442" s="107">
        <v>7.24</v>
      </c>
      <c r="DZ442" s="162">
        <v>163.51</v>
      </c>
      <c r="EA442" s="112">
        <v>4711.57</v>
      </c>
      <c r="EB442" s="107">
        <v>4.82</v>
      </c>
      <c r="EC442" s="162">
        <v>138.22</v>
      </c>
      <c r="ED442" s="112">
        <v>2345.4</v>
      </c>
      <c r="EE442" s="107">
        <v>2.4</v>
      </c>
      <c r="EF442" s="133">
        <v>123.92</v>
      </c>
      <c r="EG442" s="133">
        <v>1568124.98</v>
      </c>
      <c r="EH442" s="111">
        <v>1568721.14</v>
      </c>
      <c r="EI442" s="107">
        <v>4.43</v>
      </c>
      <c r="EJ442" s="107">
        <v>209.11</v>
      </c>
      <c r="EK442" s="112">
        <v>1367398.53</v>
      </c>
      <c r="EL442" s="107">
        <v>3.8610000000000002</v>
      </c>
      <c r="EM442" s="162">
        <v>193.77</v>
      </c>
      <c r="EN442" s="112">
        <v>1169836.03</v>
      </c>
      <c r="EO442" s="107">
        <v>3.3039999999999998</v>
      </c>
      <c r="EP442" s="162">
        <v>177.85</v>
      </c>
      <c r="EQ442" s="112">
        <v>982301.52</v>
      </c>
      <c r="ER442" s="107">
        <v>2.774</v>
      </c>
      <c r="ES442" s="162">
        <v>163.35</v>
      </c>
      <c r="ET442" s="112">
        <v>784148.42</v>
      </c>
      <c r="EU442" s="107">
        <v>2.214</v>
      </c>
      <c r="EV442" s="162">
        <v>148.94999999999999</v>
      </c>
      <c r="EW442" s="112">
        <v>587894.12</v>
      </c>
      <c r="EX442" s="107">
        <v>1.66</v>
      </c>
      <c r="EY442" s="162">
        <v>138.94</v>
      </c>
      <c r="EZ442" s="112">
        <v>391826.31</v>
      </c>
      <c r="FA442" s="107">
        <v>1.107</v>
      </c>
      <c r="FB442" s="162">
        <v>128.91999999999999</v>
      </c>
      <c r="FC442" s="112">
        <v>196919.22</v>
      </c>
      <c r="FD442" s="107">
        <v>0.55600000000000005</v>
      </c>
      <c r="FE442" s="133">
        <v>120.12</v>
      </c>
      <c r="FF442" s="133">
        <v>2659.88</v>
      </c>
      <c r="FG442" s="112">
        <v>2711.4</v>
      </c>
      <c r="FH442" s="107">
        <v>8.01</v>
      </c>
      <c r="FI442" s="107">
        <v>113.97</v>
      </c>
      <c r="FJ442" s="112">
        <v>1331.3</v>
      </c>
      <c r="FK442" s="107">
        <v>3.93</v>
      </c>
      <c r="FL442" s="133">
        <v>104.31</v>
      </c>
      <c r="FM442" s="133">
        <v>14539.87</v>
      </c>
      <c r="FN442" s="112">
        <v>14738.08</v>
      </c>
      <c r="FO442" s="107">
        <v>107.9</v>
      </c>
      <c r="FP442" s="107">
        <v>118.47</v>
      </c>
      <c r="FQ442" s="112">
        <v>7282.53</v>
      </c>
      <c r="FR442" s="107">
        <v>53.32</v>
      </c>
      <c r="FS442" s="133">
        <v>112.39</v>
      </c>
      <c r="FT442" s="107">
        <v>100.791</v>
      </c>
      <c r="FU442" s="107">
        <v>8.7490000000000006</v>
      </c>
      <c r="FV442" s="107">
        <v>225.453</v>
      </c>
      <c r="FW442" s="107">
        <v>99.542000000000002</v>
      </c>
      <c r="FX442" s="107">
        <v>8.641</v>
      </c>
      <c r="FY442" s="107">
        <v>224.05600000000001</v>
      </c>
      <c r="FZ442" s="107">
        <v>821779.42799999996</v>
      </c>
      <c r="GA442" s="107">
        <v>5.5490000000000004</v>
      </c>
      <c r="GB442" s="133">
        <v>209.22900000000001</v>
      </c>
      <c r="GC442" s="107">
        <v>3555457.7140000002</v>
      </c>
      <c r="GD442" s="107">
        <v>24.007999999999999</v>
      </c>
      <c r="GE442" s="132">
        <v>208.423</v>
      </c>
      <c r="GF442" s="132">
        <v>77.3</v>
      </c>
      <c r="GG442" s="132">
        <v>16.68</v>
      </c>
      <c r="GH442" s="132">
        <v>183.96</v>
      </c>
      <c r="GI442" s="132">
        <v>66.760000000000005</v>
      </c>
      <c r="GJ442" s="132">
        <v>28.5</v>
      </c>
      <c r="GK442" s="132">
        <v>228.9</v>
      </c>
      <c r="GL442" s="133">
        <v>0</v>
      </c>
      <c r="GM442" s="133">
        <v>0</v>
      </c>
      <c r="GN442" s="133">
        <v>0</v>
      </c>
      <c r="GO442" s="133">
        <v>2</v>
      </c>
      <c r="GP442" s="133">
        <v>0</v>
      </c>
      <c r="GQ442" s="133">
        <v>0</v>
      </c>
      <c r="GR442" s="133" t="s">
        <v>1084</v>
      </c>
      <c r="GS442" s="72" t="s">
        <v>981</v>
      </c>
      <c r="GT442" s="72">
        <v>0.87</v>
      </c>
      <c r="GU442" s="72">
        <v>0.92</v>
      </c>
      <c r="GV442" s="72">
        <v>0.94</v>
      </c>
      <c r="GW442" s="72">
        <v>0.93</v>
      </c>
      <c r="GX442" s="72" t="s">
        <v>1085</v>
      </c>
      <c r="GY442" s="72">
        <v>0.97</v>
      </c>
      <c r="GZ442" s="72">
        <v>1100</v>
      </c>
      <c r="HA442" s="133" t="s">
        <v>1086</v>
      </c>
      <c r="HB442" s="133" t="s">
        <v>981</v>
      </c>
      <c r="HC442" s="53" t="str">
        <f t="shared" si="47"/>
        <v>157</v>
      </c>
      <c r="HD442" s="56">
        <f t="shared" si="46"/>
        <v>2021</v>
      </c>
      <c r="HF442" s="56" t="e">
        <f>MATCH(ROUND(#REF!,1),#REF!,0)</f>
        <v>#REF!</v>
      </c>
      <c r="HG442" s="56" t="e">
        <f>MATCH(ROUND(#REF!,1),#REF!,0)</f>
        <v>#REF!</v>
      </c>
      <c r="HH442" s="56" t="e">
        <f>MATCH(ROUND(#REF!,1),#REF!,0)</f>
        <v>#REF!</v>
      </c>
      <c r="HI442" s="56" t="e">
        <f>MATCH(ROUND(#REF!,1),#REF!,0)</f>
        <v>#REF!</v>
      </c>
      <c r="HK442" s="115">
        <f t="shared" si="43"/>
        <v>1</v>
      </c>
      <c r="HL442" s="115" t="str" cm="1">
        <f t="array" ref="HL442">IFERROR(INDEX(#REF!,'5. Data Set'!HH442),"")</f>
        <v/>
      </c>
      <c r="HN442" s="116" t="str" cm="1">
        <f t="array" ref="HN442">IF(IFERROR(INDEX($E$5:$E$900,SMALL(IF(ROUND($EH$5:$EH$900,1)=ROUND($EH442,1),ROW($EH$5:$EH$900)-4,""),1)),"")=$E442,"",IFERROR(INDEX($E$5:$E$900,SMALL(IF(ROUND($EH$5:$EH$900,1)=ROUND($EH442,1),ROW($EH$5:$EH$900)-4,""),1)),""))</f>
        <v/>
      </c>
      <c r="HO442" s="116" t="str" cm="1">
        <f t="array" ref="HO442">IF(IFERROR(INDEX($E$5:$E$900,SMALL(IF(ROUND($EH$5:$EH$900,1)=ROUND($EH442,1),ROW($EH$5:$EH$900)-4,""),2)),"")=$E442,"",IFERROR(INDEX($E$5:$E$900,SMALL(IF(ROUND($EH$5:$EH$900,1)=ROUND($EH442,1),ROW($EH$5:$EH$900)-4,""),2)),""))</f>
        <v/>
      </c>
      <c r="HP442" s="116" t="str" cm="1">
        <f t="array" ref="HP442">IF(IFERROR(INDEX($E$5:$E$900,SMALL(IF(ROUND($EH$5:$EH$900,1)=ROUND($EH442,1),ROW($EH$5:$EH$900)-4,""),3)),"")=$E442,"",IFERROR(INDEX($E$5:$E$900,SMALL(IF(ROUND($EH$5:$EH$900,1)=ROUND($EH442,1),ROW($EH$5:$EH$900)-4,""),3)),""))</f>
        <v/>
      </c>
      <c r="HQ442" s="117" t="str" cm="1">
        <f t="array" ref="HQ442">IF(IFERROR(INDEX($E$5:$E$900,SMALL(IF(ROUND($EH$5:$EH$900,1)=ROUND($EH442,1),ROW($EH$5:$EH$900)-4,""),4)),"")=$E442,"",IFERROR(INDEX($E$5:$E$900,SMALL(IF(ROUND($EH$5:$EH$900,1)=ROUND($EH442,1),ROW($EH$5:$EH$900)-4,""),4)),""))</f>
        <v/>
      </c>
      <c r="HR442" s="118"/>
      <c r="HS442" s="105" t="str">
        <f t="shared" si="44"/>
        <v>BATB</v>
      </c>
      <c r="HT442" s="119" t="str">
        <f t="shared" si="45"/>
        <v/>
      </c>
      <c r="HU442" s="119" t="str">
        <f t="shared" si="45"/>
        <v/>
      </c>
      <c r="HV442" s="119" t="str">
        <f t="shared" si="45"/>
        <v/>
      </c>
      <c r="HW442" s="119" t="str">
        <f t="shared" si="45"/>
        <v/>
      </c>
    </row>
    <row r="443" spans="1:231" ht="12.75" customHeight="1" x14ac:dyDescent="0.25">
      <c r="A443" s="110" t="s">
        <v>1072</v>
      </c>
      <c r="B443" s="110" t="s">
        <v>1399</v>
      </c>
      <c r="C443" s="107" t="s">
        <v>1142</v>
      </c>
      <c r="D443" s="108">
        <v>2019</v>
      </c>
      <c r="E443" s="109" t="s">
        <v>1404</v>
      </c>
      <c r="F443" s="107" t="s">
        <v>300</v>
      </c>
      <c r="G443" s="107" t="s">
        <v>1076</v>
      </c>
      <c r="H443" s="107" t="s">
        <v>1076</v>
      </c>
      <c r="I443" s="107" t="s">
        <v>1076</v>
      </c>
      <c r="J443" s="107" t="s">
        <v>1076</v>
      </c>
      <c r="K443" s="107" t="s">
        <v>1076</v>
      </c>
      <c r="L443" s="107" t="s">
        <v>1076</v>
      </c>
      <c r="M443" s="107" t="s">
        <v>1076</v>
      </c>
      <c r="N443" s="107" t="s">
        <v>1076</v>
      </c>
      <c r="O443" s="107" t="s">
        <v>1076</v>
      </c>
      <c r="P443" s="107" t="s">
        <v>1076</v>
      </c>
      <c r="Q443" s="107" t="s">
        <v>1076</v>
      </c>
      <c r="R443" s="107" t="s">
        <v>1077</v>
      </c>
      <c r="S443" s="107" t="s">
        <v>1077</v>
      </c>
      <c r="T443" s="107" t="s">
        <v>1077</v>
      </c>
      <c r="U443" s="107" t="s">
        <v>1077</v>
      </c>
      <c r="V443" s="107" t="s">
        <v>1077</v>
      </c>
      <c r="W443" s="107" t="s">
        <v>18</v>
      </c>
      <c r="X443" s="105" t="s">
        <v>1098</v>
      </c>
      <c r="Y443" s="107" t="s">
        <v>296</v>
      </c>
      <c r="Z443" s="107">
        <v>1</v>
      </c>
      <c r="AA443" s="107" t="s">
        <v>1089</v>
      </c>
      <c r="AB443" s="246">
        <v>2</v>
      </c>
      <c r="AC443" s="246">
        <v>1</v>
      </c>
      <c r="AD443" s="107">
        <v>2700</v>
      </c>
      <c r="AE443" s="107">
        <v>28</v>
      </c>
      <c r="AF443" s="107">
        <v>2</v>
      </c>
      <c r="AG443" s="107">
        <v>190700</v>
      </c>
      <c r="AH443" s="107">
        <v>6</v>
      </c>
      <c r="AI443" s="107" t="s">
        <v>1405</v>
      </c>
      <c r="AJ443" s="110">
        <v>8</v>
      </c>
      <c r="AK443" s="110"/>
      <c r="AL443" s="107"/>
      <c r="AM443" s="107">
        <v>1</v>
      </c>
      <c r="AN443" s="110" t="s">
        <v>493</v>
      </c>
      <c r="AO443" s="110">
        <v>1300</v>
      </c>
      <c r="AP443" s="107" t="s">
        <v>1116</v>
      </c>
      <c r="AQ443" s="107" t="s">
        <v>441</v>
      </c>
      <c r="AR443" s="107" t="s">
        <v>319</v>
      </c>
      <c r="AS443" s="107" t="s">
        <v>477</v>
      </c>
      <c r="AT443" s="107" t="s">
        <v>478</v>
      </c>
      <c r="AU443" s="111">
        <v>20.440000000000001</v>
      </c>
      <c r="AV443" s="111">
        <v>23.21</v>
      </c>
      <c r="AW443" s="111">
        <v>26.69</v>
      </c>
      <c r="AX443" s="111">
        <v>11.99</v>
      </c>
      <c r="AY443" s="111">
        <v>17.329999999999998</v>
      </c>
      <c r="AZ443" s="111">
        <v>24.86</v>
      </c>
      <c r="BA443" s="111">
        <v>14.9</v>
      </c>
      <c r="BB443" s="111">
        <v>13.93</v>
      </c>
      <c r="BC443" s="111">
        <v>29.63</v>
      </c>
      <c r="BD443" s="111">
        <v>20.2</v>
      </c>
      <c r="BE443" s="133">
        <v>94.87</v>
      </c>
      <c r="BF443" s="133">
        <v>28.7</v>
      </c>
      <c r="BG443" s="133">
        <v>65771.45</v>
      </c>
      <c r="BH443" s="112">
        <v>65731.209000000003</v>
      </c>
      <c r="BI443" s="111">
        <v>9.4930000000000003</v>
      </c>
      <c r="BJ443" s="112">
        <v>344.44200000000001</v>
      </c>
      <c r="BK443" s="112">
        <v>49242.21</v>
      </c>
      <c r="BL443" s="111">
        <v>7.1109999999999998</v>
      </c>
      <c r="BM443" s="112">
        <v>342.17099999999999</v>
      </c>
      <c r="BN443" s="112">
        <v>32825.976999999999</v>
      </c>
      <c r="BO443" s="111">
        <v>4.7409999999999997</v>
      </c>
      <c r="BP443" s="112">
        <v>244.953</v>
      </c>
      <c r="BQ443" s="112">
        <v>16381.297</v>
      </c>
      <c r="BR443" s="111">
        <v>2.3660000000000001</v>
      </c>
      <c r="BS443" s="133">
        <v>150.167</v>
      </c>
      <c r="BT443" s="133">
        <v>572195.71</v>
      </c>
      <c r="BU443" s="112">
        <v>573321.31400000001</v>
      </c>
      <c r="BV443" s="107">
        <v>9.7159999999999993</v>
      </c>
      <c r="BW443" s="107">
        <v>350.38</v>
      </c>
      <c r="BX443" s="107">
        <v>429264.42200000002</v>
      </c>
      <c r="BY443" s="107">
        <v>7.2750000000000004</v>
      </c>
      <c r="BZ443" s="107">
        <v>290.55</v>
      </c>
      <c r="CA443" s="107">
        <v>286126.16200000001</v>
      </c>
      <c r="CB443" s="107">
        <v>4.8490000000000002</v>
      </c>
      <c r="CC443" s="107">
        <v>197.99299999999999</v>
      </c>
      <c r="CD443" s="107">
        <v>143101.497</v>
      </c>
      <c r="CE443" s="107">
        <v>2.4249999999999998</v>
      </c>
      <c r="CF443" s="133">
        <v>141.97800000000001</v>
      </c>
      <c r="CG443" s="133">
        <v>186829.5</v>
      </c>
      <c r="CH443" s="112">
        <v>185727.478</v>
      </c>
      <c r="CI443" s="107">
        <v>11.647</v>
      </c>
      <c r="CJ443" s="107">
        <v>320.81</v>
      </c>
      <c r="CK443" s="107">
        <v>140255.33499999999</v>
      </c>
      <c r="CL443" s="107">
        <v>8.7949999999999999</v>
      </c>
      <c r="CM443" s="107">
        <v>314.05200000000002</v>
      </c>
      <c r="CN443" s="107">
        <v>93353.519</v>
      </c>
      <c r="CO443" s="107">
        <v>5.8540000000000001</v>
      </c>
      <c r="CP443" s="107">
        <v>232.03299999999999</v>
      </c>
      <c r="CQ443" s="107">
        <v>46681.188999999998</v>
      </c>
      <c r="CR443" s="107">
        <v>2.927</v>
      </c>
      <c r="CS443" s="107">
        <v>147.953</v>
      </c>
      <c r="CT443" s="107">
        <v>101237.63</v>
      </c>
      <c r="CU443" s="107">
        <v>101221.11</v>
      </c>
      <c r="CV443" s="107">
        <v>6.72</v>
      </c>
      <c r="CW443" s="107">
        <v>322.31</v>
      </c>
      <c r="CX443" s="112">
        <v>76012.41</v>
      </c>
      <c r="CY443" s="107">
        <v>5.05</v>
      </c>
      <c r="CZ443" s="107">
        <v>285.94</v>
      </c>
      <c r="DA443" s="112">
        <v>50613.84</v>
      </c>
      <c r="DB443" s="107">
        <v>3.36</v>
      </c>
      <c r="DC443" s="107">
        <v>218.55</v>
      </c>
      <c r="DD443" s="112">
        <v>25312.62</v>
      </c>
      <c r="DE443" s="107">
        <v>1.68</v>
      </c>
      <c r="DF443" s="107">
        <v>140.21</v>
      </c>
      <c r="DG443" s="133">
        <v>155920.70000000001</v>
      </c>
      <c r="DH443" s="112">
        <v>155882.25</v>
      </c>
      <c r="DI443" s="107">
        <v>7.46</v>
      </c>
      <c r="DJ443" s="107">
        <v>323.82</v>
      </c>
      <c r="DK443" s="112">
        <v>116896.05</v>
      </c>
      <c r="DL443" s="107">
        <v>5.6</v>
      </c>
      <c r="DM443" s="107">
        <v>309.51</v>
      </c>
      <c r="DN443" s="112">
        <v>78029.87</v>
      </c>
      <c r="DO443" s="107">
        <v>3.74</v>
      </c>
      <c r="DP443" s="162">
        <v>227.96</v>
      </c>
      <c r="DQ443" s="112">
        <v>38976.14</v>
      </c>
      <c r="DR443" s="107">
        <v>1.87</v>
      </c>
      <c r="DS443" s="133">
        <v>141.27000000000001</v>
      </c>
      <c r="DT443" s="133">
        <v>10946.4</v>
      </c>
      <c r="DU443" s="112">
        <v>10920.36</v>
      </c>
      <c r="DV443" s="107">
        <v>11.18</v>
      </c>
      <c r="DW443" s="107">
        <v>324.19</v>
      </c>
      <c r="DX443" s="112">
        <v>8167.7</v>
      </c>
      <c r="DY443" s="107">
        <v>8.36</v>
      </c>
      <c r="DZ443" s="162">
        <v>304.57</v>
      </c>
      <c r="EA443" s="112">
        <v>5484.94</v>
      </c>
      <c r="EB443" s="107">
        <v>5.62</v>
      </c>
      <c r="EC443" s="162">
        <v>232.77</v>
      </c>
      <c r="ED443" s="112">
        <v>2734.64</v>
      </c>
      <c r="EE443" s="107">
        <v>2.8</v>
      </c>
      <c r="EF443" s="133">
        <v>167.32</v>
      </c>
      <c r="EG443" s="133">
        <v>2850540.72</v>
      </c>
      <c r="EH443" s="111">
        <v>2846502.48</v>
      </c>
      <c r="EI443" s="107">
        <v>8.0380000000000003</v>
      </c>
      <c r="EJ443" s="107">
        <v>347.7</v>
      </c>
      <c r="EK443" s="112">
        <v>2495561.11</v>
      </c>
      <c r="EL443" s="107">
        <v>7.0469999999999997</v>
      </c>
      <c r="EM443" s="162">
        <v>345.9</v>
      </c>
      <c r="EN443" s="112">
        <v>2135161.5</v>
      </c>
      <c r="EO443" s="107">
        <v>6.03</v>
      </c>
      <c r="EP443" s="162">
        <v>312.48</v>
      </c>
      <c r="EQ443" s="112">
        <v>1781933.53</v>
      </c>
      <c r="ER443" s="107">
        <v>5.032</v>
      </c>
      <c r="ES443" s="162">
        <v>274.5</v>
      </c>
      <c r="ET443" s="112">
        <v>1425541.09</v>
      </c>
      <c r="EU443" s="107">
        <v>4.0259999999999998</v>
      </c>
      <c r="EV443" s="162">
        <v>235</v>
      </c>
      <c r="EW443" s="112">
        <v>1071790.6299999999</v>
      </c>
      <c r="EX443" s="107">
        <v>3.0270000000000001</v>
      </c>
      <c r="EY443" s="162">
        <v>201.73</v>
      </c>
      <c r="EZ443" s="112">
        <v>712846.37</v>
      </c>
      <c r="FA443" s="107">
        <v>2.0129999999999999</v>
      </c>
      <c r="FB443" s="162">
        <v>173.6</v>
      </c>
      <c r="FC443" s="112">
        <v>356575.86</v>
      </c>
      <c r="FD443" s="107">
        <v>1.0069999999999999</v>
      </c>
      <c r="FE443" s="133">
        <v>132.36000000000001</v>
      </c>
      <c r="FF443" s="133">
        <v>682.5</v>
      </c>
      <c r="FG443" s="112">
        <v>703.34</v>
      </c>
      <c r="FH443" s="107">
        <v>2.08</v>
      </c>
      <c r="FI443" s="107">
        <v>109.66</v>
      </c>
      <c r="FJ443" s="112">
        <v>340.11</v>
      </c>
      <c r="FK443" s="107">
        <v>1.01</v>
      </c>
      <c r="FL443" s="133">
        <v>98.1</v>
      </c>
      <c r="FM443" s="133">
        <v>581</v>
      </c>
      <c r="FN443" s="112">
        <v>582.11</v>
      </c>
      <c r="FO443" s="107">
        <v>4.26</v>
      </c>
      <c r="FP443" s="107">
        <v>103.47</v>
      </c>
      <c r="FQ443" s="112">
        <v>289.13</v>
      </c>
      <c r="FR443" s="107">
        <v>2.12</v>
      </c>
      <c r="FS443" s="133">
        <v>99.32</v>
      </c>
      <c r="FT443" s="107">
        <v>73.418000000000006</v>
      </c>
      <c r="FU443" s="107">
        <v>6.3730000000000002</v>
      </c>
      <c r="FV443" s="107">
        <v>313.02100000000002</v>
      </c>
      <c r="FW443" s="107">
        <v>71.546999999999997</v>
      </c>
      <c r="FX443" s="107">
        <v>6.2110000000000003</v>
      </c>
      <c r="FY443" s="107">
        <v>310.02999999999997</v>
      </c>
      <c r="FZ443" s="107">
        <v>2185264.3509999998</v>
      </c>
      <c r="GA443" s="107">
        <v>14.756</v>
      </c>
      <c r="GB443" s="133">
        <v>341.30500000000001</v>
      </c>
      <c r="GC443" s="107">
        <v>10564054.812000001</v>
      </c>
      <c r="GD443" s="107">
        <v>71.332999999999998</v>
      </c>
      <c r="GE443" s="132">
        <v>342.62599999999998</v>
      </c>
      <c r="GF443" s="132">
        <v>92.2</v>
      </c>
      <c r="GG443" s="132">
        <v>20.23</v>
      </c>
      <c r="GH443" s="132">
        <v>20.32</v>
      </c>
      <c r="GI443" s="132">
        <v>64.849999999999994</v>
      </c>
      <c r="GJ443" s="132">
        <v>28.7</v>
      </c>
      <c r="GK443" s="132">
        <v>209.5</v>
      </c>
      <c r="GL443" s="133">
        <v>0</v>
      </c>
      <c r="GM443" s="133">
        <v>0</v>
      </c>
      <c r="GN443" s="133">
        <v>0</v>
      </c>
      <c r="GO443" s="133">
        <v>2</v>
      </c>
      <c r="GP443" s="133">
        <v>0</v>
      </c>
      <c r="GQ443" s="133">
        <v>0</v>
      </c>
      <c r="GR443" s="133" t="s">
        <v>1084</v>
      </c>
      <c r="GS443" s="72" t="s">
        <v>981</v>
      </c>
      <c r="GT443" s="72">
        <v>0.87</v>
      </c>
      <c r="GU443" s="72">
        <v>0.92</v>
      </c>
      <c r="GV443" s="72">
        <v>0.94</v>
      </c>
      <c r="GW443" s="72">
        <v>0.93</v>
      </c>
      <c r="GX443" s="72" t="s">
        <v>1085</v>
      </c>
      <c r="GY443" s="72">
        <v>0.97</v>
      </c>
      <c r="GZ443" s="72">
        <v>1100</v>
      </c>
      <c r="HA443" s="133" t="s">
        <v>1086</v>
      </c>
      <c r="HB443" s="133" t="s">
        <v>981</v>
      </c>
      <c r="HC443" s="53" t="str">
        <f t="shared" si="47"/>
        <v>158</v>
      </c>
      <c r="HD443" s="56">
        <f t="shared" si="46"/>
        <v>2019</v>
      </c>
      <c r="HF443" s="56" t="e">
        <f>MATCH(ROUND(#REF!,1),#REF!,0)</f>
        <v>#REF!</v>
      </c>
      <c r="HG443" s="56" t="e">
        <f>MATCH(ROUND(#REF!,1),#REF!,0)</f>
        <v>#REF!</v>
      </c>
      <c r="HH443" s="56" t="e">
        <f>MATCH(ROUND(#REF!,1),#REF!,0)</f>
        <v>#REF!</v>
      </c>
      <c r="HI443" s="56" t="e">
        <f>MATCH(ROUND(#REF!,1),#REF!,0)</f>
        <v>#REF!</v>
      </c>
      <c r="HK443" s="115">
        <f t="shared" si="43"/>
        <v>1</v>
      </c>
      <c r="HL443" s="115" t="str" cm="1">
        <f t="array" ref="HL443">IFERROR(INDEX(#REF!,'5. Data Set'!HH443),"")</f>
        <v/>
      </c>
      <c r="HN443" s="116" t="str" cm="1">
        <f t="array" ref="HN443">IF(IFERROR(INDEX($E$5:$E$900,SMALL(IF(ROUND($EH$5:$EH$900,1)=ROUND($EH443,1),ROW($EH$5:$EH$900)-4,""),1)),"")=$E443,"",IFERROR(INDEX($E$5:$E$900,SMALL(IF(ROUND($EH$5:$EH$900,1)=ROUND($EH443,1),ROW($EH$5:$EH$900)-4,""),1)),""))</f>
        <v/>
      </c>
      <c r="HO443" s="116" t="str" cm="1">
        <f t="array" ref="HO443">IF(IFERROR(INDEX($E$5:$E$900,SMALL(IF(ROUND($EH$5:$EH$900,1)=ROUND($EH443,1),ROW($EH$5:$EH$900)-4,""),2)),"")=$E443,"",IFERROR(INDEX($E$5:$E$900,SMALL(IF(ROUND($EH$5:$EH$900,1)=ROUND($EH443,1),ROW($EH$5:$EH$900)-4,""),2)),""))</f>
        <v/>
      </c>
      <c r="HP443" s="116" t="str" cm="1">
        <f t="array" ref="HP443">IF(IFERROR(INDEX($E$5:$E$900,SMALL(IF(ROUND($EH$5:$EH$900,1)=ROUND($EH443,1),ROW($EH$5:$EH$900)-4,""),3)),"")=$E443,"",IFERROR(INDEX($E$5:$E$900,SMALL(IF(ROUND($EH$5:$EH$900,1)=ROUND($EH443,1),ROW($EH$5:$EH$900)-4,""),3)),""))</f>
        <v/>
      </c>
      <c r="HQ443" s="117" t="str" cm="1">
        <f t="array" ref="HQ443">IF(IFERROR(INDEX($E$5:$E$900,SMALL(IF(ROUND($EH$5:$EH$900,1)=ROUND($EH443,1),ROW($EH$5:$EH$900)-4,""),4)),"")=$E443,"",IFERROR(INDEX($E$5:$E$900,SMALL(IF(ROUND($EH$5:$EH$900,1)=ROUND($EH443,1),ROW($EH$5:$EH$900)-4,""),4)),""))</f>
        <v/>
      </c>
      <c r="HR443" s="118"/>
      <c r="HS443" s="105" t="str">
        <f t="shared" si="44"/>
        <v>BATB</v>
      </c>
      <c r="HT443" s="119" t="str">
        <f t="shared" si="45"/>
        <v/>
      </c>
      <c r="HU443" s="119" t="str">
        <f t="shared" si="45"/>
        <v/>
      </c>
      <c r="HV443" s="119" t="str">
        <f t="shared" si="45"/>
        <v/>
      </c>
      <c r="HW443" s="119" t="str">
        <f t="shared" si="45"/>
        <v/>
      </c>
    </row>
    <row r="444" spans="1:231" ht="12.75" customHeight="1" x14ac:dyDescent="0.25">
      <c r="A444" s="110" t="s">
        <v>1072</v>
      </c>
      <c r="B444" s="110" t="s">
        <v>1399</v>
      </c>
      <c r="C444" s="107" t="s">
        <v>1142</v>
      </c>
      <c r="D444" s="108">
        <v>2019</v>
      </c>
      <c r="E444" s="109" t="s">
        <v>1406</v>
      </c>
      <c r="F444" s="107" t="s">
        <v>309</v>
      </c>
      <c r="G444" s="107" t="s">
        <v>1076</v>
      </c>
      <c r="H444" s="107" t="s">
        <v>1076</v>
      </c>
      <c r="I444" s="107" t="s">
        <v>1076</v>
      </c>
      <c r="J444" s="107" t="s">
        <v>1076</v>
      </c>
      <c r="K444" s="107" t="s">
        <v>1076</v>
      </c>
      <c r="L444" s="107" t="s">
        <v>1076</v>
      </c>
      <c r="M444" s="107" t="s">
        <v>1076</v>
      </c>
      <c r="N444" s="107" t="s">
        <v>1076</v>
      </c>
      <c r="O444" s="107" t="s">
        <v>1076</v>
      </c>
      <c r="P444" s="107" t="s">
        <v>1076</v>
      </c>
      <c r="Q444" s="107" t="s">
        <v>1076</v>
      </c>
      <c r="R444" s="107" t="s">
        <v>1077</v>
      </c>
      <c r="S444" s="107" t="s">
        <v>1077</v>
      </c>
      <c r="T444" s="107" t="s">
        <v>1077</v>
      </c>
      <c r="U444" s="107" t="s">
        <v>1077</v>
      </c>
      <c r="V444" s="107" t="s">
        <v>1077</v>
      </c>
      <c r="W444" s="107" t="s">
        <v>18</v>
      </c>
      <c r="X444" s="105" t="s">
        <v>1098</v>
      </c>
      <c r="Y444" s="107" t="s">
        <v>296</v>
      </c>
      <c r="Z444" s="107">
        <v>1</v>
      </c>
      <c r="AA444" s="107" t="s">
        <v>1093</v>
      </c>
      <c r="AB444" s="110">
        <v>2</v>
      </c>
      <c r="AC444" s="110">
        <v>1</v>
      </c>
      <c r="AD444" s="107">
        <v>1900</v>
      </c>
      <c r="AE444" s="107">
        <v>6</v>
      </c>
      <c r="AF444" s="107">
        <v>1</v>
      </c>
      <c r="AG444" s="107">
        <v>46700</v>
      </c>
      <c r="AH444" s="107">
        <v>6</v>
      </c>
      <c r="AI444" s="107" t="s">
        <v>1407</v>
      </c>
      <c r="AJ444" s="110">
        <v>8</v>
      </c>
      <c r="AK444" s="110"/>
      <c r="AL444" s="107"/>
      <c r="AM444" s="107">
        <v>1</v>
      </c>
      <c r="AN444" s="110" t="s">
        <v>493</v>
      </c>
      <c r="AO444" s="110">
        <v>1300</v>
      </c>
      <c r="AP444" s="107" t="s">
        <v>1116</v>
      </c>
      <c r="AQ444" s="107" t="s">
        <v>441</v>
      </c>
      <c r="AR444" s="107" t="s">
        <v>319</v>
      </c>
      <c r="AS444" s="107" t="s">
        <v>477</v>
      </c>
      <c r="AT444" s="107" t="s">
        <v>478</v>
      </c>
      <c r="AU444" s="111">
        <v>6.29</v>
      </c>
      <c r="AV444" s="111">
        <v>7.16</v>
      </c>
      <c r="AW444" s="111">
        <v>6.27</v>
      </c>
      <c r="AX444" s="111">
        <v>1.512</v>
      </c>
      <c r="AY444" s="111">
        <v>3.52</v>
      </c>
      <c r="AZ444" s="111">
        <v>6.14</v>
      </c>
      <c r="BA444" s="111">
        <v>4.74</v>
      </c>
      <c r="BB444" s="111">
        <v>15.41</v>
      </c>
      <c r="BC444" s="111">
        <v>32.79</v>
      </c>
      <c r="BD444" s="111">
        <v>23.72</v>
      </c>
      <c r="BE444" s="133">
        <v>22.37</v>
      </c>
      <c r="BF444" s="133">
        <v>9.3000000000000007</v>
      </c>
      <c r="BG444" s="133">
        <v>8662.85</v>
      </c>
      <c r="BH444" s="112">
        <v>8662.2189999999991</v>
      </c>
      <c r="BI444" s="111">
        <v>1.2509999999999999</v>
      </c>
      <c r="BJ444" s="112">
        <v>118.733</v>
      </c>
      <c r="BK444" s="112">
        <v>6514.69</v>
      </c>
      <c r="BL444" s="111">
        <v>0.94099999999999995</v>
      </c>
      <c r="BM444" s="112">
        <v>113.82599999999999</v>
      </c>
      <c r="BN444" s="112">
        <v>4316.7780000000002</v>
      </c>
      <c r="BO444" s="111">
        <v>0.623</v>
      </c>
      <c r="BP444" s="112">
        <v>108.47199999999999</v>
      </c>
      <c r="BQ444" s="112">
        <v>2176.8029999999999</v>
      </c>
      <c r="BR444" s="111">
        <v>0.314</v>
      </c>
      <c r="BS444" s="133">
        <v>100.562</v>
      </c>
      <c r="BT444" s="133">
        <v>84738.75</v>
      </c>
      <c r="BU444" s="112">
        <v>84781.467000000004</v>
      </c>
      <c r="BV444" s="107">
        <v>1.4370000000000001</v>
      </c>
      <c r="BW444" s="107">
        <v>120.04</v>
      </c>
      <c r="BX444" s="107">
        <v>63611</v>
      </c>
      <c r="BY444" s="107">
        <v>1.0780000000000001</v>
      </c>
      <c r="BZ444" s="107">
        <v>115.14400000000001</v>
      </c>
      <c r="CA444" s="107">
        <v>42368.889000000003</v>
      </c>
      <c r="CB444" s="107">
        <v>0.71799999999999997</v>
      </c>
      <c r="CC444" s="107">
        <v>108.40600000000001</v>
      </c>
      <c r="CD444" s="107">
        <v>21173.809000000001</v>
      </c>
      <c r="CE444" s="107">
        <v>0.35899999999999999</v>
      </c>
      <c r="CF444" s="133">
        <v>101.27200000000001</v>
      </c>
      <c r="CG444" s="133">
        <v>19189.900000000001</v>
      </c>
      <c r="CH444" s="112">
        <v>19108.477999999999</v>
      </c>
      <c r="CI444" s="107">
        <v>1.198</v>
      </c>
      <c r="CJ444" s="107">
        <v>112.664</v>
      </c>
      <c r="CK444" s="107">
        <v>14403.455</v>
      </c>
      <c r="CL444" s="107">
        <v>0.90300000000000002</v>
      </c>
      <c r="CM444" s="107">
        <v>109.274</v>
      </c>
      <c r="CN444" s="107">
        <v>9590.81</v>
      </c>
      <c r="CO444" s="107">
        <v>0.60099999999999998</v>
      </c>
      <c r="CP444" s="107">
        <v>103.274</v>
      </c>
      <c r="CQ444" s="107">
        <v>4783.3779999999997</v>
      </c>
      <c r="CR444" s="107">
        <v>0.3</v>
      </c>
      <c r="CS444" s="107">
        <v>99.418000000000006</v>
      </c>
      <c r="CT444" s="107">
        <v>8966.98</v>
      </c>
      <c r="CU444" s="107">
        <v>8963.14</v>
      </c>
      <c r="CV444" s="107">
        <v>0.6</v>
      </c>
      <c r="CW444" s="107">
        <v>109.61</v>
      </c>
      <c r="CX444" s="112">
        <v>6711.61</v>
      </c>
      <c r="CY444" s="107">
        <v>0.45</v>
      </c>
      <c r="CZ444" s="107">
        <v>106.75</v>
      </c>
      <c r="DA444" s="112">
        <v>4481.54</v>
      </c>
      <c r="DB444" s="107">
        <v>0.3</v>
      </c>
      <c r="DC444" s="107">
        <v>103.78</v>
      </c>
      <c r="DD444" s="112">
        <v>2238.83</v>
      </c>
      <c r="DE444" s="107">
        <v>0.15</v>
      </c>
      <c r="DF444" s="107">
        <v>98.32</v>
      </c>
      <c r="DG444" s="133">
        <v>14079.01</v>
      </c>
      <c r="DH444" s="112">
        <v>14081.65</v>
      </c>
      <c r="DI444" s="107">
        <v>0.67</v>
      </c>
      <c r="DJ444" s="107">
        <v>111.87</v>
      </c>
      <c r="DK444" s="112">
        <v>10545.22</v>
      </c>
      <c r="DL444" s="107">
        <v>0.51</v>
      </c>
      <c r="DM444" s="107">
        <v>108.57</v>
      </c>
      <c r="DN444" s="112">
        <v>7051.4</v>
      </c>
      <c r="DO444" s="107">
        <v>0.34</v>
      </c>
      <c r="DP444" s="162">
        <v>104.78</v>
      </c>
      <c r="DQ444" s="112">
        <v>3515.43</v>
      </c>
      <c r="DR444" s="107">
        <v>0.17</v>
      </c>
      <c r="DS444" s="133">
        <v>98.89</v>
      </c>
      <c r="DT444" s="133">
        <v>1144.22</v>
      </c>
      <c r="DU444" s="112">
        <v>1141.8800000000001</v>
      </c>
      <c r="DV444" s="107">
        <v>1.17</v>
      </c>
      <c r="DW444" s="107">
        <v>110.54</v>
      </c>
      <c r="DX444" s="112">
        <v>851.88</v>
      </c>
      <c r="DY444" s="107">
        <v>0.87</v>
      </c>
      <c r="DZ444" s="162">
        <v>107.59</v>
      </c>
      <c r="EA444" s="112">
        <v>568.85</v>
      </c>
      <c r="EB444" s="107">
        <v>0.57999999999999996</v>
      </c>
      <c r="EC444" s="162">
        <v>104.42</v>
      </c>
      <c r="ED444" s="112">
        <v>287.17</v>
      </c>
      <c r="EE444" s="107">
        <v>0.28999999999999998</v>
      </c>
      <c r="EF444" s="133">
        <v>98.87</v>
      </c>
      <c r="EG444" s="133">
        <v>425192.08</v>
      </c>
      <c r="EH444" s="111">
        <v>425622.2</v>
      </c>
      <c r="EI444" s="107">
        <v>1.202</v>
      </c>
      <c r="EJ444" s="107">
        <v>118.72</v>
      </c>
      <c r="EK444" s="112">
        <v>371684.67</v>
      </c>
      <c r="EL444" s="107">
        <v>1.05</v>
      </c>
      <c r="EM444" s="162">
        <v>116.18</v>
      </c>
      <c r="EN444" s="112">
        <v>322551.06</v>
      </c>
      <c r="EO444" s="107">
        <v>0.91100000000000003</v>
      </c>
      <c r="EP444" s="162">
        <v>113.8</v>
      </c>
      <c r="EQ444" s="112">
        <v>266685.73</v>
      </c>
      <c r="ER444" s="107">
        <v>0.753</v>
      </c>
      <c r="ES444" s="162">
        <v>111.29</v>
      </c>
      <c r="ET444" s="112">
        <v>211286.87</v>
      </c>
      <c r="EU444" s="107">
        <v>0.59699999999999998</v>
      </c>
      <c r="EV444" s="162">
        <v>108.45</v>
      </c>
      <c r="EW444" s="112">
        <v>161745.01</v>
      </c>
      <c r="EX444" s="107">
        <v>0.45700000000000002</v>
      </c>
      <c r="EY444" s="162">
        <v>105.66</v>
      </c>
      <c r="EZ444" s="112">
        <v>106031.37</v>
      </c>
      <c r="FA444" s="107">
        <v>0.29899999999999999</v>
      </c>
      <c r="FB444" s="162">
        <v>101.31</v>
      </c>
      <c r="FC444" s="112">
        <v>52636.9</v>
      </c>
      <c r="FD444" s="107">
        <v>0.14899999999999999</v>
      </c>
      <c r="FE444" s="133">
        <v>95.79</v>
      </c>
      <c r="FF444" s="133">
        <v>682.25</v>
      </c>
      <c r="FG444" s="112">
        <v>687.76</v>
      </c>
      <c r="FH444" s="107">
        <v>2.0299999999999998</v>
      </c>
      <c r="FI444" s="107">
        <v>96.77</v>
      </c>
      <c r="FJ444" s="112">
        <v>345.9</v>
      </c>
      <c r="FK444" s="107">
        <v>1.02</v>
      </c>
      <c r="FL444" s="133">
        <v>90.4</v>
      </c>
      <c r="FM444" s="133">
        <v>580.21</v>
      </c>
      <c r="FN444" s="112">
        <v>579.83000000000004</v>
      </c>
      <c r="FO444" s="107">
        <v>4.25</v>
      </c>
      <c r="FP444" s="107">
        <v>93.06</v>
      </c>
      <c r="FQ444" s="112">
        <v>291.97000000000003</v>
      </c>
      <c r="FR444" s="107">
        <v>2.14</v>
      </c>
      <c r="FS444" s="133">
        <v>90.68</v>
      </c>
      <c r="FT444" s="107">
        <v>37.86</v>
      </c>
      <c r="FU444" s="107">
        <v>3.286</v>
      </c>
      <c r="FV444" s="107">
        <v>137.827</v>
      </c>
      <c r="FW444" s="107">
        <v>37.039000000000001</v>
      </c>
      <c r="FX444" s="107">
        <v>3.2149999999999999</v>
      </c>
      <c r="FY444" s="107">
        <v>136.24199999999999</v>
      </c>
      <c r="FZ444" s="107">
        <v>252268.44099999999</v>
      </c>
      <c r="GA444" s="107">
        <v>1.7030000000000001</v>
      </c>
      <c r="GB444" s="133">
        <v>118.208</v>
      </c>
      <c r="GC444" s="107">
        <v>603284.78300000005</v>
      </c>
      <c r="GD444" s="107">
        <v>4.0739999999999998</v>
      </c>
      <c r="GE444" s="132">
        <v>117.312</v>
      </c>
      <c r="GF444" s="132">
        <v>85</v>
      </c>
      <c r="GG444" s="132">
        <v>5.18</v>
      </c>
      <c r="GH444" s="132">
        <v>22.48</v>
      </c>
      <c r="GI444" s="132">
        <v>28.7</v>
      </c>
      <c r="GJ444" s="132">
        <v>9.3000000000000007</v>
      </c>
      <c r="GK444" s="132">
        <v>210.7</v>
      </c>
      <c r="GL444" s="133">
        <v>0</v>
      </c>
      <c r="GM444" s="133">
        <v>0</v>
      </c>
      <c r="GN444" s="133">
        <v>0</v>
      </c>
      <c r="GO444" s="133">
        <v>2</v>
      </c>
      <c r="GP444" s="133">
        <v>0</v>
      </c>
      <c r="GQ444" s="133">
        <v>0</v>
      </c>
      <c r="GR444" s="133" t="s">
        <v>1084</v>
      </c>
      <c r="GS444" s="72" t="s">
        <v>981</v>
      </c>
      <c r="GT444" s="72">
        <v>0.87</v>
      </c>
      <c r="GU444" s="72">
        <v>0.92</v>
      </c>
      <c r="GV444" s="72">
        <v>0.94</v>
      </c>
      <c r="GW444" s="72">
        <v>0.93</v>
      </c>
      <c r="GX444" s="72" t="s">
        <v>1085</v>
      </c>
      <c r="GY444" s="72">
        <v>0.97</v>
      </c>
      <c r="GZ444" s="72">
        <v>1100</v>
      </c>
      <c r="HA444" s="133" t="s">
        <v>1086</v>
      </c>
      <c r="HB444" s="133" t="s">
        <v>981</v>
      </c>
      <c r="HC444" s="53" t="str">
        <f t="shared" si="47"/>
        <v>159</v>
      </c>
      <c r="HD444" s="56">
        <f t="shared" si="46"/>
        <v>2019</v>
      </c>
      <c r="HF444" s="56" t="e">
        <f>MATCH(ROUND(#REF!,1),#REF!,0)</f>
        <v>#REF!</v>
      </c>
      <c r="HG444" s="56" t="e">
        <f>MATCH(ROUND(#REF!,1),#REF!,0)</f>
        <v>#REF!</v>
      </c>
      <c r="HH444" s="56" t="e">
        <f>MATCH(ROUND(#REF!,1),#REF!,0)</f>
        <v>#REF!</v>
      </c>
      <c r="HI444" s="56" t="e">
        <f>MATCH(ROUND(#REF!,1),#REF!,0)</f>
        <v>#REF!</v>
      </c>
      <c r="HK444" s="115">
        <f t="shared" si="43"/>
        <v>1</v>
      </c>
      <c r="HL444" s="115" t="str" cm="1">
        <f t="array" ref="HL444">IFERROR(INDEX(#REF!,'5. Data Set'!HH444),"")</f>
        <v/>
      </c>
      <c r="HN444" s="116" t="str" cm="1">
        <f t="array" ref="HN444">IF(IFERROR(INDEX($E$5:$E$900,SMALL(IF(ROUND($EH$5:$EH$900,1)=ROUND($EH444,1),ROW($EH$5:$EH$900)-4,""),1)),"")=$E444,"",IFERROR(INDEX($E$5:$E$900,SMALL(IF(ROUND($EH$5:$EH$900,1)=ROUND($EH444,1),ROW($EH$5:$EH$900)-4,""),1)),""))</f>
        <v/>
      </c>
      <c r="HO444" s="116" t="str" cm="1">
        <f t="array" ref="HO444">IF(IFERROR(INDEX($E$5:$E$900,SMALL(IF(ROUND($EH$5:$EH$900,1)=ROUND($EH444,1),ROW($EH$5:$EH$900)-4,""),2)),"")=$E444,"",IFERROR(INDEX($E$5:$E$900,SMALL(IF(ROUND($EH$5:$EH$900,1)=ROUND($EH444,1),ROW($EH$5:$EH$900)-4,""),2)),""))</f>
        <v/>
      </c>
      <c r="HP444" s="116" t="str" cm="1">
        <f t="array" ref="HP444">IF(IFERROR(INDEX($E$5:$E$900,SMALL(IF(ROUND($EH$5:$EH$900,1)=ROUND($EH444,1),ROW($EH$5:$EH$900)-4,""),3)),"")=$E444,"",IFERROR(INDEX($E$5:$E$900,SMALL(IF(ROUND($EH$5:$EH$900,1)=ROUND($EH444,1),ROW($EH$5:$EH$900)-4,""),3)),""))</f>
        <v/>
      </c>
      <c r="HQ444" s="117" t="str" cm="1">
        <f t="array" ref="HQ444">IF(IFERROR(INDEX($E$5:$E$900,SMALL(IF(ROUND($EH$5:$EH$900,1)=ROUND($EH444,1),ROW($EH$5:$EH$900)-4,""),4)),"")=$E444,"",IFERROR(INDEX($E$5:$E$900,SMALL(IF(ROUND($EH$5:$EH$900,1)=ROUND($EH444,1),ROW($EH$5:$EH$900)-4,""),4)),""))</f>
        <v/>
      </c>
      <c r="HR444" s="118"/>
      <c r="HS444" s="105" t="str">
        <f t="shared" si="44"/>
        <v>BATB</v>
      </c>
      <c r="HT444" s="119" t="str">
        <f t="shared" si="45"/>
        <v/>
      </c>
      <c r="HU444" s="119" t="str">
        <f t="shared" si="45"/>
        <v/>
      </c>
      <c r="HV444" s="119" t="str">
        <f t="shared" si="45"/>
        <v/>
      </c>
      <c r="HW444" s="119" t="str">
        <f t="shared" si="45"/>
        <v/>
      </c>
    </row>
    <row r="445" spans="1:231" ht="12.75" customHeight="1" x14ac:dyDescent="0.25">
      <c r="A445" s="110" t="s">
        <v>1072</v>
      </c>
      <c r="B445" s="110" t="s">
        <v>1399</v>
      </c>
      <c r="C445" s="107" t="s">
        <v>1142</v>
      </c>
      <c r="D445" s="108">
        <v>2019</v>
      </c>
      <c r="E445" s="109" t="s">
        <v>1408</v>
      </c>
      <c r="F445" s="107" t="s">
        <v>300</v>
      </c>
      <c r="G445" s="107" t="s">
        <v>1076</v>
      </c>
      <c r="H445" s="107" t="s">
        <v>1076</v>
      </c>
      <c r="I445" s="107" t="s">
        <v>1076</v>
      </c>
      <c r="J445" s="107" t="s">
        <v>1076</v>
      </c>
      <c r="K445" s="107" t="s">
        <v>1076</v>
      </c>
      <c r="L445" s="107" t="s">
        <v>1076</v>
      </c>
      <c r="M445" s="107" t="s">
        <v>1076</v>
      </c>
      <c r="N445" s="107" t="s">
        <v>1076</v>
      </c>
      <c r="O445" s="107" t="s">
        <v>1076</v>
      </c>
      <c r="P445" s="107" t="s">
        <v>1076</v>
      </c>
      <c r="Q445" s="107" t="s">
        <v>1076</v>
      </c>
      <c r="R445" s="107" t="s">
        <v>1077</v>
      </c>
      <c r="S445" s="107" t="s">
        <v>1077</v>
      </c>
      <c r="T445" s="107" t="s">
        <v>1077</v>
      </c>
      <c r="U445" s="107" t="s">
        <v>1077</v>
      </c>
      <c r="V445" s="107" t="s">
        <v>1077</v>
      </c>
      <c r="W445" s="107" t="s">
        <v>18</v>
      </c>
      <c r="X445" s="105" t="s">
        <v>1098</v>
      </c>
      <c r="Y445" s="107" t="s">
        <v>296</v>
      </c>
      <c r="Z445" s="107">
        <v>1</v>
      </c>
      <c r="AA445" s="107" t="s">
        <v>1089</v>
      </c>
      <c r="AB445" s="110">
        <v>2</v>
      </c>
      <c r="AC445" s="110">
        <v>2</v>
      </c>
      <c r="AD445" s="107">
        <v>2700</v>
      </c>
      <c r="AE445" s="107">
        <v>28</v>
      </c>
      <c r="AF445" s="107">
        <v>2</v>
      </c>
      <c r="AG445" s="107">
        <v>382700</v>
      </c>
      <c r="AH445" s="107">
        <v>12</v>
      </c>
      <c r="AI445" s="107" t="s">
        <v>1409</v>
      </c>
      <c r="AJ445" s="110">
        <v>8</v>
      </c>
      <c r="AK445" s="110"/>
      <c r="AL445" s="107"/>
      <c r="AM445" s="107">
        <v>1</v>
      </c>
      <c r="AN445" s="110" t="s">
        <v>493</v>
      </c>
      <c r="AO445" s="110">
        <v>1300</v>
      </c>
      <c r="AP445" s="107" t="s">
        <v>1116</v>
      </c>
      <c r="AQ445" s="107" t="s">
        <v>441</v>
      </c>
      <c r="AR445" s="107" t="s">
        <v>319</v>
      </c>
      <c r="AS445" s="107" t="s">
        <v>477</v>
      </c>
      <c r="AT445" s="107" t="s">
        <v>478</v>
      </c>
      <c r="AU445" s="111">
        <v>21.54</v>
      </c>
      <c r="AV445" s="111">
        <v>25.59</v>
      </c>
      <c r="AW445" s="111">
        <v>29.94</v>
      </c>
      <c r="AX445" s="111">
        <v>14.978999999999999</v>
      </c>
      <c r="AY445" s="111">
        <v>19.61</v>
      </c>
      <c r="AZ445" s="111">
        <v>28.06</v>
      </c>
      <c r="BA445" s="111">
        <v>16.86</v>
      </c>
      <c r="BB445" s="111">
        <v>10.82</v>
      </c>
      <c r="BC445" s="111">
        <v>23.33</v>
      </c>
      <c r="BD445" s="111">
        <v>21.52</v>
      </c>
      <c r="BE445" s="133">
        <v>119.58</v>
      </c>
      <c r="BF445" s="133">
        <v>32.6</v>
      </c>
      <c r="BG445" s="133">
        <v>124187.92</v>
      </c>
      <c r="BH445" s="112">
        <v>124252.383</v>
      </c>
      <c r="BI445" s="111">
        <v>17.943999999999999</v>
      </c>
      <c r="BJ445" s="112">
        <v>657.39400000000001</v>
      </c>
      <c r="BK445" s="112">
        <v>93128.975999999995</v>
      </c>
      <c r="BL445" s="111">
        <v>13.449</v>
      </c>
      <c r="BM445" s="112">
        <v>619.99199999999996</v>
      </c>
      <c r="BN445" s="112">
        <v>62142.095999999998</v>
      </c>
      <c r="BO445" s="111">
        <v>8.9740000000000002</v>
      </c>
      <c r="BP445" s="112">
        <v>429.46899999999999</v>
      </c>
      <c r="BQ445" s="112">
        <v>31034.07</v>
      </c>
      <c r="BR445" s="111">
        <v>4.4820000000000002</v>
      </c>
      <c r="BS445" s="133">
        <v>257.36500000000001</v>
      </c>
      <c r="BT445" s="133">
        <v>1143981.06</v>
      </c>
      <c r="BU445" s="112">
        <v>1141630.71</v>
      </c>
      <c r="BV445" s="107">
        <v>19.347000000000001</v>
      </c>
      <c r="BW445" s="107">
        <v>672.81100000000004</v>
      </c>
      <c r="BX445" s="107">
        <v>857935.5</v>
      </c>
      <c r="BY445" s="107">
        <v>14.539</v>
      </c>
      <c r="BZ445" s="107">
        <v>549.60599999999999</v>
      </c>
      <c r="CA445" s="107">
        <v>571978.63500000001</v>
      </c>
      <c r="CB445" s="107">
        <v>9.6929999999999996</v>
      </c>
      <c r="CC445" s="107">
        <v>362.32900000000001</v>
      </c>
      <c r="CD445" s="107">
        <v>285966.51899999997</v>
      </c>
      <c r="CE445" s="107">
        <v>4.8460000000000001</v>
      </c>
      <c r="CF445" s="133">
        <v>230.09</v>
      </c>
      <c r="CG445" s="133">
        <v>375686.19</v>
      </c>
      <c r="CH445" s="112">
        <v>375451.90100000001</v>
      </c>
      <c r="CI445" s="107">
        <v>23.544</v>
      </c>
      <c r="CJ445" s="107">
        <v>612.11900000000003</v>
      </c>
      <c r="CK445" s="107">
        <v>281755.609</v>
      </c>
      <c r="CL445" s="107">
        <v>17.669</v>
      </c>
      <c r="CM445" s="107">
        <v>594.78099999999995</v>
      </c>
      <c r="CN445" s="107">
        <v>188041.95699999999</v>
      </c>
      <c r="CO445" s="107">
        <v>11.792</v>
      </c>
      <c r="CP445" s="107">
        <v>411.584</v>
      </c>
      <c r="CQ445" s="107">
        <v>93923.248999999996</v>
      </c>
      <c r="CR445" s="107">
        <v>5.89</v>
      </c>
      <c r="CS445" s="107">
        <v>239.79300000000001</v>
      </c>
      <c r="CT445" s="107">
        <v>202220.44</v>
      </c>
      <c r="CU445" s="107">
        <v>202216.74</v>
      </c>
      <c r="CV445" s="107">
        <v>13.43</v>
      </c>
      <c r="CW445" s="107">
        <v>612.13</v>
      </c>
      <c r="CX445" s="112">
        <v>151640.07</v>
      </c>
      <c r="CY445" s="107">
        <v>10.07</v>
      </c>
      <c r="CZ445" s="107">
        <v>524.11</v>
      </c>
      <c r="DA445" s="112">
        <v>101062.55</v>
      </c>
      <c r="DB445" s="107">
        <v>6.71</v>
      </c>
      <c r="DC445" s="107">
        <v>380.75</v>
      </c>
      <c r="DD445" s="112">
        <v>50471.15</v>
      </c>
      <c r="DE445" s="107">
        <v>3.35</v>
      </c>
      <c r="DF445" s="107">
        <v>223.79</v>
      </c>
      <c r="DG445" s="133">
        <v>315394.81</v>
      </c>
      <c r="DH445" s="112">
        <v>315508.95</v>
      </c>
      <c r="DI445" s="107">
        <v>15.11</v>
      </c>
      <c r="DJ445" s="107">
        <v>617.34</v>
      </c>
      <c r="DK445" s="112">
        <v>236653.46</v>
      </c>
      <c r="DL445" s="107">
        <v>11.33</v>
      </c>
      <c r="DM445" s="107">
        <v>574.04</v>
      </c>
      <c r="DN445" s="112">
        <v>157574.76</v>
      </c>
      <c r="DO445" s="107">
        <v>7.54</v>
      </c>
      <c r="DP445" s="162">
        <v>402.39</v>
      </c>
      <c r="DQ445" s="112">
        <v>78811.61</v>
      </c>
      <c r="DR445" s="107">
        <v>3.77</v>
      </c>
      <c r="DS445" s="133">
        <v>231.19</v>
      </c>
      <c r="DT445" s="133">
        <v>22194.86</v>
      </c>
      <c r="DU445" s="112">
        <v>22153.42</v>
      </c>
      <c r="DV445" s="107">
        <v>22.68</v>
      </c>
      <c r="DW445" s="107">
        <v>614.28</v>
      </c>
      <c r="DX445" s="112">
        <v>16653.740000000002</v>
      </c>
      <c r="DY445" s="107">
        <v>17.05</v>
      </c>
      <c r="DZ445" s="162">
        <v>565.73</v>
      </c>
      <c r="EA445" s="112">
        <v>11113.5</v>
      </c>
      <c r="EB445" s="107">
        <v>11.38</v>
      </c>
      <c r="EC445" s="162">
        <v>413.77</v>
      </c>
      <c r="ED445" s="112">
        <v>5553.6</v>
      </c>
      <c r="EE445" s="107">
        <v>5.69</v>
      </c>
      <c r="EF445" s="133">
        <v>280.52999999999997</v>
      </c>
      <c r="EG445" s="133">
        <v>5685443.4100000001</v>
      </c>
      <c r="EH445" s="111">
        <v>5688451.4400000004</v>
      </c>
      <c r="EI445" s="107">
        <v>16.064</v>
      </c>
      <c r="EJ445" s="107">
        <v>658.72</v>
      </c>
      <c r="EK445" s="112">
        <v>4982005.5199999996</v>
      </c>
      <c r="EL445" s="107">
        <v>14.069000000000001</v>
      </c>
      <c r="EM445" s="162">
        <v>649.51</v>
      </c>
      <c r="EN445" s="112">
        <v>4263215.75</v>
      </c>
      <c r="EO445" s="107">
        <v>12.039</v>
      </c>
      <c r="EP445" s="162">
        <v>581.4</v>
      </c>
      <c r="EQ445" s="112">
        <v>3552574.96</v>
      </c>
      <c r="ER445" s="107">
        <v>10.032</v>
      </c>
      <c r="ES445" s="162">
        <v>496.26</v>
      </c>
      <c r="ET445" s="112">
        <v>2840599.89</v>
      </c>
      <c r="EU445" s="107">
        <v>8.0220000000000002</v>
      </c>
      <c r="EV445" s="162">
        <v>419.02</v>
      </c>
      <c r="EW445" s="112">
        <v>2129040.38</v>
      </c>
      <c r="EX445" s="107">
        <v>6.0119999999999996</v>
      </c>
      <c r="EY445" s="162">
        <v>352.54</v>
      </c>
      <c r="EZ445" s="112">
        <v>1412143.95</v>
      </c>
      <c r="FA445" s="107">
        <v>3.988</v>
      </c>
      <c r="FB445" s="162">
        <v>291.44</v>
      </c>
      <c r="FC445" s="112">
        <v>707880.2</v>
      </c>
      <c r="FD445" s="107">
        <v>1.9990000000000001</v>
      </c>
      <c r="FE445" s="133">
        <v>209.43</v>
      </c>
      <c r="FF445" s="133">
        <v>685.08</v>
      </c>
      <c r="FG445" s="112">
        <v>692.6</v>
      </c>
      <c r="FH445" s="107">
        <v>2.0499999999999998</v>
      </c>
      <c r="FI445" s="107">
        <v>147.11000000000001</v>
      </c>
      <c r="FJ445" s="112">
        <v>341.19</v>
      </c>
      <c r="FK445" s="107">
        <v>1.01</v>
      </c>
      <c r="FL445" s="133">
        <v>119.7</v>
      </c>
      <c r="FM445" s="133">
        <v>578.37</v>
      </c>
      <c r="FN445" s="112">
        <v>577.97</v>
      </c>
      <c r="FO445" s="107">
        <v>4.2300000000000004</v>
      </c>
      <c r="FP445" s="107">
        <v>133.6</v>
      </c>
      <c r="FQ445" s="112">
        <v>288.43</v>
      </c>
      <c r="FR445" s="107">
        <v>2.11</v>
      </c>
      <c r="FS445" s="133">
        <v>122.87</v>
      </c>
      <c r="FT445" s="107">
        <v>140.291</v>
      </c>
      <c r="FU445" s="107">
        <v>12.178000000000001</v>
      </c>
      <c r="FV445" s="107">
        <v>568.57299999999998</v>
      </c>
      <c r="FW445" s="107">
        <v>142.89400000000001</v>
      </c>
      <c r="FX445" s="107">
        <v>12.404</v>
      </c>
      <c r="FY445" s="107">
        <v>573.88800000000003</v>
      </c>
      <c r="FZ445" s="107">
        <v>4362403.8540000003</v>
      </c>
      <c r="GA445" s="107">
        <v>29.457000000000001</v>
      </c>
      <c r="GB445" s="133">
        <v>648.24400000000003</v>
      </c>
      <c r="GC445" s="107">
        <v>30198797.563000001</v>
      </c>
      <c r="GD445" s="107">
        <v>203.91499999999999</v>
      </c>
      <c r="GE445" s="132">
        <v>647.96400000000006</v>
      </c>
      <c r="GF445" s="132">
        <v>105.9</v>
      </c>
      <c r="GG445" s="132">
        <v>22.51</v>
      </c>
      <c r="GH445" s="132">
        <v>15.89</v>
      </c>
      <c r="GI445" s="132">
        <v>82.29</v>
      </c>
      <c r="GJ445" s="132">
        <v>32.6</v>
      </c>
      <c r="GK445" s="132">
        <v>206.9</v>
      </c>
      <c r="GL445" s="133">
        <v>0</v>
      </c>
      <c r="GM445" s="133">
        <v>0</v>
      </c>
      <c r="GN445" s="133">
        <v>0</v>
      </c>
      <c r="GO445" s="133">
        <v>2</v>
      </c>
      <c r="GP445" s="133">
        <v>0</v>
      </c>
      <c r="GQ445" s="133">
        <v>0</v>
      </c>
      <c r="GR445" s="133" t="s">
        <v>1084</v>
      </c>
      <c r="GS445" s="72" t="s">
        <v>981</v>
      </c>
      <c r="GT445" s="72">
        <v>0.87</v>
      </c>
      <c r="GU445" s="72">
        <v>0.92</v>
      </c>
      <c r="GV445" s="72">
        <v>0.94</v>
      </c>
      <c r="GW445" s="72">
        <v>0.93</v>
      </c>
      <c r="GX445" s="72" t="s">
        <v>1085</v>
      </c>
      <c r="GY445" s="72">
        <v>0.97</v>
      </c>
      <c r="GZ445" s="72">
        <v>1100</v>
      </c>
      <c r="HA445" s="133" t="s">
        <v>1086</v>
      </c>
      <c r="HB445" s="133" t="s">
        <v>981</v>
      </c>
      <c r="HC445" s="53" t="str">
        <f t="shared" si="47"/>
        <v>160</v>
      </c>
      <c r="HD445" s="56">
        <f t="shared" si="46"/>
        <v>2019</v>
      </c>
      <c r="HF445" s="56" t="e">
        <f>MATCH(ROUND(#REF!,1),#REF!,0)</f>
        <v>#REF!</v>
      </c>
      <c r="HG445" s="56" t="e">
        <f>MATCH(ROUND(#REF!,1),#REF!,0)</f>
        <v>#REF!</v>
      </c>
      <c r="HH445" s="56" t="e">
        <f>MATCH(ROUND(#REF!,1),#REF!,0)</f>
        <v>#REF!</v>
      </c>
      <c r="HI445" s="56" t="e">
        <f>MATCH(ROUND(#REF!,1),#REF!,0)</f>
        <v>#REF!</v>
      </c>
      <c r="HK445" s="115">
        <f t="shared" si="43"/>
        <v>2</v>
      </c>
      <c r="HL445" s="115" t="str" cm="1">
        <f t="array" ref="HL445">IFERROR(INDEX(#REF!,'5. Data Set'!HH445),"")</f>
        <v/>
      </c>
      <c r="HN445" s="116" t="str" cm="1">
        <f t="array" ref="HN445">IF(IFERROR(INDEX($E$5:$E$900,SMALL(IF(ROUND($EH$5:$EH$900,1)=ROUND($EH445,1),ROW($EH$5:$EH$900)-4,""),1)),"")=$E445,"",IFERROR(INDEX($E$5:$E$900,SMALL(IF(ROUND($EH$5:$EH$900,1)=ROUND($EH445,1),ROW($EH$5:$EH$900)-4,""),1)),""))</f>
        <v/>
      </c>
      <c r="HO445" s="116" t="str" cm="1">
        <f t="array" ref="HO445">IF(IFERROR(INDEX($E$5:$E$900,SMALL(IF(ROUND($EH$5:$EH$900,1)=ROUND($EH445,1),ROW($EH$5:$EH$900)-4,""),2)),"")=$E445,"",IFERROR(INDEX($E$5:$E$900,SMALL(IF(ROUND($EH$5:$EH$900,1)=ROUND($EH445,1),ROW($EH$5:$EH$900)-4,""),2)),""))</f>
        <v/>
      </c>
      <c r="HP445" s="116" t="str" cm="1">
        <f t="array" ref="HP445">IF(IFERROR(INDEX($E$5:$E$900,SMALL(IF(ROUND($EH$5:$EH$900,1)=ROUND($EH445,1),ROW($EH$5:$EH$900)-4,""),3)),"")=$E445,"",IFERROR(INDEX($E$5:$E$900,SMALL(IF(ROUND($EH$5:$EH$900,1)=ROUND($EH445,1),ROW($EH$5:$EH$900)-4,""),3)),""))</f>
        <v/>
      </c>
      <c r="HQ445" s="117" t="str" cm="1">
        <f t="array" ref="HQ445">IF(IFERROR(INDEX($E$5:$E$900,SMALL(IF(ROUND($EH$5:$EH$900,1)=ROUND($EH445,1),ROW($EH$5:$EH$900)-4,""),4)),"")=$E445,"",IFERROR(INDEX($E$5:$E$900,SMALL(IF(ROUND($EH$5:$EH$900,1)=ROUND($EH445,1),ROW($EH$5:$EH$900)-4,""),4)),""))</f>
        <v/>
      </c>
      <c r="HR445" s="118"/>
      <c r="HS445" s="105" t="str">
        <f t="shared" si="44"/>
        <v>BATB</v>
      </c>
      <c r="HT445" s="119" t="str">
        <f t="shared" si="45"/>
        <v/>
      </c>
      <c r="HU445" s="119" t="str">
        <f t="shared" si="45"/>
        <v/>
      </c>
      <c r="HV445" s="119" t="str">
        <f t="shared" si="45"/>
        <v/>
      </c>
      <c r="HW445" s="119" t="str">
        <f t="shared" si="45"/>
        <v/>
      </c>
    </row>
    <row r="446" spans="1:231" ht="12.75" customHeight="1" x14ac:dyDescent="0.25">
      <c r="A446" s="110" t="s">
        <v>1072</v>
      </c>
      <c r="B446" s="110" t="s">
        <v>1399</v>
      </c>
      <c r="C446" s="107" t="s">
        <v>1142</v>
      </c>
      <c r="D446" s="108">
        <v>2019</v>
      </c>
      <c r="E446" s="109" t="s">
        <v>1410</v>
      </c>
      <c r="F446" s="107" t="s">
        <v>309</v>
      </c>
      <c r="G446" s="107" t="s">
        <v>1076</v>
      </c>
      <c r="H446" s="107" t="s">
        <v>1076</v>
      </c>
      <c r="I446" s="107" t="s">
        <v>1076</v>
      </c>
      <c r="J446" s="107" t="s">
        <v>1076</v>
      </c>
      <c r="K446" s="107" t="s">
        <v>1076</v>
      </c>
      <c r="L446" s="107" t="s">
        <v>1076</v>
      </c>
      <c r="M446" s="107" t="s">
        <v>1076</v>
      </c>
      <c r="N446" s="107" t="s">
        <v>1076</v>
      </c>
      <c r="O446" s="107" t="s">
        <v>1076</v>
      </c>
      <c r="P446" s="107" t="s">
        <v>1076</v>
      </c>
      <c r="Q446" s="107" t="s">
        <v>1076</v>
      </c>
      <c r="R446" s="107" t="s">
        <v>1077</v>
      </c>
      <c r="S446" s="107" t="s">
        <v>1077</v>
      </c>
      <c r="T446" s="107" t="s">
        <v>1077</v>
      </c>
      <c r="U446" s="107" t="s">
        <v>1077</v>
      </c>
      <c r="V446" s="107" t="s">
        <v>1077</v>
      </c>
      <c r="W446" s="107" t="s">
        <v>18</v>
      </c>
      <c r="X446" s="105" t="s">
        <v>1098</v>
      </c>
      <c r="Y446" s="107" t="s">
        <v>296</v>
      </c>
      <c r="Z446" s="107">
        <v>1</v>
      </c>
      <c r="AA446" s="107" t="s">
        <v>1093</v>
      </c>
      <c r="AB446" s="246">
        <v>2</v>
      </c>
      <c r="AC446" s="246">
        <v>2</v>
      </c>
      <c r="AD446" s="107">
        <v>1900</v>
      </c>
      <c r="AE446" s="107">
        <v>6</v>
      </c>
      <c r="AF446" s="107">
        <v>1</v>
      </c>
      <c r="AG446" s="107">
        <v>94700</v>
      </c>
      <c r="AH446" s="107">
        <v>12</v>
      </c>
      <c r="AI446" s="107" t="s">
        <v>1411</v>
      </c>
      <c r="AJ446" s="110">
        <v>8</v>
      </c>
      <c r="AK446" s="110"/>
      <c r="AL446" s="107"/>
      <c r="AM446" s="107">
        <v>1</v>
      </c>
      <c r="AN446" s="110" t="s">
        <v>493</v>
      </c>
      <c r="AO446" s="110">
        <v>1300</v>
      </c>
      <c r="AP446" s="107" t="s">
        <v>1116</v>
      </c>
      <c r="AQ446" s="107" t="s">
        <v>441</v>
      </c>
      <c r="AR446" s="107" t="s">
        <v>319</v>
      </c>
      <c r="AS446" s="107" t="s">
        <v>477</v>
      </c>
      <c r="AT446" s="107" t="s">
        <v>478</v>
      </c>
      <c r="AU446" s="111">
        <v>8.43</v>
      </c>
      <c r="AV446" s="111">
        <v>9.6</v>
      </c>
      <c r="AW446" s="111">
        <v>9.6</v>
      </c>
      <c r="AX446" s="111">
        <v>2.2770000000000001</v>
      </c>
      <c r="AY446" s="111">
        <v>5.01</v>
      </c>
      <c r="AZ446" s="111">
        <v>8.84</v>
      </c>
      <c r="BA446" s="111">
        <v>6.66</v>
      </c>
      <c r="BB446" s="111">
        <v>12.97</v>
      </c>
      <c r="BC446" s="111">
        <v>27.76</v>
      </c>
      <c r="BD446" s="111">
        <v>29.64</v>
      </c>
      <c r="BE446" s="133">
        <v>35.5</v>
      </c>
      <c r="BF446" s="133">
        <v>13.2</v>
      </c>
      <c r="BG446" s="133">
        <v>16455.169999999998</v>
      </c>
      <c r="BH446" s="112">
        <v>16439.473999999998</v>
      </c>
      <c r="BI446" s="111">
        <v>2.3740000000000001</v>
      </c>
      <c r="BJ446" s="112">
        <v>174.43</v>
      </c>
      <c r="BK446" s="112">
        <v>12361.091</v>
      </c>
      <c r="BL446" s="111">
        <v>1.7849999999999999</v>
      </c>
      <c r="BM446" s="112">
        <v>164.62899999999999</v>
      </c>
      <c r="BN446" s="112">
        <v>8231.6939999999995</v>
      </c>
      <c r="BO446" s="111">
        <v>1.1890000000000001</v>
      </c>
      <c r="BP446" s="112">
        <v>152.816</v>
      </c>
      <c r="BQ446" s="112">
        <v>4112.902</v>
      </c>
      <c r="BR446" s="111">
        <v>0.59399999999999997</v>
      </c>
      <c r="BS446" s="133">
        <v>135.03299999999999</v>
      </c>
      <c r="BT446" s="133">
        <v>161386.39000000001</v>
      </c>
      <c r="BU446" s="112">
        <v>161385.60500000001</v>
      </c>
      <c r="BV446" s="107">
        <v>2.7349999999999999</v>
      </c>
      <c r="BW446" s="107">
        <v>177.06299999999999</v>
      </c>
      <c r="BX446" s="107">
        <v>121149.749</v>
      </c>
      <c r="BY446" s="107">
        <v>2.0529999999999999</v>
      </c>
      <c r="BZ446" s="107">
        <v>167.56</v>
      </c>
      <c r="CA446" s="107">
        <v>80760.740999999995</v>
      </c>
      <c r="CB446" s="107">
        <v>1.369</v>
      </c>
      <c r="CC446" s="107">
        <v>153.428</v>
      </c>
      <c r="CD446" s="107">
        <v>40379.298999999999</v>
      </c>
      <c r="CE446" s="107">
        <v>0.68400000000000005</v>
      </c>
      <c r="CF446" s="133">
        <v>136.07400000000001</v>
      </c>
      <c r="CG446" s="133">
        <v>41565.620000000003</v>
      </c>
      <c r="CH446" s="112">
        <v>41638.366999999998</v>
      </c>
      <c r="CI446" s="107">
        <v>2.6110000000000002</v>
      </c>
      <c r="CJ446" s="107">
        <v>165.571</v>
      </c>
      <c r="CK446" s="107">
        <v>30889.952000000001</v>
      </c>
      <c r="CL446" s="107">
        <v>1.9370000000000001</v>
      </c>
      <c r="CM446" s="107">
        <v>160.411</v>
      </c>
      <c r="CN446" s="107">
        <v>20793.406999999999</v>
      </c>
      <c r="CO446" s="107">
        <v>1.304</v>
      </c>
      <c r="CP446" s="107">
        <v>143.703</v>
      </c>
      <c r="CQ446" s="107">
        <v>10406.397000000001</v>
      </c>
      <c r="CR446" s="107">
        <v>0.65300000000000002</v>
      </c>
      <c r="CS446" s="107">
        <v>132.66800000000001</v>
      </c>
      <c r="CT446" s="107">
        <v>18010.310000000001</v>
      </c>
      <c r="CU446" s="107">
        <v>18015.28</v>
      </c>
      <c r="CV446" s="107">
        <v>1.2</v>
      </c>
      <c r="CW446" s="107">
        <v>157.13</v>
      </c>
      <c r="CX446" s="112">
        <v>13487.66</v>
      </c>
      <c r="CY446" s="107">
        <v>0.9</v>
      </c>
      <c r="CZ446" s="107">
        <v>151.38</v>
      </c>
      <c r="DA446" s="112">
        <v>8985.81</v>
      </c>
      <c r="DB446" s="107">
        <v>0.6</v>
      </c>
      <c r="DC446" s="107">
        <v>144.36000000000001</v>
      </c>
      <c r="DD446" s="112">
        <v>4494.45</v>
      </c>
      <c r="DE446" s="107">
        <v>0.3</v>
      </c>
      <c r="DF446" s="107">
        <v>131.1</v>
      </c>
      <c r="DG446" s="133">
        <v>28002.91</v>
      </c>
      <c r="DH446" s="112">
        <v>28007.360000000001</v>
      </c>
      <c r="DI446" s="107">
        <v>1.34</v>
      </c>
      <c r="DJ446" s="107">
        <v>161.74</v>
      </c>
      <c r="DK446" s="112">
        <v>20985.84</v>
      </c>
      <c r="DL446" s="107">
        <v>1.01</v>
      </c>
      <c r="DM446" s="107">
        <v>155.06</v>
      </c>
      <c r="DN446" s="112">
        <v>14016.95</v>
      </c>
      <c r="DO446" s="107">
        <v>0.67</v>
      </c>
      <c r="DP446" s="162">
        <v>146.53</v>
      </c>
      <c r="DQ446" s="112">
        <v>7004.01</v>
      </c>
      <c r="DR446" s="107">
        <v>0.34</v>
      </c>
      <c r="DS446" s="133">
        <v>130.58000000000001</v>
      </c>
      <c r="DT446" s="133">
        <v>2288.34</v>
      </c>
      <c r="DU446" s="112">
        <v>2283.1799999999998</v>
      </c>
      <c r="DV446" s="107">
        <v>2.34</v>
      </c>
      <c r="DW446" s="107">
        <v>157.61000000000001</v>
      </c>
      <c r="DX446" s="112">
        <v>1719.45</v>
      </c>
      <c r="DY446" s="107">
        <v>1.76</v>
      </c>
      <c r="DZ446" s="162">
        <v>151.94999999999999</v>
      </c>
      <c r="EA446" s="112">
        <v>1141.3699999999999</v>
      </c>
      <c r="EB446" s="107">
        <v>1.17</v>
      </c>
      <c r="EC446" s="162">
        <v>145.06</v>
      </c>
      <c r="ED446" s="112">
        <v>569.76</v>
      </c>
      <c r="EE446" s="107">
        <v>0.57999999999999996</v>
      </c>
      <c r="EF446" s="133">
        <v>132.13999999999999</v>
      </c>
      <c r="EG446" s="133">
        <v>847566.05</v>
      </c>
      <c r="EH446" s="111">
        <v>848744.74</v>
      </c>
      <c r="EI446" s="107">
        <v>2.3969999999999998</v>
      </c>
      <c r="EJ446" s="107">
        <v>174.46</v>
      </c>
      <c r="EK446" s="112">
        <v>742470.09</v>
      </c>
      <c r="EL446" s="107">
        <v>2.097</v>
      </c>
      <c r="EM446" s="162">
        <v>169.44</v>
      </c>
      <c r="EN446" s="112">
        <v>636786.39</v>
      </c>
      <c r="EO446" s="107">
        <v>1.798</v>
      </c>
      <c r="EP446" s="162">
        <v>164.8</v>
      </c>
      <c r="EQ446" s="112">
        <v>531632.43000000005</v>
      </c>
      <c r="ER446" s="107">
        <v>1.5009999999999999</v>
      </c>
      <c r="ES446" s="162">
        <v>159.66</v>
      </c>
      <c r="ET446" s="112">
        <v>420950.07</v>
      </c>
      <c r="EU446" s="107">
        <v>1.1890000000000001</v>
      </c>
      <c r="EV446" s="162">
        <v>153.99</v>
      </c>
      <c r="EW446" s="112">
        <v>316961.89</v>
      </c>
      <c r="EX446" s="107">
        <v>0.89500000000000002</v>
      </c>
      <c r="EY446" s="162">
        <v>148.21</v>
      </c>
      <c r="EZ446" s="112">
        <v>212632.2</v>
      </c>
      <c r="FA446" s="107">
        <v>0.6</v>
      </c>
      <c r="FB446" s="162">
        <v>140.66999999999999</v>
      </c>
      <c r="FC446" s="112">
        <v>105101.02</v>
      </c>
      <c r="FD446" s="107">
        <v>0.29699999999999999</v>
      </c>
      <c r="FE446" s="133">
        <v>128.82</v>
      </c>
      <c r="FF446" s="133">
        <v>694.49</v>
      </c>
      <c r="FG446" s="112">
        <v>679.29</v>
      </c>
      <c r="FH446" s="107">
        <v>2.0099999999999998</v>
      </c>
      <c r="FI446" s="107">
        <v>119.53</v>
      </c>
      <c r="FJ446" s="112">
        <v>351.15</v>
      </c>
      <c r="FK446" s="107">
        <v>1.04</v>
      </c>
      <c r="FL446" s="133">
        <v>103.57</v>
      </c>
      <c r="FM446" s="133">
        <v>577.98</v>
      </c>
      <c r="FN446" s="112">
        <v>578.71</v>
      </c>
      <c r="FO446" s="107">
        <v>4.24</v>
      </c>
      <c r="FP446" s="107">
        <v>110.5</v>
      </c>
      <c r="FQ446" s="112">
        <v>287.58999999999997</v>
      </c>
      <c r="FR446" s="107">
        <v>2.11</v>
      </c>
      <c r="FS446" s="133">
        <v>104.78</v>
      </c>
      <c r="FT446" s="107">
        <v>70.138999999999996</v>
      </c>
      <c r="FU446" s="107">
        <v>6.0880000000000001</v>
      </c>
      <c r="FV446" s="107">
        <v>210.803</v>
      </c>
      <c r="FW446" s="107">
        <v>73.394999999999996</v>
      </c>
      <c r="FX446" s="107">
        <v>6.3710000000000004</v>
      </c>
      <c r="FY446" s="107">
        <v>209.49</v>
      </c>
      <c r="FZ446" s="107">
        <v>490234.68099999998</v>
      </c>
      <c r="GA446" s="107">
        <v>3.31</v>
      </c>
      <c r="GB446" s="133">
        <v>173.501</v>
      </c>
      <c r="GC446" s="107">
        <v>1699964.327</v>
      </c>
      <c r="GD446" s="107">
        <v>11.478999999999999</v>
      </c>
      <c r="GE446" s="132">
        <v>173.755</v>
      </c>
      <c r="GF446" s="132">
        <v>94.1</v>
      </c>
      <c r="GG446" s="132">
        <v>7.33</v>
      </c>
      <c r="GH446" s="132">
        <v>18.97</v>
      </c>
      <c r="GI446" s="132">
        <v>44.25</v>
      </c>
      <c r="GJ446" s="132">
        <v>13.2</v>
      </c>
      <c r="GK446" s="132">
        <v>208.1</v>
      </c>
      <c r="GL446" s="133">
        <v>0</v>
      </c>
      <c r="GM446" s="133">
        <v>0</v>
      </c>
      <c r="GN446" s="133">
        <v>0</v>
      </c>
      <c r="GO446" s="133">
        <v>2</v>
      </c>
      <c r="GP446" s="133">
        <v>0</v>
      </c>
      <c r="GQ446" s="133">
        <v>0</v>
      </c>
      <c r="GR446" s="133" t="s">
        <v>1084</v>
      </c>
      <c r="GS446" s="72" t="s">
        <v>981</v>
      </c>
      <c r="GT446" s="72">
        <v>0.87</v>
      </c>
      <c r="GU446" s="72">
        <v>0.92</v>
      </c>
      <c r="GV446" s="72">
        <v>0.94</v>
      </c>
      <c r="GW446" s="72">
        <v>0.93</v>
      </c>
      <c r="GX446" s="72" t="s">
        <v>1085</v>
      </c>
      <c r="GY446" s="72">
        <v>0.97</v>
      </c>
      <c r="GZ446" s="72">
        <v>1100</v>
      </c>
      <c r="HA446" s="133" t="s">
        <v>1086</v>
      </c>
      <c r="HB446" s="133" t="s">
        <v>981</v>
      </c>
      <c r="HC446" s="53" t="str">
        <f t="shared" si="47"/>
        <v>161</v>
      </c>
      <c r="HD446" s="56">
        <f t="shared" si="46"/>
        <v>2019</v>
      </c>
      <c r="HF446" s="56" t="e">
        <f>MATCH(ROUND(#REF!,1),#REF!,0)</f>
        <v>#REF!</v>
      </c>
      <c r="HG446" s="56" t="e">
        <f>MATCH(ROUND(#REF!,1),#REF!,0)</f>
        <v>#REF!</v>
      </c>
      <c r="HH446" s="56" t="e">
        <f>MATCH(ROUND(#REF!,1),#REF!,0)</f>
        <v>#REF!</v>
      </c>
      <c r="HI446" s="56" t="e">
        <f>MATCH(ROUND(#REF!,1),#REF!,0)</f>
        <v>#REF!</v>
      </c>
      <c r="HK446" s="115">
        <f t="shared" si="43"/>
        <v>2</v>
      </c>
      <c r="HL446" s="115" t="str" cm="1">
        <f t="array" ref="HL446">IFERROR(INDEX(#REF!,'5. Data Set'!HH446),"")</f>
        <v/>
      </c>
      <c r="HN446" s="116" t="str" cm="1">
        <f t="array" ref="HN446">IF(IFERROR(INDEX($E$5:$E$900,SMALL(IF(ROUND($EH$5:$EH$900,1)=ROUND($EH446,1),ROW($EH$5:$EH$900)-4,""),1)),"")=$E446,"",IFERROR(INDEX($E$5:$E$900,SMALL(IF(ROUND($EH$5:$EH$900,1)=ROUND($EH446,1),ROW($EH$5:$EH$900)-4,""),1)),""))</f>
        <v/>
      </c>
      <c r="HO446" s="116" t="str" cm="1">
        <f t="array" ref="HO446">IF(IFERROR(INDEX($E$5:$E$900,SMALL(IF(ROUND($EH$5:$EH$900,1)=ROUND($EH446,1),ROW($EH$5:$EH$900)-4,""),2)),"")=$E446,"",IFERROR(INDEX($E$5:$E$900,SMALL(IF(ROUND($EH$5:$EH$900,1)=ROUND($EH446,1),ROW($EH$5:$EH$900)-4,""),2)),""))</f>
        <v/>
      </c>
      <c r="HP446" s="116" t="str" cm="1">
        <f t="array" ref="HP446">IF(IFERROR(INDEX($E$5:$E$900,SMALL(IF(ROUND($EH$5:$EH$900,1)=ROUND($EH446,1),ROW($EH$5:$EH$900)-4,""),3)),"")=$E446,"",IFERROR(INDEX($E$5:$E$900,SMALL(IF(ROUND($EH$5:$EH$900,1)=ROUND($EH446,1),ROW($EH$5:$EH$900)-4,""),3)),""))</f>
        <v/>
      </c>
      <c r="HQ446" s="117" t="str" cm="1">
        <f t="array" ref="HQ446">IF(IFERROR(INDEX($E$5:$E$900,SMALL(IF(ROUND($EH$5:$EH$900,1)=ROUND($EH446,1),ROW($EH$5:$EH$900)-4,""),4)),"")=$E446,"",IFERROR(INDEX($E$5:$E$900,SMALL(IF(ROUND($EH$5:$EH$900,1)=ROUND($EH446,1),ROW($EH$5:$EH$900)-4,""),4)),""))</f>
        <v/>
      </c>
      <c r="HR446" s="118"/>
      <c r="HS446" s="105" t="str">
        <f t="shared" si="44"/>
        <v>BATB</v>
      </c>
      <c r="HT446" s="119" t="str">
        <f t="shared" si="45"/>
        <v/>
      </c>
      <c r="HU446" s="119" t="str">
        <f t="shared" si="45"/>
        <v/>
      </c>
      <c r="HV446" s="119" t="str">
        <f t="shared" si="45"/>
        <v/>
      </c>
      <c r="HW446" s="119" t="str">
        <f t="shared" si="45"/>
        <v/>
      </c>
    </row>
    <row r="447" spans="1:231" ht="12.75" customHeight="1" x14ac:dyDescent="0.25">
      <c r="A447" s="110" t="s">
        <v>1072</v>
      </c>
      <c r="B447" s="110" t="s">
        <v>1412</v>
      </c>
      <c r="C447" s="107" t="s">
        <v>1142</v>
      </c>
      <c r="D447" s="108">
        <v>2019</v>
      </c>
      <c r="E447" s="109" t="s">
        <v>1413</v>
      </c>
      <c r="F447" s="107" t="s">
        <v>300</v>
      </c>
      <c r="G447" s="107" t="s">
        <v>1076</v>
      </c>
      <c r="H447" s="107" t="s">
        <v>1076</v>
      </c>
      <c r="I447" s="107" t="s">
        <v>1076</v>
      </c>
      <c r="J447" s="107" t="s">
        <v>1076</v>
      </c>
      <c r="K447" s="107" t="s">
        <v>1076</v>
      </c>
      <c r="L447" s="107" t="s">
        <v>1076</v>
      </c>
      <c r="M447" s="107" t="s">
        <v>1076</v>
      </c>
      <c r="N447" s="107" t="s">
        <v>1076</v>
      </c>
      <c r="O447" s="107" t="s">
        <v>1076</v>
      </c>
      <c r="P447" s="107" t="s">
        <v>1076</v>
      </c>
      <c r="Q447" s="107" t="s">
        <v>1076</v>
      </c>
      <c r="R447" s="107" t="s">
        <v>1077</v>
      </c>
      <c r="S447" s="107" t="s">
        <v>1077</v>
      </c>
      <c r="T447" s="107" t="s">
        <v>1077</v>
      </c>
      <c r="U447" s="107" t="s">
        <v>1077</v>
      </c>
      <c r="V447" s="107" t="s">
        <v>1077</v>
      </c>
      <c r="W447" s="107" t="s">
        <v>18</v>
      </c>
      <c r="X447" s="105" t="s">
        <v>1098</v>
      </c>
      <c r="Y447" s="107" t="s">
        <v>296</v>
      </c>
      <c r="Z447" s="107">
        <v>1</v>
      </c>
      <c r="AA447" s="107" t="s">
        <v>1414</v>
      </c>
      <c r="AB447" s="246">
        <v>2</v>
      </c>
      <c r="AC447" s="246">
        <v>1</v>
      </c>
      <c r="AD447" s="107">
        <v>2500</v>
      </c>
      <c r="AE447" s="107">
        <v>28</v>
      </c>
      <c r="AF447" s="107">
        <v>2</v>
      </c>
      <c r="AG447" s="107">
        <v>190700</v>
      </c>
      <c r="AH447" s="107">
        <v>6</v>
      </c>
      <c r="AI447" s="107" t="s">
        <v>1415</v>
      </c>
      <c r="AJ447" s="110">
        <v>8</v>
      </c>
      <c r="AK447" s="110"/>
      <c r="AL447" s="107"/>
      <c r="AM447" s="107">
        <v>1</v>
      </c>
      <c r="AN447" s="110" t="s">
        <v>493</v>
      </c>
      <c r="AO447" s="110">
        <v>1300</v>
      </c>
      <c r="AP447" s="107" t="s">
        <v>1116</v>
      </c>
      <c r="AQ447" s="107" t="s">
        <v>441</v>
      </c>
      <c r="AR447" s="107" t="s">
        <v>319</v>
      </c>
      <c r="AS447" s="107" t="s">
        <v>477</v>
      </c>
      <c r="AT447" s="107" t="s">
        <v>478</v>
      </c>
      <c r="AU447" s="111">
        <v>17.82</v>
      </c>
      <c r="AV447" s="111">
        <v>19.850000000000001</v>
      </c>
      <c r="AW447" s="111">
        <v>24.35</v>
      </c>
      <c r="AX447" s="111">
        <v>10.35</v>
      </c>
      <c r="AY447" s="111">
        <v>15.49</v>
      </c>
      <c r="AZ447" s="111">
        <v>22.37</v>
      </c>
      <c r="BA447" s="111">
        <v>12.96</v>
      </c>
      <c r="BB447" s="111">
        <v>9.4</v>
      </c>
      <c r="BC447" s="111">
        <v>21.79</v>
      </c>
      <c r="BD447" s="111">
        <v>16.78</v>
      </c>
      <c r="BE447" s="133">
        <v>85.49</v>
      </c>
      <c r="BF447" s="133">
        <v>24.9</v>
      </c>
      <c r="BG447" s="133">
        <v>60524.99</v>
      </c>
      <c r="BH447" s="112">
        <v>60244.737000000001</v>
      </c>
      <c r="BI447" s="111">
        <v>8.6999999999999993</v>
      </c>
      <c r="BJ447" s="112">
        <v>356.89100000000002</v>
      </c>
      <c r="BK447" s="112">
        <v>45421.767999999996</v>
      </c>
      <c r="BL447" s="111">
        <v>6.56</v>
      </c>
      <c r="BM447" s="112">
        <v>351.971</v>
      </c>
      <c r="BN447" s="112">
        <v>30258.253000000001</v>
      </c>
      <c r="BO447" s="111">
        <v>4.37</v>
      </c>
      <c r="BP447" s="112">
        <v>259.65899999999999</v>
      </c>
      <c r="BQ447" s="112">
        <v>15105.007</v>
      </c>
      <c r="BR447" s="111">
        <v>2.181</v>
      </c>
      <c r="BS447" s="133">
        <v>165.29400000000001</v>
      </c>
      <c r="BT447" s="133">
        <v>523909.68</v>
      </c>
      <c r="BU447" s="112">
        <v>523022.54399999999</v>
      </c>
      <c r="BV447" s="107">
        <v>8.8640000000000008</v>
      </c>
      <c r="BW447" s="107">
        <v>368.38099999999997</v>
      </c>
      <c r="BX447" s="107">
        <v>392824.00799999997</v>
      </c>
      <c r="BY447" s="107">
        <v>6.657</v>
      </c>
      <c r="BZ447" s="107">
        <v>311.67099999999999</v>
      </c>
      <c r="CA447" s="107">
        <v>261958.99900000001</v>
      </c>
      <c r="CB447" s="107">
        <v>4.4390000000000001</v>
      </c>
      <c r="CC447" s="107">
        <v>210.04400000000001</v>
      </c>
      <c r="CD447" s="107">
        <v>131012.977</v>
      </c>
      <c r="CE447" s="107">
        <v>2.2200000000000002</v>
      </c>
      <c r="CF447" s="133">
        <v>155.35900000000001</v>
      </c>
      <c r="CG447" s="133">
        <v>176917.71</v>
      </c>
      <c r="CH447" s="112">
        <v>177326.82399999999</v>
      </c>
      <c r="CI447" s="107">
        <v>11.12</v>
      </c>
      <c r="CJ447" s="107">
        <v>327.7</v>
      </c>
      <c r="CK447" s="107">
        <v>132648.70300000001</v>
      </c>
      <c r="CL447" s="107">
        <v>8.3179999999999996</v>
      </c>
      <c r="CM447" s="107">
        <v>323.51900000000001</v>
      </c>
      <c r="CN447" s="107">
        <v>88451.653000000006</v>
      </c>
      <c r="CO447" s="107">
        <v>5.5469999999999997</v>
      </c>
      <c r="CP447" s="107">
        <v>243.84200000000001</v>
      </c>
      <c r="CQ447" s="107">
        <v>44275.267999999996</v>
      </c>
      <c r="CR447" s="107">
        <v>2.7759999999999998</v>
      </c>
      <c r="CS447" s="107">
        <v>156.76599999999999</v>
      </c>
      <c r="CT447" s="107">
        <v>95463.43</v>
      </c>
      <c r="CU447" s="107">
        <v>95433.32</v>
      </c>
      <c r="CV447" s="107">
        <v>6.34</v>
      </c>
      <c r="CW447" s="107">
        <v>328.08</v>
      </c>
      <c r="CX447" s="112">
        <v>71627.850000000006</v>
      </c>
      <c r="CY447" s="107">
        <v>4.76</v>
      </c>
      <c r="CZ447" s="107">
        <v>300.48</v>
      </c>
      <c r="DA447" s="112">
        <v>47671.38</v>
      </c>
      <c r="DB447" s="107">
        <v>3.17</v>
      </c>
      <c r="DC447" s="107">
        <v>231.6</v>
      </c>
      <c r="DD447" s="112">
        <v>23826.799999999999</v>
      </c>
      <c r="DE447" s="107">
        <v>1.58</v>
      </c>
      <c r="DF447" s="107">
        <v>152.9</v>
      </c>
      <c r="DG447" s="133">
        <v>146775.25</v>
      </c>
      <c r="DH447" s="112">
        <v>146721.04</v>
      </c>
      <c r="DI447" s="107">
        <v>7.02</v>
      </c>
      <c r="DJ447" s="107">
        <v>331.32</v>
      </c>
      <c r="DK447" s="112">
        <v>110037.15</v>
      </c>
      <c r="DL447" s="107">
        <v>5.27</v>
      </c>
      <c r="DM447" s="107">
        <v>321.55</v>
      </c>
      <c r="DN447" s="112">
        <v>73363.179999999993</v>
      </c>
      <c r="DO447" s="107">
        <v>3.51</v>
      </c>
      <c r="DP447" s="162">
        <v>240.83</v>
      </c>
      <c r="DQ447" s="112">
        <v>36689.949999999997</v>
      </c>
      <c r="DR447" s="107">
        <v>1.76</v>
      </c>
      <c r="DS447" s="133">
        <v>154.41999999999999</v>
      </c>
      <c r="DT447" s="133">
        <v>10285.64</v>
      </c>
      <c r="DU447" s="112">
        <v>10278.4</v>
      </c>
      <c r="DV447" s="107">
        <v>10.52</v>
      </c>
      <c r="DW447" s="107">
        <v>328.98</v>
      </c>
      <c r="DX447" s="112">
        <v>7717.56</v>
      </c>
      <c r="DY447" s="107">
        <v>7.9</v>
      </c>
      <c r="DZ447" s="162">
        <v>317.04000000000002</v>
      </c>
      <c r="EA447" s="112">
        <v>5127.1000000000004</v>
      </c>
      <c r="EB447" s="107">
        <v>5.25</v>
      </c>
      <c r="EC447" s="162">
        <v>244.38</v>
      </c>
      <c r="ED447" s="112">
        <v>2571.35</v>
      </c>
      <c r="EE447" s="107">
        <v>2.63</v>
      </c>
      <c r="EF447" s="133">
        <v>180.08</v>
      </c>
      <c r="EG447" s="133">
        <v>2627339.0499999998</v>
      </c>
      <c r="EH447" s="111">
        <v>2625713.4500000002</v>
      </c>
      <c r="EI447" s="107">
        <v>7.415</v>
      </c>
      <c r="EJ447" s="107">
        <v>366.92</v>
      </c>
      <c r="EK447" s="112">
        <v>2309048.92</v>
      </c>
      <c r="EL447" s="107">
        <v>6.5209999999999999</v>
      </c>
      <c r="EM447" s="162">
        <v>361.12</v>
      </c>
      <c r="EN447" s="112">
        <v>1968935.06</v>
      </c>
      <c r="EO447" s="107">
        <v>5.56</v>
      </c>
      <c r="EP447" s="162">
        <v>323.47000000000003</v>
      </c>
      <c r="EQ447" s="112">
        <v>1638540.73</v>
      </c>
      <c r="ER447" s="107">
        <v>4.6269999999999998</v>
      </c>
      <c r="ES447" s="162">
        <v>285.55</v>
      </c>
      <c r="ET447" s="112">
        <v>1314290.44</v>
      </c>
      <c r="EU447" s="107">
        <v>3.7120000000000002</v>
      </c>
      <c r="EV447" s="162">
        <v>249.03</v>
      </c>
      <c r="EW447" s="112">
        <v>990248.89</v>
      </c>
      <c r="EX447" s="107">
        <v>2.7959999999999998</v>
      </c>
      <c r="EY447" s="162">
        <v>216.22</v>
      </c>
      <c r="EZ447" s="112">
        <v>658240.34</v>
      </c>
      <c r="FA447" s="107">
        <v>1.859</v>
      </c>
      <c r="FB447" s="162">
        <v>186.92</v>
      </c>
      <c r="FC447" s="112">
        <v>329324.92</v>
      </c>
      <c r="FD447" s="107">
        <v>0.93</v>
      </c>
      <c r="FE447" s="133">
        <v>145.94999999999999</v>
      </c>
      <c r="FF447" s="133">
        <v>465.55</v>
      </c>
      <c r="FG447" s="112">
        <v>477.83</v>
      </c>
      <c r="FH447" s="107">
        <v>1.41</v>
      </c>
      <c r="FI447" s="107">
        <v>110.02</v>
      </c>
      <c r="FJ447" s="112">
        <v>231.58</v>
      </c>
      <c r="FK447" s="107">
        <v>0.68</v>
      </c>
      <c r="FL447" s="133">
        <v>99.3</v>
      </c>
      <c r="FM447" s="133">
        <v>419.44</v>
      </c>
      <c r="FN447" s="112">
        <v>418.75</v>
      </c>
      <c r="FO447" s="107">
        <v>3.07</v>
      </c>
      <c r="FP447" s="107">
        <v>102.55</v>
      </c>
      <c r="FQ447" s="112">
        <v>212.99</v>
      </c>
      <c r="FR447" s="107">
        <v>1.56</v>
      </c>
      <c r="FS447" s="133">
        <v>98.22</v>
      </c>
      <c r="FT447" s="107">
        <v>67.165999999999997</v>
      </c>
      <c r="FU447" s="107">
        <v>5.83</v>
      </c>
      <c r="FV447" s="107">
        <v>342.89800000000002</v>
      </c>
      <c r="FW447" s="107">
        <v>65.86</v>
      </c>
      <c r="FX447" s="107">
        <v>5.7169999999999996</v>
      </c>
      <c r="FY447" s="107">
        <v>345.10700000000003</v>
      </c>
      <c r="FZ447" s="107">
        <v>2040180.5519999999</v>
      </c>
      <c r="GA447" s="107">
        <v>13.776</v>
      </c>
      <c r="GB447" s="133">
        <v>352.38400000000001</v>
      </c>
      <c r="GC447" s="107">
        <v>9864341.6239999998</v>
      </c>
      <c r="GD447" s="107">
        <v>66.608000000000004</v>
      </c>
      <c r="GE447" s="132">
        <v>356.29700000000003</v>
      </c>
      <c r="GF447" s="132">
        <v>94.2</v>
      </c>
      <c r="GG447" s="132">
        <v>17.899999999999999</v>
      </c>
      <c r="GH447" s="132">
        <v>14.31</v>
      </c>
      <c r="GI447" s="132">
        <v>56.01</v>
      </c>
      <c r="GJ447" s="132">
        <v>24.9</v>
      </c>
      <c r="GK447" s="132">
        <v>210.3</v>
      </c>
      <c r="GL447" s="133">
        <v>0</v>
      </c>
      <c r="GM447" s="133">
        <v>0</v>
      </c>
      <c r="GN447" s="133">
        <v>0</v>
      </c>
      <c r="GO447" s="133">
        <v>2</v>
      </c>
      <c r="GP447" s="133">
        <v>0</v>
      </c>
      <c r="GQ447" s="133">
        <v>0</v>
      </c>
      <c r="GR447" s="133" t="s">
        <v>1084</v>
      </c>
      <c r="GS447" s="72" t="s">
        <v>981</v>
      </c>
      <c r="GT447" s="72">
        <v>0.87</v>
      </c>
      <c r="GU447" s="72">
        <v>0.92</v>
      </c>
      <c r="GV447" s="72">
        <v>0.94</v>
      </c>
      <c r="GW447" s="72">
        <v>0.93</v>
      </c>
      <c r="GX447" s="72" t="s">
        <v>1085</v>
      </c>
      <c r="GY447" s="72">
        <v>0.97</v>
      </c>
      <c r="GZ447" s="72">
        <v>1100</v>
      </c>
      <c r="HA447" s="133" t="s">
        <v>1086</v>
      </c>
      <c r="HB447" s="133" t="s">
        <v>981</v>
      </c>
      <c r="HC447" s="53" t="str">
        <f t="shared" si="47"/>
        <v>162</v>
      </c>
      <c r="HD447" s="56">
        <f t="shared" si="46"/>
        <v>2019</v>
      </c>
      <c r="HF447" s="56" t="e">
        <f>MATCH(ROUND(#REF!,1),#REF!,0)</f>
        <v>#REF!</v>
      </c>
      <c r="HG447" s="56" t="e">
        <f>MATCH(ROUND(#REF!,1),#REF!,0)</f>
        <v>#REF!</v>
      </c>
      <c r="HH447" s="56" t="e">
        <f>MATCH(ROUND(#REF!,1),#REF!,0)</f>
        <v>#REF!</v>
      </c>
      <c r="HI447" s="56" t="e">
        <f>MATCH(ROUND(#REF!,1),#REF!,0)</f>
        <v>#REF!</v>
      </c>
      <c r="HK447" s="115">
        <f t="shared" si="43"/>
        <v>1</v>
      </c>
      <c r="HL447" s="115" t="str" cm="1">
        <f t="array" ref="HL447">IFERROR(INDEX(#REF!,'5. Data Set'!HH447),"")</f>
        <v/>
      </c>
      <c r="HN447" s="116" t="str" cm="1">
        <f t="array" ref="HN447">IF(IFERROR(INDEX($E$5:$E$900,SMALL(IF(ROUND($EH$5:$EH$900,1)=ROUND($EH447,1),ROW($EH$5:$EH$900)-4,""),1)),"")=$E447,"",IFERROR(INDEX($E$5:$E$900,SMALL(IF(ROUND($EH$5:$EH$900,1)=ROUND($EH447,1),ROW($EH$5:$EH$900)-4,""),1)),""))</f>
        <v/>
      </c>
      <c r="HO447" s="116" t="str" cm="1">
        <f t="array" ref="HO447">IF(IFERROR(INDEX($E$5:$E$900,SMALL(IF(ROUND($EH$5:$EH$900,1)=ROUND($EH447,1),ROW($EH$5:$EH$900)-4,""),2)),"")=$E447,"",IFERROR(INDEX($E$5:$E$900,SMALL(IF(ROUND($EH$5:$EH$900,1)=ROUND($EH447,1),ROW($EH$5:$EH$900)-4,""),2)),""))</f>
        <v/>
      </c>
      <c r="HP447" s="116" t="str" cm="1">
        <f t="array" ref="HP447">IF(IFERROR(INDEX($E$5:$E$900,SMALL(IF(ROUND($EH$5:$EH$900,1)=ROUND($EH447,1),ROW($EH$5:$EH$900)-4,""),3)),"")=$E447,"",IFERROR(INDEX($E$5:$E$900,SMALL(IF(ROUND($EH$5:$EH$900,1)=ROUND($EH447,1),ROW($EH$5:$EH$900)-4,""),3)),""))</f>
        <v/>
      </c>
      <c r="HQ447" s="117" t="str" cm="1">
        <f t="array" ref="HQ447">IF(IFERROR(INDEX($E$5:$E$900,SMALL(IF(ROUND($EH$5:$EH$900,1)=ROUND($EH447,1),ROW($EH$5:$EH$900)-4,""),4)),"")=$E447,"",IFERROR(INDEX($E$5:$E$900,SMALL(IF(ROUND($EH$5:$EH$900,1)=ROUND($EH447,1),ROW($EH$5:$EH$900)-4,""),4)),""))</f>
        <v/>
      </c>
      <c r="HR447" s="118"/>
      <c r="HS447" s="105" t="str">
        <f t="shared" si="44"/>
        <v>BATC</v>
      </c>
      <c r="HT447" s="119" t="str">
        <f t="shared" si="45"/>
        <v/>
      </c>
      <c r="HU447" s="119" t="str">
        <f t="shared" si="45"/>
        <v/>
      </c>
      <c r="HV447" s="119" t="str">
        <f t="shared" si="45"/>
        <v/>
      </c>
      <c r="HW447" s="119" t="str">
        <f t="shared" si="45"/>
        <v/>
      </c>
    </row>
    <row r="448" spans="1:231" ht="12.75" customHeight="1" x14ac:dyDescent="0.25">
      <c r="A448" s="110" t="s">
        <v>1072</v>
      </c>
      <c r="B448" s="110" t="s">
        <v>1412</v>
      </c>
      <c r="C448" s="107" t="s">
        <v>1142</v>
      </c>
      <c r="D448" s="108">
        <v>2019</v>
      </c>
      <c r="E448" s="109" t="s">
        <v>1416</v>
      </c>
      <c r="F448" s="107" t="s">
        <v>309</v>
      </c>
      <c r="G448" s="107" t="s">
        <v>1076</v>
      </c>
      <c r="H448" s="107" t="s">
        <v>1076</v>
      </c>
      <c r="I448" s="107" t="s">
        <v>1076</v>
      </c>
      <c r="J448" s="107" t="s">
        <v>1076</v>
      </c>
      <c r="K448" s="107" t="s">
        <v>1076</v>
      </c>
      <c r="L448" s="107" t="s">
        <v>1076</v>
      </c>
      <c r="M448" s="107" t="s">
        <v>1076</v>
      </c>
      <c r="N448" s="107" t="s">
        <v>1076</v>
      </c>
      <c r="O448" s="107" t="s">
        <v>1076</v>
      </c>
      <c r="P448" s="107" t="s">
        <v>1076</v>
      </c>
      <c r="Q448" s="107" t="s">
        <v>1076</v>
      </c>
      <c r="R448" s="107" t="s">
        <v>1077</v>
      </c>
      <c r="S448" s="107" t="s">
        <v>1077</v>
      </c>
      <c r="T448" s="107" t="s">
        <v>1077</v>
      </c>
      <c r="U448" s="107" t="s">
        <v>1077</v>
      </c>
      <c r="V448" s="107" t="s">
        <v>1077</v>
      </c>
      <c r="W448" s="107" t="s">
        <v>18</v>
      </c>
      <c r="X448" s="105" t="s">
        <v>1098</v>
      </c>
      <c r="Y448" s="107" t="s">
        <v>296</v>
      </c>
      <c r="Z448" s="107">
        <v>1</v>
      </c>
      <c r="AA448" s="107" t="s">
        <v>1099</v>
      </c>
      <c r="AB448" s="110">
        <v>2</v>
      </c>
      <c r="AC448" s="110">
        <v>1</v>
      </c>
      <c r="AD448" s="107">
        <v>1700</v>
      </c>
      <c r="AE448" s="107">
        <v>6</v>
      </c>
      <c r="AF448" s="107">
        <v>1</v>
      </c>
      <c r="AG448" s="107">
        <v>46700</v>
      </c>
      <c r="AH448" s="107">
        <v>6</v>
      </c>
      <c r="AI448" s="107" t="s">
        <v>1417</v>
      </c>
      <c r="AJ448" s="110">
        <v>8</v>
      </c>
      <c r="AK448" s="110"/>
      <c r="AL448" s="107"/>
      <c r="AM448" s="107">
        <v>1</v>
      </c>
      <c r="AN448" s="110" t="s">
        <v>493</v>
      </c>
      <c r="AO448" s="110">
        <v>1300</v>
      </c>
      <c r="AP448" s="107" t="s">
        <v>1116</v>
      </c>
      <c r="AQ448" s="107" t="s">
        <v>441</v>
      </c>
      <c r="AR448" s="107" t="s">
        <v>319</v>
      </c>
      <c r="AS448" s="107" t="s">
        <v>477</v>
      </c>
      <c r="AT448" s="107" t="s">
        <v>478</v>
      </c>
      <c r="AU448" s="111">
        <v>5.4</v>
      </c>
      <c r="AV448" s="111">
        <v>6.17</v>
      </c>
      <c r="AW448" s="111">
        <v>5.7</v>
      </c>
      <c r="AX448" s="111">
        <v>1.292</v>
      </c>
      <c r="AY448" s="111">
        <v>2.96</v>
      </c>
      <c r="AZ448" s="111">
        <v>5.18</v>
      </c>
      <c r="BA448" s="111">
        <v>4.13</v>
      </c>
      <c r="BB448" s="111">
        <v>10.39</v>
      </c>
      <c r="BC448" s="111">
        <v>23.84</v>
      </c>
      <c r="BD448" s="111">
        <v>22.78</v>
      </c>
      <c r="BE448" s="133">
        <v>19.71</v>
      </c>
      <c r="BF448" s="133">
        <v>8.1</v>
      </c>
      <c r="BG448" s="133">
        <v>7796.08</v>
      </c>
      <c r="BH448" s="112">
        <v>7801.5860000000002</v>
      </c>
      <c r="BI448" s="111">
        <v>1.127</v>
      </c>
      <c r="BJ448" s="112">
        <v>122.586</v>
      </c>
      <c r="BK448" s="112">
        <v>5844.6239999999998</v>
      </c>
      <c r="BL448" s="111">
        <v>0.84399999999999997</v>
      </c>
      <c r="BM448" s="112">
        <v>119.267</v>
      </c>
      <c r="BN448" s="112">
        <v>3901.5030000000002</v>
      </c>
      <c r="BO448" s="111">
        <v>0.56299999999999994</v>
      </c>
      <c r="BP448" s="112">
        <v>114.63</v>
      </c>
      <c r="BQ448" s="112">
        <v>1950.7070000000001</v>
      </c>
      <c r="BR448" s="111">
        <v>0.28199999999999997</v>
      </c>
      <c r="BS448" s="133">
        <v>106.127</v>
      </c>
      <c r="BT448" s="133">
        <v>76306.83</v>
      </c>
      <c r="BU448" s="112">
        <v>76323.03</v>
      </c>
      <c r="BV448" s="107">
        <v>1.2929999999999999</v>
      </c>
      <c r="BW448" s="107">
        <v>123.78400000000001</v>
      </c>
      <c r="BX448" s="107">
        <v>57209.436999999998</v>
      </c>
      <c r="BY448" s="107">
        <v>0.97</v>
      </c>
      <c r="BZ448" s="107">
        <v>120.54600000000001</v>
      </c>
      <c r="CA448" s="107">
        <v>38119.048000000003</v>
      </c>
      <c r="CB448" s="107">
        <v>0.64600000000000002</v>
      </c>
      <c r="CC448" s="107">
        <v>114.20399999999999</v>
      </c>
      <c r="CD448" s="107">
        <v>19090.405999999999</v>
      </c>
      <c r="CE448" s="107">
        <v>0.32400000000000001</v>
      </c>
      <c r="CF448" s="133">
        <v>106.20099999999999</v>
      </c>
      <c r="CG448" s="133">
        <v>18390.419999999998</v>
      </c>
      <c r="CH448" s="112">
        <v>18282.689999999999</v>
      </c>
      <c r="CI448" s="107">
        <v>1.147</v>
      </c>
      <c r="CJ448" s="107">
        <v>119.905</v>
      </c>
      <c r="CK448" s="107">
        <v>13810.448</v>
      </c>
      <c r="CL448" s="107">
        <v>0.86599999999999999</v>
      </c>
      <c r="CM448" s="107">
        <v>116.28</v>
      </c>
      <c r="CN448" s="107">
        <v>9201.9920000000002</v>
      </c>
      <c r="CO448" s="107">
        <v>0.57699999999999996</v>
      </c>
      <c r="CP448" s="107">
        <v>108.994</v>
      </c>
      <c r="CQ448" s="107">
        <v>4600.7430000000004</v>
      </c>
      <c r="CR448" s="107">
        <v>0.28899999999999998</v>
      </c>
      <c r="CS448" s="107">
        <v>102.866</v>
      </c>
      <c r="CT448" s="107">
        <v>8058.59</v>
      </c>
      <c r="CU448" s="107">
        <v>8052.01</v>
      </c>
      <c r="CV448" s="107">
        <v>0.54</v>
      </c>
      <c r="CW448" s="107">
        <v>115.52</v>
      </c>
      <c r="CX448" s="112">
        <v>6044.44</v>
      </c>
      <c r="CY448" s="107">
        <v>0.4</v>
      </c>
      <c r="CZ448" s="107">
        <v>113.1</v>
      </c>
      <c r="DA448" s="112">
        <v>4031.41</v>
      </c>
      <c r="DB448" s="107">
        <v>0.27</v>
      </c>
      <c r="DC448" s="107">
        <v>110.06</v>
      </c>
      <c r="DD448" s="112">
        <v>2017.09</v>
      </c>
      <c r="DE448" s="107">
        <v>0.13</v>
      </c>
      <c r="DF448" s="107">
        <v>103.7</v>
      </c>
      <c r="DG448" s="133">
        <v>12466.75</v>
      </c>
      <c r="DH448" s="112">
        <v>12471.09</v>
      </c>
      <c r="DI448" s="107">
        <v>0.6</v>
      </c>
      <c r="DJ448" s="107">
        <v>117.41</v>
      </c>
      <c r="DK448" s="112">
        <v>9370.49</v>
      </c>
      <c r="DL448" s="107">
        <v>0.45</v>
      </c>
      <c r="DM448" s="107">
        <v>114.65</v>
      </c>
      <c r="DN448" s="112">
        <v>6217.91</v>
      </c>
      <c r="DO448" s="107">
        <v>0.3</v>
      </c>
      <c r="DP448" s="162">
        <v>110.95</v>
      </c>
      <c r="DQ448" s="112">
        <v>3114.13</v>
      </c>
      <c r="DR448" s="107">
        <v>0.15</v>
      </c>
      <c r="DS448" s="133">
        <v>104.16</v>
      </c>
      <c r="DT448" s="133">
        <v>1023.8</v>
      </c>
      <c r="DU448" s="112">
        <v>1023.84</v>
      </c>
      <c r="DV448" s="107">
        <v>1.05</v>
      </c>
      <c r="DW448" s="107">
        <v>116.36</v>
      </c>
      <c r="DX448" s="112">
        <v>764.2</v>
      </c>
      <c r="DY448" s="107">
        <v>0.78</v>
      </c>
      <c r="DZ448" s="162">
        <v>113.76</v>
      </c>
      <c r="EA448" s="112">
        <v>512.44000000000005</v>
      </c>
      <c r="EB448" s="107">
        <v>0.53</v>
      </c>
      <c r="EC448" s="162">
        <v>110.87</v>
      </c>
      <c r="ED448" s="112">
        <v>248.9</v>
      </c>
      <c r="EE448" s="107">
        <v>0.26</v>
      </c>
      <c r="EF448" s="133">
        <v>104.04</v>
      </c>
      <c r="EG448" s="133">
        <v>388828.05</v>
      </c>
      <c r="EH448" s="111">
        <v>387733.96</v>
      </c>
      <c r="EI448" s="107">
        <v>1.095</v>
      </c>
      <c r="EJ448" s="107">
        <v>122.27</v>
      </c>
      <c r="EK448" s="112">
        <v>341232.28</v>
      </c>
      <c r="EL448" s="107">
        <v>0.96399999999999997</v>
      </c>
      <c r="EM448" s="162">
        <v>121.21</v>
      </c>
      <c r="EN448" s="112">
        <v>292660.59999999998</v>
      </c>
      <c r="EO448" s="107">
        <v>0.82599999999999996</v>
      </c>
      <c r="EP448" s="162">
        <v>119.02</v>
      </c>
      <c r="EQ448" s="112">
        <v>243555.98</v>
      </c>
      <c r="ER448" s="107">
        <v>0.68799999999999994</v>
      </c>
      <c r="ES448" s="162">
        <v>116.67</v>
      </c>
      <c r="ET448" s="112">
        <v>195137.54</v>
      </c>
      <c r="EU448" s="107">
        <v>0.55100000000000005</v>
      </c>
      <c r="EV448" s="162">
        <v>114.28</v>
      </c>
      <c r="EW448" s="112">
        <v>146761.59</v>
      </c>
      <c r="EX448" s="107">
        <v>0.41399999999999998</v>
      </c>
      <c r="EY448" s="162">
        <v>111.22</v>
      </c>
      <c r="EZ448" s="112">
        <v>98133.58</v>
      </c>
      <c r="FA448" s="107">
        <v>0.27700000000000002</v>
      </c>
      <c r="FB448" s="162">
        <v>106.73</v>
      </c>
      <c r="FC448" s="112">
        <v>47811.02</v>
      </c>
      <c r="FD448" s="107">
        <v>0.13500000000000001</v>
      </c>
      <c r="FE448" s="133">
        <v>100.06</v>
      </c>
      <c r="FF448" s="133">
        <v>464.25</v>
      </c>
      <c r="FG448" s="112">
        <v>458.48</v>
      </c>
      <c r="FH448" s="107">
        <v>1.36</v>
      </c>
      <c r="FI448" s="107">
        <v>95.29</v>
      </c>
      <c r="FJ448" s="112">
        <v>233.3</v>
      </c>
      <c r="FK448" s="107">
        <v>0.69</v>
      </c>
      <c r="FL448" s="133">
        <v>90.69</v>
      </c>
      <c r="FM448" s="133">
        <v>418.02</v>
      </c>
      <c r="FN448" s="112">
        <v>420.13</v>
      </c>
      <c r="FO448" s="107">
        <v>3.08</v>
      </c>
      <c r="FP448" s="107">
        <v>91.83</v>
      </c>
      <c r="FQ448" s="112">
        <v>207.85</v>
      </c>
      <c r="FR448" s="107">
        <v>1.52</v>
      </c>
      <c r="FS448" s="133">
        <v>89.68</v>
      </c>
      <c r="FT448" s="107">
        <v>36.689</v>
      </c>
      <c r="FU448" s="107">
        <v>3.1850000000000001</v>
      </c>
      <c r="FV448" s="107">
        <v>140.815</v>
      </c>
      <c r="FW448" s="107">
        <v>35.753</v>
      </c>
      <c r="FX448" s="107">
        <v>3.1040000000000001</v>
      </c>
      <c r="FY448" s="107">
        <v>135.22300000000001</v>
      </c>
      <c r="FZ448" s="107">
        <v>224297.90100000001</v>
      </c>
      <c r="GA448" s="107">
        <v>1.5149999999999999</v>
      </c>
      <c r="GB448" s="133">
        <v>121.703</v>
      </c>
      <c r="GC448" s="107">
        <v>562155.21400000004</v>
      </c>
      <c r="GD448" s="107">
        <v>3.7959999999999998</v>
      </c>
      <c r="GE448" s="132">
        <v>121.642</v>
      </c>
      <c r="GF448" s="132">
        <v>87.2</v>
      </c>
      <c r="GG448" s="132">
        <v>4.47</v>
      </c>
      <c r="GH448" s="132">
        <v>15.74</v>
      </c>
      <c r="GI448" s="132">
        <v>26.66</v>
      </c>
      <c r="GJ448" s="132">
        <v>8.1</v>
      </c>
      <c r="GK448" s="132">
        <v>209.4</v>
      </c>
      <c r="GL448" s="133">
        <v>0</v>
      </c>
      <c r="GM448" s="133">
        <v>0</v>
      </c>
      <c r="GN448" s="133">
        <v>0</v>
      </c>
      <c r="GO448" s="133">
        <v>2</v>
      </c>
      <c r="GP448" s="133">
        <v>0</v>
      </c>
      <c r="GQ448" s="133">
        <v>0</v>
      </c>
      <c r="GR448" s="133" t="s">
        <v>1084</v>
      </c>
      <c r="GS448" s="72" t="s">
        <v>981</v>
      </c>
      <c r="GT448" s="72">
        <v>0.87</v>
      </c>
      <c r="GU448" s="72">
        <v>0.92</v>
      </c>
      <c r="GV448" s="72">
        <v>0.94</v>
      </c>
      <c r="GW448" s="72">
        <v>0.93</v>
      </c>
      <c r="GX448" s="72" t="s">
        <v>1085</v>
      </c>
      <c r="GY448" s="72">
        <v>0.97</v>
      </c>
      <c r="GZ448" s="72">
        <v>1100</v>
      </c>
      <c r="HA448" s="133" t="s">
        <v>1086</v>
      </c>
      <c r="HB448" s="133" t="s">
        <v>981</v>
      </c>
      <c r="HC448" s="53" t="str">
        <f t="shared" si="47"/>
        <v>163</v>
      </c>
      <c r="HD448" s="56">
        <f t="shared" si="46"/>
        <v>2019</v>
      </c>
      <c r="HF448" s="56" t="e">
        <f>MATCH(ROUND(#REF!,1),#REF!,0)</f>
        <v>#REF!</v>
      </c>
      <c r="HG448" s="56" t="e">
        <f>MATCH(ROUND(#REF!,1),#REF!,0)</f>
        <v>#REF!</v>
      </c>
      <c r="HH448" s="56" t="e">
        <f>MATCH(ROUND(#REF!,1),#REF!,0)</f>
        <v>#REF!</v>
      </c>
      <c r="HI448" s="56" t="e">
        <f>MATCH(ROUND(#REF!,1),#REF!,0)</f>
        <v>#REF!</v>
      </c>
      <c r="HK448" s="115">
        <f t="shared" si="43"/>
        <v>1</v>
      </c>
      <c r="HL448" s="115" t="str" cm="1">
        <f t="array" ref="HL448">IFERROR(INDEX(#REF!,'5. Data Set'!HH448),"")</f>
        <v/>
      </c>
      <c r="HN448" s="116" t="str" cm="1">
        <f t="array" ref="HN448">IF(IFERROR(INDEX($E$5:$E$900,SMALL(IF(ROUND($EH$5:$EH$900,1)=ROUND($EH448,1),ROW($EH$5:$EH$900)-4,""),1)),"")=$E448,"",IFERROR(INDEX($E$5:$E$900,SMALL(IF(ROUND($EH$5:$EH$900,1)=ROUND($EH448,1),ROW($EH$5:$EH$900)-4,""),1)),""))</f>
        <v/>
      </c>
      <c r="HO448" s="116" t="str" cm="1">
        <f t="array" ref="HO448">IF(IFERROR(INDEX($E$5:$E$900,SMALL(IF(ROUND($EH$5:$EH$900,1)=ROUND($EH448,1),ROW($EH$5:$EH$900)-4,""),2)),"")=$E448,"",IFERROR(INDEX($E$5:$E$900,SMALL(IF(ROUND($EH$5:$EH$900,1)=ROUND($EH448,1),ROW($EH$5:$EH$900)-4,""),2)),""))</f>
        <v/>
      </c>
      <c r="HP448" s="116" t="str" cm="1">
        <f t="array" ref="HP448">IF(IFERROR(INDEX($E$5:$E$900,SMALL(IF(ROUND($EH$5:$EH$900,1)=ROUND($EH448,1),ROW($EH$5:$EH$900)-4,""),3)),"")=$E448,"",IFERROR(INDEX($E$5:$E$900,SMALL(IF(ROUND($EH$5:$EH$900,1)=ROUND($EH448,1),ROW($EH$5:$EH$900)-4,""),3)),""))</f>
        <v/>
      </c>
      <c r="HQ448" s="117" t="str" cm="1">
        <f t="array" ref="HQ448">IF(IFERROR(INDEX($E$5:$E$900,SMALL(IF(ROUND($EH$5:$EH$900,1)=ROUND($EH448,1),ROW($EH$5:$EH$900)-4,""),4)),"")=$E448,"",IFERROR(INDEX($E$5:$E$900,SMALL(IF(ROUND($EH$5:$EH$900,1)=ROUND($EH448,1),ROW($EH$5:$EH$900)-4,""),4)),""))</f>
        <v/>
      </c>
      <c r="HR448" s="118"/>
      <c r="HS448" s="105" t="str">
        <f t="shared" si="44"/>
        <v>BATC</v>
      </c>
      <c r="HT448" s="119" t="str">
        <f t="shared" si="45"/>
        <v/>
      </c>
      <c r="HU448" s="119" t="str">
        <f t="shared" si="45"/>
        <v/>
      </c>
      <c r="HV448" s="119" t="str">
        <f t="shared" si="45"/>
        <v/>
      </c>
      <c r="HW448" s="119" t="str">
        <f t="shared" si="45"/>
        <v/>
      </c>
    </row>
    <row r="449" spans="1:232" ht="12.75" customHeight="1" x14ac:dyDescent="0.25">
      <c r="A449" s="110" t="s">
        <v>1072</v>
      </c>
      <c r="B449" s="110" t="s">
        <v>1412</v>
      </c>
      <c r="C449" s="107" t="s">
        <v>1142</v>
      </c>
      <c r="D449" s="108">
        <v>2019</v>
      </c>
      <c r="E449" s="109" t="s">
        <v>1418</v>
      </c>
      <c r="F449" s="107" t="s">
        <v>300</v>
      </c>
      <c r="G449" s="107" t="s">
        <v>1076</v>
      </c>
      <c r="H449" s="107" t="s">
        <v>1076</v>
      </c>
      <c r="I449" s="107" t="s">
        <v>1076</v>
      </c>
      <c r="J449" s="107" t="s">
        <v>1076</v>
      </c>
      <c r="K449" s="107" t="s">
        <v>1076</v>
      </c>
      <c r="L449" s="107" t="s">
        <v>1076</v>
      </c>
      <c r="M449" s="107" t="s">
        <v>1076</v>
      </c>
      <c r="N449" s="107" t="s">
        <v>1076</v>
      </c>
      <c r="O449" s="107" t="s">
        <v>1076</v>
      </c>
      <c r="P449" s="107" t="s">
        <v>1076</v>
      </c>
      <c r="Q449" s="107" t="s">
        <v>1076</v>
      </c>
      <c r="R449" s="107" t="s">
        <v>1077</v>
      </c>
      <c r="S449" s="107" t="s">
        <v>1077</v>
      </c>
      <c r="T449" s="107" t="s">
        <v>1077</v>
      </c>
      <c r="U449" s="107" t="s">
        <v>1077</v>
      </c>
      <c r="V449" s="107" t="s">
        <v>1077</v>
      </c>
      <c r="W449" s="107" t="s">
        <v>18</v>
      </c>
      <c r="X449" s="105" t="s">
        <v>1098</v>
      </c>
      <c r="Y449" s="107" t="s">
        <v>296</v>
      </c>
      <c r="Z449" s="107">
        <v>1</v>
      </c>
      <c r="AA449" s="107" t="s">
        <v>1414</v>
      </c>
      <c r="AB449" s="110">
        <v>2</v>
      </c>
      <c r="AC449" s="110">
        <v>2</v>
      </c>
      <c r="AD449" s="107">
        <v>2500</v>
      </c>
      <c r="AE449" s="107">
        <v>28</v>
      </c>
      <c r="AF449" s="107">
        <v>2</v>
      </c>
      <c r="AG449" s="107">
        <v>382700</v>
      </c>
      <c r="AH449" s="107">
        <v>12</v>
      </c>
      <c r="AI449" s="107" t="s">
        <v>1419</v>
      </c>
      <c r="AJ449" s="110">
        <v>8</v>
      </c>
      <c r="AK449" s="110"/>
      <c r="AL449" s="107"/>
      <c r="AM449" s="107">
        <v>1</v>
      </c>
      <c r="AN449" s="110" t="s">
        <v>493</v>
      </c>
      <c r="AO449" s="110">
        <v>1300</v>
      </c>
      <c r="AP449" s="107" t="s">
        <v>1116</v>
      </c>
      <c r="AQ449" s="107" t="s">
        <v>441</v>
      </c>
      <c r="AR449" s="107" t="s">
        <v>319</v>
      </c>
      <c r="AS449" s="107" t="s">
        <v>477</v>
      </c>
      <c r="AT449" s="107" t="s">
        <v>478</v>
      </c>
      <c r="AU449" s="111">
        <v>18.47</v>
      </c>
      <c r="AV449" s="111">
        <v>21.72</v>
      </c>
      <c r="AW449" s="111">
        <v>27.29</v>
      </c>
      <c r="AX449" s="111">
        <v>12.702</v>
      </c>
      <c r="AY449" s="111">
        <v>17.5</v>
      </c>
      <c r="AZ449" s="111">
        <v>25.12</v>
      </c>
      <c r="BA449" s="111">
        <v>14.6</v>
      </c>
      <c r="BB449" s="111">
        <v>7</v>
      </c>
      <c r="BC449" s="111">
        <v>16.62</v>
      </c>
      <c r="BD449" s="111">
        <v>17.8</v>
      </c>
      <c r="BE449" s="133">
        <v>108.12</v>
      </c>
      <c r="BF449" s="133">
        <v>28.2</v>
      </c>
      <c r="BG449" s="133">
        <v>116817.53</v>
      </c>
      <c r="BH449" s="112">
        <v>117071.45299999999</v>
      </c>
      <c r="BI449" s="111">
        <v>16.907</v>
      </c>
      <c r="BJ449" s="112">
        <v>682.59400000000005</v>
      </c>
      <c r="BK449" s="112">
        <v>87681.740999999995</v>
      </c>
      <c r="BL449" s="111">
        <v>12.663</v>
      </c>
      <c r="BM449" s="112">
        <v>654.34799999999996</v>
      </c>
      <c r="BN449" s="112">
        <v>58571.707999999999</v>
      </c>
      <c r="BO449" s="111">
        <v>8.4589999999999996</v>
      </c>
      <c r="BP449" s="112">
        <v>467.41</v>
      </c>
      <c r="BQ449" s="112">
        <v>29247.847000000002</v>
      </c>
      <c r="BR449" s="111">
        <v>4.2240000000000002</v>
      </c>
      <c r="BS449" s="133">
        <v>314.86399999999998</v>
      </c>
      <c r="BT449" s="133">
        <v>1042797.09</v>
      </c>
      <c r="BU449" s="112">
        <v>1044702.4350000001</v>
      </c>
      <c r="BV449" s="107">
        <v>17.704000000000001</v>
      </c>
      <c r="BW449" s="107">
        <v>703.48400000000004</v>
      </c>
      <c r="BX449" s="107">
        <v>782311.28599999996</v>
      </c>
      <c r="BY449" s="107">
        <v>13.257999999999999</v>
      </c>
      <c r="BZ449" s="107">
        <v>582.02599999999995</v>
      </c>
      <c r="CA449" s="107">
        <v>521364.946</v>
      </c>
      <c r="CB449" s="107">
        <v>8.8350000000000009</v>
      </c>
      <c r="CC449" s="107">
        <v>393.78100000000001</v>
      </c>
      <c r="CD449" s="107">
        <v>260681.9</v>
      </c>
      <c r="CE449" s="107">
        <v>4.4180000000000001</v>
      </c>
      <c r="CF449" s="133">
        <v>255.11</v>
      </c>
      <c r="CG449" s="133">
        <v>358655.19</v>
      </c>
      <c r="CH449" s="112">
        <v>359850.60700000002</v>
      </c>
      <c r="CI449" s="107">
        <v>22.565999999999999</v>
      </c>
      <c r="CJ449" s="107">
        <v>619.37099999999998</v>
      </c>
      <c r="CK449" s="107">
        <v>268994.52899999998</v>
      </c>
      <c r="CL449" s="107">
        <v>16.869</v>
      </c>
      <c r="CM449" s="107">
        <v>605.81899999999996</v>
      </c>
      <c r="CN449" s="107">
        <v>179176.61799999999</v>
      </c>
      <c r="CO449" s="107">
        <v>11.236000000000001</v>
      </c>
      <c r="CP449" s="107">
        <v>439.52600000000001</v>
      </c>
      <c r="CQ449" s="107">
        <v>89707.899000000005</v>
      </c>
      <c r="CR449" s="107">
        <v>5.6260000000000003</v>
      </c>
      <c r="CS449" s="107">
        <v>262.88400000000001</v>
      </c>
      <c r="CT449" s="107">
        <v>193853.21</v>
      </c>
      <c r="CU449" s="107">
        <v>193772.26</v>
      </c>
      <c r="CV449" s="107">
        <v>12.87</v>
      </c>
      <c r="CW449" s="107">
        <v>625.84</v>
      </c>
      <c r="CX449" s="112">
        <v>145357.5</v>
      </c>
      <c r="CY449" s="107">
        <v>9.65</v>
      </c>
      <c r="CZ449" s="107">
        <v>559.19000000000005</v>
      </c>
      <c r="DA449" s="112">
        <v>96995.15</v>
      </c>
      <c r="DB449" s="107">
        <v>6.44</v>
      </c>
      <c r="DC449" s="107">
        <v>413.19</v>
      </c>
      <c r="DD449" s="112">
        <v>48496.639999999999</v>
      </c>
      <c r="DE449" s="107">
        <v>3.22</v>
      </c>
      <c r="DF449" s="107">
        <v>253.57</v>
      </c>
      <c r="DG449" s="133">
        <v>298085.86</v>
      </c>
      <c r="DH449" s="112">
        <v>298514.84000000003</v>
      </c>
      <c r="DI449" s="107">
        <v>14.29</v>
      </c>
      <c r="DJ449" s="107">
        <v>632.96</v>
      </c>
      <c r="DK449" s="112">
        <v>223604.06</v>
      </c>
      <c r="DL449" s="107">
        <v>10.71</v>
      </c>
      <c r="DM449" s="107">
        <v>597.34</v>
      </c>
      <c r="DN449" s="112">
        <v>149114.87</v>
      </c>
      <c r="DO449" s="107">
        <v>7.14</v>
      </c>
      <c r="DP449" s="162">
        <v>435.38</v>
      </c>
      <c r="DQ449" s="112">
        <v>74518.880000000005</v>
      </c>
      <c r="DR449" s="107">
        <v>3.57</v>
      </c>
      <c r="DS449" s="133">
        <v>252.64</v>
      </c>
      <c r="DT449" s="133">
        <v>20890.72</v>
      </c>
      <c r="DU449" s="112">
        <v>20873.22</v>
      </c>
      <c r="DV449" s="107">
        <v>21.37</v>
      </c>
      <c r="DW449" s="107">
        <v>624.91999999999996</v>
      </c>
      <c r="DX449" s="112">
        <v>15692.49</v>
      </c>
      <c r="DY449" s="107">
        <v>16.059999999999999</v>
      </c>
      <c r="DZ449" s="162">
        <v>587.9</v>
      </c>
      <c r="EA449" s="112">
        <v>10453.91</v>
      </c>
      <c r="EB449" s="107">
        <v>10.7</v>
      </c>
      <c r="EC449" s="162">
        <v>438.88</v>
      </c>
      <c r="ED449" s="112">
        <v>5234.3900000000003</v>
      </c>
      <c r="EE449" s="107">
        <v>5.36</v>
      </c>
      <c r="EF449" s="133">
        <v>306.49</v>
      </c>
      <c r="EG449" s="133">
        <v>5282998.6399999997</v>
      </c>
      <c r="EH449" s="111">
        <v>5249676.1900000004</v>
      </c>
      <c r="EI449" s="107">
        <v>14.824999999999999</v>
      </c>
      <c r="EJ449" s="107">
        <v>691.77</v>
      </c>
      <c r="EK449" s="112">
        <v>4629094.9400000004</v>
      </c>
      <c r="EL449" s="107">
        <v>13.071999999999999</v>
      </c>
      <c r="EM449" s="162">
        <v>675.46</v>
      </c>
      <c r="EN449" s="112">
        <v>3971232.69</v>
      </c>
      <c r="EO449" s="107">
        <v>11.215</v>
      </c>
      <c r="EP449" s="162">
        <v>601.72</v>
      </c>
      <c r="EQ449" s="112">
        <v>3302062.52</v>
      </c>
      <c r="ER449" s="107">
        <v>9.3249999999999993</v>
      </c>
      <c r="ES449" s="162">
        <v>522.61</v>
      </c>
      <c r="ET449" s="112">
        <v>2637443.9900000002</v>
      </c>
      <c r="EU449" s="107">
        <v>7.4480000000000004</v>
      </c>
      <c r="EV449" s="162">
        <v>446.79</v>
      </c>
      <c r="EW449" s="112">
        <v>1982431.36</v>
      </c>
      <c r="EX449" s="107">
        <v>5.5979999999999999</v>
      </c>
      <c r="EY449" s="162">
        <v>381.47</v>
      </c>
      <c r="EZ449" s="112">
        <v>1316096.6299999999</v>
      </c>
      <c r="FA449" s="107">
        <v>3.7170000000000001</v>
      </c>
      <c r="FB449" s="162">
        <v>321.19</v>
      </c>
      <c r="FC449" s="112">
        <v>660779.91</v>
      </c>
      <c r="FD449" s="107">
        <v>1.8660000000000001</v>
      </c>
      <c r="FE449" s="133">
        <v>240.12</v>
      </c>
      <c r="FF449" s="133">
        <v>455.22</v>
      </c>
      <c r="FG449" s="112">
        <v>451.04</v>
      </c>
      <c r="FH449" s="107">
        <v>1.33</v>
      </c>
      <c r="FI449" s="107">
        <v>148.24</v>
      </c>
      <c r="FJ449" s="112">
        <v>228.88</v>
      </c>
      <c r="FK449" s="107">
        <v>0.68</v>
      </c>
      <c r="FL449" s="133">
        <v>124.14</v>
      </c>
      <c r="FM449" s="133">
        <v>414.59</v>
      </c>
      <c r="FN449" s="112">
        <v>418.19</v>
      </c>
      <c r="FO449" s="107">
        <v>3.06</v>
      </c>
      <c r="FP449" s="107">
        <v>134.85</v>
      </c>
      <c r="FQ449" s="112">
        <v>207.05</v>
      </c>
      <c r="FR449" s="107">
        <v>1.52</v>
      </c>
      <c r="FS449" s="133">
        <v>124.56</v>
      </c>
      <c r="FT449" s="107">
        <v>130.47</v>
      </c>
      <c r="FU449" s="107">
        <v>11.326000000000001</v>
      </c>
      <c r="FV449" s="107">
        <v>637.82000000000005</v>
      </c>
      <c r="FW449" s="107">
        <v>132.43899999999999</v>
      </c>
      <c r="FX449" s="107">
        <v>11.496</v>
      </c>
      <c r="FY449" s="107">
        <v>643.97500000000002</v>
      </c>
      <c r="FZ449" s="107">
        <v>4087375.5619999999</v>
      </c>
      <c r="GA449" s="107">
        <v>27.6</v>
      </c>
      <c r="GB449" s="133">
        <v>672.05499999999995</v>
      </c>
      <c r="GC449" s="107">
        <v>28236335.739999998</v>
      </c>
      <c r="GD449" s="107">
        <v>190.66300000000001</v>
      </c>
      <c r="GE449" s="132">
        <v>669.78399999999999</v>
      </c>
      <c r="GF449" s="132">
        <v>112.7</v>
      </c>
      <c r="GG449" s="132">
        <v>19.82</v>
      </c>
      <c r="GH449" s="132">
        <v>10.78</v>
      </c>
      <c r="GI449" s="132">
        <v>71.180000000000007</v>
      </c>
      <c r="GJ449" s="132">
        <v>28.2</v>
      </c>
      <c r="GK449" s="132">
        <v>208.8</v>
      </c>
      <c r="GL449" s="133">
        <v>0</v>
      </c>
      <c r="GM449" s="133">
        <v>0</v>
      </c>
      <c r="GN449" s="133">
        <v>0</v>
      </c>
      <c r="GO449" s="133">
        <v>2</v>
      </c>
      <c r="GP449" s="133">
        <v>0</v>
      </c>
      <c r="GQ449" s="133">
        <v>0</v>
      </c>
      <c r="GR449" s="133" t="s">
        <v>1084</v>
      </c>
      <c r="GS449" s="72" t="s">
        <v>981</v>
      </c>
      <c r="GT449" s="72">
        <v>0.87</v>
      </c>
      <c r="GU449" s="72">
        <v>0.92</v>
      </c>
      <c r="GV449" s="72">
        <v>0.94</v>
      </c>
      <c r="GW449" s="72">
        <v>0.93</v>
      </c>
      <c r="GX449" s="72" t="s">
        <v>1085</v>
      </c>
      <c r="GY449" s="72">
        <v>0.97</v>
      </c>
      <c r="GZ449" s="72">
        <v>1100</v>
      </c>
      <c r="HA449" s="133" t="s">
        <v>1086</v>
      </c>
      <c r="HB449" s="133" t="s">
        <v>981</v>
      </c>
      <c r="HC449" s="53" t="str">
        <f t="shared" si="47"/>
        <v>164</v>
      </c>
      <c r="HD449" s="56">
        <f t="shared" si="46"/>
        <v>2019</v>
      </c>
      <c r="HF449" s="56" t="e">
        <f>MATCH(ROUND(#REF!,1),#REF!,0)</f>
        <v>#REF!</v>
      </c>
      <c r="HG449" s="56" t="e">
        <f>MATCH(ROUND(#REF!,1),#REF!,0)</f>
        <v>#REF!</v>
      </c>
      <c r="HH449" s="56" t="e">
        <f>MATCH(ROUND(#REF!,1),#REF!,0)</f>
        <v>#REF!</v>
      </c>
      <c r="HI449" s="56" t="e">
        <f>MATCH(ROUND(#REF!,1),#REF!,0)</f>
        <v>#REF!</v>
      </c>
      <c r="HK449" s="115">
        <f t="shared" si="43"/>
        <v>2</v>
      </c>
      <c r="HL449" s="115" t="str" cm="1">
        <f t="array" ref="HL449">IFERROR(INDEX(#REF!,'5. Data Set'!HH449),"")</f>
        <v/>
      </c>
      <c r="HN449" s="116" t="str" cm="1">
        <f t="array" ref="HN449">IF(IFERROR(INDEX($E$5:$E$900,SMALL(IF(ROUND($EH$5:$EH$900,1)=ROUND($EH449,1),ROW($EH$5:$EH$900)-4,""),1)),"")=$E449,"",IFERROR(INDEX($E$5:$E$900,SMALL(IF(ROUND($EH$5:$EH$900,1)=ROUND($EH449,1),ROW($EH$5:$EH$900)-4,""),1)),""))</f>
        <v/>
      </c>
      <c r="HO449" s="116" t="str" cm="1">
        <f t="array" ref="HO449">IF(IFERROR(INDEX($E$5:$E$900,SMALL(IF(ROUND($EH$5:$EH$900,1)=ROUND($EH449,1),ROW($EH$5:$EH$900)-4,""),2)),"")=$E449,"",IFERROR(INDEX($E$5:$E$900,SMALL(IF(ROUND($EH$5:$EH$900,1)=ROUND($EH449,1),ROW($EH$5:$EH$900)-4,""),2)),""))</f>
        <v/>
      </c>
      <c r="HP449" s="116" t="str" cm="1">
        <f t="array" ref="HP449">IF(IFERROR(INDEX($E$5:$E$900,SMALL(IF(ROUND($EH$5:$EH$900,1)=ROUND($EH449,1),ROW($EH$5:$EH$900)-4,""),3)),"")=$E449,"",IFERROR(INDEX($E$5:$E$900,SMALL(IF(ROUND($EH$5:$EH$900,1)=ROUND($EH449,1),ROW($EH$5:$EH$900)-4,""),3)),""))</f>
        <v/>
      </c>
      <c r="HQ449" s="117" t="str" cm="1">
        <f t="array" ref="HQ449">IF(IFERROR(INDEX($E$5:$E$900,SMALL(IF(ROUND($EH$5:$EH$900,1)=ROUND($EH449,1),ROW($EH$5:$EH$900)-4,""),4)),"")=$E449,"",IFERROR(INDEX($E$5:$E$900,SMALL(IF(ROUND($EH$5:$EH$900,1)=ROUND($EH449,1),ROW($EH$5:$EH$900)-4,""),4)),""))</f>
        <v/>
      </c>
      <c r="HR449" s="118"/>
      <c r="HS449" s="105" t="str">
        <f t="shared" si="44"/>
        <v>BATC</v>
      </c>
      <c r="HT449" s="119" t="str">
        <f t="shared" si="45"/>
        <v/>
      </c>
      <c r="HU449" s="119" t="str">
        <f t="shared" si="45"/>
        <v/>
      </c>
      <c r="HV449" s="119" t="str">
        <f t="shared" si="45"/>
        <v/>
      </c>
      <c r="HW449" s="119" t="str">
        <f t="shared" si="45"/>
        <v/>
      </c>
    </row>
    <row r="450" spans="1:232" ht="12.75" customHeight="1" x14ac:dyDescent="0.25">
      <c r="A450" s="110" t="s">
        <v>1072</v>
      </c>
      <c r="B450" s="110" t="s">
        <v>1412</v>
      </c>
      <c r="C450" s="107" t="s">
        <v>1142</v>
      </c>
      <c r="D450" s="108">
        <v>2019</v>
      </c>
      <c r="E450" s="109" t="s">
        <v>1420</v>
      </c>
      <c r="F450" s="107" t="s">
        <v>309</v>
      </c>
      <c r="G450" s="107" t="s">
        <v>1076</v>
      </c>
      <c r="H450" s="107" t="s">
        <v>1076</v>
      </c>
      <c r="I450" s="107" t="s">
        <v>1076</v>
      </c>
      <c r="J450" s="107" t="s">
        <v>1076</v>
      </c>
      <c r="K450" s="107" t="s">
        <v>1076</v>
      </c>
      <c r="L450" s="107" t="s">
        <v>1076</v>
      </c>
      <c r="M450" s="107" t="s">
        <v>1076</v>
      </c>
      <c r="N450" s="107" t="s">
        <v>1076</v>
      </c>
      <c r="O450" s="107" t="s">
        <v>1076</v>
      </c>
      <c r="P450" s="107" t="s">
        <v>1076</v>
      </c>
      <c r="Q450" s="107" t="s">
        <v>1076</v>
      </c>
      <c r="R450" s="107" t="s">
        <v>1077</v>
      </c>
      <c r="S450" s="107" t="s">
        <v>1077</v>
      </c>
      <c r="T450" s="107" t="s">
        <v>1077</v>
      </c>
      <c r="U450" s="107" t="s">
        <v>1077</v>
      </c>
      <c r="V450" s="107" t="s">
        <v>1077</v>
      </c>
      <c r="W450" s="107" t="s">
        <v>18</v>
      </c>
      <c r="X450" s="105" t="s">
        <v>1098</v>
      </c>
      <c r="Y450" s="107" t="s">
        <v>296</v>
      </c>
      <c r="Z450" s="107">
        <v>1</v>
      </c>
      <c r="AA450" s="107" t="s">
        <v>1099</v>
      </c>
      <c r="AB450" s="110">
        <v>2</v>
      </c>
      <c r="AC450" s="110">
        <v>2</v>
      </c>
      <c r="AD450" s="107">
        <v>1700</v>
      </c>
      <c r="AE450" s="107">
        <v>6</v>
      </c>
      <c r="AF450" s="107">
        <v>1</v>
      </c>
      <c r="AG450" s="107">
        <v>94700</v>
      </c>
      <c r="AH450" s="107">
        <v>12</v>
      </c>
      <c r="AI450" s="107" t="s">
        <v>1411</v>
      </c>
      <c r="AJ450" s="110">
        <v>8</v>
      </c>
      <c r="AK450" s="110"/>
      <c r="AL450" s="107"/>
      <c r="AM450" s="107">
        <v>1</v>
      </c>
      <c r="AN450" s="110" t="s">
        <v>493</v>
      </c>
      <c r="AO450" s="110">
        <v>1100</v>
      </c>
      <c r="AP450" s="107" t="s">
        <v>1116</v>
      </c>
      <c r="AQ450" s="107" t="s">
        <v>441</v>
      </c>
      <c r="AR450" s="107" t="s">
        <v>319</v>
      </c>
      <c r="AS450" s="107" t="s">
        <v>477</v>
      </c>
      <c r="AT450" s="107" t="s">
        <v>478</v>
      </c>
      <c r="AU450" s="111">
        <v>7.15</v>
      </c>
      <c r="AV450" s="111">
        <v>8.23</v>
      </c>
      <c r="AW450" s="111">
        <v>8.17</v>
      </c>
      <c r="AX450" s="111">
        <v>1.93</v>
      </c>
      <c r="AY450" s="111">
        <v>4.24</v>
      </c>
      <c r="AZ450" s="111">
        <v>7.35</v>
      </c>
      <c r="BA450" s="111">
        <v>5.76</v>
      </c>
      <c r="BB450" s="111">
        <v>8.7200000000000006</v>
      </c>
      <c r="BC450" s="111">
        <v>19.61</v>
      </c>
      <c r="BD450" s="111">
        <v>27.71</v>
      </c>
      <c r="BE450" s="133">
        <v>31.73</v>
      </c>
      <c r="BF450" s="133">
        <v>11.3</v>
      </c>
      <c r="BG450" s="133">
        <v>14722.95</v>
      </c>
      <c r="BH450" s="112">
        <v>14757.284</v>
      </c>
      <c r="BI450" s="111">
        <v>2.1309999999999998</v>
      </c>
      <c r="BJ450" s="112">
        <v>182.001</v>
      </c>
      <c r="BK450" s="112">
        <v>11034.281999999999</v>
      </c>
      <c r="BL450" s="111">
        <v>1.5940000000000001</v>
      </c>
      <c r="BM450" s="112">
        <v>173.03200000000001</v>
      </c>
      <c r="BN450" s="112">
        <v>7355.8829999999998</v>
      </c>
      <c r="BO450" s="111">
        <v>1.0620000000000001</v>
      </c>
      <c r="BP450" s="112">
        <v>162.226</v>
      </c>
      <c r="BQ450" s="112">
        <v>3672.4319999999998</v>
      </c>
      <c r="BR450" s="111">
        <v>0.53</v>
      </c>
      <c r="BS450" s="133">
        <v>142.946</v>
      </c>
      <c r="BT450" s="133">
        <v>144663.21</v>
      </c>
      <c r="BU450" s="112">
        <v>146031.78099999999</v>
      </c>
      <c r="BV450" s="107">
        <v>2.4750000000000001</v>
      </c>
      <c r="BW450" s="107">
        <v>184.529</v>
      </c>
      <c r="BX450" s="107">
        <v>108430.58900000001</v>
      </c>
      <c r="BY450" s="107">
        <v>1.8380000000000001</v>
      </c>
      <c r="BZ450" s="107">
        <v>175.215</v>
      </c>
      <c r="CA450" s="107">
        <v>72427.312000000005</v>
      </c>
      <c r="CB450" s="107">
        <v>1.2270000000000001</v>
      </c>
      <c r="CC450" s="107">
        <v>161.53800000000001</v>
      </c>
      <c r="CD450" s="107">
        <v>36128.663</v>
      </c>
      <c r="CE450" s="107">
        <v>0.61199999999999999</v>
      </c>
      <c r="CF450" s="133">
        <v>142.56899999999999</v>
      </c>
      <c r="CG450" s="133">
        <v>36779.61</v>
      </c>
      <c r="CH450" s="112">
        <v>37031.154999999999</v>
      </c>
      <c r="CI450" s="107">
        <v>2.3220000000000001</v>
      </c>
      <c r="CJ450" s="107">
        <v>174.60599999999999</v>
      </c>
      <c r="CK450" s="107">
        <v>27574.503000000001</v>
      </c>
      <c r="CL450" s="107">
        <v>1.7290000000000001</v>
      </c>
      <c r="CM450" s="107">
        <v>167.26499999999999</v>
      </c>
      <c r="CN450" s="107">
        <v>18432.045999999998</v>
      </c>
      <c r="CO450" s="107">
        <v>1.1559999999999999</v>
      </c>
      <c r="CP450" s="107">
        <v>150.505</v>
      </c>
      <c r="CQ450" s="107">
        <v>9211.2870000000003</v>
      </c>
      <c r="CR450" s="107">
        <v>0.57799999999999996</v>
      </c>
      <c r="CS450" s="107">
        <v>136.625</v>
      </c>
      <c r="CT450" s="107">
        <v>16116.47</v>
      </c>
      <c r="CU450" s="107">
        <v>16159.73</v>
      </c>
      <c r="CV450" s="107">
        <v>1.07</v>
      </c>
      <c r="CW450" s="107">
        <v>165.94</v>
      </c>
      <c r="CX450" s="112">
        <v>12083.45</v>
      </c>
      <c r="CY450" s="107">
        <v>0.8</v>
      </c>
      <c r="CZ450" s="107">
        <v>160.5</v>
      </c>
      <c r="DA450" s="112">
        <v>8042.67</v>
      </c>
      <c r="DB450" s="107">
        <v>0.53</v>
      </c>
      <c r="DC450" s="107">
        <v>153.76</v>
      </c>
      <c r="DD450" s="112">
        <v>4033.53</v>
      </c>
      <c r="DE450" s="107">
        <v>0.27</v>
      </c>
      <c r="DF450" s="107">
        <v>138.78</v>
      </c>
      <c r="DG450" s="133">
        <v>25102.65</v>
      </c>
      <c r="DH450" s="112">
        <v>25214.58</v>
      </c>
      <c r="DI450" s="107">
        <v>1.21</v>
      </c>
      <c r="DJ450" s="107">
        <v>170.15</v>
      </c>
      <c r="DK450" s="112">
        <v>18828.75</v>
      </c>
      <c r="DL450" s="107">
        <v>0.9</v>
      </c>
      <c r="DM450" s="107">
        <v>163.86</v>
      </c>
      <c r="DN450" s="112">
        <v>12545.72</v>
      </c>
      <c r="DO450" s="107">
        <v>0.6</v>
      </c>
      <c r="DP450" s="162">
        <v>155.88999999999999</v>
      </c>
      <c r="DQ450" s="112">
        <v>6278.61</v>
      </c>
      <c r="DR450" s="107">
        <v>0.3</v>
      </c>
      <c r="DS450" s="133">
        <v>139.65</v>
      </c>
      <c r="DT450" s="133">
        <v>2033.32</v>
      </c>
      <c r="DU450" s="112">
        <v>2046.62</v>
      </c>
      <c r="DV450" s="107">
        <v>2.1</v>
      </c>
      <c r="DW450" s="107">
        <v>167.98</v>
      </c>
      <c r="DX450" s="112">
        <v>1522.69</v>
      </c>
      <c r="DY450" s="107">
        <v>1.56</v>
      </c>
      <c r="DZ450" s="162">
        <v>162.30000000000001</v>
      </c>
      <c r="EA450" s="112">
        <v>1013.33</v>
      </c>
      <c r="EB450" s="107">
        <v>1.04</v>
      </c>
      <c r="EC450" s="162">
        <v>155.85</v>
      </c>
      <c r="ED450" s="112">
        <v>513.76</v>
      </c>
      <c r="EE450" s="107">
        <v>0.53</v>
      </c>
      <c r="EF450" s="133">
        <v>143.47</v>
      </c>
      <c r="EG450" s="133">
        <v>778727.51</v>
      </c>
      <c r="EH450" s="111">
        <v>779843.75</v>
      </c>
      <c r="EI450" s="107">
        <v>2.202</v>
      </c>
      <c r="EJ450" s="107">
        <v>182.85</v>
      </c>
      <c r="EK450" s="112">
        <v>676818.66</v>
      </c>
      <c r="EL450" s="107">
        <v>1.911</v>
      </c>
      <c r="EM450" s="162">
        <v>177.93</v>
      </c>
      <c r="EN450" s="112">
        <v>582775.62</v>
      </c>
      <c r="EO450" s="107">
        <v>1.6459999999999999</v>
      </c>
      <c r="EP450" s="162">
        <v>173.35</v>
      </c>
      <c r="EQ450" s="112">
        <v>485882.63</v>
      </c>
      <c r="ER450" s="107">
        <v>1.3720000000000001</v>
      </c>
      <c r="ES450" s="162">
        <v>168.46</v>
      </c>
      <c r="ET450" s="112">
        <v>389106.3</v>
      </c>
      <c r="EU450" s="107">
        <v>1.099</v>
      </c>
      <c r="EV450" s="162">
        <v>163.43</v>
      </c>
      <c r="EW450" s="112">
        <v>291873.90999999997</v>
      </c>
      <c r="EX450" s="107">
        <v>0.82399999999999995</v>
      </c>
      <c r="EY450" s="162">
        <v>157.79</v>
      </c>
      <c r="EZ450" s="112">
        <v>193837.48</v>
      </c>
      <c r="FA450" s="107">
        <v>0.54700000000000004</v>
      </c>
      <c r="FB450" s="162">
        <v>150.35</v>
      </c>
      <c r="FC450" s="112">
        <v>96798.45</v>
      </c>
      <c r="FD450" s="107">
        <v>0.27300000000000002</v>
      </c>
      <c r="FE450" s="133">
        <v>138.25</v>
      </c>
      <c r="FF450" s="133">
        <v>476.38</v>
      </c>
      <c r="FG450" s="112">
        <v>458.88</v>
      </c>
      <c r="FH450" s="107">
        <v>1.36</v>
      </c>
      <c r="FI450" s="107">
        <v>118.55</v>
      </c>
      <c r="FJ450" s="112">
        <v>238.27</v>
      </c>
      <c r="FK450" s="107">
        <v>0.7</v>
      </c>
      <c r="FL450" s="133">
        <v>105.97</v>
      </c>
      <c r="FM450" s="133">
        <v>407.51</v>
      </c>
      <c r="FN450" s="112">
        <v>411.49</v>
      </c>
      <c r="FO450" s="107">
        <v>3.01</v>
      </c>
      <c r="FP450" s="107">
        <v>110.66</v>
      </c>
      <c r="FQ450" s="112">
        <v>204.13</v>
      </c>
      <c r="FR450" s="107">
        <v>1.49</v>
      </c>
      <c r="FS450" s="133">
        <v>105.74</v>
      </c>
      <c r="FT450" s="107">
        <v>69.409000000000006</v>
      </c>
      <c r="FU450" s="107">
        <v>6.0250000000000004</v>
      </c>
      <c r="FV450" s="107">
        <v>221.72800000000001</v>
      </c>
      <c r="FW450" s="107">
        <v>70.165000000000006</v>
      </c>
      <c r="FX450" s="107">
        <v>6.0910000000000002</v>
      </c>
      <c r="FY450" s="107">
        <v>215.488</v>
      </c>
      <c r="FZ450" s="107">
        <v>457151.54700000002</v>
      </c>
      <c r="GA450" s="107">
        <v>3.0870000000000002</v>
      </c>
      <c r="GB450" s="133">
        <v>180.93700000000001</v>
      </c>
      <c r="GC450" s="107">
        <v>1582041.523</v>
      </c>
      <c r="GD450" s="107">
        <v>10.683</v>
      </c>
      <c r="GE450" s="132">
        <v>180.989</v>
      </c>
      <c r="GF450" s="132">
        <v>97.7</v>
      </c>
      <c r="GG450" s="132">
        <v>6.23</v>
      </c>
      <c r="GH450" s="132">
        <v>13.08</v>
      </c>
      <c r="GI450" s="132">
        <v>40.44</v>
      </c>
      <c r="GJ450" s="132">
        <v>11.3</v>
      </c>
      <c r="GK450" s="132">
        <v>211</v>
      </c>
      <c r="GL450" s="133">
        <v>0</v>
      </c>
      <c r="GM450" s="133">
        <v>0</v>
      </c>
      <c r="GN450" s="133">
        <v>0</v>
      </c>
      <c r="GO450" s="133">
        <v>2</v>
      </c>
      <c r="GP450" s="133">
        <v>0</v>
      </c>
      <c r="GQ450" s="133">
        <v>0</v>
      </c>
      <c r="GR450" s="133" t="s">
        <v>1084</v>
      </c>
      <c r="GS450" s="72" t="s">
        <v>981</v>
      </c>
      <c r="GT450" s="72">
        <v>0.87</v>
      </c>
      <c r="GU450" s="72">
        <v>0.92</v>
      </c>
      <c r="GV450" s="72">
        <v>0.94</v>
      </c>
      <c r="GW450" s="72">
        <v>0.93</v>
      </c>
      <c r="GX450" s="72" t="s">
        <v>1085</v>
      </c>
      <c r="GY450" s="72">
        <v>0.97</v>
      </c>
      <c r="GZ450" s="72">
        <v>1100</v>
      </c>
      <c r="HA450" s="133" t="s">
        <v>1086</v>
      </c>
      <c r="HB450" s="133" t="s">
        <v>981</v>
      </c>
      <c r="HC450" s="53" t="str">
        <f t="shared" si="47"/>
        <v>165</v>
      </c>
      <c r="HD450" s="56">
        <f t="shared" si="46"/>
        <v>2019</v>
      </c>
      <c r="HF450" s="56" t="e">
        <f>MATCH(ROUND(#REF!,1),#REF!,0)</f>
        <v>#REF!</v>
      </c>
      <c r="HG450" s="56" t="e">
        <f>MATCH(ROUND(#REF!,1),#REF!,0)</f>
        <v>#REF!</v>
      </c>
      <c r="HH450" s="56" t="e">
        <f>MATCH(ROUND(#REF!,1),#REF!,0)</f>
        <v>#REF!</v>
      </c>
      <c r="HI450" s="56" t="e">
        <f>MATCH(ROUND(#REF!,1),#REF!,0)</f>
        <v>#REF!</v>
      </c>
      <c r="HK450" s="115">
        <f t="shared" si="43"/>
        <v>2</v>
      </c>
      <c r="HL450" s="115" t="str" cm="1">
        <f t="array" ref="HL450">IFERROR(INDEX(#REF!,'5. Data Set'!HH450),"")</f>
        <v/>
      </c>
      <c r="HN450" s="116" t="str" cm="1">
        <f t="array" ref="HN450">IF(IFERROR(INDEX($E$5:$E$900,SMALL(IF(ROUND($EH$5:$EH$900,1)=ROUND($EH450,1),ROW($EH$5:$EH$900)-4,""),1)),"")=$E450,"",IFERROR(INDEX($E$5:$E$900,SMALL(IF(ROUND($EH$5:$EH$900,1)=ROUND($EH450,1),ROW($EH$5:$EH$900)-4,""),1)),""))</f>
        <v/>
      </c>
      <c r="HO450" s="116" t="str" cm="1">
        <f t="array" ref="HO450">IF(IFERROR(INDEX($E$5:$E$900,SMALL(IF(ROUND($EH$5:$EH$900,1)=ROUND($EH450,1),ROW($EH$5:$EH$900)-4,""),2)),"")=$E450,"",IFERROR(INDEX($E$5:$E$900,SMALL(IF(ROUND($EH$5:$EH$900,1)=ROUND($EH450,1),ROW($EH$5:$EH$900)-4,""),2)),""))</f>
        <v/>
      </c>
      <c r="HP450" s="116" t="str" cm="1">
        <f t="array" ref="HP450">IF(IFERROR(INDEX($E$5:$E$900,SMALL(IF(ROUND($EH$5:$EH$900,1)=ROUND($EH450,1),ROW($EH$5:$EH$900)-4,""),3)),"")=$E450,"",IFERROR(INDEX($E$5:$E$900,SMALL(IF(ROUND($EH$5:$EH$900,1)=ROUND($EH450,1),ROW($EH$5:$EH$900)-4,""),3)),""))</f>
        <v/>
      </c>
      <c r="HQ450" s="117" t="str" cm="1">
        <f t="array" ref="HQ450">IF(IFERROR(INDEX($E$5:$E$900,SMALL(IF(ROUND($EH$5:$EH$900,1)=ROUND($EH450,1),ROW($EH$5:$EH$900)-4,""),4)),"")=$E450,"",IFERROR(INDEX($E$5:$E$900,SMALL(IF(ROUND($EH$5:$EH$900,1)=ROUND($EH450,1),ROW($EH$5:$EH$900)-4,""),4)),""))</f>
        <v/>
      </c>
      <c r="HR450" s="118"/>
      <c r="HS450" s="105" t="str">
        <f t="shared" si="44"/>
        <v>BATC</v>
      </c>
      <c r="HT450" s="119" t="str">
        <f t="shared" si="45"/>
        <v/>
      </c>
      <c r="HU450" s="119" t="str">
        <f t="shared" si="45"/>
        <v/>
      </c>
      <c r="HV450" s="119" t="str">
        <f t="shared" si="45"/>
        <v/>
      </c>
      <c r="HW450" s="119" t="str">
        <f t="shared" si="45"/>
        <v/>
      </c>
    </row>
    <row r="451" spans="1:232" ht="12.75" customHeight="1" x14ac:dyDescent="0.25">
      <c r="A451" s="110" t="s">
        <v>1072</v>
      </c>
      <c r="B451" s="110" t="s">
        <v>1421</v>
      </c>
      <c r="C451" s="107" t="s">
        <v>1074</v>
      </c>
      <c r="D451" s="108">
        <v>2020</v>
      </c>
      <c r="E451" s="109" t="s">
        <v>1422</v>
      </c>
      <c r="F451" s="107" t="s">
        <v>49</v>
      </c>
      <c r="G451" s="107" t="s">
        <v>1076</v>
      </c>
      <c r="H451" s="107" t="s">
        <v>1076</v>
      </c>
      <c r="I451" s="107" t="s">
        <v>1076</v>
      </c>
      <c r="J451" s="107" t="s">
        <v>1076</v>
      </c>
      <c r="K451" s="107" t="s">
        <v>1076</v>
      </c>
      <c r="L451" s="107" t="s">
        <v>1076</v>
      </c>
      <c r="M451" s="107" t="s">
        <v>1076</v>
      </c>
      <c r="N451" s="107" t="s">
        <v>1076</v>
      </c>
      <c r="O451" s="107" t="s">
        <v>1076</v>
      </c>
      <c r="P451" s="107" t="s">
        <v>1076</v>
      </c>
      <c r="Q451" s="107" t="s">
        <v>1076</v>
      </c>
      <c r="R451" s="107" t="s">
        <v>1077</v>
      </c>
      <c r="S451" s="107" t="s">
        <v>1077</v>
      </c>
      <c r="T451" s="107" t="s">
        <v>1077</v>
      </c>
      <c r="U451" s="107" t="s">
        <v>1076</v>
      </c>
      <c r="V451" s="107" t="s">
        <v>1076</v>
      </c>
      <c r="W451" s="107" t="s">
        <v>18</v>
      </c>
      <c r="X451" s="105" t="s">
        <v>1119</v>
      </c>
      <c r="Y451" s="107" t="s">
        <v>296</v>
      </c>
      <c r="Z451" s="107">
        <v>1</v>
      </c>
      <c r="AA451" s="107" t="s">
        <v>1186</v>
      </c>
      <c r="AB451" s="110">
        <v>2</v>
      </c>
      <c r="AC451" s="110">
        <v>2</v>
      </c>
      <c r="AD451" s="107">
        <v>3200</v>
      </c>
      <c r="AE451" s="107">
        <v>8</v>
      </c>
      <c r="AF451" s="107">
        <v>2</v>
      </c>
      <c r="AG451" s="107">
        <v>127700</v>
      </c>
      <c r="AH451" s="107">
        <v>16</v>
      </c>
      <c r="AI451" s="107" t="s">
        <v>1380</v>
      </c>
      <c r="AJ451" s="110">
        <v>2</v>
      </c>
      <c r="AK451" s="110"/>
      <c r="AL451" s="107"/>
      <c r="AM451" s="107">
        <v>1</v>
      </c>
      <c r="AN451" s="110" t="s">
        <v>367</v>
      </c>
      <c r="AO451" s="110">
        <v>800</v>
      </c>
      <c r="AP451" s="107" t="s">
        <v>1140</v>
      </c>
      <c r="AQ451" s="107" t="s">
        <v>1081</v>
      </c>
      <c r="AR451" s="107" t="s">
        <v>1082</v>
      </c>
      <c r="AS451" s="107" t="s">
        <v>1188</v>
      </c>
      <c r="AT451" s="107" t="s">
        <v>1189</v>
      </c>
      <c r="AU451" s="111">
        <v>14</v>
      </c>
      <c r="AV451" s="111">
        <v>24.53</v>
      </c>
      <c r="AW451" s="111">
        <v>23.61</v>
      </c>
      <c r="AX451" s="111">
        <v>7.1029999999999998</v>
      </c>
      <c r="AY451" s="111">
        <v>13.06</v>
      </c>
      <c r="AZ451" s="111">
        <v>246.53</v>
      </c>
      <c r="BA451" s="111">
        <v>14.39</v>
      </c>
      <c r="BB451" s="111">
        <v>21.15</v>
      </c>
      <c r="BC451" s="111">
        <v>39.51</v>
      </c>
      <c r="BD451" s="111">
        <v>39.130000000000003</v>
      </c>
      <c r="BE451" s="111">
        <v>61.92</v>
      </c>
      <c r="BF451" s="111">
        <v>33.6</v>
      </c>
      <c r="BG451" s="107">
        <v>37921.660000000003</v>
      </c>
      <c r="BH451" s="112">
        <v>37962.18</v>
      </c>
      <c r="BI451" s="111">
        <v>5.4820000000000002</v>
      </c>
      <c r="BJ451" s="112">
        <v>261.39699999999999</v>
      </c>
      <c r="BK451" s="112">
        <v>28417.587</v>
      </c>
      <c r="BL451" s="111">
        <v>4.1040000000000001</v>
      </c>
      <c r="BM451" s="112">
        <v>231.88900000000001</v>
      </c>
      <c r="BN451" s="112">
        <v>18977.25</v>
      </c>
      <c r="BO451" s="111">
        <v>2.7410000000000001</v>
      </c>
      <c r="BP451" s="112">
        <v>199.79400000000001</v>
      </c>
      <c r="BQ451" s="112">
        <v>9479.8770000000004</v>
      </c>
      <c r="BR451" s="111">
        <v>1.369</v>
      </c>
      <c r="BS451" s="107">
        <v>181.69</v>
      </c>
      <c r="BT451" s="107">
        <v>660943.93999999994</v>
      </c>
      <c r="BU451" s="112">
        <v>663213.41799999995</v>
      </c>
      <c r="BV451" s="107">
        <v>11.239000000000001</v>
      </c>
      <c r="BW451" s="107">
        <v>316.62799999999999</v>
      </c>
      <c r="BX451" s="107">
        <v>495847.64</v>
      </c>
      <c r="BY451" s="107">
        <v>8.4030000000000005</v>
      </c>
      <c r="BZ451" s="107">
        <v>284.83300000000003</v>
      </c>
      <c r="CA451" s="107">
        <v>330360.95799999998</v>
      </c>
      <c r="CB451" s="107">
        <v>5.5990000000000002</v>
      </c>
      <c r="CC451" s="107">
        <v>236.39400000000001</v>
      </c>
      <c r="CD451" s="107">
        <v>165335.88699999999</v>
      </c>
      <c r="CE451" s="107">
        <v>2.802</v>
      </c>
      <c r="CF451" s="107">
        <v>191.78700000000001</v>
      </c>
      <c r="CG451" s="107">
        <v>148073.32999999999</v>
      </c>
      <c r="CH451" s="107">
        <v>149097.734</v>
      </c>
      <c r="CI451" s="107">
        <v>9.35</v>
      </c>
      <c r="CJ451" s="107">
        <v>281.428</v>
      </c>
      <c r="CK451" s="107">
        <v>111176.52800000001</v>
      </c>
      <c r="CL451" s="107">
        <v>6.9720000000000004</v>
      </c>
      <c r="CM451" s="107">
        <v>233.02799999999999</v>
      </c>
      <c r="CN451" s="107">
        <v>74035.691999999995</v>
      </c>
      <c r="CO451" s="107">
        <v>4.6429999999999998</v>
      </c>
      <c r="CP451" s="107">
        <v>194.25800000000001</v>
      </c>
      <c r="CQ451" s="107">
        <v>37016.078999999998</v>
      </c>
      <c r="CR451" s="107">
        <v>2.3210000000000002</v>
      </c>
      <c r="CS451" s="107">
        <v>177.559</v>
      </c>
      <c r="CT451" s="107">
        <v>74200.19</v>
      </c>
      <c r="CU451" s="107">
        <v>74291.27</v>
      </c>
      <c r="CV451" s="107">
        <v>4.93</v>
      </c>
      <c r="CW451" s="107">
        <v>221.49</v>
      </c>
      <c r="CX451" s="112">
        <v>55600.52</v>
      </c>
      <c r="CY451" s="107">
        <v>3.69</v>
      </c>
      <c r="CZ451" s="107">
        <v>208.92</v>
      </c>
      <c r="DA451" s="112">
        <v>37055.769999999997</v>
      </c>
      <c r="DB451" s="107">
        <v>2.46</v>
      </c>
      <c r="DC451" s="107">
        <v>183.6</v>
      </c>
      <c r="DD451" s="112">
        <v>18547.47</v>
      </c>
      <c r="DE451" s="107">
        <v>1.23</v>
      </c>
      <c r="DF451" s="107">
        <v>173.44</v>
      </c>
      <c r="DG451" s="107">
        <v>100470.57</v>
      </c>
      <c r="DH451" s="112">
        <v>100570.72</v>
      </c>
      <c r="DI451" s="107">
        <v>4.82</v>
      </c>
      <c r="DJ451" s="107">
        <v>236.82</v>
      </c>
      <c r="DK451" s="112">
        <v>75275.429999999993</v>
      </c>
      <c r="DL451" s="107">
        <v>3.6</v>
      </c>
      <c r="DM451" s="107">
        <v>220.16</v>
      </c>
      <c r="DN451" s="112">
        <v>50198.66</v>
      </c>
      <c r="DO451" s="107">
        <v>2.4</v>
      </c>
      <c r="DP451" s="107">
        <v>188.57</v>
      </c>
      <c r="DQ451" s="112">
        <v>25143.19</v>
      </c>
      <c r="DR451" s="107">
        <v>1.2</v>
      </c>
      <c r="DS451" s="107">
        <v>175.71</v>
      </c>
      <c r="DT451" s="107">
        <v>87458.78</v>
      </c>
      <c r="DU451" s="112">
        <v>87878.41</v>
      </c>
      <c r="DV451" s="107">
        <v>89.96</v>
      </c>
      <c r="DW451" s="107">
        <v>232.85</v>
      </c>
      <c r="DX451" s="112">
        <v>65545.600000000006</v>
      </c>
      <c r="DY451" s="107">
        <v>67.099999999999994</v>
      </c>
      <c r="DZ451" s="107">
        <v>217</v>
      </c>
      <c r="EA451" s="112">
        <v>43744.3</v>
      </c>
      <c r="EB451" s="107">
        <v>44.78</v>
      </c>
      <c r="EC451" s="107">
        <v>186.72</v>
      </c>
      <c r="ED451" s="112">
        <v>21939.040000000001</v>
      </c>
      <c r="EE451" s="107">
        <v>22.46</v>
      </c>
      <c r="EF451" s="107">
        <v>174.21</v>
      </c>
      <c r="EG451" s="107">
        <v>2589488.09</v>
      </c>
      <c r="EH451" s="111">
        <v>2612516.62</v>
      </c>
      <c r="EI451" s="107">
        <v>7.3780000000000001</v>
      </c>
      <c r="EJ451" s="107">
        <v>270.48</v>
      </c>
      <c r="EK451" s="112">
        <v>2275707.64</v>
      </c>
      <c r="EL451" s="107">
        <v>6.4269999999999996</v>
      </c>
      <c r="EM451" s="107">
        <v>260.86</v>
      </c>
      <c r="EN451" s="112">
        <v>1945873.2</v>
      </c>
      <c r="EO451" s="107">
        <v>5.4950000000000001</v>
      </c>
      <c r="EP451" s="107">
        <v>247.64</v>
      </c>
      <c r="EQ451" s="112">
        <v>1622974.96</v>
      </c>
      <c r="ER451" s="107">
        <v>4.5830000000000002</v>
      </c>
      <c r="ES451" s="107">
        <v>230.18</v>
      </c>
      <c r="ET451" s="112">
        <v>1286100.1599999999</v>
      </c>
      <c r="EU451" s="107">
        <v>3.6320000000000001</v>
      </c>
      <c r="EV451" s="107">
        <v>211.5</v>
      </c>
      <c r="EW451" s="112">
        <v>963982.93</v>
      </c>
      <c r="EX451" s="107">
        <v>2.722</v>
      </c>
      <c r="EY451" s="107">
        <v>197.25</v>
      </c>
      <c r="EZ451" s="112">
        <v>647898.72</v>
      </c>
      <c r="FA451" s="107">
        <v>1.83</v>
      </c>
      <c r="FB451" s="107">
        <v>187.66</v>
      </c>
      <c r="FC451" s="112">
        <v>323859.14</v>
      </c>
      <c r="FD451" s="107">
        <v>0.91500000000000004</v>
      </c>
      <c r="FE451" s="107">
        <v>180.35</v>
      </c>
      <c r="FF451" s="107">
        <v>1657.7</v>
      </c>
      <c r="FG451" s="112">
        <v>1623.94</v>
      </c>
      <c r="FH451" s="107">
        <v>4.8</v>
      </c>
      <c r="FI451" s="107">
        <v>172.31</v>
      </c>
      <c r="FJ451" s="112">
        <v>828.72</v>
      </c>
      <c r="FK451" s="107">
        <v>2.4500000000000002</v>
      </c>
      <c r="FL451" s="107">
        <v>152.41</v>
      </c>
      <c r="FM451" s="107">
        <v>1081.96</v>
      </c>
      <c r="FN451" s="112">
        <v>1109.47</v>
      </c>
      <c r="FO451" s="107">
        <v>8.1199999999999992</v>
      </c>
      <c r="FP451" s="107">
        <v>147.02000000000001</v>
      </c>
      <c r="FQ451" s="112">
        <v>539.11</v>
      </c>
      <c r="FR451" s="107">
        <v>3.95</v>
      </c>
      <c r="FS451" s="107">
        <v>139.66</v>
      </c>
      <c r="FT451" s="107">
        <v>145.46600000000001</v>
      </c>
      <c r="FU451" s="107">
        <v>12.627000000000001</v>
      </c>
      <c r="FV451" s="107">
        <v>321.93799999999999</v>
      </c>
      <c r="FW451" s="107">
        <v>145.066</v>
      </c>
      <c r="FX451" s="107">
        <v>12.593</v>
      </c>
      <c r="FY451" s="107">
        <v>322.50900000000001</v>
      </c>
      <c r="FZ451" s="107">
        <v>1303608.942</v>
      </c>
      <c r="GA451" s="107">
        <v>8.8030000000000008</v>
      </c>
      <c r="GB451" s="107">
        <v>265.39400000000001</v>
      </c>
      <c r="GC451" s="107">
        <v>4805554.8</v>
      </c>
      <c r="GD451" s="107">
        <v>32.448999999999998</v>
      </c>
      <c r="GE451" s="113">
        <v>280.72199999999998</v>
      </c>
      <c r="GF451" s="113">
        <v>127.7</v>
      </c>
      <c r="GG451" s="113">
        <v>24.73</v>
      </c>
      <c r="GH451" s="113">
        <v>28.91</v>
      </c>
      <c r="GI451" s="113">
        <v>67.25</v>
      </c>
      <c r="GJ451" s="113">
        <v>33.6</v>
      </c>
      <c r="GK451" s="113">
        <v>100.1</v>
      </c>
      <c r="GL451" s="107">
        <v>0</v>
      </c>
      <c r="GM451" s="107">
        <v>1</v>
      </c>
      <c r="GN451" s="107">
        <v>0</v>
      </c>
      <c r="GO451" s="133">
        <v>0</v>
      </c>
      <c r="GP451" s="133">
        <v>0</v>
      </c>
      <c r="GQ451" s="133">
        <v>0</v>
      </c>
      <c r="GR451" s="133" t="s">
        <v>1106</v>
      </c>
      <c r="GS451" s="72" t="s">
        <v>981</v>
      </c>
      <c r="GT451" s="72">
        <v>0.89</v>
      </c>
      <c r="GU451" s="72">
        <v>0.93</v>
      </c>
      <c r="GV451" s="72">
        <v>0.94</v>
      </c>
      <c r="GW451" s="72">
        <v>0.93</v>
      </c>
      <c r="GX451" s="72" t="s">
        <v>1085</v>
      </c>
      <c r="GY451" s="72">
        <v>1</v>
      </c>
      <c r="GZ451" s="72">
        <v>800</v>
      </c>
      <c r="HA451" s="133" t="s">
        <v>1086</v>
      </c>
      <c r="HB451" s="133" t="s">
        <v>1423</v>
      </c>
      <c r="HC451" s="53" t="str">
        <f t="shared" si="47"/>
        <v>166</v>
      </c>
      <c r="HD451" s="56">
        <f t="shared" si="46"/>
        <v>2020</v>
      </c>
      <c r="HF451" s="56" t="e">
        <f>MATCH(ROUND(#REF!,1),#REF!,0)</f>
        <v>#REF!</v>
      </c>
      <c r="HG451" s="56" t="e">
        <f>MATCH(ROUND(#REF!,1),#REF!,0)</f>
        <v>#REF!</v>
      </c>
      <c r="HH451" s="56" t="e">
        <f>MATCH(ROUND(#REF!,1),#REF!,0)</f>
        <v>#REF!</v>
      </c>
      <c r="HI451" s="56" t="e">
        <f>MATCH(ROUND(#REF!,1),#REF!,0)</f>
        <v>#REF!</v>
      </c>
      <c r="HK451" s="115">
        <f t="shared" si="43"/>
        <v>2</v>
      </c>
      <c r="HL451" s="115" t="str" cm="1">
        <f t="array" ref="HL451">IFERROR(INDEX(#REF!,'5. Data Set'!HH451),"")</f>
        <v/>
      </c>
      <c r="HN451" s="116" t="str" cm="1">
        <f t="array" ref="HN451">IF(IFERROR(INDEX($E$5:$E$900,SMALL(IF(ROUND($EH$5:$EH$900,1)=ROUND($EH451,1),ROW($EH$5:$EH$900)-4,""),1)),"")=$E451,"",IFERROR(INDEX($E$5:$E$900,SMALL(IF(ROUND($EH$5:$EH$900,1)=ROUND($EH451,1),ROW($EH$5:$EH$900)-4,""),1)),""))</f>
        <v/>
      </c>
      <c r="HO451" s="116" t="str" cm="1">
        <f t="array" ref="HO451">IF(IFERROR(INDEX($E$5:$E$900,SMALL(IF(ROUND($EH$5:$EH$900,1)=ROUND($EH451,1),ROW($EH$5:$EH$900)-4,""),2)),"")=$E451,"",IFERROR(INDEX($E$5:$E$900,SMALL(IF(ROUND($EH$5:$EH$900,1)=ROUND($EH451,1),ROW($EH$5:$EH$900)-4,""),2)),""))</f>
        <v/>
      </c>
      <c r="HP451" s="116" t="str" cm="1">
        <f t="array" ref="HP451">IF(IFERROR(INDEX($E$5:$E$900,SMALL(IF(ROUND($EH$5:$EH$900,1)=ROUND($EH451,1),ROW($EH$5:$EH$900)-4,""),3)),"")=$E451,"",IFERROR(INDEX($E$5:$E$900,SMALL(IF(ROUND($EH$5:$EH$900,1)=ROUND($EH451,1),ROW($EH$5:$EH$900)-4,""),3)),""))</f>
        <v/>
      </c>
      <c r="HQ451" s="117" t="str" cm="1">
        <f t="array" ref="HQ451">IF(IFERROR(INDEX($E$5:$E$900,SMALL(IF(ROUND($EH$5:$EH$900,1)=ROUND($EH451,1),ROW($EH$5:$EH$900)-4,""),4)),"")=$E451,"",IFERROR(INDEX($E$5:$E$900,SMALL(IF(ROUND($EH$5:$EH$900,1)=ROUND($EH451,1),ROW($EH$5:$EH$900)-4,""),4)),""))</f>
        <v/>
      </c>
      <c r="HR451" s="118"/>
      <c r="HS451" s="105" t="str">
        <f t="shared" si="44"/>
        <v>BATE</v>
      </c>
      <c r="HT451" s="119" t="str">
        <f t="shared" si="45"/>
        <v/>
      </c>
      <c r="HU451" s="119" t="str">
        <f t="shared" si="45"/>
        <v/>
      </c>
      <c r="HV451" s="119" t="str">
        <f t="shared" si="45"/>
        <v/>
      </c>
      <c r="HW451" s="119" t="str">
        <f t="shared" si="45"/>
        <v/>
      </c>
    </row>
    <row r="452" spans="1:232" ht="12.75" customHeight="1" x14ac:dyDescent="0.25">
      <c r="A452" s="110" t="s">
        <v>1072</v>
      </c>
      <c r="B452" s="110" t="s">
        <v>1424</v>
      </c>
      <c r="C452" s="107" t="s">
        <v>1074</v>
      </c>
      <c r="D452" s="108">
        <v>2021</v>
      </c>
      <c r="E452" s="109" t="s">
        <v>1425</v>
      </c>
      <c r="F452" s="107" t="s">
        <v>49</v>
      </c>
      <c r="G452" s="107" t="s">
        <v>1077</v>
      </c>
      <c r="H452" s="107" t="s">
        <v>1077</v>
      </c>
      <c r="I452" s="107" t="s">
        <v>1077</v>
      </c>
      <c r="J452" s="107" t="s">
        <v>1077</v>
      </c>
      <c r="K452" s="107" t="s">
        <v>1076</v>
      </c>
      <c r="L452" s="107" t="s">
        <v>1076</v>
      </c>
      <c r="M452" s="107" t="s">
        <v>1077</v>
      </c>
      <c r="N452" s="107" t="s">
        <v>1077</v>
      </c>
      <c r="O452" s="107" t="s">
        <v>1077</v>
      </c>
      <c r="P452" s="107" t="s">
        <v>1077</v>
      </c>
      <c r="Q452" s="107" t="s">
        <v>1077</v>
      </c>
      <c r="R452" s="107" t="s">
        <v>1077</v>
      </c>
      <c r="S452" s="107" t="s">
        <v>1077</v>
      </c>
      <c r="T452" s="107" t="s">
        <v>1077</v>
      </c>
      <c r="U452" s="107" t="s">
        <v>1076</v>
      </c>
      <c r="V452" s="107" t="s">
        <v>1076</v>
      </c>
      <c r="W452" s="107" t="s">
        <v>18</v>
      </c>
      <c r="X452" s="105" t="s">
        <v>1119</v>
      </c>
      <c r="Y452" s="107" t="s">
        <v>296</v>
      </c>
      <c r="Z452" s="107">
        <v>1</v>
      </c>
      <c r="AA452" s="107" t="s">
        <v>1078</v>
      </c>
      <c r="AB452" s="110">
        <v>2</v>
      </c>
      <c r="AC452" s="110">
        <v>2</v>
      </c>
      <c r="AD452" s="107">
        <v>2800</v>
      </c>
      <c r="AE452" s="107">
        <v>8</v>
      </c>
      <c r="AF452" s="107">
        <v>2</v>
      </c>
      <c r="AG452" s="251">
        <v>127700</v>
      </c>
      <c r="AH452" s="107">
        <v>16</v>
      </c>
      <c r="AI452" s="107" t="s">
        <v>1136</v>
      </c>
      <c r="AJ452" s="252">
        <v>2</v>
      </c>
      <c r="AK452" s="110"/>
      <c r="AL452" s="107"/>
      <c r="AM452" s="107">
        <v>1</v>
      </c>
      <c r="AN452" s="110" t="s">
        <v>367</v>
      </c>
      <c r="AO452" s="110">
        <v>800</v>
      </c>
      <c r="AP452" s="107" t="s">
        <v>1140</v>
      </c>
      <c r="AQ452" s="107" t="s">
        <v>1081</v>
      </c>
      <c r="AR452" s="107" t="s">
        <v>1082</v>
      </c>
      <c r="AS452" s="107" t="s">
        <v>1134</v>
      </c>
      <c r="AT452" s="107" t="s">
        <v>478</v>
      </c>
      <c r="AU452" s="111">
        <v>12.67</v>
      </c>
      <c r="AV452" s="111">
        <v>20.38</v>
      </c>
      <c r="AW452" s="111">
        <v>19.809999999999999</v>
      </c>
      <c r="AX452" s="111">
        <v>6.8659999999999997</v>
      </c>
      <c r="AY452" s="111">
        <v>9.7100000000000009</v>
      </c>
      <c r="AZ452" s="111">
        <v>120.6</v>
      </c>
      <c r="BA452" s="111">
        <v>10.79</v>
      </c>
      <c r="BB452" s="111">
        <v>18.71</v>
      </c>
      <c r="BC452" s="111">
        <v>35.450000000000003</v>
      </c>
      <c r="BD452" s="111">
        <v>33.81</v>
      </c>
      <c r="BE452" s="111">
        <v>50.41</v>
      </c>
      <c r="BF452" s="111">
        <v>26.6</v>
      </c>
      <c r="BG452" s="107">
        <v>40454.14</v>
      </c>
      <c r="BH452" s="112">
        <v>40447.792000000001</v>
      </c>
      <c r="BI452" s="111">
        <v>5.8410000000000002</v>
      </c>
      <c r="BJ452" s="112">
        <v>321.47000000000003</v>
      </c>
      <c r="BK452" s="112">
        <v>30342.928</v>
      </c>
      <c r="BL452" s="111">
        <v>4.3819999999999997</v>
      </c>
      <c r="BM452" s="112">
        <v>307.22199999999998</v>
      </c>
      <c r="BN452" s="112">
        <v>20235.830999999998</v>
      </c>
      <c r="BO452" s="111">
        <v>2.9220000000000002</v>
      </c>
      <c r="BP452" s="112">
        <v>227.21600000000001</v>
      </c>
      <c r="BQ452" s="112">
        <v>10141.816999999999</v>
      </c>
      <c r="BR452" s="111">
        <v>1.4650000000000001</v>
      </c>
      <c r="BS452" s="107">
        <v>189.20099999999999</v>
      </c>
      <c r="BT452" s="107">
        <v>563849.37</v>
      </c>
      <c r="BU452" s="112">
        <v>569779.88300000003</v>
      </c>
      <c r="BV452" s="107">
        <v>9.6560000000000006</v>
      </c>
      <c r="BW452" s="107">
        <v>325.78800000000001</v>
      </c>
      <c r="BX452" s="107">
        <v>423004.16899999999</v>
      </c>
      <c r="BY452" s="107">
        <v>7.1689999999999996</v>
      </c>
      <c r="BZ452" s="107">
        <v>321.13799999999998</v>
      </c>
      <c r="CA452" s="107">
        <v>282028.05200000003</v>
      </c>
      <c r="CB452" s="107">
        <v>4.7789999999999999</v>
      </c>
      <c r="CC452" s="107">
        <v>237.73500000000001</v>
      </c>
      <c r="CD452" s="107">
        <v>141030.18799999999</v>
      </c>
      <c r="CE452" s="107">
        <v>2.39</v>
      </c>
      <c r="CF452" s="107">
        <v>184.292</v>
      </c>
      <c r="CG452" s="107">
        <v>138687.9</v>
      </c>
      <c r="CH452" s="107">
        <v>138865.829</v>
      </c>
      <c r="CI452" s="107">
        <v>8.7080000000000002</v>
      </c>
      <c r="CJ452" s="107">
        <v>310.07299999999998</v>
      </c>
      <c r="CK452" s="107">
        <v>104050.43399999999</v>
      </c>
      <c r="CL452" s="107">
        <v>6.5250000000000004</v>
      </c>
      <c r="CM452" s="107">
        <v>261.089</v>
      </c>
      <c r="CN452" s="107">
        <v>69355.554999999993</v>
      </c>
      <c r="CO452" s="107">
        <v>4.3490000000000002</v>
      </c>
      <c r="CP452" s="107">
        <v>234.982</v>
      </c>
      <c r="CQ452" s="107">
        <v>34645.555</v>
      </c>
      <c r="CR452" s="107">
        <v>2.173</v>
      </c>
      <c r="CS452" s="107">
        <v>183.37799999999999</v>
      </c>
      <c r="CT452" s="107">
        <v>74431.58</v>
      </c>
      <c r="CU452" s="107">
        <v>74682.27</v>
      </c>
      <c r="CV452" s="107">
        <v>4.96</v>
      </c>
      <c r="CW452" s="107">
        <v>308.79000000000002</v>
      </c>
      <c r="CX452" s="112">
        <v>55916.87</v>
      </c>
      <c r="CY452" s="107">
        <v>3.71</v>
      </c>
      <c r="CZ452" s="107">
        <v>282.97000000000003</v>
      </c>
      <c r="DA452" s="112">
        <v>37236.01</v>
      </c>
      <c r="DB452" s="107">
        <v>2.4700000000000002</v>
      </c>
      <c r="DC452" s="107">
        <v>208.58</v>
      </c>
      <c r="DD452" s="112">
        <v>18649.87</v>
      </c>
      <c r="DE452" s="107">
        <v>1.24</v>
      </c>
      <c r="DF452" s="107">
        <v>180.4</v>
      </c>
      <c r="DG452" s="107">
        <v>91222.79</v>
      </c>
      <c r="DH452" s="112">
        <v>91254.02</v>
      </c>
      <c r="DI452" s="107">
        <v>4.37</v>
      </c>
      <c r="DJ452" s="107">
        <v>311.85000000000002</v>
      </c>
      <c r="DK452" s="112">
        <v>68404.320000000007</v>
      </c>
      <c r="DL452" s="107">
        <v>3.28</v>
      </c>
      <c r="DM452" s="107">
        <v>308.48</v>
      </c>
      <c r="DN452" s="112">
        <v>45567.44</v>
      </c>
      <c r="DO452" s="107">
        <v>2.1800000000000002</v>
      </c>
      <c r="DP452" s="107">
        <v>217.04</v>
      </c>
      <c r="DQ452" s="112">
        <v>22815.39</v>
      </c>
      <c r="DR452" s="107">
        <v>1.0900000000000001</v>
      </c>
      <c r="DS452" s="107">
        <v>183.64</v>
      </c>
      <c r="DT452" s="107">
        <v>52897.09</v>
      </c>
      <c r="DU452" s="112">
        <v>52946.68</v>
      </c>
      <c r="DV452" s="107">
        <v>54.2</v>
      </c>
      <c r="DW452" s="107">
        <v>312.68</v>
      </c>
      <c r="DX452" s="112">
        <v>39641.29</v>
      </c>
      <c r="DY452" s="107">
        <v>40.58</v>
      </c>
      <c r="DZ452" s="107">
        <v>310.13</v>
      </c>
      <c r="EA452" s="112">
        <v>26449.61</v>
      </c>
      <c r="EB452" s="107">
        <v>27.08</v>
      </c>
      <c r="EC452" s="107">
        <v>213.57</v>
      </c>
      <c r="ED452" s="112">
        <v>13233.04</v>
      </c>
      <c r="EE452" s="107">
        <v>13.55</v>
      </c>
      <c r="EF452" s="107">
        <v>184.16</v>
      </c>
      <c r="EG452" s="107">
        <v>2100924.44</v>
      </c>
      <c r="EH452" s="111">
        <v>2102032.6800000002</v>
      </c>
      <c r="EI452" s="107">
        <v>5.9359999999999999</v>
      </c>
      <c r="EJ452" s="107">
        <v>316.75</v>
      </c>
      <c r="EK452" s="112">
        <v>1846759.05</v>
      </c>
      <c r="EL452" s="107">
        <v>5.2149999999999999</v>
      </c>
      <c r="EM452" s="107">
        <v>314.73</v>
      </c>
      <c r="EN452" s="112">
        <v>1578221.4</v>
      </c>
      <c r="EO452" s="107">
        <v>4.4569999999999999</v>
      </c>
      <c r="EP452" s="107">
        <v>301.89</v>
      </c>
      <c r="EQ452" s="112">
        <v>1306546.77</v>
      </c>
      <c r="ER452" s="107">
        <v>3.69</v>
      </c>
      <c r="ES452" s="107">
        <v>238.65</v>
      </c>
      <c r="ET452" s="112">
        <v>1052110.17</v>
      </c>
      <c r="EU452" s="107">
        <v>2.9710000000000001</v>
      </c>
      <c r="EV452" s="107">
        <v>224.48</v>
      </c>
      <c r="EW452" s="112">
        <v>788714.38</v>
      </c>
      <c r="EX452" s="107">
        <v>2.2269999999999999</v>
      </c>
      <c r="EY452" s="107">
        <v>209.14</v>
      </c>
      <c r="EZ452" s="112">
        <v>527723.39</v>
      </c>
      <c r="FA452" s="107">
        <v>1.49</v>
      </c>
      <c r="FB452" s="107">
        <v>194.29</v>
      </c>
      <c r="FC452" s="112">
        <v>262859.34999999998</v>
      </c>
      <c r="FD452" s="107">
        <v>0.74199999999999999</v>
      </c>
      <c r="FE452" s="107">
        <v>177.86</v>
      </c>
      <c r="FF452" s="107">
        <v>1633.17</v>
      </c>
      <c r="FG452" s="112">
        <v>1626.62</v>
      </c>
      <c r="FH452" s="107">
        <v>4.8099999999999996</v>
      </c>
      <c r="FI452" s="107">
        <v>204.59</v>
      </c>
      <c r="FJ452" s="112">
        <v>812.32</v>
      </c>
      <c r="FK452" s="107">
        <v>2.4</v>
      </c>
      <c r="FL452" s="107">
        <v>161.04</v>
      </c>
      <c r="FM452" s="107">
        <v>1192.52</v>
      </c>
      <c r="FN452" s="112">
        <v>1182.1199999999999</v>
      </c>
      <c r="FO452" s="107">
        <v>8.66</v>
      </c>
      <c r="FP452" s="107">
        <v>181.93</v>
      </c>
      <c r="FQ452" s="112">
        <v>595.9</v>
      </c>
      <c r="FR452" s="107">
        <v>4.3600000000000003</v>
      </c>
      <c r="FS452" s="107">
        <v>165.15</v>
      </c>
      <c r="FT452" s="107">
        <v>129.63499999999999</v>
      </c>
      <c r="FU452" s="107">
        <v>11.253</v>
      </c>
      <c r="FV452" s="107">
        <v>331.25200000000001</v>
      </c>
      <c r="FW452" s="107">
        <v>128.709</v>
      </c>
      <c r="FX452" s="107">
        <v>11.173</v>
      </c>
      <c r="FY452" s="107">
        <v>331.971</v>
      </c>
      <c r="FZ452" s="107">
        <v>1233786.3459999999</v>
      </c>
      <c r="GA452" s="107">
        <v>8.3309999999999995</v>
      </c>
      <c r="GB452" s="107">
        <v>318.49900000000002</v>
      </c>
      <c r="GC452" s="107">
        <v>4546295.3830000004</v>
      </c>
      <c r="GD452" s="107">
        <v>30.698</v>
      </c>
      <c r="GE452" s="113">
        <v>315.94099999999997</v>
      </c>
      <c r="GF452" s="113">
        <v>137.9</v>
      </c>
      <c r="GG452" s="113">
        <v>18.68</v>
      </c>
      <c r="GH452" s="113">
        <v>25.75</v>
      </c>
      <c r="GI452" s="113">
        <v>57.32</v>
      </c>
      <c r="GJ452" s="113">
        <v>26.6</v>
      </c>
      <c r="GK452" s="113">
        <v>230.7</v>
      </c>
      <c r="GL452" s="107">
        <v>0</v>
      </c>
      <c r="GM452" s="107">
        <v>1</v>
      </c>
      <c r="GN452" s="107">
        <v>0</v>
      </c>
      <c r="GO452" s="133">
        <v>0</v>
      </c>
      <c r="GP452" s="133">
        <v>0</v>
      </c>
      <c r="GQ452" s="133">
        <v>0</v>
      </c>
      <c r="GR452" s="133" t="s">
        <v>1106</v>
      </c>
      <c r="GS452" s="72" t="s">
        <v>981</v>
      </c>
      <c r="GT452" s="72">
        <v>0.89</v>
      </c>
      <c r="GU452" s="72">
        <v>0.93</v>
      </c>
      <c r="GV452" s="72">
        <v>0.94</v>
      </c>
      <c r="GW452" s="72">
        <v>0.93</v>
      </c>
      <c r="GX452" s="72" t="s">
        <v>1085</v>
      </c>
      <c r="GY452" s="72">
        <v>1</v>
      </c>
      <c r="GZ452" s="72">
        <v>800</v>
      </c>
      <c r="HA452" s="133" t="s">
        <v>1086</v>
      </c>
      <c r="HB452" s="133" t="s">
        <v>1423</v>
      </c>
      <c r="HC452" s="53" t="str">
        <f t="shared" si="47"/>
        <v>167</v>
      </c>
      <c r="HD452" s="56">
        <f t="shared" si="46"/>
        <v>2021</v>
      </c>
      <c r="HF452" s="56" t="e">
        <f>MATCH(ROUND(#REF!,1),#REF!,0)</f>
        <v>#REF!</v>
      </c>
      <c r="HG452" s="56" t="e">
        <f>MATCH(ROUND(#REF!,1),#REF!,0)</f>
        <v>#REF!</v>
      </c>
      <c r="HH452" s="56" t="e">
        <f>MATCH(ROUND(#REF!,1),#REF!,0)</f>
        <v>#REF!</v>
      </c>
      <c r="HI452" s="56" t="e">
        <f>MATCH(ROUND(#REF!,1),#REF!,0)</f>
        <v>#REF!</v>
      </c>
      <c r="HK452" s="115">
        <f t="shared" si="43"/>
        <v>2</v>
      </c>
      <c r="HL452" s="115" t="str" cm="1">
        <f t="array" ref="HL452">IFERROR(INDEX(#REF!,'5. Data Set'!HH452),"")</f>
        <v/>
      </c>
      <c r="HN452" s="116" t="str" cm="1">
        <f t="array" ref="HN452">IF(IFERROR(INDEX($E$5:$E$900,SMALL(IF(ROUND($EH$5:$EH$900,1)=ROUND($EH452,1),ROW($EH$5:$EH$900)-4,""),1)),"")=$E452,"",IFERROR(INDEX($E$5:$E$900,SMALL(IF(ROUND($EH$5:$EH$900,1)=ROUND($EH452,1),ROW($EH$5:$EH$900)-4,""),1)),""))</f>
        <v/>
      </c>
      <c r="HO452" s="116" t="str" cm="1">
        <f t="array" ref="HO452">IF(IFERROR(INDEX($E$5:$E$900,SMALL(IF(ROUND($EH$5:$EH$900,1)=ROUND($EH452,1),ROW($EH$5:$EH$900)-4,""),2)),"")=$E452,"",IFERROR(INDEX($E$5:$E$900,SMALL(IF(ROUND($EH$5:$EH$900,1)=ROUND($EH452,1),ROW($EH$5:$EH$900)-4,""),2)),""))</f>
        <v/>
      </c>
      <c r="HP452" s="116" t="str" cm="1">
        <f t="array" ref="HP452">IF(IFERROR(INDEX($E$5:$E$900,SMALL(IF(ROUND($EH$5:$EH$900,1)=ROUND($EH452,1),ROW($EH$5:$EH$900)-4,""),3)),"")=$E452,"",IFERROR(INDEX($E$5:$E$900,SMALL(IF(ROUND($EH$5:$EH$900,1)=ROUND($EH452,1),ROW($EH$5:$EH$900)-4,""),3)),""))</f>
        <v/>
      </c>
      <c r="HQ452" s="117" t="str" cm="1">
        <f t="array" ref="HQ452">IF(IFERROR(INDEX($E$5:$E$900,SMALL(IF(ROUND($EH$5:$EH$900,1)=ROUND($EH452,1),ROW($EH$5:$EH$900)-4,""),4)),"")=$E452,"",IFERROR(INDEX($E$5:$E$900,SMALL(IF(ROUND($EH$5:$EH$900,1)=ROUND($EH452,1),ROW($EH$5:$EH$900)-4,""),4)),""))</f>
        <v/>
      </c>
      <c r="HR452" s="118"/>
      <c r="HS452" s="105" t="str">
        <f t="shared" si="44"/>
        <v>BATF</v>
      </c>
      <c r="HT452" s="119" t="str">
        <f t="shared" si="45"/>
        <v/>
      </c>
      <c r="HU452" s="119" t="str">
        <f t="shared" si="45"/>
        <v/>
      </c>
      <c r="HV452" s="119" t="str">
        <f t="shared" si="45"/>
        <v/>
      </c>
      <c r="HW452" s="119" t="str">
        <f t="shared" si="45"/>
        <v/>
      </c>
    </row>
    <row r="453" spans="1:232" ht="12.75" customHeight="1" x14ac:dyDescent="0.25">
      <c r="A453" s="253" t="s">
        <v>1072</v>
      </c>
      <c r="B453" s="253" t="s">
        <v>1426</v>
      </c>
      <c r="C453" s="254" t="s">
        <v>1142</v>
      </c>
      <c r="D453" s="255">
        <v>2019</v>
      </c>
      <c r="E453" s="256" t="s">
        <v>1427</v>
      </c>
      <c r="F453" s="254" t="s">
        <v>309</v>
      </c>
      <c r="G453" s="107" t="s">
        <v>1076</v>
      </c>
      <c r="H453" s="107" t="s">
        <v>1076</v>
      </c>
      <c r="I453" s="107" t="s">
        <v>1076</v>
      </c>
      <c r="J453" s="107" t="s">
        <v>1076</v>
      </c>
      <c r="K453" s="107" t="s">
        <v>1076</v>
      </c>
      <c r="L453" s="107" t="s">
        <v>1076</v>
      </c>
      <c r="M453" s="107" t="s">
        <v>1076</v>
      </c>
      <c r="N453" s="107" t="s">
        <v>1076</v>
      </c>
      <c r="O453" s="107" t="s">
        <v>1076</v>
      </c>
      <c r="P453" s="107" t="s">
        <v>1076</v>
      </c>
      <c r="Q453" s="107" t="s">
        <v>1076</v>
      </c>
      <c r="R453" s="107" t="s">
        <v>1076</v>
      </c>
      <c r="S453" s="107" t="s">
        <v>1076</v>
      </c>
      <c r="T453" s="107" t="s">
        <v>1077</v>
      </c>
      <c r="U453" s="107" t="s">
        <v>1077</v>
      </c>
      <c r="V453" s="107" t="s">
        <v>1077</v>
      </c>
      <c r="W453" s="107" t="s">
        <v>18</v>
      </c>
      <c r="X453" s="105" t="s">
        <v>1098</v>
      </c>
      <c r="Y453" s="107" t="s">
        <v>296</v>
      </c>
      <c r="Z453" s="107">
        <v>1</v>
      </c>
      <c r="AA453" s="107" t="s">
        <v>1428</v>
      </c>
      <c r="AB453" s="110">
        <v>2</v>
      </c>
      <c r="AC453" s="110">
        <v>2</v>
      </c>
      <c r="AD453" s="107">
        <v>3094</v>
      </c>
      <c r="AE453" s="107">
        <v>8</v>
      </c>
      <c r="AF453" s="107">
        <v>2</v>
      </c>
      <c r="AG453" s="251">
        <v>127600</v>
      </c>
      <c r="AH453" s="107">
        <v>16</v>
      </c>
      <c r="AI453" s="107" t="s">
        <v>1429</v>
      </c>
      <c r="AJ453" s="252">
        <v>2</v>
      </c>
      <c r="AK453" s="110"/>
      <c r="AL453" s="107"/>
      <c r="AM453" s="107">
        <v>2</v>
      </c>
      <c r="AN453" s="110" t="s">
        <v>367</v>
      </c>
      <c r="AO453" s="110">
        <v>800</v>
      </c>
      <c r="AP453" s="107" t="s">
        <v>1140</v>
      </c>
      <c r="AQ453" s="107" t="s">
        <v>1081</v>
      </c>
      <c r="AR453" s="107" t="s">
        <v>1082</v>
      </c>
      <c r="AS453" s="107" t="s">
        <v>1083</v>
      </c>
      <c r="AT453" s="107" t="s">
        <v>1189</v>
      </c>
      <c r="AU453" s="111">
        <v>15.154</v>
      </c>
      <c r="AV453" s="111">
        <v>27.622</v>
      </c>
      <c r="AW453" s="111">
        <v>28.431999999999999</v>
      </c>
      <c r="AX453" s="111">
        <v>16.280999999999999</v>
      </c>
      <c r="AY453" s="111">
        <v>15.316000000000001</v>
      </c>
      <c r="AZ453" s="111">
        <v>287.476</v>
      </c>
      <c r="BA453" s="111">
        <v>16.917000000000002</v>
      </c>
      <c r="BB453" s="111">
        <v>19.692</v>
      </c>
      <c r="BC453" s="111">
        <v>27.623999999999999</v>
      </c>
      <c r="BD453" s="111">
        <v>32.292000000000002</v>
      </c>
      <c r="BE453" s="111">
        <v>121.646</v>
      </c>
      <c r="BF453" s="111">
        <v>35.6</v>
      </c>
      <c r="BG453" s="107">
        <v>39815.22</v>
      </c>
      <c r="BH453" s="112">
        <v>39828.192000000003</v>
      </c>
      <c r="BI453" s="111">
        <v>5.7519999999999998</v>
      </c>
      <c r="BJ453" s="112">
        <v>280.59800000000001</v>
      </c>
      <c r="BK453" s="112">
        <v>29906.182000000001</v>
      </c>
      <c r="BL453" s="111">
        <v>4.319</v>
      </c>
      <c r="BM453" s="112">
        <v>238.44800000000001</v>
      </c>
      <c r="BN453" s="112">
        <v>19988.431</v>
      </c>
      <c r="BO453" s="111">
        <v>2.887</v>
      </c>
      <c r="BP453" s="112">
        <v>181.97300000000001</v>
      </c>
      <c r="BQ453" s="112">
        <v>9949.4689999999991</v>
      </c>
      <c r="BR453" s="111">
        <v>1.4370000000000001</v>
      </c>
      <c r="BS453" s="107">
        <v>160.489</v>
      </c>
      <c r="BT453" s="107">
        <v>651537.17000000004</v>
      </c>
      <c r="BU453" s="112">
        <v>651501.00100000005</v>
      </c>
      <c r="BV453" s="107">
        <v>11.041</v>
      </c>
      <c r="BW453" s="107">
        <v>287.29700000000003</v>
      </c>
      <c r="BX453" s="107">
        <v>489188.94500000001</v>
      </c>
      <c r="BY453" s="107">
        <v>8.2899999999999991</v>
      </c>
      <c r="BZ453" s="107">
        <v>230.80699999999999</v>
      </c>
      <c r="CA453" s="107">
        <v>326184.22200000001</v>
      </c>
      <c r="CB453" s="107">
        <v>5.5279999999999996</v>
      </c>
      <c r="CC453" s="107">
        <v>206.553</v>
      </c>
      <c r="CD453" s="107">
        <v>163013.53400000001</v>
      </c>
      <c r="CE453" s="107">
        <v>2.7629999999999999</v>
      </c>
      <c r="CF453" s="107">
        <v>175.31899999999999</v>
      </c>
      <c r="CG453" s="107">
        <v>161262.39000000001</v>
      </c>
      <c r="CH453" s="112">
        <v>165314.87400000001</v>
      </c>
      <c r="CI453" s="107">
        <v>10.367000000000001</v>
      </c>
      <c r="CJ453" s="107">
        <v>263.74</v>
      </c>
      <c r="CK453" s="107">
        <v>121107.429</v>
      </c>
      <c r="CL453" s="107">
        <v>7.5949999999999998</v>
      </c>
      <c r="CM453" s="107">
        <v>221.92</v>
      </c>
      <c r="CN453" s="107">
        <v>80660.010999999999</v>
      </c>
      <c r="CO453" s="107">
        <v>5.0579999999999998</v>
      </c>
      <c r="CP453" s="107">
        <v>169.43600000000001</v>
      </c>
      <c r="CQ453" s="107">
        <v>40312.074999999997</v>
      </c>
      <c r="CR453" s="107">
        <v>2.528</v>
      </c>
      <c r="CS453" s="107">
        <v>155.34200000000001</v>
      </c>
      <c r="CT453" s="107">
        <v>74123.179999999993</v>
      </c>
      <c r="CU453" s="107">
        <v>74127.100000000006</v>
      </c>
      <c r="CV453" s="107">
        <v>4.92</v>
      </c>
      <c r="CW453" s="107">
        <v>198.28</v>
      </c>
      <c r="CX453" s="112">
        <v>55697.08</v>
      </c>
      <c r="CY453" s="107">
        <v>3.7</v>
      </c>
      <c r="CZ453" s="107">
        <v>175.96</v>
      </c>
      <c r="DA453" s="112">
        <v>37050.81</v>
      </c>
      <c r="DB453" s="107">
        <v>2.46</v>
      </c>
      <c r="DC453" s="107">
        <v>153.18</v>
      </c>
      <c r="DD453" s="112">
        <v>18555.580000000002</v>
      </c>
      <c r="DE453" s="107">
        <v>1.23</v>
      </c>
      <c r="DF453" s="107">
        <v>147.1</v>
      </c>
      <c r="DG453" s="107">
        <v>101129.51</v>
      </c>
      <c r="DH453" s="112">
        <v>101214.49</v>
      </c>
      <c r="DI453" s="107">
        <v>4.8499999999999996</v>
      </c>
      <c r="DJ453" s="107">
        <v>214.67</v>
      </c>
      <c r="DK453" s="112">
        <v>75886.600000000006</v>
      </c>
      <c r="DL453" s="107">
        <v>3.63</v>
      </c>
      <c r="DM453" s="107">
        <v>186.04</v>
      </c>
      <c r="DN453" s="112">
        <v>50605.04</v>
      </c>
      <c r="DO453" s="107">
        <v>2.42</v>
      </c>
      <c r="DP453" s="107">
        <v>157.41</v>
      </c>
      <c r="DQ453" s="112">
        <v>25283.58</v>
      </c>
      <c r="DR453" s="107">
        <v>1.21</v>
      </c>
      <c r="DS453" s="107">
        <v>149.24</v>
      </c>
      <c r="DT453" s="107">
        <v>87932.39</v>
      </c>
      <c r="DU453" s="112">
        <v>88023.5</v>
      </c>
      <c r="DV453" s="107">
        <v>90.11</v>
      </c>
      <c r="DW453" s="107">
        <v>211.53</v>
      </c>
      <c r="DX453" s="112">
        <v>66029.88</v>
      </c>
      <c r="DY453" s="107">
        <v>67.599999999999994</v>
      </c>
      <c r="DZ453" s="107">
        <v>183.48</v>
      </c>
      <c r="EA453" s="112">
        <v>43997.23</v>
      </c>
      <c r="EB453" s="107">
        <v>45.04</v>
      </c>
      <c r="EC453" s="107">
        <v>156.4</v>
      </c>
      <c r="ED453" s="112">
        <v>21935.61</v>
      </c>
      <c r="EE453" s="107">
        <v>22.46</v>
      </c>
      <c r="EF453" s="107">
        <v>148.59</v>
      </c>
      <c r="EG453" s="107">
        <v>2563246.11</v>
      </c>
      <c r="EH453" s="111">
        <v>2600472.21</v>
      </c>
      <c r="EI453" s="107">
        <v>7.3440000000000003</v>
      </c>
      <c r="EJ453" s="107">
        <v>279.33</v>
      </c>
      <c r="EK453" s="112">
        <v>2249468.35</v>
      </c>
      <c r="EL453" s="107">
        <v>6.3520000000000003</v>
      </c>
      <c r="EM453" s="107">
        <v>268.63</v>
      </c>
      <c r="EN453" s="112">
        <v>1928782.38</v>
      </c>
      <c r="EO453" s="107">
        <v>5.4470000000000001</v>
      </c>
      <c r="EP453" s="107">
        <v>242.88</v>
      </c>
      <c r="EQ453" s="112">
        <v>1603820.22</v>
      </c>
      <c r="ER453" s="107">
        <v>4.5289999999999999</v>
      </c>
      <c r="ES453" s="107">
        <v>211.61</v>
      </c>
      <c r="ET453" s="112">
        <v>1280453.94</v>
      </c>
      <c r="EU453" s="107">
        <v>3.6160000000000001</v>
      </c>
      <c r="EV453" s="107">
        <v>178.96</v>
      </c>
      <c r="EW453" s="112">
        <v>961195.34</v>
      </c>
      <c r="EX453" s="107">
        <v>2.714</v>
      </c>
      <c r="EY453" s="107">
        <v>166.33</v>
      </c>
      <c r="EZ453" s="112">
        <v>642461.15</v>
      </c>
      <c r="FA453" s="107">
        <v>1.8140000000000001</v>
      </c>
      <c r="FB453" s="107">
        <v>159.74</v>
      </c>
      <c r="FC453" s="112">
        <v>322497.14</v>
      </c>
      <c r="FD453" s="107">
        <v>0.91100000000000003</v>
      </c>
      <c r="FE453" s="107">
        <v>151.72999999999999</v>
      </c>
      <c r="FF453" s="107">
        <v>1178.94</v>
      </c>
      <c r="FG453" s="112">
        <v>1177.08</v>
      </c>
      <c r="FH453" s="107">
        <v>3.48</v>
      </c>
      <c r="FI453" s="107">
        <v>133.16999999999999</v>
      </c>
      <c r="FJ453" s="112">
        <v>585.47</v>
      </c>
      <c r="FK453" s="107">
        <v>1.73</v>
      </c>
      <c r="FL453" s="107">
        <v>116.49</v>
      </c>
      <c r="FM453" s="107">
        <v>582.33000000000004</v>
      </c>
      <c r="FN453" s="112">
        <v>582.78</v>
      </c>
      <c r="FO453" s="107">
        <v>4.2699999999999996</v>
      </c>
      <c r="FP453" s="107">
        <v>111.4</v>
      </c>
      <c r="FQ453" s="112">
        <v>291.38</v>
      </c>
      <c r="FR453" s="107">
        <v>2.13</v>
      </c>
      <c r="FS453" s="107">
        <v>107.06</v>
      </c>
      <c r="FT453" s="107">
        <v>92.46</v>
      </c>
      <c r="FU453" s="107">
        <v>8.0299999999999994</v>
      </c>
      <c r="FV453" s="107">
        <v>247.75</v>
      </c>
      <c r="FW453" s="107">
        <v>92.69</v>
      </c>
      <c r="FX453" s="107">
        <v>8.0500000000000007</v>
      </c>
      <c r="FY453" s="107">
        <v>249.94</v>
      </c>
      <c r="FZ453" s="107">
        <v>1317057.2</v>
      </c>
      <c r="GA453" s="107">
        <v>8.89</v>
      </c>
      <c r="GB453" s="107">
        <v>252.23</v>
      </c>
      <c r="GC453" s="107">
        <v>4924195.9400000004</v>
      </c>
      <c r="GD453" s="107">
        <v>33.25</v>
      </c>
      <c r="GE453" s="113">
        <v>273.33999999999997</v>
      </c>
      <c r="GF453" s="113">
        <v>95.5</v>
      </c>
      <c r="GG453" s="113">
        <v>28.3</v>
      </c>
      <c r="GH453" s="113">
        <v>23.3</v>
      </c>
      <c r="GI453" s="113">
        <v>62.7</v>
      </c>
      <c r="GJ453" s="113">
        <v>35.6</v>
      </c>
      <c r="GK453" s="113">
        <v>230.6</v>
      </c>
      <c r="GL453" s="107">
        <v>0</v>
      </c>
      <c r="GM453" s="107">
        <v>4</v>
      </c>
      <c r="GN453" s="107">
        <v>0</v>
      </c>
      <c r="GO453" s="133">
        <v>0</v>
      </c>
      <c r="GP453" s="133">
        <v>0</v>
      </c>
      <c r="GQ453" s="133">
        <v>0</v>
      </c>
      <c r="GR453" s="133" t="s">
        <v>1103</v>
      </c>
      <c r="GS453" s="72"/>
      <c r="GT453" s="72">
        <v>0.89449999999999996</v>
      </c>
      <c r="GU453" s="72">
        <v>0.92979999999999996</v>
      </c>
      <c r="GV453" s="72">
        <v>0.94520000000000004</v>
      </c>
      <c r="GW453" s="72">
        <v>0.93220000000000003</v>
      </c>
      <c r="GX453" s="72" t="s">
        <v>1085</v>
      </c>
      <c r="GY453" s="72">
        <v>0.99</v>
      </c>
      <c r="GZ453" s="72">
        <v>800</v>
      </c>
      <c r="HA453" s="133" t="s">
        <v>1086</v>
      </c>
      <c r="HB453" s="133">
        <v>107.3</v>
      </c>
      <c r="HC453" s="53" t="str">
        <f t="shared" si="47"/>
        <v>168</v>
      </c>
      <c r="HD453" s="56">
        <f t="shared" si="46"/>
        <v>2019</v>
      </c>
      <c r="HF453" s="56" t="e">
        <f>MATCH(ROUND(#REF!,1),#REF!,0)</f>
        <v>#REF!</v>
      </c>
      <c r="HG453" s="56" t="e">
        <f>MATCH(ROUND(#REF!,1),#REF!,0)</f>
        <v>#REF!</v>
      </c>
      <c r="HH453" s="56" t="e">
        <f>MATCH(ROUND(#REF!,1),#REF!,0)</f>
        <v>#REF!</v>
      </c>
      <c r="HI453" s="56" t="e">
        <f>MATCH(ROUND(#REF!,1),#REF!,0)</f>
        <v>#REF!</v>
      </c>
      <c r="HK453" s="115">
        <f t="shared" si="43"/>
        <v>2</v>
      </c>
      <c r="HL453" s="115" t="str" cm="1">
        <f t="array" ref="HL453">IFERROR(INDEX(#REF!,'5. Data Set'!HH453),"")</f>
        <v/>
      </c>
      <c r="HN453" s="116" t="str" cm="1">
        <f t="array" ref="HN453">IF(IFERROR(INDEX($E$5:$E$900,SMALL(IF(ROUND($EH$5:$EH$900,1)=ROUND($EH453,1),ROW($EH$5:$EH$900)-4,""),1)),"")=$E453,"",IFERROR(INDEX($E$5:$E$900,SMALL(IF(ROUND($EH$5:$EH$900,1)=ROUND($EH453,1),ROW($EH$5:$EH$900)-4,""),1)),""))</f>
        <v/>
      </c>
      <c r="HO453" s="116" t="str" cm="1">
        <f t="array" ref="HO453">IF(IFERROR(INDEX($E$5:$E$900,SMALL(IF(ROUND($EH$5:$EH$900,1)=ROUND($EH453,1),ROW($EH$5:$EH$900)-4,""),2)),"")=$E453,"",IFERROR(INDEX($E$5:$E$900,SMALL(IF(ROUND($EH$5:$EH$900,1)=ROUND($EH453,1),ROW($EH$5:$EH$900)-4,""),2)),""))</f>
        <v/>
      </c>
      <c r="HP453" s="116" t="str" cm="1">
        <f t="array" ref="HP453">IF(IFERROR(INDEX($E$5:$E$900,SMALL(IF(ROUND($EH$5:$EH$900,1)=ROUND($EH453,1),ROW($EH$5:$EH$900)-4,""),3)),"")=$E453,"",IFERROR(INDEX($E$5:$E$900,SMALL(IF(ROUND($EH$5:$EH$900,1)=ROUND($EH453,1),ROW($EH$5:$EH$900)-4,""),3)),""))</f>
        <v/>
      </c>
      <c r="HQ453" s="117" t="str" cm="1">
        <f t="array" ref="HQ453">IF(IFERROR(INDEX($E$5:$E$900,SMALL(IF(ROUND($EH$5:$EH$900,1)=ROUND($EH453,1),ROW($EH$5:$EH$900)-4,""),4)),"")=$E453,"",IFERROR(INDEX($E$5:$E$900,SMALL(IF(ROUND($EH$5:$EH$900,1)=ROUND($EH453,1),ROW($EH$5:$EH$900)-4,""),4)),""))</f>
        <v/>
      </c>
      <c r="HR453" s="118"/>
      <c r="HS453" s="105" t="str">
        <f t="shared" si="44"/>
        <v>BAFC</v>
      </c>
      <c r="HT453" s="119" t="str">
        <f t="shared" si="45"/>
        <v/>
      </c>
      <c r="HU453" s="119" t="str">
        <f t="shared" si="45"/>
        <v/>
      </c>
      <c r="HV453" s="119" t="str">
        <f t="shared" si="45"/>
        <v/>
      </c>
      <c r="HW453" s="119" t="str">
        <f t="shared" ref="HW453:HW516" si="48">IFERROR(INDEX($B$5:$B$900,MATCH(HQ453,$E$5:$E$900,0)),"")</f>
        <v/>
      </c>
    </row>
    <row r="454" spans="1:232" ht="12.75" customHeight="1" x14ac:dyDescent="0.25">
      <c r="A454" s="253" t="s">
        <v>1072</v>
      </c>
      <c r="B454" s="253" t="s">
        <v>1426</v>
      </c>
      <c r="C454" s="254" t="s">
        <v>1142</v>
      </c>
      <c r="D454" s="255">
        <v>2019</v>
      </c>
      <c r="E454" s="256" t="s">
        <v>1430</v>
      </c>
      <c r="F454" s="254" t="s">
        <v>1097</v>
      </c>
      <c r="G454" s="107" t="s">
        <v>1076</v>
      </c>
      <c r="H454" s="107" t="s">
        <v>1076</v>
      </c>
      <c r="I454" s="107" t="s">
        <v>1076</v>
      </c>
      <c r="J454" s="107" t="s">
        <v>1076</v>
      </c>
      <c r="K454" s="107" t="s">
        <v>1076</v>
      </c>
      <c r="L454" s="107" t="s">
        <v>1076</v>
      </c>
      <c r="M454" s="107" t="s">
        <v>1076</v>
      </c>
      <c r="N454" s="107" t="s">
        <v>1076</v>
      </c>
      <c r="O454" s="107" t="s">
        <v>1076</v>
      </c>
      <c r="P454" s="107" t="s">
        <v>1076</v>
      </c>
      <c r="Q454" s="107" t="s">
        <v>1076</v>
      </c>
      <c r="R454" s="107" t="s">
        <v>1076</v>
      </c>
      <c r="S454" s="107" t="s">
        <v>1077</v>
      </c>
      <c r="T454" s="107" t="s">
        <v>1077</v>
      </c>
      <c r="U454" s="107" t="s">
        <v>1077</v>
      </c>
      <c r="V454" s="107" t="s">
        <v>1077</v>
      </c>
      <c r="W454" s="107" t="s">
        <v>18</v>
      </c>
      <c r="X454" s="105" t="s">
        <v>1098</v>
      </c>
      <c r="Y454" s="107" t="s">
        <v>296</v>
      </c>
      <c r="Z454" s="107">
        <v>1</v>
      </c>
      <c r="AA454" s="107" t="s">
        <v>1428</v>
      </c>
      <c r="AB454" s="110">
        <v>2</v>
      </c>
      <c r="AC454" s="110">
        <v>2</v>
      </c>
      <c r="AD454" s="107">
        <v>3094</v>
      </c>
      <c r="AE454" s="107">
        <v>8</v>
      </c>
      <c r="AF454" s="107">
        <v>2</v>
      </c>
      <c r="AG454" s="251">
        <v>127600</v>
      </c>
      <c r="AH454" s="107">
        <v>16</v>
      </c>
      <c r="AI454" s="107" t="s">
        <v>1429</v>
      </c>
      <c r="AJ454" s="252">
        <v>8</v>
      </c>
      <c r="AK454" s="110"/>
      <c r="AL454" s="107"/>
      <c r="AM454" s="107">
        <v>2</v>
      </c>
      <c r="AN454" s="110" t="s">
        <v>367</v>
      </c>
      <c r="AO454" s="110">
        <v>1400</v>
      </c>
      <c r="AP454" s="107" t="s">
        <v>1140</v>
      </c>
      <c r="AQ454" s="107" t="s">
        <v>1081</v>
      </c>
      <c r="AR454" s="107" t="s">
        <v>1082</v>
      </c>
      <c r="AS454" s="107" t="s">
        <v>1083</v>
      </c>
      <c r="AT454" s="107" t="s">
        <v>1189</v>
      </c>
      <c r="AU454" s="111">
        <v>13.031000000000001</v>
      </c>
      <c r="AV454" s="111">
        <v>23.643000000000001</v>
      </c>
      <c r="AW454" s="111">
        <v>24.033999999999999</v>
      </c>
      <c r="AX454" s="111">
        <v>14.096</v>
      </c>
      <c r="AY454" s="111">
        <v>13.335000000000001</v>
      </c>
      <c r="AZ454" s="111">
        <v>250.17</v>
      </c>
      <c r="BA454" s="111">
        <v>14.95</v>
      </c>
      <c r="BB454" s="111">
        <v>61.936</v>
      </c>
      <c r="BC454" s="111">
        <v>77.734999999999999</v>
      </c>
      <c r="BD454" s="111">
        <v>28.004000000000001</v>
      </c>
      <c r="BE454" s="111">
        <v>110.91800000000001</v>
      </c>
      <c r="BF454" s="111">
        <v>33</v>
      </c>
      <c r="BG454" s="107">
        <v>39875.71</v>
      </c>
      <c r="BH454" s="112">
        <v>39991.648999999998</v>
      </c>
      <c r="BI454" s="111">
        <v>5.7750000000000004</v>
      </c>
      <c r="BJ454" s="112">
        <v>319.09899999999999</v>
      </c>
      <c r="BK454" s="112">
        <v>29984.148000000001</v>
      </c>
      <c r="BL454" s="111">
        <v>4.33</v>
      </c>
      <c r="BM454" s="112">
        <v>275.92700000000002</v>
      </c>
      <c r="BN454" s="112">
        <v>19942.425999999999</v>
      </c>
      <c r="BO454" s="111">
        <v>2.88</v>
      </c>
      <c r="BP454" s="112">
        <v>212.75700000000001</v>
      </c>
      <c r="BQ454" s="112">
        <v>9987.2049999999999</v>
      </c>
      <c r="BR454" s="111">
        <v>1.4419999999999999</v>
      </c>
      <c r="BS454" s="107">
        <v>192.34399999999999</v>
      </c>
      <c r="BT454" s="107">
        <v>652529.51</v>
      </c>
      <c r="BU454" s="112">
        <v>652922.53799999994</v>
      </c>
      <c r="BV454" s="107">
        <v>11.065</v>
      </c>
      <c r="BW454" s="107">
        <v>325.94299999999998</v>
      </c>
      <c r="BX454" s="107">
        <v>489303.16899999999</v>
      </c>
      <c r="BY454" s="107">
        <v>8.2919999999999998</v>
      </c>
      <c r="BZ454" s="107">
        <v>278.90199999999999</v>
      </c>
      <c r="CA454" s="107">
        <v>326347.23800000001</v>
      </c>
      <c r="CB454" s="107">
        <v>5.5309999999999997</v>
      </c>
      <c r="CC454" s="107">
        <v>246.625</v>
      </c>
      <c r="CD454" s="107">
        <v>163269.49400000001</v>
      </c>
      <c r="CE454" s="107">
        <v>2.7669999999999999</v>
      </c>
      <c r="CF454" s="107">
        <v>200.422</v>
      </c>
      <c r="CG454" s="107">
        <v>161503.07999999999</v>
      </c>
      <c r="CH454" s="107">
        <v>163805.171</v>
      </c>
      <c r="CI454" s="107">
        <v>10.272</v>
      </c>
      <c r="CJ454" s="107">
        <v>303.274</v>
      </c>
      <c r="CK454" s="107">
        <v>121105.266</v>
      </c>
      <c r="CL454" s="107">
        <v>7.5940000000000003</v>
      </c>
      <c r="CM454" s="107">
        <v>262.959</v>
      </c>
      <c r="CN454" s="107">
        <v>80790.543000000005</v>
      </c>
      <c r="CO454" s="107">
        <v>5.0659999999999998</v>
      </c>
      <c r="CP454" s="107">
        <v>200.53</v>
      </c>
      <c r="CQ454" s="107">
        <v>40334.453999999998</v>
      </c>
      <c r="CR454" s="107">
        <v>2.5289999999999999</v>
      </c>
      <c r="CS454" s="107">
        <v>187.363</v>
      </c>
      <c r="CT454" s="107">
        <v>74617.63</v>
      </c>
      <c r="CU454" s="107">
        <v>74610.83</v>
      </c>
      <c r="CV454" s="107">
        <v>4.96</v>
      </c>
      <c r="CW454" s="107">
        <v>225.06</v>
      </c>
      <c r="CX454" s="112">
        <v>55964.66</v>
      </c>
      <c r="CY454" s="107">
        <v>3.72</v>
      </c>
      <c r="CZ454" s="107">
        <v>202.93</v>
      </c>
      <c r="DA454" s="112">
        <v>37259.910000000003</v>
      </c>
      <c r="DB454" s="107">
        <v>2.48</v>
      </c>
      <c r="DC454" s="107">
        <v>179.96</v>
      </c>
      <c r="DD454" s="112">
        <v>18649.38</v>
      </c>
      <c r="DE454" s="107">
        <v>1.24</v>
      </c>
      <c r="DF454" s="107">
        <v>174</v>
      </c>
      <c r="DG454" s="107">
        <v>100951.15</v>
      </c>
      <c r="DH454" s="112">
        <v>101092.82</v>
      </c>
      <c r="DI454" s="107">
        <v>4.84</v>
      </c>
      <c r="DJ454" s="107">
        <v>239.93</v>
      </c>
      <c r="DK454" s="112">
        <v>75608.160000000003</v>
      </c>
      <c r="DL454" s="107">
        <v>3.62</v>
      </c>
      <c r="DM454" s="107">
        <v>210.98</v>
      </c>
      <c r="DN454" s="112">
        <v>50499.72</v>
      </c>
      <c r="DO454" s="107">
        <v>2.42</v>
      </c>
      <c r="DP454" s="107">
        <v>182.79</v>
      </c>
      <c r="DQ454" s="112">
        <v>25258.15</v>
      </c>
      <c r="DR454" s="107">
        <v>1.21</v>
      </c>
      <c r="DS454" s="107">
        <v>175.05</v>
      </c>
      <c r="DT454" s="107">
        <v>87902.05</v>
      </c>
      <c r="DU454" s="112">
        <v>88072.65</v>
      </c>
      <c r="DV454" s="107">
        <v>90.16</v>
      </c>
      <c r="DW454" s="107">
        <v>237.41</v>
      </c>
      <c r="DX454" s="112">
        <v>65994.12</v>
      </c>
      <c r="DY454" s="107">
        <v>67.56</v>
      </c>
      <c r="DZ454" s="107">
        <v>208.65</v>
      </c>
      <c r="EA454" s="112">
        <v>43992.86</v>
      </c>
      <c r="EB454" s="107">
        <v>45.04</v>
      </c>
      <c r="EC454" s="107">
        <v>182.09</v>
      </c>
      <c r="ED454" s="112">
        <v>21972.87</v>
      </c>
      <c r="EE454" s="107">
        <v>22.49</v>
      </c>
      <c r="EF454" s="107">
        <v>174.64</v>
      </c>
      <c r="EG454" s="107">
        <v>2559730.83</v>
      </c>
      <c r="EH454" s="111">
        <v>2598737.59</v>
      </c>
      <c r="EI454" s="107">
        <v>7.3390000000000004</v>
      </c>
      <c r="EJ454" s="107">
        <v>307.7</v>
      </c>
      <c r="EK454" s="112">
        <v>2236582.98</v>
      </c>
      <c r="EL454" s="107">
        <v>6.3159999999999998</v>
      </c>
      <c r="EM454" s="107">
        <v>290.41000000000003</v>
      </c>
      <c r="EN454" s="112">
        <v>1923236.26</v>
      </c>
      <c r="EO454" s="107">
        <v>5.431</v>
      </c>
      <c r="EP454" s="107">
        <v>269.86</v>
      </c>
      <c r="EQ454" s="112">
        <v>1593709.63</v>
      </c>
      <c r="ER454" s="107">
        <v>4.5010000000000003</v>
      </c>
      <c r="ES454" s="107">
        <v>235.93</v>
      </c>
      <c r="ET454" s="112">
        <v>1276801.51</v>
      </c>
      <c r="EU454" s="107">
        <v>3.6059999999999999</v>
      </c>
      <c r="EV454" s="107">
        <v>203.25</v>
      </c>
      <c r="EW454" s="112">
        <v>960123.04</v>
      </c>
      <c r="EX454" s="107">
        <v>2.7109999999999999</v>
      </c>
      <c r="EY454" s="107">
        <v>191.36</v>
      </c>
      <c r="EZ454" s="112">
        <v>640029.77</v>
      </c>
      <c r="FA454" s="107">
        <v>1.8069999999999999</v>
      </c>
      <c r="FB454" s="107">
        <v>185.39</v>
      </c>
      <c r="FC454" s="112">
        <v>321843.96999999997</v>
      </c>
      <c r="FD454" s="107">
        <v>0.90900000000000003</v>
      </c>
      <c r="FE454" s="107">
        <v>177.78</v>
      </c>
      <c r="FF454" s="107">
        <v>5485.18</v>
      </c>
      <c r="FG454" s="112">
        <v>5508.19</v>
      </c>
      <c r="FH454" s="107">
        <v>16.27</v>
      </c>
      <c r="FI454" s="107">
        <v>187.86</v>
      </c>
      <c r="FJ454" s="112">
        <v>2743.24</v>
      </c>
      <c r="FK454" s="107">
        <v>8.11</v>
      </c>
      <c r="FL454" s="107">
        <v>183.03</v>
      </c>
      <c r="FM454" s="107">
        <v>2604.66</v>
      </c>
      <c r="FN454" s="112">
        <v>2613.2399999999998</v>
      </c>
      <c r="FO454" s="107">
        <v>19.13</v>
      </c>
      <c r="FP454" s="107">
        <v>181.04</v>
      </c>
      <c r="FQ454" s="112">
        <v>1305.28</v>
      </c>
      <c r="FR454" s="107">
        <v>9.56</v>
      </c>
      <c r="FS454" s="107">
        <v>167.12</v>
      </c>
      <c r="FT454" s="107">
        <v>92.47</v>
      </c>
      <c r="FU454" s="107">
        <v>8.0299999999999994</v>
      </c>
      <c r="FV454" s="107">
        <v>286.58999999999997</v>
      </c>
      <c r="FW454" s="107">
        <v>93.1</v>
      </c>
      <c r="FX454" s="107">
        <v>8.08</v>
      </c>
      <c r="FY454" s="107">
        <v>288.64999999999998</v>
      </c>
      <c r="FZ454" s="107">
        <v>1321739.6399999999</v>
      </c>
      <c r="GA454" s="107">
        <v>8.93</v>
      </c>
      <c r="GB454" s="107">
        <v>285.08999999999997</v>
      </c>
      <c r="GC454" s="107">
        <v>4884252.55</v>
      </c>
      <c r="GD454" s="107">
        <v>32.979999999999997</v>
      </c>
      <c r="GE454" s="113">
        <v>297.33999999999997</v>
      </c>
      <c r="GF454" s="113">
        <v>122.7</v>
      </c>
      <c r="GG454" s="113">
        <v>24.4</v>
      </c>
      <c r="GH454" s="113">
        <v>69.400000000000006</v>
      </c>
      <c r="GI454" s="113">
        <v>55.7</v>
      </c>
      <c r="GJ454" s="113">
        <v>33</v>
      </c>
      <c r="GK454" s="113">
        <v>230.5</v>
      </c>
      <c r="GL454" s="107">
        <v>0</v>
      </c>
      <c r="GM454" s="107">
        <v>4</v>
      </c>
      <c r="GN454" s="107">
        <v>0</v>
      </c>
      <c r="GO454" s="133">
        <v>0</v>
      </c>
      <c r="GP454" s="133">
        <v>0</v>
      </c>
      <c r="GQ454" s="133">
        <v>0</v>
      </c>
      <c r="GR454" s="133" t="s">
        <v>1103</v>
      </c>
      <c r="GS454" s="72"/>
      <c r="GT454" s="72">
        <v>0.89449999999999996</v>
      </c>
      <c r="GU454" s="72">
        <v>0.92979999999999996</v>
      </c>
      <c r="GV454" s="72">
        <v>0.94520000000000004</v>
      </c>
      <c r="GW454" s="72">
        <v>0.93220000000000003</v>
      </c>
      <c r="GX454" s="72" t="s">
        <v>1085</v>
      </c>
      <c r="GY454" s="72">
        <v>0.99</v>
      </c>
      <c r="GZ454" s="72">
        <v>800</v>
      </c>
      <c r="HA454" s="133" t="s">
        <v>1086</v>
      </c>
      <c r="HB454" s="133" t="s">
        <v>981</v>
      </c>
      <c r="HC454" s="53" t="str">
        <f t="shared" si="47"/>
        <v>169</v>
      </c>
      <c r="HD454" s="56">
        <f t="shared" si="46"/>
        <v>2019</v>
      </c>
      <c r="HF454" s="56" t="e">
        <f>MATCH(ROUND(#REF!,1),#REF!,0)</f>
        <v>#REF!</v>
      </c>
      <c r="HG454" s="56" t="e">
        <f>MATCH(ROUND(#REF!,1),#REF!,0)</f>
        <v>#REF!</v>
      </c>
      <c r="HH454" s="56" t="e">
        <f>MATCH(ROUND(#REF!,1),#REF!,0)</f>
        <v>#REF!</v>
      </c>
      <c r="HI454" s="56" t="e">
        <f>MATCH(ROUND(#REF!,1),#REF!,0)</f>
        <v>#REF!</v>
      </c>
      <c r="HK454" s="115">
        <f t="shared" ref="HK454:HK517" si="49">IF(VALUE(AC454)=0,"",VALUE(AC454))</f>
        <v>2</v>
      </c>
      <c r="HL454" s="115" t="str" cm="1">
        <f t="array" ref="HL454">IFERROR(INDEX(#REF!,'5. Data Set'!HH454),"")</f>
        <v/>
      </c>
      <c r="HN454" s="116" t="str" cm="1">
        <f t="array" ref="HN454">IF(IFERROR(INDEX($E$5:$E$900,SMALL(IF(ROUND($EH$5:$EH$900,1)=ROUND($EH454,1),ROW($EH$5:$EH$900)-4,""),1)),"")=$E454,"",IFERROR(INDEX($E$5:$E$900,SMALL(IF(ROUND($EH$5:$EH$900,1)=ROUND($EH454,1),ROW($EH$5:$EH$900)-4,""),1)),""))</f>
        <v/>
      </c>
      <c r="HO454" s="116" t="str" cm="1">
        <f t="array" ref="HO454">IF(IFERROR(INDEX($E$5:$E$900,SMALL(IF(ROUND($EH$5:$EH$900,1)=ROUND($EH454,1),ROW($EH$5:$EH$900)-4,""),2)),"")=$E454,"",IFERROR(INDEX($E$5:$E$900,SMALL(IF(ROUND($EH$5:$EH$900,1)=ROUND($EH454,1),ROW($EH$5:$EH$900)-4,""),2)),""))</f>
        <v/>
      </c>
      <c r="HP454" s="116" t="str" cm="1">
        <f t="array" ref="HP454">IF(IFERROR(INDEX($E$5:$E$900,SMALL(IF(ROUND($EH$5:$EH$900,1)=ROUND($EH454,1),ROW($EH$5:$EH$900)-4,""),3)),"")=$E454,"",IFERROR(INDEX($E$5:$E$900,SMALL(IF(ROUND($EH$5:$EH$900,1)=ROUND($EH454,1),ROW($EH$5:$EH$900)-4,""),3)),""))</f>
        <v/>
      </c>
      <c r="HQ454" s="117" t="str" cm="1">
        <f t="array" ref="HQ454">IF(IFERROR(INDEX($E$5:$E$900,SMALL(IF(ROUND($EH$5:$EH$900,1)=ROUND($EH454,1),ROW($EH$5:$EH$900)-4,""),4)),"")=$E454,"",IFERROR(INDEX($E$5:$E$900,SMALL(IF(ROUND($EH$5:$EH$900,1)=ROUND($EH454,1),ROW($EH$5:$EH$900)-4,""),4)),""))</f>
        <v/>
      </c>
      <c r="HR454" s="118"/>
      <c r="HS454" s="105" t="str">
        <f t="shared" ref="HS454:HS517" si="50">B454</f>
        <v>BAFC</v>
      </c>
      <c r="HT454" s="119" t="str">
        <f t="shared" ref="HT454:HW517" si="51">IFERROR(INDEX($B$5:$B$900,MATCH(HN454,$E$5:$E$900,0)),"")</f>
        <v/>
      </c>
      <c r="HU454" s="119" t="str">
        <f t="shared" si="51"/>
        <v/>
      </c>
      <c r="HV454" s="119" t="str">
        <f t="shared" si="51"/>
        <v/>
      </c>
      <c r="HW454" s="119" t="str">
        <f t="shared" si="48"/>
        <v/>
      </c>
    </row>
    <row r="455" spans="1:232" ht="12.75" customHeight="1" x14ac:dyDescent="0.25">
      <c r="A455" s="253" t="s">
        <v>1072</v>
      </c>
      <c r="B455" s="253" t="s">
        <v>1426</v>
      </c>
      <c r="C455" s="254" t="s">
        <v>1142</v>
      </c>
      <c r="D455" s="255">
        <v>2019</v>
      </c>
      <c r="E455" s="256" t="s">
        <v>1431</v>
      </c>
      <c r="F455" s="254" t="s">
        <v>300</v>
      </c>
      <c r="G455" s="107" t="s">
        <v>1076</v>
      </c>
      <c r="H455" s="107" t="s">
        <v>1076</v>
      </c>
      <c r="I455" s="107" t="s">
        <v>1076</v>
      </c>
      <c r="J455" s="107" t="s">
        <v>1076</v>
      </c>
      <c r="K455" s="107" t="s">
        <v>1076</v>
      </c>
      <c r="L455" s="107" t="s">
        <v>1076</v>
      </c>
      <c r="M455" s="107" t="s">
        <v>1076</v>
      </c>
      <c r="N455" s="107" t="s">
        <v>1076</v>
      </c>
      <c r="O455" s="107" t="s">
        <v>1076</v>
      </c>
      <c r="P455" s="107" t="s">
        <v>1076</v>
      </c>
      <c r="Q455" s="107" t="s">
        <v>1076</v>
      </c>
      <c r="R455" s="107" t="s">
        <v>1076</v>
      </c>
      <c r="S455" s="107" t="s">
        <v>1077</v>
      </c>
      <c r="T455" s="107" t="s">
        <v>1077</v>
      </c>
      <c r="U455" s="107" t="s">
        <v>1077</v>
      </c>
      <c r="V455" s="107" t="s">
        <v>1077</v>
      </c>
      <c r="W455" s="107" t="s">
        <v>18</v>
      </c>
      <c r="X455" s="105" t="s">
        <v>1098</v>
      </c>
      <c r="Y455" s="107" t="s">
        <v>296</v>
      </c>
      <c r="Z455" s="107">
        <v>1</v>
      </c>
      <c r="AA455" s="107" t="s">
        <v>1432</v>
      </c>
      <c r="AB455" s="110">
        <v>2</v>
      </c>
      <c r="AC455" s="110">
        <v>2</v>
      </c>
      <c r="AD455" s="107">
        <v>2595</v>
      </c>
      <c r="AE455" s="107">
        <v>64</v>
      </c>
      <c r="AF455" s="107">
        <v>2</v>
      </c>
      <c r="AG455" s="251">
        <v>1023600</v>
      </c>
      <c r="AH455" s="107">
        <v>32</v>
      </c>
      <c r="AI455" s="107" t="s">
        <v>1433</v>
      </c>
      <c r="AJ455" s="257">
        <v>2</v>
      </c>
      <c r="AK455" s="110"/>
      <c r="AL455" s="107"/>
      <c r="AM455" s="107">
        <v>2</v>
      </c>
      <c r="AN455" s="110" t="s">
        <v>367</v>
      </c>
      <c r="AO455" s="110">
        <v>800</v>
      </c>
      <c r="AP455" s="107" t="s">
        <v>1140</v>
      </c>
      <c r="AQ455" s="107" t="s">
        <v>1081</v>
      </c>
      <c r="AR455" s="107" t="s">
        <v>1082</v>
      </c>
      <c r="AS455" s="107" t="s">
        <v>1083</v>
      </c>
      <c r="AT455" s="107" t="s">
        <v>1189</v>
      </c>
      <c r="AU455" s="111">
        <v>27.904</v>
      </c>
      <c r="AV455" s="111">
        <v>27.367999999999999</v>
      </c>
      <c r="AW455" s="111">
        <v>64.852999999999994</v>
      </c>
      <c r="AX455" s="111">
        <v>46.411000000000001</v>
      </c>
      <c r="AY455" s="111">
        <v>38.756999999999998</v>
      </c>
      <c r="AZ455" s="111">
        <v>750.41899999999998</v>
      </c>
      <c r="BA455" s="111">
        <v>34.823</v>
      </c>
      <c r="BB455" s="111">
        <v>11.784000000000001</v>
      </c>
      <c r="BC455" s="111">
        <v>14.651999999999999</v>
      </c>
      <c r="BD455" s="111">
        <v>24.831</v>
      </c>
      <c r="BE455" s="107">
        <v>726.90499999999997</v>
      </c>
      <c r="BF455" s="107">
        <v>69.599999999999994</v>
      </c>
      <c r="BG455" s="107">
        <v>197668.84</v>
      </c>
      <c r="BH455" s="112">
        <v>197899.859</v>
      </c>
      <c r="BI455" s="111">
        <v>28.58</v>
      </c>
      <c r="BJ455" s="112">
        <v>813.423</v>
      </c>
      <c r="BK455" s="112">
        <v>148321.98300000001</v>
      </c>
      <c r="BL455" s="111">
        <v>21.42</v>
      </c>
      <c r="BM455" s="112">
        <v>584.11300000000006</v>
      </c>
      <c r="BN455" s="112">
        <v>98819.062000000005</v>
      </c>
      <c r="BO455" s="111">
        <v>14.271000000000001</v>
      </c>
      <c r="BP455" s="112">
        <v>524.29999999999995</v>
      </c>
      <c r="BQ455" s="112">
        <v>49516.805999999997</v>
      </c>
      <c r="BR455" s="111">
        <v>7.1509999999999998</v>
      </c>
      <c r="BS455" s="107">
        <v>413.66800000000001</v>
      </c>
      <c r="BT455" s="107">
        <v>1534887.33</v>
      </c>
      <c r="BU455" s="112">
        <v>1535160.49</v>
      </c>
      <c r="BV455" s="107">
        <v>26.015999999999998</v>
      </c>
      <c r="BW455" s="107">
        <v>734.06500000000005</v>
      </c>
      <c r="BX455" s="107">
        <v>1151618.5519999999</v>
      </c>
      <c r="BY455" s="107">
        <v>19.515999999999998</v>
      </c>
      <c r="BZ455" s="107">
        <v>549.69399999999996</v>
      </c>
      <c r="CA455" s="107">
        <v>767256.20600000001</v>
      </c>
      <c r="CB455" s="107">
        <v>13.003</v>
      </c>
      <c r="CC455" s="107">
        <v>473.17700000000002</v>
      </c>
      <c r="CD455" s="107">
        <v>383922.81300000002</v>
      </c>
      <c r="CE455" s="107">
        <v>6.5060000000000002</v>
      </c>
      <c r="CF455" s="107">
        <v>401.012</v>
      </c>
      <c r="CG455" s="107">
        <v>952113.05</v>
      </c>
      <c r="CH455" s="112">
        <v>983926.24399999995</v>
      </c>
      <c r="CI455" s="107">
        <v>61.701999999999998</v>
      </c>
      <c r="CJ455" s="107">
        <v>661.71900000000005</v>
      </c>
      <c r="CK455" s="107">
        <v>714092.41099999996</v>
      </c>
      <c r="CL455" s="107">
        <v>44.78</v>
      </c>
      <c r="CM455" s="107">
        <v>574.92899999999997</v>
      </c>
      <c r="CN455" s="107">
        <v>476188.777</v>
      </c>
      <c r="CO455" s="107">
        <v>29.861999999999998</v>
      </c>
      <c r="CP455" s="107">
        <v>477.80599999999998</v>
      </c>
      <c r="CQ455" s="107">
        <v>238291.86300000001</v>
      </c>
      <c r="CR455" s="107">
        <v>14.943</v>
      </c>
      <c r="CS455" s="107">
        <v>383.435</v>
      </c>
      <c r="CT455" s="107">
        <v>616058.93000000005</v>
      </c>
      <c r="CU455" s="107">
        <v>614440.01</v>
      </c>
      <c r="CV455" s="107">
        <v>40.81</v>
      </c>
      <c r="CW455" s="107">
        <v>736.86</v>
      </c>
      <c r="CX455" s="112">
        <v>462269.03</v>
      </c>
      <c r="CY455" s="107">
        <v>30.7</v>
      </c>
      <c r="CZ455" s="107">
        <v>613.4</v>
      </c>
      <c r="DA455" s="112">
        <v>308126.27</v>
      </c>
      <c r="DB455" s="107">
        <v>20.47</v>
      </c>
      <c r="DC455" s="107">
        <v>408.33</v>
      </c>
      <c r="DD455" s="112">
        <v>153986.21</v>
      </c>
      <c r="DE455" s="107">
        <v>10.23</v>
      </c>
      <c r="DF455" s="107">
        <v>306.24</v>
      </c>
      <c r="DG455" s="107">
        <v>784494.65</v>
      </c>
      <c r="DH455" s="112">
        <v>783135.08</v>
      </c>
      <c r="DI455" s="107">
        <v>37.49</v>
      </c>
      <c r="DJ455" s="107">
        <v>759.07</v>
      </c>
      <c r="DK455" s="112">
        <v>588404.51</v>
      </c>
      <c r="DL455" s="107">
        <v>28.17</v>
      </c>
      <c r="DM455" s="107">
        <v>707.42</v>
      </c>
      <c r="DN455" s="112">
        <v>392150.68</v>
      </c>
      <c r="DO455" s="107">
        <v>18.78</v>
      </c>
      <c r="DP455" s="107">
        <v>465.54</v>
      </c>
      <c r="DQ455" s="112">
        <v>196211.81</v>
      </c>
      <c r="DR455" s="107">
        <v>9.39</v>
      </c>
      <c r="DS455" s="107">
        <v>330.27</v>
      </c>
      <c r="DT455" s="107">
        <v>712128.8</v>
      </c>
      <c r="DU455" s="112">
        <v>713553.4</v>
      </c>
      <c r="DV455" s="107">
        <v>730.46</v>
      </c>
      <c r="DW455" s="107">
        <v>824.41</v>
      </c>
      <c r="DX455" s="112">
        <v>534243.92000000004</v>
      </c>
      <c r="DY455" s="107">
        <v>546.91</v>
      </c>
      <c r="DZ455" s="107">
        <v>696.3</v>
      </c>
      <c r="EA455" s="112">
        <v>355934.95</v>
      </c>
      <c r="EB455" s="107">
        <v>364.37</v>
      </c>
      <c r="EC455" s="107">
        <v>455.6</v>
      </c>
      <c r="ED455" s="112">
        <v>177870.42</v>
      </c>
      <c r="EE455" s="107">
        <v>182.09</v>
      </c>
      <c r="EF455" s="107">
        <v>319.58999999999997</v>
      </c>
      <c r="EG455" s="107">
        <v>14644755.25</v>
      </c>
      <c r="EH455" s="111">
        <v>14617659.859999999</v>
      </c>
      <c r="EI455" s="107">
        <v>41.28</v>
      </c>
      <c r="EJ455" s="107">
        <v>882.09</v>
      </c>
      <c r="EK455" s="112">
        <v>12812021.499</v>
      </c>
      <c r="EL455" s="107">
        <v>36.180999999999997</v>
      </c>
      <c r="EM455" s="107">
        <v>840.05899999999997</v>
      </c>
      <c r="EN455" s="112">
        <v>10983148.337440001</v>
      </c>
      <c r="EO455" s="107">
        <v>31.015999999999998</v>
      </c>
      <c r="EP455" s="107">
        <v>724.72500000000002</v>
      </c>
      <c r="EQ455" s="112">
        <v>9162302.6851599999</v>
      </c>
      <c r="ER455" s="107">
        <v>25.873999999999999</v>
      </c>
      <c r="ES455" s="107">
        <v>570.80399999999997</v>
      </c>
      <c r="ET455" s="112">
        <v>7326230.2022599997</v>
      </c>
      <c r="EU455" s="107">
        <v>20.689</v>
      </c>
      <c r="EV455" s="107">
        <v>522.53800000000001</v>
      </c>
      <c r="EW455" s="112">
        <v>5492282.3934000004</v>
      </c>
      <c r="EX455" s="107">
        <v>15.51</v>
      </c>
      <c r="EY455" s="107">
        <v>467.762</v>
      </c>
      <c r="EZ455" s="112">
        <v>3659396.9215600002</v>
      </c>
      <c r="FA455" s="107">
        <v>10.334</v>
      </c>
      <c r="FB455" s="107">
        <v>391.69200000000001</v>
      </c>
      <c r="FC455" s="112">
        <v>1833947.80886</v>
      </c>
      <c r="FD455" s="107">
        <v>5.1790000000000003</v>
      </c>
      <c r="FE455" s="107">
        <v>324.358</v>
      </c>
      <c r="FF455" s="107">
        <v>1179.92</v>
      </c>
      <c r="FG455" s="112">
        <v>1192.8499999999999</v>
      </c>
      <c r="FH455" s="107">
        <v>3.52</v>
      </c>
      <c r="FI455" s="107">
        <v>218.14</v>
      </c>
      <c r="FJ455" s="112">
        <v>584.64</v>
      </c>
      <c r="FK455" s="107">
        <v>1.73</v>
      </c>
      <c r="FL455" s="107">
        <v>200.97</v>
      </c>
      <c r="FM455" s="107">
        <v>550.03</v>
      </c>
      <c r="FN455" s="112">
        <v>552.20000000000005</v>
      </c>
      <c r="FO455" s="107">
        <v>4.04</v>
      </c>
      <c r="FP455" s="107">
        <v>198.01</v>
      </c>
      <c r="FQ455" s="112">
        <v>273.98</v>
      </c>
      <c r="FR455" s="107">
        <v>2.0099999999999998</v>
      </c>
      <c r="FS455" s="107">
        <v>190.77</v>
      </c>
      <c r="FT455" s="107">
        <v>182.73</v>
      </c>
      <c r="FU455" s="107">
        <v>15.86</v>
      </c>
      <c r="FV455" s="107">
        <v>640.84</v>
      </c>
      <c r="FW455" s="107">
        <v>182.74</v>
      </c>
      <c r="FX455" s="107">
        <v>15.86</v>
      </c>
      <c r="FY455" s="107">
        <v>636.79</v>
      </c>
      <c r="FZ455" s="107">
        <v>9489934.8100000005</v>
      </c>
      <c r="GA455" s="107">
        <v>64.08</v>
      </c>
      <c r="GB455" s="107">
        <v>871.12</v>
      </c>
      <c r="GC455" s="107">
        <v>92923061.930000007</v>
      </c>
      <c r="GD455" s="107">
        <v>627.46</v>
      </c>
      <c r="GE455" s="113">
        <v>863.19</v>
      </c>
      <c r="GF455" s="113">
        <v>190</v>
      </c>
      <c r="GG455" s="113">
        <v>58.4</v>
      </c>
      <c r="GH455" s="113">
        <v>13.1</v>
      </c>
      <c r="GI455" s="113">
        <v>134.30000000000001</v>
      </c>
      <c r="GJ455" s="113">
        <v>69.599999999999994</v>
      </c>
      <c r="GK455" s="113">
        <v>229.5</v>
      </c>
      <c r="GL455" s="107">
        <v>0</v>
      </c>
      <c r="GM455" s="107">
        <v>3</v>
      </c>
      <c r="GN455" s="107">
        <v>0</v>
      </c>
      <c r="GO455" s="133">
        <v>2</v>
      </c>
      <c r="GP455" s="133">
        <v>0</v>
      </c>
      <c r="GQ455" s="133">
        <v>0</v>
      </c>
      <c r="GR455" s="133" t="s">
        <v>1103</v>
      </c>
      <c r="GS455" s="72"/>
      <c r="GT455" s="72">
        <v>0.89449999999999996</v>
      </c>
      <c r="GU455" s="72">
        <v>0.92979999999999996</v>
      </c>
      <c r="GV455" s="72">
        <v>0.94520000000000004</v>
      </c>
      <c r="GW455" s="72">
        <v>0.93220000000000003</v>
      </c>
      <c r="GX455" s="72" t="s">
        <v>1085</v>
      </c>
      <c r="GY455" s="72">
        <v>2.99</v>
      </c>
      <c r="GZ455" s="72">
        <v>800</v>
      </c>
      <c r="HA455" s="133" t="s">
        <v>1086</v>
      </c>
      <c r="HB455" s="133">
        <v>241.9</v>
      </c>
      <c r="HC455" s="53" t="str">
        <f t="shared" si="47"/>
        <v>170</v>
      </c>
      <c r="HD455" s="56">
        <f t="shared" si="46"/>
        <v>2019</v>
      </c>
      <c r="HF455" s="56" t="e">
        <f>MATCH(ROUND(#REF!,1),#REF!,0)</f>
        <v>#REF!</v>
      </c>
      <c r="HG455" s="56" t="e">
        <f>MATCH(ROUND(#REF!,1),#REF!,0)</f>
        <v>#REF!</v>
      </c>
      <c r="HH455" s="56" t="e">
        <f>MATCH(ROUND(#REF!,1),#REF!,0)</f>
        <v>#REF!</v>
      </c>
      <c r="HI455" s="56" t="e">
        <f>MATCH(ROUND(#REF!,1),#REF!,0)</f>
        <v>#REF!</v>
      </c>
      <c r="HK455" s="115">
        <f t="shared" si="49"/>
        <v>2</v>
      </c>
      <c r="HL455" s="115" t="str" cm="1">
        <f t="array" ref="HL455">IFERROR(INDEX(#REF!,'5. Data Set'!HH455),"")</f>
        <v/>
      </c>
      <c r="HN455" s="116" t="str" cm="1">
        <f t="array" ref="HN455">IF(IFERROR(INDEX($E$5:$E$900,SMALL(IF(ROUND($EH$5:$EH$900,1)=ROUND($EH455,1),ROW($EH$5:$EH$900)-4,""),1)),"")=$E455,"",IFERROR(INDEX($E$5:$E$900,SMALL(IF(ROUND($EH$5:$EH$900,1)=ROUND($EH455,1),ROW($EH$5:$EH$900)-4,""),1)),""))</f>
        <v/>
      </c>
      <c r="HO455" s="116" t="str" cm="1">
        <f t="array" ref="HO455">IF(IFERROR(INDEX($E$5:$E$900,SMALL(IF(ROUND($EH$5:$EH$900,1)=ROUND($EH455,1),ROW($EH$5:$EH$900)-4,""),2)),"")=$E455,"",IFERROR(INDEX($E$5:$E$900,SMALL(IF(ROUND($EH$5:$EH$900,1)=ROUND($EH455,1),ROW($EH$5:$EH$900)-4,""),2)),""))</f>
        <v/>
      </c>
      <c r="HP455" s="116" t="str" cm="1">
        <f t="array" ref="HP455">IF(IFERROR(INDEX($E$5:$E$900,SMALL(IF(ROUND($EH$5:$EH$900,1)=ROUND($EH455,1),ROW($EH$5:$EH$900)-4,""),3)),"")=$E455,"",IFERROR(INDEX($E$5:$E$900,SMALL(IF(ROUND($EH$5:$EH$900,1)=ROUND($EH455,1),ROW($EH$5:$EH$900)-4,""),3)),""))</f>
        <v/>
      </c>
      <c r="HQ455" s="117" t="str" cm="1">
        <f t="array" ref="HQ455">IF(IFERROR(INDEX($E$5:$E$900,SMALL(IF(ROUND($EH$5:$EH$900,1)=ROUND($EH455,1),ROW($EH$5:$EH$900)-4,""),4)),"")=$E455,"",IFERROR(INDEX($E$5:$E$900,SMALL(IF(ROUND($EH$5:$EH$900,1)=ROUND($EH455,1),ROW($EH$5:$EH$900)-4,""),4)),""))</f>
        <v/>
      </c>
      <c r="HR455" s="118"/>
      <c r="HS455" s="105" t="str">
        <f t="shared" si="50"/>
        <v>BAFC</v>
      </c>
      <c r="HT455" s="119" t="str">
        <f t="shared" si="51"/>
        <v/>
      </c>
      <c r="HU455" s="119" t="str">
        <f t="shared" si="51"/>
        <v/>
      </c>
      <c r="HV455" s="119" t="str">
        <f t="shared" si="51"/>
        <v/>
      </c>
      <c r="HW455" s="119" t="str">
        <f t="shared" si="48"/>
        <v/>
      </c>
    </row>
    <row r="456" spans="1:232" ht="12.75" customHeight="1" x14ac:dyDescent="0.3">
      <c r="A456" s="258" t="s">
        <v>1072</v>
      </c>
      <c r="B456" s="258" t="s">
        <v>1426</v>
      </c>
      <c r="C456" s="259" t="s">
        <v>1142</v>
      </c>
      <c r="D456" s="260">
        <v>2019</v>
      </c>
      <c r="E456" s="261" t="s">
        <v>1434</v>
      </c>
      <c r="F456" s="259" t="s">
        <v>49</v>
      </c>
      <c r="G456" s="133" t="s">
        <v>1076</v>
      </c>
      <c r="H456" s="133" t="s">
        <v>1076</v>
      </c>
      <c r="I456" s="133" t="s">
        <v>1076</v>
      </c>
      <c r="J456" s="133" t="s">
        <v>1076</v>
      </c>
      <c r="K456" s="105" t="s">
        <v>1076</v>
      </c>
      <c r="L456" s="105" t="s">
        <v>1076</v>
      </c>
      <c r="M456" s="133" t="s">
        <v>1076</v>
      </c>
      <c r="N456" s="133" t="s">
        <v>1076</v>
      </c>
      <c r="O456" s="133" t="s">
        <v>1076</v>
      </c>
      <c r="P456" s="133" t="s">
        <v>1076</v>
      </c>
      <c r="Q456" s="133" t="s">
        <v>1076</v>
      </c>
      <c r="R456" s="133" t="s">
        <v>1076</v>
      </c>
      <c r="S456" s="105" t="s">
        <v>1077</v>
      </c>
      <c r="T456" s="105" t="s">
        <v>1077</v>
      </c>
      <c r="U456" s="133" t="s">
        <v>1077</v>
      </c>
      <c r="V456" s="133" t="s">
        <v>1077</v>
      </c>
      <c r="W456" s="105" t="s">
        <v>18</v>
      </c>
      <c r="X456" s="105" t="s">
        <v>1098</v>
      </c>
      <c r="Y456" s="133" t="s">
        <v>296</v>
      </c>
      <c r="Z456" s="133">
        <v>1</v>
      </c>
      <c r="AA456" s="133" t="s">
        <v>1435</v>
      </c>
      <c r="AB456" s="262">
        <v>2</v>
      </c>
      <c r="AC456" s="262">
        <v>2</v>
      </c>
      <c r="AD456" s="133">
        <v>2895</v>
      </c>
      <c r="AE456" s="133">
        <v>12</v>
      </c>
      <c r="AF456" s="133">
        <v>2</v>
      </c>
      <c r="AG456" s="133">
        <v>127600</v>
      </c>
      <c r="AH456" s="133">
        <v>16</v>
      </c>
      <c r="AI456" s="133" t="s">
        <v>1436</v>
      </c>
      <c r="AJ456" s="133">
        <v>2</v>
      </c>
      <c r="AK456" s="133"/>
      <c r="AL456" s="133"/>
      <c r="AM456" s="133">
        <v>2</v>
      </c>
      <c r="AN456" s="133" t="s">
        <v>493</v>
      </c>
      <c r="AO456" s="133">
        <v>800</v>
      </c>
      <c r="AP456" s="212" t="s">
        <v>1140</v>
      </c>
      <c r="AQ456" s="162" t="s">
        <v>1081</v>
      </c>
      <c r="AR456" s="133" t="s">
        <v>1082</v>
      </c>
      <c r="AS456" s="212" t="s">
        <v>1083</v>
      </c>
      <c r="AT456" s="162" t="s">
        <v>1189</v>
      </c>
      <c r="AU456" s="133">
        <v>19.422999999999998</v>
      </c>
      <c r="AV456" s="133">
        <v>31.684000000000001</v>
      </c>
      <c r="AW456" s="162">
        <v>34.64</v>
      </c>
      <c r="AX456" s="133">
        <v>22.332999999999998</v>
      </c>
      <c r="AY456" s="133">
        <v>20.516999999999999</v>
      </c>
      <c r="AZ456" s="133">
        <v>389.21</v>
      </c>
      <c r="BA456" s="133">
        <v>21.498999999999999</v>
      </c>
      <c r="BB456" s="133">
        <v>20.437000000000001</v>
      </c>
      <c r="BC456" s="133">
        <v>27.763000000000002</v>
      </c>
      <c r="BD456" s="133">
        <v>30.488</v>
      </c>
      <c r="BE456" s="133">
        <v>154.744</v>
      </c>
      <c r="BF456" s="133">
        <v>43</v>
      </c>
      <c r="BG456" s="133">
        <v>58463.83</v>
      </c>
      <c r="BH456" s="133">
        <v>58523.576000000001</v>
      </c>
      <c r="BI456" s="133">
        <v>8.452</v>
      </c>
      <c r="BJ456" s="133">
        <v>325.23399999999998</v>
      </c>
      <c r="BK456" s="133">
        <v>43870.538999999997</v>
      </c>
      <c r="BL456" s="133">
        <v>6.3360000000000003</v>
      </c>
      <c r="BM456" s="162">
        <v>270.79300000000001</v>
      </c>
      <c r="BN456" s="133">
        <v>29248.829000000002</v>
      </c>
      <c r="BO456" s="133">
        <v>4.2240000000000002</v>
      </c>
      <c r="BP456" s="133">
        <v>223.767</v>
      </c>
      <c r="BQ456" s="133">
        <v>14600.304</v>
      </c>
      <c r="BR456" s="133">
        <v>2.109</v>
      </c>
      <c r="BS456" s="133">
        <v>170.053</v>
      </c>
      <c r="BT456" s="133">
        <v>802878.89</v>
      </c>
      <c r="BU456" s="133">
        <v>813450.66200000001</v>
      </c>
      <c r="BV456" s="133">
        <v>13.785</v>
      </c>
      <c r="BW456" s="133">
        <v>323.46300000000002</v>
      </c>
      <c r="BX456" s="133">
        <v>602289.19499999995</v>
      </c>
      <c r="BY456" s="133">
        <v>10.207000000000001</v>
      </c>
      <c r="BZ456" s="133">
        <v>252.45099999999999</v>
      </c>
      <c r="CA456" s="133">
        <v>401434.82799999998</v>
      </c>
      <c r="CB456" s="133">
        <v>6.8029999999999999</v>
      </c>
      <c r="CC456" s="133">
        <v>212.77</v>
      </c>
      <c r="CD456" s="133">
        <v>200685.27900000001</v>
      </c>
      <c r="CE456" s="133">
        <v>3.4009999999999998</v>
      </c>
      <c r="CF456" s="133">
        <v>185.928</v>
      </c>
      <c r="CG456" s="133">
        <v>226678.16</v>
      </c>
      <c r="CH456" s="133">
        <v>226745.33199999999</v>
      </c>
      <c r="CI456" s="133">
        <v>14.218999999999999</v>
      </c>
      <c r="CJ456" s="133">
        <v>353.04899999999998</v>
      </c>
      <c r="CK456" s="133">
        <v>170493.019</v>
      </c>
      <c r="CL456" s="133">
        <v>10.692</v>
      </c>
      <c r="CM456" s="133">
        <v>251.477</v>
      </c>
      <c r="CN456" s="133">
        <v>113299.69100000001</v>
      </c>
      <c r="CO456" s="133">
        <v>7.1050000000000004</v>
      </c>
      <c r="CP456" s="133">
        <v>184.29599999999999</v>
      </c>
      <c r="CQ456" s="133">
        <v>56679.334999999999</v>
      </c>
      <c r="CR456" s="133">
        <v>3.5539999999999998</v>
      </c>
      <c r="CS456" s="133">
        <v>162.95599999999999</v>
      </c>
      <c r="CT456" s="133">
        <v>111216.4</v>
      </c>
      <c r="CU456" s="133">
        <v>111234.06</v>
      </c>
      <c r="CV456" s="133">
        <v>7.39</v>
      </c>
      <c r="CW456" s="133">
        <v>228.97</v>
      </c>
      <c r="CX456" s="133">
        <v>83384.03</v>
      </c>
      <c r="CY456" s="133">
        <v>5.54</v>
      </c>
      <c r="CZ456" s="133">
        <v>199</v>
      </c>
      <c r="DA456" s="133">
        <v>55529.8</v>
      </c>
      <c r="DB456" s="133">
        <v>3.69</v>
      </c>
      <c r="DC456" s="133">
        <v>162.41</v>
      </c>
      <c r="DD456" s="133">
        <v>27863.22</v>
      </c>
      <c r="DE456" s="133">
        <v>1.85</v>
      </c>
      <c r="DF456" s="133">
        <v>151.69999999999999</v>
      </c>
      <c r="DG456" s="133">
        <v>150989.26999999999</v>
      </c>
      <c r="DH456" s="133">
        <v>151070.68</v>
      </c>
      <c r="DI456" s="133">
        <v>7.23</v>
      </c>
      <c r="DJ456" s="133">
        <v>255</v>
      </c>
      <c r="DK456" s="133">
        <v>113338.93</v>
      </c>
      <c r="DL456" s="133">
        <v>5.43</v>
      </c>
      <c r="DM456" s="133">
        <v>215.53</v>
      </c>
      <c r="DN456" s="133">
        <v>75485.2</v>
      </c>
      <c r="DO456" s="133">
        <v>3.61</v>
      </c>
      <c r="DP456" s="133">
        <v>169</v>
      </c>
      <c r="DQ456" s="133">
        <v>37698.26</v>
      </c>
      <c r="DR456" s="133">
        <v>1.81</v>
      </c>
      <c r="DS456" s="133">
        <v>155.54</v>
      </c>
      <c r="DT456" s="133">
        <v>131600.26999999999</v>
      </c>
      <c r="DU456" s="133">
        <v>132148.76999999999</v>
      </c>
      <c r="DV456" s="133">
        <v>135.28</v>
      </c>
      <c r="DW456" s="133">
        <v>249.13</v>
      </c>
      <c r="DX456" s="133">
        <v>98675.4</v>
      </c>
      <c r="DY456" s="133">
        <v>101.01</v>
      </c>
      <c r="DZ456" s="133">
        <v>210.3</v>
      </c>
      <c r="EA456" s="133">
        <v>65710.75</v>
      </c>
      <c r="EB456" s="133">
        <v>67.27</v>
      </c>
      <c r="EC456" s="133">
        <v>166.69</v>
      </c>
      <c r="ED456" s="133">
        <v>32893.19</v>
      </c>
      <c r="EE456" s="133">
        <v>33.67</v>
      </c>
      <c r="EF456" s="133">
        <v>154.44999999999999</v>
      </c>
      <c r="EG456" s="133">
        <v>3581682.55</v>
      </c>
      <c r="EH456" s="162">
        <v>3639659.16</v>
      </c>
      <c r="EI456" s="133">
        <v>10.278</v>
      </c>
      <c r="EJ456" s="133">
        <v>321.12</v>
      </c>
      <c r="EK456" s="133">
        <v>3132727.5989999999</v>
      </c>
      <c r="EL456" s="133">
        <v>8.8469999999999995</v>
      </c>
      <c r="EM456" s="133">
        <v>285.26600000000002</v>
      </c>
      <c r="EN456" s="133">
        <v>2638136.9330000002</v>
      </c>
      <c r="EO456" s="133">
        <v>7.45</v>
      </c>
      <c r="EP456" s="133">
        <v>262.06900000000002</v>
      </c>
      <c r="EQ456" s="133">
        <v>2209661.0016000001</v>
      </c>
      <c r="ER456" s="133">
        <v>6.24</v>
      </c>
      <c r="ES456" s="133">
        <v>233.49199999999999</v>
      </c>
      <c r="ET456" s="133">
        <v>1792162.55274</v>
      </c>
      <c r="EU456" s="133">
        <v>5.0609999999999999</v>
      </c>
      <c r="EV456" s="133">
        <v>210.80099999999999</v>
      </c>
      <c r="EW456" s="133">
        <v>1345272.77966</v>
      </c>
      <c r="EX456" s="133">
        <v>3.7989999999999999</v>
      </c>
      <c r="EY456" s="133">
        <v>183.774</v>
      </c>
      <c r="EZ456" s="133">
        <v>896258.33253999997</v>
      </c>
      <c r="FA456" s="133">
        <v>2.5310000000000001</v>
      </c>
      <c r="FB456" s="133">
        <v>167.17699999999999</v>
      </c>
      <c r="FC456" s="133">
        <v>447597.99776</v>
      </c>
      <c r="FD456" s="133">
        <v>1.264</v>
      </c>
      <c r="FE456" s="133">
        <v>156.965</v>
      </c>
      <c r="FF456" s="133">
        <v>1184.18</v>
      </c>
      <c r="FG456" s="133">
        <v>1195.67</v>
      </c>
      <c r="FH456" s="133">
        <v>3.53</v>
      </c>
      <c r="FI456" s="133">
        <v>128.86000000000001</v>
      </c>
      <c r="FJ456" s="133">
        <v>593.63</v>
      </c>
      <c r="FK456" s="133">
        <v>1.75</v>
      </c>
      <c r="FL456" s="133">
        <v>115.12</v>
      </c>
      <c r="FM456" s="132">
        <v>577.92999999999995</v>
      </c>
      <c r="FN456" s="132">
        <v>581.16</v>
      </c>
      <c r="FO456" s="133">
        <v>4.26</v>
      </c>
      <c r="FP456" s="133">
        <v>111.19</v>
      </c>
      <c r="FQ456" s="133">
        <v>292.11</v>
      </c>
      <c r="FR456" s="72">
        <v>2.14</v>
      </c>
      <c r="FS456" s="72">
        <v>106.17</v>
      </c>
      <c r="FT456" s="72">
        <v>90.08</v>
      </c>
      <c r="FU456" s="72">
        <v>7.82</v>
      </c>
      <c r="FV456" s="72">
        <v>254.15</v>
      </c>
      <c r="FW456" s="72">
        <v>89.92</v>
      </c>
      <c r="FX456" s="72">
        <v>7.81</v>
      </c>
      <c r="FY456" s="72">
        <v>258.33999999999997</v>
      </c>
      <c r="FZ456" s="72">
        <v>2079020.51</v>
      </c>
      <c r="GA456" s="72">
        <v>14.04</v>
      </c>
      <c r="GB456" s="72">
        <v>337.47</v>
      </c>
      <c r="GC456" s="72">
        <v>7249149.6399999997</v>
      </c>
      <c r="GD456" s="72">
        <v>48.95</v>
      </c>
      <c r="GE456" s="72">
        <v>316.33</v>
      </c>
      <c r="GF456" s="72">
        <v>96.3</v>
      </c>
      <c r="GG456" s="72">
        <v>36.200000000000003</v>
      </c>
      <c r="GH456" s="72">
        <v>23.8</v>
      </c>
      <c r="GI456" s="72">
        <v>68.7</v>
      </c>
      <c r="GJ456" s="72">
        <v>43</v>
      </c>
      <c r="GK456" s="72">
        <v>229.8</v>
      </c>
      <c r="GL456" s="72">
        <v>0</v>
      </c>
      <c r="GM456" s="72">
        <v>3</v>
      </c>
      <c r="GN456" s="72">
        <v>0</v>
      </c>
      <c r="GO456" s="133">
        <v>0</v>
      </c>
      <c r="GP456" s="133">
        <v>0</v>
      </c>
      <c r="GQ456" s="133">
        <v>0</v>
      </c>
      <c r="GR456" s="133" t="s">
        <v>1103</v>
      </c>
      <c r="GS456" s="72"/>
      <c r="GT456" s="72">
        <v>0.89449999999999996</v>
      </c>
      <c r="GU456" s="72">
        <v>0.92979999999999996</v>
      </c>
      <c r="GV456" s="72">
        <v>0.94520000000000004</v>
      </c>
      <c r="GW456" s="72">
        <v>0.93220000000000003</v>
      </c>
      <c r="GX456" s="72" t="s">
        <v>1085</v>
      </c>
      <c r="GY456" s="72">
        <v>1.99</v>
      </c>
      <c r="GZ456" s="72">
        <v>800</v>
      </c>
      <c r="HA456" s="133" t="s">
        <v>1086</v>
      </c>
      <c r="HB456" s="133"/>
      <c r="HC456" s="53" t="str">
        <f t="shared" si="47"/>
        <v>1</v>
      </c>
      <c r="HD456" s="56">
        <f t="shared" si="46"/>
        <v>2019</v>
      </c>
      <c r="HF456" s="56" t="e">
        <f>MATCH(ROUND(#REF!,1),#REF!,0)</f>
        <v>#REF!</v>
      </c>
      <c r="HG456" s="56" t="e">
        <f>MATCH(ROUND(#REF!,1),#REF!,0)</f>
        <v>#REF!</v>
      </c>
      <c r="HH456" s="56" t="e">
        <f>MATCH(ROUND(#REF!,1),#REF!,0)</f>
        <v>#REF!</v>
      </c>
      <c r="HI456" s="56" t="e">
        <f>MATCH(ROUND(#REF!,1),#REF!,0)</f>
        <v>#REF!</v>
      </c>
      <c r="HK456" s="115">
        <f t="shared" si="49"/>
        <v>2</v>
      </c>
      <c r="HL456" s="115" t="str" cm="1">
        <f t="array" ref="HL456">IFERROR(INDEX(#REF!,'5. Data Set'!HH456),"")</f>
        <v/>
      </c>
      <c r="HN456" s="116" t="str" cm="1">
        <f t="array" ref="HN456">IF(IFERROR(INDEX($E$5:$E$900,SMALL(IF(ROUND($EH$5:$EH$900,1)=ROUND($EH456,1),ROW($EH$5:$EH$900)-4,""),1)),"")=$E456,"",IFERROR(INDEX($E$5:$E$900,SMALL(IF(ROUND($EH$5:$EH$900,1)=ROUND($EH456,1),ROW($EH$5:$EH$900)-4,""),1)),""))</f>
        <v/>
      </c>
      <c r="HO456" s="116" t="str" cm="1">
        <f t="array" ref="HO456">IF(IFERROR(INDEX($E$5:$E$900,SMALL(IF(ROUND($EH$5:$EH$900,1)=ROUND($EH456,1),ROW($EH$5:$EH$900)-4,""),2)),"")=$E456,"",IFERROR(INDEX($E$5:$E$900,SMALL(IF(ROUND($EH$5:$EH$900,1)=ROUND($EH456,1),ROW($EH$5:$EH$900)-4,""),2)),""))</f>
        <v/>
      </c>
      <c r="HP456" s="116" t="str" cm="1">
        <f t="array" ref="HP456">IF(IFERROR(INDEX($E$5:$E$900,SMALL(IF(ROUND($EH$5:$EH$900,1)=ROUND($EH456,1),ROW($EH$5:$EH$900)-4,""),3)),"")=$E456,"",IFERROR(INDEX($E$5:$E$900,SMALL(IF(ROUND($EH$5:$EH$900,1)=ROUND($EH456,1),ROW($EH$5:$EH$900)-4,""),3)),""))</f>
        <v/>
      </c>
      <c r="HQ456" s="117" t="str" cm="1">
        <f t="array" ref="HQ456">IF(IFERROR(INDEX($E$5:$E$900,SMALL(IF(ROUND($EH$5:$EH$900,1)=ROUND($EH456,1),ROW($EH$5:$EH$900)-4,""),4)),"")=$E456,"",IFERROR(INDEX($E$5:$E$900,SMALL(IF(ROUND($EH$5:$EH$900,1)=ROUND($EH456,1),ROW($EH$5:$EH$900)-4,""),4)),""))</f>
        <v/>
      </c>
      <c r="HR456" s="118"/>
      <c r="HS456" s="105" t="str">
        <f t="shared" si="50"/>
        <v>BAFC</v>
      </c>
      <c r="HT456" s="119" t="str">
        <f t="shared" si="51"/>
        <v/>
      </c>
      <c r="HU456" s="119" t="str">
        <f t="shared" si="51"/>
        <v/>
      </c>
      <c r="HV456" s="119" t="str">
        <f t="shared" si="51"/>
        <v/>
      </c>
      <c r="HW456" s="119" t="str">
        <f t="shared" si="48"/>
        <v/>
      </c>
    </row>
    <row r="457" spans="1:232" ht="12.75" customHeight="1" x14ac:dyDescent="0.3">
      <c r="A457" s="263" t="s">
        <v>1072</v>
      </c>
      <c r="B457" s="263" t="s">
        <v>1426</v>
      </c>
      <c r="C457" s="264" t="s">
        <v>1142</v>
      </c>
      <c r="D457" s="265">
        <v>2019</v>
      </c>
      <c r="E457" s="266" t="s">
        <v>1437</v>
      </c>
      <c r="F457" s="264" t="s">
        <v>49</v>
      </c>
      <c r="G457" s="133" t="s">
        <v>1076</v>
      </c>
      <c r="H457" s="133" t="s">
        <v>1076</v>
      </c>
      <c r="I457" s="133" t="s">
        <v>1076</v>
      </c>
      <c r="J457" s="133" t="s">
        <v>1076</v>
      </c>
      <c r="K457" s="105" t="s">
        <v>1076</v>
      </c>
      <c r="L457" s="105" t="s">
        <v>1076</v>
      </c>
      <c r="M457" s="133" t="s">
        <v>1076</v>
      </c>
      <c r="N457" s="133" t="s">
        <v>1076</v>
      </c>
      <c r="O457" s="133" t="s">
        <v>1076</v>
      </c>
      <c r="P457" s="133" t="s">
        <v>1076</v>
      </c>
      <c r="Q457" s="133" t="s">
        <v>1076</v>
      </c>
      <c r="R457" s="133" t="s">
        <v>1076</v>
      </c>
      <c r="S457" s="105" t="s">
        <v>1077</v>
      </c>
      <c r="T457" s="105" t="s">
        <v>1077</v>
      </c>
      <c r="U457" s="133" t="s">
        <v>1077</v>
      </c>
      <c r="V457" s="133" t="s">
        <v>1077</v>
      </c>
      <c r="W457" s="105" t="s">
        <v>18</v>
      </c>
      <c r="X457" s="105" t="s">
        <v>1098</v>
      </c>
      <c r="Y457" s="133" t="s">
        <v>296</v>
      </c>
      <c r="Z457" s="133">
        <v>1</v>
      </c>
      <c r="AA457" s="133" t="s">
        <v>1332</v>
      </c>
      <c r="AB457" s="262">
        <v>2</v>
      </c>
      <c r="AC457" s="262">
        <v>2</v>
      </c>
      <c r="AD457" s="133">
        <v>2346</v>
      </c>
      <c r="AE457" s="133">
        <v>32</v>
      </c>
      <c r="AF457" s="133">
        <v>2</v>
      </c>
      <c r="AG457" s="133">
        <v>255600</v>
      </c>
      <c r="AH457" s="133">
        <v>16</v>
      </c>
      <c r="AI457" s="133" t="s">
        <v>1438</v>
      </c>
      <c r="AJ457" s="133">
        <v>8</v>
      </c>
      <c r="AK457" s="133"/>
      <c r="AL457" s="133"/>
      <c r="AM457" s="133">
        <v>2</v>
      </c>
      <c r="AN457" s="133" t="s">
        <v>493</v>
      </c>
      <c r="AO457" s="133">
        <v>800</v>
      </c>
      <c r="AP457" s="212" t="s">
        <v>1140</v>
      </c>
      <c r="AQ457" s="162" t="s">
        <v>1081</v>
      </c>
      <c r="AR457" s="133" t="s">
        <v>1082</v>
      </c>
      <c r="AS457" s="212" t="s">
        <v>1083</v>
      </c>
      <c r="AT457" s="162" t="s">
        <v>1189</v>
      </c>
      <c r="AU457" s="133">
        <v>33.142000000000003</v>
      </c>
      <c r="AV457" s="133">
        <v>45.036000000000001</v>
      </c>
      <c r="AW457" s="162">
        <v>57.72</v>
      </c>
      <c r="AX457" s="133">
        <v>40.204000000000001</v>
      </c>
      <c r="AY457" s="133">
        <v>35.371000000000002</v>
      </c>
      <c r="AZ457" s="133">
        <v>676.35699999999997</v>
      </c>
      <c r="BA457" s="133">
        <v>34.012999999999998</v>
      </c>
      <c r="BB457" s="133">
        <v>19.356000000000002</v>
      </c>
      <c r="BC457" s="133">
        <v>26.786000000000001</v>
      </c>
      <c r="BD457" s="133">
        <v>38.213000000000001</v>
      </c>
      <c r="BE457" s="133">
        <v>325.59300000000002</v>
      </c>
      <c r="BF457" s="133">
        <v>68.900000000000006</v>
      </c>
      <c r="BG457" s="133">
        <v>134620.51</v>
      </c>
      <c r="BH457" s="133">
        <v>136166.11300000001</v>
      </c>
      <c r="BI457" s="133">
        <v>19.664999999999999</v>
      </c>
      <c r="BJ457" s="133">
        <v>492.61900000000003</v>
      </c>
      <c r="BK457" s="133">
        <v>100851.126</v>
      </c>
      <c r="BL457" s="133">
        <v>14.565</v>
      </c>
      <c r="BM457" s="162">
        <v>383.447</v>
      </c>
      <c r="BN457" s="133">
        <v>67605.428</v>
      </c>
      <c r="BO457" s="133">
        <v>9.7629999999999999</v>
      </c>
      <c r="BP457" s="133">
        <v>275.65899999999999</v>
      </c>
      <c r="BQ457" s="133">
        <v>33792.385000000002</v>
      </c>
      <c r="BR457" s="133">
        <v>4.88</v>
      </c>
      <c r="BS457" s="133">
        <v>217.239</v>
      </c>
      <c r="BT457" s="133">
        <v>1396225.55</v>
      </c>
      <c r="BU457" s="133">
        <v>1396089.99</v>
      </c>
      <c r="BV457" s="133">
        <v>23.658999999999999</v>
      </c>
      <c r="BW457" s="133">
        <v>449.25299999999999</v>
      </c>
      <c r="BX457" s="133">
        <v>1046933.112</v>
      </c>
      <c r="BY457" s="133">
        <v>17.742000000000001</v>
      </c>
      <c r="BZ457" s="133">
        <v>292.97800000000001</v>
      </c>
      <c r="CA457" s="133">
        <v>698235.43200000003</v>
      </c>
      <c r="CB457" s="133">
        <v>11.833</v>
      </c>
      <c r="CC457" s="133">
        <v>250.994</v>
      </c>
      <c r="CD457" s="133">
        <v>349261.50699999998</v>
      </c>
      <c r="CE457" s="133">
        <v>5.9189999999999996</v>
      </c>
      <c r="CF457" s="133">
        <v>216.33</v>
      </c>
      <c r="CG457" s="133">
        <v>495480.48</v>
      </c>
      <c r="CH457" s="133">
        <v>508416.41600000003</v>
      </c>
      <c r="CI457" s="133">
        <v>31.882999999999999</v>
      </c>
      <c r="CJ457" s="133">
        <v>449.125</v>
      </c>
      <c r="CK457" s="133">
        <v>370960.90899999999</v>
      </c>
      <c r="CL457" s="133">
        <v>23.263000000000002</v>
      </c>
      <c r="CM457" s="133">
        <v>390.77499999999998</v>
      </c>
      <c r="CN457" s="133">
        <v>247763.10399999999</v>
      </c>
      <c r="CO457" s="133">
        <v>15.537000000000001</v>
      </c>
      <c r="CP457" s="133">
        <v>230.36099999999999</v>
      </c>
      <c r="CQ457" s="133">
        <v>123842.243</v>
      </c>
      <c r="CR457" s="133">
        <v>7.766</v>
      </c>
      <c r="CS457" s="133">
        <v>199.42599999999999</v>
      </c>
      <c r="CT457" s="133">
        <v>270675.49</v>
      </c>
      <c r="CU457" s="133">
        <v>267313.40999999997</v>
      </c>
      <c r="CV457" s="133">
        <v>17.75</v>
      </c>
      <c r="CW457" s="133">
        <v>352.19</v>
      </c>
      <c r="CX457" s="133">
        <v>202081.56</v>
      </c>
      <c r="CY457" s="133">
        <v>13.42</v>
      </c>
      <c r="CZ457" s="133">
        <v>284.06</v>
      </c>
      <c r="DA457" s="133">
        <v>135368.59</v>
      </c>
      <c r="DB457" s="133">
        <v>8.99</v>
      </c>
      <c r="DC457" s="133">
        <v>206.8</v>
      </c>
      <c r="DD457" s="133">
        <v>67625.42</v>
      </c>
      <c r="DE457" s="133">
        <v>4.49</v>
      </c>
      <c r="DF457" s="133">
        <v>178.02</v>
      </c>
      <c r="DG457" s="133">
        <v>369403.54</v>
      </c>
      <c r="DH457" s="133">
        <v>361295.02</v>
      </c>
      <c r="DI457" s="133">
        <v>17.3</v>
      </c>
      <c r="DJ457" s="133">
        <v>427.14</v>
      </c>
      <c r="DK457" s="133">
        <v>277134.34000000003</v>
      </c>
      <c r="DL457" s="133">
        <v>13.27</v>
      </c>
      <c r="DM457" s="133">
        <v>325.22000000000003</v>
      </c>
      <c r="DN457" s="133">
        <v>184703.18</v>
      </c>
      <c r="DO457" s="133">
        <v>8.84</v>
      </c>
      <c r="DP457" s="133">
        <v>220.6</v>
      </c>
      <c r="DQ457" s="133">
        <v>92316.1</v>
      </c>
      <c r="DR457" s="133">
        <v>4.42</v>
      </c>
      <c r="DS457" s="133">
        <v>187</v>
      </c>
      <c r="DT457" s="133">
        <v>313503.84000000003</v>
      </c>
      <c r="DU457" s="133">
        <v>315554.48</v>
      </c>
      <c r="DV457" s="133">
        <v>323.02999999999997</v>
      </c>
      <c r="DW457" s="133">
        <v>408.21</v>
      </c>
      <c r="DX457" s="133">
        <v>234642.69</v>
      </c>
      <c r="DY457" s="133">
        <v>240.2</v>
      </c>
      <c r="DZ457" s="133">
        <v>304.51</v>
      </c>
      <c r="EA457" s="133">
        <v>156779.75</v>
      </c>
      <c r="EB457" s="133">
        <v>160.5</v>
      </c>
      <c r="EC457" s="133">
        <v>209.76</v>
      </c>
      <c r="ED457" s="133">
        <v>78415.63</v>
      </c>
      <c r="EE457" s="133">
        <v>80.27</v>
      </c>
      <c r="EF457" s="133">
        <v>183.21</v>
      </c>
      <c r="EG457" s="133">
        <v>8086336.9000000004</v>
      </c>
      <c r="EH457" s="162">
        <v>8234735.7999999998</v>
      </c>
      <c r="EI457" s="133">
        <v>23.254999999999999</v>
      </c>
      <c r="EJ457" s="133">
        <v>507.28</v>
      </c>
      <c r="EK457" s="133">
        <v>6958845.1500000004</v>
      </c>
      <c r="EL457" s="133">
        <v>19.652000000000001</v>
      </c>
      <c r="EM457" s="133">
        <v>476.69</v>
      </c>
      <c r="EN457" s="133">
        <v>5984604.7300000004</v>
      </c>
      <c r="EO457" s="133">
        <v>16.899999999999999</v>
      </c>
      <c r="EP457" s="133">
        <v>406.43</v>
      </c>
      <c r="EQ457" s="133">
        <v>5032519.8600000003</v>
      </c>
      <c r="ER457" s="133">
        <v>14.212</v>
      </c>
      <c r="ES457" s="133">
        <v>337.11</v>
      </c>
      <c r="ET457" s="133">
        <v>4037067.51</v>
      </c>
      <c r="EU457" s="133">
        <v>11.401</v>
      </c>
      <c r="EV457" s="133">
        <v>289.17</v>
      </c>
      <c r="EW457" s="133">
        <v>3030983.99</v>
      </c>
      <c r="EX457" s="133">
        <v>8.5589999999999993</v>
      </c>
      <c r="EY457" s="133">
        <v>256.42</v>
      </c>
      <c r="EZ457" s="133">
        <v>2026066.32</v>
      </c>
      <c r="FA457" s="133">
        <v>5.7220000000000004</v>
      </c>
      <c r="FB457" s="133">
        <v>213.95</v>
      </c>
      <c r="FC457" s="133">
        <v>1014017.23</v>
      </c>
      <c r="FD457" s="133">
        <v>2.8639999999999999</v>
      </c>
      <c r="FE457" s="133">
        <v>186.39</v>
      </c>
      <c r="FF457" s="133">
        <v>1187.8800000000001</v>
      </c>
      <c r="FG457" s="133">
        <v>1185.08</v>
      </c>
      <c r="FH457" s="133">
        <v>3.5</v>
      </c>
      <c r="FI457" s="133">
        <v>136.97</v>
      </c>
      <c r="FJ457" s="133">
        <v>593.42999999999995</v>
      </c>
      <c r="FK457" s="133">
        <v>1.75</v>
      </c>
      <c r="FL457" s="133">
        <v>119.63</v>
      </c>
      <c r="FM457" s="132">
        <v>580.54</v>
      </c>
      <c r="FN457" s="132">
        <v>581.45000000000005</v>
      </c>
      <c r="FO457" s="133">
        <v>4.26</v>
      </c>
      <c r="FP457" s="133">
        <v>117.21</v>
      </c>
      <c r="FQ457" s="133">
        <v>292.17</v>
      </c>
      <c r="FR457" s="72">
        <v>2.14</v>
      </c>
      <c r="FS457" s="72">
        <v>108.27</v>
      </c>
      <c r="FT457" s="72">
        <v>156</v>
      </c>
      <c r="FU457" s="72">
        <v>13.542</v>
      </c>
      <c r="FV457" s="72">
        <v>348.029</v>
      </c>
      <c r="FW457" s="72">
        <v>155.941</v>
      </c>
      <c r="FX457" s="72">
        <v>13.537000000000001</v>
      </c>
      <c r="FY457" s="72">
        <v>360.70400000000001</v>
      </c>
      <c r="FZ457" s="72">
        <v>4752981.3260000004</v>
      </c>
      <c r="GA457" s="72">
        <v>32.094000000000001</v>
      </c>
      <c r="GB457" s="72">
        <v>482.27499999999998</v>
      </c>
      <c r="GC457" s="72">
        <v>23258051.896000002</v>
      </c>
      <c r="GD457" s="72">
        <v>157.048</v>
      </c>
      <c r="GE457" s="72">
        <v>482.34399999999999</v>
      </c>
      <c r="GF457" s="72">
        <v>102.5</v>
      </c>
      <c r="GG457" s="72">
        <v>60.1</v>
      </c>
      <c r="GH457" s="72">
        <v>22.8</v>
      </c>
      <c r="GI457" s="72">
        <v>111.5</v>
      </c>
      <c r="GJ457" s="72">
        <v>68.900000000000006</v>
      </c>
      <c r="GK457" s="72">
        <v>230.1</v>
      </c>
      <c r="GL457" s="72">
        <v>0</v>
      </c>
      <c r="GM457" s="72">
        <v>3</v>
      </c>
      <c r="GN457" s="72">
        <v>0</v>
      </c>
      <c r="GO457" s="133">
        <v>0</v>
      </c>
      <c r="GP457" s="133">
        <v>0</v>
      </c>
      <c r="GQ457" s="133">
        <v>0</v>
      </c>
      <c r="GR457" s="133" t="s">
        <v>1103</v>
      </c>
      <c r="GS457" s="72" t="s">
        <v>981</v>
      </c>
      <c r="GT457" s="72">
        <v>0.89449999999999996</v>
      </c>
      <c r="GU457" s="72">
        <v>0.92979999999999996</v>
      </c>
      <c r="GV457" s="72">
        <v>0.94520000000000004</v>
      </c>
      <c r="GW457" s="72">
        <v>0.93220000000000003</v>
      </c>
      <c r="GX457" s="72" t="s">
        <v>1085</v>
      </c>
      <c r="GY457" s="72">
        <v>1.99</v>
      </c>
      <c r="GZ457" s="72">
        <v>800</v>
      </c>
      <c r="HA457" s="133" t="s">
        <v>1086</v>
      </c>
      <c r="HB457" s="133" t="s">
        <v>981</v>
      </c>
      <c r="HC457" s="53" t="str">
        <f t="shared" si="47"/>
        <v>2</v>
      </c>
      <c r="HD457" s="56">
        <f t="shared" si="46"/>
        <v>2019</v>
      </c>
      <c r="HF457" s="56" t="e">
        <f>MATCH(ROUND(#REF!,1),#REF!,0)</f>
        <v>#REF!</v>
      </c>
      <c r="HG457" s="56" t="e">
        <f>MATCH(ROUND(#REF!,1),#REF!,0)</f>
        <v>#REF!</v>
      </c>
      <c r="HH457" s="56" t="e">
        <f>MATCH(ROUND(#REF!,1),#REF!,0)</f>
        <v>#REF!</v>
      </c>
      <c r="HI457" s="56" t="e">
        <f>MATCH(ROUND(#REF!,1),#REF!,0)</f>
        <v>#REF!</v>
      </c>
      <c r="HK457" s="115">
        <f t="shared" si="49"/>
        <v>2</v>
      </c>
      <c r="HL457" s="115" t="str" cm="1">
        <f t="array" ref="HL457">IFERROR(INDEX(#REF!,'5. Data Set'!HH457),"")</f>
        <v/>
      </c>
      <c r="HN457" s="116" t="str" cm="1">
        <f t="array" ref="HN457">IF(IFERROR(INDEX($E$5:$E$900,SMALL(IF(ROUND($EH$5:$EH$900,1)=ROUND($EH457,1),ROW($EH$5:$EH$900)-4,""),1)),"")=$E457,"",IFERROR(INDEX($E$5:$E$900,SMALL(IF(ROUND($EH$5:$EH$900,1)=ROUND($EH457,1),ROW($EH$5:$EH$900)-4,""),1)),""))</f>
        <v/>
      </c>
      <c r="HO457" s="116" t="str" cm="1">
        <f t="array" ref="HO457">IF(IFERROR(INDEX($E$5:$E$900,SMALL(IF(ROUND($EH$5:$EH$900,1)=ROUND($EH457,1),ROW($EH$5:$EH$900)-4,""),2)),"")=$E457,"",IFERROR(INDEX($E$5:$E$900,SMALL(IF(ROUND($EH$5:$EH$900,1)=ROUND($EH457,1),ROW($EH$5:$EH$900)-4,""),2)),""))</f>
        <v/>
      </c>
      <c r="HP457" s="116" t="str" cm="1">
        <f t="array" ref="HP457">IF(IFERROR(INDEX($E$5:$E$900,SMALL(IF(ROUND($EH$5:$EH$900,1)=ROUND($EH457,1),ROW($EH$5:$EH$900)-4,""),3)),"")=$E457,"",IFERROR(INDEX($E$5:$E$900,SMALL(IF(ROUND($EH$5:$EH$900,1)=ROUND($EH457,1),ROW($EH$5:$EH$900)-4,""),3)),""))</f>
        <v/>
      </c>
      <c r="HQ457" s="117" t="str" cm="1">
        <f t="array" ref="HQ457">IF(IFERROR(INDEX($E$5:$E$900,SMALL(IF(ROUND($EH$5:$EH$900,1)=ROUND($EH457,1),ROW($EH$5:$EH$900)-4,""),4)),"")=$E457,"",IFERROR(INDEX($E$5:$E$900,SMALL(IF(ROUND($EH$5:$EH$900,1)=ROUND($EH457,1),ROW($EH$5:$EH$900)-4,""),4)),""))</f>
        <v/>
      </c>
      <c r="HR457" s="118"/>
      <c r="HS457" s="105" t="str">
        <f t="shared" si="50"/>
        <v>BAFC</v>
      </c>
      <c r="HT457" s="119" t="str">
        <f t="shared" si="51"/>
        <v/>
      </c>
      <c r="HU457" s="119" t="str">
        <f t="shared" si="51"/>
        <v/>
      </c>
      <c r="HV457" s="119" t="str">
        <f t="shared" si="51"/>
        <v/>
      </c>
      <c r="HW457" s="119" t="str">
        <f t="shared" si="48"/>
        <v/>
      </c>
    </row>
    <row r="458" spans="1:232" ht="12.75" customHeight="1" x14ac:dyDescent="0.3">
      <c r="A458" s="105" t="s">
        <v>1072</v>
      </c>
      <c r="B458" s="105" t="s">
        <v>1439</v>
      </c>
      <c r="C458" s="133" t="s">
        <v>1074</v>
      </c>
      <c r="D458" s="267">
        <v>2020</v>
      </c>
      <c r="E458" s="211" t="s">
        <v>1440</v>
      </c>
      <c r="F458" s="133" t="s">
        <v>49</v>
      </c>
      <c r="G458" s="133" t="s">
        <v>1076</v>
      </c>
      <c r="H458" s="133" t="s">
        <v>1076</v>
      </c>
      <c r="I458" s="133" t="s">
        <v>1076</v>
      </c>
      <c r="J458" s="133" t="s">
        <v>1076</v>
      </c>
      <c r="K458" s="105" t="s">
        <v>1076</v>
      </c>
      <c r="L458" s="105" t="s">
        <v>1076</v>
      </c>
      <c r="M458" s="133" t="s">
        <v>1076</v>
      </c>
      <c r="N458" s="133" t="s">
        <v>1076</v>
      </c>
      <c r="O458" s="133" t="s">
        <v>1076</v>
      </c>
      <c r="P458" s="133" t="s">
        <v>1076</v>
      </c>
      <c r="Q458" s="133" t="s">
        <v>1076</v>
      </c>
      <c r="R458" s="133" t="s">
        <v>1076</v>
      </c>
      <c r="S458" s="105" t="s">
        <v>1077</v>
      </c>
      <c r="T458" s="105" t="s">
        <v>1077</v>
      </c>
      <c r="U458" s="133" t="s">
        <v>1077</v>
      </c>
      <c r="V458" s="133" t="s">
        <v>1076</v>
      </c>
      <c r="W458" s="105" t="s">
        <v>305</v>
      </c>
      <c r="X458" s="105" t="s">
        <v>1251</v>
      </c>
      <c r="Y458" s="133" t="s">
        <v>296</v>
      </c>
      <c r="Z458" s="133">
        <v>1</v>
      </c>
      <c r="AA458" s="133" t="s">
        <v>1441</v>
      </c>
      <c r="AB458" s="262">
        <v>4</v>
      </c>
      <c r="AC458" s="262">
        <v>2</v>
      </c>
      <c r="AD458" s="133">
        <v>2800</v>
      </c>
      <c r="AE458" s="133">
        <v>16</v>
      </c>
      <c r="AF458" s="133">
        <v>2</v>
      </c>
      <c r="AG458" s="133">
        <v>382800</v>
      </c>
      <c r="AH458" s="133">
        <v>12</v>
      </c>
      <c r="AI458" s="133" t="s">
        <v>1442</v>
      </c>
      <c r="AJ458" s="133">
        <v>6</v>
      </c>
      <c r="AK458" s="133"/>
      <c r="AL458" s="133"/>
      <c r="AM458" s="133">
        <v>2</v>
      </c>
      <c r="AN458" s="133" t="s">
        <v>367</v>
      </c>
      <c r="AO458" s="133">
        <v>1600</v>
      </c>
      <c r="AP458" s="212" t="s">
        <v>1140</v>
      </c>
      <c r="AQ458" s="162" t="s">
        <v>1081</v>
      </c>
      <c r="AR458" s="133" t="s">
        <v>1082</v>
      </c>
      <c r="AS458" s="212" t="s">
        <v>1443</v>
      </c>
      <c r="AT458" s="162" t="s">
        <v>478</v>
      </c>
      <c r="AU458" s="133">
        <v>13.879</v>
      </c>
      <c r="AV458" s="133">
        <v>19.931999999999999</v>
      </c>
      <c r="AW458" s="162">
        <v>20.702000000000002</v>
      </c>
      <c r="AX458" s="133">
        <v>11.831</v>
      </c>
      <c r="AY458" s="133">
        <v>11.058999999999999</v>
      </c>
      <c r="AZ458" s="133">
        <v>35.787999999999997</v>
      </c>
      <c r="BA458" s="133">
        <v>11.189</v>
      </c>
      <c r="BB458" s="133">
        <v>61.72</v>
      </c>
      <c r="BC458" s="133">
        <v>454.01799999999997</v>
      </c>
      <c r="BD458" s="133">
        <v>20.956</v>
      </c>
      <c r="BE458" s="133">
        <v>109.786</v>
      </c>
      <c r="BF458" s="133">
        <v>25.3</v>
      </c>
      <c r="BG458" s="133">
        <v>75045.070000000007</v>
      </c>
      <c r="BH458" s="133">
        <v>74712.732000000004</v>
      </c>
      <c r="BI458" s="133">
        <v>10.79</v>
      </c>
      <c r="BJ458" s="133">
        <v>545.86800000000005</v>
      </c>
      <c r="BK458" s="133">
        <v>56161.275000000001</v>
      </c>
      <c r="BL458" s="133">
        <v>8.1110000000000007</v>
      </c>
      <c r="BM458" s="162">
        <v>514.44500000000005</v>
      </c>
      <c r="BN458" s="133">
        <v>37443.754000000001</v>
      </c>
      <c r="BO458" s="133">
        <v>5.4080000000000004</v>
      </c>
      <c r="BP458" s="133">
        <v>404.03199999999998</v>
      </c>
      <c r="BQ458" s="133">
        <v>18698.73</v>
      </c>
      <c r="BR458" s="133">
        <v>2.7</v>
      </c>
      <c r="BS458" s="133">
        <v>303.56599999999997</v>
      </c>
      <c r="BT458" s="133">
        <v>953845.7</v>
      </c>
      <c r="BU458" s="133">
        <v>956168.41899999999</v>
      </c>
      <c r="BV458" s="133">
        <v>16.204000000000001</v>
      </c>
      <c r="BW458" s="133">
        <v>573.30999999999995</v>
      </c>
      <c r="BX458" s="133">
        <v>715350.25199999998</v>
      </c>
      <c r="BY458" s="133">
        <v>12.122999999999999</v>
      </c>
      <c r="BZ458" s="133">
        <v>541.67700000000002</v>
      </c>
      <c r="CA458" s="133">
        <v>476976.36700000003</v>
      </c>
      <c r="CB458" s="133">
        <v>8.0830000000000002</v>
      </c>
      <c r="CC458" s="133">
        <v>411.07400000000001</v>
      </c>
      <c r="CD458" s="133">
        <v>238588.93599999999</v>
      </c>
      <c r="CE458" s="133">
        <v>4.0430000000000001</v>
      </c>
      <c r="CF458" s="133">
        <v>318.61700000000002</v>
      </c>
      <c r="CG458" s="133">
        <v>254764.63</v>
      </c>
      <c r="CH458" s="133">
        <v>253655.851</v>
      </c>
      <c r="CI458" s="133">
        <v>15.907</v>
      </c>
      <c r="CJ458" s="133">
        <v>524.75199999999995</v>
      </c>
      <c r="CK458" s="133">
        <v>190841.67199999999</v>
      </c>
      <c r="CL458" s="133">
        <v>11.968</v>
      </c>
      <c r="CM458" s="133">
        <v>517.84799999999996</v>
      </c>
      <c r="CN458" s="133">
        <v>127451.05899999999</v>
      </c>
      <c r="CO458" s="133">
        <v>7.992</v>
      </c>
      <c r="CP458" s="133">
        <v>406.73500000000001</v>
      </c>
      <c r="CQ458" s="133">
        <v>63721.510999999999</v>
      </c>
      <c r="CR458" s="133">
        <v>3.996</v>
      </c>
      <c r="CS458" s="133">
        <v>299.45299999999997</v>
      </c>
      <c r="CT458" s="133">
        <v>132434.12</v>
      </c>
      <c r="CU458" s="133">
        <v>132389.64000000001</v>
      </c>
      <c r="CV458" s="133">
        <v>8.7899999999999991</v>
      </c>
      <c r="CW458" s="133">
        <v>525.15</v>
      </c>
      <c r="CX458" s="133">
        <v>99351.44</v>
      </c>
      <c r="CY458" s="133">
        <v>6.6</v>
      </c>
      <c r="CZ458" s="133">
        <v>471.34</v>
      </c>
      <c r="DA458" s="133">
        <v>66212.350000000006</v>
      </c>
      <c r="DB458" s="133">
        <v>4.4000000000000004</v>
      </c>
      <c r="DC458" s="133">
        <v>386.38</v>
      </c>
      <c r="DD458" s="133">
        <v>33150.68</v>
      </c>
      <c r="DE458" s="133">
        <v>2.2000000000000002</v>
      </c>
      <c r="DF458" s="133">
        <v>299.77</v>
      </c>
      <c r="DG458" s="133">
        <v>178050.97</v>
      </c>
      <c r="DH458" s="133">
        <v>177930.75</v>
      </c>
      <c r="DI458" s="133">
        <v>8.52</v>
      </c>
      <c r="DJ458" s="133">
        <v>527.88</v>
      </c>
      <c r="DK458" s="133">
        <v>133564.96</v>
      </c>
      <c r="DL458" s="133">
        <v>6.4</v>
      </c>
      <c r="DM458" s="133">
        <v>515.92999999999995</v>
      </c>
      <c r="DN458" s="133">
        <v>89122.9</v>
      </c>
      <c r="DO458" s="133">
        <v>4.2699999999999996</v>
      </c>
      <c r="DP458" s="133">
        <v>406.38</v>
      </c>
      <c r="DQ458" s="133">
        <v>44465</v>
      </c>
      <c r="DR458" s="133">
        <v>2.13</v>
      </c>
      <c r="DS458" s="133">
        <v>298.89</v>
      </c>
      <c r="DT458" s="133">
        <v>25962.13</v>
      </c>
      <c r="DU458" s="133">
        <v>25957.91</v>
      </c>
      <c r="DV458" s="133">
        <v>26.57</v>
      </c>
      <c r="DW458" s="133">
        <v>526.42999999999995</v>
      </c>
      <c r="DX458" s="133">
        <v>19488.02</v>
      </c>
      <c r="DY458" s="133">
        <v>19.95</v>
      </c>
      <c r="DZ458" s="133">
        <v>472.69</v>
      </c>
      <c r="EA458" s="133">
        <v>12971.03</v>
      </c>
      <c r="EB458" s="133">
        <v>13.28</v>
      </c>
      <c r="EC458" s="133">
        <v>382.8</v>
      </c>
      <c r="ED458" s="133">
        <v>6486.29</v>
      </c>
      <c r="EE458" s="133">
        <v>6.64</v>
      </c>
      <c r="EF458" s="133">
        <v>299.14</v>
      </c>
      <c r="EG458" s="133">
        <v>3468251.16</v>
      </c>
      <c r="EH458" s="162">
        <v>3477256.33</v>
      </c>
      <c r="EI458" s="133">
        <v>9.82</v>
      </c>
      <c r="EJ458" s="133">
        <v>551.6</v>
      </c>
      <c r="EK458" s="133">
        <v>3034860.77</v>
      </c>
      <c r="EL458" s="133">
        <v>8.57</v>
      </c>
      <c r="EM458" s="133">
        <v>540.48</v>
      </c>
      <c r="EN458" s="133">
        <v>2601466.9</v>
      </c>
      <c r="EO458" s="133">
        <v>7.3460000000000001</v>
      </c>
      <c r="EP458" s="133">
        <v>493.48</v>
      </c>
      <c r="EQ458" s="133">
        <v>2167985.9900000002</v>
      </c>
      <c r="ER458" s="133">
        <v>6.1219999999999999</v>
      </c>
      <c r="ES458" s="133">
        <v>445.26</v>
      </c>
      <c r="ET458" s="133">
        <v>1736789.55</v>
      </c>
      <c r="EU458" s="133">
        <v>4.9050000000000002</v>
      </c>
      <c r="EV458" s="133">
        <v>400.76</v>
      </c>
      <c r="EW458" s="133">
        <v>1298533.67</v>
      </c>
      <c r="EX458" s="133">
        <v>3.6669999999999998</v>
      </c>
      <c r="EY458" s="133">
        <v>356.36</v>
      </c>
      <c r="EZ458" s="133">
        <v>868695.17</v>
      </c>
      <c r="FA458" s="133">
        <v>2.4529999999999998</v>
      </c>
      <c r="FB458" s="133">
        <v>315.91000000000003</v>
      </c>
      <c r="FC458" s="133">
        <v>428817.81</v>
      </c>
      <c r="FD458" s="133">
        <v>1.2110000000000001</v>
      </c>
      <c r="FE458" s="133">
        <v>278.48</v>
      </c>
      <c r="FF458" s="133">
        <v>7476.13</v>
      </c>
      <c r="FG458" s="133">
        <v>7450.37</v>
      </c>
      <c r="FH458" s="133">
        <v>22.01</v>
      </c>
      <c r="FI458" s="133">
        <v>259.97000000000003</v>
      </c>
      <c r="FJ458" s="133">
        <v>3738.04</v>
      </c>
      <c r="FK458" s="133">
        <v>11.04</v>
      </c>
      <c r="FL458" s="133">
        <v>245.49</v>
      </c>
      <c r="FM458" s="132">
        <v>22415.98</v>
      </c>
      <c r="FN458" s="132">
        <v>22303.73</v>
      </c>
      <c r="FO458" s="133">
        <v>163.29</v>
      </c>
      <c r="FP458" s="133">
        <v>259.76</v>
      </c>
      <c r="FQ458" s="133">
        <v>11228.53</v>
      </c>
      <c r="FR458" s="72">
        <v>82.21</v>
      </c>
      <c r="FS458" s="72">
        <v>250.7</v>
      </c>
      <c r="FT458" s="72">
        <v>137.68299999999999</v>
      </c>
      <c r="FU458" s="72">
        <v>11.952</v>
      </c>
      <c r="FV458" s="72">
        <v>570.19500000000005</v>
      </c>
      <c r="FW458" s="72">
        <v>137.815</v>
      </c>
      <c r="FX458" s="72">
        <v>11.962999999999999</v>
      </c>
      <c r="FY458" s="72">
        <v>571</v>
      </c>
      <c r="FZ458" s="72">
        <v>1651685.6189999999</v>
      </c>
      <c r="GA458" s="72">
        <v>11.153</v>
      </c>
      <c r="GB458" s="72">
        <v>555.06100000000004</v>
      </c>
      <c r="GC458" s="72">
        <v>9031992.5010000002</v>
      </c>
      <c r="GD458" s="72">
        <v>60.988</v>
      </c>
      <c r="GE458" s="72">
        <v>555.51199999999994</v>
      </c>
      <c r="GF458" s="72">
        <v>164.5</v>
      </c>
      <c r="GG458" s="72">
        <v>16.3</v>
      </c>
      <c r="GH458" s="72">
        <v>167.4</v>
      </c>
      <c r="GI458" s="72">
        <v>48</v>
      </c>
      <c r="GJ458" s="72">
        <v>25.3</v>
      </c>
      <c r="GK458" s="72">
        <v>230</v>
      </c>
      <c r="GL458" s="72">
        <v>0</v>
      </c>
      <c r="GM458" s="72">
        <v>2</v>
      </c>
      <c r="GN458" s="72">
        <v>0</v>
      </c>
      <c r="GO458" s="133">
        <v>0</v>
      </c>
      <c r="GP458" s="133">
        <v>0</v>
      </c>
      <c r="GQ458" s="133">
        <v>0</v>
      </c>
      <c r="GR458" s="133" t="s">
        <v>1103</v>
      </c>
      <c r="GS458" s="72"/>
      <c r="GT458" s="72">
        <v>0.89449999999999996</v>
      </c>
      <c r="GU458" s="72">
        <v>0.92979999999999996</v>
      </c>
      <c r="GV458" s="72">
        <v>0.94520000000000004</v>
      </c>
      <c r="GW458" s="72">
        <v>0.93220000000000003</v>
      </c>
      <c r="GX458" s="72" t="s">
        <v>1085</v>
      </c>
      <c r="GY458" s="72">
        <v>0.99</v>
      </c>
      <c r="GZ458" s="72">
        <v>800</v>
      </c>
      <c r="HA458" s="133" t="s">
        <v>1086</v>
      </c>
      <c r="HB458" s="133" t="s">
        <v>1444</v>
      </c>
      <c r="HC458" s="53" t="str">
        <f t="shared" si="47"/>
        <v>171</v>
      </c>
      <c r="HD458" s="56">
        <f t="shared" si="46"/>
        <v>2020</v>
      </c>
      <c r="HF458" s="56" t="e">
        <f>MATCH(ROUND(#REF!,1),#REF!,0)</f>
        <v>#REF!</v>
      </c>
      <c r="HG458" s="56" t="e">
        <f>MATCH(ROUND(#REF!,1),#REF!,0)</f>
        <v>#REF!</v>
      </c>
      <c r="HH458" s="56" t="e">
        <f>MATCH(ROUND(#REF!,1),#REF!,0)</f>
        <v>#REF!</v>
      </c>
      <c r="HI458" s="56" t="e">
        <f>MATCH(ROUND(#REF!,1),#REF!,0)</f>
        <v>#REF!</v>
      </c>
      <c r="HK458" s="115">
        <f t="shared" si="49"/>
        <v>2</v>
      </c>
      <c r="HL458" s="115" t="str" cm="1">
        <f t="array" ref="HL458">IFERROR(INDEX(#REF!,'5. Data Set'!HH458),"")</f>
        <v/>
      </c>
      <c r="HN458" s="116" t="str" cm="1">
        <f t="array" ref="HN458">IF(IFERROR(INDEX($E$5:$E$900,SMALL(IF(ROUND($EH$5:$EH$900,1)=ROUND($EH458,1),ROW($EH$5:$EH$900)-4,""),1)),"")=$E458,"",IFERROR(INDEX($E$5:$E$900,SMALL(IF(ROUND($EH$5:$EH$900,1)=ROUND($EH458,1),ROW($EH$5:$EH$900)-4,""),1)),""))</f>
        <v/>
      </c>
      <c r="HO458" s="116" t="str" cm="1">
        <f t="array" ref="HO458">IF(IFERROR(INDEX($E$5:$E$900,SMALL(IF(ROUND($EH$5:$EH$900,1)=ROUND($EH458,1),ROW($EH$5:$EH$900)-4,""),2)),"")=$E458,"",IFERROR(INDEX($E$5:$E$900,SMALL(IF(ROUND($EH$5:$EH$900,1)=ROUND($EH458,1),ROW($EH$5:$EH$900)-4,""),2)),""))</f>
        <v/>
      </c>
      <c r="HP458" s="116" t="str" cm="1">
        <f t="array" ref="HP458">IF(IFERROR(INDEX($E$5:$E$900,SMALL(IF(ROUND($EH$5:$EH$900,1)=ROUND($EH458,1),ROW($EH$5:$EH$900)-4,""),3)),"")=$E458,"",IFERROR(INDEX($E$5:$E$900,SMALL(IF(ROUND($EH$5:$EH$900,1)=ROUND($EH458,1),ROW($EH$5:$EH$900)-4,""),3)),""))</f>
        <v/>
      </c>
      <c r="HQ458" s="117" t="str" cm="1">
        <f t="array" ref="HQ458">IF(IFERROR(INDEX($E$5:$E$900,SMALL(IF(ROUND($EH$5:$EH$900,1)=ROUND($EH458,1),ROW($EH$5:$EH$900)-4,""),4)),"")=$E458,"",IFERROR(INDEX($E$5:$E$900,SMALL(IF(ROUND($EH$5:$EH$900,1)=ROUND($EH458,1),ROW($EH$5:$EH$900)-4,""),4)),""))</f>
        <v/>
      </c>
      <c r="HR458" s="118"/>
      <c r="HS458" s="105" t="str">
        <f t="shared" si="50"/>
        <v>BBGA</v>
      </c>
      <c r="HT458" s="119" t="str">
        <f t="shared" si="51"/>
        <v/>
      </c>
      <c r="HU458" s="119" t="str">
        <f t="shared" si="51"/>
        <v/>
      </c>
      <c r="HV458" s="119" t="str">
        <f t="shared" si="51"/>
        <v/>
      </c>
      <c r="HW458" s="119" t="str">
        <f t="shared" si="48"/>
        <v/>
      </c>
    </row>
    <row r="459" spans="1:232" ht="12.75" customHeight="1" x14ac:dyDescent="0.25">
      <c r="A459" s="105" t="s">
        <v>1072</v>
      </c>
      <c r="B459" s="105" t="s">
        <v>1439</v>
      </c>
      <c r="C459" s="133" t="s">
        <v>1074</v>
      </c>
      <c r="D459" s="267">
        <v>2020</v>
      </c>
      <c r="E459" s="211" t="s">
        <v>1445</v>
      </c>
      <c r="F459" s="133" t="s">
        <v>309</v>
      </c>
      <c r="G459" s="133" t="s">
        <v>1076</v>
      </c>
      <c r="H459" s="133" t="s">
        <v>1076</v>
      </c>
      <c r="I459" s="133" t="s">
        <v>1076</v>
      </c>
      <c r="J459" s="133" t="s">
        <v>1076</v>
      </c>
      <c r="K459" s="105" t="s">
        <v>1076</v>
      </c>
      <c r="L459" s="105" t="s">
        <v>1076</v>
      </c>
      <c r="M459" s="133" t="s">
        <v>1076</v>
      </c>
      <c r="N459" s="133" t="s">
        <v>1076</v>
      </c>
      <c r="O459" s="133" t="s">
        <v>1076</v>
      </c>
      <c r="P459" s="133" t="s">
        <v>1076</v>
      </c>
      <c r="Q459" s="133" t="s">
        <v>1076</v>
      </c>
      <c r="R459" s="133" t="s">
        <v>1076</v>
      </c>
      <c r="S459" s="105" t="s">
        <v>1077</v>
      </c>
      <c r="T459" s="105" t="s">
        <v>1077</v>
      </c>
      <c r="U459" s="133" t="s">
        <v>1077</v>
      </c>
      <c r="V459" s="133" t="s">
        <v>1077</v>
      </c>
      <c r="W459" s="105" t="s">
        <v>305</v>
      </c>
      <c r="X459" s="105" t="s">
        <v>1251</v>
      </c>
      <c r="Y459" s="133" t="s">
        <v>296</v>
      </c>
      <c r="Z459" s="133">
        <v>1</v>
      </c>
      <c r="AA459" s="133" t="s">
        <v>1446</v>
      </c>
      <c r="AB459" s="133">
        <v>4</v>
      </c>
      <c r="AC459" s="133">
        <v>2</v>
      </c>
      <c r="AD459" s="133">
        <v>3900</v>
      </c>
      <c r="AE459" s="133">
        <v>8</v>
      </c>
      <c r="AF459" s="133">
        <v>2</v>
      </c>
      <c r="AG459" s="133">
        <v>382800</v>
      </c>
      <c r="AH459" s="133">
        <v>12</v>
      </c>
      <c r="AI459" s="133" t="s">
        <v>1447</v>
      </c>
      <c r="AJ459" s="133">
        <v>8</v>
      </c>
      <c r="AK459" s="133"/>
      <c r="AL459" s="133"/>
      <c r="AM459" s="133">
        <v>2</v>
      </c>
      <c r="AN459" s="133" t="s">
        <v>367</v>
      </c>
      <c r="AO459" s="133">
        <v>1600</v>
      </c>
      <c r="AP459" s="212" t="s">
        <v>1140</v>
      </c>
      <c r="AQ459" s="162" t="s">
        <v>1081</v>
      </c>
      <c r="AR459" s="133" t="s">
        <v>1082</v>
      </c>
      <c r="AS459" s="212" t="s">
        <v>1443</v>
      </c>
      <c r="AT459" s="162" t="s">
        <v>478</v>
      </c>
      <c r="AU459" s="133">
        <v>9.8680000000000003</v>
      </c>
      <c r="AV459" s="133">
        <v>15.459</v>
      </c>
      <c r="AW459" s="162">
        <v>15.21</v>
      </c>
      <c r="AX459" s="133">
        <v>7.9240000000000004</v>
      </c>
      <c r="AY459" s="133">
        <v>7.8860000000000001</v>
      </c>
      <c r="AZ459" s="133">
        <v>24.292000000000002</v>
      </c>
      <c r="BA459" s="133">
        <v>9.1240000000000006</v>
      </c>
      <c r="BB459" s="133">
        <v>3.8370000000000002</v>
      </c>
      <c r="BC459" s="133">
        <v>7.8019999999999996</v>
      </c>
      <c r="BD459" s="133">
        <v>22.545000000000002</v>
      </c>
      <c r="BE459" s="133">
        <v>75.516999999999996</v>
      </c>
      <c r="BF459" s="133">
        <v>16.5</v>
      </c>
      <c r="BG459" s="133">
        <v>47162.04</v>
      </c>
      <c r="BH459" s="133">
        <v>47182.269</v>
      </c>
      <c r="BI459" s="133">
        <v>6.8140000000000001</v>
      </c>
      <c r="BJ459" s="133">
        <v>503.339</v>
      </c>
      <c r="BK459" s="133">
        <v>35314.667999999998</v>
      </c>
      <c r="BL459" s="133">
        <v>5.0999999999999996</v>
      </c>
      <c r="BM459" s="162">
        <v>431.71899999999999</v>
      </c>
      <c r="BN459" s="133">
        <v>23547.438999999998</v>
      </c>
      <c r="BO459" s="133">
        <v>3.4009999999999998</v>
      </c>
      <c r="BP459" s="133">
        <v>354.95100000000002</v>
      </c>
      <c r="BQ459" s="133">
        <v>11833.589</v>
      </c>
      <c r="BR459" s="133">
        <v>1.7090000000000001</v>
      </c>
      <c r="BS459" s="133">
        <v>276.11</v>
      </c>
      <c r="BT459" s="133">
        <v>680807.76</v>
      </c>
      <c r="BU459" s="133">
        <v>681264.69700000004</v>
      </c>
      <c r="BV459" s="133">
        <v>11.545</v>
      </c>
      <c r="BW459" s="133">
        <v>547.37699999999995</v>
      </c>
      <c r="BX459" s="133">
        <v>511028.1</v>
      </c>
      <c r="BY459" s="133">
        <v>8.66</v>
      </c>
      <c r="BZ459" s="133">
        <v>477.76100000000002</v>
      </c>
      <c r="CA459" s="133">
        <v>340326.70799999998</v>
      </c>
      <c r="CB459" s="133">
        <v>5.7670000000000003</v>
      </c>
      <c r="CC459" s="133">
        <v>380.233</v>
      </c>
      <c r="CD459" s="133">
        <v>170282.84599999999</v>
      </c>
      <c r="CE459" s="133">
        <v>2.8860000000000001</v>
      </c>
      <c r="CF459" s="133">
        <v>293.02800000000002</v>
      </c>
      <c r="CG459" s="133">
        <v>186381.8</v>
      </c>
      <c r="CH459" s="133">
        <v>185141.76199999999</v>
      </c>
      <c r="CI459" s="133">
        <v>11.61</v>
      </c>
      <c r="CJ459" s="133">
        <v>580.51</v>
      </c>
      <c r="CK459" s="133">
        <v>139802.79999999999</v>
      </c>
      <c r="CL459" s="133">
        <v>8.7669999999999995</v>
      </c>
      <c r="CM459" s="133">
        <v>486.43900000000002</v>
      </c>
      <c r="CN459" s="133">
        <v>93219.585000000006</v>
      </c>
      <c r="CO459" s="133">
        <v>5.8460000000000001</v>
      </c>
      <c r="CP459" s="133">
        <v>401.25700000000001</v>
      </c>
      <c r="CQ459" s="133">
        <v>46585.474000000002</v>
      </c>
      <c r="CR459" s="133">
        <v>2.9209999999999998</v>
      </c>
      <c r="CS459" s="133">
        <v>286.67700000000002</v>
      </c>
      <c r="CT459" s="133">
        <v>78451.61</v>
      </c>
      <c r="CU459" s="133">
        <v>78471.350000000006</v>
      </c>
      <c r="CV459" s="133">
        <v>5.21</v>
      </c>
      <c r="CW459" s="133">
        <v>463.79</v>
      </c>
      <c r="CX459" s="133">
        <v>58749.919999999998</v>
      </c>
      <c r="CY459" s="133">
        <v>3.9</v>
      </c>
      <c r="CZ459" s="133">
        <v>409.49</v>
      </c>
      <c r="DA459" s="133">
        <v>39275.51</v>
      </c>
      <c r="DB459" s="133">
        <v>2.61</v>
      </c>
      <c r="DC459" s="133">
        <v>342.88</v>
      </c>
      <c r="DD459" s="133">
        <v>19614.21</v>
      </c>
      <c r="DE459" s="133">
        <v>1.3</v>
      </c>
      <c r="DF459" s="133">
        <v>269.19</v>
      </c>
      <c r="DG459" s="133">
        <v>110770.21</v>
      </c>
      <c r="DH459" s="133">
        <v>111105.91</v>
      </c>
      <c r="DI459" s="133">
        <v>5.32</v>
      </c>
      <c r="DJ459" s="133">
        <v>477.9</v>
      </c>
      <c r="DK459" s="133">
        <v>83182.13</v>
      </c>
      <c r="DL459" s="133">
        <v>3.98</v>
      </c>
      <c r="DM459" s="133">
        <v>425.49</v>
      </c>
      <c r="DN459" s="133">
        <v>55346.31</v>
      </c>
      <c r="DO459" s="133">
        <v>2.65</v>
      </c>
      <c r="DP459" s="133">
        <v>351.6</v>
      </c>
      <c r="DQ459" s="133">
        <v>27727.3</v>
      </c>
      <c r="DR459" s="133">
        <v>1.33</v>
      </c>
      <c r="DS459" s="133">
        <v>269.5</v>
      </c>
      <c r="DT459" s="133">
        <v>16198.95</v>
      </c>
      <c r="DU459" s="133">
        <v>16210.54</v>
      </c>
      <c r="DV459" s="133">
        <v>16.600000000000001</v>
      </c>
      <c r="DW459" s="133">
        <v>503.41</v>
      </c>
      <c r="DX459" s="133">
        <v>12129.37</v>
      </c>
      <c r="DY459" s="133">
        <v>12.42</v>
      </c>
      <c r="DZ459" s="133">
        <v>421.41</v>
      </c>
      <c r="EA459" s="133">
        <v>8076.47</v>
      </c>
      <c r="EB459" s="133">
        <v>8.27</v>
      </c>
      <c r="EC459" s="133">
        <v>348.48</v>
      </c>
      <c r="ED459" s="133">
        <v>4024.55</v>
      </c>
      <c r="EE459" s="133">
        <v>4.12</v>
      </c>
      <c r="EF459" s="133">
        <v>272.64999999999998</v>
      </c>
      <c r="EG459" s="133">
        <v>2566129.0699999998</v>
      </c>
      <c r="EH459" s="162">
        <v>2579182.06</v>
      </c>
      <c r="EI459" s="133">
        <v>7.2839999999999998</v>
      </c>
      <c r="EJ459" s="133">
        <v>509.79</v>
      </c>
      <c r="EK459" s="133">
        <v>2239330</v>
      </c>
      <c r="EL459" s="133">
        <v>6.3239999999999998</v>
      </c>
      <c r="EM459" s="133">
        <v>471.96</v>
      </c>
      <c r="EN459" s="133">
        <v>1925897.22</v>
      </c>
      <c r="EO459" s="133">
        <v>5.4390000000000001</v>
      </c>
      <c r="EP459" s="133">
        <v>435.63</v>
      </c>
      <c r="EQ459" s="133">
        <v>1606470.88</v>
      </c>
      <c r="ER459" s="133">
        <v>4.5369999999999999</v>
      </c>
      <c r="ES459" s="133">
        <v>399.38</v>
      </c>
      <c r="ET459" s="133">
        <v>1283939.3500000001</v>
      </c>
      <c r="EU459" s="133">
        <v>3.6259999999999999</v>
      </c>
      <c r="EV459" s="133">
        <v>362.53</v>
      </c>
      <c r="EW459" s="133">
        <v>960045.26</v>
      </c>
      <c r="EX459" s="133">
        <v>2.7109999999999999</v>
      </c>
      <c r="EY459" s="133">
        <v>326.83</v>
      </c>
      <c r="EZ459" s="133">
        <v>637218.82999999996</v>
      </c>
      <c r="FA459" s="133">
        <v>1.7989999999999999</v>
      </c>
      <c r="FB459" s="133">
        <v>291.43</v>
      </c>
      <c r="FC459" s="133">
        <v>320456.68</v>
      </c>
      <c r="FD459" s="133">
        <v>0.90500000000000003</v>
      </c>
      <c r="FE459" s="133">
        <v>262.14</v>
      </c>
      <c r="FF459" s="133">
        <v>330.43</v>
      </c>
      <c r="FG459" s="133">
        <v>319.97000000000003</v>
      </c>
      <c r="FH459" s="133">
        <v>0.95</v>
      </c>
      <c r="FI459" s="133">
        <v>188.15</v>
      </c>
      <c r="FJ459" s="133">
        <v>165.23</v>
      </c>
      <c r="FK459" s="133">
        <v>0.49</v>
      </c>
      <c r="FL459" s="133">
        <v>166.64</v>
      </c>
      <c r="FM459" s="132">
        <v>251.99</v>
      </c>
      <c r="FN459" s="132">
        <v>251.9</v>
      </c>
      <c r="FO459" s="133">
        <v>1.84</v>
      </c>
      <c r="FP459" s="133">
        <v>172.18</v>
      </c>
      <c r="FQ459" s="133">
        <v>127.04</v>
      </c>
      <c r="FR459" s="72">
        <v>0.93</v>
      </c>
      <c r="FS459" s="72">
        <v>163.66999999999999</v>
      </c>
      <c r="FT459" s="72">
        <v>132.15700000000001</v>
      </c>
      <c r="FU459" s="72">
        <v>11.472</v>
      </c>
      <c r="FV459" s="72">
        <v>495.45499999999998</v>
      </c>
      <c r="FW459" s="72">
        <v>126.631</v>
      </c>
      <c r="FX459" s="72">
        <v>10.992000000000001</v>
      </c>
      <c r="FY459" s="72">
        <v>500.72899999999998</v>
      </c>
      <c r="FZ459" s="72">
        <v>1088282.818</v>
      </c>
      <c r="GA459" s="72">
        <v>7.3490000000000002</v>
      </c>
      <c r="GB459" s="72">
        <v>541.91899999999998</v>
      </c>
      <c r="GC459" s="72">
        <v>5811167.9630000005</v>
      </c>
      <c r="GD459" s="72">
        <v>39.238999999999997</v>
      </c>
      <c r="GE459" s="72">
        <v>519.61</v>
      </c>
      <c r="GF459" s="72">
        <v>155.69999999999999</v>
      </c>
      <c r="GG459" s="72">
        <v>11.8</v>
      </c>
      <c r="GH459" s="72">
        <v>5.5</v>
      </c>
      <c r="GI459" s="72">
        <v>41.3</v>
      </c>
      <c r="GJ459" s="72">
        <v>16.5</v>
      </c>
      <c r="GK459" s="72">
        <v>230.1</v>
      </c>
      <c r="GL459" s="72">
        <v>0</v>
      </c>
      <c r="GM459" s="72">
        <v>2</v>
      </c>
      <c r="GN459" s="72">
        <v>0</v>
      </c>
      <c r="GO459" s="133">
        <v>0</v>
      </c>
      <c r="GP459" s="133">
        <v>0</v>
      </c>
      <c r="GQ459" s="133">
        <v>0</v>
      </c>
      <c r="GR459" s="133" t="s">
        <v>1103</v>
      </c>
      <c r="GS459" s="72"/>
      <c r="GT459" s="72">
        <v>89.98</v>
      </c>
      <c r="GU459" s="72">
        <v>93.46</v>
      </c>
      <c r="GV459" s="72">
        <v>94.29</v>
      </c>
      <c r="GW459" s="72">
        <v>92.4</v>
      </c>
      <c r="GX459" s="72" t="s">
        <v>1085</v>
      </c>
      <c r="GY459" s="72">
        <v>0.99</v>
      </c>
      <c r="GZ459" s="72">
        <v>1600</v>
      </c>
      <c r="HA459" s="133" t="s">
        <v>1086</v>
      </c>
      <c r="HB459" s="133" t="s">
        <v>1444</v>
      </c>
      <c r="HC459" s="53" t="str">
        <f t="shared" si="47"/>
        <v>172</v>
      </c>
      <c r="HD459" s="56">
        <f t="shared" si="46"/>
        <v>2020</v>
      </c>
      <c r="HF459" s="56" t="e">
        <f>MATCH(ROUND(#REF!,1),#REF!,0)</f>
        <v>#REF!</v>
      </c>
      <c r="HG459" s="56" t="e">
        <f>MATCH(ROUND(#REF!,1),#REF!,0)</f>
        <v>#REF!</v>
      </c>
      <c r="HH459" s="56" t="e">
        <f>MATCH(ROUND(#REF!,1),#REF!,0)</f>
        <v>#REF!</v>
      </c>
      <c r="HI459" s="56" t="e">
        <f>MATCH(ROUND(#REF!,1),#REF!,0)</f>
        <v>#REF!</v>
      </c>
      <c r="HK459" s="115">
        <f t="shared" si="49"/>
        <v>2</v>
      </c>
      <c r="HL459" s="115" t="str" cm="1">
        <f t="array" ref="HL459">IFERROR(INDEX(#REF!,'5. Data Set'!HH459),"")</f>
        <v/>
      </c>
      <c r="HN459" s="116" t="str" cm="1">
        <f t="array" ref="HN459">IF(IFERROR(INDEX($E$5:$E$900,SMALL(IF(ROUND($EH$5:$EH$900,1)=ROUND($EH459,1),ROW($EH$5:$EH$900)-4,""),1)),"")=$E459,"",IFERROR(INDEX($E$5:$E$900,SMALL(IF(ROUND($EH$5:$EH$900,1)=ROUND($EH459,1),ROW($EH$5:$EH$900)-4,""),1)),""))</f>
        <v/>
      </c>
      <c r="HO459" s="116" t="str" cm="1">
        <f t="array" ref="HO459">IF(IFERROR(INDEX($E$5:$E$900,SMALL(IF(ROUND($EH$5:$EH$900,1)=ROUND($EH459,1),ROW($EH$5:$EH$900)-4,""),2)),"")=$E459,"",IFERROR(INDEX($E$5:$E$900,SMALL(IF(ROUND($EH$5:$EH$900,1)=ROUND($EH459,1),ROW($EH$5:$EH$900)-4,""),2)),""))</f>
        <v/>
      </c>
      <c r="HP459" s="116" t="str" cm="1">
        <f t="array" ref="HP459">IF(IFERROR(INDEX($E$5:$E$900,SMALL(IF(ROUND($EH$5:$EH$900,1)=ROUND($EH459,1),ROW($EH$5:$EH$900)-4,""),3)),"")=$E459,"",IFERROR(INDEX($E$5:$E$900,SMALL(IF(ROUND($EH$5:$EH$900,1)=ROUND($EH459,1),ROW($EH$5:$EH$900)-4,""),3)),""))</f>
        <v/>
      </c>
      <c r="HQ459" s="117" t="str" cm="1">
        <f t="array" ref="HQ459">IF(IFERROR(INDEX($E$5:$E$900,SMALL(IF(ROUND($EH$5:$EH$900,1)=ROUND($EH459,1),ROW($EH$5:$EH$900)-4,""),4)),"")=$E459,"",IFERROR(INDEX($E$5:$E$900,SMALL(IF(ROUND($EH$5:$EH$900,1)=ROUND($EH459,1),ROW($EH$5:$EH$900)-4,""),4)),""))</f>
        <v/>
      </c>
      <c r="HR459" s="118"/>
      <c r="HS459" s="105" t="str">
        <f t="shared" si="50"/>
        <v>BBGA</v>
      </c>
      <c r="HT459" s="119" t="str">
        <f t="shared" si="51"/>
        <v/>
      </c>
      <c r="HU459" s="119" t="str">
        <f t="shared" si="51"/>
        <v/>
      </c>
      <c r="HV459" s="119" t="str">
        <f t="shared" si="51"/>
        <v/>
      </c>
      <c r="HW459" s="119" t="str">
        <f t="shared" si="48"/>
        <v/>
      </c>
    </row>
    <row r="460" spans="1:232" ht="12.75" customHeight="1" x14ac:dyDescent="0.25">
      <c r="A460" s="105" t="s">
        <v>1072</v>
      </c>
      <c r="B460" s="105" t="s">
        <v>1439</v>
      </c>
      <c r="C460" s="133" t="s">
        <v>1074</v>
      </c>
      <c r="D460" s="267">
        <v>2020</v>
      </c>
      <c r="E460" s="211" t="s">
        <v>1448</v>
      </c>
      <c r="F460" s="133" t="s">
        <v>300</v>
      </c>
      <c r="G460" s="133" t="s">
        <v>1076</v>
      </c>
      <c r="H460" s="133" t="s">
        <v>1076</v>
      </c>
      <c r="I460" s="133" t="s">
        <v>1076</v>
      </c>
      <c r="J460" s="133" t="s">
        <v>1076</v>
      </c>
      <c r="K460" s="105" t="s">
        <v>1076</v>
      </c>
      <c r="L460" s="105" t="s">
        <v>1076</v>
      </c>
      <c r="M460" s="133" t="s">
        <v>1076</v>
      </c>
      <c r="N460" s="133" t="s">
        <v>1076</v>
      </c>
      <c r="O460" s="133" t="s">
        <v>1076</v>
      </c>
      <c r="P460" s="133" t="s">
        <v>1076</v>
      </c>
      <c r="Q460" s="133" t="s">
        <v>1076</v>
      </c>
      <c r="R460" s="133" t="s">
        <v>1076</v>
      </c>
      <c r="S460" s="105" t="s">
        <v>1077</v>
      </c>
      <c r="T460" s="105" t="s">
        <v>1077</v>
      </c>
      <c r="U460" s="133" t="s">
        <v>1077</v>
      </c>
      <c r="V460" s="133" t="s">
        <v>1077</v>
      </c>
      <c r="W460" s="105" t="s">
        <v>305</v>
      </c>
      <c r="X460" s="105" t="s">
        <v>1251</v>
      </c>
      <c r="Y460" s="133" t="s">
        <v>296</v>
      </c>
      <c r="Z460" s="133">
        <v>1</v>
      </c>
      <c r="AA460" s="133" t="s">
        <v>1449</v>
      </c>
      <c r="AB460" s="133">
        <v>4</v>
      </c>
      <c r="AC460" s="133">
        <v>2</v>
      </c>
      <c r="AD460" s="133">
        <v>2900</v>
      </c>
      <c r="AE460" s="133">
        <v>28</v>
      </c>
      <c r="AF460" s="133">
        <v>2</v>
      </c>
      <c r="AG460" s="133">
        <v>382800</v>
      </c>
      <c r="AH460" s="133">
        <v>12</v>
      </c>
      <c r="AI460" s="133" t="s">
        <v>1442</v>
      </c>
      <c r="AJ460" s="133">
        <v>6</v>
      </c>
      <c r="AK460" s="133"/>
      <c r="AL460" s="133"/>
      <c r="AM460" s="133">
        <v>2</v>
      </c>
      <c r="AN460" s="133" t="s">
        <v>367</v>
      </c>
      <c r="AO460" s="133">
        <v>1600</v>
      </c>
      <c r="AP460" s="212" t="s">
        <v>1140</v>
      </c>
      <c r="AQ460" s="162" t="s">
        <v>1081</v>
      </c>
      <c r="AR460" s="133" t="s">
        <v>1082</v>
      </c>
      <c r="AS460" s="212" t="s">
        <v>1443</v>
      </c>
      <c r="AT460" s="162" t="s">
        <v>478</v>
      </c>
      <c r="AU460" s="133">
        <v>19.405999999999999</v>
      </c>
      <c r="AV460" s="133">
        <v>23.082000000000001</v>
      </c>
      <c r="AW460" s="162">
        <v>29.699000000000002</v>
      </c>
      <c r="AX460" s="133">
        <v>16.524999999999999</v>
      </c>
      <c r="AY460" s="133">
        <v>15.746</v>
      </c>
      <c r="AZ460" s="133">
        <v>49.631</v>
      </c>
      <c r="BA460" s="133">
        <v>16.052</v>
      </c>
      <c r="BB460" s="133">
        <v>60.389000000000003</v>
      </c>
      <c r="BC460" s="133">
        <v>425.41899999999998</v>
      </c>
      <c r="BD460" s="133">
        <v>20.731999999999999</v>
      </c>
      <c r="BE460" s="133">
        <v>133.92699999999999</v>
      </c>
      <c r="BF460" s="133">
        <v>31.9</v>
      </c>
      <c r="BG460" s="133">
        <v>130436.36</v>
      </c>
      <c r="BH460" s="133">
        <v>129675.099</v>
      </c>
      <c r="BI460" s="133">
        <v>18.727</v>
      </c>
      <c r="BJ460" s="133">
        <v>755.26099999999997</v>
      </c>
      <c r="BK460" s="133">
        <v>97524.808999999994</v>
      </c>
      <c r="BL460" s="133">
        <v>14.084</v>
      </c>
      <c r="BM460" s="162">
        <v>643.09</v>
      </c>
      <c r="BN460" s="133">
        <v>65062.389000000003</v>
      </c>
      <c r="BO460" s="133">
        <v>9.3960000000000008</v>
      </c>
      <c r="BP460" s="133">
        <v>492.9</v>
      </c>
      <c r="BQ460" s="133">
        <v>32521.488000000001</v>
      </c>
      <c r="BR460" s="133">
        <v>4.6970000000000001</v>
      </c>
      <c r="BS460" s="133">
        <v>342.84300000000002</v>
      </c>
      <c r="BT460" s="133">
        <v>1239702.97</v>
      </c>
      <c r="BU460" s="133">
        <v>1243879.7339999999</v>
      </c>
      <c r="BV460" s="133">
        <v>21.08</v>
      </c>
      <c r="BW460" s="133">
        <v>774.84500000000003</v>
      </c>
      <c r="BX460" s="133">
        <v>929839.29</v>
      </c>
      <c r="BY460" s="133">
        <v>15.757999999999999</v>
      </c>
      <c r="BZ460" s="133">
        <v>600.85199999999998</v>
      </c>
      <c r="CA460" s="133">
        <v>619929.22400000005</v>
      </c>
      <c r="CB460" s="133">
        <v>10.506</v>
      </c>
      <c r="CC460" s="133">
        <v>427.75200000000001</v>
      </c>
      <c r="CD460" s="133">
        <v>310084.57</v>
      </c>
      <c r="CE460" s="133">
        <v>5.2549999999999999</v>
      </c>
      <c r="CF460" s="133">
        <v>324.39299999999997</v>
      </c>
      <c r="CG460" s="133">
        <v>459865.55</v>
      </c>
      <c r="CH460" s="133">
        <v>458401.14</v>
      </c>
      <c r="CI460" s="133">
        <v>28.745999999999999</v>
      </c>
      <c r="CJ460" s="133">
        <v>721.48099999999999</v>
      </c>
      <c r="CK460" s="133">
        <v>344869.35100000002</v>
      </c>
      <c r="CL460" s="133">
        <v>21.626999999999999</v>
      </c>
      <c r="CM460" s="133">
        <v>646.41600000000005</v>
      </c>
      <c r="CN460" s="133">
        <v>229912.99</v>
      </c>
      <c r="CO460" s="133">
        <v>14.417999999999999</v>
      </c>
      <c r="CP460" s="133">
        <v>506.92599999999999</v>
      </c>
      <c r="CQ460" s="133">
        <v>115033.679</v>
      </c>
      <c r="CR460" s="133">
        <v>7.2140000000000004</v>
      </c>
      <c r="CS460" s="133">
        <v>351.52</v>
      </c>
      <c r="CT460" s="133">
        <v>233477.26</v>
      </c>
      <c r="CU460" s="133">
        <v>233421.39</v>
      </c>
      <c r="CV460" s="133">
        <v>15.5</v>
      </c>
      <c r="CW460" s="133">
        <v>724.73</v>
      </c>
      <c r="CX460" s="133">
        <v>175057.2</v>
      </c>
      <c r="CY460" s="133">
        <v>11.63</v>
      </c>
      <c r="CZ460" s="133">
        <v>628.48</v>
      </c>
      <c r="DA460" s="133">
        <v>116807.79</v>
      </c>
      <c r="DB460" s="133">
        <v>7.76</v>
      </c>
      <c r="DC460" s="133">
        <v>477.52</v>
      </c>
      <c r="DD460" s="133">
        <v>58440.83</v>
      </c>
      <c r="DE460" s="133">
        <v>3.88</v>
      </c>
      <c r="DF460" s="133">
        <v>334.63</v>
      </c>
      <c r="DG460" s="133">
        <v>311613.58</v>
      </c>
      <c r="DH460" s="133">
        <v>311916.3</v>
      </c>
      <c r="DI460" s="133">
        <v>14.93</v>
      </c>
      <c r="DJ460" s="133">
        <v>724.22</v>
      </c>
      <c r="DK460" s="133">
        <v>233592.67</v>
      </c>
      <c r="DL460" s="133">
        <v>11.18</v>
      </c>
      <c r="DM460" s="133">
        <v>630.51</v>
      </c>
      <c r="DN460" s="133">
        <v>155853.51</v>
      </c>
      <c r="DO460" s="133">
        <v>7.46</v>
      </c>
      <c r="DP460" s="133">
        <v>491.97</v>
      </c>
      <c r="DQ460" s="133">
        <v>77931.16</v>
      </c>
      <c r="DR460" s="133">
        <v>3.73</v>
      </c>
      <c r="DS460" s="133">
        <v>336.66</v>
      </c>
      <c r="DT460" s="133">
        <v>45681.120000000003</v>
      </c>
      <c r="DU460" s="133">
        <v>45725.19</v>
      </c>
      <c r="DV460" s="133">
        <v>46.81</v>
      </c>
      <c r="DW460" s="133">
        <v>735.41</v>
      </c>
      <c r="DX460" s="133">
        <v>34258.74</v>
      </c>
      <c r="DY460" s="133">
        <v>35.07</v>
      </c>
      <c r="DZ460" s="133">
        <v>627.20000000000005</v>
      </c>
      <c r="EA460" s="133">
        <v>22879.23</v>
      </c>
      <c r="EB460" s="133">
        <v>23.42</v>
      </c>
      <c r="EC460" s="133">
        <v>479.34</v>
      </c>
      <c r="ED460" s="133">
        <v>11471.41</v>
      </c>
      <c r="EE460" s="133">
        <v>11.74</v>
      </c>
      <c r="EF460" s="133">
        <v>336.57</v>
      </c>
      <c r="EG460" s="133">
        <v>5980200.4699999997</v>
      </c>
      <c r="EH460" s="162">
        <v>5987734.2699999996</v>
      </c>
      <c r="EI460" s="133">
        <v>16.908999999999999</v>
      </c>
      <c r="EJ460" s="133">
        <v>786.99</v>
      </c>
      <c r="EK460" s="133">
        <v>5234587.3600000003</v>
      </c>
      <c r="EL460" s="133">
        <v>14.782</v>
      </c>
      <c r="EM460" s="133">
        <v>681.18</v>
      </c>
      <c r="EN460" s="133">
        <v>4488677.28</v>
      </c>
      <c r="EO460" s="133">
        <v>12.676</v>
      </c>
      <c r="EP460" s="133">
        <v>603.67999999999995</v>
      </c>
      <c r="EQ460" s="133">
        <v>3745708.67</v>
      </c>
      <c r="ER460" s="133">
        <v>10.577999999999999</v>
      </c>
      <c r="ES460" s="133">
        <v>539.23</v>
      </c>
      <c r="ET460" s="133">
        <v>2984788.62</v>
      </c>
      <c r="EU460" s="133">
        <v>8.4290000000000003</v>
      </c>
      <c r="EV460" s="133">
        <v>474.93</v>
      </c>
      <c r="EW460" s="133">
        <v>2241781.12</v>
      </c>
      <c r="EX460" s="133">
        <v>6.3310000000000004</v>
      </c>
      <c r="EY460" s="133">
        <v>412.76</v>
      </c>
      <c r="EZ460" s="133">
        <v>1494590.4</v>
      </c>
      <c r="FA460" s="133">
        <v>4.2210000000000001</v>
      </c>
      <c r="FB460" s="133">
        <v>353.39</v>
      </c>
      <c r="FC460" s="133">
        <v>749152.44</v>
      </c>
      <c r="FD460" s="133">
        <v>2.1160000000000001</v>
      </c>
      <c r="FE460" s="133">
        <v>299.68</v>
      </c>
      <c r="FF460" s="133">
        <v>7371.49</v>
      </c>
      <c r="FG460" s="133">
        <v>7368.42</v>
      </c>
      <c r="FH460" s="133">
        <v>21.77</v>
      </c>
      <c r="FI460" s="133">
        <v>262.11</v>
      </c>
      <c r="FJ460" s="133">
        <v>3689.48</v>
      </c>
      <c r="FK460" s="133">
        <v>10.9</v>
      </c>
      <c r="FL460" s="133">
        <v>248.28</v>
      </c>
      <c r="FM460" s="132">
        <v>21968.93</v>
      </c>
      <c r="FN460" s="132">
        <v>21389.4</v>
      </c>
      <c r="FO460" s="133">
        <v>156.6</v>
      </c>
      <c r="FP460" s="133">
        <v>267.26</v>
      </c>
      <c r="FQ460" s="133">
        <v>10993.82</v>
      </c>
      <c r="FR460" s="72">
        <v>80.489999999999995</v>
      </c>
      <c r="FS460" s="72">
        <v>260.58</v>
      </c>
      <c r="FT460" s="72">
        <v>155.089</v>
      </c>
      <c r="FU460" s="72">
        <v>13.462999999999999</v>
      </c>
      <c r="FV460" s="72">
        <v>648.44399999999996</v>
      </c>
      <c r="FW460" s="72">
        <v>155.75700000000001</v>
      </c>
      <c r="FX460" s="72">
        <v>13.521000000000001</v>
      </c>
      <c r="FY460" s="72">
        <v>653.1</v>
      </c>
      <c r="FZ460" s="72">
        <v>2797849.5619999999</v>
      </c>
      <c r="GA460" s="72">
        <v>18.891999999999999</v>
      </c>
      <c r="GB460" s="72">
        <v>768.55799999999999</v>
      </c>
      <c r="GC460" s="72">
        <v>15481472.963</v>
      </c>
      <c r="GD460" s="72">
        <v>104.53700000000001</v>
      </c>
      <c r="GE460" s="72">
        <v>780.55200000000002</v>
      </c>
      <c r="GF460" s="72">
        <v>165.7</v>
      </c>
      <c r="GG460" s="72">
        <v>22.3</v>
      </c>
      <c r="GH460" s="72">
        <v>160.30000000000001</v>
      </c>
      <c r="GI460" s="72">
        <v>52.7</v>
      </c>
      <c r="GJ460" s="72">
        <v>31.9</v>
      </c>
      <c r="GK460" s="72">
        <v>229.8</v>
      </c>
      <c r="GL460" s="72">
        <v>0</v>
      </c>
      <c r="GM460" s="72">
        <v>1</v>
      </c>
      <c r="GN460" s="72">
        <v>0</v>
      </c>
      <c r="GO460" s="133">
        <v>0</v>
      </c>
      <c r="GP460" s="133">
        <v>0</v>
      </c>
      <c r="GQ460" s="133">
        <v>0</v>
      </c>
      <c r="GR460" s="133" t="s">
        <v>1103</v>
      </c>
      <c r="GS460" s="72"/>
      <c r="GT460" s="72">
        <v>89.98</v>
      </c>
      <c r="GU460" s="72">
        <v>93.46</v>
      </c>
      <c r="GV460" s="72">
        <v>94.29</v>
      </c>
      <c r="GW460" s="72">
        <v>92.4</v>
      </c>
      <c r="GX460" s="72" t="s">
        <v>1085</v>
      </c>
      <c r="GY460" s="72">
        <v>0.99</v>
      </c>
      <c r="GZ460" s="72">
        <v>1600</v>
      </c>
      <c r="HA460" s="133" t="s">
        <v>1086</v>
      </c>
      <c r="HB460" s="133" t="s">
        <v>1444</v>
      </c>
      <c r="HC460" s="53" t="str">
        <f t="shared" si="47"/>
        <v>173</v>
      </c>
      <c r="HD460" s="56">
        <f t="shared" si="46"/>
        <v>2020</v>
      </c>
      <c r="HF460" s="56" t="e">
        <f>MATCH(ROUND(#REF!,1),#REF!,0)</f>
        <v>#REF!</v>
      </c>
      <c r="HG460" s="56" t="e">
        <f>MATCH(ROUND(#REF!,1),#REF!,0)</f>
        <v>#REF!</v>
      </c>
      <c r="HH460" s="56" t="e">
        <f>MATCH(ROUND(#REF!,1),#REF!,0)</f>
        <v>#REF!</v>
      </c>
      <c r="HI460" s="56" t="e">
        <f>MATCH(ROUND(#REF!,1),#REF!,0)</f>
        <v>#REF!</v>
      </c>
      <c r="HK460" s="115">
        <f t="shared" si="49"/>
        <v>2</v>
      </c>
      <c r="HL460" s="115" t="str" cm="1">
        <f t="array" ref="HL460">IFERROR(INDEX(#REF!,'5. Data Set'!HH460),"")</f>
        <v/>
      </c>
      <c r="HN460" s="116" t="str" cm="1">
        <f t="array" ref="HN460">IF(IFERROR(INDEX($E$5:$E$900,SMALL(IF(ROUND($EH$5:$EH$900,1)=ROUND($EH460,1),ROW($EH$5:$EH$900)-4,""),1)),"")=$E460,"",IFERROR(INDEX($E$5:$E$900,SMALL(IF(ROUND($EH$5:$EH$900,1)=ROUND($EH460,1),ROW($EH$5:$EH$900)-4,""),1)),""))</f>
        <v/>
      </c>
      <c r="HO460" s="116" t="str" cm="1">
        <f t="array" ref="HO460">IF(IFERROR(INDEX($E$5:$E$900,SMALL(IF(ROUND($EH$5:$EH$900,1)=ROUND($EH460,1),ROW($EH$5:$EH$900)-4,""),2)),"")=$E460,"",IFERROR(INDEX($E$5:$E$900,SMALL(IF(ROUND($EH$5:$EH$900,1)=ROUND($EH460,1),ROW($EH$5:$EH$900)-4,""),2)),""))</f>
        <v/>
      </c>
      <c r="HP460" s="116" t="str" cm="1">
        <f t="array" ref="HP460">IF(IFERROR(INDEX($E$5:$E$900,SMALL(IF(ROUND($EH$5:$EH$900,1)=ROUND($EH460,1),ROW($EH$5:$EH$900)-4,""),3)),"")=$E460,"",IFERROR(INDEX($E$5:$E$900,SMALL(IF(ROUND($EH$5:$EH$900,1)=ROUND($EH460,1),ROW($EH$5:$EH$900)-4,""),3)),""))</f>
        <v/>
      </c>
      <c r="HQ460" s="117" t="str" cm="1">
        <f t="array" ref="HQ460">IF(IFERROR(INDEX($E$5:$E$900,SMALL(IF(ROUND($EH$5:$EH$900,1)=ROUND($EH460,1),ROW($EH$5:$EH$900)-4,""),4)),"")=$E460,"",IFERROR(INDEX($E$5:$E$900,SMALL(IF(ROUND($EH$5:$EH$900,1)=ROUND($EH460,1),ROW($EH$5:$EH$900)-4,""),4)),""))</f>
        <v/>
      </c>
      <c r="HR460" s="118"/>
      <c r="HS460" s="105" t="str">
        <f t="shared" si="50"/>
        <v>BBGA</v>
      </c>
      <c r="HT460" s="119" t="str">
        <f t="shared" si="51"/>
        <v/>
      </c>
      <c r="HU460" s="119" t="str">
        <f t="shared" si="51"/>
        <v/>
      </c>
      <c r="HV460" s="119" t="str">
        <f t="shared" si="51"/>
        <v/>
      </c>
      <c r="HW460" s="119" t="str">
        <f t="shared" si="48"/>
        <v/>
      </c>
    </row>
    <row r="461" spans="1:232" ht="12.75" customHeight="1" x14ac:dyDescent="0.25">
      <c r="A461" s="105" t="s">
        <v>1072</v>
      </c>
      <c r="B461" s="105" t="s">
        <v>1439</v>
      </c>
      <c r="C461" s="133" t="s">
        <v>1074</v>
      </c>
      <c r="D461" s="267">
        <v>2020</v>
      </c>
      <c r="E461" s="211" t="s">
        <v>1450</v>
      </c>
      <c r="F461" s="133" t="s">
        <v>49</v>
      </c>
      <c r="G461" s="133" t="s">
        <v>1076</v>
      </c>
      <c r="H461" s="133" t="s">
        <v>1076</v>
      </c>
      <c r="I461" s="133" t="s">
        <v>1076</v>
      </c>
      <c r="J461" s="133" t="s">
        <v>1076</v>
      </c>
      <c r="K461" s="105" t="s">
        <v>1076</v>
      </c>
      <c r="L461" s="105" t="s">
        <v>1076</v>
      </c>
      <c r="M461" s="133" t="s">
        <v>1076</v>
      </c>
      <c r="N461" s="133" t="s">
        <v>1076</v>
      </c>
      <c r="O461" s="133" t="s">
        <v>1076</v>
      </c>
      <c r="P461" s="133" t="s">
        <v>1076</v>
      </c>
      <c r="Q461" s="133" t="s">
        <v>1076</v>
      </c>
      <c r="R461" s="133" t="s">
        <v>1076</v>
      </c>
      <c r="S461" s="105" t="s">
        <v>1077</v>
      </c>
      <c r="T461" s="105" t="s">
        <v>1077</v>
      </c>
      <c r="U461" s="133" t="s">
        <v>1077</v>
      </c>
      <c r="V461" s="133" t="s">
        <v>1076</v>
      </c>
      <c r="W461" s="105" t="s">
        <v>305</v>
      </c>
      <c r="X461" s="105" t="s">
        <v>1251</v>
      </c>
      <c r="Y461" s="133" t="s">
        <v>296</v>
      </c>
      <c r="Z461" s="133">
        <v>1</v>
      </c>
      <c r="AA461" s="133" t="s">
        <v>1441</v>
      </c>
      <c r="AB461" s="133">
        <v>4</v>
      </c>
      <c r="AC461" s="133">
        <v>4</v>
      </c>
      <c r="AD461" s="133">
        <v>2800</v>
      </c>
      <c r="AE461" s="133">
        <v>16</v>
      </c>
      <c r="AF461" s="133">
        <v>2</v>
      </c>
      <c r="AG461" s="133">
        <v>766800</v>
      </c>
      <c r="AH461" s="133">
        <v>24</v>
      </c>
      <c r="AI461" s="133" t="s">
        <v>1451</v>
      </c>
      <c r="AJ461" s="133">
        <v>6</v>
      </c>
      <c r="AK461" s="133"/>
      <c r="AL461" s="133"/>
      <c r="AM461" s="133">
        <v>4</v>
      </c>
      <c r="AN461" s="133" t="s">
        <v>367</v>
      </c>
      <c r="AO461" s="133">
        <v>1600</v>
      </c>
      <c r="AP461" s="212" t="s">
        <v>1140</v>
      </c>
      <c r="AQ461" s="162" t="s">
        <v>1081</v>
      </c>
      <c r="AR461" s="133" t="s">
        <v>1082</v>
      </c>
      <c r="AS461" s="212" t="s">
        <v>1443</v>
      </c>
      <c r="AT461" s="162" t="s">
        <v>478</v>
      </c>
      <c r="AU461" s="133">
        <v>14.134</v>
      </c>
      <c r="AV461" s="133">
        <v>20.949000000000002</v>
      </c>
      <c r="AW461" s="162">
        <v>22.088999999999999</v>
      </c>
      <c r="AX461" s="133">
        <v>12.451000000000001</v>
      </c>
      <c r="AY461" s="133">
        <v>11.724</v>
      </c>
      <c r="AZ461" s="133">
        <v>37.585999999999999</v>
      </c>
      <c r="BA461" s="133">
        <v>11.843999999999999</v>
      </c>
      <c r="BB461" s="133">
        <v>37.017000000000003</v>
      </c>
      <c r="BC461" s="133">
        <v>268.11900000000003</v>
      </c>
      <c r="BD461" s="133">
        <v>21.966000000000001</v>
      </c>
      <c r="BE461" s="133">
        <v>161.15299999999999</v>
      </c>
      <c r="BF461" s="133">
        <v>27.1</v>
      </c>
      <c r="BG461" s="133">
        <v>140314.82</v>
      </c>
      <c r="BH461" s="133">
        <v>139666.07699999999</v>
      </c>
      <c r="BI461" s="133">
        <v>20.170000000000002</v>
      </c>
      <c r="BJ461" s="133">
        <v>1012.861</v>
      </c>
      <c r="BK461" s="133">
        <v>104919.05899999999</v>
      </c>
      <c r="BL461" s="133">
        <v>15.151999999999999</v>
      </c>
      <c r="BM461" s="162">
        <v>968.16800000000001</v>
      </c>
      <c r="BN461" s="133">
        <v>69958.468999999997</v>
      </c>
      <c r="BO461" s="133">
        <v>10.103</v>
      </c>
      <c r="BP461" s="133">
        <v>746.51599999999996</v>
      </c>
      <c r="BQ461" s="133">
        <v>35028.114000000001</v>
      </c>
      <c r="BR461" s="133">
        <v>5.0590000000000002</v>
      </c>
      <c r="BS461" s="133">
        <v>534.68399999999997</v>
      </c>
      <c r="BT461" s="133">
        <v>1853221.38</v>
      </c>
      <c r="BU461" s="133">
        <v>1857943.5560000001</v>
      </c>
      <c r="BV461" s="133">
        <v>31.486000000000001</v>
      </c>
      <c r="BW461" s="133">
        <v>1066.626</v>
      </c>
      <c r="BX461" s="133">
        <v>1389572.243</v>
      </c>
      <c r="BY461" s="133">
        <v>23.548999999999999</v>
      </c>
      <c r="BZ461" s="133">
        <v>1028.377</v>
      </c>
      <c r="CA461" s="133">
        <v>926588.57499999995</v>
      </c>
      <c r="CB461" s="133">
        <v>15.702999999999999</v>
      </c>
      <c r="CC461" s="133">
        <v>764.70299999999997</v>
      </c>
      <c r="CD461" s="133">
        <v>463286.43599999999</v>
      </c>
      <c r="CE461" s="133">
        <v>7.851</v>
      </c>
      <c r="CF461" s="133">
        <v>565.86800000000005</v>
      </c>
      <c r="CG461" s="133">
        <v>499224.47</v>
      </c>
      <c r="CH461" s="133">
        <v>494749.33600000001</v>
      </c>
      <c r="CI461" s="133">
        <v>31.026</v>
      </c>
      <c r="CJ461" s="133">
        <v>969.00300000000004</v>
      </c>
      <c r="CK461" s="133">
        <v>374314.70600000001</v>
      </c>
      <c r="CL461" s="133">
        <v>23.472999999999999</v>
      </c>
      <c r="CM461" s="133">
        <v>969.34799999999996</v>
      </c>
      <c r="CN461" s="133">
        <v>249604.15900000001</v>
      </c>
      <c r="CO461" s="133">
        <v>15.653</v>
      </c>
      <c r="CP461" s="133">
        <v>757.84500000000003</v>
      </c>
      <c r="CQ461" s="133">
        <v>124791.83900000001</v>
      </c>
      <c r="CR461" s="133">
        <v>7.8259999999999996</v>
      </c>
      <c r="CS461" s="133">
        <v>526.35199999999998</v>
      </c>
      <c r="CT461" s="133">
        <v>257396.11</v>
      </c>
      <c r="CU461" s="133">
        <v>257010.6</v>
      </c>
      <c r="CV461" s="133">
        <v>17.07</v>
      </c>
      <c r="CW461" s="133">
        <v>969.99</v>
      </c>
      <c r="CX461" s="133">
        <v>192926.4</v>
      </c>
      <c r="CY461" s="133">
        <v>12.81</v>
      </c>
      <c r="CZ461" s="133">
        <v>890.56</v>
      </c>
      <c r="DA461" s="133">
        <v>128721.89</v>
      </c>
      <c r="DB461" s="133">
        <v>8.5500000000000007</v>
      </c>
      <c r="DC461" s="133">
        <v>719</v>
      </c>
      <c r="DD461" s="133">
        <v>64322.85</v>
      </c>
      <c r="DE461" s="133">
        <v>4.2699999999999996</v>
      </c>
      <c r="DF461" s="133">
        <v>535.14</v>
      </c>
      <c r="DG461" s="133">
        <v>347561.87</v>
      </c>
      <c r="DH461" s="133">
        <v>347682.22</v>
      </c>
      <c r="DI461" s="133">
        <v>16.649999999999999</v>
      </c>
      <c r="DJ461" s="133">
        <v>976.17</v>
      </c>
      <c r="DK461" s="133">
        <v>260875.87</v>
      </c>
      <c r="DL461" s="133">
        <v>12.49</v>
      </c>
      <c r="DM461" s="133">
        <v>974.06</v>
      </c>
      <c r="DN461" s="133">
        <v>173846.77</v>
      </c>
      <c r="DO461" s="133">
        <v>8.32</v>
      </c>
      <c r="DP461" s="133">
        <v>758.42</v>
      </c>
      <c r="DQ461" s="133">
        <v>86934.69</v>
      </c>
      <c r="DR461" s="133">
        <v>4.16</v>
      </c>
      <c r="DS461" s="133">
        <v>528.71</v>
      </c>
      <c r="DT461" s="133">
        <v>50316.58</v>
      </c>
      <c r="DU461" s="133">
        <v>50283.73</v>
      </c>
      <c r="DV461" s="133">
        <v>51.48</v>
      </c>
      <c r="DW461" s="133">
        <v>973.4</v>
      </c>
      <c r="DX461" s="133">
        <v>37763.410000000003</v>
      </c>
      <c r="DY461" s="133">
        <v>38.659999999999997</v>
      </c>
      <c r="DZ461" s="133">
        <v>890.73</v>
      </c>
      <c r="EA461" s="133">
        <v>25180.75</v>
      </c>
      <c r="EB461" s="133">
        <v>25.78</v>
      </c>
      <c r="EC461" s="133">
        <v>711.09</v>
      </c>
      <c r="ED461" s="133">
        <v>12590.98</v>
      </c>
      <c r="EE461" s="133">
        <v>12.89</v>
      </c>
      <c r="EF461" s="133">
        <v>537.35</v>
      </c>
      <c r="EG461" s="133">
        <v>6813703.46</v>
      </c>
      <c r="EH461" s="162">
        <v>6817886.3799999999</v>
      </c>
      <c r="EI461" s="133">
        <v>19.253</v>
      </c>
      <c r="EJ461" s="133">
        <v>1023.56</v>
      </c>
      <c r="EK461" s="133">
        <v>5961795.3200000003</v>
      </c>
      <c r="EL461" s="133">
        <v>16.835999999999999</v>
      </c>
      <c r="EM461" s="133">
        <v>1015.31</v>
      </c>
      <c r="EN461" s="133">
        <v>5101456.63</v>
      </c>
      <c r="EO461" s="133">
        <v>14.406000000000001</v>
      </c>
      <c r="EP461" s="133">
        <v>936.88</v>
      </c>
      <c r="EQ461" s="133">
        <v>4271311.26</v>
      </c>
      <c r="ER461" s="133">
        <v>12.061999999999999</v>
      </c>
      <c r="ES461" s="133">
        <v>843.4</v>
      </c>
      <c r="ET461" s="133">
        <v>3398655.54</v>
      </c>
      <c r="EU461" s="133">
        <v>9.5980000000000008</v>
      </c>
      <c r="EV461" s="133">
        <v>749.17</v>
      </c>
      <c r="EW461" s="133">
        <v>2552933.29</v>
      </c>
      <c r="EX461" s="133">
        <v>7.2089999999999996</v>
      </c>
      <c r="EY461" s="133">
        <v>662.64</v>
      </c>
      <c r="EZ461" s="133">
        <v>1703139.93</v>
      </c>
      <c r="FA461" s="133">
        <v>4.8099999999999996</v>
      </c>
      <c r="FB461" s="133">
        <v>576.69000000000005</v>
      </c>
      <c r="FC461" s="133">
        <v>851552.52</v>
      </c>
      <c r="FD461" s="133">
        <v>2.4049999999999998</v>
      </c>
      <c r="FE461" s="133">
        <v>495.12</v>
      </c>
      <c r="FF461" s="133">
        <v>7467.9</v>
      </c>
      <c r="FG461" s="133">
        <v>7526.94</v>
      </c>
      <c r="FH461" s="133">
        <v>22.24</v>
      </c>
      <c r="FI461" s="133">
        <v>436.28</v>
      </c>
      <c r="FJ461" s="133">
        <v>3731.22</v>
      </c>
      <c r="FK461" s="133">
        <v>11.02</v>
      </c>
      <c r="FL461" s="133">
        <v>410.1</v>
      </c>
      <c r="FM461" s="132">
        <v>22235.65</v>
      </c>
      <c r="FN461" s="132">
        <v>22207.3</v>
      </c>
      <c r="FO461" s="133">
        <v>162.58000000000001</v>
      </c>
      <c r="FP461" s="133">
        <v>436.56</v>
      </c>
      <c r="FQ461" s="133">
        <v>11109.79</v>
      </c>
      <c r="FR461" s="72">
        <v>81.34</v>
      </c>
      <c r="FS461" s="72">
        <v>421.37</v>
      </c>
      <c r="FT461" s="72">
        <v>274.76900000000001</v>
      </c>
      <c r="FU461" s="72">
        <v>23.850999999999999</v>
      </c>
      <c r="FV461" s="72">
        <v>1082.5419999999999</v>
      </c>
      <c r="FW461" s="72">
        <v>273.39400000000001</v>
      </c>
      <c r="FX461" s="72">
        <v>23.731999999999999</v>
      </c>
      <c r="FY461" s="72">
        <v>1083.662</v>
      </c>
      <c r="FZ461" s="72">
        <v>3055779.7429999998</v>
      </c>
      <c r="GA461" s="72">
        <v>20.634</v>
      </c>
      <c r="GB461" s="72">
        <v>1032</v>
      </c>
      <c r="GC461" s="72">
        <v>24657394.767999999</v>
      </c>
      <c r="GD461" s="72">
        <v>166.49700000000001</v>
      </c>
      <c r="GE461" s="72">
        <v>1033.1579999999999</v>
      </c>
      <c r="GF461" s="72">
        <v>235.9</v>
      </c>
      <c r="GG461" s="72">
        <v>17.100000000000001</v>
      </c>
      <c r="GH461" s="72">
        <v>99.6</v>
      </c>
      <c r="GI461" s="72">
        <v>59.5</v>
      </c>
      <c r="GJ461" s="72">
        <v>27.1</v>
      </c>
      <c r="GK461" s="72">
        <v>229.6</v>
      </c>
      <c r="GL461" s="72">
        <v>0</v>
      </c>
      <c r="GM461" s="72">
        <v>2</v>
      </c>
      <c r="GN461" s="72">
        <v>0</v>
      </c>
      <c r="GO461" s="133">
        <v>0</v>
      </c>
      <c r="GP461" s="133">
        <v>0</v>
      </c>
      <c r="GQ461" s="133">
        <v>0</v>
      </c>
      <c r="GR461" s="133" t="s">
        <v>1452</v>
      </c>
      <c r="GS461" s="72"/>
      <c r="GT461" s="72">
        <v>89.98</v>
      </c>
      <c r="GU461" s="72">
        <v>93.46</v>
      </c>
      <c r="GV461" s="72">
        <v>94.29</v>
      </c>
      <c r="GW461" s="72">
        <v>92.4</v>
      </c>
      <c r="GX461" s="72" t="s">
        <v>1085</v>
      </c>
      <c r="GY461" s="72">
        <v>0.99</v>
      </c>
      <c r="GZ461" s="72">
        <v>1600</v>
      </c>
      <c r="HA461" s="133" t="s">
        <v>1086</v>
      </c>
      <c r="HB461" s="133" t="s">
        <v>1444</v>
      </c>
      <c r="HC461" s="53" t="str">
        <f t="shared" si="47"/>
        <v>174</v>
      </c>
      <c r="HD461" s="56">
        <f t="shared" si="46"/>
        <v>2020</v>
      </c>
      <c r="HF461" s="56" t="e">
        <f>MATCH(ROUND(#REF!,1),#REF!,0)</f>
        <v>#REF!</v>
      </c>
      <c r="HG461" s="56" t="e">
        <f>MATCH(ROUND(#REF!,1),#REF!,0)</f>
        <v>#REF!</v>
      </c>
      <c r="HH461" s="56" t="e">
        <f>MATCH(ROUND(#REF!,1),#REF!,0)</f>
        <v>#REF!</v>
      </c>
      <c r="HI461" s="56" t="e">
        <f>MATCH(ROUND(#REF!,1),#REF!,0)</f>
        <v>#REF!</v>
      </c>
      <c r="HK461" s="115">
        <f t="shared" si="49"/>
        <v>4</v>
      </c>
      <c r="HL461" s="115" t="str" cm="1">
        <f t="array" ref="HL461">IFERROR(INDEX(#REF!,'5. Data Set'!HH461),"")</f>
        <v/>
      </c>
      <c r="HN461" s="116" t="str" cm="1">
        <f t="array" ref="HN461">IF(IFERROR(INDEX($E$5:$E$900,SMALL(IF(ROUND($EH$5:$EH$900,1)=ROUND($EH461,1),ROW($EH$5:$EH$900)-4,""),1)),"")=$E461,"",IFERROR(INDEX($E$5:$E$900,SMALL(IF(ROUND($EH$5:$EH$900,1)=ROUND($EH461,1),ROW($EH$5:$EH$900)-4,""),1)),""))</f>
        <v/>
      </c>
      <c r="HO461" s="116" t="str" cm="1">
        <f t="array" ref="HO461">IF(IFERROR(INDEX($E$5:$E$900,SMALL(IF(ROUND($EH$5:$EH$900,1)=ROUND($EH461,1),ROW($EH$5:$EH$900)-4,""),2)),"")=$E461,"",IFERROR(INDEX($E$5:$E$900,SMALL(IF(ROUND($EH$5:$EH$900,1)=ROUND($EH461,1),ROW($EH$5:$EH$900)-4,""),2)),""))</f>
        <v/>
      </c>
      <c r="HP461" s="116" t="str" cm="1">
        <f t="array" ref="HP461">IF(IFERROR(INDEX($E$5:$E$900,SMALL(IF(ROUND($EH$5:$EH$900,1)=ROUND($EH461,1),ROW($EH$5:$EH$900)-4,""),3)),"")=$E461,"",IFERROR(INDEX($E$5:$E$900,SMALL(IF(ROUND($EH$5:$EH$900,1)=ROUND($EH461,1),ROW($EH$5:$EH$900)-4,""),3)),""))</f>
        <v/>
      </c>
      <c r="HQ461" s="117" t="str" cm="1">
        <f t="array" ref="HQ461">IF(IFERROR(INDEX($E$5:$E$900,SMALL(IF(ROUND($EH$5:$EH$900,1)=ROUND($EH461,1),ROW($EH$5:$EH$900)-4,""),4)),"")=$E461,"",IFERROR(INDEX($E$5:$E$900,SMALL(IF(ROUND($EH$5:$EH$900,1)=ROUND($EH461,1),ROW($EH$5:$EH$900)-4,""),4)),""))</f>
        <v/>
      </c>
      <c r="HR461" s="118"/>
      <c r="HS461" s="105" t="str">
        <f t="shared" si="50"/>
        <v>BBGA</v>
      </c>
      <c r="HT461" s="119" t="str">
        <f t="shared" si="51"/>
        <v/>
      </c>
      <c r="HU461" s="119" t="str">
        <f t="shared" si="51"/>
        <v/>
      </c>
      <c r="HV461" s="119" t="str">
        <f t="shared" si="51"/>
        <v/>
      </c>
      <c r="HW461" s="119" t="str">
        <f t="shared" si="48"/>
        <v/>
      </c>
    </row>
    <row r="462" spans="1:232" ht="12.75" customHeight="1" x14ac:dyDescent="0.25">
      <c r="A462" s="105" t="s">
        <v>1072</v>
      </c>
      <c r="B462" s="268" t="s">
        <v>1439</v>
      </c>
      <c r="C462" s="133" t="s">
        <v>1074</v>
      </c>
      <c r="D462" s="267">
        <v>2020</v>
      </c>
      <c r="E462" s="211" t="s">
        <v>1453</v>
      </c>
      <c r="F462" s="133" t="s">
        <v>309</v>
      </c>
      <c r="G462" s="133" t="s">
        <v>1076</v>
      </c>
      <c r="H462" s="133" t="s">
        <v>1076</v>
      </c>
      <c r="I462" s="133" t="s">
        <v>1076</v>
      </c>
      <c r="J462" s="133" t="s">
        <v>1076</v>
      </c>
      <c r="K462" s="105" t="s">
        <v>1076</v>
      </c>
      <c r="L462" s="105" t="s">
        <v>1076</v>
      </c>
      <c r="M462" s="133" t="s">
        <v>1076</v>
      </c>
      <c r="N462" s="133" t="s">
        <v>1076</v>
      </c>
      <c r="O462" s="133" t="s">
        <v>1076</v>
      </c>
      <c r="P462" s="133" t="s">
        <v>1076</v>
      </c>
      <c r="Q462" s="133" t="s">
        <v>1076</v>
      </c>
      <c r="R462" s="133" t="s">
        <v>1076</v>
      </c>
      <c r="S462" s="105" t="s">
        <v>1077</v>
      </c>
      <c r="T462" s="105" t="s">
        <v>1077</v>
      </c>
      <c r="U462" s="133" t="s">
        <v>1077</v>
      </c>
      <c r="V462" s="133" t="s">
        <v>1077</v>
      </c>
      <c r="W462" s="105" t="s">
        <v>305</v>
      </c>
      <c r="X462" s="105" t="s">
        <v>1251</v>
      </c>
      <c r="Y462" s="133" t="s">
        <v>296</v>
      </c>
      <c r="Z462" s="133">
        <v>1</v>
      </c>
      <c r="AA462" s="133" t="s">
        <v>1446</v>
      </c>
      <c r="AB462" s="133">
        <v>4</v>
      </c>
      <c r="AC462" s="133">
        <v>4</v>
      </c>
      <c r="AD462" s="133">
        <v>3900</v>
      </c>
      <c r="AE462" s="133">
        <v>8</v>
      </c>
      <c r="AF462" s="133">
        <v>2</v>
      </c>
      <c r="AG462" s="133">
        <v>766800</v>
      </c>
      <c r="AH462" s="133">
        <v>24</v>
      </c>
      <c r="AI462" s="133" t="s">
        <v>1454</v>
      </c>
      <c r="AJ462" s="133">
        <v>8</v>
      </c>
      <c r="AK462" s="133"/>
      <c r="AL462" s="133"/>
      <c r="AM462" s="133">
        <v>4</v>
      </c>
      <c r="AN462" s="133" t="s">
        <v>367</v>
      </c>
      <c r="AO462" s="133">
        <v>1600</v>
      </c>
      <c r="AP462" s="212" t="s">
        <v>1140</v>
      </c>
      <c r="AQ462" s="162" t="s">
        <v>1081</v>
      </c>
      <c r="AR462" s="133" t="s">
        <v>1082</v>
      </c>
      <c r="AS462" s="212" t="s">
        <v>1443</v>
      </c>
      <c r="AT462" s="162" t="s">
        <v>478</v>
      </c>
      <c r="AU462" s="133">
        <v>10.313000000000001</v>
      </c>
      <c r="AV462" s="133">
        <v>16.47</v>
      </c>
      <c r="AW462" s="162">
        <v>16.12</v>
      </c>
      <c r="AX462" s="133">
        <v>8.5329999999999995</v>
      </c>
      <c r="AY462" s="133">
        <v>8.4819999999999993</v>
      </c>
      <c r="AZ462" s="133">
        <v>25.911999999999999</v>
      </c>
      <c r="BA462" s="133">
        <v>9.8149999999999995</v>
      </c>
      <c r="BB462" s="133">
        <v>2.4910000000000001</v>
      </c>
      <c r="BC462" s="133">
        <v>5.1870000000000003</v>
      </c>
      <c r="BD462" s="133">
        <v>23.306000000000001</v>
      </c>
      <c r="BE462" s="133">
        <v>105.74299999999999</v>
      </c>
      <c r="BF462" s="133">
        <v>17.899999999999999</v>
      </c>
      <c r="BG462" s="133">
        <v>91776.17</v>
      </c>
      <c r="BH462" s="133">
        <v>91590.922999999995</v>
      </c>
      <c r="BI462" s="133">
        <v>13.227</v>
      </c>
      <c r="BJ462" s="133">
        <v>965.99400000000003</v>
      </c>
      <c r="BK462" s="133">
        <v>68812.019</v>
      </c>
      <c r="BL462" s="133">
        <v>9.9380000000000006</v>
      </c>
      <c r="BM462" s="162">
        <v>820.72299999999996</v>
      </c>
      <c r="BN462" s="133">
        <v>45942.875999999997</v>
      </c>
      <c r="BO462" s="133">
        <v>6.6349999999999998</v>
      </c>
      <c r="BP462" s="133">
        <v>661.38099999999997</v>
      </c>
      <c r="BQ462" s="133">
        <v>22933.663</v>
      </c>
      <c r="BR462" s="133">
        <v>3.3119999999999998</v>
      </c>
      <c r="BS462" s="133">
        <v>487.05500000000001</v>
      </c>
      <c r="BT462" s="133">
        <v>1355656.05</v>
      </c>
      <c r="BU462" s="133">
        <v>1357560.4609999999</v>
      </c>
      <c r="BV462" s="133">
        <v>23.006</v>
      </c>
      <c r="BW462" s="133">
        <v>1056.6869999999999</v>
      </c>
      <c r="BX462" s="133">
        <v>1016708.189</v>
      </c>
      <c r="BY462" s="133">
        <v>17.23</v>
      </c>
      <c r="BZ462" s="133">
        <v>909.65800000000002</v>
      </c>
      <c r="CA462" s="133">
        <v>677969.56200000003</v>
      </c>
      <c r="CB462" s="133">
        <v>11.489000000000001</v>
      </c>
      <c r="CC462" s="133">
        <v>711.58100000000002</v>
      </c>
      <c r="CD462" s="133">
        <v>338945.66499999998</v>
      </c>
      <c r="CE462" s="133">
        <v>5.7439999999999998</v>
      </c>
      <c r="CF462" s="133">
        <v>519.75199999999995</v>
      </c>
      <c r="CG462" s="133">
        <v>370204.08</v>
      </c>
      <c r="CH462" s="133">
        <v>365653.027</v>
      </c>
      <c r="CI462" s="133">
        <v>22.93</v>
      </c>
      <c r="CJ462" s="133">
        <v>1146</v>
      </c>
      <c r="CK462" s="133">
        <v>277695.35200000001</v>
      </c>
      <c r="CL462" s="133">
        <v>17.414000000000001</v>
      </c>
      <c r="CM462" s="133">
        <v>918.33500000000004</v>
      </c>
      <c r="CN462" s="133">
        <v>185018.08300000001</v>
      </c>
      <c r="CO462" s="133">
        <v>11.602</v>
      </c>
      <c r="CP462" s="133">
        <v>750.54499999999996</v>
      </c>
      <c r="CQ462" s="133">
        <v>92585.269</v>
      </c>
      <c r="CR462" s="133">
        <v>5.806</v>
      </c>
      <c r="CS462" s="133">
        <v>504.29700000000003</v>
      </c>
      <c r="CT462" s="133">
        <v>156891.82</v>
      </c>
      <c r="CU462" s="133">
        <v>156861.97</v>
      </c>
      <c r="CV462" s="133">
        <v>10.42</v>
      </c>
      <c r="CW462" s="133">
        <v>886.56</v>
      </c>
      <c r="CX462" s="133">
        <v>117632.99</v>
      </c>
      <c r="CY462" s="133">
        <v>7.81</v>
      </c>
      <c r="CZ462" s="133">
        <v>775.67</v>
      </c>
      <c r="DA462" s="133">
        <v>78349.36</v>
      </c>
      <c r="DB462" s="133">
        <v>5.2</v>
      </c>
      <c r="DC462" s="133">
        <v>638.49</v>
      </c>
      <c r="DD462" s="133">
        <v>39295.5</v>
      </c>
      <c r="DE462" s="133">
        <v>2.61</v>
      </c>
      <c r="DF462" s="133">
        <v>474.8</v>
      </c>
      <c r="DG462" s="133">
        <v>221693.3</v>
      </c>
      <c r="DH462" s="133">
        <v>221960.05</v>
      </c>
      <c r="DI462" s="133">
        <v>10.63</v>
      </c>
      <c r="DJ462" s="133">
        <v>914.17</v>
      </c>
      <c r="DK462" s="133">
        <v>166378.10999999999</v>
      </c>
      <c r="DL462" s="133">
        <v>7.97</v>
      </c>
      <c r="DM462" s="133">
        <v>809.02</v>
      </c>
      <c r="DN462" s="133">
        <v>110813.72</v>
      </c>
      <c r="DO462" s="133">
        <v>5.31</v>
      </c>
      <c r="DP462" s="133">
        <v>656.8</v>
      </c>
      <c r="DQ462" s="133">
        <v>55485.04</v>
      </c>
      <c r="DR462" s="133">
        <v>2.66</v>
      </c>
      <c r="DS462" s="133">
        <v>474.43</v>
      </c>
      <c r="DT462" s="133">
        <v>32282.67</v>
      </c>
      <c r="DU462" s="133">
        <v>32317.65</v>
      </c>
      <c r="DV462" s="133">
        <v>33.08</v>
      </c>
      <c r="DW462" s="133">
        <v>990.66</v>
      </c>
      <c r="DX462" s="133">
        <v>24224.92</v>
      </c>
      <c r="DY462" s="133">
        <v>24.8</v>
      </c>
      <c r="DZ462" s="133">
        <v>794.91</v>
      </c>
      <c r="EA462" s="133">
        <v>16133.19</v>
      </c>
      <c r="EB462" s="133">
        <v>16.52</v>
      </c>
      <c r="EC462" s="133">
        <v>651.53</v>
      </c>
      <c r="ED462" s="133">
        <v>8090.24</v>
      </c>
      <c r="EE462" s="133">
        <v>8.2799999999999994</v>
      </c>
      <c r="EF462" s="133">
        <v>485.13</v>
      </c>
      <c r="EG462" s="133">
        <v>5157536.8899999997</v>
      </c>
      <c r="EH462" s="162">
        <v>5179936.59</v>
      </c>
      <c r="EI462" s="133">
        <v>14.628</v>
      </c>
      <c r="EJ462" s="133">
        <v>995.34</v>
      </c>
      <c r="EK462" s="133">
        <v>4499948.9800000004</v>
      </c>
      <c r="EL462" s="133">
        <v>12.708</v>
      </c>
      <c r="EM462" s="133">
        <v>904.91</v>
      </c>
      <c r="EN462" s="133">
        <v>3868900.78</v>
      </c>
      <c r="EO462" s="133">
        <v>10.926</v>
      </c>
      <c r="EP462" s="133">
        <v>830.08</v>
      </c>
      <c r="EQ462" s="133">
        <v>3223367.4</v>
      </c>
      <c r="ER462" s="133">
        <v>9.1029999999999998</v>
      </c>
      <c r="ES462" s="133">
        <v>755.08</v>
      </c>
      <c r="ET462" s="133">
        <v>2578110.87</v>
      </c>
      <c r="EU462" s="133">
        <v>7.28</v>
      </c>
      <c r="EV462" s="133">
        <v>681.26</v>
      </c>
      <c r="EW462" s="133">
        <v>1933747.32</v>
      </c>
      <c r="EX462" s="133">
        <v>5.4610000000000003</v>
      </c>
      <c r="EY462" s="133">
        <v>606.04</v>
      </c>
      <c r="EZ462" s="133">
        <v>1293018.1599999999</v>
      </c>
      <c r="FA462" s="133">
        <v>3.6509999999999998</v>
      </c>
      <c r="FB462" s="133">
        <v>528.83000000000004</v>
      </c>
      <c r="FC462" s="133">
        <v>642232.25</v>
      </c>
      <c r="FD462" s="133">
        <v>1.8140000000000001</v>
      </c>
      <c r="FE462" s="133">
        <v>458.67</v>
      </c>
      <c r="FF462" s="133">
        <v>327.02999999999997</v>
      </c>
      <c r="FG462" s="133">
        <v>319.64999999999998</v>
      </c>
      <c r="FH462" s="133">
        <v>0.94</v>
      </c>
      <c r="FI462" s="133">
        <v>298.57</v>
      </c>
      <c r="FJ462" s="133">
        <v>165.68</v>
      </c>
      <c r="FK462" s="133">
        <v>0.49</v>
      </c>
      <c r="FL462" s="133">
        <v>249.46</v>
      </c>
      <c r="FM462" s="132">
        <v>252.48</v>
      </c>
      <c r="FN462" s="132">
        <v>253.79</v>
      </c>
      <c r="FO462" s="133">
        <v>1.86</v>
      </c>
      <c r="FP462" s="133">
        <v>260.61</v>
      </c>
      <c r="FQ462" s="133">
        <v>125.29</v>
      </c>
      <c r="FR462" s="72">
        <v>0.92</v>
      </c>
      <c r="FS462" s="72">
        <v>243.06</v>
      </c>
      <c r="FT462" s="72">
        <v>259.23</v>
      </c>
      <c r="FU462" s="72">
        <v>22.503</v>
      </c>
      <c r="FV462" s="72">
        <v>944.80700000000002</v>
      </c>
      <c r="FW462" s="72">
        <v>252.21899999999999</v>
      </c>
      <c r="FX462" s="72">
        <v>21.893999999999998</v>
      </c>
      <c r="FY462" s="72">
        <v>960.01400000000001</v>
      </c>
      <c r="FZ462" s="72">
        <v>2116572.1039999998</v>
      </c>
      <c r="GA462" s="72">
        <v>14.292</v>
      </c>
      <c r="GB462" s="72">
        <v>1060.6189999999999</v>
      </c>
      <c r="GC462" s="72">
        <v>15566082.134</v>
      </c>
      <c r="GD462" s="72">
        <v>105.10899999999999</v>
      </c>
      <c r="GE462" s="72">
        <v>994.00300000000004</v>
      </c>
      <c r="GF462" s="72">
        <v>224</v>
      </c>
      <c r="GG462" s="72">
        <v>12.6</v>
      </c>
      <c r="GH462" s="72">
        <v>3.6</v>
      </c>
      <c r="GI462" s="72">
        <v>49.6</v>
      </c>
      <c r="GJ462" s="72">
        <v>17.899999999999999</v>
      </c>
      <c r="GK462" s="72">
        <v>229.4</v>
      </c>
      <c r="GL462" s="72">
        <v>0</v>
      </c>
      <c r="GM462" s="72">
        <v>2</v>
      </c>
      <c r="GN462" s="72">
        <v>0</v>
      </c>
      <c r="GO462" s="133">
        <v>0</v>
      </c>
      <c r="GP462" s="133">
        <v>0</v>
      </c>
      <c r="GQ462" s="133">
        <v>0</v>
      </c>
      <c r="GR462" s="133" t="s">
        <v>1452</v>
      </c>
      <c r="GS462" s="72"/>
      <c r="GT462" s="72">
        <v>89.98</v>
      </c>
      <c r="GU462" s="72">
        <v>93.46</v>
      </c>
      <c r="GV462" s="72">
        <v>94.29</v>
      </c>
      <c r="GW462" s="72">
        <v>92.4</v>
      </c>
      <c r="GX462" s="72" t="s">
        <v>1085</v>
      </c>
      <c r="GY462" s="72">
        <v>0.99</v>
      </c>
      <c r="GZ462" s="72">
        <v>1600</v>
      </c>
      <c r="HA462" s="133" t="s">
        <v>1086</v>
      </c>
      <c r="HB462" s="133" t="s">
        <v>1444</v>
      </c>
      <c r="HC462" s="53" t="str">
        <f t="shared" si="47"/>
        <v>175</v>
      </c>
      <c r="HD462" s="56">
        <f t="shared" si="46"/>
        <v>2020</v>
      </c>
      <c r="HF462" s="56" t="e">
        <f>MATCH(ROUND(#REF!,1),#REF!,0)</f>
        <v>#REF!</v>
      </c>
      <c r="HG462" s="56" t="e">
        <f>MATCH(ROUND(#REF!,1),#REF!,0)</f>
        <v>#REF!</v>
      </c>
      <c r="HH462" s="56" t="e">
        <f>MATCH(ROUND(#REF!,1),#REF!,0)</f>
        <v>#REF!</v>
      </c>
      <c r="HI462" s="56" t="e">
        <f>MATCH(ROUND(#REF!,1),#REF!,0)</f>
        <v>#REF!</v>
      </c>
      <c r="HK462" s="115">
        <f t="shared" si="49"/>
        <v>4</v>
      </c>
      <c r="HL462" s="115" t="str" cm="1">
        <f t="array" ref="HL462">IFERROR(INDEX(#REF!,'5. Data Set'!HH462),"")</f>
        <v/>
      </c>
      <c r="HN462" s="116" t="str" cm="1">
        <f t="array" ref="HN462">IF(IFERROR(INDEX($E$5:$E$900,SMALL(IF(ROUND($EH$5:$EH$900,1)=ROUND($EH462,1),ROW($EH$5:$EH$900)-4,""),1)),"")=$E462,"",IFERROR(INDEX($E$5:$E$900,SMALL(IF(ROUND($EH$5:$EH$900,1)=ROUND($EH462,1),ROW($EH$5:$EH$900)-4,""),1)),""))</f>
        <v/>
      </c>
      <c r="HO462" s="116" t="str" cm="1">
        <f t="array" ref="HO462">IF(IFERROR(INDEX($E$5:$E$900,SMALL(IF(ROUND($EH$5:$EH$900,1)=ROUND($EH462,1),ROW($EH$5:$EH$900)-4,""),2)),"")=$E462,"",IFERROR(INDEX($E$5:$E$900,SMALL(IF(ROUND($EH$5:$EH$900,1)=ROUND($EH462,1),ROW($EH$5:$EH$900)-4,""),2)),""))</f>
        <v/>
      </c>
      <c r="HP462" s="116" t="str" cm="1">
        <f t="array" ref="HP462">IF(IFERROR(INDEX($E$5:$E$900,SMALL(IF(ROUND($EH$5:$EH$900,1)=ROUND($EH462,1),ROW($EH$5:$EH$900)-4,""),3)),"")=$E462,"",IFERROR(INDEX($E$5:$E$900,SMALL(IF(ROUND($EH$5:$EH$900,1)=ROUND($EH462,1),ROW($EH$5:$EH$900)-4,""),3)),""))</f>
        <v/>
      </c>
      <c r="HQ462" s="117" t="str" cm="1">
        <f t="array" ref="HQ462">IF(IFERROR(INDEX($E$5:$E$900,SMALL(IF(ROUND($EH$5:$EH$900,1)=ROUND($EH462,1),ROW($EH$5:$EH$900)-4,""),4)),"")=$E462,"",IFERROR(INDEX($E$5:$E$900,SMALL(IF(ROUND($EH$5:$EH$900,1)=ROUND($EH462,1),ROW($EH$5:$EH$900)-4,""),4)),""))</f>
        <v/>
      </c>
      <c r="HR462" s="118"/>
      <c r="HS462" s="105" t="str">
        <f t="shared" si="50"/>
        <v>BBGA</v>
      </c>
      <c r="HT462" s="119" t="str">
        <f t="shared" si="51"/>
        <v/>
      </c>
      <c r="HU462" s="119" t="str">
        <f t="shared" si="51"/>
        <v/>
      </c>
      <c r="HV462" s="119" t="str">
        <f t="shared" si="51"/>
        <v/>
      </c>
      <c r="HW462" s="119" t="str">
        <f t="shared" si="48"/>
        <v/>
      </c>
    </row>
    <row r="463" spans="1:232" s="72" customFormat="1" ht="12.75" customHeight="1" x14ac:dyDescent="0.25">
      <c r="A463" s="105" t="s">
        <v>1072</v>
      </c>
      <c r="B463" s="268" t="s">
        <v>1439</v>
      </c>
      <c r="C463" s="133" t="s">
        <v>1074</v>
      </c>
      <c r="D463" s="267">
        <v>2020</v>
      </c>
      <c r="E463" s="211" t="s">
        <v>1455</v>
      </c>
      <c r="F463" s="133" t="s">
        <v>300</v>
      </c>
      <c r="G463" s="133" t="s">
        <v>1076</v>
      </c>
      <c r="H463" s="133" t="s">
        <v>1076</v>
      </c>
      <c r="I463" s="133" t="s">
        <v>1076</v>
      </c>
      <c r="J463" s="133" t="s">
        <v>1076</v>
      </c>
      <c r="K463" s="105" t="s">
        <v>1076</v>
      </c>
      <c r="L463" s="105" t="s">
        <v>1076</v>
      </c>
      <c r="M463" s="133" t="s">
        <v>1076</v>
      </c>
      <c r="N463" s="133" t="s">
        <v>1076</v>
      </c>
      <c r="O463" s="133" t="s">
        <v>1076</v>
      </c>
      <c r="P463" s="133" t="s">
        <v>1076</v>
      </c>
      <c r="Q463" s="133" t="s">
        <v>1076</v>
      </c>
      <c r="R463" s="133" t="s">
        <v>1076</v>
      </c>
      <c r="S463" s="105" t="s">
        <v>1077</v>
      </c>
      <c r="T463" s="105" t="s">
        <v>1077</v>
      </c>
      <c r="U463" s="133" t="s">
        <v>1077</v>
      </c>
      <c r="V463" s="133" t="s">
        <v>1077</v>
      </c>
      <c r="W463" s="105" t="s">
        <v>305</v>
      </c>
      <c r="X463" s="105" t="s">
        <v>1251</v>
      </c>
      <c r="Y463" s="133" t="s">
        <v>296</v>
      </c>
      <c r="Z463" s="133">
        <v>1</v>
      </c>
      <c r="AA463" s="133" t="s">
        <v>1456</v>
      </c>
      <c r="AB463" s="133">
        <v>4</v>
      </c>
      <c r="AC463" s="133">
        <v>4</v>
      </c>
      <c r="AD463" s="133">
        <v>2900</v>
      </c>
      <c r="AE463" s="133">
        <v>28</v>
      </c>
      <c r="AF463" s="133">
        <v>2</v>
      </c>
      <c r="AG463" s="133">
        <v>766800</v>
      </c>
      <c r="AH463" s="133">
        <v>24</v>
      </c>
      <c r="AI463" s="133" t="s">
        <v>1451</v>
      </c>
      <c r="AJ463" s="133">
        <v>6</v>
      </c>
      <c r="AK463" s="133"/>
      <c r="AL463" s="133"/>
      <c r="AM463" s="133">
        <v>4</v>
      </c>
      <c r="AN463" s="133" t="s">
        <v>367</v>
      </c>
      <c r="AO463" s="133">
        <v>1600</v>
      </c>
      <c r="AP463" s="212" t="s">
        <v>1140</v>
      </c>
      <c r="AQ463" s="162" t="s">
        <v>1081</v>
      </c>
      <c r="AR463" s="133" t="s">
        <v>1082</v>
      </c>
      <c r="AS463" s="212" t="s">
        <v>1443</v>
      </c>
      <c r="AT463" s="162" t="s">
        <v>478</v>
      </c>
      <c r="AU463" s="133">
        <v>17.943000000000001</v>
      </c>
      <c r="AV463" s="133">
        <v>24.324999999999999</v>
      </c>
      <c r="AW463" s="162">
        <v>31.327000000000002</v>
      </c>
      <c r="AX463" s="133">
        <v>17.212</v>
      </c>
      <c r="AY463" s="133">
        <v>16.548999999999999</v>
      </c>
      <c r="AZ463" s="133">
        <v>51.968000000000004</v>
      </c>
      <c r="BA463" s="133">
        <v>16.631</v>
      </c>
      <c r="BB463" s="133">
        <v>35.981000000000002</v>
      </c>
      <c r="BC463" s="133">
        <v>256.94099999999997</v>
      </c>
      <c r="BD463" s="133">
        <v>21.257999999999999</v>
      </c>
      <c r="BE463" s="133">
        <v>178.71700000000001</v>
      </c>
      <c r="BF463" s="133">
        <v>33.200000000000003</v>
      </c>
      <c r="BG463" s="133">
        <v>212096.41</v>
      </c>
      <c r="BH463" s="133">
        <v>211783.05600000001</v>
      </c>
      <c r="BI463" s="133">
        <v>30.585000000000001</v>
      </c>
      <c r="BJ463" s="133">
        <v>1454.529</v>
      </c>
      <c r="BK463" s="133">
        <v>158843.984</v>
      </c>
      <c r="BL463" s="133">
        <v>22.94</v>
      </c>
      <c r="BM463" s="162">
        <v>1112.742</v>
      </c>
      <c r="BN463" s="133">
        <v>105863.463</v>
      </c>
      <c r="BO463" s="133">
        <v>15.288</v>
      </c>
      <c r="BP463" s="133">
        <v>835.46100000000001</v>
      </c>
      <c r="BQ463" s="133">
        <v>52990.709000000003</v>
      </c>
      <c r="BR463" s="133">
        <v>7.6529999999999996</v>
      </c>
      <c r="BS463" s="133">
        <v>585.68700000000001</v>
      </c>
      <c r="BT463" s="133">
        <v>2458188</v>
      </c>
      <c r="BU463" s="133">
        <v>2461766.1120000002</v>
      </c>
      <c r="BV463" s="133">
        <v>41.719000000000001</v>
      </c>
      <c r="BW463" s="133">
        <v>1501.952</v>
      </c>
      <c r="BX463" s="133">
        <v>1844000.9750000001</v>
      </c>
      <c r="BY463" s="133">
        <v>31.25</v>
      </c>
      <c r="BZ463" s="133">
        <v>1158.1679999999999</v>
      </c>
      <c r="CA463" s="133">
        <v>1229324.2209999999</v>
      </c>
      <c r="CB463" s="133">
        <v>20.832999999999998</v>
      </c>
      <c r="CC463" s="133">
        <v>794.79</v>
      </c>
      <c r="CD463" s="133">
        <v>614655.05000000005</v>
      </c>
      <c r="CE463" s="133">
        <v>10.416</v>
      </c>
      <c r="CF463" s="133">
        <v>584.49400000000003</v>
      </c>
      <c r="CG463" s="133">
        <v>906962.16</v>
      </c>
      <c r="CH463" s="133">
        <v>905818.38699999999</v>
      </c>
      <c r="CI463" s="133">
        <v>56.804000000000002</v>
      </c>
      <c r="CJ463" s="133">
        <v>1391.0609999999999</v>
      </c>
      <c r="CK463" s="133">
        <v>680133.326</v>
      </c>
      <c r="CL463" s="133">
        <v>42.651000000000003</v>
      </c>
      <c r="CM463" s="133">
        <v>1234.268</v>
      </c>
      <c r="CN463" s="133">
        <v>453521.07</v>
      </c>
      <c r="CO463" s="133">
        <v>28.44</v>
      </c>
      <c r="CP463" s="133">
        <v>952.94200000000001</v>
      </c>
      <c r="CQ463" s="133">
        <v>226831.35800000001</v>
      </c>
      <c r="CR463" s="133">
        <v>14.225</v>
      </c>
      <c r="CS463" s="133">
        <v>621.98099999999999</v>
      </c>
      <c r="CT463" s="133">
        <v>460882.14</v>
      </c>
      <c r="CU463" s="133">
        <v>460710.22</v>
      </c>
      <c r="CV463" s="133">
        <v>30.6</v>
      </c>
      <c r="CW463" s="133">
        <v>1395.16</v>
      </c>
      <c r="CX463" s="133">
        <v>345783.65</v>
      </c>
      <c r="CY463" s="133">
        <v>22.97</v>
      </c>
      <c r="CZ463" s="133">
        <v>1213.1500000000001</v>
      </c>
      <c r="DA463" s="133">
        <v>230431.06</v>
      </c>
      <c r="DB463" s="133">
        <v>15.3</v>
      </c>
      <c r="DC463" s="133">
        <v>906.99</v>
      </c>
      <c r="DD463" s="133">
        <v>115209.15</v>
      </c>
      <c r="DE463" s="133">
        <v>7.65</v>
      </c>
      <c r="DF463" s="133">
        <v>610.86</v>
      </c>
      <c r="DG463" s="133">
        <v>619410.72</v>
      </c>
      <c r="DH463" s="133">
        <v>620153.98</v>
      </c>
      <c r="DI463" s="133">
        <v>29.69</v>
      </c>
      <c r="DJ463" s="133">
        <v>1402.97</v>
      </c>
      <c r="DK463" s="133">
        <v>464454.26</v>
      </c>
      <c r="DL463" s="133">
        <v>22.24</v>
      </c>
      <c r="DM463" s="133">
        <v>1212.22</v>
      </c>
      <c r="DN463" s="133">
        <v>309588.69</v>
      </c>
      <c r="DO463" s="133">
        <v>14.82</v>
      </c>
      <c r="DP463" s="133">
        <v>935.2</v>
      </c>
      <c r="DQ463" s="133">
        <v>154791.06</v>
      </c>
      <c r="DR463" s="133">
        <v>7.41</v>
      </c>
      <c r="DS463" s="133">
        <v>607.88</v>
      </c>
      <c r="DT463" s="133">
        <v>90050.87</v>
      </c>
      <c r="DU463" s="133">
        <v>90096.63</v>
      </c>
      <c r="DV463" s="133">
        <v>92.23</v>
      </c>
      <c r="DW463" s="133">
        <v>1419.62</v>
      </c>
      <c r="DX463" s="133">
        <v>67516.87</v>
      </c>
      <c r="DY463" s="133">
        <v>69.12</v>
      </c>
      <c r="DZ463" s="133">
        <v>1205.6199999999999</v>
      </c>
      <c r="EA463" s="133">
        <v>45041.17</v>
      </c>
      <c r="EB463" s="133">
        <v>46.11</v>
      </c>
      <c r="EC463" s="133">
        <v>888.65</v>
      </c>
      <c r="ED463" s="133">
        <v>22527.3</v>
      </c>
      <c r="EE463" s="133">
        <v>23.06</v>
      </c>
      <c r="EF463" s="133">
        <v>611.07000000000005</v>
      </c>
      <c r="EG463" s="133">
        <v>11750351.17</v>
      </c>
      <c r="EH463" s="162">
        <v>11748219.76</v>
      </c>
      <c r="EI463" s="133">
        <v>33.177</v>
      </c>
      <c r="EJ463" s="133">
        <v>1533.98</v>
      </c>
      <c r="EK463" s="133">
        <v>10296139.52</v>
      </c>
      <c r="EL463" s="133">
        <v>29.076000000000001</v>
      </c>
      <c r="EM463" s="133">
        <v>1346.99</v>
      </c>
      <c r="EN463" s="133">
        <v>8818555.9800000004</v>
      </c>
      <c r="EO463" s="133">
        <v>24.902999999999999</v>
      </c>
      <c r="EP463" s="133">
        <v>1166.96</v>
      </c>
      <c r="EQ463" s="133">
        <v>7344306.8700000001</v>
      </c>
      <c r="ER463" s="133">
        <v>20.74</v>
      </c>
      <c r="ES463" s="133">
        <v>1029.06</v>
      </c>
      <c r="ET463" s="133">
        <v>5870623.9500000002</v>
      </c>
      <c r="EU463" s="133">
        <v>16.577999999999999</v>
      </c>
      <c r="EV463" s="133">
        <v>900.47</v>
      </c>
      <c r="EW463" s="133">
        <v>4420014.84</v>
      </c>
      <c r="EX463" s="133">
        <v>12.481999999999999</v>
      </c>
      <c r="EY463" s="133">
        <v>774.32</v>
      </c>
      <c r="EZ463" s="133">
        <v>2942923.59</v>
      </c>
      <c r="FA463" s="133">
        <v>8.3109999999999999</v>
      </c>
      <c r="FB463" s="133">
        <v>653.91</v>
      </c>
      <c r="FC463" s="133">
        <v>1463374.29</v>
      </c>
      <c r="FD463" s="133">
        <v>4.133</v>
      </c>
      <c r="FE463" s="133">
        <v>534.91</v>
      </c>
      <c r="FF463" s="133">
        <v>7378.82</v>
      </c>
      <c r="FG463" s="133">
        <v>7396.93</v>
      </c>
      <c r="FH463" s="133">
        <v>21.86</v>
      </c>
      <c r="FI463" s="133">
        <v>440.73</v>
      </c>
      <c r="FJ463" s="133">
        <v>3687.09</v>
      </c>
      <c r="FK463" s="133">
        <v>10.89</v>
      </c>
      <c r="FL463" s="133">
        <v>417.25</v>
      </c>
      <c r="FM463" s="132">
        <v>21658.13</v>
      </c>
      <c r="FN463" s="132">
        <v>21736.55</v>
      </c>
      <c r="FO463" s="133">
        <v>159.13999999999999</v>
      </c>
      <c r="FP463" s="133">
        <v>445.76</v>
      </c>
      <c r="FQ463" s="133">
        <v>10823.22</v>
      </c>
      <c r="FR463" s="72">
        <v>79.239999999999995</v>
      </c>
      <c r="FS463" s="72">
        <v>428.49</v>
      </c>
      <c r="FT463" s="72">
        <v>310.12</v>
      </c>
      <c r="FU463" s="72">
        <v>26.92</v>
      </c>
      <c r="FV463" s="72">
        <v>1261.8399999999999</v>
      </c>
      <c r="FW463" s="72">
        <v>310.35599999999999</v>
      </c>
      <c r="FX463" s="72">
        <v>26.940999999999999</v>
      </c>
      <c r="FY463" s="72">
        <v>1271.79</v>
      </c>
      <c r="FZ463" s="72">
        <v>5211393.852</v>
      </c>
      <c r="GA463" s="72">
        <v>35.189</v>
      </c>
      <c r="GB463" s="72">
        <v>1511.2059999999999</v>
      </c>
      <c r="GC463" s="72">
        <v>41306040.958999999</v>
      </c>
      <c r="GD463" s="72">
        <v>278.91500000000002</v>
      </c>
      <c r="GE463" s="72">
        <v>1560.6579999999999</v>
      </c>
      <c r="GF463" s="72">
        <v>241.9</v>
      </c>
      <c r="GG463" s="72">
        <v>23</v>
      </c>
      <c r="GH463" s="72">
        <v>96.2</v>
      </c>
      <c r="GI463" s="72">
        <v>61.6</v>
      </c>
      <c r="GJ463" s="72">
        <v>33.200000000000003</v>
      </c>
      <c r="GK463" s="72">
        <v>229.2</v>
      </c>
      <c r="GL463" s="72">
        <v>0</v>
      </c>
      <c r="GM463" s="72">
        <v>2</v>
      </c>
      <c r="GN463" s="72">
        <v>0</v>
      </c>
      <c r="GO463" s="133">
        <v>0</v>
      </c>
      <c r="GP463" s="133">
        <v>0</v>
      </c>
      <c r="GQ463" s="133">
        <v>0</v>
      </c>
      <c r="GR463" s="133" t="s">
        <v>1452</v>
      </c>
      <c r="GT463" s="72">
        <v>89.98</v>
      </c>
      <c r="GU463" s="72">
        <v>93.46</v>
      </c>
      <c r="GV463" s="72">
        <v>94.29</v>
      </c>
      <c r="GW463" s="72">
        <v>92.4</v>
      </c>
      <c r="GX463" s="72" t="s">
        <v>1085</v>
      </c>
      <c r="GY463" s="72">
        <v>0.99</v>
      </c>
      <c r="GZ463" s="72">
        <v>1600</v>
      </c>
      <c r="HA463" s="133" t="s">
        <v>1086</v>
      </c>
      <c r="HB463" s="133" t="s">
        <v>1444</v>
      </c>
      <c r="HC463" s="133"/>
      <c r="HD463" s="56">
        <f t="shared" si="46"/>
        <v>2020</v>
      </c>
      <c r="HF463" s="56" t="e">
        <f>MATCH(ROUND(#REF!,1),#REF!,0)</f>
        <v>#REF!</v>
      </c>
      <c r="HG463" s="56" t="e">
        <f>MATCH(ROUND(#REF!,1),#REF!,0)</f>
        <v>#REF!</v>
      </c>
      <c r="HH463" s="56" t="e">
        <f>MATCH(ROUND(#REF!,1),#REF!,0)</f>
        <v>#REF!</v>
      </c>
      <c r="HI463" s="56" t="e">
        <f>MATCH(ROUND(#REF!,1),#REF!,0)</f>
        <v>#REF!</v>
      </c>
      <c r="HK463" s="115">
        <f t="shared" si="49"/>
        <v>4</v>
      </c>
      <c r="HL463" s="115" t="str" cm="1">
        <f t="array" ref="HL463">IFERROR(INDEX(#REF!,'5. Data Set'!HH463),"")</f>
        <v/>
      </c>
      <c r="HM463" s="56"/>
      <c r="HN463" s="116" t="str" cm="1">
        <f t="array" ref="HN463">IF(IFERROR(INDEX($E$5:$E$900,SMALL(IF(ROUND($EH$5:$EH$900,1)=ROUND($EH463,1),ROW($EH$5:$EH$900)-4,""),1)),"")=$E463,"",IFERROR(INDEX($E$5:$E$900,SMALL(IF(ROUND($EH$5:$EH$900,1)=ROUND($EH463,1),ROW($EH$5:$EH$900)-4,""),1)),""))</f>
        <v/>
      </c>
      <c r="HO463" s="116" t="str" cm="1">
        <f t="array" ref="HO463">IF(IFERROR(INDEX($E$5:$E$900,SMALL(IF(ROUND($EH$5:$EH$900,1)=ROUND($EH463,1),ROW($EH$5:$EH$900)-4,""),2)),"")=$E463,"",IFERROR(INDEX($E$5:$E$900,SMALL(IF(ROUND($EH$5:$EH$900,1)=ROUND($EH463,1),ROW($EH$5:$EH$900)-4,""),2)),""))</f>
        <v/>
      </c>
      <c r="HP463" s="116" t="str" cm="1">
        <f t="array" ref="HP463">IF(IFERROR(INDEX($E$5:$E$900,SMALL(IF(ROUND($EH$5:$EH$900,1)=ROUND($EH463,1),ROW($EH$5:$EH$900)-4,""),3)),"")=$E463,"",IFERROR(INDEX($E$5:$E$900,SMALL(IF(ROUND($EH$5:$EH$900,1)=ROUND($EH463,1),ROW($EH$5:$EH$900)-4,""),3)),""))</f>
        <v/>
      </c>
      <c r="HQ463" s="117" t="str" cm="1">
        <f t="array" ref="HQ463">IF(IFERROR(INDEX($E$5:$E$900,SMALL(IF(ROUND($EH$5:$EH$900,1)=ROUND($EH463,1),ROW($EH$5:$EH$900)-4,""),4)),"")=$E463,"",IFERROR(INDEX($E$5:$E$900,SMALL(IF(ROUND($EH$5:$EH$900,1)=ROUND($EH463,1),ROW($EH$5:$EH$900)-4,""),4)),""))</f>
        <v/>
      </c>
      <c r="HR463" s="118"/>
      <c r="HS463" s="105" t="str">
        <f t="shared" si="50"/>
        <v>BBGA</v>
      </c>
      <c r="HT463" s="119" t="str">
        <f t="shared" si="51"/>
        <v/>
      </c>
      <c r="HU463" s="119" t="str">
        <f t="shared" si="51"/>
        <v/>
      </c>
      <c r="HV463" s="119" t="str">
        <f t="shared" si="51"/>
        <v/>
      </c>
      <c r="HW463" s="119" t="str">
        <f t="shared" si="48"/>
        <v/>
      </c>
      <c r="HX463" s="56"/>
    </row>
    <row r="464" spans="1:232" s="72" customFormat="1" ht="12.75" customHeight="1" x14ac:dyDescent="0.25">
      <c r="A464" s="105" t="s">
        <v>1072</v>
      </c>
      <c r="B464" s="268" t="s">
        <v>1457</v>
      </c>
      <c r="C464" s="133" t="s">
        <v>1074</v>
      </c>
      <c r="D464" s="267">
        <v>2020</v>
      </c>
      <c r="E464" s="211" t="s">
        <v>1458</v>
      </c>
      <c r="F464" s="133" t="s">
        <v>300</v>
      </c>
      <c r="G464" s="133" t="s">
        <v>1076</v>
      </c>
      <c r="H464" s="133" t="s">
        <v>1076</v>
      </c>
      <c r="I464" s="133" t="s">
        <v>1076</v>
      </c>
      <c r="J464" s="133" t="s">
        <v>1076</v>
      </c>
      <c r="K464" s="105" t="s">
        <v>1076</v>
      </c>
      <c r="L464" s="105" t="s">
        <v>1076</v>
      </c>
      <c r="M464" s="133" t="s">
        <v>1076</v>
      </c>
      <c r="N464" s="133" t="s">
        <v>1076</v>
      </c>
      <c r="O464" s="133" t="s">
        <v>1076</v>
      </c>
      <c r="P464" s="133" t="s">
        <v>1076</v>
      </c>
      <c r="Q464" s="133" t="s">
        <v>1076</v>
      </c>
      <c r="R464" s="133" t="s">
        <v>1076</v>
      </c>
      <c r="S464" s="105" t="s">
        <v>1076</v>
      </c>
      <c r="T464" s="105" t="s">
        <v>1077</v>
      </c>
      <c r="U464" s="133" t="s">
        <v>1076</v>
      </c>
      <c r="V464" s="133" t="s">
        <v>1077</v>
      </c>
      <c r="W464" s="105" t="s">
        <v>18</v>
      </c>
      <c r="X464" s="105" t="s">
        <v>1098</v>
      </c>
      <c r="Y464" s="133" t="s">
        <v>20</v>
      </c>
      <c r="Z464" s="133">
        <v>1</v>
      </c>
      <c r="AA464" s="133" t="s">
        <v>930</v>
      </c>
      <c r="AB464" s="133">
        <v>2</v>
      </c>
      <c r="AC464" s="133">
        <v>2</v>
      </c>
      <c r="AD464" s="133">
        <v>2800</v>
      </c>
      <c r="AE464" s="133">
        <v>11</v>
      </c>
      <c r="AF464" s="133">
        <v>8</v>
      </c>
      <c r="AG464" s="133">
        <v>2022800</v>
      </c>
      <c r="AH464" s="133">
        <v>16</v>
      </c>
      <c r="AI464" s="133" t="s">
        <v>1459</v>
      </c>
      <c r="AJ464" s="133">
        <v>12</v>
      </c>
      <c r="AK464" s="133"/>
      <c r="AL464" s="133"/>
      <c r="AM464" s="133">
        <v>2</v>
      </c>
      <c r="AN464" s="133" t="s">
        <v>493</v>
      </c>
      <c r="AO464" s="133">
        <v>1400</v>
      </c>
      <c r="AP464" s="212" t="s">
        <v>932</v>
      </c>
      <c r="AQ464" s="162" t="s">
        <v>1460</v>
      </c>
      <c r="AR464" s="133" t="s">
        <v>934</v>
      </c>
      <c r="AS464" s="212" t="s">
        <v>1461</v>
      </c>
      <c r="AT464" s="162" t="s">
        <v>1462</v>
      </c>
      <c r="AU464" s="133">
        <v>7.6820000000000004</v>
      </c>
      <c r="AV464" s="133">
        <v>10.436999999999999</v>
      </c>
      <c r="AW464" s="162">
        <v>5.8840000000000003</v>
      </c>
      <c r="AX464" s="133">
        <v>8.7520000000000007</v>
      </c>
      <c r="AY464" s="133">
        <v>10.249000000000001</v>
      </c>
      <c r="AZ464" s="133">
        <v>9.7080000000000002</v>
      </c>
      <c r="BA464" s="133">
        <v>5.7930000000000001</v>
      </c>
      <c r="BB464" s="133">
        <v>32.244</v>
      </c>
      <c r="BC464" s="133">
        <v>369.108</v>
      </c>
      <c r="BD464" s="133">
        <v>18.038</v>
      </c>
      <c r="BE464" s="133">
        <v>157.13800000000001</v>
      </c>
      <c r="BF464" s="133">
        <v>16.3</v>
      </c>
      <c r="BG464" s="133">
        <v>67234.8</v>
      </c>
      <c r="BH464" s="133">
        <v>67215.656000000003</v>
      </c>
      <c r="BI464" s="133">
        <v>9.7070000000000007</v>
      </c>
      <c r="BJ464" s="133">
        <v>749.42600000000004</v>
      </c>
      <c r="BK464" s="133">
        <v>50496.906000000003</v>
      </c>
      <c r="BL464" s="133">
        <v>7.2930000000000001</v>
      </c>
      <c r="BM464" s="162">
        <v>730.86</v>
      </c>
      <c r="BN464" s="133">
        <v>33601.150999999998</v>
      </c>
      <c r="BO464" s="133">
        <v>4.8529999999999998</v>
      </c>
      <c r="BP464" s="133">
        <v>703.63099999999997</v>
      </c>
      <c r="BQ464" s="133">
        <v>16806.512999999999</v>
      </c>
      <c r="BR464" s="133">
        <v>2.427</v>
      </c>
      <c r="BS464" s="133">
        <v>621.32500000000005</v>
      </c>
      <c r="BT464" s="133">
        <v>792944.74</v>
      </c>
      <c r="BU464" s="133">
        <v>792756.74699999997</v>
      </c>
      <c r="BV464" s="133">
        <v>13.435</v>
      </c>
      <c r="BW464" s="133">
        <v>761.76700000000005</v>
      </c>
      <c r="BX464" s="133">
        <v>594859.02500000002</v>
      </c>
      <c r="BY464" s="133">
        <v>10.081</v>
      </c>
      <c r="BZ464" s="133">
        <v>750.00800000000004</v>
      </c>
      <c r="CA464" s="133">
        <v>396609.19199999998</v>
      </c>
      <c r="CB464" s="133">
        <v>6.7210000000000001</v>
      </c>
      <c r="CC464" s="133">
        <v>726.822</v>
      </c>
      <c r="CD464" s="133">
        <v>198306.93400000001</v>
      </c>
      <c r="CE464" s="133">
        <v>3.3610000000000002</v>
      </c>
      <c r="CF464" s="133">
        <v>620.78399999999999</v>
      </c>
      <c r="CG464" s="133">
        <v>116608.52</v>
      </c>
      <c r="CH464" s="133">
        <v>116697.01700000001</v>
      </c>
      <c r="CI464" s="133">
        <v>7.3179999999999996</v>
      </c>
      <c r="CJ464" s="133">
        <v>722.84100000000001</v>
      </c>
      <c r="CK464" s="133">
        <v>87477.085999999996</v>
      </c>
      <c r="CL464" s="133">
        <v>5.4859999999999998</v>
      </c>
      <c r="CM464" s="133">
        <v>715.84199999999998</v>
      </c>
      <c r="CN464" s="133">
        <v>58398.79</v>
      </c>
      <c r="CO464" s="133">
        <v>3.6619999999999999</v>
      </c>
      <c r="CP464" s="133">
        <v>697.18899999999996</v>
      </c>
      <c r="CQ464" s="133">
        <v>29109.085999999999</v>
      </c>
      <c r="CR464" s="133">
        <v>1.825</v>
      </c>
      <c r="CS464" s="133">
        <v>620.721</v>
      </c>
      <c r="CT464" s="133">
        <v>163898.56</v>
      </c>
      <c r="CU464" s="133">
        <v>163815.26999999999</v>
      </c>
      <c r="CV464" s="133">
        <v>10.88</v>
      </c>
      <c r="CW464" s="133">
        <v>707.29</v>
      </c>
      <c r="CX464" s="133">
        <v>122982.69</v>
      </c>
      <c r="CY464" s="133">
        <v>8.17</v>
      </c>
      <c r="CZ464" s="133">
        <v>705.49</v>
      </c>
      <c r="DA464" s="133">
        <v>81950.8</v>
      </c>
      <c r="DB464" s="133">
        <v>5.44</v>
      </c>
      <c r="DC464" s="133">
        <v>699.96</v>
      </c>
      <c r="DD464" s="133">
        <v>40999.760000000002</v>
      </c>
      <c r="DE464" s="133">
        <v>2.72</v>
      </c>
      <c r="DF464" s="133">
        <v>642.69000000000005</v>
      </c>
      <c r="DG464" s="133">
        <v>270885.3</v>
      </c>
      <c r="DH464" s="133">
        <v>270814.57</v>
      </c>
      <c r="DI464" s="133">
        <v>12.97</v>
      </c>
      <c r="DJ464" s="133">
        <v>719.36</v>
      </c>
      <c r="DK464" s="133">
        <v>203142.35</v>
      </c>
      <c r="DL464" s="133">
        <v>9.73</v>
      </c>
      <c r="DM464" s="133">
        <v>714.52</v>
      </c>
      <c r="DN464" s="133">
        <v>135456.24</v>
      </c>
      <c r="DO464" s="133">
        <v>6.49</v>
      </c>
      <c r="DP464" s="133">
        <v>706.69</v>
      </c>
      <c r="DQ464" s="133">
        <v>67703.100000000006</v>
      </c>
      <c r="DR464" s="133">
        <v>3.24</v>
      </c>
      <c r="DS464" s="133">
        <v>661.5</v>
      </c>
      <c r="DT464" s="133">
        <v>11664.92</v>
      </c>
      <c r="DU464" s="133">
        <v>11695.1</v>
      </c>
      <c r="DV464" s="133">
        <v>11.97</v>
      </c>
      <c r="DW464" s="133">
        <v>726.08</v>
      </c>
      <c r="DX464" s="133">
        <v>8744.11</v>
      </c>
      <c r="DY464" s="133">
        <v>8.9499999999999993</v>
      </c>
      <c r="DZ464" s="133">
        <v>705.07</v>
      </c>
      <c r="EA464" s="133">
        <v>5840.2</v>
      </c>
      <c r="EB464" s="133">
        <v>5.98</v>
      </c>
      <c r="EC464" s="133">
        <v>684.31</v>
      </c>
      <c r="ED464" s="133">
        <v>2893.4</v>
      </c>
      <c r="EE464" s="133">
        <v>2.96</v>
      </c>
      <c r="EF464" s="133">
        <v>609.94000000000005</v>
      </c>
      <c r="EG464" s="133">
        <v>2994279.62</v>
      </c>
      <c r="EH464" s="162">
        <v>2996130.92</v>
      </c>
      <c r="EI464" s="133">
        <v>8.4610000000000003</v>
      </c>
      <c r="EJ464" s="133">
        <v>758.45</v>
      </c>
      <c r="EK464" s="133">
        <v>2621982.048</v>
      </c>
      <c r="EL464" s="133">
        <v>7.4039999999999999</v>
      </c>
      <c r="EM464" s="133">
        <v>746.74300000000005</v>
      </c>
      <c r="EN464" s="133">
        <v>2237281.7641199999</v>
      </c>
      <c r="EO464" s="133">
        <v>6.3179999999999996</v>
      </c>
      <c r="EP464" s="133">
        <v>736.51499999999999</v>
      </c>
      <c r="EQ464" s="133">
        <v>1862276.7960600001</v>
      </c>
      <c r="ER464" s="133">
        <v>5.2590000000000003</v>
      </c>
      <c r="ES464" s="133">
        <v>726.93200000000002</v>
      </c>
      <c r="ET464" s="133">
        <v>1499665.7598999999</v>
      </c>
      <c r="EU464" s="133">
        <v>4.2350000000000003</v>
      </c>
      <c r="EV464" s="133">
        <v>707.30200000000002</v>
      </c>
      <c r="EW464" s="133">
        <v>1115453.871</v>
      </c>
      <c r="EX464" s="133">
        <v>3.15</v>
      </c>
      <c r="EY464" s="133">
        <v>670.43799999999999</v>
      </c>
      <c r="EZ464" s="133">
        <v>748593.48676</v>
      </c>
      <c r="FA464" s="133">
        <v>2.1139999999999999</v>
      </c>
      <c r="FB464" s="133">
        <v>616.971</v>
      </c>
      <c r="FC464" s="133">
        <v>375004.96805999998</v>
      </c>
      <c r="FD464" s="133">
        <v>1.0589999999999999</v>
      </c>
      <c r="FE464" s="133">
        <v>552.46600000000001</v>
      </c>
      <c r="FF464" s="133">
        <v>7565.77</v>
      </c>
      <c r="FG464" s="133">
        <v>7658.12</v>
      </c>
      <c r="FH464" s="133">
        <v>22.63</v>
      </c>
      <c r="FI464" s="133">
        <v>495.67</v>
      </c>
      <c r="FJ464" s="133">
        <v>3779</v>
      </c>
      <c r="FK464" s="133">
        <v>11.17</v>
      </c>
      <c r="FL464" s="133">
        <v>490.23</v>
      </c>
      <c r="FM464" s="132">
        <v>35681.449999999997</v>
      </c>
      <c r="FN464" s="132">
        <v>35702.720000000001</v>
      </c>
      <c r="FO464" s="133">
        <v>261.39</v>
      </c>
      <c r="FP464" s="133">
        <v>505.24</v>
      </c>
      <c r="FQ464" s="133">
        <v>17832.490000000002</v>
      </c>
      <c r="FR464" s="72">
        <v>130.56</v>
      </c>
      <c r="FS464" s="72">
        <v>495.76</v>
      </c>
      <c r="FT464" s="72">
        <v>161.49</v>
      </c>
      <c r="FU464" s="72">
        <v>14.02</v>
      </c>
      <c r="FV464" s="72">
        <v>780.01</v>
      </c>
      <c r="FW464" s="72">
        <v>161.85</v>
      </c>
      <c r="FX464" s="72">
        <v>14.05</v>
      </c>
      <c r="FY464" s="72">
        <v>776.01</v>
      </c>
      <c r="FZ464" s="72">
        <v>1102712.3999999999</v>
      </c>
      <c r="GA464" s="72">
        <v>7.45</v>
      </c>
      <c r="GB464" s="72">
        <v>752.67</v>
      </c>
      <c r="GC464" s="72">
        <v>17301436.129999999</v>
      </c>
      <c r="GD464" s="72">
        <v>116.83</v>
      </c>
      <c r="GE464" s="72">
        <v>743.47</v>
      </c>
      <c r="GF464" s="72">
        <v>307.10000000000002</v>
      </c>
      <c r="GG464" s="72">
        <v>8.1</v>
      </c>
      <c r="GH464" s="72">
        <v>109.1</v>
      </c>
      <c r="GI464" s="72">
        <v>53.2</v>
      </c>
      <c r="GJ464" s="72">
        <v>16.3</v>
      </c>
      <c r="GK464" s="72">
        <v>229.1</v>
      </c>
      <c r="GL464" s="72">
        <v>0</v>
      </c>
      <c r="GM464" s="72">
        <v>4</v>
      </c>
      <c r="GN464" s="72">
        <v>0</v>
      </c>
      <c r="GO464" s="133">
        <v>0</v>
      </c>
      <c r="GP464" s="133">
        <v>0</v>
      </c>
      <c r="GQ464" s="133">
        <v>0</v>
      </c>
      <c r="GR464" s="133" t="s">
        <v>1103</v>
      </c>
      <c r="GT464" s="72">
        <v>0.9093</v>
      </c>
      <c r="GU464" s="72">
        <v>0.93520000000000003</v>
      </c>
      <c r="GV464" s="72">
        <v>0.94210000000000005</v>
      </c>
      <c r="GW464" s="72">
        <v>0.91849999999999998</v>
      </c>
      <c r="GX464" s="72" t="s">
        <v>1085</v>
      </c>
      <c r="GY464" s="72">
        <v>0.99</v>
      </c>
      <c r="GZ464" s="72">
        <v>1408</v>
      </c>
      <c r="HA464" s="133" t="s">
        <v>1086</v>
      </c>
      <c r="HB464" s="133">
        <v>354.1</v>
      </c>
      <c r="HC464" s="133"/>
      <c r="HD464" s="56">
        <f t="shared" si="46"/>
        <v>2020</v>
      </c>
      <c r="HF464" s="56" t="e">
        <f>MATCH(ROUND(#REF!,1),#REF!,0)</f>
        <v>#REF!</v>
      </c>
      <c r="HG464" s="56" t="e">
        <f>MATCH(ROUND(#REF!,1),#REF!,0)</f>
        <v>#REF!</v>
      </c>
      <c r="HH464" s="56" t="e">
        <f>MATCH(ROUND(#REF!,1),#REF!,0)</f>
        <v>#REF!</v>
      </c>
      <c r="HI464" s="56" t="e">
        <f>MATCH(ROUND(#REF!,1),#REF!,0)</f>
        <v>#REF!</v>
      </c>
      <c r="HK464" s="115">
        <f t="shared" si="49"/>
        <v>2</v>
      </c>
      <c r="HL464" s="115" t="str" cm="1">
        <f t="array" ref="HL464">IFERROR(INDEX(#REF!,'5. Data Set'!HH464),"")</f>
        <v/>
      </c>
      <c r="HM464" s="56"/>
      <c r="HN464" s="116" t="str" cm="1">
        <f t="array" ref="HN464">IF(IFERROR(INDEX($E$5:$E$900,SMALL(IF(ROUND($EH$5:$EH$900,1)=ROUND($EH464,1),ROW($EH$5:$EH$900)-4,""),1)),"")=$E464,"",IFERROR(INDEX($E$5:$E$900,SMALL(IF(ROUND($EH$5:$EH$900,1)=ROUND($EH464,1),ROW($EH$5:$EH$900)-4,""),1)),""))</f>
        <v/>
      </c>
      <c r="HO464" s="116" t="str" cm="1">
        <f t="array" ref="HO464">IF(IFERROR(INDEX($E$5:$E$900,SMALL(IF(ROUND($EH$5:$EH$900,1)=ROUND($EH464,1),ROW($EH$5:$EH$900)-4,""),2)),"")=$E464,"",IFERROR(INDEX($E$5:$E$900,SMALL(IF(ROUND($EH$5:$EH$900,1)=ROUND($EH464,1),ROW($EH$5:$EH$900)-4,""),2)),""))</f>
        <v/>
      </c>
      <c r="HP464" s="116" t="str" cm="1">
        <f t="array" ref="HP464">IF(IFERROR(INDEX($E$5:$E$900,SMALL(IF(ROUND($EH$5:$EH$900,1)=ROUND($EH464,1),ROW($EH$5:$EH$900)-4,""),3)),"")=$E464,"",IFERROR(INDEX($E$5:$E$900,SMALL(IF(ROUND($EH$5:$EH$900,1)=ROUND($EH464,1),ROW($EH$5:$EH$900)-4,""),3)),""))</f>
        <v/>
      </c>
      <c r="HQ464" s="117" t="str" cm="1">
        <f t="array" ref="HQ464">IF(IFERROR(INDEX($E$5:$E$900,SMALL(IF(ROUND($EH$5:$EH$900,1)=ROUND($EH464,1),ROW($EH$5:$EH$900)-4,""),4)),"")=$E464,"",IFERROR(INDEX($E$5:$E$900,SMALL(IF(ROUND($EH$5:$EH$900,1)=ROUND($EH464,1),ROW($EH$5:$EH$900)-4,""),4)),""))</f>
        <v/>
      </c>
      <c r="HR464" s="118"/>
      <c r="HS464" s="105" t="str">
        <f t="shared" si="50"/>
        <v>AICA</v>
      </c>
      <c r="HT464" s="119" t="str">
        <f t="shared" si="51"/>
        <v/>
      </c>
      <c r="HU464" s="119" t="str">
        <f t="shared" si="51"/>
        <v/>
      </c>
      <c r="HV464" s="119" t="str">
        <f t="shared" si="51"/>
        <v/>
      </c>
      <c r="HW464" s="119" t="str">
        <f t="shared" si="48"/>
        <v/>
      </c>
      <c r="HX464" s="56"/>
    </row>
    <row r="465" spans="1:232" s="72" customFormat="1" ht="12.75" customHeight="1" x14ac:dyDescent="0.25">
      <c r="A465" s="105" t="s">
        <v>1072</v>
      </c>
      <c r="B465" s="268" t="s">
        <v>1457</v>
      </c>
      <c r="C465" s="133" t="s">
        <v>1074</v>
      </c>
      <c r="D465" s="267">
        <v>2020</v>
      </c>
      <c r="E465" s="211" t="s">
        <v>1463</v>
      </c>
      <c r="F465" s="133" t="s">
        <v>49</v>
      </c>
      <c r="G465" s="133" t="s">
        <v>1076</v>
      </c>
      <c r="H465" s="133" t="s">
        <v>1076</v>
      </c>
      <c r="I465" s="133" t="s">
        <v>1076</v>
      </c>
      <c r="J465" s="133" t="s">
        <v>1076</v>
      </c>
      <c r="K465" s="105" t="s">
        <v>1076</v>
      </c>
      <c r="L465" s="105" t="s">
        <v>1076</v>
      </c>
      <c r="M465" s="133" t="s">
        <v>1076</v>
      </c>
      <c r="N465" s="133" t="s">
        <v>1076</v>
      </c>
      <c r="O465" s="133" t="s">
        <v>1076</v>
      </c>
      <c r="P465" s="133" t="s">
        <v>1076</v>
      </c>
      <c r="Q465" s="133" t="s">
        <v>1076</v>
      </c>
      <c r="R465" s="133" t="s">
        <v>1076</v>
      </c>
      <c r="S465" s="105" t="s">
        <v>1076</v>
      </c>
      <c r="T465" s="105" t="s">
        <v>1077</v>
      </c>
      <c r="U465" s="133" t="s">
        <v>1076</v>
      </c>
      <c r="V465" s="133" t="s">
        <v>1077</v>
      </c>
      <c r="W465" s="105" t="s">
        <v>18</v>
      </c>
      <c r="X465" s="105" t="s">
        <v>1098</v>
      </c>
      <c r="Y465" s="133" t="s">
        <v>20</v>
      </c>
      <c r="Z465" s="133">
        <v>1</v>
      </c>
      <c r="AA465" s="133" t="s">
        <v>930</v>
      </c>
      <c r="AB465" s="133">
        <v>2</v>
      </c>
      <c r="AC465" s="133">
        <v>2</v>
      </c>
      <c r="AD465" s="133">
        <v>3400</v>
      </c>
      <c r="AE465" s="133">
        <v>8</v>
      </c>
      <c r="AF465" s="133">
        <v>8</v>
      </c>
      <c r="AG465" s="133">
        <v>501000</v>
      </c>
      <c r="AH465" s="133">
        <v>16</v>
      </c>
      <c r="AI465" s="133" t="s">
        <v>1464</v>
      </c>
      <c r="AJ465" s="133">
        <v>12</v>
      </c>
      <c r="AK465" s="133"/>
      <c r="AL465" s="133"/>
      <c r="AM465" s="133">
        <v>2</v>
      </c>
      <c r="AN465" s="133" t="s">
        <v>493</v>
      </c>
      <c r="AO465" s="133">
        <v>1400</v>
      </c>
      <c r="AP465" s="212" t="s">
        <v>932</v>
      </c>
      <c r="AQ465" s="162" t="s">
        <v>1460</v>
      </c>
      <c r="AR465" s="133" t="s">
        <v>934</v>
      </c>
      <c r="AS465" s="212" t="s">
        <v>1461</v>
      </c>
      <c r="AT465" s="162" t="s">
        <v>1462</v>
      </c>
      <c r="AU465" s="133">
        <v>7.4009999999999998</v>
      </c>
      <c r="AV465" s="133">
        <v>9.3780000000000001</v>
      </c>
      <c r="AW465" s="162">
        <v>5.2519999999999998</v>
      </c>
      <c r="AX465" s="133">
        <v>7.8230000000000004</v>
      </c>
      <c r="AY465" s="133">
        <v>9.0739999999999998</v>
      </c>
      <c r="AZ465" s="133">
        <v>8.7620000000000005</v>
      </c>
      <c r="BA465" s="133">
        <v>5.415</v>
      </c>
      <c r="BB465" s="133">
        <v>38.624000000000002</v>
      </c>
      <c r="BC465" s="133">
        <v>445.16</v>
      </c>
      <c r="BD465" s="133">
        <v>19.419</v>
      </c>
      <c r="BE465" s="133">
        <v>73.850999999999999</v>
      </c>
      <c r="BF465" s="133">
        <v>14</v>
      </c>
      <c r="BG465" s="133">
        <v>58591.37</v>
      </c>
      <c r="BH465" s="133">
        <v>58568.1</v>
      </c>
      <c r="BI465" s="133">
        <v>8.4580000000000002</v>
      </c>
      <c r="BJ465" s="133">
        <v>712.99199999999996</v>
      </c>
      <c r="BK465" s="133">
        <v>43894.053</v>
      </c>
      <c r="BL465" s="133">
        <v>6.3390000000000004</v>
      </c>
      <c r="BM465" s="162">
        <v>685.71500000000003</v>
      </c>
      <c r="BN465" s="133">
        <v>29228.455000000002</v>
      </c>
      <c r="BO465" s="133">
        <v>4.2210000000000001</v>
      </c>
      <c r="BP465" s="133">
        <v>627.14800000000002</v>
      </c>
      <c r="BQ465" s="133">
        <v>14666.852999999999</v>
      </c>
      <c r="BR465" s="133">
        <v>2.1179999999999999</v>
      </c>
      <c r="BS465" s="133">
        <v>521.13300000000004</v>
      </c>
      <c r="BT465" s="133">
        <v>643228.57999999996</v>
      </c>
      <c r="BU465" s="133">
        <v>643853.54099999997</v>
      </c>
      <c r="BV465" s="133">
        <v>10.911</v>
      </c>
      <c r="BW465" s="133">
        <v>720.44</v>
      </c>
      <c r="BX465" s="133">
        <v>482818.54100000003</v>
      </c>
      <c r="BY465" s="133">
        <v>8.1820000000000004</v>
      </c>
      <c r="BZ465" s="133">
        <v>700.44799999999998</v>
      </c>
      <c r="CA465" s="133">
        <v>321500.48599999998</v>
      </c>
      <c r="CB465" s="133">
        <v>5.4480000000000004</v>
      </c>
      <c r="CC465" s="133">
        <v>649.97299999999996</v>
      </c>
      <c r="CD465" s="133">
        <v>160787.092</v>
      </c>
      <c r="CE465" s="133">
        <v>2.7250000000000001</v>
      </c>
      <c r="CF465" s="133">
        <v>522.428</v>
      </c>
      <c r="CG465" s="133">
        <v>95606.87</v>
      </c>
      <c r="CH465" s="133">
        <v>95686.180999999997</v>
      </c>
      <c r="CI465" s="133">
        <v>6</v>
      </c>
      <c r="CJ465" s="133">
        <v>693.33600000000001</v>
      </c>
      <c r="CK465" s="133">
        <v>71705.334000000003</v>
      </c>
      <c r="CL465" s="133">
        <v>4.4969999999999999</v>
      </c>
      <c r="CM465" s="133">
        <v>687.58299999999997</v>
      </c>
      <c r="CN465" s="133">
        <v>47854.338000000003</v>
      </c>
      <c r="CO465" s="133">
        <v>3.0009999999999999</v>
      </c>
      <c r="CP465" s="133">
        <v>636.59100000000001</v>
      </c>
      <c r="CQ465" s="133">
        <v>23932.9</v>
      </c>
      <c r="CR465" s="133">
        <v>1.5009999999999999</v>
      </c>
      <c r="CS465" s="133">
        <v>526.18799999999999</v>
      </c>
      <c r="CT465" s="133">
        <v>135425.71</v>
      </c>
      <c r="CU465" s="133">
        <v>135535.99</v>
      </c>
      <c r="CV465" s="133">
        <v>9</v>
      </c>
      <c r="CW465" s="133">
        <v>693.2</v>
      </c>
      <c r="CX465" s="133">
        <v>101612.49</v>
      </c>
      <c r="CY465" s="133">
        <v>6.75</v>
      </c>
      <c r="CZ465" s="133">
        <v>676.51</v>
      </c>
      <c r="DA465" s="133">
        <v>67694.83</v>
      </c>
      <c r="DB465" s="133">
        <v>4.5</v>
      </c>
      <c r="DC465" s="133">
        <v>641.82000000000005</v>
      </c>
      <c r="DD465" s="133">
        <v>33804.879999999997</v>
      </c>
      <c r="DE465" s="133">
        <v>2.25</v>
      </c>
      <c r="DF465" s="133">
        <v>544.12</v>
      </c>
      <c r="DG465" s="133">
        <v>221589.8</v>
      </c>
      <c r="DH465" s="133">
        <v>221989.71</v>
      </c>
      <c r="DI465" s="133">
        <v>10.63</v>
      </c>
      <c r="DJ465" s="133">
        <v>699.57</v>
      </c>
      <c r="DK465" s="133">
        <v>166334.06</v>
      </c>
      <c r="DL465" s="133">
        <v>7.96</v>
      </c>
      <c r="DM465" s="133">
        <v>680.39</v>
      </c>
      <c r="DN465" s="133">
        <v>110714.31</v>
      </c>
      <c r="DO465" s="133">
        <v>5.3</v>
      </c>
      <c r="DP465" s="133">
        <v>656.02</v>
      </c>
      <c r="DQ465" s="133">
        <v>55305.599999999999</v>
      </c>
      <c r="DR465" s="133">
        <v>2.65</v>
      </c>
      <c r="DS465" s="133">
        <v>561.1</v>
      </c>
      <c r="DT465" s="133">
        <v>9528.7900000000009</v>
      </c>
      <c r="DU465" s="133">
        <v>9530.35</v>
      </c>
      <c r="DV465" s="133">
        <v>9.76</v>
      </c>
      <c r="DW465" s="133">
        <v>688.3</v>
      </c>
      <c r="DX465" s="133">
        <v>7133.11</v>
      </c>
      <c r="DY465" s="133">
        <v>7.3</v>
      </c>
      <c r="DZ465" s="133">
        <v>668.22</v>
      </c>
      <c r="EA465" s="133">
        <v>4760.6899999999996</v>
      </c>
      <c r="EB465" s="133">
        <v>4.87</v>
      </c>
      <c r="EC465" s="133">
        <v>607.52</v>
      </c>
      <c r="ED465" s="133">
        <v>2382.96</v>
      </c>
      <c r="EE465" s="133">
        <v>2.44</v>
      </c>
      <c r="EF465" s="133">
        <v>514.35</v>
      </c>
      <c r="EG465" s="133">
        <v>2485313.81</v>
      </c>
      <c r="EH465" s="162">
        <v>2483885.67</v>
      </c>
      <c r="EI465" s="133">
        <v>7.0140000000000002</v>
      </c>
      <c r="EJ465" s="133">
        <v>718.38</v>
      </c>
      <c r="EK465" s="133">
        <v>2166079.179</v>
      </c>
      <c r="EL465" s="133">
        <v>6.117</v>
      </c>
      <c r="EM465" s="133">
        <v>700.04</v>
      </c>
      <c r="EN465" s="133">
        <v>1866526.14414</v>
      </c>
      <c r="EO465" s="133">
        <v>5.2709999999999999</v>
      </c>
      <c r="EP465" s="133">
        <v>686.62</v>
      </c>
      <c r="EQ465" s="133">
        <v>1553136.72324</v>
      </c>
      <c r="ER465" s="133">
        <v>4.3860000000000001</v>
      </c>
      <c r="ES465" s="133">
        <v>658.26700000000005</v>
      </c>
      <c r="ET465" s="133">
        <v>1243642.5380800001</v>
      </c>
      <c r="EU465" s="133">
        <v>3.512</v>
      </c>
      <c r="EV465" s="133">
        <v>614.47199999999998</v>
      </c>
      <c r="EW465" s="133">
        <v>933086.0159</v>
      </c>
      <c r="EX465" s="133">
        <v>2.6349999999999998</v>
      </c>
      <c r="EY465" s="133">
        <v>567.88699999999994</v>
      </c>
      <c r="EZ465" s="133">
        <v>620404.81967999996</v>
      </c>
      <c r="FA465" s="133">
        <v>1.752</v>
      </c>
      <c r="FB465" s="133">
        <v>516.19000000000005</v>
      </c>
      <c r="FC465" s="133">
        <v>310202.40983999998</v>
      </c>
      <c r="FD465" s="133">
        <v>0.876</v>
      </c>
      <c r="FE465" s="133">
        <v>465.71300000000002</v>
      </c>
      <c r="FF465" s="133">
        <v>7503.38</v>
      </c>
      <c r="FG465" s="133">
        <v>7674.2</v>
      </c>
      <c r="FH465" s="133">
        <v>22.67</v>
      </c>
      <c r="FI465" s="133">
        <v>412.89</v>
      </c>
      <c r="FJ465" s="133">
        <v>3753.09</v>
      </c>
      <c r="FK465" s="133">
        <v>11.09</v>
      </c>
      <c r="FL465" s="133">
        <v>408.2</v>
      </c>
      <c r="FM465" s="132">
        <v>35749.22</v>
      </c>
      <c r="FN465" s="132">
        <v>36146.31</v>
      </c>
      <c r="FO465" s="133">
        <v>264.63</v>
      </c>
      <c r="FP465" s="133">
        <v>422.48</v>
      </c>
      <c r="FQ465" s="133">
        <v>17856.05</v>
      </c>
      <c r="FR465" s="72">
        <v>130.72999999999999</v>
      </c>
      <c r="FS465" s="72">
        <v>413.21</v>
      </c>
      <c r="FT465" s="72">
        <v>147.05000000000001</v>
      </c>
      <c r="FU465" s="72">
        <v>12.77</v>
      </c>
      <c r="FV465" s="72">
        <v>649.42999999999995</v>
      </c>
      <c r="FW465" s="72">
        <v>142.69</v>
      </c>
      <c r="FX465" s="72">
        <v>12.39</v>
      </c>
      <c r="FY465" s="72">
        <v>645.61</v>
      </c>
      <c r="FZ465" s="72">
        <v>959012.92</v>
      </c>
      <c r="GA465" s="72">
        <v>6.48</v>
      </c>
      <c r="GB465" s="72">
        <v>683.28</v>
      </c>
      <c r="GC465" s="72">
        <v>7450875.4299999997</v>
      </c>
      <c r="GD465" s="72">
        <v>50.31</v>
      </c>
      <c r="GE465" s="72">
        <v>681.25</v>
      </c>
      <c r="GF465" s="72">
        <v>267.89999999999998</v>
      </c>
      <c r="GG465" s="72">
        <v>7.4</v>
      </c>
      <c r="GH465" s="72">
        <v>131.1</v>
      </c>
      <c r="GI465" s="72">
        <v>37.9</v>
      </c>
      <c r="GJ465" s="72">
        <v>14</v>
      </c>
      <c r="GK465" s="72">
        <v>228.9</v>
      </c>
      <c r="GL465" s="72">
        <v>0</v>
      </c>
      <c r="GM465" s="72">
        <v>4</v>
      </c>
      <c r="GN465" s="72">
        <v>0</v>
      </c>
      <c r="GO465" s="133">
        <v>0</v>
      </c>
      <c r="GP465" s="133">
        <v>0</v>
      </c>
      <c r="GQ465" s="133">
        <v>0</v>
      </c>
      <c r="GR465" s="133" t="s">
        <v>1103</v>
      </c>
      <c r="GT465" s="72">
        <v>0.9093</v>
      </c>
      <c r="GU465" s="72">
        <v>0.93520000000000003</v>
      </c>
      <c r="GV465" s="72">
        <v>0.94210000000000005</v>
      </c>
      <c r="GW465" s="72">
        <v>0.91849999999999998</v>
      </c>
      <c r="GX465" s="72" t="s">
        <v>1085</v>
      </c>
      <c r="GY465" s="72">
        <v>0.99</v>
      </c>
      <c r="GZ465" s="72">
        <v>1408</v>
      </c>
      <c r="HA465" s="133" t="s">
        <v>1086</v>
      </c>
      <c r="HB465" s="133">
        <v>314.89999999999998</v>
      </c>
      <c r="HC465" s="133"/>
      <c r="HD465" s="56">
        <f t="shared" si="46"/>
        <v>2020</v>
      </c>
      <c r="HF465" s="56" t="e">
        <f>MATCH(ROUND(#REF!,1),#REF!,0)</f>
        <v>#REF!</v>
      </c>
      <c r="HG465" s="56" t="e">
        <f>MATCH(ROUND(#REF!,1),#REF!,0)</f>
        <v>#REF!</v>
      </c>
      <c r="HH465" s="56" t="e">
        <f>MATCH(ROUND(#REF!,1),#REF!,0)</f>
        <v>#REF!</v>
      </c>
      <c r="HI465" s="56" t="e">
        <f>MATCH(ROUND(#REF!,1),#REF!,0)</f>
        <v>#REF!</v>
      </c>
      <c r="HK465" s="115">
        <f t="shared" si="49"/>
        <v>2</v>
      </c>
      <c r="HL465" s="115" t="str" cm="1">
        <f t="array" ref="HL465">IFERROR(INDEX(#REF!,'5. Data Set'!HH465),"")</f>
        <v/>
      </c>
      <c r="HM465" s="56"/>
      <c r="HN465" s="116" t="str" cm="1">
        <f t="array" ref="HN465">IF(IFERROR(INDEX($E$5:$E$900,SMALL(IF(ROUND($EH$5:$EH$900,1)=ROUND($EH465,1),ROW($EH$5:$EH$900)-4,""),1)),"")=$E465,"",IFERROR(INDEX($E$5:$E$900,SMALL(IF(ROUND($EH$5:$EH$900,1)=ROUND($EH465,1),ROW($EH$5:$EH$900)-4,""),1)),""))</f>
        <v/>
      </c>
      <c r="HO465" s="116" t="str" cm="1">
        <f t="array" ref="HO465">IF(IFERROR(INDEX($E$5:$E$900,SMALL(IF(ROUND($EH$5:$EH$900,1)=ROUND($EH465,1),ROW($EH$5:$EH$900)-4,""),2)),"")=$E465,"",IFERROR(INDEX($E$5:$E$900,SMALL(IF(ROUND($EH$5:$EH$900,1)=ROUND($EH465,1),ROW($EH$5:$EH$900)-4,""),2)),""))</f>
        <v/>
      </c>
      <c r="HP465" s="116" t="str" cm="1">
        <f t="array" ref="HP465">IF(IFERROR(INDEX($E$5:$E$900,SMALL(IF(ROUND($EH$5:$EH$900,1)=ROUND($EH465,1),ROW($EH$5:$EH$900)-4,""),3)),"")=$E465,"",IFERROR(INDEX($E$5:$E$900,SMALL(IF(ROUND($EH$5:$EH$900,1)=ROUND($EH465,1),ROW($EH$5:$EH$900)-4,""),3)),""))</f>
        <v/>
      </c>
      <c r="HQ465" s="117" t="str" cm="1">
        <f t="array" ref="HQ465">IF(IFERROR(INDEX($E$5:$E$900,SMALL(IF(ROUND($EH$5:$EH$900,1)=ROUND($EH465,1),ROW($EH$5:$EH$900)-4,""),4)),"")=$E465,"",IFERROR(INDEX($E$5:$E$900,SMALL(IF(ROUND($EH$5:$EH$900,1)=ROUND($EH465,1),ROW($EH$5:$EH$900)-4,""),4)),""))</f>
        <v/>
      </c>
      <c r="HR465" s="118"/>
      <c r="HS465" s="105" t="str">
        <f t="shared" si="50"/>
        <v>AICA</v>
      </c>
      <c r="HT465" s="119" t="str">
        <f t="shared" si="51"/>
        <v/>
      </c>
      <c r="HU465" s="119" t="str">
        <f t="shared" si="51"/>
        <v/>
      </c>
      <c r="HV465" s="119" t="str">
        <f t="shared" si="51"/>
        <v/>
      </c>
      <c r="HW465" s="119" t="str">
        <f t="shared" si="48"/>
        <v/>
      </c>
      <c r="HX465" s="56"/>
    </row>
    <row r="466" spans="1:232" s="72" customFormat="1" ht="12.75" customHeight="1" x14ac:dyDescent="0.25">
      <c r="A466" s="105" t="s">
        <v>1072</v>
      </c>
      <c r="B466" s="268" t="s">
        <v>1457</v>
      </c>
      <c r="C466" s="133" t="s">
        <v>1074</v>
      </c>
      <c r="D466" s="267">
        <v>2020</v>
      </c>
      <c r="E466" s="211" t="s">
        <v>1465</v>
      </c>
      <c r="F466" s="133" t="s">
        <v>309</v>
      </c>
      <c r="G466" s="133" t="s">
        <v>1076</v>
      </c>
      <c r="H466" s="133" t="s">
        <v>1076</v>
      </c>
      <c r="I466" s="133" t="s">
        <v>1076</v>
      </c>
      <c r="J466" s="133" t="s">
        <v>1076</v>
      </c>
      <c r="K466" s="105" t="s">
        <v>1076</v>
      </c>
      <c r="L466" s="105" t="s">
        <v>1076</v>
      </c>
      <c r="M466" s="133" t="s">
        <v>1076</v>
      </c>
      <c r="N466" s="133" t="s">
        <v>1076</v>
      </c>
      <c r="O466" s="133" t="s">
        <v>1076</v>
      </c>
      <c r="P466" s="133" t="s">
        <v>1076</v>
      </c>
      <c r="Q466" s="133" t="s">
        <v>1076</v>
      </c>
      <c r="R466" s="133" t="s">
        <v>1076</v>
      </c>
      <c r="S466" s="105" t="s">
        <v>1076</v>
      </c>
      <c r="T466" s="105" t="s">
        <v>1077</v>
      </c>
      <c r="U466" s="133" t="s">
        <v>1076</v>
      </c>
      <c r="V466" s="133" t="s">
        <v>1077</v>
      </c>
      <c r="W466" s="105" t="s">
        <v>18</v>
      </c>
      <c r="X466" s="105" t="s">
        <v>1098</v>
      </c>
      <c r="Y466" s="133" t="s">
        <v>20</v>
      </c>
      <c r="Z466" s="133">
        <v>1</v>
      </c>
      <c r="AA466" s="133" t="s">
        <v>930</v>
      </c>
      <c r="AB466" s="133">
        <v>2</v>
      </c>
      <c r="AC466" s="133">
        <v>2</v>
      </c>
      <c r="AD466" s="133">
        <v>2800</v>
      </c>
      <c r="AE466" s="133">
        <v>4</v>
      </c>
      <c r="AF466" s="133">
        <v>8</v>
      </c>
      <c r="AG466" s="133">
        <v>121500</v>
      </c>
      <c r="AH466" s="133">
        <v>16</v>
      </c>
      <c r="AI466" s="133" t="s">
        <v>1466</v>
      </c>
      <c r="AJ466" s="133">
        <v>12</v>
      </c>
      <c r="AK466" s="133"/>
      <c r="AL466" s="133"/>
      <c r="AM466" s="133">
        <v>2</v>
      </c>
      <c r="AN466" s="133" t="s">
        <v>493</v>
      </c>
      <c r="AO466" s="133">
        <v>1400</v>
      </c>
      <c r="AP466" s="212" t="s">
        <v>932</v>
      </c>
      <c r="AQ466" s="162" t="s">
        <v>1460</v>
      </c>
      <c r="AR466" s="133" t="s">
        <v>934</v>
      </c>
      <c r="AS466" s="212" t="s">
        <v>1461</v>
      </c>
      <c r="AT466" s="162" t="s">
        <v>1462</v>
      </c>
      <c r="AU466" s="133">
        <v>5.2249999999999996</v>
      </c>
      <c r="AV466" s="133">
        <v>7.3150000000000004</v>
      </c>
      <c r="AW466" s="162">
        <v>3.9449999999999998</v>
      </c>
      <c r="AX466" s="133">
        <v>5.9240000000000004</v>
      </c>
      <c r="AY466" s="133">
        <v>7.0910000000000002</v>
      </c>
      <c r="AZ466" s="133">
        <v>6.5380000000000003</v>
      </c>
      <c r="BA466" s="133">
        <v>4.0869999999999997</v>
      </c>
      <c r="BB466" s="133">
        <v>11.48</v>
      </c>
      <c r="BC466" s="133">
        <v>41.878</v>
      </c>
      <c r="BD466" s="133">
        <v>23.053999999999998</v>
      </c>
      <c r="BE466" s="133">
        <v>28.725000000000001</v>
      </c>
      <c r="BF466" s="133">
        <v>9.5</v>
      </c>
      <c r="BG466" s="133">
        <v>23519.06</v>
      </c>
      <c r="BH466" s="133">
        <v>23518.933000000001</v>
      </c>
      <c r="BI466" s="133">
        <v>3.3969999999999998</v>
      </c>
      <c r="BJ466" s="133">
        <v>389.79300000000001</v>
      </c>
      <c r="BK466" s="133">
        <v>17621.849999999999</v>
      </c>
      <c r="BL466" s="133">
        <v>2.5449999999999999</v>
      </c>
      <c r="BM466" s="162">
        <v>373.673</v>
      </c>
      <c r="BN466" s="133">
        <v>11772.36</v>
      </c>
      <c r="BO466" s="133">
        <v>1.7</v>
      </c>
      <c r="BP466" s="133">
        <v>352.58800000000002</v>
      </c>
      <c r="BQ466" s="133">
        <v>5895.0249999999996</v>
      </c>
      <c r="BR466" s="133">
        <v>0.85099999999999998</v>
      </c>
      <c r="BS466" s="133">
        <v>326.81099999999998</v>
      </c>
      <c r="BT466" s="133">
        <v>281669.14</v>
      </c>
      <c r="BU466" s="133">
        <v>281748.45899999997</v>
      </c>
      <c r="BV466" s="133">
        <v>4.7750000000000004</v>
      </c>
      <c r="BW466" s="133">
        <v>387.48899999999998</v>
      </c>
      <c r="BX466" s="133">
        <v>211285.277</v>
      </c>
      <c r="BY466" s="133">
        <v>3.581</v>
      </c>
      <c r="BZ466" s="133">
        <v>375.61399999999998</v>
      </c>
      <c r="CA466" s="133">
        <v>140926.685</v>
      </c>
      <c r="CB466" s="133">
        <v>2.3879999999999999</v>
      </c>
      <c r="CC466" s="133">
        <v>357.267</v>
      </c>
      <c r="CD466" s="133">
        <v>70391.801000000007</v>
      </c>
      <c r="CE466" s="133">
        <v>1.1930000000000001</v>
      </c>
      <c r="CF466" s="133">
        <v>327.19900000000001</v>
      </c>
      <c r="CG466" s="133">
        <v>40675.4</v>
      </c>
      <c r="CH466" s="133">
        <v>40549.877</v>
      </c>
      <c r="CI466" s="133">
        <v>2.5430000000000001</v>
      </c>
      <c r="CJ466" s="133">
        <v>385.07900000000001</v>
      </c>
      <c r="CK466" s="133">
        <v>30497.171999999999</v>
      </c>
      <c r="CL466" s="133">
        <v>1.9119999999999999</v>
      </c>
      <c r="CM466" s="133">
        <v>371.62700000000001</v>
      </c>
      <c r="CN466" s="133">
        <v>20408.5</v>
      </c>
      <c r="CO466" s="133">
        <v>1.28</v>
      </c>
      <c r="CP466" s="133">
        <v>351.565</v>
      </c>
      <c r="CQ466" s="133">
        <v>10172.704</v>
      </c>
      <c r="CR466" s="133">
        <v>0.63800000000000001</v>
      </c>
      <c r="CS466" s="133">
        <v>325.72500000000002</v>
      </c>
      <c r="CT466" s="133">
        <v>57405.7</v>
      </c>
      <c r="CU466" s="133">
        <v>57413.38</v>
      </c>
      <c r="CV466" s="133">
        <v>3.81</v>
      </c>
      <c r="CW466" s="133">
        <v>376.83</v>
      </c>
      <c r="CX466" s="133">
        <v>43068.52</v>
      </c>
      <c r="CY466" s="133">
        <v>2.86</v>
      </c>
      <c r="CZ466" s="133">
        <v>366.39</v>
      </c>
      <c r="DA466" s="133">
        <v>28710.52</v>
      </c>
      <c r="DB466" s="133">
        <v>1.91</v>
      </c>
      <c r="DC466" s="133">
        <v>353.38</v>
      </c>
      <c r="DD466" s="133">
        <v>14367.06</v>
      </c>
      <c r="DE466" s="133">
        <v>0.95</v>
      </c>
      <c r="DF466" s="133">
        <v>330.39</v>
      </c>
      <c r="DG466" s="133">
        <v>95877.03</v>
      </c>
      <c r="DH466" s="133">
        <v>95871.02</v>
      </c>
      <c r="DI466" s="133">
        <v>4.59</v>
      </c>
      <c r="DJ466" s="133">
        <v>375.1</v>
      </c>
      <c r="DK466" s="133">
        <v>71997.05</v>
      </c>
      <c r="DL466" s="133">
        <v>3.45</v>
      </c>
      <c r="DM466" s="133">
        <v>367.98</v>
      </c>
      <c r="DN466" s="133">
        <v>47956.42</v>
      </c>
      <c r="DO466" s="133">
        <v>2.2999999999999998</v>
      </c>
      <c r="DP466" s="133">
        <v>357.59</v>
      </c>
      <c r="DQ466" s="133">
        <v>23997.93</v>
      </c>
      <c r="DR466" s="133">
        <v>1.1499999999999999</v>
      </c>
      <c r="DS466" s="133">
        <v>334.45</v>
      </c>
      <c r="DT466" s="133">
        <v>4069.11</v>
      </c>
      <c r="DU466" s="133">
        <v>4069.01</v>
      </c>
      <c r="DV466" s="133">
        <v>4.17</v>
      </c>
      <c r="DW466" s="133">
        <v>377.04</v>
      </c>
      <c r="DX466" s="133">
        <v>3047.51</v>
      </c>
      <c r="DY466" s="133">
        <v>3.12</v>
      </c>
      <c r="DZ466" s="133">
        <v>364.11</v>
      </c>
      <c r="EA466" s="133">
        <v>2039.33</v>
      </c>
      <c r="EB466" s="133">
        <v>2.09</v>
      </c>
      <c r="EC466" s="133">
        <v>345.2</v>
      </c>
      <c r="ED466" s="133">
        <v>1009.62</v>
      </c>
      <c r="EE466" s="133">
        <v>1.03</v>
      </c>
      <c r="EF466" s="133">
        <v>323.83</v>
      </c>
      <c r="EG466" s="133">
        <v>1081994.08</v>
      </c>
      <c r="EH466" s="162">
        <v>1081479.5</v>
      </c>
      <c r="EI466" s="133">
        <v>3.0539999999999998</v>
      </c>
      <c r="EJ466" s="133">
        <v>386</v>
      </c>
      <c r="EK466" s="133">
        <v>949137.97900000005</v>
      </c>
      <c r="EL466" s="133">
        <v>2.68</v>
      </c>
      <c r="EM466" s="133">
        <v>376.76799999999997</v>
      </c>
      <c r="EN466" s="133">
        <v>811271.37094000005</v>
      </c>
      <c r="EO466" s="133">
        <v>2.2909999999999999</v>
      </c>
      <c r="EP466" s="133">
        <v>369.245</v>
      </c>
      <c r="EQ466" s="133">
        <v>676000.45706000004</v>
      </c>
      <c r="ER466" s="133">
        <v>1.909</v>
      </c>
      <c r="ES466" s="133">
        <v>360.25099999999998</v>
      </c>
      <c r="ET466" s="133">
        <v>537896.64445999998</v>
      </c>
      <c r="EU466" s="133">
        <v>1.5189999999999999</v>
      </c>
      <c r="EV466" s="133">
        <v>349.50200000000001</v>
      </c>
      <c r="EW466" s="133">
        <v>404750.40461999999</v>
      </c>
      <c r="EX466" s="133">
        <v>1.143</v>
      </c>
      <c r="EY466" s="133">
        <v>338.315</v>
      </c>
      <c r="EZ466" s="133">
        <v>270187.71542000002</v>
      </c>
      <c r="FA466" s="133">
        <v>0.76300000000000001</v>
      </c>
      <c r="FB466" s="133">
        <v>326.20400000000001</v>
      </c>
      <c r="FC466" s="133">
        <v>135625.02622</v>
      </c>
      <c r="FD466" s="133">
        <v>0.38300000000000001</v>
      </c>
      <c r="FE466" s="133">
        <v>313.25900000000001</v>
      </c>
      <c r="FF466" s="133">
        <v>1692.44</v>
      </c>
      <c r="FG466" s="133">
        <v>1617</v>
      </c>
      <c r="FH466" s="133">
        <v>4.78</v>
      </c>
      <c r="FI466" s="133">
        <v>301.23</v>
      </c>
      <c r="FJ466" s="133">
        <v>843.75</v>
      </c>
      <c r="FK466" s="133">
        <v>2.4900000000000002</v>
      </c>
      <c r="FL466" s="133">
        <v>300.02999999999997</v>
      </c>
      <c r="FM466" s="132">
        <v>2417.2399999999998</v>
      </c>
      <c r="FN466" s="132">
        <v>2331.0500000000002</v>
      </c>
      <c r="FO466" s="133">
        <v>17.07</v>
      </c>
      <c r="FP466" s="133">
        <v>287.97000000000003</v>
      </c>
      <c r="FQ466" s="133">
        <v>1211.46</v>
      </c>
      <c r="FR466" s="72">
        <v>8.8699999999999992</v>
      </c>
      <c r="FS466" s="72">
        <v>299.70999999999998</v>
      </c>
      <c r="FT466" s="72">
        <v>108.79</v>
      </c>
      <c r="FU466" s="72">
        <v>9.44</v>
      </c>
      <c r="FV466" s="72">
        <v>397.74</v>
      </c>
      <c r="FW466" s="72">
        <v>100.88</v>
      </c>
      <c r="FX466" s="72">
        <v>8.76</v>
      </c>
      <c r="FY466" s="72">
        <v>391.19</v>
      </c>
      <c r="FZ466" s="72">
        <v>419020.57</v>
      </c>
      <c r="GA466" s="72">
        <v>2.83</v>
      </c>
      <c r="GB466" s="72">
        <v>376.23</v>
      </c>
      <c r="GC466" s="72">
        <v>1597793.99</v>
      </c>
      <c r="GD466" s="72">
        <v>10.79</v>
      </c>
      <c r="GE466" s="72">
        <v>375.59</v>
      </c>
      <c r="GF466" s="72">
        <v>251.1</v>
      </c>
      <c r="GG466" s="72">
        <v>5.6</v>
      </c>
      <c r="GH466" s="72">
        <v>21.9</v>
      </c>
      <c r="GI466" s="72">
        <v>25.7</v>
      </c>
      <c r="GJ466" s="72">
        <v>9.5</v>
      </c>
      <c r="GK466" s="72">
        <v>229.5</v>
      </c>
      <c r="GL466" s="72">
        <v>0</v>
      </c>
      <c r="GM466" s="72">
        <v>4</v>
      </c>
      <c r="GN466" s="72">
        <v>0</v>
      </c>
      <c r="GO466" s="133">
        <v>0</v>
      </c>
      <c r="GP466" s="133">
        <v>0</v>
      </c>
      <c r="GQ466" s="133">
        <v>0</v>
      </c>
      <c r="GR466" s="133" t="s">
        <v>1103</v>
      </c>
      <c r="GT466" s="72">
        <v>0.9093</v>
      </c>
      <c r="GU466" s="72">
        <v>0.93520000000000003</v>
      </c>
      <c r="GV466" s="72">
        <v>0.94210000000000005</v>
      </c>
      <c r="GW466" s="72">
        <v>0.91849999999999998</v>
      </c>
      <c r="GX466" s="72" t="s">
        <v>1085</v>
      </c>
      <c r="GY466" s="72">
        <v>0.99</v>
      </c>
      <c r="GZ466" s="72">
        <v>1408</v>
      </c>
      <c r="HA466" s="133" t="s">
        <v>1086</v>
      </c>
      <c r="HB466" s="133">
        <v>298.10000000000002</v>
      </c>
      <c r="HC466" s="133" t="str">
        <f t="shared" ref="HC466:HC494" si="52">IF(IFERROR(FIND("TGG",E466),"0")&lt;&gt;"0",SUBSTITUTE(E466,"TGG",""),"0")</f>
        <v>179</v>
      </c>
      <c r="HD466" s="56">
        <f t="shared" si="46"/>
        <v>2020</v>
      </c>
      <c r="HF466" s="56" t="e">
        <f>MATCH(ROUND(#REF!,1),#REF!,0)</f>
        <v>#REF!</v>
      </c>
      <c r="HG466" s="56" t="e">
        <f>MATCH(ROUND(#REF!,1),#REF!,0)</f>
        <v>#REF!</v>
      </c>
      <c r="HH466" s="56" t="e">
        <f>MATCH(ROUND(#REF!,1),#REF!,0)</f>
        <v>#REF!</v>
      </c>
      <c r="HI466" s="56" t="e">
        <f>MATCH(ROUND(#REF!,1),#REF!,0)</f>
        <v>#REF!</v>
      </c>
      <c r="HK466" s="115">
        <f t="shared" si="49"/>
        <v>2</v>
      </c>
      <c r="HL466" s="115" t="str" cm="1">
        <f t="array" ref="HL466">IFERROR(INDEX(#REF!,'5. Data Set'!HH466),"")</f>
        <v/>
      </c>
      <c r="HM466" s="56"/>
      <c r="HN466" s="116" t="str" cm="1">
        <f t="array" ref="HN466">IF(IFERROR(INDEX($E$5:$E$900,SMALL(IF(ROUND($EH$5:$EH$900,1)=ROUND($EH466,1),ROW($EH$5:$EH$900)-4,""),1)),"")=$E466,"",IFERROR(INDEX($E$5:$E$900,SMALL(IF(ROUND($EH$5:$EH$900,1)=ROUND($EH466,1),ROW($EH$5:$EH$900)-4,""),1)),""))</f>
        <v/>
      </c>
      <c r="HO466" s="116" t="str" cm="1">
        <f t="array" ref="HO466">IF(IFERROR(INDEX($E$5:$E$900,SMALL(IF(ROUND($EH$5:$EH$900,1)=ROUND($EH466,1),ROW($EH$5:$EH$900)-4,""),2)),"")=$E466,"",IFERROR(INDEX($E$5:$E$900,SMALL(IF(ROUND($EH$5:$EH$900,1)=ROUND($EH466,1),ROW($EH$5:$EH$900)-4,""),2)),""))</f>
        <v/>
      </c>
      <c r="HP466" s="116" t="str" cm="1">
        <f t="array" ref="HP466">IF(IFERROR(INDEX($E$5:$E$900,SMALL(IF(ROUND($EH$5:$EH$900,1)=ROUND($EH466,1),ROW($EH$5:$EH$900)-4,""),3)),"")=$E466,"",IFERROR(INDEX($E$5:$E$900,SMALL(IF(ROUND($EH$5:$EH$900,1)=ROUND($EH466,1),ROW($EH$5:$EH$900)-4,""),3)),""))</f>
        <v/>
      </c>
      <c r="HQ466" s="117" t="str" cm="1">
        <f t="array" ref="HQ466">IF(IFERROR(INDEX($E$5:$E$900,SMALL(IF(ROUND($EH$5:$EH$900,1)=ROUND($EH466,1),ROW($EH$5:$EH$900)-4,""),4)),"")=$E466,"",IFERROR(INDEX($E$5:$E$900,SMALL(IF(ROUND($EH$5:$EH$900,1)=ROUND($EH466,1),ROW($EH$5:$EH$900)-4,""),4)),""))</f>
        <v/>
      </c>
      <c r="HR466" s="118"/>
      <c r="HS466" s="105" t="str">
        <f t="shared" si="50"/>
        <v>AICA</v>
      </c>
      <c r="HT466" s="119" t="str">
        <f t="shared" si="51"/>
        <v/>
      </c>
      <c r="HU466" s="119" t="str">
        <f t="shared" si="51"/>
        <v/>
      </c>
      <c r="HV466" s="119" t="str">
        <f t="shared" si="51"/>
        <v/>
      </c>
      <c r="HW466" s="119" t="str">
        <f t="shared" si="48"/>
        <v/>
      </c>
      <c r="HX466" s="56"/>
    </row>
    <row r="467" spans="1:232" s="72" customFormat="1" ht="12.75" customHeight="1" x14ac:dyDescent="0.25">
      <c r="A467" s="105" t="s">
        <v>1072</v>
      </c>
      <c r="B467" s="268" t="s">
        <v>1467</v>
      </c>
      <c r="C467" s="133" t="s">
        <v>1074</v>
      </c>
      <c r="D467" s="267">
        <v>2020</v>
      </c>
      <c r="E467" s="211" t="s">
        <v>1468</v>
      </c>
      <c r="F467" s="133" t="s">
        <v>300</v>
      </c>
      <c r="G467" s="133" t="s">
        <v>1076</v>
      </c>
      <c r="H467" s="133" t="s">
        <v>1076</v>
      </c>
      <c r="I467" s="133" t="s">
        <v>1076</v>
      </c>
      <c r="J467" s="133" t="s">
        <v>1076</v>
      </c>
      <c r="K467" s="105" t="s">
        <v>1076</v>
      </c>
      <c r="L467" s="105" t="s">
        <v>1076</v>
      </c>
      <c r="M467" s="133" t="s">
        <v>1076</v>
      </c>
      <c r="N467" s="133" t="s">
        <v>1076</v>
      </c>
      <c r="O467" s="133" t="s">
        <v>1076</v>
      </c>
      <c r="P467" s="133" t="s">
        <v>1076</v>
      </c>
      <c r="Q467" s="133" t="s">
        <v>1076</v>
      </c>
      <c r="R467" s="133" t="s">
        <v>1076</v>
      </c>
      <c r="S467" s="105" t="s">
        <v>1076</v>
      </c>
      <c r="T467" s="105" t="s">
        <v>1077</v>
      </c>
      <c r="U467" s="133" t="s">
        <v>1076</v>
      </c>
      <c r="V467" s="133" t="s">
        <v>1077</v>
      </c>
      <c r="W467" s="105" t="s">
        <v>18</v>
      </c>
      <c r="X467" s="105" t="s">
        <v>1271</v>
      </c>
      <c r="Y467" s="133" t="s">
        <v>20</v>
      </c>
      <c r="Z467" s="133">
        <v>1</v>
      </c>
      <c r="AA467" s="133" t="s">
        <v>930</v>
      </c>
      <c r="AB467" s="133">
        <v>2</v>
      </c>
      <c r="AC467" s="133">
        <v>2</v>
      </c>
      <c r="AD467" s="133">
        <v>3400</v>
      </c>
      <c r="AE467" s="133">
        <v>12</v>
      </c>
      <c r="AF467" s="133">
        <v>8</v>
      </c>
      <c r="AG467" s="133">
        <v>2022800</v>
      </c>
      <c r="AH467" s="133">
        <v>16</v>
      </c>
      <c r="AI467" s="133" t="s">
        <v>1459</v>
      </c>
      <c r="AJ467" s="133">
        <v>18</v>
      </c>
      <c r="AK467" s="133"/>
      <c r="AL467" s="133"/>
      <c r="AM467" s="133">
        <v>4</v>
      </c>
      <c r="AN467" s="133" t="s">
        <v>493</v>
      </c>
      <c r="AO467" s="133">
        <v>1400</v>
      </c>
      <c r="AP467" s="212" t="s">
        <v>932</v>
      </c>
      <c r="AQ467" s="162" t="s">
        <v>1460</v>
      </c>
      <c r="AR467" s="133" t="s">
        <v>934</v>
      </c>
      <c r="AS467" s="212" t="s">
        <v>1461</v>
      </c>
      <c r="AT467" s="162" t="s">
        <v>1462</v>
      </c>
      <c r="AU467" s="133">
        <v>6.81</v>
      </c>
      <c r="AV467" s="133">
        <v>8.609</v>
      </c>
      <c r="AW467" s="162">
        <v>5.0199999999999996</v>
      </c>
      <c r="AX467" s="133">
        <v>7.32</v>
      </c>
      <c r="AY467" s="133">
        <v>8.0730000000000004</v>
      </c>
      <c r="AZ467" s="133">
        <v>8.2390000000000008</v>
      </c>
      <c r="BA467" s="133">
        <v>5.0129999999999999</v>
      </c>
      <c r="BB467" s="133">
        <v>36.07</v>
      </c>
      <c r="BC467" s="133">
        <v>318.64299999999997</v>
      </c>
      <c r="BD467" s="133">
        <v>14.523</v>
      </c>
      <c r="BE467" s="133">
        <v>121.85599999999999</v>
      </c>
      <c r="BF467" s="133">
        <v>13.6</v>
      </c>
      <c r="BG467" s="133">
        <v>87364.68</v>
      </c>
      <c r="BH467" s="133">
        <v>87355.423999999999</v>
      </c>
      <c r="BI467" s="133">
        <v>12.616</v>
      </c>
      <c r="BJ467" s="133">
        <v>1167.317</v>
      </c>
      <c r="BK467" s="133">
        <v>65513.394999999997</v>
      </c>
      <c r="BL467" s="133">
        <v>9.4610000000000003</v>
      </c>
      <c r="BM467" s="162">
        <v>1144.7529999999999</v>
      </c>
      <c r="BN467" s="133">
        <v>43738.345000000001</v>
      </c>
      <c r="BO467" s="133">
        <v>6.3170000000000002</v>
      </c>
      <c r="BP467" s="133">
        <v>1028.172</v>
      </c>
      <c r="BQ467" s="133">
        <v>21848.719000000001</v>
      </c>
      <c r="BR467" s="133">
        <v>3.1549999999999998</v>
      </c>
      <c r="BS467" s="133">
        <v>805.10599999999999</v>
      </c>
      <c r="BT467" s="133">
        <v>960729.71</v>
      </c>
      <c r="BU467" s="133">
        <v>960799.94700000004</v>
      </c>
      <c r="BV467" s="133">
        <v>16.283000000000001</v>
      </c>
      <c r="BW467" s="133">
        <v>1199.4469999999999</v>
      </c>
      <c r="BX467" s="133">
        <v>720550.47600000002</v>
      </c>
      <c r="BY467" s="133">
        <v>12.211</v>
      </c>
      <c r="BZ467" s="133">
        <v>1180.5219999999999</v>
      </c>
      <c r="CA467" s="133">
        <v>480437.08199999999</v>
      </c>
      <c r="CB467" s="133">
        <v>8.1419999999999995</v>
      </c>
      <c r="CC467" s="133">
        <v>1063.825</v>
      </c>
      <c r="CD467" s="133">
        <v>240033.09700000001</v>
      </c>
      <c r="CE467" s="133">
        <v>4.0679999999999996</v>
      </c>
      <c r="CF467" s="133">
        <v>795.86800000000005</v>
      </c>
      <c r="CG467" s="133">
        <v>146811.68</v>
      </c>
      <c r="CH467" s="133">
        <v>146938.329</v>
      </c>
      <c r="CI467" s="133">
        <v>9.2140000000000004</v>
      </c>
      <c r="CJ467" s="133">
        <v>1152.828</v>
      </c>
      <c r="CK467" s="133">
        <v>110121.44100000001</v>
      </c>
      <c r="CL467" s="133">
        <v>6.9059999999999997</v>
      </c>
      <c r="CM467" s="133">
        <v>1125.4670000000001</v>
      </c>
      <c r="CN467" s="133">
        <v>73426.603000000003</v>
      </c>
      <c r="CO467" s="133">
        <v>4.6050000000000004</v>
      </c>
      <c r="CP467" s="133">
        <v>1020.75</v>
      </c>
      <c r="CQ467" s="133">
        <v>36676.807999999997</v>
      </c>
      <c r="CR467" s="133">
        <v>2.2999999999999998</v>
      </c>
      <c r="CS467" s="133">
        <v>801.36300000000006</v>
      </c>
      <c r="CT467" s="133">
        <v>203985.4</v>
      </c>
      <c r="CU467" s="133">
        <v>204216.29</v>
      </c>
      <c r="CV467" s="133">
        <v>13.56</v>
      </c>
      <c r="CW467" s="133">
        <v>1122.9000000000001</v>
      </c>
      <c r="CX467" s="133">
        <v>153055.32999999999</v>
      </c>
      <c r="CY467" s="133">
        <v>10.17</v>
      </c>
      <c r="CZ467" s="133">
        <v>1114.98</v>
      </c>
      <c r="DA467" s="133">
        <v>101958.56</v>
      </c>
      <c r="DB467" s="133">
        <v>6.77</v>
      </c>
      <c r="DC467" s="133">
        <v>1051.69</v>
      </c>
      <c r="DD467" s="133">
        <v>51012.38</v>
      </c>
      <c r="DE467" s="133">
        <v>3.39</v>
      </c>
      <c r="DF467" s="133">
        <v>836.88</v>
      </c>
      <c r="DG467" s="133">
        <v>318319.98</v>
      </c>
      <c r="DH467" s="133">
        <v>318215.53000000003</v>
      </c>
      <c r="DI467" s="133">
        <v>15.24</v>
      </c>
      <c r="DJ467" s="133">
        <v>1132.6300000000001</v>
      </c>
      <c r="DK467" s="133">
        <v>238701.71</v>
      </c>
      <c r="DL467" s="133">
        <v>11.43</v>
      </c>
      <c r="DM467" s="133">
        <v>1124.25</v>
      </c>
      <c r="DN467" s="133">
        <v>159049.09</v>
      </c>
      <c r="DO467" s="133">
        <v>7.62</v>
      </c>
      <c r="DP467" s="133">
        <v>1077.73</v>
      </c>
      <c r="DQ467" s="133">
        <v>79505.45</v>
      </c>
      <c r="DR467" s="133">
        <v>3.81</v>
      </c>
      <c r="DS467" s="133">
        <v>865.64</v>
      </c>
      <c r="DT467" s="133">
        <v>14306.27</v>
      </c>
      <c r="DU467" s="133">
        <v>14306.57</v>
      </c>
      <c r="DV467" s="133">
        <v>14.65</v>
      </c>
      <c r="DW467" s="133">
        <v>1132.1500000000001</v>
      </c>
      <c r="DX467" s="133">
        <v>10732.42</v>
      </c>
      <c r="DY467" s="133">
        <v>10.99</v>
      </c>
      <c r="DZ467" s="133">
        <v>1108.6099999999999</v>
      </c>
      <c r="EA467" s="133">
        <v>7150.44</v>
      </c>
      <c r="EB467" s="133">
        <v>7.32</v>
      </c>
      <c r="EC467" s="133">
        <v>962.65</v>
      </c>
      <c r="ED467" s="133">
        <v>3576.39</v>
      </c>
      <c r="EE467" s="133">
        <v>3.66</v>
      </c>
      <c r="EF467" s="133">
        <v>774.62</v>
      </c>
      <c r="EG467" s="133">
        <v>3666667.6</v>
      </c>
      <c r="EH467" s="162">
        <v>3670470.88</v>
      </c>
      <c r="EI467" s="133">
        <v>10.365</v>
      </c>
      <c r="EJ467" s="133">
        <v>1198.1600000000001</v>
      </c>
      <c r="EK467" s="133">
        <v>3206101.47</v>
      </c>
      <c r="EL467" s="133">
        <v>9.0540000000000003</v>
      </c>
      <c r="EM467" s="133">
        <v>1182.845</v>
      </c>
      <c r="EN467" s="133">
        <v>2745432.9720200002</v>
      </c>
      <c r="EO467" s="133">
        <v>7.7530000000000001</v>
      </c>
      <c r="EP467" s="133">
        <v>1143.9010000000001</v>
      </c>
      <c r="EQ467" s="133">
        <v>2292523.2891600002</v>
      </c>
      <c r="ER467" s="133">
        <v>6.4740000000000002</v>
      </c>
      <c r="ES467" s="133">
        <v>1072.2370000000001</v>
      </c>
      <c r="ET467" s="133">
        <v>1840675.9433200001</v>
      </c>
      <c r="EU467" s="133">
        <v>5.1980000000000004</v>
      </c>
      <c r="EV467" s="133">
        <v>970.65700000000004</v>
      </c>
      <c r="EW467" s="133">
        <v>1376080.55324</v>
      </c>
      <c r="EX467" s="133">
        <v>3.8860000000000001</v>
      </c>
      <c r="EY467" s="133">
        <v>876.56200000000001</v>
      </c>
      <c r="EZ467" s="133">
        <v>918921.52229999995</v>
      </c>
      <c r="FA467" s="133">
        <v>2.5950000000000002</v>
      </c>
      <c r="FB467" s="133">
        <v>781.94</v>
      </c>
      <c r="FC467" s="133">
        <v>456804.91859999998</v>
      </c>
      <c r="FD467" s="133">
        <v>1.29</v>
      </c>
      <c r="FE467" s="133">
        <v>690.548</v>
      </c>
      <c r="FF467" s="133">
        <v>10519.92</v>
      </c>
      <c r="FG467" s="133">
        <v>10547.31</v>
      </c>
      <c r="FH467" s="133">
        <v>31.16</v>
      </c>
      <c r="FI467" s="133">
        <v>614.16999999999996</v>
      </c>
      <c r="FJ467" s="133">
        <v>5271.81</v>
      </c>
      <c r="FK467" s="133">
        <v>15.58</v>
      </c>
      <c r="FL467" s="133">
        <v>607.44000000000005</v>
      </c>
      <c r="FM467" s="132">
        <v>38166.239999999998</v>
      </c>
      <c r="FN467" s="132">
        <v>38149.74</v>
      </c>
      <c r="FO467" s="133">
        <v>279.3</v>
      </c>
      <c r="FP467" s="133">
        <v>625.1</v>
      </c>
      <c r="FQ467" s="133">
        <v>19056.740000000002</v>
      </c>
      <c r="FR467" s="72">
        <v>139.52000000000001</v>
      </c>
      <c r="FS467" s="72">
        <v>613.97</v>
      </c>
      <c r="FT467" s="72">
        <v>167.91</v>
      </c>
      <c r="FU467" s="72">
        <v>14.58</v>
      </c>
      <c r="FV467" s="72">
        <v>1003.05</v>
      </c>
      <c r="FW467" s="72">
        <v>167.39</v>
      </c>
      <c r="FX467" s="72">
        <v>14.53</v>
      </c>
      <c r="FY467" s="72">
        <v>1001.01</v>
      </c>
      <c r="FZ467" s="72">
        <v>1307412.29</v>
      </c>
      <c r="GA467" s="72">
        <v>8.83</v>
      </c>
      <c r="GB467" s="72">
        <v>1163.44</v>
      </c>
      <c r="GC467" s="72">
        <v>20534170.059999999</v>
      </c>
      <c r="GD467" s="72">
        <v>138.66</v>
      </c>
      <c r="GE467" s="72">
        <v>1137.8599999999999</v>
      </c>
      <c r="GF467" s="72">
        <v>379.3</v>
      </c>
      <c r="GG467" s="72">
        <v>6.9</v>
      </c>
      <c r="GH467" s="72">
        <v>107.2</v>
      </c>
      <c r="GI467" s="72">
        <v>42.1</v>
      </c>
      <c r="GJ467" s="72">
        <v>13.6</v>
      </c>
      <c r="GK467" s="72">
        <v>228.5</v>
      </c>
      <c r="GL467" s="72">
        <v>0</v>
      </c>
      <c r="GM467" s="72">
        <v>4</v>
      </c>
      <c r="GN467" s="72">
        <v>0</v>
      </c>
      <c r="GO467" s="133">
        <v>0</v>
      </c>
      <c r="GP467" s="133">
        <v>0</v>
      </c>
      <c r="GQ467" s="133">
        <v>0</v>
      </c>
      <c r="GR467" s="133" t="s">
        <v>1469</v>
      </c>
      <c r="GT467" s="72">
        <v>0.9093</v>
      </c>
      <c r="GU467" s="72">
        <v>0.93520000000000003</v>
      </c>
      <c r="GV467" s="72">
        <v>0.94210000000000005</v>
      </c>
      <c r="GW467" s="72">
        <v>0.91849999999999998</v>
      </c>
      <c r="GX467" s="72" t="s">
        <v>1085</v>
      </c>
      <c r="GY467" s="72">
        <v>0.99</v>
      </c>
      <c r="GZ467" s="72">
        <v>1408</v>
      </c>
      <c r="HA467" s="133" t="s">
        <v>1086</v>
      </c>
      <c r="HB467" s="133">
        <v>444.3</v>
      </c>
      <c r="HC467" s="133" t="str">
        <f t="shared" si="52"/>
        <v>180</v>
      </c>
      <c r="HD467" s="56">
        <f t="shared" si="46"/>
        <v>2020</v>
      </c>
      <c r="HF467" s="56" t="e">
        <f>MATCH(ROUND(#REF!,1),#REF!,0)</f>
        <v>#REF!</v>
      </c>
      <c r="HG467" s="56" t="e">
        <f>MATCH(ROUND(#REF!,1),#REF!,0)</f>
        <v>#REF!</v>
      </c>
      <c r="HH467" s="56" t="e">
        <f>MATCH(ROUND(#REF!,1),#REF!,0)</f>
        <v>#REF!</v>
      </c>
      <c r="HI467" s="56" t="e">
        <f>MATCH(ROUND(#REF!,1),#REF!,0)</f>
        <v>#REF!</v>
      </c>
      <c r="HK467" s="115">
        <f t="shared" si="49"/>
        <v>2</v>
      </c>
      <c r="HL467" s="115" t="str" cm="1">
        <f t="array" ref="HL467">IFERROR(INDEX(#REF!,'5. Data Set'!HH467),"")</f>
        <v/>
      </c>
      <c r="HM467" s="56"/>
      <c r="HN467" s="116" t="str" cm="1">
        <f t="array" ref="HN467">IF(IFERROR(INDEX($E$5:$E$900,SMALL(IF(ROUND($EH$5:$EH$900,1)=ROUND($EH467,1),ROW($EH$5:$EH$900)-4,""),1)),"")=$E467,"",IFERROR(INDEX($E$5:$E$900,SMALL(IF(ROUND($EH$5:$EH$900,1)=ROUND($EH467,1),ROW($EH$5:$EH$900)-4,""),1)),""))</f>
        <v/>
      </c>
      <c r="HO467" s="116" t="str" cm="1">
        <f t="array" ref="HO467">IF(IFERROR(INDEX($E$5:$E$900,SMALL(IF(ROUND($EH$5:$EH$900,1)=ROUND($EH467,1),ROW($EH$5:$EH$900)-4,""),2)),"")=$E467,"",IFERROR(INDEX($E$5:$E$900,SMALL(IF(ROUND($EH$5:$EH$900,1)=ROUND($EH467,1),ROW($EH$5:$EH$900)-4,""),2)),""))</f>
        <v/>
      </c>
      <c r="HP467" s="116" t="str" cm="1">
        <f t="array" ref="HP467">IF(IFERROR(INDEX($E$5:$E$900,SMALL(IF(ROUND($EH$5:$EH$900,1)=ROUND($EH467,1),ROW($EH$5:$EH$900)-4,""),3)),"")=$E467,"",IFERROR(INDEX($E$5:$E$900,SMALL(IF(ROUND($EH$5:$EH$900,1)=ROUND($EH467,1),ROW($EH$5:$EH$900)-4,""),3)),""))</f>
        <v/>
      </c>
      <c r="HQ467" s="117" t="str" cm="1">
        <f t="array" ref="HQ467">IF(IFERROR(INDEX($E$5:$E$900,SMALL(IF(ROUND($EH$5:$EH$900,1)=ROUND($EH467,1),ROW($EH$5:$EH$900)-4,""),4)),"")=$E467,"",IFERROR(INDEX($E$5:$E$900,SMALL(IF(ROUND($EH$5:$EH$900,1)=ROUND($EH467,1),ROW($EH$5:$EH$900)-4,""),4)),""))</f>
        <v/>
      </c>
      <c r="HR467" s="118"/>
      <c r="HS467" s="105" t="str">
        <f t="shared" si="50"/>
        <v>AICB</v>
      </c>
      <c r="HT467" s="119" t="str">
        <f t="shared" si="51"/>
        <v/>
      </c>
      <c r="HU467" s="119" t="str">
        <f t="shared" si="51"/>
        <v/>
      </c>
      <c r="HV467" s="119" t="str">
        <f t="shared" si="51"/>
        <v/>
      </c>
      <c r="HW467" s="119" t="str">
        <f t="shared" si="48"/>
        <v/>
      </c>
      <c r="HX467" s="56"/>
    </row>
    <row r="468" spans="1:232" s="72" customFormat="1" ht="12.75" customHeight="1" x14ac:dyDescent="0.25">
      <c r="A468" s="105" t="s">
        <v>1072</v>
      </c>
      <c r="B468" s="268" t="s">
        <v>1467</v>
      </c>
      <c r="C468" s="133" t="s">
        <v>1074</v>
      </c>
      <c r="D468" s="210">
        <v>2020</v>
      </c>
      <c r="E468" s="211" t="s">
        <v>1470</v>
      </c>
      <c r="F468" s="133" t="s">
        <v>49</v>
      </c>
      <c r="G468" s="133" t="s">
        <v>1076</v>
      </c>
      <c r="H468" s="133" t="s">
        <v>1076</v>
      </c>
      <c r="I468" s="133" t="s">
        <v>1076</v>
      </c>
      <c r="J468" s="133" t="s">
        <v>1076</v>
      </c>
      <c r="K468" s="105" t="s">
        <v>1076</v>
      </c>
      <c r="L468" s="105" t="s">
        <v>1076</v>
      </c>
      <c r="M468" s="133" t="s">
        <v>1076</v>
      </c>
      <c r="N468" s="133" t="s">
        <v>1076</v>
      </c>
      <c r="O468" s="133" t="s">
        <v>1076</v>
      </c>
      <c r="P468" s="133" t="s">
        <v>1076</v>
      </c>
      <c r="Q468" s="133" t="s">
        <v>1076</v>
      </c>
      <c r="R468" s="133" t="s">
        <v>1076</v>
      </c>
      <c r="S468" s="105" t="s">
        <v>1076</v>
      </c>
      <c r="T468" s="105" t="s">
        <v>1077</v>
      </c>
      <c r="U468" s="133" t="s">
        <v>1076</v>
      </c>
      <c r="V468" s="133" t="s">
        <v>1077</v>
      </c>
      <c r="W468" s="105" t="s">
        <v>18</v>
      </c>
      <c r="X468" s="105" t="s">
        <v>1271</v>
      </c>
      <c r="Y468" s="133" t="s">
        <v>20</v>
      </c>
      <c r="Z468" s="133">
        <v>1</v>
      </c>
      <c r="AA468" s="133" t="s">
        <v>930</v>
      </c>
      <c r="AB468" s="133">
        <v>2</v>
      </c>
      <c r="AC468" s="133">
        <v>2</v>
      </c>
      <c r="AD468" s="133">
        <v>3800</v>
      </c>
      <c r="AE468" s="133">
        <v>8</v>
      </c>
      <c r="AF468" s="133">
        <v>8</v>
      </c>
      <c r="AG468" s="133">
        <v>752200</v>
      </c>
      <c r="AH468" s="133">
        <v>24</v>
      </c>
      <c r="AI468" s="133" t="s">
        <v>1471</v>
      </c>
      <c r="AJ468" s="133">
        <v>18</v>
      </c>
      <c r="AK468" s="133"/>
      <c r="AL468" s="133"/>
      <c r="AM468" s="133">
        <v>4</v>
      </c>
      <c r="AN468" s="133" t="s">
        <v>493</v>
      </c>
      <c r="AO468" s="133">
        <v>1400</v>
      </c>
      <c r="AP468" s="212" t="s">
        <v>932</v>
      </c>
      <c r="AQ468" s="162" t="s">
        <v>1460</v>
      </c>
      <c r="AR468" s="133" t="s">
        <v>934</v>
      </c>
      <c r="AS468" s="212" t="s">
        <v>1461</v>
      </c>
      <c r="AT468" s="162" t="s">
        <v>1462</v>
      </c>
      <c r="AU468" s="133">
        <v>5.7460000000000004</v>
      </c>
      <c r="AV468" s="133">
        <v>7.73</v>
      </c>
      <c r="AW468" s="162">
        <v>4.4009999999999998</v>
      </c>
      <c r="AX468" s="133">
        <v>6.5410000000000004</v>
      </c>
      <c r="AY468" s="133">
        <v>7.2949999999999999</v>
      </c>
      <c r="AZ468" s="133">
        <v>7.3529999999999998</v>
      </c>
      <c r="BA468" s="133">
        <v>4.58</v>
      </c>
      <c r="BB468" s="133">
        <v>42.106000000000002</v>
      </c>
      <c r="BC468" s="133">
        <v>375.11</v>
      </c>
      <c r="BD468" s="133">
        <v>12.624000000000001</v>
      </c>
      <c r="BE468" s="133">
        <v>72.722999999999999</v>
      </c>
      <c r="BF468" s="133">
        <v>11.5</v>
      </c>
      <c r="BG468" s="133">
        <v>59899.61</v>
      </c>
      <c r="BH468" s="133">
        <v>59867.449000000001</v>
      </c>
      <c r="BI468" s="133">
        <v>8.6460000000000008</v>
      </c>
      <c r="BJ468" s="133">
        <v>1004.629</v>
      </c>
      <c r="BK468" s="133">
        <v>44847.697</v>
      </c>
      <c r="BL468" s="133">
        <v>6.4770000000000003</v>
      </c>
      <c r="BM468" s="162">
        <v>929.37300000000005</v>
      </c>
      <c r="BN468" s="133">
        <v>29978.495999999999</v>
      </c>
      <c r="BO468" s="133">
        <v>4.3289999999999997</v>
      </c>
      <c r="BP468" s="133">
        <v>795.99</v>
      </c>
      <c r="BQ468" s="133">
        <v>14977.079</v>
      </c>
      <c r="BR468" s="133">
        <v>2.1629999999999998</v>
      </c>
      <c r="BS468" s="133">
        <v>647.10900000000004</v>
      </c>
      <c r="BT468" s="133">
        <v>683412.55</v>
      </c>
      <c r="BU468" s="133">
        <v>683707.09299999999</v>
      </c>
      <c r="BV468" s="133">
        <v>11.587</v>
      </c>
      <c r="BW468" s="133">
        <v>977.54200000000003</v>
      </c>
      <c r="BX468" s="133">
        <v>512633.04800000001</v>
      </c>
      <c r="BY468" s="133">
        <v>8.6880000000000006</v>
      </c>
      <c r="BZ468" s="133">
        <v>925.976</v>
      </c>
      <c r="CA468" s="133">
        <v>341796.66499999998</v>
      </c>
      <c r="CB468" s="133">
        <v>5.7919999999999998</v>
      </c>
      <c r="CC468" s="133">
        <v>811.39700000000005</v>
      </c>
      <c r="CD468" s="133">
        <v>170888.8</v>
      </c>
      <c r="CE468" s="133">
        <v>2.8959999999999999</v>
      </c>
      <c r="CF468" s="133">
        <v>643.995</v>
      </c>
      <c r="CG468" s="133">
        <v>106436.17</v>
      </c>
      <c r="CH468" s="133">
        <v>106487.552</v>
      </c>
      <c r="CI468" s="133">
        <v>6.6779999999999999</v>
      </c>
      <c r="CJ468" s="133">
        <v>969.39300000000003</v>
      </c>
      <c r="CK468" s="133">
        <v>79868.577000000005</v>
      </c>
      <c r="CL468" s="133">
        <v>5.0090000000000003</v>
      </c>
      <c r="CM468" s="133">
        <v>936.89</v>
      </c>
      <c r="CN468" s="133">
        <v>53240.527000000002</v>
      </c>
      <c r="CO468" s="133">
        <v>3.339</v>
      </c>
      <c r="CP468" s="133">
        <v>827.23400000000004</v>
      </c>
      <c r="CQ468" s="133">
        <v>26596.691999999999</v>
      </c>
      <c r="CR468" s="133">
        <v>1.6679999999999999</v>
      </c>
      <c r="CS468" s="133">
        <v>661.06899999999996</v>
      </c>
      <c r="CT468" s="133">
        <v>148227.20000000001</v>
      </c>
      <c r="CU468" s="133">
        <v>148464.66</v>
      </c>
      <c r="CV468" s="133">
        <v>9.86</v>
      </c>
      <c r="CW468" s="133">
        <v>979.48</v>
      </c>
      <c r="CX468" s="133">
        <v>111181.37</v>
      </c>
      <c r="CY468" s="133">
        <v>7.38</v>
      </c>
      <c r="CZ468" s="133">
        <v>907.08</v>
      </c>
      <c r="DA468" s="133">
        <v>74085.679999999993</v>
      </c>
      <c r="DB468" s="133">
        <v>4.92</v>
      </c>
      <c r="DC468" s="133">
        <v>804.82</v>
      </c>
      <c r="DD468" s="133">
        <v>37056.980000000003</v>
      </c>
      <c r="DE468" s="133">
        <v>2.46</v>
      </c>
      <c r="DF468" s="133">
        <v>673.78</v>
      </c>
      <c r="DG468" s="133">
        <v>230975.24</v>
      </c>
      <c r="DH468" s="133">
        <v>230984.59</v>
      </c>
      <c r="DI468" s="133">
        <v>11.06</v>
      </c>
      <c r="DJ468" s="133">
        <v>961.49</v>
      </c>
      <c r="DK468" s="133">
        <v>173103.1</v>
      </c>
      <c r="DL468" s="133">
        <v>8.2899999999999991</v>
      </c>
      <c r="DM468" s="133">
        <v>902.55</v>
      </c>
      <c r="DN468" s="133">
        <v>115418.97</v>
      </c>
      <c r="DO468" s="133">
        <v>5.53</v>
      </c>
      <c r="DP468" s="133">
        <v>826.48</v>
      </c>
      <c r="DQ468" s="133">
        <v>57708.959999999999</v>
      </c>
      <c r="DR468" s="133">
        <v>2.76</v>
      </c>
      <c r="DS468" s="133">
        <v>688.78</v>
      </c>
      <c r="DT468" s="133">
        <v>10405.969999999999</v>
      </c>
      <c r="DU468" s="133">
        <v>10406.469999999999</v>
      </c>
      <c r="DV468" s="133">
        <v>10.65</v>
      </c>
      <c r="DW468" s="133">
        <v>970.01</v>
      </c>
      <c r="DX468" s="133">
        <v>7776.43</v>
      </c>
      <c r="DY468" s="133">
        <v>7.96</v>
      </c>
      <c r="DZ468" s="133">
        <v>879.75</v>
      </c>
      <c r="EA468" s="133">
        <v>5200.4399999999996</v>
      </c>
      <c r="EB468" s="133">
        <v>5.32</v>
      </c>
      <c r="EC468" s="133">
        <v>759.73</v>
      </c>
      <c r="ED468" s="133">
        <v>2609.67</v>
      </c>
      <c r="EE468" s="133">
        <v>2.67</v>
      </c>
      <c r="EF468" s="133">
        <v>636.38</v>
      </c>
      <c r="EG468" s="133">
        <v>2638287.86</v>
      </c>
      <c r="EH468" s="162">
        <v>2639621.86</v>
      </c>
      <c r="EI468" s="133">
        <v>7.4539999999999997</v>
      </c>
      <c r="EJ468" s="133">
        <v>963.62</v>
      </c>
      <c r="EK468" s="133">
        <v>2305769.64</v>
      </c>
      <c r="EL468" s="133">
        <v>6.5110000000000001</v>
      </c>
      <c r="EM468" s="133">
        <v>908.29499999999996</v>
      </c>
      <c r="EN468" s="133">
        <v>1971697.5091200001</v>
      </c>
      <c r="EO468" s="133">
        <v>5.5679999999999996</v>
      </c>
      <c r="EP468" s="133">
        <v>861.00400000000002</v>
      </c>
      <c r="EQ468" s="133">
        <v>1652996.4031199999</v>
      </c>
      <c r="ER468" s="133">
        <v>4.6680000000000001</v>
      </c>
      <c r="ES468" s="133">
        <v>815.11599999999999</v>
      </c>
      <c r="ET468" s="133">
        <v>1319776.6911800001</v>
      </c>
      <c r="EU468" s="133">
        <v>3.7269999999999999</v>
      </c>
      <c r="EV468" s="133">
        <v>754.87900000000002</v>
      </c>
      <c r="EW468" s="133">
        <v>988681.65327999997</v>
      </c>
      <c r="EX468" s="133">
        <v>2.7919999999999998</v>
      </c>
      <c r="EY468" s="133">
        <v>695.82</v>
      </c>
      <c r="EZ468" s="133">
        <v>661835.96346</v>
      </c>
      <c r="FA468" s="133">
        <v>1.869</v>
      </c>
      <c r="FB468" s="133">
        <v>635.01400000000001</v>
      </c>
      <c r="FC468" s="133">
        <v>328970.36385999998</v>
      </c>
      <c r="FD468" s="133">
        <v>0.92900000000000005</v>
      </c>
      <c r="FE468" s="133">
        <v>574.99800000000005</v>
      </c>
      <c r="FF468" s="133">
        <v>10552.16</v>
      </c>
      <c r="FG468" s="133">
        <v>10569.59</v>
      </c>
      <c r="FH468" s="133">
        <v>31.23</v>
      </c>
      <c r="FI468" s="133">
        <v>526.85</v>
      </c>
      <c r="FJ468" s="133">
        <v>5266.1</v>
      </c>
      <c r="FK468" s="133">
        <v>15.56</v>
      </c>
      <c r="FL468" s="133">
        <v>520.19000000000005</v>
      </c>
      <c r="FM468" s="132">
        <v>38558.75</v>
      </c>
      <c r="FN468" s="132">
        <v>38632.83</v>
      </c>
      <c r="FO468" s="133">
        <v>282.83999999999997</v>
      </c>
      <c r="FP468" s="133">
        <v>537.86</v>
      </c>
      <c r="FQ468" s="133">
        <v>19250.240000000002</v>
      </c>
      <c r="FR468" s="72">
        <v>140.93</v>
      </c>
      <c r="FS468" s="72">
        <v>526.71</v>
      </c>
      <c r="FT468" s="72">
        <v>109.48</v>
      </c>
      <c r="FU468" s="72">
        <v>9.5</v>
      </c>
      <c r="FV468" s="72">
        <v>741.33</v>
      </c>
      <c r="FW468" s="72">
        <v>105.54</v>
      </c>
      <c r="FX468" s="72">
        <v>9.16</v>
      </c>
      <c r="FY468" s="72">
        <v>736.86</v>
      </c>
      <c r="FZ468" s="72">
        <v>997758.93</v>
      </c>
      <c r="GA468" s="72">
        <v>6.74</v>
      </c>
      <c r="GB468" s="72">
        <v>889.34</v>
      </c>
      <c r="GC468" s="72">
        <v>9517656.8699999992</v>
      </c>
      <c r="GD468" s="72">
        <v>64.27</v>
      </c>
      <c r="GE468" s="72">
        <v>883.72</v>
      </c>
      <c r="GF468" s="72">
        <v>356.8</v>
      </c>
      <c r="GG468" s="72">
        <v>6.1</v>
      </c>
      <c r="GH468" s="72">
        <v>125.7</v>
      </c>
      <c r="GI468" s="72">
        <v>30.3</v>
      </c>
      <c r="GJ468" s="72">
        <v>11.5</v>
      </c>
      <c r="GK468" s="72">
        <v>228.8</v>
      </c>
      <c r="GL468" s="72">
        <v>0</v>
      </c>
      <c r="GM468" s="72">
        <v>4</v>
      </c>
      <c r="GN468" s="72">
        <v>0</v>
      </c>
      <c r="GO468" s="133">
        <v>0</v>
      </c>
      <c r="GP468" s="133">
        <v>0</v>
      </c>
      <c r="GQ468" s="133">
        <v>0</v>
      </c>
      <c r="GR468" s="133" t="s">
        <v>1469</v>
      </c>
      <c r="GT468" s="72">
        <v>0.9093</v>
      </c>
      <c r="GU468" s="72">
        <v>0.93520000000000003</v>
      </c>
      <c r="GV468" s="72">
        <v>0.94210000000000005</v>
      </c>
      <c r="GW468" s="72">
        <v>0.91849999999999998</v>
      </c>
      <c r="GX468" s="72" t="s">
        <v>1085</v>
      </c>
      <c r="GY468" s="72">
        <v>0.99</v>
      </c>
      <c r="GZ468" s="72">
        <v>1408</v>
      </c>
      <c r="HA468" s="133" t="s">
        <v>1086</v>
      </c>
      <c r="HB468" s="133">
        <v>421.8</v>
      </c>
      <c r="HC468" s="133" t="str">
        <f t="shared" si="52"/>
        <v>181</v>
      </c>
      <c r="HD468" s="56">
        <f t="shared" ref="HD468:HD531" si="53">IF(OR(VALUE(D468)=0,VALUE(D468)=""),"",VALUE(D468))</f>
        <v>2020</v>
      </c>
      <c r="HF468" s="56" t="e">
        <f>MATCH(ROUND(#REF!,1),#REF!,0)</f>
        <v>#REF!</v>
      </c>
      <c r="HG468" s="56" t="e">
        <f>MATCH(ROUND(#REF!,1),#REF!,0)</f>
        <v>#REF!</v>
      </c>
      <c r="HH468" s="56" t="e">
        <f>MATCH(ROUND(#REF!,1),#REF!,0)</f>
        <v>#REF!</v>
      </c>
      <c r="HI468" s="56" t="e">
        <f>MATCH(ROUND(#REF!,1),#REF!,0)</f>
        <v>#REF!</v>
      </c>
      <c r="HK468" s="115">
        <f t="shared" si="49"/>
        <v>2</v>
      </c>
      <c r="HL468" s="115" t="str" cm="1">
        <f t="array" ref="HL468">IFERROR(INDEX(#REF!,'5. Data Set'!HH468),"")</f>
        <v/>
      </c>
      <c r="HM468" s="56"/>
      <c r="HN468" s="116" t="str" cm="1">
        <f t="array" ref="HN468">IF(IFERROR(INDEX($E$5:$E$900,SMALL(IF(ROUND($EH$5:$EH$900,1)=ROUND($EH468,1),ROW($EH$5:$EH$900)-4,""),1)),"")=$E468,"",IFERROR(INDEX($E$5:$E$900,SMALL(IF(ROUND($EH$5:$EH$900,1)=ROUND($EH468,1),ROW($EH$5:$EH$900)-4,""),1)),""))</f>
        <v/>
      </c>
      <c r="HO468" s="116" t="str" cm="1">
        <f t="array" ref="HO468">IF(IFERROR(INDEX($E$5:$E$900,SMALL(IF(ROUND($EH$5:$EH$900,1)=ROUND($EH468,1),ROW($EH$5:$EH$900)-4,""),2)),"")=$E468,"",IFERROR(INDEX($E$5:$E$900,SMALL(IF(ROUND($EH$5:$EH$900,1)=ROUND($EH468,1),ROW($EH$5:$EH$900)-4,""),2)),""))</f>
        <v/>
      </c>
      <c r="HP468" s="116" t="str" cm="1">
        <f t="array" ref="HP468">IF(IFERROR(INDEX($E$5:$E$900,SMALL(IF(ROUND($EH$5:$EH$900,1)=ROUND($EH468,1),ROW($EH$5:$EH$900)-4,""),3)),"")=$E468,"",IFERROR(INDEX($E$5:$E$900,SMALL(IF(ROUND($EH$5:$EH$900,1)=ROUND($EH468,1),ROW($EH$5:$EH$900)-4,""),3)),""))</f>
        <v/>
      </c>
      <c r="HQ468" s="117" t="str" cm="1">
        <f t="array" ref="HQ468">IF(IFERROR(INDEX($E$5:$E$900,SMALL(IF(ROUND($EH$5:$EH$900,1)=ROUND($EH468,1),ROW($EH$5:$EH$900)-4,""),4)),"")=$E468,"",IFERROR(INDEX($E$5:$E$900,SMALL(IF(ROUND($EH$5:$EH$900,1)=ROUND($EH468,1),ROW($EH$5:$EH$900)-4,""),4)),""))</f>
        <v/>
      </c>
      <c r="HR468" s="118"/>
      <c r="HS468" s="105" t="str">
        <f t="shared" si="50"/>
        <v>AICB</v>
      </c>
      <c r="HT468" s="119" t="str">
        <f t="shared" si="51"/>
        <v/>
      </c>
      <c r="HU468" s="119" t="str">
        <f t="shared" si="51"/>
        <v/>
      </c>
      <c r="HV468" s="119" t="str">
        <f t="shared" si="51"/>
        <v/>
      </c>
      <c r="HW468" s="119" t="str">
        <f t="shared" si="48"/>
        <v/>
      </c>
      <c r="HX468" s="56"/>
    </row>
    <row r="469" spans="1:232" ht="12.75" customHeight="1" x14ac:dyDescent="0.25">
      <c r="A469" s="105" t="s">
        <v>1072</v>
      </c>
      <c r="B469" s="268" t="s">
        <v>1467</v>
      </c>
      <c r="C469" s="133" t="s">
        <v>1074</v>
      </c>
      <c r="D469" s="210">
        <v>2020</v>
      </c>
      <c r="E469" s="211" t="s">
        <v>1472</v>
      </c>
      <c r="F469" s="133" t="s">
        <v>309</v>
      </c>
      <c r="G469" s="133" t="s">
        <v>1076</v>
      </c>
      <c r="H469" s="133" t="s">
        <v>1076</v>
      </c>
      <c r="I469" s="133" t="s">
        <v>1076</v>
      </c>
      <c r="J469" s="133" t="s">
        <v>1076</v>
      </c>
      <c r="K469" s="105" t="s">
        <v>1076</v>
      </c>
      <c r="L469" s="105" t="s">
        <v>1076</v>
      </c>
      <c r="M469" s="133" t="s">
        <v>1076</v>
      </c>
      <c r="N469" s="133" t="s">
        <v>1076</v>
      </c>
      <c r="O469" s="133" t="s">
        <v>1076</v>
      </c>
      <c r="P469" s="133" t="s">
        <v>1076</v>
      </c>
      <c r="Q469" s="133" t="s">
        <v>1076</v>
      </c>
      <c r="R469" s="133" t="s">
        <v>1076</v>
      </c>
      <c r="S469" s="105" t="s">
        <v>1076</v>
      </c>
      <c r="T469" s="105" t="s">
        <v>1077</v>
      </c>
      <c r="U469" s="133" t="s">
        <v>1076</v>
      </c>
      <c r="V469" s="133" t="s">
        <v>1077</v>
      </c>
      <c r="W469" s="105" t="s">
        <v>18</v>
      </c>
      <c r="X469" s="105" t="s">
        <v>1271</v>
      </c>
      <c r="Y469" s="133" t="s">
        <v>20</v>
      </c>
      <c r="Z469" s="133">
        <v>1</v>
      </c>
      <c r="AA469" s="133" t="s">
        <v>930</v>
      </c>
      <c r="AB469" s="133">
        <v>2</v>
      </c>
      <c r="AC469" s="133">
        <v>2</v>
      </c>
      <c r="AD469" s="133">
        <v>3800</v>
      </c>
      <c r="AE469" s="133">
        <v>8</v>
      </c>
      <c r="AF469" s="133">
        <v>8</v>
      </c>
      <c r="AG469" s="133">
        <v>121500</v>
      </c>
      <c r="AH469" s="133">
        <v>16</v>
      </c>
      <c r="AI469" s="133" t="s">
        <v>1466</v>
      </c>
      <c r="AJ469" s="133">
        <v>18</v>
      </c>
      <c r="AK469" s="133"/>
      <c r="AL469" s="133"/>
      <c r="AM469" s="133">
        <v>4</v>
      </c>
      <c r="AN469" s="133" t="s">
        <v>493</v>
      </c>
      <c r="AO469" s="133">
        <v>1400</v>
      </c>
      <c r="AP469" s="212" t="s">
        <v>932</v>
      </c>
      <c r="AQ469" s="162" t="s">
        <v>1460</v>
      </c>
      <c r="AR469" s="133" t="s">
        <v>934</v>
      </c>
      <c r="AS469" s="212" t="s">
        <v>1461</v>
      </c>
      <c r="AT469" s="162" t="s">
        <v>1462</v>
      </c>
      <c r="AU469" s="133">
        <v>6.1310000000000002</v>
      </c>
      <c r="AV469" s="133">
        <v>8.1440000000000001</v>
      </c>
      <c r="AW469" s="162">
        <v>4.625</v>
      </c>
      <c r="AX469" s="133">
        <v>6.7480000000000002</v>
      </c>
      <c r="AY469" s="133">
        <v>7.7960000000000003</v>
      </c>
      <c r="AZ469" s="133">
        <v>7.7080000000000002</v>
      </c>
      <c r="BA469" s="133">
        <v>4.8869999999999996</v>
      </c>
      <c r="BB469" s="133">
        <v>7.2670000000000003</v>
      </c>
      <c r="BC469" s="133">
        <v>26.251000000000001</v>
      </c>
      <c r="BD469" s="133">
        <v>16.861000000000001</v>
      </c>
      <c r="BE469" s="133">
        <v>30.38</v>
      </c>
      <c r="BF469" s="133">
        <v>9.8000000000000007</v>
      </c>
      <c r="BG469" s="133">
        <v>60947.77</v>
      </c>
      <c r="BH469" s="133">
        <v>60913.178999999996</v>
      </c>
      <c r="BI469" s="133">
        <v>8.7970000000000006</v>
      </c>
      <c r="BJ469" s="133">
        <v>965.36900000000003</v>
      </c>
      <c r="BK469" s="133">
        <v>45701.408000000003</v>
      </c>
      <c r="BL469" s="133">
        <v>6.6</v>
      </c>
      <c r="BM469" s="162">
        <v>894.40800000000002</v>
      </c>
      <c r="BN469" s="133">
        <v>30436.914000000001</v>
      </c>
      <c r="BO469" s="133">
        <v>4.3959999999999999</v>
      </c>
      <c r="BP469" s="133">
        <v>758.34699999999998</v>
      </c>
      <c r="BQ469" s="133">
        <v>15265.65</v>
      </c>
      <c r="BR469" s="133">
        <v>2.2050000000000001</v>
      </c>
      <c r="BS469" s="133">
        <v>608.10400000000004</v>
      </c>
      <c r="BT469" s="133">
        <v>683088.72</v>
      </c>
      <c r="BU469" s="133">
        <v>683145.31900000002</v>
      </c>
      <c r="BV469" s="133">
        <v>11.577</v>
      </c>
      <c r="BW469" s="133">
        <v>941.60500000000002</v>
      </c>
      <c r="BX469" s="133">
        <v>512323.03399999999</v>
      </c>
      <c r="BY469" s="133">
        <v>8.6820000000000004</v>
      </c>
      <c r="BZ469" s="133">
        <v>874.38300000000004</v>
      </c>
      <c r="CA469" s="133">
        <v>341616.31300000002</v>
      </c>
      <c r="CB469" s="133">
        <v>5.7889999999999997</v>
      </c>
      <c r="CC469" s="133">
        <v>769.24300000000005</v>
      </c>
      <c r="CD469" s="133">
        <v>170903.87</v>
      </c>
      <c r="CE469" s="133">
        <v>2.8959999999999999</v>
      </c>
      <c r="CF469" s="133">
        <v>604.98299999999995</v>
      </c>
      <c r="CG469" s="133">
        <v>106406.1</v>
      </c>
      <c r="CH469" s="133">
        <v>106451.31</v>
      </c>
      <c r="CI469" s="133">
        <v>6.6760000000000002</v>
      </c>
      <c r="CJ469" s="133">
        <v>939.79</v>
      </c>
      <c r="CK469" s="133">
        <v>79845.487999999998</v>
      </c>
      <c r="CL469" s="133">
        <v>5.0069999999999997</v>
      </c>
      <c r="CM469" s="133">
        <v>901.327</v>
      </c>
      <c r="CN469" s="133">
        <v>53210.264000000003</v>
      </c>
      <c r="CO469" s="133">
        <v>3.3370000000000002</v>
      </c>
      <c r="CP469" s="133">
        <v>779.26700000000005</v>
      </c>
      <c r="CQ469" s="133">
        <v>26621.481</v>
      </c>
      <c r="CR469" s="133">
        <v>1.669</v>
      </c>
      <c r="CS469" s="133">
        <v>616.54</v>
      </c>
      <c r="CT469" s="133">
        <v>148421</v>
      </c>
      <c r="CU469" s="133">
        <v>148429.9</v>
      </c>
      <c r="CV469" s="133">
        <v>9.86</v>
      </c>
      <c r="CW469" s="133">
        <v>963.83</v>
      </c>
      <c r="CX469" s="133">
        <v>111308.69</v>
      </c>
      <c r="CY469" s="133">
        <v>7.39</v>
      </c>
      <c r="CZ469" s="133">
        <v>886.37</v>
      </c>
      <c r="DA469" s="133">
        <v>74220.87</v>
      </c>
      <c r="DB469" s="133">
        <v>4.93</v>
      </c>
      <c r="DC469" s="133">
        <v>780.14</v>
      </c>
      <c r="DD469" s="133">
        <v>37105.519999999997</v>
      </c>
      <c r="DE469" s="133">
        <v>2.46</v>
      </c>
      <c r="DF469" s="133">
        <v>640.66</v>
      </c>
      <c r="DG469" s="133">
        <v>235637.15</v>
      </c>
      <c r="DH469" s="133">
        <v>235672.38</v>
      </c>
      <c r="DI469" s="133">
        <v>11.28</v>
      </c>
      <c r="DJ469" s="133">
        <v>923.97</v>
      </c>
      <c r="DK469" s="133">
        <v>176916.6</v>
      </c>
      <c r="DL469" s="133">
        <v>8.4700000000000006</v>
      </c>
      <c r="DM469" s="133">
        <v>864.07</v>
      </c>
      <c r="DN469" s="133">
        <v>117809.66</v>
      </c>
      <c r="DO469" s="133">
        <v>5.64</v>
      </c>
      <c r="DP469" s="133">
        <v>790.25</v>
      </c>
      <c r="DQ469" s="133">
        <v>58891.54</v>
      </c>
      <c r="DR469" s="133">
        <v>2.82</v>
      </c>
      <c r="DS469" s="133">
        <v>652.17999999999995</v>
      </c>
      <c r="DT469" s="133">
        <v>10404.379999999999</v>
      </c>
      <c r="DU469" s="133">
        <v>10406.27</v>
      </c>
      <c r="DV469" s="133">
        <v>10.65</v>
      </c>
      <c r="DW469" s="133">
        <v>927.63</v>
      </c>
      <c r="DX469" s="133">
        <v>7792.7</v>
      </c>
      <c r="DY469" s="133">
        <v>7.98</v>
      </c>
      <c r="DZ469" s="133">
        <v>843.97</v>
      </c>
      <c r="EA469" s="133">
        <v>5184.33</v>
      </c>
      <c r="EB469" s="133">
        <v>5.31</v>
      </c>
      <c r="EC469" s="133">
        <v>723.52</v>
      </c>
      <c r="ED469" s="133">
        <v>2592.98</v>
      </c>
      <c r="EE469" s="133">
        <v>2.65</v>
      </c>
      <c r="EF469" s="133">
        <v>598.74</v>
      </c>
      <c r="EG469" s="133">
        <v>2686765.35</v>
      </c>
      <c r="EH469" s="162">
        <v>2689695.91</v>
      </c>
      <c r="EI469" s="133">
        <v>7.5960000000000001</v>
      </c>
      <c r="EJ469" s="133">
        <v>933.63</v>
      </c>
      <c r="EK469" s="133">
        <v>2357847.017</v>
      </c>
      <c r="EL469" s="133">
        <v>6.6580000000000004</v>
      </c>
      <c r="EM469" s="133">
        <v>879.47199999999998</v>
      </c>
      <c r="EN469" s="133">
        <v>2013482.7652400001</v>
      </c>
      <c r="EO469" s="133">
        <v>5.6859999999999999</v>
      </c>
      <c r="EP469" s="133">
        <v>827.81200000000001</v>
      </c>
      <c r="EQ469" s="133">
        <v>1682741.83968</v>
      </c>
      <c r="ER469" s="133">
        <v>4.7519999999999998</v>
      </c>
      <c r="ES469" s="133">
        <v>780.74400000000003</v>
      </c>
      <c r="ET469" s="133">
        <v>1341377.5439200001</v>
      </c>
      <c r="EU469" s="133">
        <v>3.7879999999999998</v>
      </c>
      <c r="EV469" s="133">
        <v>719.47199999999998</v>
      </c>
      <c r="EW469" s="133">
        <v>1013823.62942</v>
      </c>
      <c r="EX469" s="133">
        <v>2.863</v>
      </c>
      <c r="EY469" s="133">
        <v>661.053</v>
      </c>
      <c r="EZ469" s="133">
        <v>664314.74983999995</v>
      </c>
      <c r="FA469" s="133">
        <v>1.8759999999999999</v>
      </c>
      <c r="FB469" s="133">
        <v>596.59500000000003</v>
      </c>
      <c r="FC469" s="133">
        <v>334282.04895999999</v>
      </c>
      <c r="FD469" s="133">
        <v>0.94399999999999995</v>
      </c>
      <c r="FE469" s="133">
        <v>535.83399999999995</v>
      </c>
      <c r="FF469" s="133">
        <v>1626.17</v>
      </c>
      <c r="FG469" s="133">
        <v>1674.55</v>
      </c>
      <c r="FH469" s="133">
        <v>4.95</v>
      </c>
      <c r="FI469" s="133">
        <v>478.68</v>
      </c>
      <c r="FJ469" s="133">
        <v>813.47</v>
      </c>
      <c r="FK469" s="133">
        <v>2.4</v>
      </c>
      <c r="FL469" s="133">
        <v>470.36</v>
      </c>
      <c r="FM469" s="132">
        <v>2370.36</v>
      </c>
      <c r="FN469" s="132">
        <v>2457.9499999999998</v>
      </c>
      <c r="FO469" s="133">
        <v>18</v>
      </c>
      <c r="FP469" s="133">
        <v>476.64</v>
      </c>
      <c r="FQ469" s="133">
        <v>1189.27</v>
      </c>
      <c r="FR469" s="72">
        <v>8.7100000000000009</v>
      </c>
      <c r="FS469" s="72">
        <v>477.01</v>
      </c>
      <c r="FT469" s="72">
        <v>148.06</v>
      </c>
      <c r="FU469" s="72">
        <v>12.85</v>
      </c>
      <c r="FV469" s="72">
        <v>747.57</v>
      </c>
      <c r="FW469" s="72">
        <v>141.28</v>
      </c>
      <c r="FX469" s="72">
        <v>12.26</v>
      </c>
      <c r="FY469" s="72">
        <v>741.66</v>
      </c>
      <c r="FZ469" s="72">
        <v>992633.05</v>
      </c>
      <c r="GA469" s="72">
        <v>6.7</v>
      </c>
      <c r="GB469" s="72">
        <v>849.72</v>
      </c>
      <c r="GC469" s="72">
        <v>3840039.12</v>
      </c>
      <c r="GD469" s="72">
        <v>25.93</v>
      </c>
      <c r="GE469" s="72">
        <v>853.5</v>
      </c>
      <c r="GF469" s="72">
        <v>325.39999999999998</v>
      </c>
      <c r="GG469" s="72">
        <v>6.4</v>
      </c>
      <c r="GH469" s="72">
        <v>13.8</v>
      </c>
      <c r="GI469" s="72">
        <v>22.6</v>
      </c>
      <c r="GJ469" s="72">
        <v>9.8000000000000007</v>
      </c>
      <c r="GK469" s="72">
        <v>228.9</v>
      </c>
      <c r="GL469" s="72">
        <v>0</v>
      </c>
      <c r="GM469" s="72">
        <v>4</v>
      </c>
      <c r="GN469" s="72">
        <v>0</v>
      </c>
      <c r="GO469" s="133">
        <v>0</v>
      </c>
      <c r="GP469" s="133">
        <v>0</v>
      </c>
      <c r="GQ469" s="133">
        <v>0</v>
      </c>
      <c r="GR469" s="133" t="s">
        <v>1469</v>
      </c>
      <c r="GS469" s="72"/>
      <c r="GT469" s="72">
        <v>0.9093</v>
      </c>
      <c r="GU469" s="72">
        <v>0.93520000000000003</v>
      </c>
      <c r="GV469" s="72">
        <v>0.94210000000000005</v>
      </c>
      <c r="GW469" s="72">
        <v>0.91849999999999998</v>
      </c>
      <c r="GX469" s="72" t="s">
        <v>1085</v>
      </c>
      <c r="GY469" s="72">
        <v>0.99</v>
      </c>
      <c r="GZ469" s="72">
        <v>1408</v>
      </c>
      <c r="HA469" s="133" t="s">
        <v>1086</v>
      </c>
      <c r="HB469" s="133">
        <v>390.4</v>
      </c>
      <c r="HC469" s="53" t="str">
        <f t="shared" si="52"/>
        <v>182</v>
      </c>
      <c r="HD469" s="56">
        <f t="shared" si="53"/>
        <v>2020</v>
      </c>
      <c r="HF469" s="56" t="e">
        <f>MATCH(ROUND(#REF!,1),#REF!,0)</f>
        <v>#REF!</v>
      </c>
      <c r="HG469" s="56" t="e">
        <f>MATCH(ROUND(#REF!,1),#REF!,0)</f>
        <v>#REF!</v>
      </c>
      <c r="HH469" s="56" t="e">
        <f>MATCH(ROUND(#REF!,1),#REF!,0)</f>
        <v>#REF!</v>
      </c>
      <c r="HI469" s="56" t="e">
        <f>MATCH(ROUND(#REF!,1),#REF!,0)</f>
        <v>#REF!</v>
      </c>
      <c r="HK469" s="115">
        <f t="shared" si="49"/>
        <v>2</v>
      </c>
      <c r="HL469" s="115" t="str" cm="1">
        <f t="array" ref="HL469">IFERROR(INDEX(#REF!,'5. Data Set'!HH469),"")</f>
        <v/>
      </c>
      <c r="HN469" s="116" t="str" cm="1">
        <f t="array" ref="HN469">IF(IFERROR(INDEX($E$5:$E$900,SMALL(IF(ROUND($EH$5:$EH$900,1)=ROUND($EH469,1),ROW($EH$5:$EH$900)-4,""),1)),"")=$E469,"",IFERROR(INDEX($E$5:$E$900,SMALL(IF(ROUND($EH$5:$EH$900,1)=ROUND($EH469,1),ROW($EH$5:$EH$900)-4,""),1)),""))</f>
        <v/>
      </c>
      <c r="HO469" s="116" t="str" cm="1">
        <f t="array" ref="HO469">IF(IFERROR(INDEX($E$5:$E$900,SMALL(IF(ROUND($EH$5:$EH$900,1)=ROUND($EH469,1),ROW($EH$5:$EH$900)-4,""),2)),"")=$E469,"",IFERROR(INDEX($E$5:$E$900,SMALL(IF(ROUND($EH$5:$EH$900,1)=ROUND($EH469,1),ROW($EH$5:$EH$900)-4,""),2)),""))</f>
        <v/>
      </c>
      <c r="HP469" s="116" t="str" cm="1">
        <f t="array" ref="HP469">IF(IFERROR(INDEX($E$5:$E$900,SMALL(IF(ROUND($EH$5:$EH$900,1)=ROUND($EH469,1),ROW($EH$5:$EH$900)-4,""),3)),"")=$E469,"",IFERROR(INDEX($E$5:$E$900,SMALL(IF(ROUND($EH$5:$EH$900,1)=ROUND($EH469,1),ROW($EH$5:$EH$900)-4,""),3)),""))</f>
        <v/>
      </c>
      <c r="HQ469" s="117" t="str" cm="1">
        <f t="array" ref="HQ469">IF(IFERROR(INDEX($E$5:$E$900,SMALL(IF(ROUND($EH$5:$EH$900,1)=ROUND($EH469,1),ROW($EH$5:$EH$900)-4,""),4)),"")=$E469,"",IFERROR(INDEX($E$5:$E$900,SMALL(IF(ROUND($EH$5:$EH$900,1)=ROUND($EH469,1),ROW($EH$5:$EH$900)-4,""),4)),""))</f>
        <v/>
      </c>
      <c r="HR469" s="118"/>
      <c r="HS469" s="105" t="str">
        <f t="shared" si="50"/>
        <v>AICB</v>
      </c>
      <c r="HT469" s="119" t="str">
        <f t="shared" si="51"/>
        <v/>
      </c>
      <c r="HU469" s="119" t="str">
        <f t="shared" si="51"/>
        <v/>
      </c>
      <c r="HV469" s="119" t="str">
        <f t="shared" si="51"/>
        <v/>
      </c>
      <c r="HW469" s="119" t="str">
        <f t="shared" si="48"/>
        <v/>
      </c>
    </row>
    <row r="470" spans="1:232" ht="12.75" customHeight="1" x14ac:dyDescent="0.25">
      <c r="A470" s="105" t="s">
        <v>1072</v>
      </c>
      <c r="B470" s="268" t="s">
        <v>1473</v>
      </c>
      <c r="C470" s="133" t="s">
        <v>1074</v>
      </c>
      <c r="D470" s="210">
        <v>2020</v>
      </c>
      <c r="E470" s="211" t="s">
        <v>1474</v>
      </c>
      <c r="F470" s="133" t="s">
        <v>300</v>
      </c>
      <c r="G470" s="133" t="s">
        <v>1076</v>
      </c>
      <c r="H470" s="133" t="s">
        <v>1076</v>
      </c>
      <c r="I470" s="133" t="s">
        <v>1076</v>
      </c>
      <c r="J470" s="133" t="s">
        <v>1076</v>
      </c>
      <c r="K470" s="105" t="s">
        <v>1076</v>
      </c>
      <c r="L470" s="105" t="s">
        <v>1076</v>
      </c>
      <c r="M470" s="133" t="s">
        <v>1076</v>
      </c>
      <c r="N470" s="133" t="s">
        <v>1076</v>
      </c>
      <c r="O470" s="133" t="s">
        <v>1076</v>
      </c>
      <c r="P470" s="133" t="s">
        <v>1076</v>
      </c>
      <c r="Q470" s="133" t="s">
        <v>1076</v>
      </c>
      <c r="R470" s="133" t="s">
        <v>1076</v>
      </c>
      <c r="S470" s="105" t="s">
        <v>1076</v>
      </c>
      <c r="T470" s="105" t="s">
        <v>1077</v>
      </c>
      <c r="U470" s="133" t="s">
        <v>1076</v>
      </c>
      <c r="V470" s="133" t="s">
        <v>1077</v>
      </c>
      <c r="W470" s="105" t="s">
        <v>18</v>
      </c>
      <c r="X470" s="105" t="s">
        <v>1271</v>
      </c>
      <c r="Y470" s="133" t="s">
        <v>20</v>
      </c>
      <c r="Z470" s="133">
        <v>1</v>
      </c>
      <c r="AA470" s="133" t="s">
        <v>930</v>
      </c>
      <c r="AB470" s="133">
        <v>1</v>
      </c>
      <c r="AC470" s="133">
        <v>1</v>
      </c>
      <c r="AD470" s="133">
        <v>2800</v>
      </c>
      <c r="AE470" s="133">
        <v>8</v>
      </c>
      <c r="AF470" s="133">
        <v>8</v>
      </c>
      <c r="AG470" s="133">
        <v>1010200</v>
      </c>
      <c r="AH470" s="133">
        <v>16</v>
      </c>
      <c r="AI470" s="133" t="s">
        <v>1475</v>
      </c>
      <c r="AJ470" s="133">
        <v>18</v>
      </c>
      <c r="AK470" s="133"/>
      <c r="AL470" s="133"/>
      <c r="AM470" s="133">
        <v>2</v>
      </c>
      <c r="AN470" s="133" t="s">
        <v>493</v>
      </c>
      <c r="AO470" s="133">
        <v>1400</v>
      </c>
      <c r="AP470" s="212" t="s">
        <v>932</v>
      </c>
      <c r="AQ470" s="162" t="s">
        <v>1460</v>
      </c>
      <c r="AR470" s="133" t="s">
        <v>934</v>
      </c>
      <c r="AS470" s="212" t="s">
        <v>1461</v>
      </c>
      <c r="AT470" s="162" t="s">
        <v>1462</v>
      </c>
      <c r="AU470" s="133">
        <v>6.1280000000000001</v>
      </c>
      <c r="AV470" s="133">
        <v>7.4939999999999998</v>
      </c>
      <c r="AW470" s="162">
        <v>3.835</v>
      </c>
      <c r="AX470" s="133">
        <v>5.7210000000000001</v>
      </c>
      <c r="AY470" s="133">
        <v>6.8029999999999999</v>
      </c>
      <c r="AZ470" s="133">
        <v>6.3319999999999999</v>
      </c>
      <c r="BA470" s="133">
        <v>3.9249999999999998</v>
      </c>
      <c r="BB470" s="133">
        <v>72.272000000000006</v>
      </c>
      <c r="BC470" s="133">
        <v>632.58699999999999</v>
      </c>
      <c r="BD470" s="133">
        <v>14.987</v>
      </c>
      <c r="BE470" s="133">
        <v>78.876000000000005</v>
      </c>
      <c r="BF470" s="133">
        <v>11.6</v>
      </c>
      <c r="BG470" s="133">
        <v>27380</v>
      </c>
      <c r="BH470" s="133">
        <v>27382.978999999999</v>
      </c>
      <c r="BI470" s="133">
        <v>3.9550000000000001</v>
      </c>
      <c r="BJ470" s="133">
        <v>379.803</v>
      </c>
      <c r="BK470" s="133">
        <v>20578.41</v>
      </c>
      <c r="BL470" s="133">
        <v>2.972</v>
      </c>
      <c r="BM470" s="162">
        <v>370.34899999999999</v>
      </c>
      <c r="BN470" s="133">
        <v>13659.619000000001</v>
      </c>
      <c r="BO470" s="133">
        <v>1.9730000000000001</v>
      </c>
      <c r="BP470" s="133">
        <v>352.02100000000002</v>
      </c>
      <c r="BQ470" s="133">
        <v>6833.9049999999997</v>
      </c>
      <c r="BR470" s="133">
        <v>0.98699999999999999</v>
      </c>
      <c r="BS470" s="133">
        <v>327.791</v>
      </c>
      <c r="BT470" s="133">
        <v>290480.56</v>
      </c>
      <c r="BU470" s="133">
        <v>290578.77600000001</v>
      </c>
      <c r="BV470" s="133">
        <v>4.9240000000000004</v>
      </c>
      <c r="BW470" s="133">
        <v>383.80500000000001</v>
      </c>
      <c r="BX470" s="133">
        <v>217869.024</v>
      </c>
      <c r="BY470" s="133">
        <v>3.6920000000000002</v>
      </c>
      <c r="BZ470" s="133">
        <v>377.32400000000001</v>
      </c>
      <c r="CA470" s="133">
        <v>145204.75700000001</v>
      </c>
      <c r="CB470" s="133">
        <v>2.4609999999999999</v>
      </c>
      <c r="CC470" s="133">
        <v>363.31099999999998</v>
      </c>
      <c r="CD470" s="133">
        <v>72596.479000000007</v>
      </c>
      <c r="CE470" s="133">
        <v>1.23</v>
      </c>
      <c r="CF470" s="133">
        <v>331.714</v>
      </c>
      <c r="CG470" s="133">
        <v>39278.76</v>
      </c>
      <c r="CH470" s="133">
        <v>39286.035000000003</v>
      </c>
      <c r="CI470" s="133">
        <v>2.464</v>
      </c>
      <c r="CJ470" s="133">
        <v>374.92200000000003</v>
      </c>
      <c r="CK470" s="133">
        <v>29493.411</v>
      </c>
      <c r="CL470" s="133">
        <v>1.85</v>
      </c>
      <c r="CM470" s="133">
        <v>367.62900000000002</v>
      </c>
      <c r="CN470" s="133">
        <v>19646.694</v>
      </c>
      <c r="CO470" s="133">
        <v>1.232</v>
      </c>
      <c r="CP470" s="133">
        <v>352.642</v>
      </c>
      <c r="CQ470" s="133">
        <v>9828.9259999999995</v>
      </c>
      <c r="CR470" s="133">
        <v>0.61599999999999999</v>
      </c>
      <c r="CS470" s="133">
        <v>329.22300000000001</v>
      </c>
      <c r="CT470" s="133">
        <v>55124.79</v>
      </c>
      <c r="CU470" s="133">
        <v>55101.51</v>
      </c>
      <c r="CV470" s="133">
        <v>3.66</v>
      </c>
      <c r="CW470" s="133">
        <v>366.8</v>
      </c>
      <c r="CX470" s="133">
        <v>41414.93</v>
      </c>
      <c r="CY470" s="133">
        <v>2.75</v>
      </c>
      <c r="CZ470" s="133">
        <v>364.63</v>
      </c>
      <c r="DA470" s="133">
        <v>27545.96</v>
      </c>
      <c r="DB470" s="133">
        <v>1.83</v>
      </c>
      <c r="DC470" s="133">
        <v>354.45</v>
      </c>
      <c r="DD470" s="133">
        <v>13779.73</v>
      </c>
      <c r="DE470" s="133">
        <v>0.92</v>
      </c>
      <c r="DF470" s="133">
        <v>331.81</v>
      </c>
      <c r="DG470" s="133">
        <v>91776.52</v>
      </c>
      <c r="DH470" s="133">
        <v>91471.88</v>
      </c>
      <c r="DI470" s="133">
        <v>4.38</v>
      </c>
      <c r="DJ470" s="133">
        <v>368.16</v>
      </c>
      <c r="DK470" s="133">
        <v>68848.47</v>
      </c>
      <c r="DL470" s="133">
        <v>3.3</v>
      </c>
      <c r="DM470" s="133">
        <v>366.01</v>
      </c>
      <c r="DN470" s="133">
        <v>45903.05</v>
      </c>
      <c r="DO470" s="133">
        <v>2.2000000000000002</v>
      </c>
      <c r="DP470" s="133">
        <v>358.65</v>
      </c>
      <c r="DQ470" s="133">
        <v>22954.45</v>
      </c>
      <c r="DR470" s="133">
        <v>1.1000000000000001</v>
      </c>
      <c r="DS470" s="133">
        <v>336.82</v>
      </c>
      <c r="DT470" s="133">
        <v>3913.67</v>
      </c>
      <c r="DU470" s="133">
        <v>3913.95</v>
      </c>
      <c r="DV470" s="133">
        <v>4.01</v>
      </c>
      <c r="DW470" s="133">
        <v>367.4</v>
      </c>
      <c r="DX470" s="133">
        <v>2926.57</v>
      </c>
      <c r="DY470" s="133">
        <v>3</v>
      </c>
      <c r="DZ470" s="133">
        <v>362.34</v>
      </c>
      <c r="EA470" s="133">
        <v>1954.56</v>
      </c>
      <c r="EB470" s="133">
        <v>2</v>
      </c>
      <c r="EC470" s="133">
        <v>345.93</v>
      </c>
      <c r="ED470" s="133">
        <v>979.95</v>
      </c>
      <c r="EE470" s="133">
        <v>1</v>
      </c>
      <c r="EF470" s="133">
        <v>325.5</v>
      </c>
      <c r="EG470" s="133">
        <v>1041420.37</v>
      </c>
      <c r="EH470" s="162">
        <v>1041229.37</v>
      </c>
      <c r="EI470" s="133">
        <v>2.94</v>
      </c>
      <c r="EJ470" s="133">
        <v>380.79</v>
      </c>
      <c r="EK470" s="133">
        <v>914207.23400000005</v>
      </c>
      <c r="EL470" s="133">
        <v>2.5819999999999999</v>
      </c>
      <c r="EM470" s="133">
        <v>375.64100000000002</v>
      </c>
      <c r="EN470" s="133">
        <v>777276.58629999997</v>
      </c>
      <c r="EO470" s="133">
        <v>2.1949999999999998</v>
      </c>
      <c r="EP470" s="133">
        <v>369.97199999999998</v>
      </c>
      <c r="EQ470" s="133">
        <v>649087.91922000004</v>
      </c>
      <c r="ER470" s="133">
        <v>1.833</v>
      </c>
      <c r="ES470" s="133">
        <v>361.815</v>
      </c>
      <c r="ET470" s="133">
        <v>520191.02746000001</v>
      </c>
      <c r="EU470" s="133">
        <v>1.4690000000000001</v>
      </c>
      <c r="EV470" s="133">
        <v>351.30599999999998</v>
      </c>
      <c r="EW470" s="133">
        <v>387044.78762000002</v>
      </c>
      <c r="EX470" s="133">
        <v>1.093</v>
      </c>
      <c r="EY470" s="133">
        <v>339.46800000000002</v>
      </c>
      <c r="EZ470" s="133">
        <v>260626.68223999999</v>
      </c>
      <c r="FA470" s="133">
        <v>0.73599999999999999</v>
      </c>
      <c r="FB470" s="133">
        <v>327.53300000000002</v>
      </c>
      <c r="FC470" s="133">
        <v>129959.22878</v>
      </c>
      <c r="FD470" s="133">
        <v>0.36699999999999999</v>
      </c>
      <c r="FE470" s="133">
        <v>314.89800000000002</v>
      </c>
      <c r="FF470" s="133">
        <v>10661.02</v>
      </c>
      <c r="FG470" s="133">
        <v>10684.49</v>
      </c>
      <c r="FH470" s="133">
        <v>31.57</v>
      </c>
      <c r="FI470" s="133">
        <v>310.69</v>
      </c>
      <c r="FJ470" s="133">
        <v>5324.43</v>
      </c>
      <c r="FK470" s="133">
        <v>15.73</v>
      </c>
      <c r="FL470" s="133">
        <v>306.02</v>
      </c>
      <c r="FM470" s="132">
        <v>37988.26</v>
      </c>
      <c r="FN470" s="132">
        <v>38023.68</v>
      </c>
      <c r="FO470" s="133">
        <v>278.38</v>
      </c>
      <c r="FP470" s="133">
        <v>313.88</v>
      </c>
      <c r="FQ470" s="133">
        <v>18997.02</v>
      </c>
      <c r="FR470" s="72">
        <v>139.08000000000001</v>
      </c>
      <c r="FS470" s="72">
        <v>308.25</v>
      </c>
      <c r="FT470" s="72">
        <v>65.709999999999994</v>
      </c>
      <c r="FU470" s="72">
        <v>5.7</v>
      </c>
      <c r="FV470" s="72">
        <v>381.65</v>
      </c>
      <c r="FW470" s="72">
        <v>66.06</v>
      </c>
      <c r="FX470" s="72">
        <v>5.73</v>
      </c>
      <c r="FY470" s="72">
        <v>381.52</v>
      </c>
      <c r="FZ470" s="72">
        <v>411995.6</v>
      </c>
      <c r="GA470" s="72">
        <v>2.78</v>
      </c>
      <c r="GB470" s="72">
        <v>378.89</v>
      </c>
      <c r="GC470" s="72">
        <v>4416338.17</v>
      </c>
      <c r="GD470" s="72">
        <v>29.82</v>
      </c>
      <c r="GE470" s="72">
        <v>378.08</v>
      </c>
      <c r="GF470" s="72">
        <v>244.4</v>
      </c>
      <c r="GG470" s="72">
        <v>5.6</v>
      </c>
      <c r="GH470" s="72">
        <v>213.8</v>
      </c>
      <c r="GI470" s="72">
        <v>34.4</v>
      </c>
      <c r="GJ470" s="72">
        <v>11.6</v>
      </c>
      <c r="GK470" s="72">
        <v>229.4</v>
      </c>
      <c r="GL470" s="72">
        <v>0</v>
      </c>
      <c r="GM470" s="72">
        <v>4</v>
      </c>
      <c r="GN470" s="72">
        <v>0</v>
      </c>
      <c r="GO470" s="133">
        <v>0</v>
      </c>
      <c r="GP470" s="133">
        <v>0</v>
      </c>
      <c r="GQ470" s="133">
        <v>0</v>
      </c>
      <c r="GR470" s="133" t="s">
        <v>1103</v>
      </c>
      <c r="GS470" s="72"/>
      <c r="GT470" s="72">
        <v>0.9093</v>
      </c>
      <c r="GU470" s="72">
        <v>0.93520000000000003</v>
      </c>
      <c r="GV470" s="72">
        <v>0.94210000000000005</v>
      </c>
      <c r="GW470" s="72">
        <v>0.91849999999999998</v>
      </c>
      <c r="GX470" s="72" t="s">
        <v>1085</v>
      </c>
      <c r="GY470" s="72">
        <v>0.99</v>
      </c>
      <c r="GZ470" s="72">
        <v>1408</v>
      </c>
      <c r="HA470" s="133" t="s">
        <v>1086</v>
      </c>
      <c r="HB470" s="133">
        <v>309.39999999999998</v>
      </c>
      <c r="HC470" s="53" t="str">
        <f t="shared" si="52"/>
        <v>183</v>
      </c>
      <c r="HD470" s="56">
        <f t="shared" si="53"/>
        <v>2020</v>
      </c>
      <c r="HF470" s="56" t="e">
        <f>MATCH(ROUND(#REF!,1),#REF!,0)</f>
        <v>#REF!</v>
      </c>
      <c r="HG470" s="56" t="e">
        <f>MATCH(ROUND(#REF!,1),#REF!,0)</f>
        <v>#REF!</v>
      </c>
      <c r="HH470" s="56" t="e">
        <f>MATCH(ROUND(#REF!,1),#REF!,0)</f>
        <v>#REF!</v>
      </c>
      <c r="HI470" s="56" t="e">
        <f>MATCH(ROUND(#REF!,1),#REF!,0)</f>
        <v>#REF!</v>
      </c>
      <c r="HK470" s="115">
        <f t="shared" si="49"/>
        <v>1</v>
      </c>
      <c r="HL470" s="115" t="str" cm="1">
        <f t="array" ref="HL470">IFERROR(INDEX(#REF!,'5. Data Set'!HH470),"")</f>
        <v/>
      </c>
      <c r="HN470" s="116" t="str" cm="1">
        <f t="array" ref="HN470">IF(IFERROR(INDEX($E$5:$E$900,SMALL(IF(ROUND($EH$5:$EH$900,1)=ROUND($EH470,1),ROW($EH$5:$EH$900)-4,""),1)),"")=$E470,"",IFERROR(INDEX($E$5:$E$900,SMALL(IF(ROUND($EH$5:$EH$900,1)=ROUND($EH470,1),ROW($EH$5:$EH$900)-4,""),1)),""))</f>
        <v/>
      </c>
      <c r="HO470" s="116" t="str" cm="1">
        <f t="array" ref="HO470">IF(IFERROR(INDEX($E$5:$E$900,SMALL(IF(ROUND($EH$5:$EH$900,1)=ROUND($EH470,1),ROW($EH$5:$EH$900)-4,""),2)),"")=$E470,"",IFERROR(INDEX($E$5:$E$900,SMALL(IF(ROUND($EH$5:$EH$900,1)=ROUND($EH470,1),ROW($EH$5:$EH$900)-4,""),2)),""))</f>
        <v/>
      </c>
      <c r="HP470" s="116" t="str" cm="1">
        <f t="array" ref="HP470">IF(IFERROR(INDEX($E$5:$E$900,SMALL(IF(ROUND($EH$5:$EH$900,1)=ROUND($EH470,1),ROW($EH$5:$EH$900)-4,""),3)),"")=$E470,"",IFERROR(INDEX($E$5:$E$900,SMALL(IF(ROUND($EH$5:$EH$900,1)=ROUND($EH470,1),ROW($EH$5:$EH$900)-4,""),3)),""))</f>
        <v/>
      </c>
      <c r="HQ470" s="117" t="str" cm="1">
        <f t="array" ref="HQ470">IF(IFERROR(INDEX($E$5:$E$900,SMALL(IF(ROUND($EH$5:$EH$900,1)=ROUND($EH470,1),ROW($EH$5:$EH$900)-4,""),4)),"")=$E470,"",IFERROR(INDEX($E$5:$E$900,SMALL(IF(ROUND($EH$5:$EH$900,1)=ROUND($EH470,1),ROW($EH$5:$EH$900)-4,""),4)),""))</f>
        <v/>
      </c>
      <c r="HR470" s="118"/>
      <c r="HS470" s="105" t="str">
        <f t="shared" si="50"/>
        <v>AICC</v>
      </c>
      <c r="HT470" s="119" t="str">
        <f t="shared" si="51"/>
        <v/>
      </c>
      <c r="HU470" s="119" t="str">
        <f t="shared" si="51"/>
        <v/>
      </c>
      <c r="HV470" s="119" t="str">
        <f t="shared" si="51"/>
        <v/>
      </c>
      <c r="HW470" s="119" t="str">
        <f t="shared" si="48"/>
        <v/>
      </c>
    </row>
    <row r="471" spans="1:232" ht="12.75" customHeight="1" x14ac:dyDescent="0.3">
      <c r="A471" s="105" t="s">
        <v>1072</v>
      </c>
      <c r="B471" s="268" t="s">
        <v>1473</v>
      </c>
      <c r="C471" s="133" t="s">
        <v>1074</v>
      </c>
      <c r="D471" s="267">
        <v>2020</v>
      </c>
      <c r="E471" s="211" t="s">
        <v>1476</v>
      </c>
      <c r="F471" s="133" t="s">
        <v>49</v>
      </c>
      <c r="G471" s="133" t="s">
        <v>1076</v>
      </c>
      <c r="H471" s="133" t="s">
        <v>1076</v>
      </c>
      <c r="I471" s="133" t="s">
        <v>1076</v>
      </c>
      <c r="J471" s="133" t="s">
        <v>1076</v>
      </c>
      <c r="K471" s="105" t="s">
        <v>1076</v>
      </c>
      <c r="L471" s="105" t="s">
        <v>1076</v>
      </c>
      <c r="M471" s="133" t="s">
        <v>1076</v>
      </c>
      <c r="N471" s="133" t="s">
        <v>1076</v>
      </c>
      <c r="O471" s="133" t="s">
        <v>1076</v>
      </c>
      <c r="P471" s="133" t="s">
        <v>1076</v>
      </c>
      <c r="Q471" s="133" t="s">
        <v>1076</v>
      </c>
      <c r="R471" s="133" t="s">
        <v>1076</v>
      </c>
      <c r="S471" s="105" t="s">
        <v>1076</v>
      </c>
      <c r="T471" s="105" t="s">
        <v>1077</v>
      </c>
      <c r="U471" s="133" t="s">
        <v>1076</v>
      </c>
      <c r="V471" s="133" t="s">
        <v>1077</v>
      </c>
      <c r="W471" s="105" t="s">
        <v>18</v>
      </c>
      <c r="X471" s="105" t="s">
        <v>1271</v>
      </c>
      <c r="Y471" s="133" t="s">
        <v>20</v>
      </c>
      <c r="Z471" s="133">
        <v>1</v>
      </c>
      <c r="AA471" s="133" t="s">
        <v>930</v>
      </c>
      <c r="AB471" s="262">
        <v>1</v>
      </c>
      <c r="AC471" s="262">
        <v>1</v>
      </c>
      <c r="AD471" s="133">
        <v>2300</v>
      </c>
      <c r="AE471" s="133">
        <v>4</v>
      </c>
      <c r="AF471" s="133">
        <v>8</v>
      </c>
      <c r="AG471" s="133">
        <v>503000</v>
      </c>
      <c r="AH471" s="133">
        <v>16</v>
      </c>
      <c r="AI471" s="133" t="s">
        <v>1477</v>
      </c>
      <c r="AJ471" s="133">
        <v>12</v>
      </c>
      <c r="AK471" s="133"/>
      <c r="AL471" s="133"/>
      <c r="AM471" s="133">
        <v>2</v>
      </c>
      <c r="AN471" s="133" t="s">
        <v>493</v>
      </c>
      <c r="AO471" s="133">
        <v>1400</v>
      </c>
      <c r="AP471" s="212" t="s">
        <v>932</v>
      </c>
      <c r="AQ471" s="162" t="s">
        <v>1460</v>
      </c>
      <c r="AR471" s="133" t="s">
        <v>934</v>
      </c>
      <c r="AS471" s="212" t="s">
        <v>1478</v>
      </c>
      <c r="AT471" s="162" t="s">
        <v>1462</v>
      </c>
      <c r="AU471" s="133">
        <v>2.786</v>
      </c>
      <c r="AV471" s="133">
        <v>4.29</v>
      </c>
      <c r="AW471" s="162">
        <v>2.1230000000000002</v>
      </c>
      <c r="AX471" s="133">
        <v>3.2109999999999999</v>
      </c>
      <c r="AY471" s="133">
        <v>3.8879999999999999</v>
      </c>
      <c r="AZ471" s="133">
        <v>3.5659999999999998</v>
      </c>
      <c r="BA471" s="133">
        <v>2.2290000000000001</v>
      </c>
      <c r="BB471" s="133">
        <v>84.728999999999999</v>
      </c>
      <c r="BC471" s="133">
        <v>704.16800000000001</v>
      </c>
      <c r="BD471" s="133">
        <v>14.714</v>
      </c>
      <c r="BE471" s="133">
        <v>26.003</v>
      </c>
      <c r="BF471" s="133">
        <v>6.6</v>
      </c>
      <c r="BG471" s="133">
        <v>9443.24</v>
      </c>
      <c r="BH471" s="133">
        <v>9454.0220000000008</v>
      </c>
      <c r="BI471" s="133">
        <v>1.365</v>
      </c>
      <c r="BJ471" s="133">
        <v>281.40899999999999</v>
      </c>
      <c r="BK471" s="133">
        <v>7061.0590000000002</v>
      </c>
      <c r="BL471" s="133">
        <v>1.02</v>
      </c>
      <c r="BM471" s="162">
        <v>275.346</v>
      </c>
      <c r="BN471" s="133">
        <v>4724.732</v>
      </c>
      <c r="BO471" s="133">
        <v>0.68200000000000005</v>
      </c>
      <c r="BP471" s="133">
        <v>268.11500000000001</v>
      </c>
      <c r="BQ471" s="133">
        <v>2380.7089999999998</v>
      </c>
      <c r="BR471" s="133">
        <v>0.34399999999999997</v>
      </c>
      <c r="BS471" s="133">
        <v>260.80099999999999</v>
      </c>
      <c r="BT471" s="133">
        <v>126138.74</v>
      </c>
      <c r="BU471" s="133">
        <v>126074.383</v>
      </c>
      <c r="BV471" s="133">
        <v>2.137</v>
      </c>
      <c r="BW471" s="133">
        <v>285.03199999999998</v>
      </c>
      <c r="BX471" s="133">
        <v>94681.305999999997</v>
      </c>
      <c r="BY471" s="133">
        <v>1.605</v>
      </c>
      <c r="BZ471" s="133">
        <v>280.52</v>
      </c>
      <c r="CA471" s="133">
        <v>63111.214999999997</v>
      </c>
      <c r="CB471" s="133">
        <v>1.07</v>
      </c>
      <c r="CC471" s="133">
        <v>273.49299999999999</v>
      </c>
      <c r="CD471" s="133">
        <v>31513.047999999999</v>
      </c>
      <c r="CE471" s="133">
        <v>0.53400000000000003</v>
      </c>
      <c r="CF471" s="133">
        <v>264.27199999999999</v>
      </c>
      <c r="CG471" s="133">
        <v>16600.96</v>
      </c>
      <c r="CH471" s="133">
        <v>16643.511999999999</v>
      </c>
      <c r="CI471" s="133">
        <v>1.044</v>
      </c>
      <c r="CJ471" s="133">
        <v>280.548</v>
      </c>
      <c r="CK471" s="133">
        <v>12436.554</v>
      </c>
      <c r="CL471" s="133">
        <v>0.78</v>
      </c>
      <c r="CM471" s="133">
        <v>274.89400000000001</v>
      </c>
      <c r="CN471" s="133">
        <v>8299.7250000000004</v>
      </c>
      <c r="CO471" s="133">
        <v>0.52</v>
      </c>
      <c r="CP471" s="133">
        <v>268.40899999999999</v>
      </c>
      <c r="CQ471" s="133">
        <v>4136.1220000000003</v>
      </c>
      <c r="CR471" s="133">
        <v>0.25900000000000001</v>
      </c>
      <c r="CS471" s="133">
        <v>261.51600000000002</v>
      </c>
      <c r="CT471" s="133">
        <v>23651.59</v>
      </c>
      <c r="CU471" s="133">
        <v>23653.24</v>
      </c>
      <c r="CV471" s="133">
        <v>1.57</v>
      </c>
      <c r="CW471" s="133">
        <v>276.99</v>
      </c>
      <c r="CX471" s="133">
        <v>17718.95</v>
      </c>
      <c r="CY471" s="133">
        <v>1.18</v>
      </c>
      <c r="CZ471" s="133">
        <v>273.01</v>
      </c>
      <c r="DA471" s="133">
        <v>11852.79</v>
      </c>
      <c r="DB471" s="133">
        <v>0.79</v>
      </c>
      <c r="DC471" s="133">
        <v>269.22000000000003</v>
      </c>
      <c r="DD471" s="133">
        <v>5878.85</v>
      </c>
      <c r="DE471" s="133">
        <v>0.39</v>
      </c>
      <c r="DF471" s="133">
        <v>262.63</v>
      </c>
      <c r="DG471" s="133">
        <v>39691.46</v>
      </c>
      <c r="DH471" s="133">
        <v>39707.18</v>
      </c>
      <c r="DI471" s="133">
        <v>1.9</v>
      </c>
      <c r="DJ471" s="133">
        <v>276.27999999999997</v>
      </c>
      <c r="DK471" s="133">
        <v>29737.61</v>
      </c>
      <c r="DL471" s="133">
        <v>1.42</v>
      </c>
      <c r="DM471" s="133">
        <v>274.33</v>
      </c>
      <c r="DN471" s="133">
        <v>19850.03</v>
      </c>
      <c r="DO471" s="133">
        <v>0.95</v>
      </c>
      <c r="DP471" s="133">
        <v>269.95</v>
      </c>
      <c r="DQ471" s="133">
        <v>9946.76</v>
      </c>
      <c r="DR471" s="133">
        <v>0.48</v>
      </c>
      <c r="DS471" s="133">
        <v>262.10000000000002</v>
      </c>
      <c r="DT471" s="133">
        <v>1681.33</v>
      </c>
      <c r="DU471" s="133">
        <v>1682.27</v>
      </c>
      <c r="DV471" s="133">
        <v>1.72</v>
      </c>
      <c r="DW471" s="133">
        <v>273.88</v>
      </c>
      <c r="DX471" s="133">
        <v>1264.19</v>
      </c>
      <c r="DY471" s="133">
        <v>1.29</v>
      </c>
      <c r="DZ471" s="133">
        <v>269.95</v>
      </c>
      <c r="EA471" s="133">
        <v>833.81</v>
      </c>
      <c r="EB471" s="133">
        <v>0.85</v>
      </c>
      <c r="EC471" s="133">
        <v>264.25</v>
      </c>
      <c r="ED471" s="133">
        <v>419.44</v>
      </c>
      <c r="EE471" s="133">
        <v>0.43</v>
      </c>
      <c r="EF471" s="133">
        <v>258.44</v>
      </c>
      <c r="EG471" s="133">
        <v>451690.28</v>
      </c>
      <c r="EH471" s="162">
        <v>451342.64</v>
      </c>
      <c r="EI471" s="133">
        <v>1.2749999999999999</v>
      </c>
      <c r="EJ471" s="133">
        <v>280.79000000000002</v>
      </c>
      <c r="EK471" s="133">
        <v>397626.78100000002</v>
      </c>
      <c r="EL471" s="133">
        <v>1.123</v>
      </c>
      <c r="EM471" s="133">
        <v>277.70600000000002</v>
      </c>
      <c r="EN471" s="133">
        <v>339947.84639999998</v>
      </c>
      <c r="EO471" s="133">
        <v>0.96</v>
      </c>
      <c r="EP471" s="133">
        <v>274.60599999999999</v>
      </c>
      <c r="EQ471" s="133">
        <v>285060.43369999999</v>
      </c>
      <c r="ER471" s="133">
        <v>0.80500000000000005</v>
      </c>
      <c r="ES471" s="133">
        <v>271.65899999999999</v>
      </c>
      <c r="ET471" s="133">
        <v>225215.44824</v>
      </c>
      <c r="EU471" s="133">
        <v>0.63600000000000001</v>
      </c>
      <c r="EV471" s="133">
        <v>268.00799999999998</v>
      </c>
      <c r="EW471" s="133">
        <v>169619.81086</v>
      </c>
      <c r="EX471" s="133">
        <v>0.47899999999999998</v>
      </c>
      <c r="EY471" s="133">
        <v>264.49400000000003</v>
      </c>
      <c r="EZ471" s="133">
        <v>111899.49944</v>
      </c>
      <c r="FA471" s="133">
        <v>0.316</v>
      </c>
      <c r="FB471" s="133">
        <v>260.67599999999999</v>
      </c>
      <c r="FC471" s="133">
        <v>55949.74972</v>
      </c>
      <c r="FD471" s="133">
        <v>0.158</v>
      </c>
      <c r="FE471" s="133">
        <v>256.45299999999997</v>
      </c>
      <c r="FF471" s="133">
        <v>10438.11</v>
      </c>
      <c r="FG471" s="133">
        <v>10461.42</v>
      </c>
      <c r="FH471" s="133">
        <v>30.91</v>
      </c>
      <c r="FI471" s="133">
        <v>259.79000000000002</v>
      </c>
      <c r="FJ471" s="133">
        <v>5217.71</v>
      </c>
      <c r="FK471" s="133">
        <v>15.42</v>
      </c>
      <c r="FL471" s="133">
        <v>255.48</v>
      </c>
      <c r="FM471" s="132">
        <v>35313.379999999997</v>
      </c>
      <c r="FN471" s="132">
        <v>35288.53</v>
      </c>
      <c r="FO471" s="133">
        <v>258.35000000000002</v>
      </c>
      <c r="FP471" s="133">
        <v>261.91000000000003</v>
      </c>
      <c r="FQ471" s="133">
        <v>17666.22</v>
      </c>
      <c r="FR471" s="72">
        <v>129.34</v>
      </c>
      <c r="FS471" s="72">
        <v>257.3</v>
      </c>
      <c r="FT471" s="72">
        <v>50.05</v>
      </c>
      <c r="FU471" s="72">
        <v>4.3499999999999996</v>
      </c>
      <c r="FV471" s="72">
        <v>295.93</v>
      </c>
      <c r="FW471" s="72">
        <v>49.75</v>
      </c>
      <c r="FX471" s="72">
        <v>4.32</v>
      </c>
      <c r="FY471" s="72">
        <v>292.83</v>
      </c>
      <c r="FZ471" s="72">
        <v>175095.79</v>
      </c>
      <c r="GA471" s="72">
        <v>1.18</v>
      </c>
      <c r="GB471" s="72">
        <v>278.18</v>
      </c>
      <c r="GC471" s="72">
        <v>1073883.32</v>
      </c>
      <c r="GD471" s="72">
        <v>7.25</v>
      </c>
      <c r="GE471" s="72">
        <v>278.86</v>
      </c>
      <c r="GF471" s="72">
        <v>238.3</v>
      </c>
      <c r="GG471" s="72">
        <v>3.1</v>
      </c>
      <c r="GH471" s="72">
        <v>244.3</v>
      </c>
      <c r="GI471" s="72">
        <v>19.600000000000001</v>
      </c>
      <c r="GJ471" s="72">
        <v>6.6</v>
      </c>
      <c r="GK471" s="72">
        <v>229.7</v>
      </c>
      <c r="GL471" s="72">
        <v>0</v>
      </c>
      <c r="GM471" s="72">
        <v>4</v>
      </c>
      <c r="GN471" s="72">
        <v>0</v>
      </c>
      <c r="GO471" s="133">
        <v>0</v>
      </c>
      <c r="GP471" s="133">
        <v>0</v>
      </c>
      <c r="GQ471" s="133">
        <v>0</v>
      </c>
      <c r="GR471" s="133" t="s">
        <v>1103</v>
      </c>
      <c r="GS471" s="72"/>
      <c r="GT471" s="72">
        <v>0.9093</v>
      </c>
      <c r="GU471" s="72">
        <v>0.93520000000000003</v>
      </c>
      <c r="GV471" s="72">
        <v>0.94210000000000005</v>
      </c>
      <c r="GW471" s="72">
        <v>0.91849999999999998</v>
      </c>
      <c r="GX471" s="72" t="s">
        <v>1085</v>
      </c>
      <c r="GY471" s="72">
        <v>0.99</v>
      </c>
      <c r="GZ471" s="72">
        <v>1408</v>
      </c>
      <c r="HA471" s="133" t="s">
        <v>1086</v>
      </c>
      <c r="HB471" s="133">
        <v>303.3</v>
      </c>
      <c r="HC471" s="53" t="str">
        <f t="shared" si="52"/>
        <v>184</v>
      </c>
      <c r="HD471" s="56">
        <f t="shared" si="53"/>
        <v>2020</v>
      </c>
      <c r="HF471" s="56" t="e">
        <f>MATCH(ROUND(#REF!,1),#REF!,0)</f>
        <v>#REF!</v>
      </c>
      <c r="HG471" s="56" t="e">
        <f>MATCH(ROUND(#REF!,1),#REF!,0)</f>
        <v>#REF!</v>
      </c>
      <c r="HH471" s="56" t="e">
        <f>MATCH(ROUND(#REF!,1),#REF!,0)</f>
        <v>#REF!</v>
      </c>
      <c r="HI471" s="56" t="e">
        <f>MATCH(ROUND(#REF!,1),#REF!,0)</f>
        <v>#REF!</v>
      </c>
      <c r="HK471" s="115">
        <f t="shared" si="49"/>
        <v>1</v>
      </c>
      <c r="HL471" s="115" t="str" cm="1">
        <f t="array" ref="HL471">IFERROR(INDEX(#REF!,'5. Data Set'!HH471),"")</f>
        <v/>
      </c>
      <c r="HN471" s="116" t="str" cm="1">
        <f t="array" ref="HN471">IF(IFERROR(INDEX($E$5:$E$900,SMALL(IF(ROUND($EH$5:$EH$900,1)=ROUND($EH471,1),ROW($EH$5:$EH$900)-4,""),1)),"")=$E471,"",IFERROR(INDEX($E$5:$E$900,SMALL(IF(ROUND($EH$5:$EH$900,1)=ROUND($EH471,1),ROW($EH$5:$EH$900)-4,""),1)),""))</f>
        <v/>
      </c>
      <c r="HO471" s="116" t="str" cm="1">
        <f t="array" ref="HO471">IF(IFERROR(INDEX($E$5:$E$900,SMALL(IF(ROUND($EH$5:$EH$900,1)=ROUND($EH471,1),ROW($EH$5:$EH$900)-4,""),2)),"")=$E471,"",IFERROR(INDEX($E$5:$E$900,SMALL(IF(ROUND($EH$5:$EH$900,1)=ROUND($EH471,1),ROW($EH$5:$EH$900)-4,""),2)),""))</f>
        <v/>
      </c>
      <c r="HP471" s="116" t="str" cm="1">
        <f t="array" ref="HP471">IF(IFERROR(INDEX($E$5:$E$900,SMALL(IF(ROUND($EH$5:$EH$900,1)=ROUND($EH471,1),ROW($EH$5:$EH$900)-4,""),3)),"")=$E471,"",IFERROR(INDEX($E$5:$E$900,SMALL(IF(ROUND($EH$5:$EH$900,1)=ROUND($EH471,1),ROW($EH$5:$EH$900)-4,""),3)),""))</f>
        <v/>
      </c>
      <c r="HQ471" s="117" t="str" cm="1">
        <f t="array" ref="HQ471">IF(IFERROR(INDEX($E$5:$E$900,SMALL(IF(ROUND($EH$5:$EH$900,1)=ROUND($EH471,1),ROW($EH$5:$EH$900)-4,""),4)),"")=$E471,"",IFERROR(INDEX($E$5:$E$900,SMALL(IF(ROUND($EH$5:$EH$900,1)=ROUND($EH471,1),ROW($EH$5:$EH$900)-4,""),4)),""))</f>
        <v/>
      </c>
      <c r="HR471" s="118"/>
      <c r="HS471" s="105" t="str">
        <f t="shared" si="50"/>
        <v>AICC</v>
      </c>
      <c r="HT471" s="119" t="str">
        <f t="shared" si="51"/>
        <v/>
      </c>
      <c r="HU471" s="119" t="str">
        <f t="shared" si="51"/>
        <v/>
      </c>
      <c r="HV471" s="119" t="str">
        <f t="shared" si="51"/>
        <v/>
      </c>
      <c r="HW471" s="119" t="str">
        <f t="shared" si="48"/>
        <v/>
      </c>
    </row>
    <row r="472" spans="1:232" ht="12.75" customHeight="1" x14ac:dyDescent="0.3">
      <c r="A472" s="105" t="s">
        <v>1072</v>
      </c>
      <c r="B472" s="268" t="s">
        <v>1473</v>
      </c>
      <c r="C472" s="133" t="s">
        <v>1074</v>
      </c>
      <c r="D472" s="267">
        <v>2020</v>
      </c>
      <c r="E472" s="211" t="s">
        <v>1479</v>
      </c>
      <c r="F472" s="133" t="s">
        <v>309</v>
      </c>
      <c r="G472" s="133" t="s">
        <v>1076</v>
      </c>
      <c r="H472" s="133" t="s">
        <v>1076</v>
      </c>
      <c r="I472" s="133" t="s">
        <v>1076</v>
      </c>
      <c r="J472" s="133" t="s">
        <v>1076</v>
      </c>
      <c r="K472" s="105" t="s">
        <v>1076</v>
      </c>
      <c r="L472" s="105" t="s">
        <v>1076</v>
      </c>
      <c r="M472" s="133" t="s">
        <v>1076</v>
      </c>
      <c r="N472" s="133" t="s">
        <v>1076</v>
      </c>
      <c r="O472" s="133" t="s">
        <v>1076</v>
      </c>
      <c r="P472" s="133" t="s">
        <v>1076</v>
      </c>
      <c r="Q472" s="133" t="s">
        <v>1076</v>
      </c>
      <c r="R472" s="133" t="s">
        <v>1076</v>
      </c>
      <c r="S472" s="105" t="s">
        <v>1076</v>
      </c>
      <c r="T472" s="105" t="s">
        <v>1077</v>
      </c>
      <c r="U472" s="133" t="s">
        <v>1076</v>
      </c>
      <c r="V472" s="133" t="s">
        <v>1077</v>
      </c>
      <c r="W472" s="105" t="s">
        <v>18</v>
      </c>
      <c r="X472" s="105" t="s">
        <v>1271</v>
      </c>
      <c r="Y472" s="133" t="s">
        <v>20</v>
      </c>
      <c r="Z472" s="133">
        <v>1</v>
      </c>
      <c r="AA472" s="133" t="s">
        <v>930</v>
      </c>
      <c r="AB472" s="262">
        <v>1</v>
      </c>
      <c r="AC472" s="262">
        <v>1</v>
      </c>
      <c r="AD472" s="133">
        <v>2300</v>
      </c>
      <c r="AE472" s="133">
        <v>4</v>
      </c>
      <c r="AF472" s="133">
        <v>8</v>
      </c>
      <c r="AG472" s="133">
        <v>60200</v>
      </c>
      <c r="AH472" s="133">
        <v>8</v>
      </c>
      <c r="AI472" s="133" t="s">
        <v>1480</v>
      </c>
      <c r="AJ472" s="133">
        <v>12</v>
      </c>
      <c r="AK472" s="133"/>
      <c r="AL472" s="133"/>
      <c r="AM472" s="133">
        <v>2</v>
      </c>
      <c r="AN472" s="133" t="s">
        <v>493</v>
      </c>
      <c r="AO472" s="133">
        <v>1400</v>
      </c>
      <c r="AP472" s="212" t="s">
        <v>932</v>
      </c>
      <c r="AQ472" s="162" t="s">
        <v>1460</v>
      </c>
      <c r="AR472" s="133" t="s">
        <v>934</v>
      </c>
      <c r="AS472" s="212" t="s">
        <v>1478</v>
      </c>
      <c r="AT472" s="162" t="s">
        <v>1462</v>
      </c>
      <c r="AU472" s="133">
        <v>3.9420000000000002</v>
      </c>
      <c r="AV472" s="133">
        <v>4.8369999999999997</v>
      </c>
      <c r="AW472" s="162">
        <v>2.383</v>
      </c>
      <c r="AX472" s="133">
        <v>3.6120000000000001</v>
      </c>
      <c r="AY472" s="133">
        <v>4.234</v>
      </c>
      <c r="AZ472" s="133">
        <v>3.9790000000000001</v>
      </c>
      <c r="BA472" s="133">
        <v>2.5299999999999998</v>
      </c>
      <c r="BB472" s="133">
        <v>15.513999999999999</v>
      </c>
      <c r="BC472" s="133">
        <v>55.247999999999998</v>
      </c>
      <c r="BD472" s="133">
        <v>16.306000000000001</v>
      </c>
      <c r="BE472" s="133">
        <v>13.071999999999999</v>
      </c>
      <c r="BF472" s="133">
        <v>6</v>
      </c>
      <c r="BG472" s="133">
        <v>11863.95</v>
      </c>
      <c r="BH472" s="133">
        <v>11863.832</v>
      </c>
      <c r="BI472" s="133">
        <v>1.7130000000000001</v>
      </c>
      <c r="BJ472" s="133">
        <v>250.233</v>
      </c>
      <c r="BK472" s="133">
        <v>8887.1880000000001</v>
      </c>
      <c r="BL472" s="133">
        <v>1.2829999999999999</v>
      </c>
      <c r="BM472" s="162">
        <v>244.518</v>
      </c>
      <c r="BN472" s="133">
        <v>5930.3370000000004</v>
      </c>
      <c r="BO472" s="133">
        <v>0.85599999999999998</v>
      </c>
      <c r="BP472" s="133">
        <v>237.48699999999999</v>
      </c>
      <c r="BQ472" s="133">
        <v>2969.585</v>
      </c>
      <c r="BR472" s="133">
        <v>0.42899999999999999</v>
      </c>
      <c r="BS472" s="133">
        <v>230.28899999999999</v>
      </c>
      <c r="BT472" s="133">
        <v>125546.69</v>
      </c>
      <c r="BU472" s="133">
        <v>125669.765</v>
      </c>
      <c r="BV472" s="133">
        <v>2.13</v>
      </c>
      <c r="BW472" s="133">
        <v>250.58</v>
      </c>
      <c r="BX472" s="133">
        <v>94157.423999999999</v>
      </c>
      <c r="BY472" s="133">
        <v>1.5960000000000001</v>
      </c>
      <c r="BZ472" s="133">
        <v>248.54499999999999</v>
      </c>
      <c r="CA472" s="133">
        <v>62742.669000000002</v>
      </c>
      <c r="CB472" s="133">
        <v>1.0629999999999999</v>
      </c>
      <c r="CC472" s="133">
        <v>241.89400000000001</v>
      </c>
      <c r="CD472" s="133">
        <v>31405.323</v>
      </c>
      <c r="CE472" s="133">
        <v>0.53200000000000003</v>
      </c>
      <c r="CF472" s="133">
        <v>233.17699999999999</v>
      </c>
      <c r="CG472" s="133">
        <v>16573.04</v>
      </c>
      <c r="CH472" s="133">
        <v>16586.972000000002</v>
      </c>
      <c r="CI472" s="133">
        <v>1.04</v>
      </c>
      <c r="CJ472" s="133">
        <v>250.23500000000001</v>
      </c>
      <c r="CK472" s="133">
        <v>12414.233</v>
      </c>
      <c r="CL472" s="133">
        <v>0.77800000000000002</v>
      </c>
      <c r="CM472" s="133">
        <v>245.17500000000001</v>
      </c>
      <c r="CN472" s="133">
        <v>8270.3559999999998</v>
      </c>
      <c r="CO472" s="133">
        <v>0.51900000000000002</v>
      </c>
      <c r="CP472" s="133">
        <v>238.374</v>
      </c>
      <c r="CQ472" s="133">
        <v>4156.1049999999996</v>
      </c>
      <c r="CR472" s="133">
        <v>0.26100000000000001</v>
      </c>
      <c r="CS472" s="133">
        <v>232.03200000000001</v>
      </c>
      <c r="CT472" s="133">
        <v>23630.92</v>
      </c>
      <c r="CU472" s="133">
        <v>23639.13</v>
      </c>
      <c r="CV472" s="133">
        <v>1.57</v>
      </c>
      <c r="CW472" s="133">
        <v>247.09</v>
      </c>
      <c r="CX472" s="133">
        <v>17700.75</v>
      </c>
      <c r="CY472" s="133">
        <v>1.18</v>
      </c>
      <c r="CZ472" s="133">
        <v>243.28</v>
      </c>
      <c r="DA472" s="133">
        <v>11829.95</v>
      </c>
      <c r="DB472" s="133">
        <v>0.79</v>
      </c>
      <c r="DC472" s="133">
        <v>239.29</v>
      </c>
      <c r="DD472" s="133">
        <v>5916.19</v>
      </c>
      <c r="DE472" s="133">
        <v>0.39</v>
      </c>
      <c r="DF472" s="133">
        <v>232.83</v>
      </c>
      <c r="DG472" s="133">
        <v>38506.19</v>
      </c>
      <c r="DH472" s="133">
        <v>38513.019999999997</v>
      </c>
      <c r="DI472" s="133">
        <v>1.84</v>
      </c>
      <c r="DJ472" s="133">
        <v>245.57</v>
      </c>
      <c r="DK472" s="133">
        <v>28862.639999999999</v>
      </c>
      <c r="DL472" s="133">
        <v>1.38</v>
      </c>
      <c r="DM472" s="133">
        <v>244.06</v>
      </c>
      <c r="DN472" s="133">
        <v>19218.45</v>
      </c>
      <c r="DO472" s="133">
        <v>0.92</v>
      </c>
      <c r="DP472" s="133">
        <v>240.45</v>
      </c>
      <c r="DQ472" s="133">
        <v>9653.61</v>
      </c>
      <c r="DR472" s="133">
        <v>0.46</v>
      </c>
      <c r="DS472" s="133">
        <v>233.97</v>
      </c>
      <c r="DT472" s="133">
        <v>1673.21</v>
      </c>
      <c r="DU472" s="133">
        <v>1672.56</v>
      </c>
      <c r="DV472" s="133">
        <v>1.71</v>
      </c>
      <c r="DW472" s="133">
        <v>246.39</v>
      </c>
      <c r="DX472" s="133">
        <v>1254.2</v>
      </c>
      <c r="DY472" s="133">
        <v>1.28</v>
      </c>
      <c r="DZ472" s="133">
        <v>242.5</v>
      </c>
      <c r="EA472" s="133">
        <v>838.98</v>
      </c>
      <c r="EB472" s="133">
        <v>0.86</v>
      </c>
      <c r="EC472" s="133">
        <v>236.89</v>
      </c>
      <c r="ED472" s="133">
        <v>423.66</v>
      </c>
      <c r="EE472" s="133">
        <v>0.43</v>
      </c>
      <c r="EF472" s="133">
        <v>230.78</v>
      </c>
      <c r="EG472" s="133">
        <v>457087.53</v>
      </c>
      <c r="EH472" s="162">
        <v>456982.55</v>
      </c>
      <c r="EI472" s="133">
        <v>1.2909999999999999</v>
      </c>
      <c r="EJ472" s="133">
        <v>251.02</v>
      </c>
      <c r="EK472" s="133">
        <v>396767.09700000001</v>
      </c>
      <c r="EL472" s="133">
        <v>1.1200000000000001</v>
      </c>
      <c r="EM472" s="133">
        <v>247.97</v>
      </c>
      <c r="EN472" s="133">
        <v>341364.29576000001</v>
      </c>
      <c r="EO472" s="133">
        <v>0.96399999999999997</v>
      </c>
      <c r="EP472" s="133">
        <v>245.249</v>
      </c>
      <c r="EQ472" s="133">
        <v>286830.99540000001</v>
      </c>
      <c r="ER472" s="133">
        <v>0.81</v>
      </c>
      <c r="ES472" s="133">
        <v>242.57599999999999</v>
      </c>
      <c r="ET472" s="133">
        <v>229464.79631999999</v>
      </c>
      <c r="EU472" s="133">
        <v>0.64800000000000002</v>
      </c>
      <c r="EV472" s="133">
        <v>239.30199999999999</v>
      </c>
      <c r="EW472" s="133">
        <v>171036.26022</v>
      </c>
      <c r="EX472" s="133">
        <v>0.48299999999999998</v>
      </c>
      <c r="EY472" s="133">
        <v>235.66</v>
      </c>
      <c r="EZ472" s="133">
        <v>114732.39816</v>
      </c>
      <c r="FA472" s="133">
        <v>0.32400000000000001</v>
      </c>
      <c r="FB472" s="133">
        <v>232.28299999999999</v>
      </c>
      <c r="FC472" s="133">
        <v>57366.199079999999</v>
      </c>
      <c r="FD472" s="133">
        <v>0.16200000000000001</v>
      </c>
      <c r="FE472" s="133">
        <v>228.142</v>
      </c>
      <c r="FF472" s="133">
        <v>1687.71</v>
      </c>
      <c r="FG472" s="133">
        <v>1638.62</v>
      </c>
      <c r="FH472" s="133">
        <v>4.84</v>
      </c>
      <c r="FI472" s="133">
        <v>225.13</v>
      </c>
      <c r="FJ472" s="133">
        <v>844.71</v>
      </c>
      <c r="FK472" s="133">
        <v>2.5</v>
      </c>
      <c r="FL472" s="133">
        <v>222.99</v>
      </c>
      <c r="FM472" s="132">
        <v>2407.7199999999998</v>
      </c>
      <c r="FN472" s="132">
        <v>2388.4</v>
      </c>
      <c r="FO472" s="133">
        <v>17.489999999999998</v>
      </c>
      <c r="FP472" s="133">
        <v>226.03</v>
      </c>
      <c r="FQ472" s="133">
        <v>1205.3800000000001</v>
      </c>
      <c r="FR472" s="72">
        <v>8.83</v>
      </c>
      <c r="FS472" s="72">
        <v>223.66</v>
      </c>
      <c r="FT472" s="72">
        <v>50.86</v>
      </c>
      <c r="FU472" s="72">
        <v>4.42</v>
      </c>
      <c r="FV472" s="72">
        <v>261.44</v>
      </c>
      <c r="FW472" s="72">
        <v>46.78</v>
      </c>
      <c r="FX472" s="72">
        <v>4.0599999999999996</v>
      </c>
      <c r="FY472" s="72">
        <v>257.89999999999998</v>
      </c>
      <c r="FZ472" s="72">
        <v>179195.07</v>
      </c>
      <c r="GA472" s="72">
        <v>1.21</v>
      </c>
      <c r="GB472" s="72">
        <v>247.61</v>
      </c>
      <c r="GC472" s="72">
        <v>478891.66</v>
      </c>
      <c r="GD472" s="72">
        <v>3.23</v>
      </c>
      <c r="GE472" s="72">
        <v>247.37</v>
      </c>
      <c r="GF472" s="72">
        <v>208.6</v>
      </c>
      <c r="GG472" s="72">
        <v>3.5</v>
      </c>
      <c r="GH472" s="72">
        <v>29.3</v>
      </c>
      <c r="GI472" s="72">
        <v>14.6</v>
      </c>
      <c r="GJ472" s="72">
        <v>6</v>
      </c>
      <c r="GK472" s="72">
        <v>229.7</v>
      </c>
      <c r="GL472" s="72">
        <v>0</v>
      </c>
      <c r="GM472" s="72">
        <v>4</v>
      </c>
      <c r="GN472" s="72">
        <v>0</v>
      </c>
      <c r="GO472" s="133">
        <v>0</v>
      </c>
      <c r="GP472" s="133">
        <v>0</v>
      </c>
      <c r="GQ472" s="133">
        <v>0</v>
      </c>
      <c r="GR472" s="133" t="s">
        <v>1103</v>
      </c>
      <c r="GS472" s="72"/>
      <c r="GT472" s="72">
        <v>0.9093</v>
      </c>
      <c r="GU472" s="72">
        <v>0.93520000000000003</v>
      </c>
      <c r="GV472" s="72">
        <v>0.94210000000000005</v>
      </c>
      <c r="GW472" s="72">
        <v>0.91849999999999998</v>
      </c>
      <c r="GX472" s="72" t="s">
        <v>1085</v>
      </c>
      <c r="GY472" s="72">
        <v>0.99</v>
      </c>
      <c r="GZ472" s="72">
        <v>1408</v>
      </c>
      <c r="HA472" s="133" t="s">
        <v>1086</v>
      </c>
      <c r="HB472" s="133">
        <v>273.60000000000002</v>
      </c>
      <c r="HC472" s="53" t="str">
        <f t="shared" si="52"/>
        <v>185</v>
      </c>
      <c r="HD472" s="56">
        <f t="shared" si="53"/>
        <v>2020</v>
      </c>
      <c r="HF472" s="56" t="e">
        <f>MATCH(ROUND(#REF!,1),#REF!,0)</f>
        <v>#REF!</v>
      </c>
      <c r="HG472" s="56" t="e">
        <f>MATCH(ROUND(#REF!,1),#REF!,0)</f>
        <v>#REF!</v>
      </c>
      <c r="HH472" s="56" t="e">
        <f>MATCH(ROUND(#REF!,1),#REF!,0)</f>
        <v>#REF!</v>
      </c>
      <c r="HI472" s="56" t="e">
        <f>MATCH(ROUND(#REF!,1),#REF!,0)</f>
        <v>#REF!</v>
      </c>
      <c r="HK472" s="115">
        <f t="shared" si="49"/>
        <v>1</v>
      </c>
      <c r="HL472" s="115" t="str" cm="1">
        <f t="array" ref="HL472">IFERROR(INDEX(#REF!,'5. Data Set'!HH472),"")</f>
        <v/>
      </c>
      <c r="HN472" s="116" t="str" cm="1">
        <f t="array" ref="HN472">IF(IFERROR(INDEX($E$5:$E$900,SMALL(IF(ROUND($EH$5:$EH$900,1)=ROUND($EH472,1),ROW($EH$5:$EH$900)-4,""),1)),"")=$E472,"",IFERROR(INDEX($E$5:$E$900,SMALL(IF(ROUND($EH$5:$EH$900,1)=ROUND($EH472,1),ROW($EH$5:$EH$900)-4,""),1)),""))</f>
        <v/>
      </c>
      <c r="HO472" s="116" t="str" cm="1">
        <f t="array" ref="HO472">IF(IFERROR(INDEX($E$5:$E$900,SMALL(IF(ROUND($EH$5:$EH$900,1)=ROUND($EH472,1),ROW($EH$5:$EH$900)-4,""),2)),"")=$E472,"",IFERROR(INDEX($E$5:$E$900,SMALL(IF(ROUND($EH$5:$EH$900,1)=ROUND($EH472,1),ROW($EH$5:$EH$900)-4,""),2)),""))</f>
        <v/>
      </c>
      <c r="HP472" s="116" t="str" cm="1">
        <f t="array" ref="HP472">IF(IFERROR(INDEX($E$5:$E$900,SMALL(IF(ROUND($EH$5:$EH$900,1)=ROUND($EH472,1),ROW($EH$5:$EH$900)-4,""),3)),"")=$E472,"",IFERROR(INDEX($E$5:$E$900,SMALL(IF(ROUND($EH$5:$EH$900,1)=ROUND($EH472,1),ROW($EH$5:$EH$900)-4,""),3)),""))</f>
        <v/>
      </c>
      <c r="HQ472" s="117" t="str" cm="1">
        <f t="array" ref="HQ472">IF(IFERROR(INDEX($E$5:$E$900,SMALL(IF(ROUND($EH$5:$EH$900,1)=ROUND($EH472,1),ROW($EH$5:$EH$900)-4,""),4)),"")=$E472,"",IFERROR(INDEX($E$5:$E$900,SMALL(IF(ROUND($EH$5:$EH$900,1)=ROUND($EH472,1),ROW($EH$5:$EH$900)-4,""),4)),""))</f>
        <v/>
      </c>
      <c r="HR472" s="118"/>
      <c r="HS472" s="105" t="str">
        <f t="shared" si="50"/>
        <v>AICC</v>
      </c>
      <c r="HT472" s="119" t="str">
        <f t="shared" si="51"/>
        <v/>
      </c>
      <c r="HU472" s="119" t="str">
        <f t="shared" si="51"/>
        <v/>
      </c>
      <c r="HV472" s="119" t="str">
        <f t="shared" si="51"/>
        <v/>
      </c>
      <c r="HW472" s="119" t="str">
        <f t="shared" si="48"/>
        <v/>
      </c>
    </row>
    <row r="473" spans="1:232" ht="12.75" customHeight="1" x14ac:dyDescent="0.3">
      <c r="A473" s="105" t="s">
        <v>1072</v>
      </c>
      <c r="B473" s="268" t="s">
        <v>1481</v>
      </c>
      <c r="C473" s="133" t="s">
        <v>1074</v>
      </c>
      <c r="D473" s="267">
        <v>2020</v>
      </c>
      <c r="E473" s="211" t="s">
        <v>1482</v>
      </c>
      <c r="F473" s="133" t="s">
        <v>300</v>
      </c>
      <c r="G473" s="133" t="s">
        <v>1076</v>
      </c>
      <c r="H473" s="133" t="s">
        <v>1076</v>
      </c>
      <c r="I473" s="133" t="s">
        <v>1076</v>
      </c>
      <c r="J473" s="133" t="s">
        <v>1076</v>
      </c>
      <c r="K473" s="105" t="s">
        <v>1076</v>
      </c>
      <c r="L473" s="105" t="s">
        <v>1076</v>
      </c>
      <c r="M473" s="133" t="s">
        <v>1076</v>
      </c>
      <c r="N473" s="133" t="s">
        <v>1076</v>
      </c>
      <c r="O473" s="133" t="s">
        <v>1076</v>
      </c>
      <c r="P473" s="133" t="s">
        <v>1076</v>
      </c>
      <c r="Q473" s="133" t="s">
        <v>1076</v>
      </c>
      <c r="R473" s="133" t="s">
        <v>1076</v>
      </c>
      <c r="S473" s="105" t="s">
        <v>1076</v>
      </c>
      <c r="T473" s="105" t="s">
        <v>1077</v>
      </c>
      <c r="U473" s="133" t="s">
        <v>1076</v>
      </c>
      <c r="V473" s="133" t="s">
        <v>1077</v>
      </c>
      <c r="W473" s="105" t="s">
        <v>18</v>
      </c>
      <c r="X473" s="105" t="s">
        <v>1098</v>
      </c>
      <c r="Y473" s="133" t="s">
        <v>20</v>
      </c>
      <c r="Z473" s="133">
        <v>1</v>
      </c>
      <c r="AA473" s="133" t="s">
        <v>930</v>
      </c>
      <c r="AB473" s="262">
        <v>2</v>
      </c>
      <c r="AC473" s="262">
        <v>1</v>
      </c>
      <c r="AD473" s="133">
        <v>2800</v>
      </c>
      <c r="AE473" s="133">
        <v>11</v>
      </c>
      <c r="AF473" s="133">
        <v>8</v>
      </c>
      <c r="AG473" s="133">
        <v>1010200</v>
      </c>
      <c r="AH473" s="133">
        <v>8</v>
      </c>
      <c r="AI473" s="133" t="s">
        <v>1483</v>
      </c>
      <c r="AJ473" s="133">
        <v>12</v>
      </c>
      <c r="AK473" s="133"/>
      <c r="AL473" s="133"/>
      <c r="AM473" s="133">
        <v>2</v>
      </c>
      <c r="AN473" s="133" t="s">
        <v>493</v>
      </c>
      <c r="AO473" s="133">
        <v>1400</v>
      </c>
      <c r="AP473" s="212" t="s">
        <v>932</v>
      </c>
      <c r="AQ473" s="162" t="s">
        <v>1460</v>
      </c>
      <c r="AR473" s="133" t="s">
        <v>934</v>
      </c>
      <c r="AS473" s="212" t="s">
        <v>1461</v>
      </c>
      <c r="AT473" s="162" t="s">
        <v>1462</v>
      </c>
      <c r="AU473" s="133">
        <v>6.4340000000000002</v>
      </c>
      <c r="AV473" s="133">
        <v>9.7940000000000005</v>
      </c>
      <c r="AW473" s="162">
        <v>5.1520000000000001</v>
      </c>
      <c r="AX473" s="133">
        <v>7.609</v>
      </c>
      <c r="AY473" s="133">
        <v>8.4700000000000006</v>
      </c>
      <c r="AZ473" s="133">
        <v>8.4280000000000008</v>
      </c>
      <c r="BA473" s="133">
        <v>5.2149999999999999</v>
      </c>
      <c r="BB473" s="133">
        <v>54.218000000000004</v>
      </c>
      <c r="BC473" s="133">
        <v>626.44600000000003</v>
      </c>
      <c r="BD473" s="133">
        <v>15.831</v>
      </c>
      <c r="BE473" s="133">
        <v>104.09</v>
      </c>
      <c r="BF473" s="133">
        <v>14.1</v>
      </c>
      <c r="BG473" s="133">
        <v>32487.39</v>
      </c>
      <c r="BH473" s="133">
        <v>32492.468000000001</v>
      </c>
      <c r="BI473" s="133">
        <v>4.6920000000000002</v>
      </c>
      <c r="BJ473" s="133">
        <v>432.82499999999999</v>
      </c>
      <c r="BK473" s="133">
        <v>24361.892</v>
      </c>
      <c r="BL473" s="133">
        <v>3.5179999999999998</v>
      </c>
      <c r="BM473" s="162">
        <v>419.46800000000002</v>
      </c>
      <c r="BN473" s="133">
        <v>16236.945</v>
      </c>
      <c r="BO473" s="133">
        <v>2.3450000000000002</v>
      </c>
      <c r="BP473" s="133">
        <v>404.18700000000001</v>
      </c>
      <c r="BQ473" s="133">
        <v>8118.3770000000004</v>
      </c>
      <c r="BR473" s="133">
        <v>1.1719999999999999</v>
      </c>
      <c r="BS473" s="133">
        <v>360.95400000000001</v>
      </c>
      <c r="BT473" s="133">
        <v>431012.15</v>
      </c>
      <c r="BU473" s="133">
        <v>430836.61700000003</v>
      </c>
      <c r="BV473" s="133">
        <v>7.3010000000000002</v>
      </c>
      <c r="BW473" s="133">
        <v>441.95400000000001</v>
      </c>
      <c r="BX473" s="133">
        <v>323173.11599999998</v>
      </c>
      <c r="BY473" s="133">
        <v>5.4770000000000003</v>
      </c>
      <c r="BZ473" s="133">
        <v>431.56200000000001</v>
      </c>
      <c r="CA473" s="133">
        <v>215486.552</v>
      </c>
      <c r="CB473" s="133">
        <v>3.6520000000000001</v>
      </c>
      <c r="CC473" s="133">
        <v>418.21499999999997</v>
      </c>
      <c r="CD473" s="133">
        <v>107736.921</v>
      </c>
      <c r="CE473" s="133">
        <v>1.8260000000000001</v>
      </c>
      <c r="CF473" s="133">
        <v>363.339</v>
      </c>
      <c r="CG473" s="133">
        <v>58771.360000000001</v>
      </c>
      <c r="CH473" s="133">
        <v>58833.968000000001</v>
      </c>
      <c r="CI473" s="133">
        <v>3.6890000000000001</v>
      </c>
      <c r="CJ473" s="133">
        <v>419.36</v>
      </c>
      <c r="CK473" s="133">
        <v>44067.940999999999</v>
      </c>
      <c r="CL473" s="133">
        <v>2.7629999999999999</v>
      </c>
      <c r="CM473" s="133">
        <v>410.721</v>
      </c>
      <c r="CN473" s="133">
        <v>29375.433000000001</v>
      </c>
      <c r="CO473" s="133">
        <v>1.8420000000000001</v>
      </c>
      <c r="CP473" s="133">
        <v>398.33199999999999</v>
      </c>
      <c r="CQ473" s="133">
        <v>14684.594999999999</v>
      </c>
      <c r="CR473" s="133">
        <v>0.92100000000000004</v>
      </c>
      <c r="CS473" s="133">
        <v>357.70299999999997</v>
      </c>
      <c r="CT473" s="133">
        <v>81792.240000000005</v>
      </c>
      <c r="CU473" s="133">
        <v>81910.649999999994</v>
      </c>
      <c r="CV473" s="133">
        <v>5.44</v>
      </c>
      <c r="CW473" s="133">
        <v>406.7</v>
      </c>
      <c r="CX473" s="133">
        <v>61436.11</v>
      </c>
      <c r="CY473" s="133">
        <v>4.08</v>
      </c>
      <c r="CZ473" s="133">
        <v>407.24</v>
      </c>
      <c r="DA473" s="133">
        <v>40848.559999999998</v>
      </c>
      <c r="DB473" s="133">
        <v>2.71</v>
      </c>
      <c r="DC473" s="133">
        <v>401.11</v>
      </c>
      <c r="DD473" s="133">
        <v>20499.919999999998</v>
      </c>
      <c r="DE473" s="133">
        <v>1.36</v>
      </c>
      <c r="DF473" s="133">
        <v>368.3</v>
      </c>
      <c r="DG473" s="133">
        <v>128232.6</v>
      </c>
      <c r="DH473" s="133">
        <v>129429.83</v>
      </c>
      <c r="DI473" s="133">
        <v>6.2</v>
      </c>
      <c r="DJ473" s="133">
        <v>416.5</v>
      </c>
      <c r="DK473" s="133">
        <v>96294.01</v>
      </c>
      <c r="DL473" s="133">
        <v>4.6100000000000003</v>
      </c>
      <c r="DM473" s="133">
        <v>411.21</v>
      </c>
      <c r="DN473" s="133">
        <v>64107.78</v>
      </c>
      <c r="DO473" s="133">
        <v>3.07</v>
      </c>
      <c r="DP473" s="133">
        <v>404.48</v>
      </c>
      <c r="DQ473" s="133">
        <v>32084.87</v>
      </c>
      <c r="DR473" s="133">
        <v>1.54</v>
      </c>
      <c r="DS473" s="133">
        <v>377.74</v>
      </c>
      <c r="DT473" s="133">
        <v>5820.53</v>
      </c>
      <c r="DU473" s="133">
        <v>5822.49</v>
      </c>
      <c r="DV473" s="133">
        <v>5.96</v>
      </c>
      <c r="DW473" s="133">
        <v>413.44</v>
      </c>
      <c r="DX473" s="133">
        <v>4368.05</v>
      </c>
      <c r="DY473" s="133">
        <v>4.47</v>
      </c>
      <c r="DZ473" s="133">
        <v>407.27</v>
      </c>
      <c r="EA473" s="133">
        <v>2898.46</v>
      </c>
      <c r="EB473" s="133">
        <v>2.97</v>
      </c>
      <c r="EC473" s="133">
        <v>392.63</v>
      </c>
      <c r="ED473" s="133">
        <v>1452.35</v>
      </c>
      <c r="EE473" s="133">
        <v>1.49</v>
      </c>
      <c r="EF473" s="133">
        <v>352.44</v>
      </c>
      <c r="EG473" s="133">
        <v>1552885.04</v>
      </c>
      <c r="EH473" s="162">
        <v>1551311.42</v>
      </c>
      <c r="EI473" s="133">
        <v>4.3810000000000002</v>
      </c>
      <c r="EJ473" s="133">
        <v>439.49</v>
      </c>
      <c r="EK473" s="133">
        <v>1356120.202</v>
      </c>
      <c r="EL473" s="133">
        <v>3.83</v>
      </c>
      <c r="EM473" s="133">
        <v>430.846</v>
      </c>
      <c r="EN473" s="133">
        <v>1167508.3849800001</v>
      </c>
      <c r="EO473" s="133">
        <v>3.2970000000000002</v>
      </c>
      <c r="EP473" s="133">
        <v>422.82600000000002</v>
      </c>
      <c r="EQ473" s="133">
        <v>974163.04734000005</v>
      </c>
      <c r="ER473" s="133">
        <v>2.7509999999999999</v>
      </c>
      <c r="ES473" s="133">
        <v>416.82499999999999</v>
      </c>
      <c r="ET473" s="133">
        <v>775860.13694</v>
      </c>
      <c r="EU473" s="133">
        <v>2.1909999999999998</v>
      </c>
      <c r="EV473" s="133">
        <v>405.11799999999999</v>
      </c>
      <c r="EW473" s="133">
        <v>578619.56356000004</v>
      </c>
      <c r="EX473" s="133">
        <v>1.6339999999999999</v>
      </c>
      <c r="EY473" s="133">
        <v>385.9</v>
      </c>
      <c r="EZ473" s="133">
        <v>390940.02335999999</v>
      </c>
      <c r="FA473" s="133">
        <v>1.1040000000000001</v>
      </c>
      <c r="FB473" s="133">
        <v>357.73399999999998</v>
      </c>
      <c r="FC473" s="133">
        <v>195115.89934</v>
      </c>
      <c r="FD473" s="133">
        <v>0.55100000000000005</v>
      </c>
      <c r="FE473" s="133">
        <v>324.68200000000002</v>
      </c>
      <c r="FF473" s="133">
        <v>7601.71</v>
      </c>
      <c r="FG473" s="133">
        <v>7672.73</v>
      </c>
      <c r="FH473" s="133">
        <v>22.67</v>
      </c>
      <c r="FI473" s="133">
        <v>292.04000000000002</v>
      </c>
      <c r="FJ473" s="133">
        <v>3801.54</v>
      </c>
      <c r="FK473" s="133">
        <v>11.23</v>
      </c>
      <c r="FL473" s="133">
        <v>296.61</v>
      </c>
      <c r="FM473" s="132">
        <v>37053.760000000002</v>
      </c>
      <c r="FN473" s="132">
        <v>37078.44</v>
      </c>
      <c r="FO473" s="133">
        <v>271.45999999999998</v>
      </c>
      <c r="FP473" s="133">
        <v>310.52999999999997</v>
      </c>
      <c r="FQ473" s="133">
        <v>18528.38</v>
      </c>
      <c r="FR473" s="72">
        <v>135.65</v>
      </c>
      <c r="FS473" s="72">
        <v>302.17</v>
      </c>
      <c r="FT473" s="72">
        <v>81.7</v>
      </c>
      <c r="FU473" s="72">
        <v>7.09</v>
      </c>
      <c r="FV473" s="72">
        <v>442.48</v>
      </c>
      <c r="FW473" s="72">
        <v>79.92</v>
      </c>
      <c r="FX473" s="72">
        <v>6.94</v>
      </c>
      <c r="FY473" s="72">
        <v>443.7</v>
      </c>
      <c r="FZ473" s="72">
        <v>603571.07999999996</v>
      </c>
      <c r="GA473" s="72">
        <v>4.08</v>
      </c>
      <c r="GB473" s="72">
        <v>434.03</v>
      </c>
      <c r="GC473" s="72">
        <v>6624614.8799999999</v>
      </c>
      <c r="GD473" s="72">
        <v>44.73</v>
      </c>
      <c r="GE473" s="72">
        <v>429.74</v>
      </c>
      <c r="GF473" s="72">
        <v>206.7</v>
      </c>
      <c r="GG473" s="72">
        <v>7.1</v>
      </c>
      <c r="GH473" s="72">
        <v>184.3</v>
      </c>
      <c r="GI473" s="72">
        <v>40.6</v>
      </c>
      <c r="GJ473" s="72">
        <v>14.1</v>
      </c>
      <c r="GK473" s="72">
        <v>229.5</v>
      </c>
      <c r="GL473" s="72">
        <v>0</v>
      </c>
      <c r="GM473" s="72">
        <v>4</v>
      </c>
      <c r="GN473" s="72">
        <v>0</v>
      </c>
      <c r="GO473" s="133">
        <v>0</v>
      </c>
      <c r="GP473" s="133">
        <v>0</v>
      </c>
      <c r="GQ473" s="133">
        <v>0</v>
      </c>
      <c r="GR473" s="133" t="s">
        <v>1103</v>
      </c>
      <c r="GS473" s="72"/>
      <c r="GT473" s="72">
        <v>0.9093</v>
      </c>
      <c r="GU473" s="72">
        <v>0.93520000000000003</v>
      </c>
      <c r="GV473" s="72">
        <v>0.94210000000000005</v>
      </c>
      <c r="GW473" s="72">
        <v>0.91849999999999998</v>
      </c>
      <c r="GX473" s="72" t="s">
        <v>1085</v>
      </c>
      <c r="GY473" s="72">
        <v>0.99</v>
      </c>
      <c r="GZ473" s="72">
        <v>1408</v>
      </c>
      <c r="HA473" s="133" t="s">
        <v>1086</v>
      </c>
      <c r="HB473" s="133">
        <v>253.7</v>
      </c>
      <c r="HC473" s="53" t="str">
        <f t="shared" si="52"/>
        <v>186</v>
      </c>
      <c r="HD473" s="56">
        <f t="shared" si="53"/>
        <v>2020</v>
      </c>
      <c r="HF473" s="56" t="e">
        <f>MATCH(ROUND(#REF!,1),#REF!,0)</f>
        <v>#REF!</v>
      </c>
      <c r="HG473" s="56" t="e">
        <f>MATCH(ROUND(#REF!,1),#REF!,0)</f>
        <v>#REF!</v>
      </c>
      <c r="HH473" s="56" t="e">
        <f>MATCH(ROUND(#REF!,1),#REF!,0)</f>
        <v>#REF!</v>
      </c>
      <c r="HI473" s="56" t="e">
        <f>MATCH(ROUND(#REF!,1),#REF!,0)</f>
        <v>#REF!</v>
      </c>
      <c r="HK473" s="115">
        <f t="shared" si="49"/>
        <v>1</v>
      </c>
      <c r="HL473" s="115" t="str" cm="1">
        <f t="array" ref="HL473">IFERROR(INDEX(#REF!,'5. Data Set'!HH473),"")</f>
        <v/>
      </c>
      <c r="HN473" s="116" t="str" cm="1">
        <f t="array" ref="HN473">IF(IFERROR(INDEX($E$5:$E$900,SMALL(IF(ROUND($EH$5:$EH$900,1)=ROUND($EH473,1),ROW($EH$5:$EH$900)-4,""),1)),"")=$E473,"",IFERROR(INDEX($E$5:$E$900,SMALL(IF(ROUND($EH$5:$EH$900,1)=ROUND($EH473,1),ROW($EH$5:$EH$900)-4,""),1)),""))</f>
        <v/>
      </c>
      <c r="HO473" s="116" t="str" cm="1">
        <f t="array" ref="HO473">IF(IFERROR(INDEX($E$5:$E$900,SMALL(IF(ROUND($EH$5:$EH$900,1)=ROUND($EH473,1),ROW($EH$5:$EH$900)-4,""),2)),"")=$E473,"",IFERROR(INDEX($E$5:$E$900,SMALL(IF(ROUND($EH$5:$EH$900,1)=ROUND($EH473,1),ROW($EH$5:$EH$900)-4,""),2)),""))</f>
        <v/>
      </c>
      <c r="HP473" s="116" t="str" cm="1">
        <f t="array" ref="HP473">IF(IFERROR(INDEX($E$5:$E$900,SMALL(IF(ROUND($EH$5:$EH$900,1)=ROUND($EH473,1),ROW($EH$5:$EH$900)-4,""),3)),"")=$E473,"",IFERROR(INDEX($E$5:$E$900,SMALL(IF(ROUND($EH$5:$EH$900,1)=ROUND($EH473,1),ROW($EH$5:$EH$900)-4,""),3)),""))</f>
        <v/>
      </c>
      <c r="HQ473" s="117" t="str" cm="1">
        <f t="array" ref="HQ473">IF(IFERROR(INDEX($E$5:$E$900,SMALL(IF(ROUND($EH$5:$EH$900,1)=ROUND($EH473,1),ROW($EH$5:$EH$900)-4,""),4)),"")=$E473,"",IFERROR(INDEX($E$5:$E$900,SMALL(IF(ROUND($EH$5:$EH$900,1)=ROUND($EH473,1),ROW($EH$5:$EH$900)-4,""),4)),""))</f>
        <v/>
      </c>
      <c r="HR473" s="118"/>
      <c r="HS473" s="105" t="str">
        <f t="shared" si="50"/>
        <v>AICD</v>
      </c>
      <c r="HT473" s="119" t="str">
        <f t="shared" si="51"/>
        <v/>
      </c>
      <c r="HU473" s="119" t="str">
        <f t="shared" si="51"/>
        <v/>
      </c>
      <c r="HV473" s="119" t="str">
        <f t="shared" si="51"/>
        <v/>
      </c>
      <c r="HW473" s="119" t="str">
        <f t="shared" si="48"/>
        <v/>
      </c>
    </row>
    <row r="474" spans="1:232" ht="12.75" customHeight="1" x14ac:dyDescent="0.3">
      <c r="A474" s="105" t="s">
        <v>1072</v>
      </c>
      <c r="B474" s="268" t="s">
        <v>1481</v>
      </c>
      <c r="C474" s="133" t="s">
        <v>1074</v>
      </c>
      <c r="D474" s="267">
        <v>2020</v>
      </c>
      <c r="E474" s="211" t="s">
        <v>1484</v>
      </c>
      <c r="F474" s="133" t="s">
        <v>309</v>
      </c>
      <c r="G474" s="133" t="s">
        <v>1076</v>
      </c>
      <c r="H474" s="133" t="s">
        <v>1076</v>
      </c>
      <c r="I474" s="133" t="s">
        <v>1076</v>
      </c>
      <c r="J474" s="133" t="s">
        <v>1076</v>
      </c>
      <c r="K474" s="105" t="s">
        <v>1076</v>
      </c>
      <c r="L474" s="105" t="s">
        <v>1076</v>
      </c>
      <c r="M474" s="133" t="s">
        <v>1076</v>
      </c>
      <c r="N474" s="133" t="s">
        <v>1076</v>
      </c>
      <c r="O474" s="133" t="s">
        <v>1076</v>
      </c>
      <c r="P474" s="133" t="s">
        <v>1076</v>
      </c>
      <c r="Q474" s="133" t="s">
        <v>1076</v>
      </c>
      <c r="R474" s="133" t="s">
        <v>1076</v>
      </c>
      <c r="S474" s="105" t="s">
        <v>1076</v>
      </c>
      <c r="T474" s="105" t="s">
        <v>1077</v>
      </c>
      <c r="U474" s="133" t="s">
        <v>1076</v>
      </c>
      <c r="V474" s="133" t="s">
        <v>1077</v>
      </c>
      <c r="W474" s="105" t="s">
        <v>18</v>
      </c>
      <c r="X474" s="105" t="s">
        <v>1098</v>
      </c>
      <c r="Y474" s="133" t="s">
        <v>20</v>
      </c>
      <c r="Z474" s="133">
        <v>1</v>
      </c>
      <c r="AA474" s="133" t="s">
        <v>930</v>
      </c>
      <c r="AB474" s="262">
        <v>2</v>
      </c>
      <c r="AC474" s="262">
        <v>1</v>
      </c>
      <c r="AD474" s="133">
        <v>2800</v>
      </c>
      <c r="AE474" s="133">
        <v>4</v>
      </c>
      <c r="AF474" s="133">
        <v>8</v>
      </c>
      <c r="AG474" s="133">
        <v>60500</v>
      </c>
      <c r="AH474" s="133">
        <v>8</v>
      </c>
      <c r="AI474" s="133" t="s">
        <v>1485</v>
      </c>
      <c r="AJ474" s="133">
        <v>12</v>
      </c>
      <c r="AK474" s="133"/>
      <c r="AL474" s="133"/>
      <c r="AM474" s="133">
        <v>2</v>
      </c>
      <c r="AN474" s="133" t="s">
        <v>493</v>
      </c>
      <c r="AO474" s="133">
        <v>1400</v>
      </c>
      <c r="AP474" s="212" t="s">
        <v>932</v>
      </c>
      <c r="AQ474" s="162" t="s">
        <v>1460</v>
      </c>
      <c r="AR474" s="133" t="s">
        <v>934</v>
      </c>
      <c r="AS474" s="212" t="s">
        <v>1461</v>
      </c>
      <c r="AT474" s="162" t="s">
        <v>1462</v>
      </c>
      <c r="AU474" s="133">
        <v>4.0090000000000003</v>
      </c>
      <c r="AV474" s="133">
        <v>6.0129999999999999</v>
      </c>
      <c r="AW474" s="162">
        <v>3.0339999999999998</v>
      </c>
      <c r="AX474" s="133">
        <v>4.5190000000000001</v>
      </c>
      <c r="AY474" s="133">
        <v>5.3810000000000002</v>
      </c>
      <c r="AZ474" s="133">
        <v>4.9880000000000004</v>
      </c>
      <c r="BA474" s="133">
        <v>3.17</v>
      </c>
      <c r="BB474" s="133">
        <v>16.91</v>
      </c>
      <c r="BC474" s="133">
        <v>59.698999999999998</v>
      </c>
      <c r="BD474" s="133">
        <v>17.818000000000001</v>
      </c>
      <c r="BE474" s="133">
        <v>15.779</v>
      </c>
      <c r="BF474" s="133">
        <v>7.2</v>
      </c>
      <c r="BG474" s="133">
        <v>11892.21</v>
      </c>
      <c r="BH474" s="133">
        <v>11890.781999999999</v>
      </c>
      <c r="BI474" s="133">
        <v>1.7170000000000001</v>
      </c>
      <c r="BJ474" s="133">
        <v>254.70099999999999</v>
      </c>
      <c r="BK474" s="133">
        <v>8908.7970000000005</v>
      </c>
      <c r="BL474" s="133">
        <v>1.2869999999999999</v>
      </c>
      <c r="BM474" s="162">
        <v>244.34700000000001</v>
      </c>
      <c r="BN474" s="133">
        <v>5952.6270000000004</v>
      </c>
      <c r="BO474" s="133">
        <v>0.86</v>
      </c>
      <c r="BP474" s="133">
        <v>231.91200000000001</v>
      </c>
      <c r="BQ474" s="133">
        <v>2957.627</v>
      </c>
      <c r="BR474" s="133">
        <v>0.42699999999999999</v>
      </c>
      <c r="BS474" s="133">
        <v>217.607</v>
      </c>
      <c r="BT474" s="133">
        <v>153184.82999999999</v>
      </c>
      <c r="BU474" s="133">
        <v>152979.448</v>
      </c>
      <c r="BV474" s="133">
        <v>2.593</v>
      </c>
      <c r="BW474" s="133">
        <v>254.07499999999999</v>
      </c>
      <c r="BX474" s="133">
        <v>114856.594</v>
      </c>
      <c r="BY474" s="133">
        <v>1.946</v>
      </c>
      <c r="BZ474" s="133">
        <v>247.131</v>
      </c>
      <c r="CA474" s="133">
        <v>76626.212</v>
      </c>
      <c r="CB474" s="133">
        <v>1.2989999999999999</v>
      </c>
      <c r="CC474" s="133">
        <v>236.05799999999999</v>
      </c>
      <c r="CD474" s="133">
        <v>38285.934999999998</v>
      </c>
      <c r="CE474" s="133">
        <v>0.64900000000000002</v>
      </c>
      <c r="CF474" s="133">
        <v>219.37</v>
      </c>
      <c r="CG474" s="133">
        <v>20683.54</v>
      </c>
      <c r="CH474" s="133">
        <v>20702.956999999999</v>
      </c>
      <c r="CI474" s="133">
        <v>1.298</v>
      </c>
      <c r="CJ474" s="133">
        <v>254.887</v>
      </c>
      <c r="CK474" s="133">
        <v>15514.915000000001</v>
      </c>
      <c r="CL474" s="133">
        <v>0.97299999999999998</v>
      </c>
      <c r="CM474" s="133">
        <v>244.41</v>
      </c>
      <c r="CN474" s="133">
        <v>10363.093999999999</v>
      </c>
      <c r="CO474" s="133">
        <v>0.65</v>
      </c>
      <c r="CP474" s="133">
        <v>232.339</v>
      </c>
      <c r="CQ474" s="133">
        <v>5183.0050000000001</v>
      </c>
      <c r="CR474" s="133">
        <v>0.32500000000000001</v>
      </c>
      <c r="CS474" s="133">
        <v>217.54400000000001</v>
      </c>
      <c r="CT474" s="133">
        <v>28945.200000000001</v>
      </c>
      <c r="CU474" s="133">
        <v>28946.92</v>
      </c>
      <c r="CV474" s="133">
        <v>1.92</v>
      </c>
      <c r="CW474" s="133">
        <v>247.74</v>
      </c>
      <c r="CX474" s="133">
        <v>21640.84</v>
      </c>
      <c r="CY474" s="133">
        <v>1.44</v>
      </c>
      <c r="CZ474" s="133">
        <v>241.05</v>
      </c>
      <c r="DA474" s="133">
        <v>14470.02</v>
      </c>
      <c r="DB474" s="133">
        <v>0.96</v>
      </c>
      <c r="DC474" s="133">
        <v>233.15</v>
      </c>
      <c r="DD474" s="133">
        <v>7236.71</v>
      </c>
      <c r="DE474" s="133">
        <v>0.48</v>
      </c>
      <c r="DF474" s="133">
        <v>219.89</v>
      </c>
      <c r="DG474" s="133">
        <v>47926.84</v>
      </c>
      <c r="DH474" s="133">
        <v>47928.53</v>
      </c>
      <c r="DI474" s="133">
        <v>2.2999999999999998</v>
      </c>
      <c r="DJ474" s="133">
        <v>245.78</v>
      </c>
      <c r="DK474" s="133">
        <v>35993.65</v>
      </c>
      <c r="DL474" s="133">
        <v>1.72</v>
      </c>
      <c r="DM474" s="133">
        <v>241.08</v>
      </c>
      <c r="DN474" s="133">
        <v>23916.86</v>
      </c>
      <c r="DO474" s="133">
        <v>1.1499999999999999</v>
      </c>
      <c r="DP474" s="133">
        <v>235.14</v>
      </c>
      <c r="DQ474" s="133">
        <v>11974.03</v>
      </c>
      <c r="DR474" s="133">
        <v>0.56999999999999995</v>
      </c>
      <c r="DS474" s="133">
        <v>222.26</v>
      </c>
      <c r="DT474" s="133">
        <v>2051</v>
      </c>
      <c r="DU474" s="133">
        <v>2050.27</v>
      </c>
      <c r="DV474" s="133">
        <v>2.1</v>
      </c>
      <c r="DW474" s="133">
        <v>247.61</v>
      </c>
      <c r="DX474" s="133">
        <v>1534.11</v>
      </c>
      <c r="DY474" s="133">
        <v>1.57</v>
      </c>
      <c r="DZ474" s="133">
        <v>239.23</v>
      </c>
      <c r="EA474" s="133">
        <v>1033.22</v>
      </c>
      <c r="EB474" s="133">
        <v>1.06</v>
      </c>
      <c r="EC474" s="133">
        <v>228.72</v>
      </c>
      <c r="ED474" s="133">
        <v>508.38</v>
      </c>
      <c r="EE474" s="133">
        <v>0.52</v>
      </c>
      <c r="EF474" s="133">
        <v>216.26</v>
      </c>
      <c r="EG474" s="133">
        <v>552938.68000000005</v>
      </c>
      <c r="EH474" s="162">
        <v>553292.98</v>
      </c>
      <c r="EI474" s="133">
        <v>1.5620000000000001</v>
      </c>
      <c r="EJ474" s="133">
        <v>251.69</v>
      </c>
      <c r="EK474" s="133">
        <v>487261.17200000002</v>
      </c>
      <c r="EL474" s="133">
        <v>1.3759999999999999</v>
      </c>
      <c r="EM474" s="133">
        <v>246.803</v>
      </c>
      <c r="EN474" s="133">
        <v>418206.67353999999</v>
      </c>
      <c r="EO474" s="133">
        <v>1.181</v>
      </c>
      <c r="EP474" s="133">
        <v>242.55600000000001</v>
      </c>
      <c r="EQ474" s="133">
        <v>346321.86852000002</v>
      </c>
      <c r="ER474" s="133">
        <v>0.97799999999999998</v>
      </c>
      <c r="ES474" s="133">
        <v>237.30099999999999</v>
      </c>
      <c r="ET474" s="133">
        <v>276207.62520000001</v>
      </c>
      <c r="EU474" s="133">
        <v>0.78</v>
      </c>
      <c r="EV474" s="133">
        <v>230.94499999999999</v>
      </c>
      <c r="EW474" s="133">
        <v>207509.83124</v>
      </c>
      <c r="EX474" s="133">
        <v>0.58599999999999997</v>
      </c>
      <c r="EY474" s="133">
        <v>224.34299999999999</v>
      </c>
      <c r="EZ474" s="133">
        <v>139166.14962000001</v>
      </c>
      <c r="FA474" s="133">
        <v>0.39300000000000002</v>
      </c>
      <c r="FB474" s="133">
        <v>217.762</v>
      </c>
      <c r="FC474" s="133">
        <v>68697.793959999995</v>
      </c>
      <c r="FD474" s="133">
        <v>0.19400000000000001</v>
      </c>
      <c r="FE474" s="133">
        <v>210.11699999999999</v>
      </c>
      <c r="FF474" s="133">
        <v>1690.3</v>
      </c>
      <c r="FG474" s="133">
        <v>1615.51</v>
      </c>
      <c r="FH474" s="133">
        <v>4.7699999999999996</v>
      </c>
      <c r="FI474" s="133">
        <v>203.31</v>
      </c>
      <c r="FJ474" s="133">
        <v>844.82</v>
      </c>
      <c r="FK474" s="133">
        <v>2.5</v>
      </c>
      <c r="FL474" s="133">
        <v>204.93</v>
      </c>
      <c r="FM474" s="132">
        <v>2351.21</v>
      </c>
      <c r="FN474" s="132">
        <v>2366.2800000000002</v>
      </c>
      <c r="FO474" s="133">
        <v>17.32</v>
      </c>
      <c r="FP474" s="133">
        <v>204.64</v>
      </c>
      <c r="FQ474" s="133">
        <v>1176.98</v>
      </c>
      <c r="FR474" s="72">
        <v>8.6199999999999992</v>
      </c>
      <c r="FS474" s="72">
        <v>204.68</v>
      </c>
      <c r="FT474" s="72">
        <v>55.65</v>
      </c>
      <c r="FU474" s="72">
        <v>4.83</v>
      </c>
      <c r="FV474" s="72">
        <v>256.92</v>
      </c>
      <c r="FW474" s="72">
        <v>48.9</v>
      </c>
      <c r="FX474" s="72">
        <v>4.25</v>
      </c>
      <c r="FY474" s="72">
        <v>251.38</v>
      </c>
      <c r="FZ474" s="72">
        <v>214511.45</v>
      </c>
      <c r="GA474" s="72">
        <v>1.45</v>
      </c>
      <c r="GB474" s="72">
        <v>246.08</v>
      </c>
      <c r="GC474" s="72">
        <v>574791.47</v>
      </c>
      <c r="GD474" s="72">
        <v>3.88</v>
      </c>
      <c r="GE474" s="72">
        <v>245.97</v>
      </c>
      <c r="GF474" s="72">
        <v>182.4</v>
      </c>
      <c r="GG474" s="72">
        <v>4.3</v>
      </c>
      <c r="GH474" s="72">
        <v>31.8</v>
      </c>
      <c r="GI474" s="72">
        <v>16.8</v>
      </c>
      <c r="GJ474" s="72">
        <v>7.2</v>
      </c>
      <c r="GK474" s="72">
        <v>229.7</v>
      </c>
      <c r="GL474" s="72">
        <v>0</v>
      </c>
      <c r="GM474" s="72">
        <v>4</v>
      </c>
      <c r="GN474" s="72">
        <v>0</v>
      </c>
      <c r="GO474" s="133">
        <v>0</v>
      </c>
      <c r="GP474" s="133">
        <v>0</v>
      </c>
      <c r="GQ474" s="133">
        <v>0</v>
      </c>
      <c r="GR474" s="133" t="s">
        <v>1103</v>
      </c>
      <c r="GS474" s="72"/>
      <c r="GT474" s="72">
        <v>0.9093</v>
      </c>
      <c r="GU474" s="72">
        <v>0.93520000000000003</v>
      </c>
      <c r="GV474" s="72">
        <v>0.94210000000000005</v>
      </c>
      <c r="GW474" s="72">
        <v>0.91849999999999998</v>
      </c>
      <c r="GX474" s="72" t="s">
        <v>1085</v>
      </c>
      <c r="GY474" s="72">
        <v>0.99</v>
      </c>
      <c r="GZ474" s="72">
        <v>1408</v>
      </c>
      <c r="HA474" s="133" t="s">
        <v>1086</v>
      </c>
      <c r="HB474" s="133">
        <v>229.4</v>
      </c>
      <c r="HC474" s="53" t="str">
        <f t="shared" si="52"/>
        <v>187</v>
      </c>
      <c r="HD474" s="56">
        <f t="shared" si="53"/>
        <v>2020</v>
      </c>
      <c r="HF474" s="56" t="e">
        <f>MATCH(ROUND(#REF!,1),#REF!,0)</f>
        <v>#REF!</v>
      </c>
      <c r="HG474" s="56" t="e">
        <f>MATCH(ROUND(#REF!,1),#REF!,0)</f>
        <v>#REF!</v>
      </c>
      <c r="HH474" s="56" t="e">
        <f>MATCH(ROUND(#REF!,1),#REF!,0)</f>
        <v>#REF!</v>
      </c>
      <c r="HI474" s="56" t="e">
        <f>MATCH(ROUND(#REF!,1),#REF!,0)</f>
        <v>#REF!</v>
      </c>
      <c r="HK474" s="115">
        <f t="shared" si="49"/>
        <v>1</v>
      </c>
      <c r="HL474" s="115" t="str" cm="1">
        <f t="array" ref="HL474">IFERROR(INDEX(#REF!,'5. Data Set'!HH474),"")</f>
        <v/>
      </c>
      <c r="HN474" s="116" t="str" cm="1">
        <f t="array" ref="HN474">IF(IFERROR(INDEX($E$5:$E$900,SMALL(IF(ROUND($EH$5:$EH$900,1)=ROUND($EH474,1),ROW($EH$5:$EH$900)-4,""),1)),"")=$E474,"",IFERROR(INDEX($E$5:$E$900,SMALL(IF(ROUND($EH$5:$EH$900,1)=ROUND($EH474,1),ROW($EH$5:$EH$900)-4,""),1)),""))</f>
        <v/>
      </c>
      <c r="HO474" s="116" t="str" cm="1">
        <f t="array" ref="HO474">IF(IFERROR(INDEX($E$5:$E$900,SMALL(IF(ROUND($EH$5:$EH$900,1)=ROUND($EH474,1),ROW($EH$5:$EH$900)-4,""),2)),"")=$E474,"",IFERROR(INDEX($E$5:$E$900,SMALL(IF(ROUND($EH$5:$EH$900,1)=ROUND($EH474,1),ROW($EH$5:$EH$900)-4,""),2)),""))</f>
        <v/>
      </c>
      <c r="HP474" s="116" t="str" cm="1">
        <f t="array" ref="HP474">IF(IFERROR(INDEX($E$5:$E$900,SMALL(IF(ROUND($EH$5:$EH$900,1)=ROUND($EH474,1),ROW($EH$5:$EH$900)-4,""),3)),"")=$E474,"",IFERROR(INDEX($E$5:$E$900,SMALL(IF(ROUND($EH$5:$EH$900,1)=ROUND($EH474,1),ROW($EH$5:$EH$900)-4,""),3)),""))</f>
        <v/>
      </c>
      <c r="HQ474" s="117" t="str" cm="1">
        <f t="array" ref="HQ474">IF(IFERROR(INDEX($E$5:$E$900,SMALL(IF(ROUND($EH$5:$EH$900,1)=ROUND($EH474,1),ROW($EH$5:$EH$900)-4,""),4)),"")=$E474,"",IFERROR(INDEX($E$5:$E$900,SMALL(IF(ROUND($EH$5:$EH$900,1)=ROUND($EH474,1),ROW($EH$5:$EH$900)-4,""),4)),""))</f>
        <v/>
      </c>
      <c r="HR474" s="118"/>
      <c r="HS474" s="105" t="str">
        <f t="shared" si="50"/>
        <v>AICD</v>
      </c>
      <c r="HT474" s="119" t="str">
        <f t="shared" si="51"/>
        <v/>
      </c>
      <c r="HU474" s="119" t="str">
        <f t="shared" si="51"/>
        <v/>
      </c>
      <c r="HV474" s="119" t="str">
        <f t="shared" si="51"/>
        <v/>
      </c>
      <c r="HW474" s="119" t="str">
        <f t="shared" si="48"/>
        <v/>
      </c>
    </row>
    <row r="475" spans="1:232" ht="12.75" customHeight="1" x14ac:dyDescent="0.25">
      <c r="A475" s="105" t="s">
        <v>1072</v>
      </c>
      <c r="B475" s="105" t="s">
        <v>1486</v>
      </c>
      <c r="C475" s="133" t="s">
        <v>1074</v>
      </c>
      <c r="D475" s="210">
        <v>2020</v>
      </c>
      <c r="E475" s="211" t="s">
        <v>1487</v>
      </c>
      <c r="F475" s="133" t="s">
        <v>300</v>
      </c>
      <c r="G475" s="133" t="s">
        <v>1076</v>
      </c>
      <c r="H475" s="133" t="s">
        <v>1076</v>
      </c>
      <c r="I475" s="133" t="s">
        <v>1076</v>
      </c>
      <c r="J475" s="133" t="s">
        <v>1076</v>
      </c>
      <c r="K475" s="105" t="s">
        <v>1076</v>
      </c>
      <c r="L475" s="105" t="s">
        <v>1076</v>
      </c>
      <c r="M475" s="133" t="s">
        <v>1076</v>
      </c>
      <c r="N475" s="133" t="s">
        <v>1076</v>
      </c>
      <c r="O475" s="133" t="s">
        <v>1076</v>
      </c>
      <c r="P475" s="133" t="s">
        <v>1076</v>
      </c>
      <c r="Q475" s="133" t="s">
        <v>1076</v>
      </c>
      <c r="R475" s="133" t="s">
        <v>1076</v>
      </c>
      <c r="S475" s="105" t="s">
        <v>1076</v>
      </c>
      <c r="T475" s="105" t="s">
        <v>1077</v>
      </c>
      <c r="U475" s="133" t="s">
        <v>1076</v>
      </c>
      <c r="V475" s="133" t="s">
        <v>1077</v>
      </c>
      <c r="W475" s="105" t="s">
        <v>18</v>
      </c>
      <c r="X475" s="105" t="s">
        <v>1271</v>
      </c>
      <c r="Y475" s="133" t="s">
        <v>20</v>
      </c>
      <c r="Z475" s="133">
        <v>1</v>
      </c>
      <c r="AA475" s="133" t="s">
        <v>930</v>
      </c>
      <c r="AB475" s="133">
        <v>2</v>
      </c>
      <c r="AC475" s="133">
        <v>1</v>
      </c>
      <c r="AD475" s="133">
        <v>3400</v>
      </c>
      <c r="AE475" s="133">
        <v>12</v>
      </c>
      <c r="AF475" s="133">
        <v>8</v>
      </c>
      <c r="AG475" s="133">
        <v>1010200</v>
      </c>
      <c r="AH475" s="133">
        <v>8</v>
      </c>
      <c r="AI475" s="133" t="s">
        <v>1483</v>
      </c>
      <c r="AJ475" s="133">
        <v>18</v>
      </c>
      <c r="AK475" s="133"/>
      <c r="AL475" s="133"/>
      <c r="AM475" s="133">
        <v>4</v>
      </c>
      <c r="AN475" s="133" t="s">
        <v>493</v>
      </c>
      <c r="AO475" s="133">
        <v>1400</v>
      </c>
      <c r="AP475" s="212" t="s">
        <v>932</v>
      </c>
      <c r="AQ475" s="162" t="s">
        <v>1460</v>
      </c>
      <c r="AR475" s="133" t="s">
        <v>934</v>
      </c>
      <c r="AS475" s="212" t="s">
        <v>1461</v>
      </c>
      <c r="AT475" s="162" t="s">
        <v>1462</v>
      </c>
      <c r="AU475" s="133">
        <v>6.4039999999999999</v>
      </c>
      <c r="AV475" s="133">
        <v>7.9720000000000004</v>
      </c>
      <c r="AW475" s="162">
        <v>4.2489999999999997</v>
      </c>
      <c r="AX475" s="133">
        <v>6.2469999999999999</v>
      </c>
      <c r="AY475" s="133">
        <v>6.89</v>
      </c>
      <c r="AZ475" s="133">
        <v>6.9710000000000001</v>
      </c>
      <c r="BA475" s="133">
        <v>4.2729999999999997</v>
      </c>
      <c r="BB475" s="133">
        <v>56.06</v>
      </c>
      <c r="BC475" s="133">
        <v>509.22300000000001</v>
      </c>
      <c r="BD475" s="133">
        <v>12.364000000000001</v>
      </c>
      <c r="BE475" s="133">
        <v>84.73</v>
      </c>
      <c r="BF475" s="133">
        <v>11.7</v>
      </c>
      <c r="BG475" s="133">
        <v>48360.480000000003</v>
      </c>
      <c r="BH475" s="133">
        <v>48359.701000000001</v>
      </c>
      <c r="BI475" s="133">
        <v>6.984</v>
      </c>
      <c r="BJ475" s="133">
        <v>675.71699999999998</v>
      </c>
      <c r="BK475" s="133">
        <v>36262.743999999999</v>
      </c>
      <c r="BL475" s="133">
        <v>5.2370000000000001</v>
      </c>
      <c r="BM475" s="162">
        <v>667.46199999999999</v>
      </c>
      <c r="BN475" s="133">
        <v>24135.33</v>
      </c>
      <c r="BO475" s="133">
        <v>3.4860000000000002</v>
      </c>
      <c r="BP475" s="133">
        <v>605.20600000000002</v>
      </c>
      <c r="BQ475" s="133">
        <v>12115.055</v>
      </c>
      <c r="BR475" s="133">
        <v>1.75</v>
      </c>
      <c r="BS475" s="133">
        <v>485.95699999999999</v>
      </c>
      <c r="BT475" s="133">
        <v>524509.21</v>
      </c>
      <c r="BU475" s="133">
        <v>524521.21200000006</v>
      </c>
      <c r="BV475" s="133">
        <v>8.8889999999999993</v>
      </c>
      <c r="BW475" s="133">
        <v>683.73699999999997</v>
      </c>
      <c r="BX475" s="133">
        <v>393374.27100000001</v>
      </c>
      <c r="BY475" s="133">
        <v>6.6660000000000004</v>
      </c>
      <c r="BZ475" s="133">
        <v>678.47500000000002</v>
      </c>
      <c r="CA475" s="133">
        <v>262232.364</v>
      </c>
      <c r="CB475" s="133">
        <v>4.444</v>
      </c>
      <c r="CC475" s="133">
        <v>634.50800000000004</v>
      </c>
      <c r="CD475" s="133">
        <v>131173.141</v>
      </c>
      <c r="CE475" s="133">
        <v>2.2229999999999999</v>
      </c>
      <c r="CF475" s="133">
        <v>492.41800000000001</v>
      </c>
      <c r="CG475" s="133">
        <v>73396.33</v>
      </c>
      <c r="CH475" s="133">
        <v>73469.694000000003</v>
      </c>
      <c r="CI475" s="133">
        <v>4.6070000000000002</v>
      </c>
      <c r="CJ475" s="133">
        <v>663.92499999999995</v>
      </c>
      <c r="CK475" s="133">
        <v>55102.31</v>
      </c>
      <c r="CL475" s="133">
        <v>3.4550000000000001</v>
      </c>
      <c r="CM475" s="133">
        <v>659.33299999999997</v>
      </c>
      <c r="CN475" s="133">
        <v>36680.834999999999</v>
      </c>
      <c r="CO475" s="133">
        <v>2.2999999999999998</v>
      </c>
      <c r="CP475" s="133">
        <v>605.72500000000002</v>
      </c>
      <c r="CQ475" s="133">
        <v>18308.626</v>
      </c>
      <c r="CR475" s="133">
        <v>1.1479999999999999</v>
      </c>
      <c r="CS475" s="133">
        <v>486.67700000000002</v>
      </c>
      <c r="CT475" s="133">
        <v>102709.11</v>
      </c>
      <c r="CU475" s="133">
        <v>102725.55</v>
      </c>
      <c r="CV475" s="133">
        <v>6.82</v>
      </c>
      <c r="CW475" s="133">
        <v>665.49</v>
      </c>
      <c r="CX475" s="133">
        <v>76998.59</v>
      </c>
      <c r="CY475" s="133">
        <v>5.1100000000000003</v>
      </c>
      <c r="CZ475" s="133">
        <v>646.14</v>
      </c>
      <c r="DA475" s="133">
        <v>51238.13</v>
      </c>
      <c r="DB475" s="133">
        <v>3.4</v>
      </c>
      <c r="DC475" s="133">
        <v>609.82000000000005</v>
      </c>
      <c r="DD475" s="133">
        <v>25637.03</v>
      </c>
      <c r="DE475" s="133">
        <v>1.7</v>
      </c>
      <c r="DF475" s="133">
        <v>506.25</v>
      </c>
      <c r="DG475" s="133">
        <v>159339.10999999999</v>
      </c>
      <c r="DH475" s="133">
        <v>158800.06</v>
      </c>
      <c r="DI475" s="133">
        <v>7.6</v>
      </c>
      <c r="DJ475" s="133">
        <v>663.55</v>
      </c>
      <c r="DK475" s="133">
        <v>119480.02</v>
      </c>
      <c r="DL475" s="133">
        <v>5.72</v>
      </c>
      <c r="DM475" s="133">
        <v>651.48</v>
      </c>
      <c r="DN475" s="133">
        <v>79758.240000000005</v>
      </c>
      <c r="DO475" s="133">
        <v>3.82</v>
      </c>
      <c r="DP475" s="133">
        <v>625.20000000000005</v>
      </c>
      <c r="DQ475" s="133">
        <v>39900.5</v>
      </c>
      <c r="DR475" s="133">
        <v>1.91</v>
      </c>
      <c r="DS475" s="133">
        <v>520.73</v>
      </c>
      <c r="DT475" s="133">
        <v>7146.87</v>
      </c>
      <c r="DU475" s="133">
        <v>7146.76</v>
      </c>
      <c r="DV475" s="133">
        <v>7.32</v>
      </c>
      <c r="DW475" s="133">
        <v>648.11</v>
      </c>
      <c r="DX475" s="133">
        <v>5374</v>
      </c>
      <c r="DY475" s="133">
        <v>5.5</v>
      </c>
      <c r="DZ475" s="133">
        <v>640.73</v>
      </c>
      <c r="EA475" s="133">
        <v>3554.11</v>
      </c>
      <c r="EB475" s="133">
        <v>3.64</v>
      </c>
      <c r="EC475" s="133">
        <v>571.99</v>
      </c>
      <c r="ED475" s="133">
        <v>1776.64</v>
      </c>
      <c r="EE475" s="133">
        <v>1.82</v>
      </c>
      <c r="EF475" s="133">
        <v>474.72</v>
      </c>
      <c r="EG475" s="133">
        <v>1849039.73</v>
      </c>
      <c r="EH475" s="162">
        <v>1849515.73</v>
      </c>
      <c r="EI475" s="133">
        <v>5.2229999999999999</v>
      </c>
      <c r="EJ475" s="133">
        <v>685.74</v>
      </c>
      <c r="EK475" s="133">
        <v>1619893.263</v>
      </c>
      <c r="EL475" s="133">
        <v>4.5750000000000002</v>
      </c>
      <c r="EM475" s="133">
        <v>677.96400000000006</v>
      </c>
      <c r="EN475" s="133">
        <v>1392369.7208799999</v>
      </c>
      <c r="EO475" s="133">
        <v>3.9319999999999999</v>
      </c>
      <c r="EP475" s="133">
        <v>660.74800000000005</v>
      </c>
      <c r="EQ475" s="133">
        <v>1155822.6777600001</v>
      </c>
      <c r="ER475" s="133">
        <v>3.2639999999999998</v>
      </c>
      <c r="ES475" s="133">
        <v>619.51700000000005</v>
      </c>
      <c r="ET475" s="133">
        <v>924233.20739999996</v>
      </c>
      <c r="EU475" s="133">
        <v>2.61</v>
      </c>
      <c r="EV475" s="133">
        <v>573.20500000000004</v>
      </c>
      <c r="EW475" s="133">
        <v>691227.28767999995</v>
      </c>
      <c r="EX475" s="133">
        <v>1.952</v>
      </c>
      <c r="EY475" s="133">
        <v>526.25</v>
      </c>
      <c r="EZ475" s="133">
        <v>460700.15434000001</v>
      </c>
      <c r="FA475" s="133">
        <v>1.3009999999999999</v>
      </c>
      <c r="FB475" s="133">
        <v>478.322</v>
      </c>
      <c r="FC475" s="133">
        <v>230173.02100000001</v>
      </c>
      <c r="FD475" s="133">
        <v>0.65</v>
      </c>
      <c r="FE475" s="133">
        <v>432.76</v>
      </c>
      <c r="FF475" s="133">
        <v>10681.34</v>
      </c>
      <c r="FG475" s="133">
        <v>10696.45</v>
      </c>
      <c r="FH475" s="133">
        <v>31.6</v>
      </c>
      <c r="FI475" s="133">
        <v>401.05</v>
      </c>
      <c r="FJ475" s="133">
        <v>5327.6</v>
      </c>
      <c r="FK475" s="133">
        <v>15.74</v>
      </c>
      <c r="FL475" s="133">
        <v>394.68</v>
      </c>
      <c r="FM475" s="132">
        <v>39882.93</v>
      </c>
      <c r="FN475" s="132">
        <v>39966.99</v>
      </c>
      <c r="FO475" s="133">
        <v>292.61</v>
      </c>
      <c r="FP475" s="133">
        <v>411.38</v>
      </c>
      <c r="FQ475" s="133">
        <v>19959.310000000001</v>
      </c>
      <c r="FR475" s="72">
        <v>146.13</v>
      </c>
      <c r="FS475" s="72">
        <v>400.82</v>
      </c>
      <c r="FT475" s="72">
        <v>83.82</v>
      </c>
      <c r="FU475" s="72">
        <v>7.28</v>
      </c>
      <c r="FV475" s="72">
        <v>590.54999999999995</v>
      </c>
      <c r="FW475" s="72">
        <v>84.15</v>
      </c>
      <c r="FX475" s="72">
        <v>7.3</v>
      </c>
      <c r="FY475" s="72">
        <v>588.66999999999996</v>
      </c>
      <c r="FZ475" s="72">
        <v>734140.79</v>
      </c>
      <c r="GA475" s="72">
        <v>4.96</v>
      </c>
      <c r="GB475" s="72">
        <v>670.57</v>
      </c>
      <c r="GC475" s="72">
        <v>8296712.46</v>
      </c>
      <c r="GD475" s="72">
        <v>56.02</v>
      </c>
      <c r="GE475" s="72">
        <v>661.19</v>
      </c>
      <c r="GF475" s="72">
        <v>280.60000000000002</v>
      </c>
      <c r="GG475" s="72">
        <v>6</v>
      </c>
      <c r="GH475" s="72">
        <v>169</v>
      </c>
      <c r="GI475" s="72">
        <v>32.4</v>
      </c>
      <c r="GJ475" s="72">
        <v>11.7</v>
      </c>
      <c r="GK475" s="72">
        <v>229.2</v>
      </c>
      <c r="GL475" s="72">
        <v>0</v>
      </c>
      <c r="GM475" s="72">
        <v>4</v>
      </c>
      <c r="GN475" s="72">
        <v>0</v>
      </c>
      <c r="GO475" s="133">
        <v>0</v>
      </c>
      <c r="GP475" s="133">
        <v>0</v>
      </c>
      <c r="GQ475" s="133">
        <v>0</v>
      </c>
      <c r="GR475" s="133" t="s">
        <v>1469</v>
      </c>
      <c r="GS475" s="72"/>
      <c r="GT475" s="72">
        <v>0.9093</v>
      </c>
      <c r="GU475" s="72">
        <v>0.93520000000000003</v>
      </c>
      <c r="GV475" s="72">
        <v>0.94210000000000005</v>
      </c>
      <c r="GW475" s="72">
        <v>0.91849999999999998</v>
      </c>
      <c r="GX475" s="72" t="s">
        <v>1085</v>
      </c>
      <c r="GY475" s="72">
        <v>0.99</v>
      </c>
      <c r="GZ475" s="72">
        <v>1408</v>
      </c>
      <c r="HA475" s="133" t="s">
        <v>1086</v>
      </c>
      <c r="HB475" s="133">
        <v>345.6</v>
      </c>
      <c r="HC475" s="53" t="str">
        <f t="shared" si="52"/>
        <v>188</v>
      </c>
      <c r="HD475" s="56">
        <f t="shared" si="53"/>
        <v>2020</v>
      </c>
      <c r="HF475" s="56" t="e">
        <f>MATCH(ROUND(#REF!,1),#REF!,0)</f>
        <v>#REF!</v>
      </c>
      <c r="HG475" s="56" t="e">
        <f>MATCH(ROUND(#REF!,1),#REF!,0)</f>
        <v>#REF!</v>
      </c>
      <c r="HH475" s="56" t="e">
        <f>MATCH(ROUND(#REF!,1),#REF!,0)</f>
        <v>#REF!</v>
      </c>
      <c r="HI475" s="56" t="e">
        <f>MATCH(ROUND(#REF!,1),#REF!,0)</f>
        <v>#REF!</v>
      </c>
      <c r="HK475" s="115">
        <f t="shared" si="49"/>
        <v>1</v>
      </c>
      <c r="HL475" s="115" t="str" cm="1">
        <f t="array" ref="HL475">IFERROR(INDEX(#REF!,'5. Data Set'!HH475),"")</f>
        <v/>
      </c>
      <c r="HN475" s="116" t="str" cm="1">
        <f t="array" ref="HN475">IF(IFERROR(INDEX($E$5:$E$900,SMALL(IF(ROUND($EH$5:$EH$900,1)=ROUND($EH475,1),ROW($EH$5:$EH$900)-4,""),1)),"")=$E475,"",IFERROR(INDEX($E$5:$E$900,SMALL(IF(ROUND($EH$5:$EH$900,1)=ROUND($EH475,1),ROW($EH$5:$EH$900)-4,""),1)),""))</f>
        <v/>
      </c>
      <c r="HO475" s="116" t="str" cm="1">
        <f t="array" ref="HO475">IF(IFERROR(INDEX($E$5:$E$900,SMALL(IF(ROUND($EH$5:$EH$900,1)=ROUND($EH475,1),ROW($EH$5:$EH$900)-4,""),2)),"")=$E475,"",IFERROR(INDEX($E$5:$E$900,SMALL(IF(ROUND($EH$5:$EH$900,1)=ROUND($EH475,1),ROW($EH$5:$EH$900)-4,""),2)),""))</f>
        <v/>
      </c>
      <c r="HP475" s="116" t="str" cm="1">
        <f t="array" ref="HP475">IF(IFERROR(INDEX($E$5:$E$900,SMALL(IF(ROUND($EH$5:$EH$900,1)=ROUND($EH475,1),ROW($EH$5:$EH$900)-4,""),3)),"")=$E475,"",IFERROR(INDEX($E$5:$E$900,SMALL(IF(ROUND($EH$5:$EH$900,1)=ROUND($EH475,1),ROW($EH$5:$EH$900)-4,""),3)),""))</f>
        <v/>
      </c>
      <c r="HQ475" s="117" t="str" cm="1">
        <f t="array" ref="HQ475">IF(IFERROR(INDEX($E$5:$E$900,SMALL(IF(ROUND($EH$5:$EH$900,1)=ROUND($EH475,1),ROW($EH$5:$EH$900)-4,""),4)),"")=$E475,"",IFERROR(INDEX($E$5:$E$900,SMALL(IF(ROUND($EH$5:$EH$900,1)=ROUND($EH475,1),ROW($EH$5:$EH$900)-4,""),4)),""))</f>
        <v/>
      </c>
      <c r="HR475" s="118"/>
      <c r="HS475" s="105" t="str">
        <f t="shared" si="50"/>
        <v>AICE</v>
      </c>
      <c r="HT475" s="119" t="str">
        <f t="shared" si="51"/>
        <v/>
      </c>
      <c r="HU475" s="119" t="str">
        <f t="shared" si="51"/>
        <v/>
      </c>
      <c r="HV475" s="119" t="str">
        <f t="shared" si="51"/>
        <v/>
      </c>
      <c r="HW475" s="119" t="str">
        <f t="shared" si="48"/>
        <v/>
      </c>
    </row>
    <row r="476" spans="1:232" ht="12.75" customHeight="1" x14ac:dyDescent="0.25">
      <c r="A476" s="105" t="s">
        <v>1072</v>
      </c>
      <c r="B476" s="105" t="s">
        <v>1486</v>
      </c>
      <c r="C476" s="133" t="s">
        <v>1074</v>
      </c>
      <c r="D476" s="210">
        <v>2020</v>
      </c>
      <c r="E476" s="211" t="s">
        <v>1488</v>
      </c>
      <c r="F476" s="133" t="s">
        <v>309</v>
      </c>
      <c r="G476" s="133" t="s">
        <v>1076</v>
      </c>
      <c r="H476" s="133" t="s">
        <v>1076</v>
      </c>
      <c r="I476" s="133" t="s">
        <v>1076</v>
      </c>
      <c r="J476" s="133" t="s">
        <v>1076</v>
      </c>
      <c r="K476" s="105" t="s">
        <v>1076</v>
      </c>
      <c r="L476" s="105" t="s">
        <v>1076</v>
      </c>
      <c r="M476" s="133" t="s">
        <v>1076</v>
      </c>
      <c r="N476" s="133" t="s">
        <v>1076</v>
      </c>
      <c r="O476" s="133" t="s">
        <v>1076</v>
      </c>
      <c r="P476" s="133" t="s">
        <v>1076</v>
      </c>
      <c r="Q476" s="133" t="s">
        <v>1076</v>
      </c>
      <c r="R476" s="133" t="s">
        <v>1076</v>
      </c>
      <c r="S476" s="105" t="s">
        <v>1076</v>
      </c>
      <c r="T476" s="105" t="s">
        <v>1077</v>
      </c>
      <c r="U476" s="133" t="s">
        <v>1076</v>
      </c>
      <c r="V476" s="133" t="s">
        <v>1077</v>
      </c>
      <c r="W476" s="105" t="s">
        <v>18</v>
      </c>
      <c r="X476" s="105" t="s">
        <v>1271</v>
      </c>
      <c r="Y476" s="133" t="s">
        <v>20</v>
      </c>
      <c r="Z476" s="133">
        <v>1</v>
      </c>
      <c r="AA476" s="133" t="s">
        <v>930</v>
      </c>
      <c r="AB476" s="133">
        <v>2</v>
      </c>
      <c r="AC476" s="133">
        <v>1</v>
      </c>
      <c r="AD476" s="133">
        <v>3800</v>
      </c>
      <c r="AE476" s="133">
        <v>8</v>
      </c>
      <c r="AF476" s="133">
        <v>8</v>
      </c>
      <c r="AG476" s="133">
        <v>60500</v>
      </c>
      <c r="AH476" s="133">
        <v>8</v>
      </c>
      <c r="AI476" s="133" t="s">
        <v>1485</v>
      </c>
      <c r="AJ476" s="133">
        <v>18</v>
      </c>
      <c r="AK476" s="133"/>
      <c r="AL476" s="133"/>
      <c r="AM476" s="133">
        <v>4</v>
      </c>
      <c r="AN476" s="133" t="s">
        <v>493</v>
      </c>
      <c r="AO476" s="133">
        <v>1400</v>
      </c>
      <c r="AP476" s="212" t="s">
        <v>932</v>
      </c>
      <c r="AQ476" s="162" t="s">
        <v>1460</v>
      </c>
      <c r="AR476" s="133" t="s">
        <v>934</v>
      </c>
      <c r="AS476" s="212" t="s">
        <v>1461</v>
      </c>
      <c r="AT476" s="162" t="s">
        <v>1462</v>
      </c>
      <c r="AU476" s="133">
        <v>4.9770000000000003</v>
      </c>
      <c r="AV476" s="133">
        <v>7.2430000000000003</v>
      </c>
      <c r="AW476" s="162">
        <v>3.802</v>
      </c>
      <c r="AX476" s="133">
        <v>5.6079999999999997</v>
      </c>
      <c r="AY476" s="133">
        <v>6.4119999999999999</v>
      </c>
      <c r="AZ476" s="133">
        <v>6.2770000000000001</v>
      </c>
      <c r="BA476" s="133">
        <v>3.9380000000000002</v>
      </c>
      <c r="BB476" s="133">
        <v>10.548</v>
      </c>
      <c r="BC476" s="133">
        <v>37.348999999999997</v>
      </c>
      <c r="BD476" s="133">
        <v>13.557</v>
      </c>
      <c r="BE476" s="133">
        <v>18.940000000000001</v>
      </c>
      <c r="BF476" s="133">
        <v>7.9</v>
      </c>
      <c r="BG476" s="133">
        <v>30491.85</v>
      </c>
      <c r="BH476" s="133">
        <v>30489.486000000001</v>
      </c>
      <c r="BI476" s="133">
        <v>4.4029999999999996</v>
      </c>
      <c r="BJ476" s="133">
        <v>576.202</v>
      </c>
      <c r="BK476" s="133">
        <v>22915.703000000001</v>
      </c>
      <c r="BL476" s="133">
        <v>3.3090000000000002</v>
      </c>
      <c r="BM476" s="162">
        <v>539.22699999999998</v>
      </c>
      <c r="BN476" s="133">
        <v>15272.132</v>
      </c>
      <c r="BO476" s="133">
        <v>2.206</v>
      </c>
      <c r="BP476" s="133">
        <v>471.577</v>
      </c>
      <c r="BQ476" s="133">
        <v>7641.31</v>
      </c>
      <c r="BR476" s="133">
        <v>1.1040000000000001</v>
      </c>
      <c r="BS476" s="133">
        <v>394.42500000000001</v>
      </c>
      <c r="BT476" s="133">
        <v>380976.04</v>
      </c>
      <c r="BU476" s="133">
        <v>380951.61</v>
      </c>
      <c r="BV476" s="133">
        <v>6.4560000000000004</v>
      </c>
      <c r="BW476" s="133">
        <v>573.63300000000004</v>
      </c>
      <c r="BX476" s="133">
        <v>285738.01299999998</v>
      </c>
      <c r="BY476" s="133">
        <v>4.8419999999999996</v>
      </c>
      <c r="BZ476" s="133">
        <v>539.61500000000001</v>
      </c>
      <c r="CA476" s="133">
        <v>190484.818</v>
      </c>
      <c r="CB476" s="133">
        <v>3.2280000000000002</v>
      </c>
      <c r="CC476" s="133">
        <v>484.59100000000001</v>
      </c>
      <c r="CD476" s="133">
        <v>95313.588000000003</v>
      </c>
      <c r="CE476" s="133">
        <v>1.615</v>
      </c>
      <c r="CF476" s="133">
        <v>394.875</v>
      </c>
      <c r="CG476" s="133">
        <v>54042.58</v>
      </c>
      <c r="CH476" s="133">
        <v>54075.78</v>
      </c>
      <c r="CI476" s="133">
        <v>3.391</v>
      </c>
      <c r="CJ476" s="133">
        <v>580.42399999999998</v>
      </c>
      <c r="CK476" s="133">
        <v>40525.932000000001</v>
      </c>
      <c r="CL476" s="133">
        <v>2.5409999999999999</v>
      </c>
      <c r="CM476" s="133">
        <v>543.92600000000004</v>
      </c>
      <c r="CN476" s="133">
        <v>27006.934000000001</v>
      </c>
      <c r="CO476" s="133">
        <v>1.694</v>
      </c>
      <c r="CP476" s="133">
        <v>473.76100000000002</v>
      </c>
      <c r="CQ476" s="133">
        <v>13472.453</v>
      </c>
      <c r="CR476" s="133">
        <v>0.84499999999999997</v>
      </c>
      <c r="CS476" s="133">
        <v>394.464</v>
      </c>
      <c r="CT476" s="133">
        <v>74463.66</v>
      </c>
      <c r="CU476" s="133">
        <v>74497.8</v>
      </c>
      <c r="CV476" s="133">
        <v>4.95</v>
      </c>
      <c r="CW476" s="133">
        <v>561.29999999999995</v>
      </c>
      <c r="CX476" s="133">
        <v>55865.120000000003</v>
      </c>
      <c r="CY476" s="133">
        <v>3.71</v>
      </c>
      <c r="CZ476" s="133">
        <v>524.20000000000005</v>
      </c>
      <c r="DA476" s="133">
        <v>37197.54</v>
      </c>
      <c r="DB476" s="133">
        <v>2.4700000000000002</v>
      </c>
      <c r="DC476" s="133">
        <v>473.69</v>
      </c>
      <c r="DD476" s="133">
        <v>18614.689999999999</v>
      </c>
      <c r="DE476" s="133">
        <v>1.24</v>
      </c>
      <c r="DF476" s="133">
        <v>406.7</v>
      </c>
      <c r="DG476" s="133">
        <v>118001.86</v>
      </c>
      <c r="DH476" s="133">
        <v>118022.24</v>
      </c>
      <c r="DI476" s="133">
        <v>5.65</v>
      </c>
      <c r="DJ476" s="133">
        <v>546.82000000000005</v>
      </c>
      <c r="DK476" s="133">
        <v>88492</v>
      </c>
      <c r="DL476" s="133">
        <v>4.24</v>
      </c>
      <c r="DM476" s="133">
        <v>519.16999999999996</v>
      </c>
      <c r="DN476" s="133">
        <v>59065.83</v>
      </c>
      <c r="DO476" s="133">
        <v>2.83</v>
      </c>
      <c r="DP476" s="133">
        <v>483.58</v>
      </c>
      <c r="DQ476" s="133">
        <v>29533.13</v>
      </c>
      <c r="DR476" s="133">
        <v>1.41</v>
      </c>
      <c r="DS476" s="133">
        <v>412.4</v>
      </c>
      <c r="DT476" s="133">
        <v>5215.13</v>
      </c>
      <c r="DU476" s="133">
        <v>5216.29</v>
      </c>
      <c r="DV476" s="133">
        <v>5.34</v>
      </c>
      <c r="DW476" s="133">
        <v>555.39</v>
      </c>
      <c r="DX476" s="133">
        <v>3915.7</v>
      </c>
      <c r="DY476" s="133">
        <v>4.01</v>
      </c>
      <c r="DZ476" s="133">
        <v>511.19</v>
      </c>
      <c r="EA476" s="133">
        <v>2605.1999999999998</v>
      </c>
      <c r="EB476" s="133">
        <v>2.67</v>
      </c>
      <c r="EC476" s="133">
        <v>450.94</v>
      </c>
      <c r="ED476" s="133">
        <v>1315.42</v>
      </c>
      <c r="EE476" s="133">
        <v>1.35</v>
      </c>
      <c r="EF476" s="133">
        <v>386.86</v>
      </c>
      <c r="EG476" s="133">
        <v>1343078.45</v>
      </c>
      <c r="EH476" s="162">
        <v>1342386.5</v>
      </c>
      <c r="EI476" s="133">
        <v>3.7909999999999999</v>
      </c>
      <c r="EJ476" s="133">
        <v>552.95000000000005</v>
      </c>
      <c r="EK476" s="133">
        <v>1177000.682</v>
      </c>
      <c r="EL476" s="133">
        <v>3.3239999999999998</v>
      </c>
      <c r="EM476" s="133">
        <v>527.03300000000002</v>
      </c>
      <c r="EN476" s="133">
        <v>1010282.50602</v>
      </c>
      <c r="EO476" s="133">
        <v>2.8530000000000002</v>
      </c>
      <c r="EP476" s="133">
        <v>504.7</v>
      </c>
      <c r="EQ476" s="133">
        <v>842433.25685999996</v>
      </c>
      <c r="ER476" s="133">
        <v>2.379</v>
      </c>
      <c r="ES476" s="133">
        <v>479.71</v>
      </c>
      <c r="ET476" s="133">
        <v>669272.32259999996</v>
      </c>
      <c r="EU476" s="133">
        <v>1.89</v>
      </c>
      <c r="EV476" s="133">
        <v>448.19200000000001</v>
      </c>
      <c r="EW476" s="133">
        <v>506380.64620000002</v>
      </c>
      <c r="EX476" s="133">
        <v>1.43</v>
      </c>
      <c r="EY476" s="133">
        <v>418.88900000000001</v>
      </c>
      <c r="EZ476" s="133">
        <v>334990.27364000003</v>
      </c>
      <c r="FA476" s="133">
        <v>0.94599999999999995</v>
      </c>
      <c r="FB476" s="133">
        <v>386.55599999999998</v>
      </c>
      <c r="FC476" s="133">
        <v>171036.26022</v>
      </c>
      <c r="FD476" s="133">
        <v>0.48299999999999998</v>
      </c>
      <c r="FE476" s="133">
        <v>356.53100000000001</v>
      </c>
      <c r="FF476" s="133">
        <v>1689.27</v>
      </c>
      <c r="FG476" s="133">
        <v>1646.63</v>
      </c>
      <c r="FH476" s="133">
        <v>4.87</v>
      </c>
      <c r="FI476" s="133">
        <v>330.34</v>
      </c>
      <c r="FJ476" s="133">
        <v>841.6</v>
      </c>
      <c r="FK476" s="133">
        <v>2.4900000000000002</v>
      </c>
      <c r="FL476" s="133">
        <v>329.14</v>
      </c>
      <c r="FM476" s="132">
        <v>2429.36</v>
      </c>
      <c r="FN476" s="132">
        <v>2345.36</v>
      </c>
      <c r="FO476" s="133">
        <v>17.170000000000002</v>
      </c>
      <c r="FP476" s="133">
        <v>329.51</v>
      </c>
      <c r="FQ476" s="133">
        <v>1203.33</v>
      </c>
      <c r="FR476" s="72">
        <v>8.81</v>
      </c>
      <c r="FS476" s="72">
        <v>329.1</v>
      </c>
      <c r="FT476" s="72">
        <v>75.06</v>
      </c>
      <c r="FU476" s="72">
        <v>6.52</v>
      </c>
      <c r="FV476" s="72">
        <v>464.02</v>
      </c>
      <c r="FW476" s="72">
        <v>69.010000000000005</v>
      </c>
      <c r="FX476" s="72">
        <v>5.99</v>
      </c>
      <c r="FY476" s="72">
        <v>457.67</v>
      </c>
      <c r="FZ476" s="72">
        <v>548655.91</v>
      </c>
      <c r="GA476" s="72">
        <v>3.71</v>
      </c>
      <c r="GB476" s="72">
        <v>528.15</v>
      </c>
      <c r="GC476" s="72">
        <v>1484728.46</v>
      </c>
      <c r="GD476" s="72">
        <v>10.029999999999999</v>
      </c>
      <c r="GE476" s="72">
        <v>529.32000000000005</v>
      </c>
      <c r="GF476" s="72">
        <v>254.6</v>
      </c>
      <c r="GG476" s="72">
        <v>5.3</v>
      </c>
      <c r="GH476" s="72">
        <v>19.8</v>
      </c>
      <c r="GI476" s="72">
        <v>16</v>
      </c>
      <c r="GJ476" s="72">
        <v>7.9</v>
      </c>
      <c r="GK476" s="72">
        <v>229.3</v>
      </c>
      <c r="GL476" s="72">
        <v>0</v>
      </c>
      <c r="GM476" s="72">
        <v>4</v>
      </c>
      <c r="GN476" s="72">
        <v>0</v>
      </c>
      <c r="GO476" s="133">
        <v>0</v>
      </c>
      <c r="GP476" s="133">
        <v>0</v>
      </c>
      <c r="GQ476" s="133">
        <v>0</v>
      </c>
      <c r="GR476" s="133" t="s">
        <v>1469</v>
      </c>
      <c r="GS476" s="72"/>
      <c r="GT476" s="72">
        <v>0.9093</v>
      </c>
      <c r="GU476" s="72">
        <v>0.93520000000000003</v>
      </c>
      <c r="GV476" s="72">
        <v>0.94210000000000005</v>
      </c>
      <c r="GW476" s="72">
        <v>0.91849999999999998</v>
      </c>
      <c r="GX476" s="72" t="s">
        <v>1085</v>
      </c>
      <c r="GY476" s="72">
        <v>0.99</v>
      </c>
      <c r="GZ476" s="72">
        <v>1408</v>
      </c>
      <c r="HA476" s="133" t="s">
        <v>1086</v>
      </c>
      <c r="HB476" s="133">
        <v>319.60000000000002</v>
      </c>
      <c r="HC476" s="53" t="str">
        <f t="shared" si="52"/>
        <v>189</v>
      </c>
      <c r="HD476" s="56">
        <f t="shared" si="53"/>
        <v>2020</v>
      </c>
      <c r="HF476" s="56" t="e">
        <f>MATCH(ROUND(#REF!,1),#REF!,0)</f>
        <v>#REF!</v>
      </c>
      <c r="HG476" s="56" t="e">
        <f>MATCH(ROUND(#REF!,1),#REF!,0)</f>
        <v>#REF!</v>
      </c>
      <c r="HH476" s="56" t="e">
        <f>MATCH(ROUND(#REF!,1),#REF!,0)</f>
        <v>#REF!</v>
      </c>
      <c r="HI476" s="56" t="e">
        <f>MATCH(ROUND(#REF!,1),#REF!,0)</f>
        <v>#REF!</v>
      </c>
      <c r="HK476" s="115">
        <f t="shared" si="49"/>
        <v>1</v>
      </c>
      <c r="HL476" s="115" t="str" cm="1">
        <f t="array" ref="HL476">IFERROR(INDEX(#REF!,'5. Data Set'!HH476),"")</f>
        <v/>
      </c>
      <c r="HN476" s="116" t="str" cm="1">
        <f t="array" ref="HN476">IF(IFERROR(INDEX($E$5:$E$900,SMALL(IF(ROUND($EH$5:$EH$900,1)=ROUND($EH476,1),ROW($EH$5:$EH$900)-4,""),1)),"")=$E476,"",IFERROR(INDEX($E$5:$E$900,SMALL(IF(ROUND($EH$5:$EH$900,1)=ROUND($EH476,1),ROW($EH$5:$EH$900)-4,""),1)),""))</f>
        <v/>
      </c>
      <c r="HO476" s="116" t="str" cm="1">
        <f t="array" ref="HO476">IF(IFERROR(INDEX($E$5:$E$900,SMALL(IF(ROUND($EH$5:$EH$900,1)=ROUND($EH476,1),ROW($EH$5:$EH$900)-4,""),2)),"")=$E476,"",IFERROR(INDEX($E$5:$E$900,SMALL(IF(ROUND($EH$5:$EH$900,1)=ROUND($EH476,1),ROW($EH$5:$EH$900)-4,""),2)),""))</f>
        <v/>
      </c>
      <c r="HP476" s="116" t="str" cm="1">
        <f t="array" ref="HP476">IF(IFERROR(INDEX($E$5:$E$900,SMALL(IF(ROUND($EH$5:$EH$900,1)=ROUND($EH476,1),ROW($EH$5:$EH$900)-4,""),3)),"")=$E476,"",IFERROR(INDEX($E$5:$E$900,SMALL(IF(ROUND($EH$5:$EH$900,1)=ROUND($EH476,1),ROW($EH$5:$EH$900)-4,""),3)),""))</f>
        <v/>
      </c>
      <c r="HQ476" s="117" t="str" cm="1">
        <f t="array" ref="HQ476">IF(IFERROR(INDEX($E$5:$E$900,SMALL(IF(ROUND($EH$5:$EH$900,1)=ROUND($EH476,1),ROW($EH$5:$EH$900)-4,""),4)),"")=$E476,"",IFERROR(INDEX($E$5:$E$900,SMALL(IF(ROUND($EH$5:$EH$900,1)=ROUND($EH476,1),ROW($EH$5:$EH$900)-4,""),4)),""))</f>
        <v/>
      </c>
      <c r="HR476" s="118"/>
      <c r="HS476" s="105" t="str">
        <f t="shared" si="50"/>
        <v>AICE</v>
      </c>
      <c r="HT476" s="119" t="str">
        <f t="shared" si="51"/>
        <v/>
      </c>
      <c r="HU476" s="119" t="str">
        <f t="shared" si="51"/>
        <v/>
      </c>
      <c r="HV476" s="119" t="str">
        <f t="shared" si="51"/>
        <v/>
      </c>
      <c r="HW476" s="119" t="str">
        <f t="shared" si="48"/>
        <v/>
      </c>
    </row>
    <row r="477" spans="1:232" ht="12.75" customHeight="1" x14ac:dyDescent="0.25">
      <c r="A477" s="105" t="s">
        <v>1072</v>
      </c>
      <c r="B477" s="105" t="s">
        <v>1489</v>
      </c>
      <c r="C477" s="133" t="s">
        <v>1142</v>
      </c>
      <c r="D477" s="210">
        <v>2019</v>
      </c>
      <c r="E477" s="211" t="s">
        <v>1490</v>
      </c>
      <c r="F477" s="133" t="s">
        <v>49</v>
      </c>
      <c r="G477" s="133" t="s">
        <v>1076</v>
      </c>
      <c r="H477" s="133" t="s">
        <v>1076</v>
      </c>
      <c r="I477" s="133" t="s">
        <v>1076</v>
      </c>
      <c r="J477" s="133" t="s">
        <v>1076</v>
      </c>
      <c r="K477" s="105" t="s">
        <v>1076</v>
      </c>
      <c r="L477" s="105" t="s">
        <v>1076</v>
      </c>
      <c r="M477" s="133" t="s">
        <v>1076</v>
      </c>
      <c r="N477" s="133" t="s">
        <v>1076</v>
      </c>
      <c r="O477" s="133" t="s">
        <v>1076</v>
      </c>
      <c r="P477" s="133" t="s">
        <v>1076</v>
      </c>
      <c r="Q477" s="133" t="s">
        <v>1076</v>
      </c>
      <c r="R477" s="133" t="s">
        <v>1076</v>
      </c>
      <c r="S477" s="105" t="s">
        <v>1077</v>
      </c>
      <c r="T477" s="105" t="s">
        <v>1077</v>
      </c>
      <c r="U477" s="133" t="s">
        <v>1077</v>
      </c>
      <c r="V477" s="133" t="s">
        <v>1077</v>
      </c>
      <c r="W477" s="105" t="s">
        <v>18</v>
      </c>
      <c r="X477" s="105" t="s">
        <v>1119</v>
      </c>
      <c r="Y477" s="133" t="s">
        <v>296</v>
      </c>
      <c r="Z477" s="133">
        <v>1</v>
      </c>
      <c r="AA477" s="133" t="s">
        <v>1491</v>
      </c>
      <c r="AB477" s="133">
        <v>1</v>
      </c>
      <c r="AC477" s="133">
        <v>1</v>
      </c>
      <c r="AD477" s="133">
        <v>3400</v>
      </c>
      <c r="AE477" s="133">
        <v>6</v>
      </c>
      <c r="AF477" s="133">
        <v>2</v>
      </c>
      <c r="AG477" s="133">
        <v>31900</v>
      </c>
      <c r="AH477" s="133">
        <v>2</v>
      </c>
      <c r="AI477" s="133" t="s">
        <v>1492</v>
      </c>
      <c r="AJ477" s="133">
        <v>1</v>
      </c>
      <c r="AK477" s="133"/>
      <c r="AL477" s="133"/>
      <c r="AM477" s="133">
        <v>2</v>
      </c>
      <c r="AN477" s="133" t="s">
        <v>493</v>
      </c>
      <c r="AO477" s="133">
        <v>500</v>
      </c>
      <c r="AP477" s="212" t="s">
        <v>1158</v>
      </c>
      <c r="AQ477" s="162" t="s">
        <v>441</v>
      </c>
      <c r="AR477" s="133" t="s">
        <v>319</v>
      </c>
      <c r="AS477" s="212" t="s">
        <v>674</v>
      </c>
      <c r="AT477" s="162" t="s">
        <v>1163</v>
      </c>
      <c r="AU477" s="133">
        <v>10.298999999999999</v>
      </c>
      <c r="AV477" s="133">
        <v>14.49</v>
      </c>
      <c r="AW477" s="162">
        <v>14.66</v>
      </c>
      <c r="AX477" s="133">
        <v>9.5139999999999993</v>
      </c>
      <c r="AY477" s="133">
        <v>9.0269999999999992</v>
      </c>
      <c r="AZ477" s="133">
        <v>13.811</v>
      </c>
      <c r="BA477" s="133">
        <v>7.0129999999999999</v>
      </c>
      <c r="BB477" s="133">
        <v>24.731999999999999</v>
      </c>
      <c r="BC477" s="133">
        <v>42.948</v>
      </c>
      <c r="BD477" s="133">
        <v>14.259</v>
      </c>
      <c r="BE477" s="133">
        <v>50.6</v>
      </c>
      <c r="BF477" s="133">
        <v>15.1</v>
      </c>
      <c r="BG477" s="133">
        <v>16962.82</v>
      </c>
      <c r="BH477" s="133">
        <v>17024.912</v>
      </c>
      <c r="BI477" s="133">
        <v>2.4590000000000001</v>
      </c>
      <c r="BJ477" s="133">
        <v>170.554</v>
      </c>
      <c r="BK477" s="133">
        <v>12736.468999999999</v>
      </c>
      <c r="BL477" s="133">
        <v>1.839</v>
      </c>
      <c r="BM477" s="162">
        <v>165.98</v>
      </c>
      <c r="BN477" s="133">
        <v>8509.9459999999999</v>
      </c>
      <c r="BO477" s="133">
        <v>1.2290000000000001</v>
      </c>
      <c r="BP477" s="133">
        <v>121.85</v>
      </c>
      <c r="BQ477" s="133">
        <v>4256.8289999999997</v>
      </c>
      <c r="BR477" s="133">
        <v>0.61499999999999999</v>
      </c>
      <c r="BS477" s="133">
        <v>88.052000000000007</v>
      </c>
      <c r="BT477" s="133">
        <v>191148.66</v>
      </c>
      <c r="BU477" s="133">
        <v>191564.071</v>
      </c>
      <c r="BV477" s="133">
        <v>3.246</v>
      </c>
      <c r="BW477" s="133">
        <v>167.86799999999999</v>
      </c>
      <c r="BX477" s="133">
        <v>143369.18700000001</v>
      </c>
      <c r="BY477" s="133">
        <v>2.4300000000000002</v>
      </c>
      <c r="BZ477" s="133">
        <v>146.79900000000001</v>
      </c>
      <c r="CA477" s="133">
        <v>95696.400999999998</v>
      </c>
      <c r="CB477" s="133">
        <v>1.6220000000000001</v>
      </c>
      <c r="CC477" s="133">
        <v>114.489</v>
      </c>
      <c r="CD477" s="133">
        <v>47788.417000000001</v>
      </c>
      <c r="CE477" s="133">
        <v>0.81</v>
      </c>
      <c r="CF477" s="133">
        <v>83.295000000000002</v>
      </c>
      <c r="CG477" s="133">
        <v>56757.38</v>
      </c>
      <c r="CH477" s="133">
        <v>56900.603000000003</v>
      </c>
      <c r="CI477" s="133">
        <v>3.5680000000000001</v>
      </c>
      <c r="CJ477" s="133">
        <v>160.88399999999999</v>
      </c>
      <c r="CK477" s="133">
        <v>42574.514999999999</v>
      </c>
      <c r="CL477" s="133">
        <v>2.67</v>
      </c>
      <c r="CM477" s="133">
        <v>168.244</v>
      </c>
      <c r="CN477" s="133">
        <v>28405.07</v>
      </c>
      <c r="CO477" s="133">
        <v>1.7809999999999999</v>
      </c>
      <c r="CP477" s="133">
        <v>134.483</v>
      </c>
      <c r="CQ477" s="133">
        <v>14203.88</v>
      </c>
      <c r="CR477" s="133">
        <v>0.89100000000000001</v>
      </c>
      <c r="CS477" s="133">
        <v>89.906999999999996</v>
      </c>
      <c r="CT477" s="133">
        <v>29713.64</v>
      </c>
      <c r="CU477" s="133">
        <v>29260.31</v>
      </c>
      <c r="CV477" s="133">
        <v>1.94</v>
      </c>
      <c r="CW477" s="133">
        <v>164.15</v>
      </c>
      <c r="CX477" s="133">
        <v>22301.65</v>
      </c>
      <c r="CY477" s="133">
        <v>1.48</v>
      </c>
      <c r="CZ477" s="133">
        <v>126.57</v>
      </c>
      <c r="DA477" s="133">
        <v>14831.4</v>
      </c>
      <c r="DB477" s="133">
        <v>0.99</v>
      </c>
      <c r="DC477" s="133">
        <v>106.34</v>
      </c>
      <c r="DD477" s="133">
        <v>7441.61</v>
      </c>
      <c r="DE477" s="133">
        <v>0.49</v>
      </c>
      <c r="DF477" s="133">
        <v>77.41</v>
      </c>
      <c r="DG477" s="133">
        <v>42949.18</v>
      </c>
      <c r="DH477" s="133">
        <v>43053.440000000002</v>
      </c>
      <c r="DI477" s="133">
        <v>2.06</v>
      </c>
      <c r="DJ477" s="133">
        <v>163.32</v>
      </c>
      <c r="DK477" s="133">
        <v>32229.13</v>
      </c>
      <c r="DL477" s="133">
        <v>1.54</v>
      </c>
      <c r="DM477" s="133">
        <v>161.62</v>
      </c>
      <c r="DN477" s="133">
        <v>21542.85</v>
      </c>
      <c r="DO477" s="133">
        <v>1.03</v>
      </c>
      <c r="DP477" s="133">
        <v>116.52</v>
      </c>
      <c r="DQ477" s="133">
        <v>10750.29</v>
      </c>
      <c r="DR477" s="133">
        <v>0.52</v>
      </c>
      <c r="DS477" s="133">
        <v>82.67</v>
      </c>
      <c r="DT477" s="133">
        <v>3178.46</v>
      </c>
      <c r="DU477" s="133">
        <v>3184.53</v>
      </c>
      <c r="DV477" s="133">
        <v>3.26</v>
      </c>
      <c r="DW477" s="133">
        <v>172.17</v>
      </c>
      <c r="DX477" s="133">
        <v>2381.4299999999998</v>
      </c>
      <c r="DY477" s="133">
        <v>2.44</v>
      </c>
      <c r="DZ477" s="133">
        <v>166.79</v>
      </c>
      <c r="EA477" s="133">
        <v>1593.12</v>
      </c>
      <c r="EB477" s="133">
        <v>1.63</v>
      </c>
      <c r="EC477" s="133">
        <v>118.29</v>
      </c>
      <c r="ED477" s="133">
        <v>793.73</v>
      </c>
      <c r="EE477" s="133">
        <v>0.81</v>
      </c>
      <c r="EF477" s="133">
        <v>85.21</v>
      </c>
      <c r="EG477" s="133">
        <v>558101.17000000004</v>
      </c>
      <c r="EH477" s="162">
        <v>559154.07999999996</v>
      </c>
      <c r="EI477" s="133">
        <v>1.579</v>
      </c>
      <c r="EJ477" s="133">
        <v>151.30000000000001</v>
      </c>
      <c r="EK477" s="133">
        <v>488520.28100000002</v>
      </c>
      <c r="EL477" s="133">
        <v>1.38</v>
      </c>
      <c r="EM477" s="133">
        <v>143.97499999999999</v>
      </c>
      <c r="EN477" s="133">
        <v>418560.78587999998</v>
      </c>
      <c r="EO477" s="133">
        <v>1.1819999999999999</v>
      </c>
      <c r="EP477" s="133">
        <v>129.41200000000001</v>
      </c>
      <c r="EQ477" s="133">
        <v>348446.54255999997</v>
      </c>
      <c r="ER477" s="133">
        <v>0.98399999999999999</v>
      </c>
      <c r="ES477" s="133">
        <v>115.726</v>
      </c>
      <c r="ET477" s="133">
        <v>280102.86093999998</v>
      </c>
      <c r="EU477" s="133">
        <v>0.79100000000000004</v>
      </c>
      <c r="EV477" s="133">
        <v>102.84399999999999</v>
      </c>
      <c r="EW477" s="133">
        <v>208926.2806</v>
      </c>
      <c r="EX477" s="133">
        <v>0.59</v>
      </c>
      <c r="EY477" s="133">
        <v>90.293999999999997</v>
      </c>
      <c r="EZ477" s="133">
        <v>139874.3743</v>
      </c>
      <c r="FA477" s="133">
        <v>0.39500000000000002</v>
      </c>
      <c r="FB477" s="133">
        <v>78.721999999999994</v>
      </c>
      <c r="FC477" s="133">
        <v>70822.467999999993</v>
      </c>
      <c r="FD477" s="133">
        <v>0.2</v>
      </c>
      <c r="FE477" s="133">
        <v>66.951999999999998</v>
      </c>
      <c r="FF477" s="133">
        <v>690.69</v>
      </c>
      <c r="FG477" s="133">
        <v>681.3</v>
      </c>
      <c r="FH477" s="133">
        <v>2.0099999999999998</v>
      </c>
      <c r="FI477" s="133">
        <v>58.94</v>
      </c>
      <c r="FJ477" s="133">
        <v>345.25</v>
      </c>
      <c r="FK477" s="133">
        <v>1.02</v>
      </c>
      <c r="FL477" s="133">
        <v>56.95</v>
      </c>
      <c r="FM477" s="132">
        <v>469.89</v>
      </c>
      <c r="FN477" s="132">
        <v>468.44</v>
      </c>
      <c r="FO477" s="133">
        <v>3.43</v>
      </c>
      <c r="FP477" s="133">
        <v>56.86</v>
      </c>
      <c r="FQ477" s="133">
        <v>232.06</v>
      </c>
      <c r="FR477" s="72">
        <v>1.7</v>
      </c>
      <c r="FS477" s="72">
        <v>55.56</v>
      </c>
      <c r="FT477" s="72">
        <v>20.440000000000001</v>
      </c>
      <c r="FU477" s="72">
        <v>1.77</v>
      </c>
      <c r="FV477" s="72">
        <v>124.27</v>
      </c>
      <c r="FW477" s="72">
        <v>20.39</v>
      </c>
      <c r="FX477" s="72">
        <v>1.77</v>
      </c>
      <c r="FY477" s="72">
        <v>124.32</v>
      </c>
      <c r="FZ477" s="72">
        <v>574531.44999999995</v>
      </c>
      <c r="GA477" s="72">
        <v>3.88</v>
      </c>
      <c r="GB477" s="72">
        <v>164.29</v>
      </c>
      <c r="GC477" s="72">
        <v>1108297.54</v>
      </c>
      <c r="GD477" s="72">
        <v>7.48</v>
      </c>
      <c r="GE477" s="72">
        <v>147.9</v>
      </c>
      <c r="GF477" s="72">
        <v>54.1</v>
      </c>
      <c r="GG477" s="72">
        <v>10.9</v>
      </c>
      <c r="GH477" s="72">
        <v>32.6</v>
      </c>
      <c r="GI477" s="72">
        <v>26.9</v>
      </c>
      <c r="GJ477" s="72">
        <v>15.1</v>
      </c>
      <c r="GK477" s="72">
        <v>231.3</v>
      </c>
      <c r="GL477" s="72">
        <v>2</v>
      </c>
      <c r="GM477" s="72">
        <v>2</v>
      </c>
      <c r="GN477" s="72">
        <v>0</v>
      </c>
      <c r="GO477" s="133">
        <v>0</v>
      </c>
      <c r="GP477" s="133">
        <v>0</v>
      </c>
      <c r="GQ477" s="133">
        <v>0</v>
      </c>
      <c r="GR477" s="133" t="s">
        <v>1106</v>
      </c>
      <c r="GS477" s="72"/>
      <c r="GT477" s="72">
        <v>0.88500000000000001</v>
      </c>
      <c r="GU477" s="72">
        <v>0.92700000000000005</v>
      </c>
      <c r="GV477" s="72">
        <v>0.94299999999999995</v>
      </c>
      <c r="GW477" s="72">
        <v>0.93300000000000005</v>
      </c>
      <c r="GX477" s="72" t="s">
        <v>1085</v>
      </c>
      <c r="GY477" s="72">
        <v>0.97</v>
      </c>
      <c r="GZ477" s="72">
        <v>290</v>
      </c>
      <c r="HA477" s="133" t="s">
        <v>1086</v>
      </c>
      <c r="HB477" s="133" t="s">
        <v>1444</v>
      </c>
      <c r="HC477" s="53" t="str">
        <f t="shared" si="52"/>
        <v>190</v>
      </c>
      <c r="HD477" s="56">
        <f t="shared" si="53"/>
        <v>2019</v>
      </c>
      <c r="HF477" s="56" t="e">
        <f>MATCH(ROUND(#REF!,1),#REF!,0)</f>
        <v>#REF!</v>
      </c>
      <c r="HG477" s="56" t="e">
        <f>MATCH(ROUND(#REF!,1),#REF!,0)</f>
        <v>#REF!</v>
      </c>
      <c r="HH477" s="56" t="e">
        <f>MATCH(ROUND(#REF!,1),#REF!,0)</f>
        <v>#REF!</v>
      </c>
      <c r="HI477" s="56" t="e">
        <f>MATCH(ROUND(#REF!,1),#REF!,0)</f>
        <v>#REF!</v>
      </c>
      <c r="HK477" s="115">
        <f t="shared" si="49"/>
        <v>1</v>
      </c>
      <c r="HL477" s="115" t="str" cm="1">
        <f t="array" ref="HL477">IFERROR(INDEX(#REF!,'5. Data Set'!HH477),"")</f>
        <v/>
      </c>
      <c r="HN477" s="116" t="str" cm="1">
        <f t="array" ref="HN477">IF(IFERROR(INDEX($E$5:$E$900,SMALL(IF(ROUND($EH$5:$EH$900,1)=ROUND($EH477,1),ROW($EH$5:$EH$900)-4,""),1)),"")=$E477,"",IFERROR(INDEX($E$5:$E$900,SMALL(IF(ROUND($EH$5:$EH$900,1)=ROUND($EH477,1),ROW($EH$5:$EH$900)-4,""),1)),""))</f>
        <v/>
      </c>
      <c r="HO477" s="116" t="str" cm="1">
        <f t="array" ref="HO477">IF(IFERROR(INDEX($E$5:$E$900,SMALL(IF(ROUND($EH$5:$EH$900,1)=ROUND($EH477,1),ROW($EH$5:$EH$900)-4,""),2)),"")=$E477,"",IFERROR(INDEX($E$5:$E$900,SMALL(IF(ROUND($EH$5:$EH$900,1)=ROUND($EH477,1),ROW($EH$5:$EH$900)-4,""),2)),""))</f>
        <v/>
      </c>
      <c r="HP477" s="116" t="str" cm="1">
        <f t="array" ref="HP477">IF(IFERROR(INDEX($E$5:$E$900,SMALL(IF(ROUND($EH$5:$EH$900,1)=ROUND($EH477,1),ROW($EH$5:$EH$900)-4,""),3)),"")=$E477,"",IFERROR(INDEX($E$5:$E$900,SMALL(IF(ROUND($EH$5:$EH$900,1)=ROUND($EH477,1),ROW($EH$5:$EH$900)-4,""),3)),""))</f>
        <v/>
      </c>
      <c r="HQ477" s="117" t="str" cm="1">
        <f t="array" ref="HQ477">IF(IFERROR(INDEX($E$5:$E$900,SMALL(IF(ROUND($EH$5:$EH$900,1)=ROUND($EH477,1),ROW($EH$5:$EH$900)-4,""),4)),"")=$E477,"",IFERROR(INDEX($E$5:$E$900,SMALL(IF(ROUND($EH$5:$EH$900,1)=ROUND($EH477,1),ROW($EH$5:$EH$900)-4,""),4)),""))</f>
        <v/>
      </c>
      <c r="HR477" s="118"/>
      <c r="HS477" s="105" t="str">
        <f t="shared" si="50"/>
        <v>BCXA</v>
      </c>
      <c r="HT477" s="119" t="str">
        <f t="shared" si="51"/>
        <v/>
      </c>
      <c r="HU477" s="119" t="str">
        <f t="shared" si="51"/>
        <v/>
      </c>
      <c r="HV477" s="119" t="str">
        <f t="shared" si="51"/>
        <v/>
      </c>
      <c r="HW477" s="119" t="str">
        <f t="shared" si="48"/>
        <v/>
      </c>
    </row>
    <row r="478" spans="1:232" ht="12.75" customHeight="1" x14ac:dyDescent="0.25">
      <c r="A478" s="105" t="s">
        <v>1072</v>
      </c>
      <c r="B478" s="105" t="s">
        <v>1489</v>
      </c>
      <c r="C478" s="133" t="s">
        <v>1142</v>
      </c>
      <c r="D478" s="210">
        <v>2019</v>
      </c>
      <c r="E478" s="211" t="s">
        <v>1493</v>
      </c>
      <c r="F478" s="133" t="s">
        <v>309</v>
      </c>
      <c r="G478" s="133" t="s">
        <v>1076</v>
      </c>
      <c r="H478" s="133" t="s">
        <v>1076</v>
      </c>
      <c r="I478" s="133" t="s">
        <v>1076</v>
      </c>
      <c r="J478" s="133" t="s">
        <v>1076</v>
      </c>
      <c r="K478" s="105" t="s">
        <v>1076</v>
      </c>
      <c r="L478" s="105" t="s">
        <v>1076</v>
      </c>
      <c r="M478" s="133" t="s">
        <v>1076</v>
      </c>
      <c r="N478" s="133" t="s">
        <v>1076</v>
      </c>
      <c r="O478" s="133" t="s">
        <v>1076</v>
      </c>
      <c r="P478" s="133" t="s">
        <v>1076</v>
      </c>
      <c r="Q478" s="133" t="s">
        <v>1076</v>
      </c>
      <c r="R478" s="133" t="s">
        <v>1076</v>
      </c>
      <c r="S478" s="105" t="s">
        <v>1077</v>
      </c>
      <c r="T478" s="105" t="s">
        <v>1077</v>
      </c>
      <c r="U478" s="133" t="s">
        <v>1077</v>
      </c>
      <c r="V478" s="133" t="s">
        <v>1077</v>
      </c>
      <c r="W478" s="105" t="s">
        <v>18</v>
      </c>
      <c r="X478" s="105" t="s">
        <v>1119</v>
      </c>
      <c r="Y478" s="133" t="s">
        <v>296</v>
      </c>
      <c r="Z478" s="133">
        <v>1</v>
      </c>
      <c r="AA478" s="133" t="s">
        <v>1494</v>
      </c>
      <c r="AB478" s="133">
        <v>1</v>
      </c>
      <c r="AC478" s="133">
        <v>1</v>
      </c>
      <c r="AD478" s="133">
        <v>3408</v>
      </c>
      <c r="AE478" s="133">
        <v>4</v>
      </c>
      <c r="AF478" s="133">
        <v>1</v>
      </c>
      <c r="AG478" s="133">
        <v>15900</v>
      </c>
      <c r="AH478" s="133">
        <v>2</v>
      </c>
      <c r="AI478" s="133" t="s">
        <v>1495</v>
      </c>
      <c r="AJ478" s="133">
        <v>1</v>
      </c>
      <c r="AK478" s="133"/>
      <c r="AL478" s="133"/>
      <c r="AM478" s="133">
        <v>2</v>
      </c>
      <c r="AN478" s="133" t="s">
        <v>831</v>
      </c>
      <c r="AO478" s="133">
        <v>500</v>
      </c>
      <c r="AP478" s="212" t="s">
        <v>1158</v>
      </c>
      <c r="AQ478" s="162" t="s">
        <v>441</v>
      </c>
      <c r="AR478" s="133" t="s">
        <v>319</v>
      </c>
      <c r="AS478" s="212" t="s">
        <v>674</v>
      </c>
      <c r="AT478" s="162" t="s">
        <v>1163</v>
      </c>
      <c r="AU478" s="133">
        <v>10.683999999999999</v>
      </c>
      <c r="AV478" s="133">
        <v>14.922000000000001</v>
      </c>
      <c r="AW478" s="162">
        <v>12.885999999999999</v>
      </c>
      <c r="AX478" s="133">
        <v>7.1</v>
      </c>
      <c r="AY478" s="133">
        <v>7.0069999999999997</v>
      </c>
      <c r="AZ478" s="133">
        <v>13.194000000000001</v>
      </c>
      <c r="BA478" s="133">
        <v>7.2039999999999997</v>
      </c>
      <c r="BB478" s="133">
        <v>30.876000000000001</v>
      </c>
      <c r="BC478" s="133">
        <v>54.082999999999998</v>
      </c>
      <c r="BD478" s="133">
        <v>21.151</v>
      </c>
      <c r="BE478" s="133">
        <v>27.952000000000002</v>
      </c>
      <c r="BF478" s="133">
        <v>14</v>
      </c>
      <c r="BG478" s="133">
        <v>11006.15</v>
      </c>
      <c r="BH478" s="133">
        <v>11034.991</v>
      </c>
      <c r="BI478" s="133">
        <v>1.5940000000000001</v>
      </c>
      <c r="BJ478" s="133">
        <v>97.451999999999998</v>
      </c>
      <c r="BK478" s="133">
        <v>8244.49</v>
      </c>
      <c r="BL478" s="133">
        <v>1.1910000000000001</v>
      </c>
      <c r="BM478" s="162">
        <v>86.641999999999996</v>
      </c>
      <c r="BN478" s="133">
        <v>5519.7610000000004</v>
      </c>
      <c r="BO478" s="133">
        <v>0.79700000000000004</v>
      </c>
      <c r="BP478" s="133">
        <v>78.489999999999995</v>
      </c>
      <c r="BQ478" s="133">
        <v>2742.922</v>
      </c>
      <c r="BR478" s="133">
        <v>0.39600000000000002</v>
      </c>
      <c r="BS478" s="133">
        <v>69.394000000000005</v>
      </c>
      <c r="BT478" s="133">
        <v>122285.95</v>
      </c>
      <c r="BU478" s="133">
        <v>122282.519</v>
      </c>
      <c r="BV478" s="133">
        <v>2.0720000000000001</v>
      </c>
      <c r="BW478" s="133">
        <v>96.141999999999996</v>
      </c>
      <c r="BX478" s="133">
        <v>91701.035999999993</v>
      </c>
      <c r="BY478" s="133">
        <v>1.554</v>
      </c>
      <c r="BZ478" s="133">
        <v>86.917000000000002</v>
      </c>
      <c r="CA478" s="133">
        <v>61050.970999999998</v>
      </c>
      <c r="CB478" s="133">
        <v>1.0349999999999999</v>
      </c>
      <c r="CC478" s="133">
        <v>72.412999999999997</v>
      </c>
      <c r="CD478" s="133">
        <v>30546.202000000001</v>
      </c>
      <c r="CE478" s="133">
        <v>0.51800000000000002</v>
      </c>
      <c r="CF478" s="133">
        <v>57.488999999999997</v>
      </c>
      <c r="CG478" s="133">
        <v>37060.910000000003</v>
      </c>
      <c r="CH478" s="133">
        <v>38506.349000000002</v>
      </c>
      <c r="CI478" s="133">
        <v>2.415</v>
      </c>
      <c r="CJ478" s="133">
        <v>128.58600000000001</v>
      </c>
      <c r="CK478" s="133">
        <v>27606.481</v>
      </c>
      <c r="CL478" s="133">
        <v>1.7310000000000001</v>
      </c>
      <c r="CM478" s="133">
        <v>115.639</v>
      </c>
      <c r="CN478" s="133">
        <v>18553.135999999999</v>
      </c>
      <c r="CO478" s="133">
        <v>1.163</v>
      </c>
      <c r="CP478" s="133">
        <v>98.921000000000006</v>
      </c>
      <c r="CQ478" s="133">
        <v>9264.7009999999991</v>
      </c>
      <c r="CR478" s="133">
        <v>0.58099999999999996</v>
      </c>
      <c r="CS478" s="133">
        <v>69.680999999999997</v>
      </c>
      <c r="CT478" s="133">
        <v>13291.43</v>
      </c>
      <c r="CU478" s="133">
        <v>13299.17</v>
      </c>
      <c r="CV478" s="133">
        <v>0.88</v>
      </c>
      <c r="CW478" s="133">
        <v>82.73</v>
      </c>
      <c r="CX478" s="133">
        <v>10003.16</v>
      </c>
      <c r="CY478" s="133">
        <v>0.66</v>
      </c>
      <c r="CZ478" s="133">
        <v>74.7</v>
      </c>
      <c r="DA478" s="133">
        <v>6627.24</v>
      </c>
      <c r="DB478" s="133">
        <v>0.44</v>
      </c>
      <c r="DC478" s="133">
        <v>66.489999999999995</v>
      </c>
      <c r="DD478" s="133">
        <v>3326.82</v>
      </c>
      <c r="DE478" s="133">
        <v>0.22</v>
      </c>
      <c r="DF478" s="133">
        <v>54.67</v>
      </c>
      <c r="DG478" s="133">
        <v>19706.61</v>
      </c>
      <c r="DH478" s="133">
        <v>19757.990000000002</v>
      </c>
      <c r="DI478" s="133">
        <v>0.95</v>
      </c>
      <c r="DJ478" s="133">
        <v>93.89</v>
      </c>
      <c r="DK478" s="133">
        <v>14804.56</v>
      </c>
      <c r="DL478" s="133">
        <v>0.71</v>
      </c>
      <c r="DM478" s="133">
        <v>82.03</v>
      </c>
      <c r="DN478" s="133">
        <v>9821.69</v>
      </c>
      <c r="DO478" s="133">
        <v>0.47</v>
      </c>
      <c r="DP478" s="133">
        <v>70.540000000000006</v>
      </c>
      <c r="DQ478" s="133">
        <v>4931.22</v>
      </c>
      <c r="DR478" s="133">
        <v>0.24</v>
      </c>
      <c r="DS478" s="133">
        <v>56.83</v>
      </c>
      <c r="DT478" s="133">
        <v>1680.35</v>
      </c>
      <c r="DU478" s="133">
        <v>1682.37</v>
      </c>
      <c r="DV478" s="133">
        <v>1.72</v>
      </c>
      <c r="DW478" s="133">
        <v>86.23</v>
      </c>
      <c r="DX478" s="133">
        <v>1266.56</v>
      </c>
      <c r="DY478" s="133">
        <v>1.3</v>
      </c>
      <c r="DZ478" s="133">
        <v>78.27</v>
      </c>
      <c r="EA478" s="133">
        <v>832.28</v>
      </c>
      <c r="EB478" s="133">
        <v>0.85</v>
      </c>
      <c r="EC478" s="133">
        <v>69.959999999999994</v>
      </c>
      <c r="ED478" s="133">
        <v>424.41</v>
      </c>
      <c r="EE478" s="133">
        <v>0.43</v>
      </c>
      <c r="EF478" s="133">
        <v>57.76</v>
      </c>
      <c r="EG478" s="133">
        <v>409614.79</v>
      </c>
      <c r="EH478" s="162">
        <v>409231.48</v>
      </c>
      <c r="EI478" s="133">
        <v>1.1559999999999999</v>
      </c>
      <c r="EJ478" s="133">
        <v>96.49</v>
      </c>
      <c r="EK478" s="133">
        <v>357869.60800000001</v>
      </c>
      <c r="EL478" s="133">
        <v>1.0109999999999999</v>
      </c>
      <c r="EM478" s="133">
        <v>90.97</v>
      </c>
      <c r="EN478" s="133">
        <v>308431.84814000002</v>
      </c>
      <c r="EO478" s="133">
        <v>0.871</v>
      </c>
      <c r="EP478" s="133">
        <v>85.99</v>
      </c>
      <c r="EQ478" s="133">
        <v>257793.78352</v>
      </c>
      <c r="ER478" s="133">
        <v>0.72799999999999998</v>
      </c>
      <c r="ES478" s="133">
        <v>81.244</v>
      </c>
      <c r="ET478" s="133">
        <v>203968.70783999999</v>
      </c>
      <c r="EU478" s="133">
        <v>0.57599999999999996</v>
      </c>
      <c r="EV478" s="133">
        <v>75.474999999999994</v>
      </c>
      <c r="EW478" s="133">
        <v>152622.41854000001</v>
      </c>
      <c r="EX478" s="133">
        <v>0.43099999999999999</v>
      </c>
      <c r="EY478" s="133">
        <v>69.012</v>
      </c>
      <c r="EZ478" s="133">
        <v>101630.24158</v>
      </c>
      <c r="FA478" s="133">
        <v>0.28699999999999998</v>
      </c>
      <c r="FB478" s="133">
        <v>61.351999999999997</v>
      </c>
      <c r="FC478" s="133">
        <v>50283.952279999998</v>
      </c>
      <c r="FD478" s="133">
        <v>0.14199999999999999</v>
      </c>
      <c r="FE478" s="133">
        <v>52.838000000000001</v>
      </c>
      <c r="FF478" s="133">
        <v>698.58</v>
      </c>
      <c r="FG478" s="133">
        <v>682.1</v>
      </c>
      <c r="FH478" s="133">
        <v>2.02</v>
      </c>
      <c r="FI478" s="133">
        <v>47.68</v>
      </c>
      <c r="FJ478" s="133">
        <v>350.93</v>
      </c>
      <c r="FK478" s="133">
        <v>1.04</v>
      </c>
      <c r="FL478" s="133">
        <v>45.97</v>
      </c>
      <c r="FM478" s="132">
        <v>472.96</v>
      </c>
      <c r="FN478" s="132">
        <v>472.53</v>
      </c>
      <c r="FO478" s="133">
        <v>3.46</v>
      </c>
      <c r="FP478" s="133">
        <v>46.07</v>
      </c>
      <c r="FQ478" s="133">
        <v>239.57</v>
      </c>
      <c r="FR478" s="72">
        <v>1.75</v>
      </c>
      <c r="FS478" s="72">
        <v>45.03</v>
      </c>
      <c r="FT478" s="72">
        <v>20.23</v>
      </c>
      <c r="FU478" s="72">
        <v>1.76</v>
      </c>
      <c r="FV478" s="72">
        <v>82.92</v>
      </c>
      <c r="FW478" s="72">
        <v>20.190000000000001</v>
      </c>
      <c r="FX478" s="72">
        <v>1.75</v>
      </c>
      <c r="FY478" s="72">
        <v>82.98</v>
      </c>
      <c r="FZ478" s="72">
        <v>333579.18</v>
      </c>
      <c r="GA478" s="72">
        <v>2.25</v>
      </c>
      <c r="GB478" s="72">
        <v>107.44</v>
      </c>
      <c r="GC478" s="72">
        <v>445337.94</v>
      </c>
      <c r="GD478" s="72">
        <v>3.01</v>
      </c>
      <c r="GE478" s="72">
        <v>107.58</v>
      </c>
      <c r="GF478" s="72">
        <v>44</v>
      </c>
      <c r="GG478" s="72">
        <v>10</v>
      </c>
      <c r="GH478" s="72">
        <v>40.9</v>
      </c>
      <c r="GI478" s="72">
        <v>24.3</v>
      </c>
      <c r="GJ478" s="72">
        <v>14</v>
      </c>
      <c r="GK478" s="72">
        <v>231.2</v>
      </c>
      <c r="GL478" s="72">
        <v>0</v>
      </c>
      <c r="GM478" s="72">
        <v>1</v>
      </c>
      <c r="GN478" s="72">
        <v>0</v>
      </c>
      <c r="GO478" s="133">
        <v>0</v>
      </c>
      <c r="GP478" s="133">
        <v>0</v>
      </c>
      <c r="GQ478" s="133">
        <v>0</v>
      </c>
      <c r="GR478" s="133" t="s">
        <v>1106</v>
      </c>
      <c r="GS478" s="72"/>
      <c r="GT478" s="72">
        <v>0.88500000000000001</v>
      </c>
      <c r="GU478" s="72">
        <v>0.92700000000000005</v>
      </c>
      <c r="GV478" s="72">
        <v>0.94299999999999995</v>
      </c>
      <c r="GW478" s="72">
        <v>0.93300000000000005</v>
      </c>
      <c r="GX478" s="72" t="s">
        <v>1085</v>
      </c>
      <c r="GY478" s="72">
        <v>0.97</v>
      </c>
      <c r="GZ478" s="72">
        <v>290</v>
      </c>
      <c r="HA478" s="133" t="s">
        <v>1086</v>
      </c>
      <c r="HB478" s="133" t="s">
        <v>1444</v>
      </c>
      <c r="HC478" s="53" t="str">
        <f t="shared" si="52"/>
        <v>191</v>
      </c>
      <c r="HD478" s="56">
        <f t="shared" si="53"/>
        <v>2019</v>
      </c>
      <c r="HF478" s="56" t="e">
        <f>MATCH(ROUND(#REF!,1),#REF!,0)</f>
        <v>#REF!</v>
      </c>
      <c r="HG478" s="56" t="e">
        <f>MATCH(ROUND(#REF!,1),#REF!,0)</f>
        <v>#REF!</v>
      </c>
      <c r="HH478" s="56" t="e">
        <f>MATCH(ROUND(#REF!,1),#REF!,0)</f>
        <v>#REF!</v>
      </c>
      <c r="HI478" s="56" t="e">
        <f>MATCH(ROUND(#REF!,1),#REF!,0)</f>
        <v>#REF!</v>
      </c>
      <c r="HK478" s="115">
        <f t="shared" si="49"/>
        <v>1</v>
      </c>
      <c r="HL478" s="115" t="str" cm="1">
        <f t="array" ref="HL478">IFERROR(INDEX(#REF!,'5. Data Set'!HH478),"")</f>
        <v/>
      </c>
      <c r="HN478" s="116" t="str" cm="1">
        <f t="array" ref="HN478">IF(IFERROR(INDEX($E$5:$E$900,SMALL(IF(ROUND($EH$5:$EH$900,1)=ROUND($EH478,1),ROW($EH$5:$EH$900)-4,""),1)),"")=$E478,"",IFERROR(INDEX($E$5:$E$900,SMALL(IF(ROUND($EH$5:$EH$900,1)=ROUND($EH478,1),ROW($EH$5:$EH$900)-4,""),1)),""))</f>
        <v/>
      </c>
      <c r="HO478" s="116" t="str" cm="1">
        <f t="array" ref="HO478">IF(IFERROR(INDEX($E$5:$E$900,SMALL(IF(ROUND($EH$5:$EH$900,1)=ROUND($EH478,1),ROW($EH$5:$EH$900)-4,""),2)),"")=$E478,"",IFERROR(INDEX($E$5:$E$900,SMALL(IF(ROUND($EH$5:$EH$900,1)=ROUND($EH478,1),ROW($EH$5:$EH$900)-4,""),2)),""))</f>
        <v/>
      </c>
      <c r="HP478" s="116" t="str" cm="1">
        <f t="array" ref="HP478">IF(IFERROR(INDEX($E$5:$E$900,SMALL(IF(ROUND($EH$5:$EH$900,1)=ROUND($EH478,1),ROW($EH$5:$EH$900)-4,""),3)),"")=$E478,"",IFERROR(INDEX($E$5:$E$900,SMALL(IF(ROUND($EH$5:$EH$900,1)=ROUND($EH478,1),ROW($EH$5:$EH$900)-4,""),3)),""))</f>
        <v/>
      </c>
      <c r="HQ478" s="117" t="str" cm="1">
        <f t="array" ref="HQ478">IF(IFERROR(INDEX($E$5:$E$900,SMALL(IF(ROUND($EH$5:$EH$900,1)=ROUND($EH478,1),ROW($EH$5:$EH$900)-4,""),4)),"")=$E478,"",IFERROR(INDEX($E$5:$E$900,SMALL(IF(ROUND($EH$5:$EH$900,1)=ROUND($EH478,1),ROW($EH$5:$EH$900)-4,""),4)),""))</f>
        <v/>
      </c>
      <c r="HR478" s="118"/>
      <c r="HS478" s="105" t="str">
        <f t="shared" si="50"/>
        <v>BCXA</v>
      </c>
      <c r="HT478" s="119" t="str">
        <f t="shared" si="51"/>
        <v/>
      </c>
      <c r="HU478" s="119" t="str">
        <f t="shared" si="51"/>
        <v/>
      </c>
      <c r="HV478" s="119" t="str">
        <f t="shared" si="51"/>
        <v/>
      </c>
      <c r="HW478" s="119" t="str">
        <f t="shared" si="48"/>
        <v/>
      </c>
    </row>
    <row r="479" spans="1:232" ht="12.75" customHeight="1" x14ac:dyDescent="0.25">
      <c r="A479" s="105" t="s">
        <v>1072</v>
      </c>
      <c r="B479" s="105" t="s">
        <v>1489</v>
      </c>
      <c r="C479" s="133" t="s">
        <v>1142</v>
      </c>
      <c r="D479" s="210">
        <v>2019</v>
      </c>
      <c r="E479" s="211" t="s">
        <v>1496</v>
      </c>
      <c r="F479" s="133" t="s">
        <v>300</v>
      </c>
      <c r="G479" s="133" t="s">
        <v>1076</v>
      </c>
      <c r="H479" s="133" t="s">
        <v>1076</v>
      </c>
      <c r="I479" s="133" t="s">
        <v>1076</v>
      </c>
      <c r="J479" s="133" t="s">
        <v>1076</v>
      </c>
      <c r="K479" s="105" t="s">
        <v>1076</v>
      </c>
      <c r="L479" s="105" t="s">
        <v>1076</v>
      </c>
      <c r="M479" s="133" t="s">
        <v>1076</v>
      </c>
      <c r="N479" s="133" t="s">
        <v>1076</v>
      </c>
      <c r="O479" s="133" t="s">
        <v>1076</v>
      </c>
      <c r="P479" s="133" t="s">
        <v>1076</v>
      </c>
      <c r="Q479" s="133" t="s">
        <v>1076</v>
      </c>
      <c r="R479" s="133" t="s">
        <v>1076</v>
      </c>
      <c r="S479" s="105" t="s">
        <v>1077</v>
      </c>
      <c r="T479" s="105" t="s">
        <v>1077</v>
      </c>
      <c r="U479" s="133" t="s">
        <v>1077</v>
      </c>
      <c r="V479" s="133" t="s">
        <v>1077</v>
      </c>
      <c r="W479" s="105" t="s">
        <v>18</v>
      </c>
      <c r="X479" s="105" t="s">
        <v>1119</v>
      </c>
      <c r="Y479" s="133" t="s">
        <v>296</v>
      </c>
      <c r="Z479" s="133">
        <v>1</v>
      </c>
      <c r="AA479" s="133" t="s">
        <v>1497</v>
      </c>
      <c r="AB479" s="133">
        <v>1</v>
      </c>
      <c r="AC479" s="133">
        <v>1</v>
      </c>
      <c r="AD479" s="133">
        <v>3408</v>
      </c>
      <c r="AE479" s="133">
        <v>8</v>
      </c>
      <c r="AF479" s="133">
        <v>2</v>
      </c>
      <c r="AG479" s="133">
        <v>63900</v>
      </c>
      <c r="AH479" s="133">
        <v>4</v>
      </c>
      <c r="AI479" s="133" t="s">
        <v>1498</v>
      </c>
      <c r="AJ479" s="133">
        <v>6</v>
      </c>
      <c r="AK479" s="133"/>
      <c r="AL479" s="133"/>
      <c r="AM479" s="133">
        <v>2</v>
      </c>
      <c r="AN479" s="133" t="s">
        <v>831</v>
      </c>
      <c r="AO479" s="133">
        <v>500</v>
      </c>
      <c r="AP479" s="212" t="s">
        <v>1158</v>
      </c>
      <c r="AQ479" s="162" t="s">
        <v>441</v>
      </c>
      <c r="AR479" s="133" t="s">
        <v>319</v>
      </c>
      <c r="AS479" s="212" t="s">
        <v>674</v>
      </c>
      <c r="AT479" s="162" t="s">
        <v>1163</v>
      </c>
      <c r="AU479" s="133">
        <v>11.010999999999999</v>
      </c>
      <c r="AV479" s="133">
        <v>12.907</v>
      </c>
      <c r="AW479" s="162">
        <v>17.044</v>
      </c>
      <c r="AX479" s="133">
        <v>9.8659999999999997</v>
      </c>
      <c r="AY479" s="133">
        <v>10.305</v>
      </c>
      <c r="AZ479" s="133">
        <v>15.852</v>
      </c>
      <c r="BA479" s="133">
        <v>6.2110000000000003</v>
      </c>
      <c r="BB479" s="133">
        <v>49.018999999999998</v>
      </c>
      <c r="BC479" s="133">
        <v>124.22199999999999</v>
      </c>
      <c r="BD479" s="133">
        <v>10.291</v>
      </c>
      <c r="BE479" s="133">
        <v>80.123000000000005</v>
      </c>
      <c r="BF479" s="133">
        <v>16.5</v>
      </c>
      <c r="BG479" s="133">
        <v>19613.79</v>
      </c>
      <c r="BH479" s="133">
        <v>19636.074000000001</v>
      </c>
      <c r="BI479" s="133">
        <v>2.8359999999999999</v>
      </c>
      <c r="BJ479" s="133">
        <v>168.35300000000001</v>
      </c>
      <c r="BK479" s="133">
        <v>14756.986000000001</v>
      </c>
      <c r="BL479" s="133">
        <v>2.1309999999999998</v>
      </c>
      <c r="BM479" s="162">
        <v>169.62100000000001</v>
      </c>
      <c r="BN479" s="133">
        <v>9815.1489999999994</v>
      </c>
      <c r="BO479" s="133">
        <v>1.417</v>
      </c>
      <c r="BP479" s="133">
        <v>141.114</v>
      </c>
      <c r="BQ479" s="133">
        <v>4905.8220000000001</v>
      </c>
      <c r="BR479" s="133">
        <v>0.70799999999999996</v>
      </c>
      <c r="BS479" s="133">
        <v>102.474</v>
      </c>
      <c r="BT479" s="133">
        <v>185409.27</v>
      </c>
      <c r="BU479" s="133">
        <v>185373.39</v>
      </c>
      <c r="BV479" s="133">
        <v>3.141</v>
      </c>
      <c r="BW479" s="133">
        <v>169.839</v>
      </c>
      <c r="BX479" s="133">
        <v>139034.48800000001</v>
      </c>
      <c r="BY479" s="133">
        <v>2.3559999999999999</v>
      </c>
      <c r="BZ479" s="133">
        <v>159.39400000000001</v>
      </c>
      <c r="CA479" s="133">
        <v>92749.282999999996</v>
      </c>
      <c r="CB479" s="133">
        <v>1.5720000000000001</v>
      </c>
      <c r="CC479" s="133">
        <v>128.84200000000001</v>
      </c>
      <c r="CD479" s="133">
        <v>46380.006999999998</v>
      </c>
      <c r="CE479" s="133">
        <v>0.78600000000000003</v>
      </c>
      <c r="CF479" s="133">
        <v>94.462999999999994</v>
      </c>
      <c r="CG479" s="133">
        <v>68766.559999999998</v>
      </c>
      <c r="CH479" s="133">
        <v>69874.553</v>
      </c>
      <c r="CI479" s="133">
        <v>4.3819999999999997</v>
      </c>
      <c r="CJ479" s="133">
        <v>164.35400000000001</v>
      </c>
      <c r="CK479" s="133">
        <v>51591.798999999999</v>
      </c>
      <c r="CL479" s="133">
        <v>3.2349999999999999</v>
      </c>
      <c r="CM479" s="133">
        <v>163.87799999999999</v>
      </c>
      <c r="CN479" s="133">
        <v>34402.43</v>
      </c>
      <c r="CO479" s="133">
        <v>2.157</v>
      </c>
      <c r="CP479" s="133">
        <v>137.86699999999999</v>
      </c>
      <c r="CQ479" s="133">
        <v>17217.528999999999</v>
      </c>
      <c r="CR479" s="133">
        <v>1.08</v>
      </c>
      <c r="CS479" s="133">
        <v>105.375</v>
      </c>
      <c r="CT479" s="133">
        <v>36052.160000000003</v>
      </c>
      <c r="CU479" s="133">
        <v>35954.339999999997</v>
      </c>
      <c r="CV479" s="133">
        <v>2.39</v>
      </c>
      <c r="CW479" s="133">
        <v>161.72</v>
      </c>
      <c r="CX479" s="133">
        <v>27015</v>
      </c>
      <c r="CY479" s="133">
        <v>1.79</v>
      </c>
      <c r="CZ479" s="133">
        <v>162.44</v>
      </c>
      <c r="DA479" s="133">
        <v>18065.73</v>
      </c>
      <c r="DB479" s="133">
        <v>1.2</v>
      </c>
      <c r="DC479" s="133">
        <v>130.54</v>
      </c>
      <c r="DD479" s="133">
        <v>9019.64</v>
      </c>
      <c r="DE479" s="133">
        <v>0.6</v>
      </c>
      <c r="DF479" s="133">
        <v>94.79</v>
      </c>
      <c r="DG479" s="133">
        <v>53167.72</v>
      </c>
      <c r="DH479" s="133">
        <v>53297.83</v>
      </c>
      <c r="DI479" s="133">
        <v>2.5499999999999998</v>
      </c>
      <c r="DJ479" s="133">
        <v>161.51</v>
      </c>
      <c r="DK479" s="133">
        <v>39912.230000000003</v>
      </c>
      <c r="DL479" s="133">
        <v>1.91</v>
      </c>
      <c r="DM479" s="133">
        <v>163.1</v>
      </c>
      <c r="DN479" s="133">
        <v>26588.06</v>
      </c>
      <c r="DO479" s="133">
        <v>1.27</v>
      </c>
      <c r="DP479" s="133">
        <v>136.96</v>
      </c>
      <c r="DQ479" s="133">
        <v>13281.07</v>
      </c>
      <c r="DR479" s="133">
        <v>0.64</v>
      </c>
      <c r="DS479" s="133">
        <v>97.01</v>
      </c>
      <c r="DT479" s="133">
        <v>3944.62</v>
      </c>
      <c r="DU479" s="133">
        <v>3951.56</v>
      </c>
      <c r="DV479" s="133">
        <v>4.05</v>
      </c>
      <c r="DW479" s="133">
        <v>162.47</v>
      </c>
      <c r="DX479" s="133">
        <v>2962.72</v>
      </c>
      <c r="DY479" s="133">
        <v>3.03</v>
      </c>
      <c r="DZ479" s="133">
        <v>165.54</v>
      </c>
      <c r="EA479" s="133">
        <v>1970.21</v>
      </c>
      <c r="EB479" s="133">
        <v>2.02</v>
      </c>
      <c r="EC479" s="133">
        <v>144.16999999999999</v>
      </c>
      <c r="ED479" s="133">
        <v>984.16</v>
      </c>
      <c r="EE479" s="133">
        <v>1.01</v>
      </c>
      <c r="EF479" s="133">
        <v>101.83</v>
      </c>
      <c r="EG479" s="133">
        <v>586363.56000000006</v>
      </c>
      <c r="EH479" s="162">
        <v>592284.56000000006</v>
      </c>
      <c r="EI479" s="133">
        <v>1.673</v>
      </c>
      <c r="EJ479" s="133">
        <v>162.69</v>
      </c>
      <c r="EK479" s="133">
        <v>512964.88900000002</v>
      </c>
      <c r="EL479" s="133">
        <v>1.4490000000000001</v>
      </c>
      <c r="EM479" s="133">
        <v>159.88800000000001</v>
      </c>
      <c r="EN479" s="133">
        <v>438745.18926000001</v>
      </c>
      <c r="EO479" s="133">
        <v>1.2390000000000001</v>
      </c>
      <c r="EP479" s="133">
        <v>154.273</v>
      </c>
      <c r="EQ479" s="133">
        <v>366860.38423999998</v>
      </c>
      <c r="ER479" s="133">
        <v>1.036</v>
      </c>
      <c r="ES479" s="133">
        <v>142.417</v>
      </c>
      <c r="ET479" s="133">
        <v>294267.35453999997</v>
      </c>
      <c r="EU479" s="133">
        <v>0.83099999999999996</v>
      </c>
      <c r="EV479" s="133">
        <v>127.89400000000001</v>
      </c>
      <c r="EW479" s="133">
        <v>217070.86442</v>
      </c>
      <c r="EX479" s="133">
        <v>0.61299999999999999</v>
      </c>
      <c r="EY479" s="133">
        <v>110.105</v>
      </c>
      <c r="EZ479" s="133">
        <v>147664.84578</v>
      </c>
      <c r="FA479" s="133">
        <v>0.41699999999999998</v>
      </c>
      <c r="FB479" s="133">
        <v>96.022000000000006</v>
      </c>
      <c r="FC479" s="133">
        <v>72593.029699999999</v>
      </c>
      <c r="FD479" s="133">
        <v>0.20499999999999999</v>
      </c>
      <c r="FE479" s="133">
        <v>79.043000000000006</v>
      </c>
      <c r="FF479" s="133">
        <v>1750.4</v>
      </c>
      <c r="FG479" s="133">
        <v>1745.82</v>
      </c>
      <c r="FH479" s="133">
        <v>5.16</v>
      </c>
      <c r="FI479" s="133">
        <v>78.05</v>
      </c>
      <c r="FJ479" s="133">
        <v>874.31</v>
      </c>
      <c r="FK479" s="133">
        <v>2.58</v>
      </c>
      <c r="FL479" s="133">
        <v>71.05</v>
      </c>
      <c r="FM479" s="132">
        <v>1725.05</v>
      </c>
      <c r="FN479" s="132">
        <v>1716.74</v>
      </c>
      <c r="FO479" s="133">
        <v>12.57</v>
      </c>
      <c r="FP479" s="133">
        <v>74.040000000000006</v>
      </c>
      <c r="FQ479" s="133">
        <v>855.09</v>
      </c>
      <c r="FR479" s="72">
        <v>6.26</v>
      </c>
      <c r="FS479" s="72">
        <v>68.87</v>
      </c>
      <c r="FT479" s="72">
        <v>19.649999999999999</v>
      </c>
      <c r="FU479" s="72">
        <v>1.71</v>
      </c>
      <c r="FV479" s="72">
        <v>163.69999999999999</v>
      </c>
      <c r="FW479" s="72">
        <v>19.41</v>
      </c>
      <c r="FX479" s="72">
        <v>1.69</v>
      </c>
      <c r="FY479" s="72">
        <v>165.84</v>
      </c>
      <c r="FZ479" s="72">
        <v>691243.09</v>
      </c>
      <c r="GA479" s="72">
        <v>4.67</v>
      </c>
      <c r="GB479" s="72">
        <v>165.57</v>
      </c>
      <c r="GC479" s="72">
        <v>1913384.85</v>
      </c>
      <c r="GD479" s="72">
        <v>12.92</v>
      </c>
      <c r="GE479" s="72">
        <v>161.25</v>
      </c>
      <c r="GF479" s="72">
        <v>60.7</v>
      </c>
      <c r="GG479" s="72">
        <v>11.3</v>
      </c>
      <c r="GH479" s="72">
        <v>78</v>
      </c>
      <c r="GI479" s="72">
        <v>28.7</v>
      </c>
      <c r="GJ479" s="72">
        <v>16.5</v>
      </c>
      <c r="GK479" s="72">
        <v>230.8</v>
      </c>
      <c r="GL479" s="72">
        <v>0</v>
      </c>
      <c r="GM479" s="72">
        <v>1</v>
      </c>
      <c r="GN479" s="72">
        <v>0</v>
      </c>
      <c r="GO479" s="133">
        <v>0</v>
      </c>
      <c r="GP479" s="133">
        <v>0</v>
      </c>
      <c r="GQ479" s="133">
        <v>0</v>
      </c>
      <c r="GR479" s="133" t="s">
        <v>1106</v>
      </c>
      <c r="GS479" s="72"/>
      <c r="GT479" s="72">
        <v>0.88500000000000001</v>
      </c>
      <c r="GU479" s="72">
        <v>0.92700000000000005</v>
      </c>
      <c r="GV479" s="72">
        <v>0.94299999999999995</v>
      </c>
      <c r="GW479" s="72">
        <v>0.93300000000000005</v>
      </c>
      <c r="GX479" s="72" t="s">
        <v>1085</v>
      </c>
      <c r="GY479" s="72">
        <v>0.97</v>
      </c>
      <c r="GZ479" s="72">
        <v>290</v>
      </c>
      <c r="HA479" s="133" t="s">
        <v>1086</v>
      </c>
      <c r="HB479" s="133" t="s">
        <v>1444</v>
      </c>
      <c r="HC479" s="53" t="str">
        <f t="shared" si="52"/>
        <v>192</v>
      </c>
      <c r="HD479" s="56">
        <f t="shared" si="53"/>
        <v>2019</v>
      </c>
      <c r="HF479" s="56" t="e">
        <f>MATCH(ROUND(#REF!,1),#REF!,0)</f>
        <v>#REF!</v>
      </c>
      <c r="HG479" s="56" t="e">
        <f>MATCH(ROUND(#REF!,1),#REF!,0)</f>
        <v>#REF!</v>
      </c>
      <c r="HH479" s="56" t="e">
        <f>MATCH(ROUND(#REF!,1),#REF!,0)</f>
        <v>#REF!</v>
      </c>
      <c r="HI479" s="56" t="e">
        <f>MATCH(ROUND(#REF!,1),#REF!,0)</f>
        <v>#REF!</v>
      </c>
      <c r="HK479" s="115">
        <f t="shared" si="49"/>
        <v>1</v>
      </c>
      <c r="HL479" s="115" t="str" cm="1">
        <f t="array" ref="HL479">IFERROR(INDEX(#REF!,'5. Data Set'!HH479),"")</f>
        <v/>
      </c>
      <c r="HN479" s="116" t="str" cm="1">
        <f t="array" ref="HN479">IF(IFERROR(INDEX($E$5:$E$900,SMALL(IF(ROUND($EH$5:$EH$900,1)=ROUND($EH479,1),ROW($EH$5:$EH$900)-4,""),1)),"")=$E479,"",IFERROR(INDEX($E$5:$E$900,SMALL(IF(ROUND($EH$5:$EH$900,1)=ROUND($EH479,1),ROW($EH$5:$EH$900)-4,""),1)),""))</f>
        <v/>
      </c>
      <c r="HO479" s="116" t="str" cm="1">
        <f t="array" ref="HO479">IF(IFERROR(INDEX($E$5:$E$900,SMALL(IF(ROUND($EH$5:$EH$900,1)=ROUND($EH479,1),ROW($EH$5:$EH$900)-4,""),2)),"")=$E479,"",IFERROR(INDEX($E$5:$E$900,SMALL(IF(ROUND($EH$5:$EH$900,1)=ROUND($EH479,1),ROW($EH$5:$EH$900)-4,""),2)),""))</f>
        <v/>
      </c>
      <c r="HP479" s="116" t="str" cm="1">
        <f t="array" ref="HP479">IF(IFERROR(INDEX($E$5:$E$900,SMALL(IF(ROUND($EH$5:$EH$900,1)=ROUND($EH479,1),ROW($EH$5:$EH$900)-4,""),3)),"")=$E479,"",IFERROR(INDEX($E$5:$E$900,SMALL(IF(ROUND($EH$5:$EH$900,1)=ROUND($EH479,1),ROW($EH$5:$EH$900)-4,""),3)),""))</f>
        <v/>
      </c>
      <c r="HQ479" s="117" t="str" cm="1">
        <f t="array" ref="HQ479">IF(IFERROR(INDEX($E$5:$E$900,SMALL(IF(ROUND($EH$5:$EH$900,1)=ROUND($EH479,1),ROW($EH$5:$EH$900)-4,""),4)),"")=$E479,"",IFERROR(INDEX($E$5:$E$900,SMALL(IF(ROUND($EH$5:$EH$900,1)=ROUND($EH479,1),ROW($EH$5:$EH$900)-4,""),4)),""))</f>
        <v/>
      </c>
      <c r="HR479" s="118"/>
      <c r="HS479" s="105" t="str">
        <f t="shared" si="50"/>
        <v>BCXA</v>
      </c>
      <c r="HT479" s="119" t="str">
        <f t="shared" si="51"/>
        <v/>
      </c>
      <c r="HU479" s="119" t="str">
        <f t="shared" si="51"/>
        <v/>
      </c>
      <c r="HV479" s="119" t="str">
        <f t="shared" si="51"/>
        <v/>
      </c>
      <c r="HW479" s="119" t="str">
        <f t="shared" si="48"/>
        <v/>
      </c>
    </row>
    <row r="480" spans="1:232" ht="12.75" customHeight="1" x14ac:dyDescent="0.25">
      <c r="A480" s="105" t="s">
        <v>1072</v>
      </c>
      <c r="B480" s="105" t="s">
        <v>1499</v>
      </c>
      <c r="C480" s="133" t="s">
        <v>1142</v>
      </c>
      <c r="D480" s="210">
        <v>2019</v>
      </c>
      <c r="E480" s="211" t="s">
        <v>1500</v>
      </c>
      <c r="F480" s="133" t="s">
        <v>309</v>
      </c>
      <c r="G480" s="133" t="s">
        <v>1076</v>
      </c>
      <c r="H480" s="133" t="s">
        <v>1076</v>
      </c>
      <c r="I480" s="133" t="s">
        <v>1076</v>
      </c>
      <c r="J480" s="133" t="s">
        <v>1076</v>
      </c>
      <c r="K480" s="105" t="s">
        <v>1076</v>
      </c>
      <c r="L480" s="105" t="s">
        <v>1076</v>
      </c>
      <c r="M480" s="133" t="s">
        <v>1076</v>
      </c>
      <c r="N480" s="133" t="s">
        <v>1076</v>
      </c>
      <c r="O480" s="133" t="s">
        <v>1076</v>
      </c>
      <c r="P480" s="133" t="s">
        <v>1076</v>
      </c>
      <c r="Q480" s="133" t="s">
        <v>1076</v>
      </c>
      <c r="R480" s="133" t="s">
        <v>1076</v>
      </c>
      <c r="S480" s="105" t="s">
        <v>1077</v>
      </c>
      <c r="T480" s="105" t="s">
        <v>1077</v>
      </c>
      <c r="U480" s="133" t="s">
        <v>1077</v>
      </c>
      <c r="V480" s="133" t="s">
        <v>1077</v>
      </c>
      <c r="W480" s="105" t="s">
        <v>18</v>
      </c>
      <c r="X480" s="105" t="s">
        <v>1119</v>
      </c>
      <c r="Y480" s="133" t="s">
        <v>296</v>
      </c>
      <c r="Z480" s="133">
        <v>1</v>
      </c>
      <c r="AA480" s="133" t="s">
        <v>1208</v>
      </c>
      <c r="AB480" s="133">
        <v>1</v>
      </c>
      <c r="AC480" s="133">
        <v>1</v>
      </c>
      <c r="AD480" s="133">
        <v>3100</v>
      </c>
      <c r="AE480" s="133">
        <v>8</v>
      </c>
      <c r="AF480" s="133">
        <v>2</v>
      </c>
      <c r="AG480" s="133">
        <v>63700</v>
      </c>
      <c r="AH480" s="133">
        <v>8</v>
      </c>
      <c r="AI480" s="133" t="s">
        <v>1501</v>
      </c>
      <c r="AJ480" s="133">
        <v>2</v>
      </c>
      <c r="AK480" s="133"/>
      <c r="AL480" s="133"/>
      <c r="AM480" s="133">
        <v>2</v>
      </c>
      <c r="AN480" s="133" t="s">
        <v>530</v>
      </c>
      <c r="AO480" s="133">
        <v>500</v>
      </c>
      <c r="AP480" s="212" t="s">
        <v>1140</v>
      </c>
      <c r="AQ480" s="162" t="s">
        <v>1081</v>
      </c>
      <c r="AR480" s="133" t="s">
        <v>1082</v>
      </c>
      <c r="AS480" s="212" t="s">
        <v>1188</v>
      </c>
      <c r="AT480" s="162" t="s">
        <v>1189</v>
      </c>
      <c r="AU480" s="133">
        <v>7.1609999999999996</v>
      </c>
      <c r="AV480" s="133">
        <v>6.242</v>
      </c>
      <c r="AW480" s="162">
        <v>19.254000000000001</v>
      </c>
      <c r="AX480" s="133">
        <v>11.813000000000001</v>
      </c>
      <c r="AY480" s="133">
        <v>10.026</v>
      </c>
      <c r="AZ480" s="133">
        <v>197.18100000000001</v>
      </c>
      <c r="BA480" s="133">
        <v>10.553000000000001</v>
      </c>
      <c r="BB480" s="133">
        <v>25.024999999999999</v>
      </c>
      <c r="BC480" s="133">
        <v>37.161999999999999</v>
      </c>
      <c r="BD480" s="133">
        <v>25.079000000000001</v>
      </c>
      <c r="BE480" s="133">
        <v>69.605999999999995</v>
      </c>
      <c r="BF480" s="133">
        <v>21.6</v>
      </c>
      <c r="BG480" s="133">
        <v>10761.73</v>
      </c>
      <c r="BH480" s="133">
        <v>10643.168</v>
      </c>
      <c r="BI480" s="133">
        <v>1.5369999999999999</v>
      </c>
      <c r="BJ480" s="133">
        <v>138.43899999999999</v>
      </c>
      <c r="BK480" s="133">
        <v>8075.799</v>
      </c>
      <c r="BL480" s="133">
        <v>1.1659999999999999</v>
      </c>
      <c r="BM480" s="162">
        <v>120.709</v>
      </c>
      <c r="BN480" s="133">
        <v>5377.6869999999999</v>
      </c>
      <c r="BO480" s="133">
        <v>0.77700000000000002</v>
      </c>
      <c r="BP480" s="133">
        <v>112.741</v>
      </c>
      <c r="BQ480" s="133">
        <v>2685.201</v>
      </c>
      <c r="BR480" s="133">
        <v>0.38800000000000001</v>
      </c>
      <c r="BS480" s="133">
        <v>108.95699999999999</v>
      </c>
      <c r="BT480" s="133">
        <v>76413.179999999993</v>
      </c>
      <c r="BU480" s="133">
        <v>76454.987999999998</v>
      </c>
      <c r="BV480" s="133">
        <v>1.296</v>
      </c>
      <c r="BW480" s="133">
        <v>126.95399999999999</v>
      </c>
      <c r="BX480" s="133">
        <v>57240.623</v>
      </c>
      <c r="BY480" s="133">
        <v>0.97</v>
      </c>
      <c r="BZ480" s="133">
        <v>115.023</v>
      </c>
      <c r="CA480" s="133">
        <v>38219.383000000002</v>
      </c>
      <c r="CB480" s="133">
        <v>0.64800000000000002</v>
      </c>
      <c r="CC480" s="133">
        <v>110.22</v>
      </c>
      <c r="CD480" s="133">
        <v>19083.195</v>
      </c>
      <c r="CE480" s="133">
        <v>0.32300000000000001</v>
      </c>
      <c r="CF480" s="133">
        <v>107.77500000000001</v>
      </c>
      <c r="CG480" s="133">
        <v>72542.539999999994</v>
      </c>
      <c r="CH480" s="133">
        <v>73579.687999999995</v>
      </c>
      <c r="CI480" s="133">
        <v>4.6139999999999999</v>
      </c>
      <c r="CJ480" s="133">
        <v>157.33799999999999</v>
      </c>
      <c r="CK480" s="133">
        <v>54398.701000000001</v>
      </c>
      <c r="CL480" s="133">
        <v>3.411</v>
      </c>
      <c r="CM480" s="133">
        <v>140.59800000000001</v>
      </c>
      <c r="CN480" s="133">
        <v>36264.894999999997</v>
      </c>
      <c r="CO480" s="133">
        <v>2.274</v>
      </c>
      <c r="CP480" s="133">
        <v>120.746</v>
      </c>
      <c r="CQ480" s="133">
        <v>18137.401999999998</v>
      </c>
      <c r="CR480" s="133">
        <v>1.137</v>
      </c>
      <c r="CS480" s="133">
        <v>110.92100000000001</v>
      </c>
      <c r="CT480" s="133">
        <v>38249.82</v>
      </c>
      <c r="CU480" s="133">
        <v>38278.51</v>
      </c>
      <c r="CV480" s="133">
        <v>2.54</v>
      </c>
      <c r="CW480" s="133">
        <v>130.44999999999999</v>
      </c>
      <c r="CX480" s="133">
        <v>28655.599999999999</v>
      </c>
      <c r="CY480" s="133">
        <v>1.9</v>
      </c>
      <c r="CZ480" s="133">
        <v>124.38</v>
      </c>
      <c r="DA480" s="133">
        <v>19050.41</v>
      </c>
      <c r="DB480" s="133">
        <v>1.27</v>
      </c>
      <c r="DC480" s="133">
        <v>113.73</v>
      </c>
      <c r="DD480" s="133">
        <v>9573.51</v>
      </c>
      <c r="DE480" s="133">
        <v>0.64</v>
      </c>
      <c r="DF480" s="133">
        <v>108.31</v>
      </c>
      <c r="DG480" s="133">
        <v>46052.28</v>
      </c>
      <c r="DH480" s="133">
        <v>46665.73</v>
      </c>
      <c r="DI480" s="133">
        <v>2.23</v>
      </c>
      <c r="DJ480" s="133">
        <v>136.58000000000001</v>
      </c>
      <c r="DK480" s="133">
        <v>34538.71</v>
      </c>
      <c r="DL480" s="133">
        <v>1.65</v>
      </c>
      <c r="DM480" s="133">
        <v>128.69999999999999</v>
      </c>
      <c r="DN480" s="133">
        <v>22996.59</v>
      </c>
      <c r="DO480" s="133">
        <v>1.1000000000000001</v>
      </c>
      <c r="DP480" s="133">
        <v>115.45</v>
      </c>
      <c r="DQ480" s="133">
        <v>11482.61</v>
      </c>
      <c r="DR480" s="133">
        <v>0.55000000000000004</v>
      </c>
      <c r="DS480" s="133">
        <v>109.04</v>
      </c>
      <c r="DT480" s="133">
        <v>42026.83</v>
      </c>
      <c r="DU480" s="133">
        <v>42447.19</v>
      </c>
      <c r="DV480" s="133">
        <v>43.45</v>
      </c>
      <c r="DW480" s="133">
        <v>134.68</v>
      </c>
      <c r="DX480" s="133">
        <v>31465.66</v>
      </c>
      <c r="DY480" s="133">
        <v>32.21</v>
      </c>
      <c r="DZ480" s="133">
        <v>127.35</v>
      </c>
      <c r="EA480" s="133">
        <v>21000.06</v>
      </c>
      <c r="EB480" s="133">
        <v>21.5</v>
      </c>
      <c r="EC480" s="133">
        <v>114.64</v>
      </c>
      <c r="ED480" s="133">
        <v>10475.43</v>
      </c>
      <c r="EE480" s="133">
        <v>10.72</v>
      </c>
      <c r="EF480" s="133">
        <v>108.56</v>
      </c>
      <c r="EG480" s="133">
        <v>991197.34</v>
      </c>
      <c r="EH480" s="162">
        <v>988353.99</v>
      </c>
      <c r="EI480" s="133">
        <v>2.7909999999999999</v>
      </c>
      <c r="EJ480" s="133">
        <v>148.51</v>
      </c>
      <c r="EK480" s="133">
        <v>867461.03099999996</v>
      </c>
      <c r="EL480" s="133">
        <v>2.4500000000000002</v>
      </c>
      <c r="EM480" s="133">
        <v>142.81800000000001</v>
      </c>
      <c r="EN480" s="133">
        <v>741157.12762000004</v>
      </c>
      <c r="EO480" s="133">
        <v>2.093</v>
      </c>
      <c r="EP480" s="133">
        <v>135.63800000000001</v>
      </c>
      <c r="EQ480" s="133">
        <v>619696.59499999997</v>
      </c>
      <c r="ER480" s="133">
        <v>1.75</v>
      </c>
      <c r="ES480" s="133">
        <v>127.28700000000001</v>
      </c>
      <c r="ET480" s="133">
        <v>497173.72535999998</v>
      </c>
      <c r="EU480" s="133">
        <v>1.4039999999999999</v>
      </c>
      <c r="EV480" s="133">
        <v>118.73699999999999</v>
      </c>
      <c r="EW480" s="133">
        <v>370047.39529999997</v>
      </c>
      <c r="EX480" s="133">
        <v>1.0449999999999999</v>
      </c>
      <c r="EY480" s="133">
        <v>112.782</v>
      </c>
      <c r="EZ480" s="133">
        <v>248232.75034</v>
      </c>
      <c r="FA480" s="133">
        <v>0.70099999999999996</v>
      </c>
      <c r="FB480" s="133">
        <v>110.694</v>
      </c>
      <c r="FC480" s="133">
        <v>124293.43134</v>
      </c>
      <c r="FD480" s="133">
        <v>0.35099999999999998</v>
      </c>
      <c r="FE480" s="133">
        <v>108.232</v>
      </c>
      <c r="FF480" s="133">
        <v>1292.04</v>
      </c>
      <c r="FG480" s="133">
        <v>1301.32</v>
      </c>
      <c r="FH480" s="133">
        <v>3.85</v>
      </c>
      <c r="FI480" s="133">
        <v>109.41</v>
      </c>
      <c r="FJ480" s="133">
        <v>647.83000000000004</v>
      </c>
      <c r="FK480" s="133">
        <v>1.91</v>
      </c>
      <c r="FL480" s="133">
        <v>107.4</v>
      </c>
      <c r="FM480" s="132">
        <v>763.4</v>
      </c>
      <c r="FN480" s="132">
        <v>770.94</v>
      </c>
      <c r="FO480" s="133">
        <v>5.64</v>
      </c>
      <c r="FP480" s="133">
        <v>107.49</v>
      </c>
      <c r="FQ480" s="133">
        <v>382.69</v>
      </c>
      <c r="FR480" s="72">
        <v>2.8</v>
      </c>
      <c r="FS480" s="72">
        <v>106.53</v>
      </c>
      <c r="FT480" s="72">
        <v>47.14</v>
      </c>
      <c r="FU480" s="72">
        <v>4.09</v>
      </c>
      <c r="FV480" s="72">
        <v>156.36000000000001</v>
      </c>
      <c r="FW480" s="72">
        <v>42.92</v>
      </c>
      <c r="FX480" s="72">
        <v>3.73</v>
      </c>
      <c r="FY480" s="72">
        <v>155.02000000000001</v>
      </c>
      <c r="FZ480" s="72">
        <v>655384.02</v>
      </c>
      <c r="GA480" s="72">
        <v>4.43</v>
      </c>
      <c r="GB480" s="72">
        <v>154.56</v>
      </c>
      <c r="GC480" s="72">
        <v>1609082.2</v>
      </c>
      <c r="GD480" s="72">
        <v>10.87</v>
      </c>
      <c r="GE480" s="72">
        <v>156.1</v>
      </c>
      <c r="GF480" s="72">
        <v>104.9</v>
      </c>
      <c r="GG480" s="72">
        <v>15.5</v>
      </c>
      <c r="GH480" s="72">
        <v>30.5</v>
      </c>
      <c r="GI480" s="72">
        <v>41.8</v>
      </c>
      <c r="GJ480" s="72">
        <v>21.6</v>
      </c>
      <c r="GK480" s="72">
        <v>230.5</v>
      </c>
      <c r="GL480" s="72">
        <v>0</v>
      </c>
      <c r="GM480" s="72">
        <v>1</v>
      </c>
      <c r="GN480" s="72">
        <v>0</v>
      </c>
      <c r="GO480" s="133">
        <v>0</v>
      </c>
      <c r="GP480" s="133">
        <v>0</v>
      </c>
      <c r="GQ480" s="133">
        <v>0</v>
      </c>
      <c r="GR480" s="133" t="s">
        <v>1106</v>
      </c>
      <c r="GS480" s="72"/>
      <c r="GT480" s="72">
        <v>0.91</v>
      </c>
      <c r="GU480" s="72">
        <v>0.93</v>
      </c>
      <c r="GV480" s="72">
        <v>0.95</v>
      </c>
      <c r="GW480" s="72">
        <v>0.93</v>
      </c>
      <c r="GX480" s="72" t="s">
        <v>1085</v>
      </c>
      <c r="GY480" s="72">
        <v>1</v>
      </c>
      <c r="GZ480" s="72">
        <v>800</v>
      </c>
      <c r="HA480" s="133" t="s">
        <v>1086</v>
      </c>
      <c r="HB480" s="133" t="s">
        <v>1444</v>
      </c>
      <c r="HC480" s="53" t="str">
        <f t="shared" si="52"/>
        <v>193</v>
      </c>
      <c r="HD480" s="56">
        <f t="shared" si="53"/>
        <v>2019</v>
      </c>
      <c r="HF480" s="56" t="e">
        <f>MATCH(ROUND(#REF!,1),#REF!,0)</f>
        <v>#REF!</v>
      </c>
      <c r="HG480" s="56" t="e">
        <f>MATCH(ROUND(#REF!,1),#REF!,0)</f>
        <v>#REF!</v>
      </c>
      <c r="HH480" s="56" t="e">
        <f>MATCH(ROUND(#REF!,1),#REF!,0)</f>
        <v>#REF!</v>
      </c>
      <c r="HI480" s="56" t="e">
        <f>MATCH(ROUND(#REF!,1),#REF!,0)</f>
        <v>#REF!</v>
      </c>
      <c r="HK480" s="115">
        <f t="shared" si="49"/>
        <v>1</v>
      </c>
      <c r="HL480" s="115" t="str" cm="1">
        <f t="array" ref="HL480">IFERROR(INDEX(#REF!,'5. Data Set'!HH480),"")</f>
        <v/>
      </c>
      <c r="HN480" s="116" t="str" cm="1">
        <f t="array" ref="HN480">IF(IFERROR(INDEX($E$5:$E$900,SMALL(IF(ROUND($EH$5:$EH$900,1)=ROUND($EH480,1),ROW($EH$5:$EH$900)-4,""),1)),"")=$E480,"",IFERROR(INDEX($E$5:$E$900,SMALL(IF(ROUND($EH$5:$EH$900,1)=ROUND($EH480,1),ROW($EH$5:$EH$900)-4,""),1)),""))</f>
        <v/>
      </c>
      <c r="HO480" s="116" t="str" cm="1">
        <f t="array" ref="HO480">IF(IFERROR(INDEX($E$5:$E$900,SMALL(IF(ROUND($EH$5:$EH$900,1)=ROUND($EH480,1),ROW($EH$5:$EH$900)-4,""),2)),"")=$E480,"",IFERROR(INDEX($E$5:$E$900,SMALL(IF(ROUND($EH$5:$EH$900,1)=ROUND($EH480,1),ROW($EH$5:$EH$900)-4,""),2)),""))</f>
        <v/>
      </c>
      <c r="HP480" s="116" t="str" cm="1">
        <f t="array" ref="HP480">IF(IFERROR(INDEX($E$5:$E$900,SMALL(IF(ROUND($EH$5:$EH$900,1)=ROUND($EH480,1),ROW($EH$5:$EH$900)-4,""),3)),"")=$E480,"",IFERROR(INDEX($E$5:$E$900,SMALL(IF(ROUND($EH$5:$EH$900,1)=ROUND($EH480,1),ROW($EH$5:$EH$900)-4,""),3)),""))</f>
        <v/>
      </c>
      <c r="HQ480" s="117" t="str" cm="1">
        <f t="array" ref="HQ480">IF(IFERROR(INDEX($E$5:$E$900,SMALL(IF(ROUND($EH$5:$EH$900,1)=ROUND($EH480,1),ROW($EH$5:$EH$900)-4,""),4)),"")=$E480,"",IFERROR(INDEX($E$5:$E$900,SMALL(IF(ROUND($EH$5:$EH$900,1)=ROUND($EH480,1),ROW($EH$5:$EH$900)-4,""),4)),""))</f>
        <v/>
      </c>
      <c r="HR480" s="118"/>
      <c r="HS480" s="105" t="str">
        <f t="shared" si="50"/>
        <v>BCXB</v>
      </c>
      <c r="HT480" s="119" t="str">
        <f t="shared" si="51"/>
        <v/>
      </c>
      <c r="HU480" s="119" t="str">
        <f t="shared" si="51"/>
        <v/>
      </c>
      <c r="HV480" s="119" t="str">
        <f t="shared" si="51"/>
        <v/>
      </c>
      <c r="HW480" s="119" t="str">
        <f t="shared" si="48"/>
        <v/>
      </c>
    </row>
    <row r="481" spans="1:231" ht="12.75" customHeight="1" x14ac:dyDescent="0.25">
      <c r="A481" s="105" t="s">
        <v>1072</v>
      </c>
      <c r="B481" s="105" t="s">
        <v>1499</v>
      </c>
      <c r="C481" s="133" t="s">
        <v>1142</v>
      </c>
      <c r="D481" s="210">
        <v>2019</v>
      </c>
      <c r="E481" s="211" t="s">
        <v>1502</v>
      </c>
      <c r="F481" s="133" t="s">
        <v>300</v>
      </c>
      <c r="G481" s="133" t="s">
        <v>1076</v>
      </c>
      <c r="H481" s="133" t="s">
        <v>1076</v>
      </c>
      <c r="I481" s="133" t="s">
        <v>1076</v>
      </c>
      <c r="J481" s="133" t="s">
        <v>1076</v>
      </c>
      <c r="K481" s="105" t="s">
        <v>1076</v>
      </c>
      <c r="L481" s="105" t="s">
        <v>1076</v>
      </c>
      <c r="M481" s="133" t="s">
        <v>1076</v>
      </c>
      <c r="N481" s="133" t="s">
        <v>1076</v>
      </c>
      <c r="O481" s="133" t="s">
        <v>1076</v>
      </c>
      <c r="P481" s="133" t="s">
        <v>1076</v>
      </c>
      <c r="Q481" s="133" t="s">
        <v>1076</v>
      </c>
      <c r="R481" s="133" t="s">
        <v>1076</v>
      </c>
      <c r="S481" s="105" t="s">
        <v>1077</v>
      </c>
      <c r="T481" s="105" t="s">
        <v>1077</v>
      </c>
      <c r="U481" s="133" t="s">
        <v>1077</v>
      </c>
      <c r="V481" s="133" t="s">
        <v>1077</v>
      </c>
      <c r="W481" s="105" t="s">
        <v>18</v>
      </c>
      <c r="X481" s="105" t="s">
        <v>1119</v>
      </c>
      <c r="Y481" s="133" t="s">
        <v>296</v>
      </c>
      <c r="Z481" s="133">
        <v>1</v>
      </c>
      <c r="AA481" s="133" t="s">
        <v>1191</v>
      </c>
      <c r="AB481" s="133">
        <v>1</v>
      </c>
      <c r="AC481" s="133">
        <v>1</v>
      </c>
      <c r="AD481" s="133">
        <v>2000</v>
      </c>
      <c r="AE481" s="133">
        <v>64</v>
      </c>
      <c r="AF481" s="133">
        <v>2</v>
      </c>
      <c r="AG481" s="133">
        <v>511700</v>
      </c>
      <c r="AH481" s="133">
        <v>8</v>
      </c>
      <c r="AI481" s="133" t="s">
        <v>1503</v>
      </c>
      <c r="AJ481" s="133">
        <v>2</v>
      </c>
      <c r="AK481" s="133"/>
      <c r="AL481" s="133"/>
      <c r="AM481" s="133">
        <v>2</v>
      </c>
      <c r="AN481" s="133" t="s">
        <v>530</v>
      </c>
      <c r="AO481" s="133">
        <v>1600</v>
      </c>
      <c r="AP481" s="212" t="s">
        <v>1140</v>
      </c>
      <c r="AQ481" s="162" t="s">
        <v>1081</v>
      </c>
      <c r="AR481" s="133" t="s">
        <v>1082</v>
      </c>
      <c r="AS481" s="212" t="s">
        <v>1188</v>
      </c>
      <c r="AT481" s="162" t="s">
        <v>1189</v>
      </c>
      <c r="AU481" s="133">
        <v>25.059000000000001</v>
      </c>
      <c r="AV481" s="133">
        <v>27.405999999999999</v>
      </c>
      <c r="AW481" s="162">
        <v>51.731999999999999</v>
      </c>
      <c r="AX481" s="133">
        <v>35.865000000000002</v>
      </c>
      <c r="AY481" s="133">
        <v>30.611999999999998</v>
      </c>
      <c r="AZ481" s="133">
        <v>607.755</v>
      </c>
      <c r="BA481" s="133">
        <v>25.765999999999998</v>
      </c>
      <c r="BB481" s="133">
        <v>163.584</v>
      </c>
      <c r="BC481" s="133">
        <v>1543.057</v>
      </c>
      <c r="BD481" s="133">
        <v>26.661999999999999</v>
      </c>
      <c r="BE481" s="133">
        <v>444.53399999999999</v>
      </c>
      <c r="BF481" s="133">
        <v>69.3</v>
      </c>
      <c r="BG481" s="133">
        <v>89158.28</v>
      </c>
      <c r="BH481" s="133">
        <v>89168.528999999995</v>
      </c>
      <c r="BI481" s="133">
        <v>12.877000000000001</v>
      </c>
      <c r="BJ481" s="133">
        <v>347.76600000000002</v>
      </c>
      <c r="BK481" s="133">
        <v>66917.982000000004</v>
      </c>
      <c r="BL481" s="133">
        <v>9.6639999999999997</v>
      </c>
      <c r="BM481" s="162">
        <v>310.26100000000002</v>
      </c>
      <c r="BN481" s="133">
        <v>44523.483</v>
      </c>
      <c r="BO481" s="133">
        <v>6.43</v>
      </c>
      <c r="BP481" s="133">
        <v>273.18200000000002</v>
      </c>
      <c r="BQ481" s="133">
        <v>22278.737000000001</v>
      </c>
      <c r="BR481" s="133">
        <v>3.2170000000000001</v>
      </c>
      <c r="BS481" s="133">
        <v>221.49199999999999</v>
      </c>
      <c r="BT481" s="133">
        <v>792628.88</v>
      </c>
      <c r="BU481" s="133">
        <v>792660.62</v>
      </c>
      <c r="BV481" s="133">
        <v>13.433</v>
      </c>
      <c r="BW481" s="133">
        <v>330.08100000000002</v>
      </c>
      <c r="BX481" s="133">
        <v>594682.73699999996</v>
      </c>
      <c r="BY481" s="133">
        <v>10.077999999999999</v>
      </c>
      <c r="BZ481" s="133">
        <v>291.46600000000001</v>
      </c>
      <c r="CA481" s="133">
        <v>396360.46100000001</v>
      </c>
      <c r="CB481" s="133">
        <v>6.7169999999999996</v>
      </c>
      <c r="CC481" s="133">
        <v>255.708</v>
      </c>
      <c r="CD481" s="133">
        <v>198107.992</v>
      </c>
      <c r="CE481" s="133">
        <v>3.3570000000000002</v>
      </c>
      <c r="CF481" s="133">
        <v>219.97</v>
      </c>
      <c r="CG481" s="133">
        <v>358759.07</v>
      </c>
      <c r="CH481" s="133">
        <v>365313.72600000002</v>
      </c>
      <c r="CI481" s="133">
        <v>22.908999999999999</v>
      </c>
      <c r="CJ481" s="133">
        <v>297.64400000000001</v>
      </c>
      <c r="CK481" s="133">
        <v>269050.03200000001</v>
      </c>
      <c r="CL481" s="133">
        <v>16.872</v>
      </c>
      <c r="CM481" s="133">
        <v>261.721</v>
      </c>
      <c r="CN481" s="133">
        <v>179295.753</v>
      </c>
      <c r="CO481" s="133">
        <v>11.244</v>
      </c>
      <c r="CP481" s="133">
        <v>225.60300000000001</v>
      </c>
      <c r="CQ481" s="133">
        <v>89750.357000000004</v>
      </c>
      <c r="CR481" s="133">
        <v>5.6280000000000001</v>
      </c>
      <c r="CS481" s="133">
        <v>194.32</v>
      </c>
      <c r="CT481" s="133">
        <v>192444.7</v>
      </c>
      <c r="CU481" s="133">
        <v>192437.13</v>
      </c>
      <c r="CV481" s="133">
        <v>12.78</v>
      </c>
      <c r="CW481" s="133">
        <v>221.78</v>
      </c>
      <c r="CX481" s="133">
        <v>144494.74</v>
      </c>
      <c r="CY481" s="133">
        <v>9.6</v>
      </c>
      <c r="CZ481" s="133">
        <v>206.22</v>
      </c>
      <c r="DA481" s="133">
        <v>96241.64</v>
      </c>
      <c r="DB481" s="133">
        <v>6.39</v>
      </c>
      <c r="DC481" s="133">
        <v>189.42</v>
      </c>
      <c r="DD481" s="133">
        <v>48133.05</v>
      </c>
      <c r="DE481" s="133">
        <v>3.2</v>
      </c>
      <c r="DF481" s="133">
        <v>174.87</v>
      </c>
      <c r="DG481" s="133">
        <v>247295.9</v>
      </c>
      <c r="DH481" s="133">
        <v>247595.44</v>
      </c>
      <c r="DI481" s="133">
        <v>11.85</v>
      </c>
      <c r="DJ481" s="133">
        <v>247.71</v>
      </c>
      <c r="DK481" s="133">
        <v>185534.02</v>
      </c>
      <c r="DL481" s="133">
        <v>8.8800000000000008</v>
      </c>
      <c r="DM481" s="133">
        <v>227.79</v>
      </c>
      <c r="DN481" s="133">
        <v>123523.25</v>
      </c>
      <c r="DO481" s="133">
        <v>5.91</v>
      </c>
      <c r="DP481" s="133">
        <v>204.03</v>
      </c>
      <c r="DQ481" s="133">
        <v>61868.35</v>
      </c>
      <c r="DR481" s="133">
        <v>2.96</v>
      </c>
      <c r="DS481" s="133">
        <v>182.44</v>
      </c>
      <c r="DT481" s="133">
        <v>220171.07</v>
      </c>
      <c r="DU481" s="133">
        <v>220303.44</v>
      </c>
      <c r="DV481" s="133">
        <v>225.52</v>
      </c>
      <c r="DW481" s="133">
        <v>234.52</v>
      </c>
      <c r="DX481" s="133">
        <v>165301.75</v>
      </c>
      <c r="DY481" s="133">
        <v>169.22</v>
      </c>
      <c r="DZ481" s="133">
        <v>216.68</v>
      </c>
      <c r="EA481" s="133">
        <v>110266.87</v>
      </c>
      <c r="EB481" s="133">
        <v>112.88</v>
      </c>
      <c r="EC481" s="133">
        <v>196.13</v>
      </c>
      <c r="ED481" s="133">
        <v>55029.55</v>
      </c>
      <c r="EE481" s="133">
        <v>56.33</v>
      </c>
      <c r="EF481" s="133">
        <v>178.47</v>
      </c>
      <c r="EG481" s="133">
        <v>5101222.26</v>
      </c>
      <c r="EH481" s="162">
        <v>4934250.49</v>
      </c>
      <c r="EI481" s="133">
        <v>13.933999999999999</v>
      </c>
      <c r="EJ481" s="133">
        <v>334.73</v>
      </c>
      <c r="EK481" s="133">
        <v>4465697.3679999998</v>
      </c>
      <c r="EL481" s="133">
        <v>12.611000000000001</v>
      </c>
      <c r="EM481" s="133">
        <v>326.35199999999998</v>
      </c>
      <c r="EN481" s="133">
        <v>3837161.3162400001</v>
      </c>
      <c r="EO481" s="133">
        <v>10.836</v>
      </c>
      <c r="EP481" s="133">
        <v>312.18299999999999</v>
      </c>
      <c r="EQ481" s="133">
        <v>3183115.8242600001</v>
      </c>
      <c r="ER481" s="133">
        <v>8.9890000000000008</v>
      </c>
      <c r="ES481" s="133">
        <v>289.16000000000003</v>
      </c>
      <c r="ET481" s="133">
        <v>2549254.7356599998</v>
      </c>
      <c r="EU481" s="133">
        <v>7.1989999999999998</v>
      </c>
      <c r="EV481" s="133">
        <v>264.23500000000001</v>
      </c>
      <c r="EW481" s="133">
        <v>1912560.7483399999</v>
      </c>
      <c r="EX481" s="133">
        <v>5.4009999999999998</v>
      </c>
      <c r="EY481" s="133">
        <v>229.745</v>
      </c>
      <c r="EZ481" s="133">
        <v>1280116.1091</v>
      </c>
      <c r="FA481" s="133">
        <v>3.6150000000000002</v>
      </c>
      <c r="FB481" s="133">
        <v>203.054</v>
      </c>
      <c r="FC481" s="133">
        <v>634569.31328</v>
      </c>
      <c r="FD481" s="133">
        <v>1.792</v>
      </c>
      <c r="FE481" s="133">
        <v>182.61699999999999</v>
      </c>
      <c r="FF481" s="133">
        <v>12374.59</v>
      </c>
      <c r="FG481" s="133">
        <v>12451.92</v>
      </c>
      <c r="FH481" s="133">
        <v>36.79</v>
      </c>
      <c r="FI481" s="133">
        <v>160.44999999999999</v>
      </c>
      <c r="FJ481" s="133">
        <v>6191.48</v>
      </c>
      <c r="FK481" s="133">
        <v>18.29</v>
      </c>
      <c r="FL481" s="133">
        <v>156.75</v>
      </c>
      <c r="FM481" s="132">
        <v>46614.26</v>
      </c>
      <c r="FN481" s="132">
        <v>47438.65</v>
      </c>
      <c r="FO481" s="133">
        <v>347.31</v>
      </c>
      <c r="FP481" s="133">
        <v>159.16</v>
      </c>
      <c r="FQ481" s="133">
        <v>23300.62</v>
      </c>
      <c r="FR481" s="72">
        <v>170.59</v>
      </c>
      <c r="FS481" s="72">
        <v>156.34</v>
      </c>
      <c r="FT481" s="72">
        <v>92.68</v>
      </c>
      <c r="FU481" s="72">
        <v>8.0500000000000007</v>
      </c>
      <c r="FV481" s="72">
        <v>300.2</v>
      </c>
      <c r="FW481" s="72">
        <v>92.56</v>
      </c>
      <c r="FX481" s="72">
        <v>8.0399999999999991</v>
      </c>
      <c r="FY481" s="72">
        <v>302.89999999999998</v>
      </c>
      <c r="FZ481" s="72">
        <v>3133121.4</v>
      </c>
      <c r="GA481" s="72">
        <v>21.16</v>
      </c>
      <c r="GB481" s="72">
        <v>326</v>
      </c>
      <c r="GC481" s="72">
        <v>21941163.129999999</v>
      </c>
      <c r="GD481" s="72">
        <v>148.16</v>
      </c>
      <c r="GE481" s="72">
        <v>333.28</v>
      </c>
      <c r="GF481" s="72">
        <v>152.1</v>
      </c>
      <c r="GG481" s="72">
        <v>48.3</v>
      </c>
      <c r="GH481" s="72">
        <v>502.4</v>
      </c>
      <c r="GI481" s="72">
        <v>108.9</v>
      </c>
      <c r="GJ481" s="72">
        <v>69.3</v>
      </c>
      <c r="GK481" s="72">
        <v>230.2</v>
      </c>
      <c r="GL481" s="72">
        <v>0</v>
      </c>
      <c r="GM481" s="72">
        <v>1</v>
      </c>
      <c r="GN481" s="72">
        <v>0</v>
      </c>
      <c r="GO481" s="133">
        <v>0</v>
      </c>
      <c r="GP481" s="133">
        <v>0</v>
      </c>
      <c r="GQ481" s="133">
        <v>0</v>
      </c>
      <c r="GR481" s="133" t="s">
        <v>1103</v>
      </c>
      <c r="GS481" s="72"/>
      <c r="GT481" s="72">
        <v>0.91</v>
      </c>
      <c r="GU481" s="72">
        <v>0.93</v>
      </c>
      <c r="GV481" s="72">
        <v>0.95</v>
      </c>
      <c r="GW481" s="72">
        <v>0.93</v>
      </c>
      <c r="GX481" s="72" t="s">
        <v>1085</v>
      </c>
      <c r="GY481" s="72">
        <v>1</v>
      </c>
      <c r="GZ481" s="72">
        <v>800</v>
      </c>
      <c r="HA481" s="133" t="s">
        <v>1086</v>
      </c>
      <c r="HB481" s="133" t="s">
        <v>1444</v>
      </c>
      <c r="HC481" s="53" t="str">
        <f t="shared" si="52"/>
        <v>194</v>
      </c>
      <c r="HD481" s="56">
        <f t="shared" si="53"/>
        <v>2019</v>
      </c>
      <c r="HF481" s="56" t="e">
        <f>MATCH(ROUND(#REF!,1),#REF!,0)</f>
        <v>#REF!</v>
      </c>
      <c r="HG481" s="56" t="e">
        <f>MATCH(ROUND(#REF!,1),#REF!,0)</f>
        <v>#REF!</v>
      </c>
      <c r="HH481" s="56" t="e">
        <f>MATCH(ROUND(#REF!,1),#REF!,0)</f>
        <v>#REF!</v>
      </c>
      <c r="HI481" s="56" t="e">
        <f>MATCH(ROUND(#REF!,1),#REF!,0)</f>
        <v>#REF!</v>
      </c>
      <c r="HK481" s="115">
        <f t="shared" si="49"/>
        <v>1</v>
      </c>
      <c r="HL481" s="115" t="str" cm="1">
        <f t="array" ref="HL481">IFERROR(INDEX(#REF!,'5. Data Set'!HH481),"")</f>
        <v/>
      </c>
      <c r="HN481" s="116" t="str" cm="1">
        <f t="array" ref="HN481">IF(IFERROR(INDEX($E$5:$E$900,SMALL(IF(ROUND($EH$5:$EH$900,1)=ROUND($EH481,1),ROW($EH$5:$EH$900)-4,""),1)),"")=$E481,"",IFERROR(INDEX($E$5:$E$900,SMALL(IF(ROUND($EH$5:$EH$900,1)=ROUND($EH481,1),ROW($EH$5:$EH$900)-4,""),1)),""))</f>
        <v/>
      </c>
      <c r="HO481" s="116" t="str" cm="1">
        <f t="array" ref="HO481">IF(IFERROR(INDEX($E$5:$E$900,SMALL(IF(ROUND($EH$5:$EH$900,1)=ROUND($EH481,1),ROW($EH$5:$EH$900)-4,""),2)),"")=$E481,"",IFERROR(INDEX($E$5:$E$900,SMALL(IF(ROUND($EH$5:$EH$900,1)=ROUND($EH481,1),ROW($EH$5:$EH$900)-4,""),2)),""))</f>
        <v/>
      </c>
      <c r="HP481" s="116" t="str" cm="1">
        <f t="array" ref="HP481">IF(IFERROR(INDEX($E$5:$E$900,SMALL(IF(ROUND($EH$5:$EH$900,1)=ROUND($EH481,1),ROW($EH$5:$EH$900)-4,""),3)),"")=$E481,"",IFERROR(INDEX($E$5:$E$900,SMALL(IF(ROUND($EH$5:$EH$900,1)=ROUND($EH481,1),ROW($EH$5:$EH$900)-4,""),3)),""))</f>
        <v/>
      </c>
      <c r="HQ481" s="117" t="str" cm="1">
        <f t="array" ref="HQ481">IF(IFERROR(INDEX($E$5:$E$900,SMALL(IF(ROUND($EH$5:$EH$900,1)=ROUND($EH481,1),ROW($EH$5:$EH$900)-4,""),4)),"")=$E481,"",IFERROR(INDEX($E$5:$E$900,SMALL(IF(ROUND($EH$5:$EH$900,1)=ROUND($EH481,1),ROW($EH$5:$EH$900)-4,""),4)),""))</f>
        <v/>
      </c>
      <c r="HR481" s="118"/>
      <c r="HS481" s="105" t="str">
        <f t="shared" si="50"/>
        <v>BCXB</v>
      </c>
      <c r="HT481" s="119" t="str">
        <f t="shared" si="51"/>
        <v/>
      </c>
      <c r="HU481" s="119" t="str">
        <f t="shared" si="51"/>
        <v/>
      </c>
      <c r="HV481" s="119" t="str">
        <f t="shared" si="51"/>
        <v/>
      </c>
      <c r="HW481" s="119" t="str">
        <f t="shared" si="48"/>
        <v/>
      </c>
    </row>
    <row r="482" spans="1:231" ht="12.75" customHeight="1" x14ac:dyDescent="0.25">
      <c r="A482" s="105" t="s">
        <v>1072</v>
      </c>
      <c r="B482" s="105" t="s">
        <v>1499</v>
      </c>
      <c r="C482" s="133" t="s">
        <v>1142</v>
      </c>
      <c r="D482" s="210">
        <v>2019</v>
      </c>
      <c r="E482" s="211" t="s">
        <v>1504</v>
      </c>
      <c r="F482" s="133" t="s">
        <v>49</v>
      </c>
      <c r="G482" s="133" t="s">
        <v>1076</v>
      </c>
      <c r="H482" s="133" t="s">
        <v>1076</v>
      </c>
      <c r="I482" s="133" t="s">
        <v>1076</v>
      </c>
      <c r="J482" s="133" t="s">
        <v>1076</v>
      </c>
      <c r="K482" s="105" t="s">
        <v>1076</v>
      </c>
      <c r="L482" s="105" t="s">
        <v>1076</v>
      </c>
      <c r="M482" s="133" t="s">
        <v>1076</v>
      </c>
      <c r="N482" s="133" t="s">
        <v>1076</v>
      </c>
      <c r="O482" s="133" t="s">
        <v>1076</v>
      </c>
      <c r="P482" s="133" t="s">
        <v>1076</v>
      </c>
      <c r="Q482" s="133" t="s">
        <v>1076</v>
      </c>
      <c r="R482" s="133" t="s">
        <v>1076</v>
      </c>
      <c r="S482" s="105" t="s">
        <v>1077</v>
      </c>
      <c r="T482" s="105" t="s">
        <v>1077</v>
      </c>
      <c r="U482" s="133" t="s">
        <v>1077</v>
      </c>
      <c r="V482" s="133" t="s">
        <v>1077</v>
      </c>
      <c r="W482" s="105" t="s">
        <v>18</v>
      </c>
      <c r="X482" s="105" t="s">
        <v>1119</v>
      </c>
      <c r="Y482" s="133" t="s">
        <v>296</v>
      </c>
      <c r="Z482" s="133">
        <v>1</v>
      </c>
      <c r="AA482" s="133" t="s">
        <v>1505</v>
      </c>
      <c r="AB482" s="133">
        <v>1</v>
      </c>
      <c r="AC482" s="133">
        <v>1</v>
      </c>
      <c r="AD482" s="133">
        <v>2500</v>
      </c>
      <c r="AE482" s="133">
        <v>32</v>
      </c>
      <c r="AF482" s="133">
        <v>2</v>
      </c>
      <c r="AG482" s="133">
        <v>127700</v>
      </c>
      <c r="AH482" s="133">
        <v>8</v>
      </c>
      <c r="AI482" s="133" t="s">
        <v>1506</v>
      </c>
      <c r="AJ482" s="133">
        <v>2</v>
      </c>
      <c r="AK482" s="133"/>
      <c r="AL482" s="133"/>
      <c r="AM482" s="133">
        <v>2</v>
      </c>
      <c r="AN482" s="133" t="s">
        <v>530</v>
      </c>
      <c r="AO482" s="133">
        <v>800</v>
      </c>
      <c r="AP482" s="212" t="s">
        <v>1140</v>
      </c>
      <c r="AQ482" s="162" t="s">
        <v>1081</v>
      </c>
      <c r="AR482" s="133" t="s">
        <v>1082</v>
      </c>
      <c r="AS482" s="212" t="s">
        <v>1188</v>
      </c>
      <c r="AT482" s="162" t="s">
        <v>1189</v>
      </c>
      <c r="AU482" s="133">
        <v>24.282</v>
      </c>
      <c r="AV482" s="133">
        <v>31.312999999999999</v>
      </c>
      <c r="AW482" s="162">
        <v>46.811999999999998</v>
      </c>
      <c r="AX482" s="133">
        <v>32.098999999999997</v>
      </c>
      <c r="AY482" s="133">
        <v>26.364999999999998</v>
      </c>
      <c r="AZ482" s="133">
        <v>534.06799999999998</v>
      </c>
      <c r="BA482" s="133">
        <v>22.600999999999999</v>
      </c>
      <c r="BB482" s="133">
        <v>223.89500000000001</v>
      </c>
      <c r="BC482" s="133">
        <v>2171.71</v>
      </c>
      <c r="BD482" s="133">
        <v>28.475000000000001</v>
      </c>
      <c r="BE482" s="133">
        <v>195.71199999999999</v>
      </c>
      <c r="BF482" s="133">
        <v>59.9</v>
      </c>
      <c r="BG482" s="133">
        <v>57736.89</v>
      </c>
      <c r="BH482" s="133">
        <v>57807.277000000002</v>
      </c>
      <c r="BI482" s="133">
        <v>8.3480000000000008</v>
      </c>
      <c r="BJ482" s="133">
        <v>242.34299999999999</v>
      </c>
      <c r="BK482" s="133">
        <v>43186.381000000001</v>
      </c>
      <c r="BL482" s="133">
        <v>6.2370000000000001</v>
      </c>
      <c r="BM482" s="162">
        <v>210.71100000000001</v>
      </c>
      <c r="BN482" s="133">
        <v>28900.739000000001</v>
      </c>
      <c r="BO482" s="133">
        <v>4.1740000000000004</v>
      </c>
      <c r="BP482" s="133">
        <v>179.90899999999999</v>
      </c>
      <c r="BQ482" s="133">
        <v>14458.147000000001</v>
      </c>
      <c r="BR482" s="133">
        <v>2.0880000000000001</v>
      </c>
      <c r="BS482" s="133">
        <v>142.06800000000001</v>
      </c>
      <c r="BT482" s="133">
        <v>624841.80000000005</v>
      </c>
      <c r="BU482" s="133">
        <v>623184.31499999994</v>
      </c>
      <c r="BV482" s="133">
        <v>10.561</v>
      </c>
      <c r="BW482" s="133">
        <v>236.54499999999999</v>
      </c>
      <c r="BX482" s="133">
        <v>468848.63299999997</v>
      </c>
      <c r="BY482" s="133">
        <v>7.9450000000000003</v>
      </c>
      <c r="BZ482" s="133">
        <v>198.13499999999999</v>
      </c>
      <c r="CA482" s="133">
        <v>312471.42499999999</v>
      </c>
      <c r="CB482" s="133">
        <v>5.2949999999999999</v>
      </c>
      <c r="CC482" s="133">
        <v>173.761</v>
      </c>
      <c r="CD482" s="133">
        <v>156124.92300000001</v>
      </c>
      <c r="CE482" s="133">
        <v>2.6459999999999999</v>
      </c>
      <c r="CF482" s="133">
        <v>150.16999999999999</v>
      </c>
      <c r="CG482" s="133">
        <v>231131.1</v>
      </c>
      <c r="CH482" s="133">
        <v>235973.66800000001</v>
      </c>
      <c r="CI482" s="133">
        <v>14.798</v>
      </c>
      <c r="CJ482" s="133">
        <v>231.999</v>
      </c>
      <c r="CK482" s="133">
        <v>173438.47099999999</v>
      </c>
      <c r="CL482" s="133">
        <v>10.875999999999999</v>
      </c>
      <c r="CM482" s="133">
        <v>186.00899999999999</v>
      </c>
      <c r="CN482" s="133">
        <v>115651.651</v>
      </c>
      <c r="CO482" s="133">
        <v>7.2519999999999998</v>
      </c>
      <c r="CP482" s="133">
        <v>153.64500000000001</v>
      </c>
      <c r="CQ482" s="133">
        <v>57834.940999999999</v>
      </c>
      <c r="CR482" s="133">
        <v>3.6269999999999998</v>
      </c>
      <c r="CS482" s="133">
        <v>132.95599999999999</v>
      </c>
      <c r="CT482" s="133">
        <v>123470.79</v>
      </c>
      <c r="CU482" s="133">
        <v>123539.36</v>
      </c>
      <c r="CV482" s="133">
        <v>8.2100000000000009</v>
      </c>
      <c r="CW482" s="133">
        <v>163.38</v>
      </c>
      <c r="CX482" s="133">
        <v>92366.84</v>
      </c>
      <c r="CY482" s="133">
        <v>6.14</v>
      </c>
      <c r="CZ482" s="133">
        <v>148.83000000000001</v>
      </c>
      <c r="DA482" s="133">
        <v>61683.37</v>
      </c>
      <c r="DB482" s="133">
        <v>4.0999999999999996</v>
      </c>
      <c r="DC482" s="133">
        <v>133.82</v>
      </c>
      <c r="DD482" s="133">
        <v>30879.98</v>
      </c>
      <c r="DE482" s="133">
        <v>2.0499999999999998</v>
      </c>
      <c r="DF482" s="133">
        <v>122.43</v>
      </c>
      <c r="DG482" s="133">
        <v>149924.95000000001</v>
      </c>
      <c r="DH482" s="133">
        <v>150045.75</v>
      </c>
      <c r="DI482" s="133">
        <v>7.18</v>
      </c>
      <c r="DJ482" s="133">
        <v>180.53</v>
      </c>
      <c r="DK482" s="133">
        <v>112186.7</v>
      </c>
      <c r="DL482" s="133">
        <v>5.37</v>
      </c>
      <c r="DM482" s="133">
        <v>160.59</v>
      </c>
      <c r="DN482" s="133">
        <v>74889.53</v>
      </c>
      <c r="DO482" s="133">
        <v>3.59</v>
      </c>
      <c r="DP482" s="133">
        <v>140.27000000000001</v>
      </c>
      <c r="DQ482" s="133">
        <v>37479.040000000001</v>
      </c>
      <c r="DR482" s="133">
        <v>1.79</v>
      </c>
      <c r="DS482" s="133">
        <v>126.33</v>
      </c>
      <c r="DT482" s="133">
        <v>137203.39000000001</v>
      </c>
      <c r="DU482" s="133">
        <v>137814.85999999999</v>
      </c>
      <c r="DV482" s="133">
        <v>141.08000000000001</v>
      </c>
      <c r="DW482" s="133">
        <v>171.59</v>
      </c>
      <c r="DX482" s="133">
        <v>102957.53</v>
      </c>
      <c r="DY482" s="133">
        <v>105.4</v>
      </c>
      <c r="DZ482" s="133">
        <v>154.77000000000001</v>
      </c>
      <c r="EA482" s="133">
        <v>68648.33</v>
      </c>
      <c r="EB482" s="133">
        <v>70.28</v>
      </c>
      <c r="EC482" s="133">
        <v>136.55000000000001</v>
      </c>
      <c r="ED482" s="133">
        <v>34329.199999999997</v>
      </c>
      <c r="EE482" s="133">
        <v>35.14</v>
      </c>
      <c r="EF482" s="133">
        <v>124.47</v>
      </c>
      <c r="EG482" s="133">
        <v>3012233.7</v>
      </c>
      <c r="EH482" s="162">
        <v>3004938.06</v>
      </c>
      <c r="EI482" s="133">
        <v>8.4860000000000007</v>
      </c>
      <c r="EJ482" s="133">
        <v>231.67</v>
      </c>
      <c r="EK482" s="133">
        <v>2616765.7149999999</v>
      </c>
      <c r="EL482" s="133">
        <v>7.39</v>
      </c>
      <c r="EM482" s="133">
        <v>221.94399999999999</v>
      </c>
      <c r="EN482" s="133">
        <v>2235865.31476</v>
      </c>
      <c r="EO482" s="133">
        <v>6.3140000000000001</v>
      </c>
      <c r="EP482" s="133">
        <v>205.71600000000001</v>
      </c>
      <c r="EQ482" s="133">
        <v>1890959.8955999999</v>
      </c>
      <c r="ER482" s="133">
        <v>5.34</v>
      </c>
      <c r="ES482" s="133">
        <v>192.726</v>
      </c>
      <c r="ET482" s="133">
        <v>1509226.79308</v>
      </c>
      <c r="EU482" s="133">
        <v>4.2619999999999996</v>
      </c>
      <c r="EV482" s="133">
        <v>175.65100000000001</v>
      </c>
      <c r="EW482" s="133">
        <v>1128556.02758</v>
      </c>
      <c r="EX482" s="133">
        <v>3.1869999999999998</v>
      </c>
      <c r="EY482" s="133">
        <v>154.34</v>
      </c>
      <c r="EZ482" s="133">
        <v>753551.05952000001</v>
      </c>
      <c r="FA482" s="133">
        <v>2.1280000000000001</v>
      </c>
      <c r="FB482" s="133">
        <v>136.72499999999999</v>
      </c>
      <c r="FC482" s="133">
        <v>378191.97911999997</v>
      </c>
      <c r="FD482" s="133">
        <v>1.0680000000000001</v>
      </c>
      <c r="FE482" s="133">
        <v>126.887</v>
      </c>
      <c r="FF482" s="133">
        <v>12528.08</v>
      </c>
      <c r="FG482" s="133">
        <v>12598.95</v>
      </c>
      <c r="FH482" s="133">
        <v>37.22</v>
      </c>
      <c r="FI482" s="133">
        <v>118.84</v>
      </c>
      <c r="FJ482" s="133">
        <v>6280.09</v>
      </c>
      <c r="FK482" s="133">
        <v>18.559999999999999</v>
      </c>
      <c r="FL482" s="133">
        <v>115.94</v>
      </c>
      <c r="FM482" s="132">
        <v>48839.01</v>
      </c>
      <c r="FN482" s="132">
        <v>49041.37</v>
      </c>
      <c r="FO482" s="133">
        <v>359.04</v>
      </c>
      <c r="FP482" s="133">
        <v>118.26</v>
      </c>
      <c r="FQ482" s="133">
        <v>24428.7</v>
      </c>
      <c r="FR482" s="72">
        <v>178.85</v>
      </c>
      <c r="FS482" s="72">
        <v>115.13</v>
      </c>
      <c r="FT482" s="72">
        <v>68.37</v>
      </c>
      <c r="FU482" s="72">
        <v>5.94</v>
      </c>
      <c r="FV482" s="72">
        <v>206.84</v>
      </c>
      <c r="FW482" s="72">
        <v>67.650000000000006</v>
      </c>
      <c r="FX482" s="72">
        <v>5.87</v>
      </c>
      <c r="FY482" s="72">
        <v>207.82</v>
      </c>
      <c r="FZ482" s="72">
        <v>2068993.68</v>
      </c>
      <c r="GA482" s="72">
        <v>13.97</v>
      </c>
      <c r="GB482" s="72">
        <v>239.22</v>
      </c>
      <c r="GC482" s="72">
        <v>6819481.8399999999</v>
      </c>
      <c r="GD482" s="72">
        <v>46.05</v>
      </c>
      <c r="GE482" s="72">
        <v>235.28</v>
      </c>
      <c r="GF482" s="72">
        <v>110.2</v>
      </c>
      <c r="GG482" s="72">
        <v>44.8</v>
      </c>
      <c r="GH482" s="72">
        <v>697.3</v>
      </c>
      <c r="GI482" s="72">
        <v>74.7</v>
      </c>
      <c r="GJ482" s="72">
        <v>59.9</v>
      </c>
      <c r="GK482" s="72">
        <v>230.3</v>
      </c>
      <c r="GL482" s="72">
        <v>0</v>
      </c>
      <c r="GM482" s="72">
        <v>1</v>
      </c>
      <c r="GN482" s="72">
        <v>0</v>
      </c>
      <c r="GO482" s="133">
        <v>0</v>
      </c>
      <c r="GP482" s="133">
        <v>0</v>
      </c>
      <c r="GQ482" s="133">
        <v>0</v>
      </c>
      <c r="GR482" s="133" t="s">
        <v>1106</v>
      </c>
      <c r="GS482" s="72"/>
      <c r="GT482" s="72">
        <v>0.91</v>
      </c>
      <c r="GU482" s="72">
        <v>0.93</v>
      </c>
      <c r="GV482" s="72">
        <v>0.95</v>
      </c>
      <c r="GW482" s="72">
        <v>0.93</v>
      </c>
      <c r="GX482" s="72" t="s">
        <v>1085</v>
      </c>
      <c r="GY482" s="72">
        <v>1</v>
      </c>
      <c r="GZ482" s="72">
        <v>800</v>
      </c>
      <c r="HA482" s="133" t="s">
        <v>1086</v>
      </c>
      <c r="HB482" s="133" t="s">
        <v>1444</v>
      </c>
      <c r="HC482" s="53" t="str">
        <f t="shared" si="52"/>
        <v>195</v>
      </c>
      <c r="HD482" s="56">
        <f t="shared" si="53"/>
        <v>2019</v>
      </c>
      <c r="HF482" s="56" t="e">
        <f>MATCH(ROUND(#REF!,1),#REF!,0)</f>
        <v>#REF!</v>
      </c>
      <c r="HG482" s="56" t="e">
        <f>MATCH(ROUND(#REF!,1),#REF!,0)</f>
        <v>#REF!</v>
      </c>
      <c r="HH482" s="56" t="e">
        <f>MATCH(ROUND(#REF!,1),#REF!,0)</f>
        <v>#REF!</v>
      </c>
      <c r="HI482" s="56" t="e">
        <f>MATCH(ROUND(#REF!,1),#REF!,0)</f>
        <v>#REF!</v>
      </c>
      <c r="HK482" s="115">
        <f t="shared" si="49"/>
        <v>1</v>
      </c>
      <c r="HL482" s="115" t="str" cm="1">
        <f t="array" ref="HL482">IFERROR(INDEX(#REF!,'5. Data Set'!HH482),"")</f>
        <v/>
      </c>
      <c r="HN482" s="116" t="str" cm="1">
        <f t="array" ref="HN482">IF(IFERROR(INDEX($E$5:$E$900,SMALL(IF(ROUND($EH$5:$EH$900,1)=ROUND($EH482,1),ROW($EH$5:$EH$900)-4,""),1)),"")=$E482,"",IFERROR(INDEX($E$5:$E$900,SMALL(IF(ROUND($EH$5:$EH$900,1)=ROUND($EH482,1),ROW($EH$5:$EH$900)-4,""),1)),""))</f>
        <v/>
      </c>
      <c r="HO482" s="116" t="str" cm="1">
        <f t="array" ref="HO482">IF(IFERROR(INDEX($E$5:$E$900,SMALL(IF(ROUND($EH$5:$EH$900,1)=ROUND($EH482,1),ROW($EH$5:$EH$900)-4,""),2)),"")=$E482,"",IFERROR(INDEX($E$5:$E$900,SMALL(IF(ROUND($EH$5:$EH$900,1)=ROUND($EH482,1),ROW($EH$5:$EH$900)-4,""),2)),""))</f>
        <v/>
      </c>
      <c r="HP482" s="116" t="str" cm="1">
        <f t="array" ref="HP482">IF(IFERROR(INDEX($E$5:$E$900,SMALL(IF(ROUND($EH$5:$EH$900,1)=ROUND($EH482,1),ROW($EH$5:$EH$900)-4,""),3)),"")=$E482,"",IFERROR(INDEX($E$5:$E$900,SMALL(IF(ROUND($EH$5:$EH$900,1)=ROUND($EH482,1),ROW($EH$5:$EH$900)-4,""),3)),""))</f>
        <v/>
      </c>
      <c r="HQ482" s="117" t="str" cm="1">
        <f t="array" ref="HQ482">IF(IFERROR(INDEX($E$5:$E$900,SMALL(IF(ROUND($EH$5:$EH$900,1)=ROUND($EH482,1),ROW($EH$5:$EH$900)-4,""),4)),"")=$E482,"",IFERROR(INDEX($E$5:$E$900,SMALL(IF(ROUND($EH$5:$EH$900,1)=ROUND($EH482,1),ROW($EH$5:$EH$900)-4,""),4)),""))</f>
        <v/>
      </c>
      <c r="HR482" s="118"/>
      <c r="HS482" s="105" t="str">
        <f t="shared" si="50"/>
        <v>BCXB</v>
      </c>
      <c r="HT482" s="119" t="str">
        <f t="shared" si="51"/>
        <v/>
      </c>
      <c r="HU482" s="119" t="str">
        <f t="shared" si="51"/>
        <v/>
      </c>
      <c r="HV482" s="119" t="str">
        <f t="shared" si="51"/>
        <v/>
      </c>
      <c r="HW482" s="119" t="str">
        <f t="shared" si="48"/>
        <v/>
      </c>
    </row>
    <row r="483" spans="1:231" ht="12.75" customHeight="1" x14ac:dyDescent="0.25">
      <c r="A483" s="105" t="s">
        <v>1072</v>
      </c>
      <c r="B483" s="105" t="s">
        <v>1507</v>
      </c>
      <c r="C483" s="133" t="s">
        <v>1074</v>
      </c>
      <c r="D483" s="210">
        <v>2021</v>
      </c>
      <c r="E483" s="211" t="s">
        <v>1508</v>
      </c>
      <c r="F483" s="133" t="s">
        <v>309</v>
      </c>
      <c r="G483" s="133" t="s">
        <v>1076</v>
      </c>
      <c r="H483" s="133" t="s">
        <v>1076</v>
      </c>
      <c r="I483" s="133" t="s">
        <v>1076</v>
      </c>
      <c r="J483" s="133" t="s">
        <v>1076</v>
      </c>
      <c r="K483" s="105" t="s">
        <v>1076</v>
      </c>
      <c r="L483" s="105" t="s">
        <v>1076</v>
      </c>
      <c r="M483" s="133" t="s">
        <v>1076</v>
      </c>
      <c r="N483" s="133" t="s">
        <v>1076</v>
      </c>
      <c r="O483" s="133" t="s">
        <v>1076</v>
      </c>
      <c r="P483" s="133" t="s">
        <v>1076</v>
      </c>
      <c r="Q483" s="133" t="s">
        <v>1076</v>
      </c>
      <c r="R483" s="133" t="s">
        <v>1076</v>
      </c>
      <c r="S483" s="105" t="s">
        <v>1077</v>
      </c>
      <c r="T483" s="105" t="s">
        <v>1077</v>
      </c>
      <c r="U483" s="133" t="s">
        <v>1077</v>
      </c>
      <c r="V483" s="133" t="s">
        <v>1077</v>
      </c>
      <c r="W483" s="105" t="s">
        <v>18</v>
      </c>
      <c r="X483" s="105" t="s">
        <v>1119</v>
      </c>
      <c r="Y483" s="133" t="s">
        <v>296</v>
      </c>
      <c r="Z483" s="133">
        <v>1</v>
      </c>
      <c r="AA483" s="133" t="s">
        <v>1509</v>
      </c>
      <c r="AB483" s="133">
        <v>1</v>
      </c>
      <c r="AC483" s="133">
        <v>1</v>
      </c>
      <c r="AD483" s="133">
        <v>3700</v>
      </c>
      <c r="AE483" s="133">
        <v>8</v>
      </c>
      <c r="AF483" s="133">
        <v>2</v>
      </c>
      <c r="AG483" s="133">
        <v>63700</v>
      </c>
      <c r="AH483" s="133">
        <v>8</v>
      </c>
      <c r="AI483" s="133" t="s">
        <v>1132</v>
      </c>
      <c r="AJ483" s="133">
        <v>2</v>
      </c>
      <c r="AK483" s="133"/>
      <c r="AL483" s="133"/>
      <c r="AM483" s="133">
        <v>1</v>
      </c>
      <c r="AN483" s="133" t="s">
        <v>367</v>
      </c>
      <c r="AO483" s="133">
        <v>500</v>
      </c>
      <c r="AP483" s="212" t="s">
        <v>1140</v>
      </c>
      <c r="AQ483" s="162" t="s">
        <v>1081</v>
      </c>
      <c r="AR483" s="133" t="s">
        <v>1082</v>
      </c>
      <c r="AS483" s="212" t="s">
        <v>1134</v>
      </c>
      <c r="AT483" s="162" t="s">
        <v>1189</v>
      </c>
      <c r="AU483" s="133">
        <v>12.721</v>
      </c>
      <c r="AV483" s="133">
        <v>23.05</v>
      </c>
      <c r="AW483" s="162">
        <v>21.585999999999999</v>
      </c>
      <c r="AX483" s="133">
        <v>13.845000000000001</v>
      </c>
      <c r="AY483" s="133">
        <v>12.252000000000001</v>
      </c>
      <c r="AZ483" s="133">
        <v>218.05600000000001</v>
      </c>
      <c r="BA483" s="133">
        <v>13.465999999999999</v>
      </c>
      <c r="BB483" s="133">
        <v>14.734</v>
      </c>
      <c r="BC483" s="133">
        <v>25.138000000000002</v>
      </c>
      <c r="BD483" s="133">
        <v>36.442</v>
      </c>
      <c r="BE483" s="133">
        <v>43.521000000000001</v>
      </c>
      <c r="BF483" s="133">
        <v>26.7</v>
      </c>
      <c r="BG483" s="133">
        <v>22079.599999999999</v>
      </c>
      <c r="BH483" s="133">
        <v>21992.203000000001</v>
      </c>
      <c r="BI483" s="133">
        <v>3.1760000000000002</v>
      </c>
      <c r="BJ483" s="133">
        <v>178.232</v>
      </c>
      <c r="BK483" s="133">
        <v>16523.737000000001</v>
      </c>
      <c r="BL483" s="133">
        <v>2.3860000000000001</v>
      </c>
      <c r="BM483" s="162">
        <v>159.994</v>
      </c>
      <c r="BN483" s="133">
        <v>11008.284</v>
      </c>
      <c r="BO483" s="133">
        <v>1.59</v>
      </c>
      <c r="BP483" s="133">
        <v>122.227</v>
      </c>
      <c r="BQ483" s="133">
        <v>5520.8</v>
      </c>
      <c r="BR483" s="133">
        <v>0.79700000000000004</v>
      </c>
      <c r="BS483" s="133">
        <v>105.255</v>
      </c>
      <c r="BT483" s="133">
        <v>379940.09</v>
      </c>
      <c r="BU483" s="133">
        <v>380412.37800000003</v>
      </c>
      <c r="BV483" s="133">
        <v>6.4470000000000001</v>
      </c>
      <c r="BW483" s="133">
        <v>221.035</v>
      </c>
      <c r="BX483" s="133">
        <v>284919.94900000002</v>
      </c>
      <c r="BY483" s="133">
        <v>4.8280000000000003</v>
      </c>
      <c r="BZ483" s="133">
        <v>178.268</v>
      </c>
      <c r="CA483" s="133">
        <v>190004.31099999999</v>
      </c>
      <c r="CB483" s="133">
        <v>3.22</v>
      </c>
      <c r="CC483" s="133">
        <v>131.09800000000001</v>
      </c>
      <c r="CD483" s="133">
        <v>94994.021999999997</v>
      </c>
      <c r="CE483" s="133">
        <v>1.61</v>
      </c>
      <c r="CF483" s="133">
        <v>110.66</v>
      </c>
      <c r="CG483" s="133">
        <v>88879.89</v>
      </c>
      <c r="CH483" s="133">
        <v>89189.073000000004</v>
      </c>
      <c r="CI483" s="133">
        <v>5.593</v>
      </c>
      <c r="CJ483" s="133">
        <v>197.12100000000001</v>
      </c>
      <c r="CK483" s="133">
        <v>66667.108999999997</v>
      </c>
      <c r="CL483" s="133">
        <v>4.181</v>
      </c>
      <c r="CM483" s="133">
        <v>170.92</v>
      </c>
      <c r="CN483" s="133">
        <v>44442.67</v>
      </c>
      <c r="CO483" s="133">
        <v>2.7869999999999999</v>
      </c>
      <c r="CP483" s="133">
        <v>120.074</v>
      </c>
      <c r="CQ483" s="133">
        <v>22211.317999999999</v>
      </c>
      <c r="CR483" s="133">
        <v>1.393</v>
      </c>
      <c r="CS483" s="133">
        <v>103.34699999999999</v>
      </c>
      <c r="CT483" s="133">
        <v>48561.919999999998</v>
      </c>
      <c r="CU483" s="133">
        <v>48535.7</v>
      </c>
      <c r="CV483" s="133">
        <v>3.22</v>
      </c>
      <c r="CW483" s="133">
        <v>159.75</v>
      </c>
      <c r="CX483" s="133">
        <v>36382.74</v>
      </c>
      <c r="CY483" s="133">
        <v>2.42</v>
      </c>
      <c r="CZ483" s="133">
        <v>148.63</v>
      </c>
      <c r="DA483" s="133">
        <v>24285.02</v>
      </c>
      <c r="DB483" s="133">
        <v>1.61</v>
      </c>
      <c r="DC483" s="133">
        <v>114.16</v>
      </c>
      <c r="DD483" s="133">
        <v>12144.34</v>
      </c>
      <c r="DE483" s="133">
        <v>0.81</v>
      </c>
      <c r="DF483" s="133">
        <v>101.75</v>
      </c>
      <c r="DG483" s="133">
        <v>61029.53</v>
      </c>
      <c r="DH483" s="133">
        <v>61140.17</v>
      </c>
      <c r="DI483" s="133">
        <v>2.93</v>
      </c>
      <c r="DJ483" s="133">
        <v>167.7</v>
      </c>
      <c r="DK483" s="133">
        <v>45759.6</v>
      </c>
      <c r="DL483" s="133">
        <v>2.19</v>
      </c>
      <c r="DM483" s="133">
        <v>153.44999999999999</v>
      </c>
      <c r="DN483" s="133">
        <v>30513.41</v>
      </c>
      <c r="DO483" s="133">
        <v>1.46</v>
      </c>
      <c r="DP483" s="133">
        <v>115.63</v>
      </c>
      <c r="DQ483" s="133">
        <v>15284.09</v>
      </c>
      <c r="DR483" s="133">
        <v>0.73</v>
      </c>
      <c r="DS483" s="133">
        <v>102.24</v>
      </c>
      <c r="DT483" s="133">
        <v>50137.03</v>
      </c>
      <c r="DU483" s="133">
        <v>50732.9</v>
      </c>
      <c r="DV483" s="133">
        <v>51.94</v>
      </c>
      <c r="DW483" s="133">
        <v>163.16</v>
      </c>
      <c r="DX483" s="133">
        <v>37567.51</v>
      </c>
      <c r="DY483" s="133">
        <v>38.46</v>
      </c>
      <c r="DZ483" s="133">
        <v>150.44</v>
      </c>
      <c r="EA483" s="133">
        <v>25065.1</v>
      </c>
      <c r="EB483" s="133">
        <v>25.66</v>
      </c>
      <c r="EC483" s="133">
        <v>116.63</v>
      </c>
      <c r="ED483" s="133">
        <v>12537.01</v>
      </c>
      <c r="EE483" s="133">
        <v>12.83</v>
      </c>
      <c r="EF483" s="133">
        <v>101.63</v>
      </c>
      <c r="EG483" s="133">
        <v>1375854.58</v>
      </c>
      <c r="EH483" s="162">
        <v>1385089.84</v>
      </c>
      <c r="EI483" s="133">
        <v>3.911</v>
      </c>
      <c r="EJ483" s="133">
        <v>179.93</v>
      </c>
      <c r="EK483" s="133">
        <v>1204586.419</v>
      </c>
      <c r="EL483" s="133">
        <v>3.4020000000000001</v>
      </c>
      <c r="EM483" s="133">
        <v>171.47800000000001</v>
      </c>
      <c r="EN483" s="133">
        <v>1032237.4711</v>
      </c>
      <c r="EO483" s="133">
        <v>2.915</v>
      </c>
      <c r="EP483" s="133">
        <v>161.678</v>
      </c>
      <c r="EQ483" s="133">
        <v>856951.8628</v>
      </c>
      <c r="ER483" s="133">
        <v>2.42</v>
      </c>
      <c r="ES483" s="133">
        <v>145.94999999999999</v>
      </c>
      <c r="ET483" s="133">
        <v>689810.83831999998</v>
      </c>
      <c r="EU483" s="133">
        <v>1.948</v>
      </c>
      <c r="EV483" s="133">
        <v>129.928</v>
      </c>
      <c r="EW483" s="133">
        <v>515941.67937999999</v>
      </c>
      <c r="EX483" s="133">
        <v>1.4570000000000001</v>
      </c>
      <c r="EY483" s="133">
        <v>115.727</v>
      </c>
      <c r="EZ483" s="133">
        <v>350217.10425999999</v>
      </c>
      <c r="FA483" s="133">
        <v>0.98899999999999999</v>
      </c>
      <c r="FB483" s="133">
        <v>105.548</v>
      </c>
      <c r="FC483" s="133">
        <v>170328.03554000001</v>
      </c>
      <c r="FD483" s="133">
        <v>0.48099999999999998</v>
      </c>
      <c r="FE483" s="133">
        <v>101.41200000000001</v>
      </c>
      <c r="FF483" s="133">
        <v>681.16</v>
      </c>
      <c r="FG483" s="133">
        <v>714.54</v>
      </c>
      <c r="FH483" s="133">
        <v>2.11</v>
      </c>
      <c r="FI483" s="133">
        <v>99.43</v>
      </c>
      <c r="FJ483" s="133">
        <v>342.82</v>
      </c>
      <c r="FK483" s="133">
        <v>1.01</v>
      </c>
      <c r="FL483" s="133">
        <v>99.07</v>
      </c>
      <c r="FM483" s="132">
        <v>476.47</v>
      </c>
      <c r="FN483" s="132">
        <v>477.24</v>
      </c>
      <c r="FO483" s="133">
        <v>3.49</v>
      </c>
      <c r="FP483" s="133">
        <v>98.23</v>
      </c>
      <c r="FQ483" s="133">
        <v>237.16</v>
      </c>
      <c r="FR483" s="72">
        <v>1.74</v>
      </c>
      <c r="FS483" s="72">
        <v>97.73</v>
      </c>
      <c r="FT483" s="72">
        <v>93.42</v>
      </c>
      <c r="FU483" s="72">
        <v>8.11</v>
      </c>
      <c r="FV483" s="72">
        <v>228.55</v>
      </c>
      <c r="FW483" s="72">
        <v>94.45</v>
      </c>
      <c r="FX483" s="72">
        <v>8.1999999999999993</v>
      </c>
      <c r="FY483" s="72">
        <v>219.05</v>
      </c>
      <c r="FZ483" s="72">
        <v>568707.88</v>
      </c>
      <c r="GA483" s="72">
        <v>3.84</v>
      </c>
      <c r="GB483" s="72">
        <v>182.19</v>
      </c>
      <c r="GC483" s="72">
        <v>1180691.6299999999</v>
      </c>
      <c r="GD483" s="72">
        <v>7.97</v>
      </c>
      <c r="GE483" s="72">
        <v>183.19</v>
      </c>
      <c r="GF483" s="72">
        <v>95.8</v>
      </c>
      <c r="GG483" s="72">
        <v>22.7</v>
      </c>
      <c r="GH483" s="72">
        <v>19.2</v>
      </c>
      <c r="GI483" s="72">
        <v>39.799999999999997</v>
      </c>
      <c r="GJ483" s="72">
        <v>26.7</v>
      </c>
      <c r="GK483" s="72">
        <v>230.8</v>
      </c>
      <c r="GL483" s="72">
        <v>0</v>
      </c>
      <c r="GM483" s="72">
        <v>1</v>
      </c>
      <c r="GN483" s="72">
        <v>0</v>
      </c>
      <c r="GO483" s="133">
        <v>0</v>
      </c>
      <c r="GP483" s="133">
        <v>0</v>
      </c>
      <c r="GQ483" s="133">
        <v>0</v>
      </c>
      <c r="GR483" s="133" t="s">
        <v>1106</v>
      </c>
      <c r="GS483" s="72"/>
      <c r="GT483" s="72">
        <v>88.85</v>
      </c>
      <c r="GU483" s="72">
        <v>92.87</v>
      </c>
      <c r="GV483" s="72">
        <v>94.52</v>
      </c>
      <c r="GW483" s="72">
        <v>93.7</v>
      </c>
      <c r="GX483" s="72" t="s">
        <v>1085</v>
      </c>
      <c r="GY483" s="72">
        <v>0.99</v>
      </c>
      <c r="GZ483" s="72">
        <v>500</v>
      </c>
      <c r="HA483" s="133" t="s">
        <v>1086</v>
      </c>
      <c r="HB483" s="133" t="s">
        <v>1444</v>
      </c>
      <c r="HC483" s="53" t="str">
        <f t="shared" si="52"/>
        <v>196</v>
      </c>
      <c r="HD483" s="56">
        <f t="shared" si="53"/>
        <v>2021</v>
      </c>
      <c r="HF483" s="56" t="e">
        <f>MATCH(ROUND(#REF!,1),#REF!,0)</f>
        <v>#REF!</v>
      </c>
      <c r="HG483" s="56" t="e">
        <f>MATCH(ROUND(#REF!,1),#REF!,0)</f>
        <v>#REF!</v>
      </c>
      <c r="HH483" s="56" t="e">
        <f>MATCH(ROUND(#REF!,1),#REF!,0)</f>
        <v>#REF!</v>
      </c>
      <c r="HI483" s="56" t="e">
        <f>MATCH(ROUND(#REF!,1),#REF!,0)</f>
        <v>#REF!</v>
      </c>
      <c r="HK483" s="115">
        <f t="shared" si="49"/>
        <v>1</v>
      </c>
      <c r="HL483" s="115" t="str" cm="1">
        <f t="array" ref="HL483">IFERROR(INDEX(#REF!,'5. Data Set'!HH483),"")</f>
        <v/>
      </c>
      <c r="HN483" s="116" t="str" cm="1">
        <f t="array" ref="HN483">IF(IFERROR(INDEX($E$5:$E$900,SMALL(IF(ROUND($EH$5:$EH$900,1)=ROUND($EH483,1),ROW($EH$5:$EH$900)-4,""),1)),"")=$E483,"",IFERROR(INDEX($E$5:$E$900,SMALL(IF(ROUND($EH$5:$EH$900,1)=ROUND($EH483,1),ROW($EH$5:$EH$900)-4,""),1)),""))</f>
        <v/>
      </c>
      <c r="HO483" s="116" t="str" cm="1">
        <f t="array" ref="HO483">IF(IFERROR(INDEX($E$5:$E$900,SMALL(IF(ROUND($EH$5:$EH$900,1)=ROUND($EH483,1),ROW($EH$5:$EH$900)-4,""),2)),"")=$E483,"",IFERROR(INDEX($E$5:$E$900,SMALL(IF(ROUND($EH$5:$EH$900,1)=ROUND($EH483,1),ROW($EH$5:$EH$900)-4,""),2)),""))</f>
        <v/>
      </c>
      <c r="HP483" s="116" t="str" cm="1">
        <f t="array" ref="HP483">IF(IFERROR(INDEX($E$5:$E$900,SMALL(IF(ROUND($EH$5:$EH$900,1)=ROUND($EH483,1),ROW($EH$5:$EH$900)-4,""),3)),"")=$E483,"",IFERROR(INDEX($E$5:$E$900,SMALL(IF(ROUND($EH$5:$EH$900,1)=ROUND($EH483,1),ROW($EH$5:$EH$900)-4,""),3)),""))</f>
        <v/>
      </c>
      <c r="HQ483" s="117" t="str" cm="1">
        <f t="array" ref="HQ483">IF(IFERROR(INDEX($E$5:$E$900,SMALL(IF(ROUND($EH$5:$EH$900,1)=ROUND($EH483,1),ROW($EH$5:$EH$900)-4,""),4)),"")=$E483,"",IFERROR(INDEX($E$5:$E$900,SMALL(IF(ROUND($EH$5:$EH$900,1)=ROUND($EH483,1),ROW($EH$5:$EH$900)-4,""),4)),""))</f>
        <v/>
      </c>
      <c r="HR483" s="118"/>
      <c r="HS483" s="105" t="str">
        <f t="shared" si="50"/>
        <v>BCXC</v>
      </c>
      <c r="HT483" s="119" t="str">
        <f t="shared" si="51"/>
        <v/>
      </c>
      <c r="HU483" s="119" t="str">
        <f t="shared" si="51"/>
        <v/>
      </c>
      <c r="HV483" s="119" t="str">
        <f t="shared" si="51"/>
        <v/>
      </c>
      <c r="HW483" s="119" t="str">
        <f t="shared" si="48"/>
        <v/>
      </c>
    </row>
    <row r="484" spans="1:231" ht="12.75" customHeight="1" x14ac:dyDescent="0.25">
      <c r="A484" s="105" t="s">
        <v>1072</v>
      </c>
      <c r="B484" s="105" t="s">
        <v>1507</v>
      </c>
      <c r="C484" s="133" t="s">
        <v>1074</v>
      </c>
      <c r="D484" s="210">
        <v>2021</v>
      </c>
      <c r="E484" s="211" t="s">
        <v>1510</v>
      </c>
      <c r="F484" s="133" t="s">
        <v>300</v>
      </c>
      <c r="G484" s="133" t="s">
        <v>1076</v>
      </c>
      <c r="H484" s="133" t="s">
        <v>1076</v>
      </c>
      <c r="I484" s="133" t="s">
        <v>1076</v>
      </c>
      <c r="J484" s="133" t="s">
        <v>1076</v>
      </c>
      <c r="K484" s="105" t="s">
        <v>1076</v>
      </c>
      <c r="L484" s="105" t="s">
        <v>1076</v>
      </c>
      <c r="M484" s="133" t="s">
        <v>1076</v>
      </c>
      <c r="N484" s="133" t="s">
        <v>1076</v>
      </c>
      <c r="O484" s="133" t="s">
        <v>1076</v>
      </c>
      <c r="P484" s="133" t="s">
        <v>1076</v>
      </c>
      <c r="Q484" s="133" t="s">
        <v>1076</v>
      </c>
      <c r="R484" s="133" t="s">
        <v>1076</v>
      </c>
      <c r="S484" s="105" t="s">
        <v>1077</v>
      </c>
      <c r="T484" s="105" t="s">
        <v>1077</v>
      </c>
      <c r="U484" s="133" t="s">
        <v>1077</v>
      </c>
      <c r="V484" s="133" t="s">
        <v>1077</v>
      </c>
      <c r="W484" s="105" t="s">
        <v>18</v>
      </c>
      <c r="X484" s="105" t="s">
        <v>1119</v>
      </c>
      <c r="Y484" s="133" t="s">
        <v>296</v>
      </c>
      <c r="Z484" s="133">
        <v>1</v>
      </c>
      <c r="AA484" s="133" t="s">
        <v>1205</v>
      </c>
      <c r="AB484" s="133">
        <v>1</v>
      </c>
      <c r="AC484" s="133">
        <v>1</v>
      </c>
      <c r="AD484" s="133">
        <v>2450</v>
      </c>
      <c r="AE484" s="133">
        <v>64</v>
      </c>
      <c r="AF484" s="133">
        <v>2</v>
      </c>
      <c r="AG484" s="133">
        <v>511700</v>
      </c>
      <c r="AH484" s="133">
        <v>8</v>
      </c>
      <c r="AI484" s="133" t="s">
        <v>1367</v>
      </c>
      <c r="AJ484" s="133">
        <v>2</v>
      </c>
      <c r="AK484" s="133"/>
      <c r="AL484" s="133"/>
      <c r="AM484" s="133">
        <v>1</v>
      </c>
      <c r="AN484" s="133" t="s">
        <v>367</v>
      </c>
      <c r="AO484" s="133">
        <v>500</v>
      </c>
      <c r="AP484" s="212" t="s">
        <v>1140</v>
      </c>
      <c r="AQ484" s="162" t="s">
        <v>1081</v>
      </c>
      <c r="AR484" s="133" t="s">
        <v>1082</v>
      </c>
      <c r="AS484" s="212" t="s">
        <v>1134</v>
      </c>
      <c r="AT484" s="162" t="s">
        <v>1189</v>
      </c>
      <c r="AU484" s="133">
        <v>31.856000000000002</v>
      </c>
      <c r="AV484" s="133">
        <v>31.111999999999998</v>
      </c>
      <c r="AW484" s="162">
        <v>61.073</v>
      </c>
      <c r="AX484" s="133">
        <v>47.417000000000002</v>
      </c>
      <c r="AY484" s="133">
        <v>38.963999999999999</v>
      </c>
      <c r="AZ484" s="133">
        <v>735.30399999999997</v>
      </c>
      <c r="BA484" s="133">
        <v>33.115000000000002</v>
      </c>
      <c r="BB484" s="133">
        <v>126.559</v>
      </c>
      <c r="BC484" s="133">
        <v>1526.4059999999999</v>
      </c>
      <c r="BD484" s="133">
        <v>28.138999999999999</v>
      </c>
      <c r="BE484" s="133">
        <v>217.10300000000001</v>
      </c>
      <c r="BF484" s="133">
        <v>71.599999999999994</v>
      </c>
      <c r="BG484" s="133">
        <v>110792.91</v>
      </c>
      <c r="BH484" s="133">
        <v>110862.837</v>
      </c>
      <c r="BI484" s="133">
        <v>16.010000000000002</v>
      </c>
      <c r="BJ484" s="133">
        <v>389.88299999999998</v>
      </c>
      <c r="BK484" s="133">
        <v>83039.509000000005</v>
      </c>
      <c r="BL484" s="133">
        <v>11.992000000000001</v>
      </c>
      <c r="BM484" s="162">
        <v>328.86799999999999</v>
      </c>
      <c r="BN484" s="133">
        <v>55442.837</v>
      </c>
      <c r="BO484" s="133">
        <v>8.0069999999999997</v>
      </c>
      <c r="BP484" s="133">
        <v>261.512</v>
      </c>
      <c r="BQ484" s="133">
        <v>27747.271000000001</v>
      </c>
      <c r="BR484" s="133">
        <v>4.0069999999999997</v>
      </c>
      <c r="BS484" s="133">
        <v>178.39500000000001</v>
      </c>
      <c r="BT484" s="133">
        <v>838954.95</v>
      </c>
      <c r="BU484" s="133">
        <v>839395.88399999996</v>
      </c>
      <c r="BV484" s="133">
        <v>14.225</v>
      </c>
      <c r="BW484" s="133">
        <v>340.21199999999999</v>
      </c>
      <c r="BX484" s="133">
        <v>629481.68599999999</v>
      </c>
      <c r="BY484" s="133">
        <v>10.667999999999999</v>
      </c>
      <c r="BZ484" s="133">
        <v>269.83699999999999</v>
      </c>
      <c r="CA484" s="133">
        <v>419527.734</v>
      </c>
      <c r="CB484" s="133">
        <v>7.11</v>
      </c>
      <c r="CC484" s="133">
        <v>232.476</v>
      </c>
      <c r="CD484" s="133">
        <v>209605.133</v>
      </c>
      <c r="CE484" s="133">
        <v>3.552</v>
      </c>
      <c r="CF484" s="133">
        <v>191.65100000000001</v>
      </c>
      <c r="CG484" s="133">
        <v>427121.15</v>
      </c>
      <c r="CH484" s="133">
        <v>431746.58</v>
      </c>
      <c r="CI484" s="133">
        <v>27.074999999999999</v>
      </c>
      <c r="CJ484" s="133">
        <v>348.39400000000001</v>
      </c>
      <c r="CK484" s="133">
        <v>320425.34700000001</v>
      </c>
      <c r="CL484" s="133">
        <v>20.094000000000001</v>
      </c>
      <c r="CM484" s="133">
        <v>289.346</v>
      </c>
      <c r="CN484" s="133">
        <v>213591.65299999999</v>
      </c>
      <c r="CO484" s="133">
        <v>13.394</v>
      </c>
      <c r="CP484" s="133">
        <v>205.982</v>
      </c>
      <c r="CQ484" s="133">
        <v>106717.00599999999</v>
      </c>
      <c r="CR484" s="133">
        <v>6.6920000000000002</v>
      </c>
      <c r="CS484" s="133">
        <v>168.80500000000001</v>
      </c>
      <c r="CT484" s="133">
        <v>257713.68</v>
      </c>
      <c r="CU484" s="133">
        <v>257778.06</v>
      </c>
      <c r="CV484" s="133">
        <v>17.12</v>
      </c>
      <c r="CW484" s="133">
        <v>258.35000000000002</v>
      </c>
      <c r="CX484" s="133">
        <v>193408.51</v>
      </c>
      <c r="CY484" s="133">
        <v>12.85</v>
      </c>
      <c r="CZ484" s="133">
        <v>225.78</v>
      </c>
      <c r="DA484" s="133">
        <v>128813.06</v>
      </c>
      <c r="DB484" s="133">
        <v>8.56</v>
      </c>
      <c r="DC484" s="133">
        <v>178.53</v>
      </c>
      <c r="DD484" s="133">
        <v>64499</v>
      </c>
      <c r="DE484" s="133">
        <v>4.28</v>
      </c>
      <c r="DF484" s="133">
        <v>153.11000000000001</v>
      </c>
      <c r="DG484" s="133">
        <v>325036.48</v>
      </c>
      <c r="DH484" s="133">
        <v>325638.09999999998</v>
      </c>
      <c r="DI484" s="133">
        <v>15.59</v>
      </c>
      <c r="DJ484" s="133">
        <v>295.54000000000002</v>
      </c>
      <c r="DK484" s="133">
        <v>243545.12</v>
      </c>
      <c r="DL484" s="133">
        <v>11.66</v>
      </c>
      <c r="DM484" s="133">
        <v>253.89</v>
      </c>
      <c r="DN484" s="133">
        <v>162543.06</v>
      </c>
      <c r="DO484" s="133">
        <v>7.78</v>
      </c>
      <c r="DP484" s="133">
        <v>196.12</v>
      </c>
      <c r="DQ484" s="133">
        <v>81229.03</v>
      </c>
      <c r="DR484" s="133">
        <v>3.89</v>
      </c>
      <c r="DS484" s="133">
        <v>162.19</v>
      </c>
      <c r="DT484" s="133">
        <v>267607.84999999998</v>
      </c>
      <c r="DU484" s="133">
        <v>269487.78000000003</v>
      </c>
      <c r="DV484" s="133">
        <v>275.87</v>
      </c>
      <c r="DW484" s="133">
        <v>268.33</v>
      </c>
      <c r="DX484" s="133">
        <v>200721.59</v>
      </c>
      <c r="DY484" s="133">
        <v>205.48</v>
      </c>
      <c r="DZ484" s="133">
        <v>235.23</v>
      </c>
      <c r="EA484" s="133">
        <v>133783.29999999999</v>
      </c>
      <c r="EB484" s="133">
        <v>136.94999999999999</v>
      </c>
      <c r="EC484" s="133">
        <v>184.4</v>
      </c>
      <c r="ED484" s="133">
        <v>66924.41</v>
      </c>
      <c r="EE484" s="133">
        <v>68.510000000000005</v>
      </c>
      <c r="EF484" s="133">
        <v>156.32</v>
      </c>
      <c r="EG484" s="133">
        <v>6337109.6699999999</v>
      </c>
      <c r="EH484" s="162">
        <v>6307088.5199999996</v>
      </c>
      <c r="EI484" s="133">
        <v>17.811</v>
      </c>
      <c r="EJ484" s="133">
        <v>377.04</v>
      </c>
      <c r="EK484" s="133">
        <v>5548479.4709999999</v>
      </c>
      <c r="EL484" s="133">
        <v>15.669</v>
      </c>
      <c r="EM484" s="133">
        <v>358.95400000000001</v>
      </c>
      <c r="EN484" s="133">
        <v>4742626.5696200002</v>
      </c>
      <c r="EO484" s="133">
        <v>13.393000000000001</v>
      </c>
      <c r="EP484" s="133">
        <v>334.30200000000002</v>
      </c>
      <c r="EQ484" s="133">
        <v>3961808.8599200002</v>
      </c>
      <c r="ER484" s="133">
        <v>11.188000000000001</v>
      </c>
      <c r="ES484" s="133">
        <v>303.69299999999998</v>
      </c>
      <c r="ET484" s="133">
        <v>3163285.5332200001</v>
      </c>
      <c r="EU484" s="133">
        <v>8.9329999999999998</v>
      </c>
      <c r="EV484" s="133">
        <v>254.941</v>
      </c>
      <c r="EW484" s="133">
        <v>2375385.5767199998</v>
      </c>
      <c r="EX484" s="133">
        <v>6.7080000000000002</v>
      </c>
      <c r="EY484" s="133">
        <v>193.86600000000001</v>
      </c>
      <c r="EZ484" s="133">
        <v>1590672.6312800001</v>
      </c>
      <c r="FA484" s="133">
        <v>4.492</v>
      </c>
      <c r="FB484" s="133">
        <v>170.36500000000001</v>
      </c>
      <c r="FC484" s="133">
        <v>791795.19224</v>
      </c>
      <c r="FD484" s="133">
        <v>2.2360000000000002</v>
      </c>
      <c r="FE484" s="133">
        <v>150.375</v>
      </c>
      <c r="FF484" s="133">
        <v>7841.42</v>
      </c>
      <c r="FG484" s="133">
        <v>8011.08</v>
      </c>
      <c r="FH484" s="133">
        <v>23.67</v>
      </c>
      <c r="FI484" s="133">
        <v>131.96</v>
      </c>
      <c r="FJ484" s="133">
        <v>3927.7</v>
      </c>
      <c r="FK484" s="133">
        <v>11.61</v>
      </c>
      <c r="FL484" s="133">
        <v>129.94999999999999</v>
      </c>
      <c r="FM484" s="132">
        <v>38614.5</v>
      </c>
      <c r="FN484" s="132">
        <v>38699.660000000003</v>
      </c>
      <c r="FO484" s="133">
        <v>283.33</v>
      </c>
      <c r="FP484" s="133">
        <v>131.97999999999999</v>
      </c>
      <c r="FQ484" s="133">
        <v>19292.060000000001</v>
      </c>
      <c r="FR484" s="72">
        <v>141.24</v>
      </c>
      <c r="FS484" s="72">
        <v>130.13999999999999</v>
      </c>
      <c r="FT484" s="72">
        <v>100.38</v>
      </c>
      <c r="FU484" s="72">
        <v>8.7100000000000009</v>
      </c>
      <c r="FV484" s="72">
        <v>307.38</v>
      </c>
      <c r="FW484" s="72">
        <v>100.83</v>
      </c>
      <c r="FX484" s="72">
        <v>8.75</v>
      </c>
      <c r="FY484" s="72">
        <v>313.36</v>
      </c>
      <c r="FZ484" s="72">
        <v>1829692.22</v>
      </c>
      <c r="GA484" s="72">
        <v>12.36</v>
      </c>
      <c r="GB484" s="72">
        <v>356.87</v>
      </c>
      <c r="GC484" s="72">
        <v>11435078.789999999</v>
      </c>
      <c r="GD484" s="72">
        <v>77.209999999999994</v>
      </c>
      <c r="GE484" s="72">
        <v>355.66</v>
      </c>
      <c r="GF484" s="72">
        <v>124.6</v>
      </c>
      <c r="GG484" s="72">
        <v>59.8</v>
      </c>
      <c r="GH484" s="72">
        <v>439.5</v>
      </c>
      <c r="GI484" s="72">
        <v>78.2</v>
      </c>
      <c r="GJ484" s="72">
        <v>71.599999999999994</v>
      </c>
      <c r="GK484" s="72">
        <v>231.1</v>
      </c>
      <c r="GL484" s="72">
        <v>0</v>
      </c>
      <c r="GM484" s="72">
        <v>1</v>
      </c>
      <c r="GN484" s="72">
        <v>0</v>
      </c>
      <c r="GO484" s="133">
        <v>0</v>
      </c>
      <c r="GP484" s="133">
        <v>0</v>
      </c>
      <c r="GQ484" s="133">
        <v>0</v>
      </c>
      <c r="GR484" s="133" t="s">
        <v>1106</v>
      </c>
      <c r="GS484" s="72"/>
      <c r="GT484" s="72">
        <v>88.85</v>
      </c>
      <c r="GU484" s="72">
        <v>92.87</v>
      </c>
      <c r="GV484" s="72">
        <v>94.52</v>
      </c>
      <c r="GW484" s="72">
        <v>93.7</v>
      </c>
      <c r="GX484" s="72" t="s">
        <v>1085</v>
      </c>
      <c r="GY484" s="72">
        <v>0.99</v>
      </c>
      <c r="GZ484" s="72">
        <v>500</v>
      </c>
      <c r="HA484" s="133" t="s">
        <v>1086</v>
      </c>
      <c r="HB484" s="133" t="s">
        <v>1444</v>
      </c>
      <c r="HC484" s="53" t="str">
        <f t="shared" si="52"/>
        <v>197</v>
      </c>
      <c r="HD484" s="56">
        <f t="shared" si="53"/>
        <v>2021</v>
      </c>
      <c r="HF484" s="56" t="e">
        <f>MATCH(ROUND(#REF!,1),#REF!,0)</f>
        <v>#REF!</v>
      </c>
      <c r="HG484" s="56" t="e">
        <f>MATCH(ROUND(#REF!,1),#REF!,0)</f>
        <v>#REF!</v>
      </c>
      <c r="HH484" s="56" t="e">
        <f>MATCH(ROUND(#REF!,1),#REF!,0)</f>
        <v>#REF!</v>
      </c>
      <c r="HI484" s="56" t="e">
        <f>MATCH(ROUND(#REF!,1),#REF!,0)</f>
        <v>#REF!</v>
      </c>
      <c r="HK484" s="115">
        <f t="shared" si="49"/>
        <v>1</v>
      </c>
      <c r="HL484" s="115" t="str" cm="1">
        <f t="array" ref="HL484">IFERROR(INDEX(#REF!,'5. Data Set'!HH484),"")</f>
        <v/>
      </c>
      <c r="HN484" s="116" t="str" cm="1">
        <f t="array" ref="HN484">IF(IFERROR(INDEX($E$5:$E$900,SMALL(IF(ROUND($EH$5:$EH$900,1)=ROUND($EH484,1),ROW($EH$5:$EH$900)-4,""),1)),"")=$E484,"",IFERROR(INDEX($E$5:$E$900,SMALL(IF(ROUND($EH$5:$EH$900,1)=ROUND($EH484,1),ROW($EH$5:$EH$900)-4,""),1)),""))</f>
        <v/>
      </c>
      <c r="HO484" s="116" t="str" cm="1">
        <f t="array" ref="HO484">IF(IFERROR(INDEX($E$5:$E$900,SMALL(IF(ROUND($EH$5:$EH$900,1)=ROUND($EH484,1),ROW($EH$5:$EH$900)-4,""),2)),"")=$E484,"",IFERROR(INDEX($E$5:$E$900,SMALL(IF(ROUND($EH$5:$EH$900,1)=ROUND($EH484,1),ROW($EH$5:$EH$900)-4,""),2)),""))</f>
        <v/>
      </c>
      <c r="HP484" s="116" t="str" cm="1">
        <f t="array" ref="HP484">IF(IFERROR(INDEX($E$5:$E$900,SMALL(IF(ROUND($EH$5:$EH$900,1)=ROUND($EH484,1),ROW($EH$5:$EH$900)-4,""),3)),"")=$E484,"",IFERROR(INDEX($E$5:$E$900,SMALL(IF(ROUND($EH$5:$EH$900,1)=ROUND($EH484,1),ROW($EH$5:$EH$900)-4,""),3)),""))</f>
        <v/>
      </c>
      <c r="HQ484" s="117" t="str" cm="1">
        <f t="array" ref="HQ484">IF(IFERROR(INDEX($E$5:$E$900,SMALL(IF(ROUND($EH$5:$EH$900,1)=ROUND($EH484,1),ROW($EH$5:$EH$900)-4,""),4)),"")=$E484,"",IFERROR(INDEX($E$5:$E$900,SMALL(IF(ROUND($EH$5:$EH$900,1)=ROUND($EH484,1),ROW($EH$5:$EH$900)-4,""),4)),""))</f>
        <v/>
      </c>
      <c r="HR484" s="118"/>
      <c r="HS484" s="105" t="str">
        <f t="shared" si="50"/>
        <v>BCXC</v>
      </c>
      <c r="HT484" s="119" t="str">
        <f t="shared" si="51"/>
        <v/>
      </c>
      <c r="HU484" s="119" t="str">
        <f t="shared" si="51"/>
        <v/>
      </c>
      <c r="HV484" s="119" t="str">
        <f t="shared" si="51"/>
        <v/>
      </c>
      <c r="HW484" s="119" t="str">
        <f t="shared" si="48"/>
        <v/>
      </c>
    </row>
    <row r="485" spans="1:231" ht="12.75" customHeight="1" x14ac:dyDescent="0.25">
      <c r="A485" s="105" t="s">
        <v>1072</v>
      </c>
      <c r="B485" s="105" t="s">
        <v>1507</v>
      </c>
      <c r="C485" s="133" t="s">
        <v>1074</v>
      </c>
      <c r="D485" s="210">
        <v>2021</v>
      </c>
      <c r="E485" s="211" t="s">
        <v>1511</v>
      </c>
      <c r="F485" s="133" t="s">
        <v>49</v>
      </c>
      <c r="G485" s="133" t="s">
        <v>1076</v>
      </c>
      <c r="H485" s="133" t="s">
        <v>1076</v>
      </c>
      <c r="I485" s="133" t="s">
        <v>1076</v>
      </c>
      <c r="J485" s="133" t="s">
        <v>1076</v>
      </c>
      <c r="K485" s="105" t="s">
        <v>1076</v>
      </c>
      <c r="L485" s="105" t="s">
        <v>1076</v>
      </c>
      <c r="M485" s="133" t="s">
        <v>1076</v>
      </c>
      <c r="N485" s="133" t="s">
        <v>1076</v>
      </c>
      <c r="O485" s="133" t="s">
        <v>1076</v>
      </c>
      <c r="P485" s="133" t="s">
        <v>1076</v>
      </c>
      <c r="Q485" s="133" t="s">
        <v>1076</v>
      </c>
      <c r="R485" s="133" t="s">
        <v>1076</v>
      </c>
      <c r="S485" s="105" t="s">
        <v>1077</v>
      </c>
      <c r="T485" s="105" t="s">
        <v>1077</v>
      </c>
      <c r="U485" s="133" t="s">
        <v>1077</v>
      </c>
      <c r="V485" s="133" t="s">
        <v>1077</v>
      </c>
      <c r="W485" s="105" t="s">
        <v>18</v>
      </c>
      <c r="X485" s="105" t="s">
        <v>1119</v>
      </c>
      <c r="Y485" s="133" t="s">
        <v>296</v>
      </c>
      <c r="Z485" s="133">
        <v>1</v>
      </c>
      <c r="AA485" s="133" t="s">
        <v>1512</v>
      </c>
      <c r="AB485" s="133">
        <v>1</v>
      </c>
      <c r="AC485" s="133">
        <v>1</v>
      </c>
      <c r="AD485" s="133">
        <v>2000</v>
      </c>
      <c r="AE485" s="133">
        <v>64</v>
      </c>
      <c r="AF485" s="133">
        <v>2</v>
      </c>
      <c r="AG485" s="133">
        <v>255700</v>
      </c>
      <c r="AH485" s="133">
        <v>8</v>
      </c>
      <c r="AI485" s="133" t="s">
        <v>1513</v>
      </c>
      <c r="AJ485" s="133">
        <v>2</v>
      </c>
      <c r="AK485" s="133"/>
      <c r="AL485" s="133"/>
      <c r="AM485" s="133">
        <v>1</v>
      </c>
      <c r="AN485" s="133" t="s">
        <v>367</v>
      </c>
      <c r="AO485" s="133">
        <v>500</v>
      </c>
      <c r="AP485" s="212" t="s">
        <v>1133</v>
      </c>
      <c r="AQ485" s="162" t="s">
        <v>1081</v>
      </c>
      <c r="AR485" s="133" t="s">
        <v>1082</v>
      </c>
      <c r="AS485" s="212" t="s">
        <v>1134</v>
      </c>
      <c r="AT485" s="162" t="s">
        <v>1189</v>
      </c>
      <c r="AU485" s="133">
        <v>32.450000000000003</v>
      </c>
      <c r="AV485" s="133">
        <v>35.509</v>
      </c>
      <c r="AW485" s="162">
        <v>59.774999999999999</v>
      </c>
      <c r="AX485" s="133">
        <v>44.646999999999998</v>
      </c>
      <c r="AY485" s="133">
        <v>37.369</v>
      </c>
      <c r="AZ485" s="133">
        <v>705.09900000000005</v>
      </c>
      <c r="BA485" s="133">
        <v>30.9</v>
      </c>
      <c r="BB485" s="133">
        <v>26.018000000000001</v>
      </c>
      <c r="BC485" s="133">
        <v>41.015999999999998</v>
      </c>
      <c r="BD485" s="133">
        <v>31.849</v>
      </c>
      <c r="BE485" s="133">
        <v>170.33600000000001</v>
      </c>
      <c r="BF485" s="133">
        <v>61.3</v>
      </c>
      <c r="BG485" s="133">
        <v>95352.2</v>
      </c>
      <c r="BH485" s="133">
        <v>95384.031000000003</v>
      </c>
      <c r="BI485" s="133">
        <v>13.775</v>
      </c>
      <c r="BJ485" s="133">
        <v>325.71699999999998</v>
      </c>
      <c r="BK485" s="133">
        <v>71575.646999999997</v>
      </c>
      <c r="BL485" s="133">
        <v>10.337</v>
      </c>
      <c r="BM485" s="162">
        <v>274.63600000000002</v>
      </c>
      <c r="BN485" s="133">
        <v>47730.720000000001</v>
      </c>
      <c r="BO485" s="133">
        <v>6.8929999999999998</v>
      </c>
      <c r="BP485" s="133">
        <v>206.34800000000001</v>
      </c>
      <c r="BQ485" s="133">
        <v>23853.341</v>
      </c>
      <c r="BR485" s="133">
        <v>3.4449999999999998</v>
      </c>
      <c r="BS485" s="133">
        <v>165.20400000000001</v>
      </c>
      <c r="BT485" s="133">
        <v>834591.51</v>
      </c>
      <c r="BU485" s="133">
        <v>834653.22100000002</v>
      </c>
      <c r="BV485" s="133">
        <v>14.145</v>
      </c>
      <c r="BW485" s="133">
        <v>299.84800000000001</v>
      </c>
      <c r="BX485" s="133">
        <v>625912.87300000002</v>
      </c>
      <c r="BY485" s="133">
        <v>10.606999999999999</v>
      </c>
      <c r="BZ485" s="133">
        <v>242.352</v>
      </c>
      <c r="CA485" s="133">
        <v>417322.05800000002</v>
      </c>
      <c r="CB485" s="133">
        <v>7.0720000000000001</v>
      </c>
      <c r="CC485" s="133">
        <v>202.25200000000001</v>
      </c>
      <c r="CD485" s="133">
        <v>208724.60800000001</v>
      </c>
      <c r="CE485" s="133">
        <v>3.5369999999999999</v>
      </c>
      <c r="CF485" s="133">
        <v>160.62899999999999</v>
      </c>
      <c r="CG485" s="133">
        <v>365828.19</v>
      </c>
      <c r="CH485" s="133">
        <v>380450.86499999999</v>
      </c>
      <c r="CI485" s="133">
        <v>23.858000000000001</v>
      </c>
      <c r="CJ485" s="133">
        <v>305.24</v>
      </c>
      <c r="CK485" s="133">
        <v>274338.48700000002</v>
      </c>
      <c r="CL485" s="133">
        <v>17.204000000000001</v>
      </c>
      <c r="CM485" s="133">
        <v>235.25299999999999</v>
      </c>
      <c r="CN485" s="133">
        <v>182941.8</v>
      </c>
      <c r="CO485" s="133">
        <v>11.472</v>
      </c>
      <c r="CP485" s="133">
        <v>186.315</v>
      </c>
      <c r="CQ485" s="133">
        <v>91382.623999999996</v>
      </c>
      <c r="CR485" s="133">
        <v>5.7309999999999999</v>
      </c>
      <c r="CS485" s="133">
        <v>157.982</v>
      </c>
      <c r="CT485" s="133">
        <v>210288.94</v>
      </c>
      <c r="CU485" s="133">
        <v>210366.69</v>
      </c>
      <c r="CV485" s="133">
        <v>13.97</v>
      </c>
      <c r="CW485" s="133">
        <v>212.7</v>
      </c>
      <c r="CX485" s="133">
        <v>157820.95000000001</v>
      </c>
      <c r="CY485" s="133">
        <v>10.48</v>
      </c>
      <c r="CZ485" s="133">
        <v>186.92</v>
      </c>
      <c r="DA485" s="133">
        <v>105167.03999999999</v>
      </c>
      <c r="DB485" s="133">
        <v>6.99</v>
      </c>
      <c r="DC485" s="133">
        <v>157.61000000000001</v>
      </c>
      <c r="DD485" s="133">
        <v>52615.360000000001</v>
      </c>
      <c r="DE485" s="133">
        <v>3.5</v>
      </c>
      <c r="DF485" s="133">
        <v>143.57</v>
      </c>
      <c r="DG485" s="133">
        <v>265995.37</v>
      </c>
      <c r="DH485" s="133">
        <v>266164.17</v>
      </c>
      <c r="DI485" s="133">
        <v>12.74</v>
      </c>
      <c r="DJ485" s="133">
        <v>238.91</v>
      </c>
      <c r="DK485" s="133">
        <v>199612.75</v>
      </c>
      <c r="DL485" s="133">
        <v>9.56</v>
      </c>
      <c r="DM485" s="133">
        <v>207.64</v>
      </c>
      <c r="DN485" s="133">
        <v>133006.32</v>
      </c>
      <c r="DO485" s="133">
        <v>6.37</v>
      </c>
      <c r="DP485" s="133">
        <v>170.81</v>
      </c>
      <c r="DQ485" s="133">
        <v>66563.990000000005</v>
      </c>
      <c r="DR485" s="133">
        <v>3.19</v>
      </c>
      <c r="DS485" s="133">
        <v>149.57</v>
      </c>
      <c r="DT485" s="133">
        <v>219609.79</v>
      </c>
      <c r="DU485" s="133">
        <v>220532.44</v>
      </c>
      <c r="DV485" s="133">
        <v>225.76</v>
      </c>
      <c r="DW485" s="133">
        <v>218.61</v>
      </c>
      <c r="DX485" s="133">
        <v>164772.07999999999</v>
      </c>
      <c r="DY485" s="133">
        <v>168.68</v>
      </c>
      <c r="DZ485" s="133">
        <v>192.12</v>
      </c>
      <c r="EA485" s="133">
        <v>110013.8</v>
      </c>
      <c r="EB485" s="133">
        <v>112.62</v>
      </c>
      <c r="EC485" s="133">
        <v>160.63999999999999</v>
      </c>
      <c r="ED485" s="133">
        <v>54826.63</v>
      </c>
      <c r="EE485" s="133">
        <v>56.13</v>
      </c>
      <c r="EF485" s="133">
        <v>144.34</v>
      </c>
      <c r="EG485" s="133">
        <v>4845575.8</v>
      </c>
      <c r="EH485" s="162">
        <v>4839455.95</v>
      </c>
      <c r="EI485" s="133">
        <v>13.666</v>
      </c>
      <c r="EJ485" s="133">
        <v>313.83</v>
      </c>
      <c r="EK485" s="133">
        <v>4250369.307</v>
      </c>
      <c r="EL485" s="133">
        <v>12.003</v>
      </c>
      <c r="EM485" s="133">
        <v>288.072</v>
      </c>
      <c r="EN485" s="133">
        <v>3630005.5973399999</v>
      </c>
      <c r="EO485" s="133">
        <v>10.250999999999999</v>
      </c>
      <c r="EP485" s="133">
        <v>254.48400000000001</v>
      </c>
      <c r="EQ485" s="133">
        <v>3033680.4167800001</v>
      </c>
      <c r="ER485" s="133">
        <v>8.5670000000000002</v>
      </c>
      <c r="ES485" s="133">
        <v>213.26499999999999</v>
      </c>
      <c r="ET485" s="133">
        <v>2416816.7204999998</v>
      </c>
      <c r="EU485" s="133">
        <v>6.8250000000000002</v>
      </c>
      <c r="EV485" s="133">
        <v>189.28399999999999</v>
      </c>
      <c r="EW485" s="133">
        <v>1810576.39442</v>
      </c>
      <c r="EX485" s="133">
        <v>5.1130000000000004</v>
      </c>
      <c r="EY485" s="133">
        <v>171.51300000000001</v>
      </c>
      <c r="EZ485" s="133">
        <v>1210001.8657800001</v>
      </c>
      <c r="FA485" s="133">
        <v>3.4169999999999998</v>
      </c>
      <c r="FB485" s="133">
        <v>156.96299999999999</v>
      </c>
      <c r="FC485" s="133">
        <v>606594.43842000002</v>
      </c>
      <c r="FD485" s="133">
        <v>1.7130000000000001</v>
      </c>
      <c r="FE485" s="133">
        <v>141.62799999999999</v>
      </c>
      <c r="FF485" s="133">
        <v>1547.98</v>
      </c>
      <c r="FG485" s="133">
        <v>1513.46</v>
      </c>
      <c r="FH485" s="133">
        <v>4.47</v>
      </c>
      <c r="FI485" s="133">
        <v>123.77</v>
      </c>
      <c r="FJ485" s="133">
        <v>775.3</v>
      </c>
      <c r="FK485" s="133">
        <v>2.29</v>
      </c>
      <c r="FL485" s="133">
        <v>122.26</v>
      </c>
      <c r="FM485" s="132">
        <v>955.44</v>
      </c>
      <c r="FN485" s="132">
        <v>956.6</v>
      </c>
      <c r="FO485" s="133">
        <v>7</v>
      </c>
      <c r="FP485" s="133">
        <v>120.59</v>
      </c>
      <c r="FQ485" s="133">
        <v>475.56</v>
      </c>
      <c r="FR485" s="72">
        <v>3.48</v>
      </c>
      <c r="FS485" s="72">
        <v>120.2</v>
      </c>
      <c r="FT485" s="72">
        <v>99.68</v>
      </c>
      <c r="FU485" s="72">
        <v>8.65</v>
      </c>
      <c r="FV485" s="72">
        <v>270.54000000000002</v>
      </c>
      <c r="FW485" s="72">
        <v>99.45</v>
      </c>
      <c r="FX485" s="72">
        <v>8.6300000000000008</v>
      </c>
      <c r="FY485" s="72">
        <v>272.18</v>
      </c>
      <c r="FZ485" s="72">
        <v>1803618.89</v>
      </c>
      <c r="GA485" s="72">
        <v>12.18</v>
      </c>
      <c r="GB485" s="72">
        <v>313.33999999999997</v>
      </c>
      <c r="GC485" s="72">
        <v>7804724.0899999999</v>
      </c>
      <c r="GD485" s="72">
        <v>52.7</v>
      </c>
      <c r="GE485" s="72">
        <v>309.39</v>
      </c>
      <c r="GF485" s="72">
        <v>115.4</v>
      </c>
      <c r="GG485" s="72">
        <v>59.1</v>
      </c>
      <c r="GH485" s="72">
        <v>32.700000000000003</v>
      </c>
      <c r="GI485" s="72">
        <v>73.7</v>
      </c>
      <c r="GJ485" s="72">
        <v>61.3</v>
      </c>
      <c r="GK485" s="72">
        <v>230.4</v>
      </c>
      <c r="GL485" s="72">
        <v>0</v>
      </c>
      <c r="GM485" s="72">
        <v>1</v>
      </c>
      <c r="GN485" s="72">
        <v>0</v>
      </c>
      <c r="GO485" s="133">
        <v>0</v>
      </c>
      <c r="GP485" s="133">
        <v>0</v>
      </c>
      <c r="GQ485" s="133">
        <v>0</v>
      </c>
      <c r="GR485" s="133" t="s">
        <v>1106</v>
      </c>
      <c r="GS485" s="72"/>
      <c r="GT485" s="72">
        <v>88.85</v>
      </c>
      <c r="GU485" s="72">
        <v>92.87</v>
      </c>
      <c r="GV485" s="72">
        <v>94.52</v>
      </c>
      <c r="GW485" s="72">
        <v>93.7</v>
      </c>
      <c r="GX485" s="72" t="s">
        <v>1085</v>
      </c>
      <c r="GY485" s="72">
        <v>0.99</v>
      </c>
      <c r="GZ485" s="72">
        <v>500</v>
      </c>
      <c r="HA485" s="133" t="s">
        <v>1086</v>
      </c>
      <c r="HB485" s="133" t="s">
        <v>1444</v>
      </c>
      <c r="HC485" s="53" t="str">
        <f t="shared" si="52"/>
        <v>198</v>
      </c>
      <c r="HD485" s="56">
        <f t="shared" si="53"/>
        <v>2021</v>
      </c>
      <c r="HF485" s="56" t="e">
        <f>MATCH(ROUND(#REF!,1),#REF!,0)</f>
        <v>#REF!</v>
      </c>
      <c r="HG485" s="56" t="e">
        <f>MATCH(ROUND(#REF!,1),#REF!,0)</f>
        <v>#REF!</v>
      </c>
      <c r="HH485" s="56" t="e">
        <f>MATCH(ROUND(#REF!,1),#REF!,0)</f>
        <v>#REF!</v>
      </c>
      <c r="HI485" s="56" t="e">
        <f>MATCH(ROUND(#REF!,1),#REF!,0)</f>
        <v>#REF!</v>
      </c>
      <c r="HK485" s="115">
        <f t="shared" si="49"/>
        <v>1</v>
      </c>
      <c r="HL485" s="115" t="str" cm="1">
        <f t="array" ref="HL485">IFERROR(INDEX(#REF!,'5. Data Set'!HH485),"")</f>
        <v/>
      </c>
      <c r="HN485" s="116" t="str" cm="1">
        <f t="array" ref="HN485">IF(IFERROR(INDEX($E$5:$E$900,SMALL(IF(ROUND($EH$5:$EH$900,1)=ROUND($EH485,1),ROW($EH$5:$EH$900)-4,""),1)),"")=$E485,"",IFERROR(INDEX($E$5:$E$900,SMALL(IF(ROUND($EH$5:$EH$900,1)=ROUND($EH485,1),ROW($EH$5:$EH$900)-4,""),1)),""))</f>
        <v/>
      </c>
      <c r="HO485" s="116" t="str" cm="1">
        <f t="array" ref="HO485">IF(IFERROR(INDEX($E$5:$E$900,SMALL(IF(ROUND($EH$5:$EH$900,1)=ROUND($EH485,1),ROW($EH$5:$EH$900)-4,""),2)),"")=$E485,"",IFERROR(INDEX($E$5:$E$900,SMALL(IF(ROUND($EH$5:$EH$900,1)=ROUND($EH485,1),ROW($EH$5:$EH$900)-4,""),2)),""))</f>
        <v/>
      </c>
      <c r="HP485" s="116" t="str" cm="1">
        <f t="array" ref="HP485">IF(IFERROR(INDEX($E$5:$E$900,SMALL(IF(ROUND($EH$5:$EH$900,1)=ROUND($EH485,1),ROW($EH$5:$EH$900)-4,""),3)),"")=$E485,"",IFERROR(INDEX($E$5:$E$900,SMALL(IF(ROUND($EH$5:$EH$900,1)=ROUND($EH485,1),ROW($EH$5:$EH$900)-4,""),3)),""))</f>
        <v/>
      </c>
      <c r="HQ485" s="117" t="str" cm="1">
        <f t="array" ref="HQ485">IF(IFERROR(INDEX($E$5:$E$900,SMALL(IF(ROUND($EH$5:$EH$900,1)=ROUND($EH485,1),ROW($EH$5:$EH$900)-4,""),4)),"")=$E485,"",IFERROR(INDEX($E$5:$E$900,SMALL(IF(ROUND($EH$5:$EH$900,1)=ROUND($EH485,1),ROW($EH$5:$EH$900)-4,""),4)),""))</f>
        <v/>
      </c>
      <c r="HR485" s="118"/>
      <c r="HS485" s="105" t="str">
        <f t="shared" si="50"/>
        <v>BCXC</v>
      </c>
      <c r="HT485" s="119" t="str">
        <f t="shared" si="51"/>
        <v/>
      </c>
      <c r="HU485" s="119" t="str">
        <f t="shared" si="51"/>
        <v/>
      </c>
      <c r="HV485" s="119" t="str">
        <f t="shared" si="51"/>
        <v/>
      </c>
      <c r="HW485" s="119" t="str">
        <f t="shared" si="48"/>
        <v/>
      </c>
    </row>
    <row r="486" spans="1:231" ht="12.75" customHeight="1" x14ac:dyDescent="0.25">
      <c r="A486" s="105" t="s">
        <v>1072</v>
      </c>
      <c r="B486" s="105" t="s">
        <v>1514</v>
      </c>
      <c r="C486" s="133" t="s">
        <v>1074</v>
      </c>
      <c r="D486" s="210">
        <v>2021</v>
      </c>
      <c r="E486" s="211" t="s">
        <v>1515</v>
      </c>
      <c r="F486" s="133" t="s">
        <v>300</v>
      </c>
      <c r="G486" s="133" t="s">
        <v>1076</v>
      </c>
      <c r="H486" s="133" t="s">
        <v>1076</v>
      </c>
      <c r="I486" s="133" t="s">
        <v>1076</v>
      </c>
      <c r="J486" s="133" t="s">
        <v>1076</v>
      </c>
      <c r="K486" s="105" t="s">
        <v>1076</v>
      </c>
      <c r="L486" s="105" t="s">
        <v>1076</v>
      </c>
      <c r="M486" s="133" t="s">
        <v>1076</v>
      </c>
      <c r="N486" s="133" t="s">
        <v>1076</v>
      </c>
      <c r="O486" s="133" t="s">
        <v>1076</v>
      </c>
      <c r="P486" s="133" t="s">
        <v>1076</v>
      </c>
      <c r="Q486" s="133" t="s">
        <v>1076</v>
      </c>
      <c r="R486" s="133" t="s">
        <v>1076</v>
      </c>
      <c r="S486" s="105" t="s">
        <v>1077</v>
      </c>
      <c r="T486" s="105" t="s">
        <v>1077</v>
      </c>
      <c r="U486" s="133" t="s">
        <v>1077</v>
      </c>
      <c r="V486" s="133" t="s">
        <v>1077</v>
      </c>
      <c r="W486" s="105" t="s">
        <v>18</v>
      </c>
      <c r="X486" s="105" t="s">
        <v>1098</v>
      </c>
      <c r="Y486" s="133" t="s">
        <v>296</v>
      </c>
      <c r="Z486" s="133">
        <v>1</v>
      </c>
      <c r="AA486" s="133" t="s">
        <v>1205</v>
      </c>
      <c r="AB486" s="133">
        <v>1</v>
      </c>
      <c r="AC486" s="133">
        <v>1</v>
      </c>
      <c r="AD486" s="133">
        <v>2450</v>
      </c>
      <c r="AE486" s="133">
        <v>64</v>
      </c>
      <c r="AF486" s="133">
        <v>2</v>
      </c>
      <c r="AG486" s="133">
        <v>511700</v>
      </c>
      <c r="AH486" s="133">
        <v>8</v>
      </c>
      <c r="AI486" s="133" t="s">
        <v>1206</v>
      </c>
      <c r="AJ486" s="133">
        <v>2</v>
      </c>
      <c r="AK486" s="133"/>
      <c r="AL486" s="133"/>
      <c r="AM486" s="133">
        <v>1</v>
      </c>
      <c r="AN486" s="133" t="s">
        <v>367</v>
      </c>
      <c r="AO486" s="133">
        <v>500</v>
      </c>
      <c r="AP486" s="212" t="s">
        <v>1133</v>
      </c>
      <c r="AQ486" s="162" t="s">
        <v>1081</v>
      </c>
      <c r="AR486" s="133" t="s">
        <v>1082</v>
      </c>
      <c r="AS486" s="212" t="s">
        <v>1134</v>
      </c>
      <c r="AT486" s="162" t="s">
        <v>1189</v>
      </c>
      <c r="AU486" s="133">
        <v>33.372999999999998</v>
      </c>
      <c r="AV486" s="133">
        <v>33.207000000000001</v>
      </c>
      <c r="AW486" s="162">
        <v>64.231999999999999</v>
      </c>
      <c r="AX486" s="133">
        <v>49.863</v>
      </c>
      <c r="AY486" s="133">
        <v>40.820999999999998</v>
      </c>
      <c r="AZ486" s="133">
        <v>775.27499999999998</v>
      </c>
      <c r="BA486" s="133">
        <v>32.503</v>
      </c>
      <c r="BB486" s="133">
        <v>137.965</v>
      </c>
      <c r="BC486" s="133">
        <v>1641.2840000000001</v>
      </c>
      <c r="BD486" s="133">
        <v>30.367999999999999</v>
      </c>
      <c r="BE486" s="133">
        <v>229.36600000000001</v>
      </c>
      <c r="BF486" s="133">
        <v>75.3</v>
      </c>
      <c r="BG486" s="133">
        <v>107964.89</v>
      </c>
      <c r="BH486" s="133">
        <v>108131.803</v>
      </c>
      <c r="BI486" s="133">
        <v>15.616</v>
      </c>
      <c r="BJ486" s="133">
        <v>368.96499999999997</v>
      </c>
      <c r="BK486" s="133">
        <v>81036.717000000004</v>
      </c>
      <c r="BL486" s="133">
        <v>11.702999999999999</v>
      </c>
      <c r="BM486" s="162">
        <v>304.26900000000001</v>
      </c>
      <c r="BN486" s="133">
        <v>54074.898999999998</v>
      </c>
      <c r="BO486" s="133">
        <v>7.8090000000000002</v>
      </c>
      <c r="BP486" s="133">
        <v>237.70599999999999</v>
      </c>
      <c r="BQ486" s="133">
        <v>26996.48</v>
      </c>
      <c r="BR486" s="133">
        <v>3.899</v>
      </c>
      <c r="BS486" s="133">
        <v>168.095</v>
      </c>
      <c r="BT486" s="133">
        <v>835389.39</v>
      </c>
      <c r="BU486" s="133">
        <v>835449.81499999994</v>
      </c>
      <c r="BV486" s="133">
        <v>14.157999999999999</v>
      </c>
      <c r="BW486" s="133">
        <v>317.49099999999999</v>
      </c>
      <c r="BX486" s="133">
        <v>626879.26699999999</v>
      </c>
      <c r="BY486" s="133">
        <v>10.624000000000001</v>
      </c>
      <c r="BZ486" s="133">
        <v>245.238</v>
      </c>
      <c r="CA486" s="133">
        <v>417906.32400000002</v>
      </c>
      <c r="CB486" s="133">
        <v>7.0819999999999999</v>
      </c>
      <c r="CC486" s="133">
        <v>216.61500000000001</v>
      </c>
      <c r="CD486" s="133">
        <v>208729.897</v>
      </c>
      <c r="CE486" s="133">
        <v>3.5369999999999999</v>
      </c>
      <c r="CF486" s="133">
        <v>183.73599999999999</v>
      </c>
      <c r="CG486" s="133">
        <v>432700.26</v>
      </c>
      <c r="CH486" s="133">
        <v>423504.93</v>
      </c>
      <c r="CI486" s="133">
        <v>26.558</v>
      </c>
      <c r="CJ486" s="133">
        <v>343.524</v>
      </c>
      <c r="CK486" s="133">
        <v>324464.20299999998</v>
      </c>
      <c r="CL486" s="133">
        <v>20.347000000000001</v>
      </c>
      <c r="CM486" s="133">
        <v>272.05200000000002</v>
      </c>
      <c r="CN486" s="133">
        <v>216428.38800000001</v>
      </c>
      <c r="CO486" s="133">
        <v>13.571999999999999</v>
      </c>
      <c r="CP486" s="133">
        <v>193.38900000000001</v>
      </c>
      <c r="CQ486" s="133">
        <v>108174.54700000001</v>
      </c>
      <c r="CR486" s="133">
        <v>6.7839999999999998</v>
      </c>
      <c r="CS486" s="133">
        <v>161.71299999999999</v>
      </c>
      <c r="CT486" s="133">
        <v>257923.35</v>
      </c>
      <c r="CU486" s="133">
        <v>258091.61</v>
      </c>
      <c r="CV486" s="133">
        <v>17.14</v>
      </c>
      <c r="CW486" s="133">
        <v>247.99</v>
      </c>
      <c r="CX486" s="133">
        <v>193378.12</v>
      </c>
      <c r="CY486" s="133">
        <v>12.84</v>
      </c>
      <c r="CZ486" s="133">
        <v>215.22</v>
      </c>
      <c r="DA486" s="133">
        <v>128981.25</v>
      </c>
      <c r="DB486" s="133">
        <v>8.57</v>
      </c>
      <c r="DC486" s="133">
        <v>169.22</v>
      </c>
      <c r="DD486" s="133">
        <v>64435.86</v>
      </c>
      <c r="DE486" s="133">
        <v>4.28</v>
      </c>
      <c r="DF486" s="133">
        <v>144.56</v>
      </c>
      <c r="DG486" s="133">
        <v>321587.63</v>
      </c>
      <c r="DH486" s="133">
        <v>324972.49</v>
      </c>
      <c r="DI486" s="133">
        <v>15.56</v>
      </c>
      <c r="DJ486" s="133">
        <v>283.72000000000003</v>
      </c>
      <c r="DK486" s="133">
        <v>241212.62</v>
      </c>
      <c r="DL486" s="133">
        <v>11.55</v>
      </c>
      <c r="DM486" s="133">
        <v>240.62</v>
      </c>
      <c r="DN486" s="133">
        <v>160753.29999999999</v>
      </c>
      <c r="DO486" s="133">
        <v>7.7</v>
      </c>
      <c r="DP486" s="133">
        <v>183.79</v>
      </c>
      <c r="DQ486" s="133">
        <v>80328.67</v>
      </c>
      <c r="DR486" s="133">
        <v>3.85</v>
      </c>
      <c r="DS486" s="133">
        <v>152.65</v>
      </c>
      <c r="DT486" s="133">
        <v>267021</v>
      </c>
      <c r="DU486" s="133">
        <v>268448.05</v>
      </c>
      <c r="DV486" s="133">
        <v>274.81</v>
      </c>
      <c r="DW486" s="133">
        <v>257.60000000000002</v>
      </c>
      <c r="DX486" s="133">
        <v>200211</v>
      </c>
      <c r="DY486" s="133">
        <v>204.96</v>
      </c>
      <c r="DZ486" s="133">
        <v>222.68</v>
      </c>
      <c r="EA486" s="133">
        <v>133430.62</v>
      </c>
      <c r="EB486" s="133">
        <v>136.59</v>
      </c>
      <c r="EC486" s="133">
        <v>173.52</v>
      </c>
      <c r="ED486" s="133">
        <v>66860.38</v>
      </c>
      <c r="EE486" s="133">
        <v>68.45</v>
      </c>
      <c r="EF486" s="133">
        <v>146.44</v>
      </c>
      <c r="EG486" s="133">
        <v>5614646.4500000002</v>
      </c>
      <c r="EH486" s="162">
        <v>5600048.9100000001</v>
      </c>
      <c r="EI486" s="133">
        <v>15.814</v>
      </c>
      <c r="EJ486" s="133">
        <v>349.12</v>
      </c>
      <c r="EK486" s="133">
        <v>4919475.034</v>
      </c>
      <c r="EL486" s="133">
        <v>13.891999999999999</v>
      </c>
      <c r="EM486" s="133">
        <v>332.19099999999997</v>
      </c>
      <c r="EN486" s="133">
        <v>4208271.04856</v>
      </c>
      <c r="EO486" s="133">
        <v>11.884</v>
      </c>
      <c r="EP486" s="133">
        <v>301.81900000000002</v>
      </c>
      <c r="EQ486" s="133">
        <v>3504295.7166400002</v>
      </c>
      <c r="ER486" s="133">
        <v>9.8960000000000008</v>
      </c>
      <c r="ES486" s="133">
        <v>267.92899999999997</v>
      </c>
      <c r="ET486" s="133">
        <v>2809881.4178999998</v>
      </c>
      <c r="EU486" s="133">
        <v>7.9349999999999996</v>
      </c>
      <c r="EV486" s="133">
        <v>213.084</v>
      </c>
      <c r="EW486" s="133">
        <v>2110509.5463999999</v>
      </c>
      <c r="EX486" s="133">
        <v>5.96</v>
      </c>
      <c r="EY486" s="133">
        <v>176.68899999999999</v>
      </c>
      <c r="EZ486" s="133">
        <v>1403701.3157599999</v>
      </c>
      <c r="FA486" s="133">
        <v>3.964</v>
      </c>
      <c r="FB486" s="133">
        <v>156.71199999999999</v>
      </c>
      <c r="FC486" s="133">
        <v>699371.87150000001</v>
      </c>
      <c r="FD486" s="133">
        <v>1.9750000000000001</v>
      </c>
      <c r="FE486" s="133">
        <v>138.791</v>
      </c>
      <c r="FF486" s="133">
        <v>7942.56</v>
      </c>
      <c r="FG486" s="133">
        <v>8108.81</v>
      </c>
      <c r="FH486" s="133">
        <v>23.96</v>
      </c>
      <c r="FI486" s="133">
        <v>123.37</v>
      </c>
      <c r="FJ486" s="133">
        <v>3971.63</v>
      </c>
      <c r="FK486" s="133">
        <v>11.73</v>
      </c>
      <c r="FL486" s="133">
        <v>119.72</v>
      </c>
      <c r="FM486" s="132">
        <v>38444.92</v>
      </c>
      <c r="FN486" s="132">
        <v>38823.65</v>
      </c>
      <c r="FO486" s="133">
        <v>284.24</v>
      </c>
      <c r="FP486" s="133">
        <v>123.82</v>
      </c>
      <c r="FQ486" s="133">
        <v>19222.759999999998</v>
      </c>
      <c r="FR486" s="72">
        <v>140.72999999999999</v>
      </c>
      <c r="FS486" s="72">
        <v>119.93</v>
      </c>
      <c r="FT486" s="72">
        <v>99.99</v>
      </c>
      <c r="FU486" s="72">
        <v>8.68</v>
      </c>
      <c r="FV486" s="72">
        <v>283.76</v>
      </c>
      <c r="FW486" s="72">
        <v>100.04</v>
      </c>
      <c r="FX486" s="72">
        <v>8.68</v>
      </c>
      <c r="FY486" s="72">
        <v>288.01</v>
      </c>
      <c r="FZ486" s="72">
        <v>1805800</v>
      </c>
      <c r="GA486" s="72">
        <v>12.19</v>
      </c>
      <c r="GB486" s="72">
        <v>334.02</v>
      </c>
      <c r="GC486" s="72">
        <v>11292461.810000001</v>
      </c>
      <c r="GD486" s="72">
        <v>76.25</v>
      </c>
      <c r="GE486" s="72">
        <v>332.44</v>
      </c>
      <c r="GF486" s="72">
        <v>113.8</v>
      </c>
      <c r="GG486" s="72">
        <v>62.3</v>
      </c>
      <c r="GH486" s="72">
        <v>475.9</v>
      </c>
      <c r="GI486" s="72">
        <v>83.5</v>
      </c>
      <c r="GJ486" s="72">
        <v>75.3</v>
      </c>
      <c r="GK486" s="72">
        <v>230.1</v>
      </c>
      <c r="GL486" s="72">
        <v>0</v>
      </c>
      <c r="GM486" s="72">
        <v>1</v>
      </c>
      <c r="GN486" s="72">
        <v>0</v>
      </c>
      <c r="GO486" s="133">
        <v>0</v>
      </c>
      <c r="GP486" s="133">
        <v>0</v>
      </c>
      <c r="GQ486" s="133">
        <v>0</v>
      </c>
      <c r="GR486" s="133" t="s">
        <v>1106</v>
      </c>
      <c r="GS486" s="72"/>
      <c r="GT486" s="72">
        <v>0.88800000000000001</v>
      </c>
      <c r="GU486" s="72">
        <v>0.92900000000000005</v>
      </c>
      <c r="GV486" s="72">
        <v>0.94499999999999995</v>
      </c>
      <c r="GW486" s="72">
        <v>0.93700000000000006</v>
      </c>
      <c r="GX486" s="72" t="s">
        <v>1085</v>
      </c>
      <c r="GY486" s="72">
        <v>0.99</v>
      </c>
      <c r="GZ486" s="72">
        <v>500</v>
      </c>
      <c r="HA486" s="133" t="s">
        <v>1086</v>
      </c>
      <c r="HB486" s="133" t="s">
        <v>1444</v>
      </c>
      <c r="HC486" s="53" t="str">
        <f t="shared" si="52"/>
        <v>199</v>
      </c>
      <c r="HD486" s="56">
        <f t="shared" si="53"/>
        <v>2021</v>
      </c>
      <c r="HF486" s="56" t="e">
        <f>MATCH(ROUND(#REF!,1),#REF!,0)</f>
        <v>#REF!</v>
      </c>
      <c r="HG486" s="56" t="e">
        <f>MATCH(ROUND(#REF!,1),#REF!,0)</f>
        <v>#REF!</v>
      </c>
      <c r="HH486" s="56" t="e">
        <f>MATCH(ROUND(#REF!,1),#REF!,0)</f>
        <v>#REF!</v>
      </c>
      <c r="HI486" s="56" t="e">
        <f>MATCH(ROUND(#REF!,1),#REF!,0)</f>
        <v>#REF!</v>
      </c>
      <c r="HK486" s="115">
        <f t="shared" si="49"/>
        <v>1</v>
      </c>
      <c r="HL486" s="115" t="str" cm="1">
        <f t="array" ref="HL486">IFERROR(INDEX(#REF!,'5. Data Set'!HH486),"")</f>
        <v/>
      </c>
      <c r="HN486" s="116" t="str" cm="1">
        <f t="array" ref="HN486">IF(IFERROR(INDEX($E$5:$E$900,SMALL(IF(ROUND($EH$5:$EH$900,1)=ROUND($EH486,1),ROW($EH$5:$EH$900)-4,""),1)),"")=$E486,"",IFERROR(INDEX($E$5:$E$900,SMALL(IF(ROUND($EH$5:$EH$900,1)=ROUND($EH486,1),ROW($EH$5:$EH$900)-4,""),1)),""))</f>
        <v/>
      </c>
      <c r="HO486" s="116" t="str" cm="1">
        <f t="array" ref="HO486">IF(IFERROR(INDEX($E$5:$E$900,SMALL(IF(ROUND($EH$5:$EH$900,1)=ROUND($EH486,1),ROW($EH$5:$EH$900)-4,""),2)),"")=$E486,"",IFERROR(INDEX($E$5:$E$900,SMALL(IF(ROUND($EH$5:$EH$900,1)=ROUND($EH486,1),ROW($EH$5:$EH$900)-4,""),2)),""))</f>
        <v/>
      </c>
      <c r="HP486" s="116" t="str" cm="1">
        <f t="array" ref="HP486">IF(IFERROR(INDEX($E$5:$E$900,SMALL(IF(ROUND($EH$5:$EH$900,1)=ROUND($EH486,1),ROW($EH$5:$EH$900)-4,""),3)),"")=$E486,"",IFERROR(INDEX($E$5:$E$900,SMALL(IF(ROUND($EH$5:$EH$900,1)=ROUND($EH486,1),ROW($EH$5:$EH$900)-4,""),3)),""))</f>
        <v/>
      </c>
      <c r="HQ486" s="117" t="str" cm="1">
        <f t="array" ref="HQ486">IF(IFERROR(INDEX($E$5:$E$900,SMALL(IF(ROUND($EH$5:$EH$900,1)=ROUND($EH486,1),ROW($EH$5:$EH$900)-4,""),4)),"")=$E486,"",IFERROR(INDEX($E$5:$E$900,SMALL(IF(ROUND($EH$5:$EH$900,1)=ROUND($EH486,1),ROW($EH$5:$EH$900)-4,""),4)),""))</f>
        <v/>
      </c>
      <c r="HR486" s="118"/>
      <c r="HS486" s="105" t="str">
        <f t="shared" si="50"/>
        <v>BCXD</v>
      </c>
      <c r="HT486" s="119" t="str">
        <f t="shared" si="51"/>
        <v/>
      </c>
      <c r="HU486" s="119" t="str">
        <f t="shared" si="51"/>
        <v/>
      </c>
      <c r="HV486" s="119" t="str">
        <f t="shared" si="51"/>
        <v/>
      </c>
      <c r="HW486" s="119" t="str">
        <f t="shared" si="48"/>
        <v/>
      </c>
    </row>
    <row r="487" spans="1:231" ht="15" customHeight="1" x14ac:dyDescent="0.3">
      <c r="A487" s="105" t="s">
        <v>1072</v>
      </c>
      <c r="B487" s="105" t="s">
        <v>1514</v>
      </c>
      <c r="C487" s="133" t="s">
        <v>1074</v>
      </c>
      <c r="D487" s="267">
        <v>2021</v>
      </c>
      <c r="E487" s="211" t="s">
        <v>1516</v>
      </c>
      <c r="F487" s="133" t="s">
        <v>309</v>
      </c>
      <c r="G487" s="133" t="s">
        <v>1076</v>
      </c>
      <c r="H487" s="133" t="s">
        <v>1076</v>
      </c>
      <c r="I487" s="133" t="s">
        <v>1076</v>
      </c>
      <c r="J487" s="133" t="s">
        <v>1076</v>
      </c>
      <c r="K487" s="105" t="s">
        <v>1076</v>
      </c>
      <c r="L487" s="105" t="s">
        <v>1076</v>
      </c>
      <c r="M487" s="133" t="s">
        <v>1076</v>
      </c>
      <c r="N487" s="133" t="s">
        <v>1076</v>
      </c>
      <c r="O487" s="133" t="s">
        <v>1076</v>
      </c>
      <c r="P487" s="133" t="s">
        <v>1076</v>
      </c>
      <c r="Q487" s="133" t="s">
        <v>1076</v>
      </c>
      <c r="R487" s="133" t="s">
        <v>1076</v>
      </c>
      <c r="S487" s="105" t="s">
        <v>1077</v>
      </c>
      <c r="T487" s="105" t="s">
        <v>1077</v>
      </c>
      <c r="U487" s="133" t="s">
        <v>1077</v>
      </c>
      <c r="V487" s="133" t="s">
        <v>1077</v>
      </c>
      <c r="W487" s="105" t="s">
        <v>18</v>
      </c>
      <c r="X487" s="105" t="s">
        <v>1098</v>
      </c>
      <c r="Y487" s="133" t="s">
        <v>296</v>
      </c>
      <c r="Z487" s="133">
        <v>1</v>
      </c>
      <c r="AA487" s="133" t="s">
        <v>1208</v>
      </c>
      <c r="AB487" s="262">
        <v>1</v>
      </c>
      <c r="AC487" s="262">
        <v>1</v>
      </c>
      <c r="AD487" s="133">
        <v>3100</v>
      </c>
      <c r="AE487" s="133">
        <v>8</v>
      </c>
      <c r="AF487" s="133">
        <v>2</v>
      </c>
      <c r="AG487" s="133">
        <v>63700</v>
      </c>
      <c r="AH487" s="133">
        <v>8</v>
      </c>
      <c r="AI487" s="133" t="s">
        <v>1132</v>
      </c>
      <c r="AJ487" s="133">
        <v>2</v>
      </c>
      <c r="AK487" s="133"/>
      <c r="AL487" s="133"/>
      <c r="AM487" s="133">
        <v>1</v>
      </c>
      <c r="AN487" s="133" t="s">
        <v>367</v>
      </c>
      <c r="AO487" s="133">
        <v>500</v>
      </c>
      <c r="AP487" s="212" t="s">
        <v>1140</v>
      </c>
      <c r="AQ487" s="162" t="s">
        <v>1081</v>
      </c>
      <c r="AR487" s="133" t="s">
        <v>1082</v>
      </c>
      <c r="AS487" s="212" t="s">
        <v>1134</v>
      </c>
      <c r="AT487" s="162" t="s">
        <v>1189</v>
      </c>
      <c r="AU487" s="133">
        <v>15.08</v>
      </c>
      <c r="AV487" s="133">
        <v>25.815000000000001</v>
      </c>
      <c r="AW487" s="162">
        <v>26.126999999999999</v>
      </c>
      <c r="AX487" s="133">
        <v>14.913</v>
      </c>
      <c r="AY487" s="133">
        <v>14.163</v>
      </c>
      <c r="AZ487" s="133">
        <v>269.48899999999998</v>
      </c>
      <c r="BA487" s="133">
        <v>13.096</v>
      </c>
      <c r="BB487" s="133">
        <v>15.813000000000001</v>
      </c>
      <c r="BC487" s="133">
        <v>35.578000000000003</v>
      </c>
      <c r="BD487" s="133">
        <v>32.085999999999999</v>
      </c>
      <c r="BE487" s="133">
        <v>55.241</v>
      </c>
      <c r="BF487" s="133">
        <v>29.7</v>
      </c>
      <c r="BG487" s="133">
        <v>19044.560000000001</v>
      </c>
      <c r="BH487" s="133">
        <v>19134.850999999999</v>
      </c>
      <c r="BI487" s="133">
        <v>2.7629999999999999</v>
      </c>
      <c r="BJ487" s="133">
        <v>126</v>
      </c>
      <c r="BK487" s="133">
        <v>14333.457</v>
      </c>
      <c r="BL487" s="133">
        <v>2.0699999999999998</v>
      </c>
      <c r="BM487" s="162">
        <v>111.601</v>
      </c>
      <c r="BN487" s="133">
        <v>9550.3060000000005</v>
      </c>
      <c r="BO487" s="133">
        <v>1.379</v>
      </c>
      <c r="BP487" s="133">
        <v>93.183999999999997</v>
      </c>
      <c r="BQ487" s="133">
        <v>4775.0069999999996</v>
      </c>
      <c r="BR487" s="133">
        <v>0.69</v>
      </c>
      <c r="BS487" s="133">
        <v>80.296999999999997</v>
      </c>
      <c r="BT487" s="133">
        <v>301773.83</v>
      </c>
      <c r="BU487" s="133">
        <v>303223.80699999997</v>
      </c>
      <c r="BV487" s="133">
        <v>5.1390000000000002</v>
      </c>
      <c r="BW487" s="133">
        <v>133.16800000000001</v>
      </c>
      <c r="BX487" s="133">
        <v>226293.32</v>
      </c>
      <c r="BY487" s="133">
        <v>3.835</v>
      </c>
      <c r="BZ487" s="133">
        <v>119.434</v>
      </c>
      <c r="CA487" s="133">
        <v>150962.95199999999</v>
      </c>
      <c r="CB487" s="133">
        <v>2.5579999999999998</v>
      </c>
      <c r="CC487" s="133">
        <v>102.309</v>
      </c>
      <c r="CD487" s="133">
        <v>75408.130999999994</v>
      </c>
      <c r="CE487" s="133">
        <v>1.278</v>
      </c>
      <c r="CF487" s="133">
        <v>89.153999999999996</v>
      </c>
      <c r="CG487" s="133">
        <v>76999.53</v>
      </c>
      <c r="CH487" s="133">
        <v>75195.926000000007</v>
      </c>
      <c r="CI487" s="133">
        <v>4.7160000000000002</v>
      </c>
      <c r="CJ487" s="133">
        <v>133.14599999999999</v>
      </c>
      <c r="CK487" s="133">
        <v>57743.885000000002</v>
      </c>
      <c r="CL487" s="133">
        <v>3.621</v>
      </c>
      <c r="CM487" s="133">
        <v>112.511</v>
      </c>
      <c r="CN487" s="133">
        <v>38499.42</v>
      </c>
      <c r="CO487" s="133">
        <v>2.4140000000000001</v>
      </c>
      <c r="CP487" s="133">
        <v>89.468000000000004</v>
      </c>
      <c r="CQ487" s="133">
        <v>19261.998</v>
      </c>
      <c r="CR487" s="133">
        <v>1.208</v>
      </c>
      <c r="CS487" s="133">
        <v>79.738</v>
      </c>
      <c r="CT487" s="133">
        <v>34878.120000000003</v>
      </c>
      <c r="CU487" s="133">
        <v>35003.599999999999</v>
      </c>
      <c r="CV487" s="133">
        <v>2.33</v>
      </c>
      <c r="CW487" s="133">
        <v>96.79</v>
      </c>
      <c r="CX487" s="133">
        <v>26153.58</v>
      </c>
      <c r="CY487" s="133">
        <v>1.74</v>
      </c>
      <c r="CZ487" s="133">
        <v>91.85</v>
      </c>
      <c r="DA487" s="133">
        <v>17469.2</v>
      </c>
      <c r="DB487" s="133">
        <v>1.1599999999999999</v>
      </c>
      <c r="DC487" s="133">
        <v>81.27</v>
      </c>
      <c r="DD487" s="133">
        <v>8709.2999999999993</v>
      </c>
      <c r="DE487" s="133">
        <v>0.57999999999999996</v>
      </c>
      <c r="DF487" s="133">
        <v>75.84</v>
      </c>
      <c r="DG487" s="133">
        <v>48158.7</v>
      </c>
      <c r="DH487" s="133">
        <v>48403.69</v>
      </c>
      <c r="DI487" s="133">
        <v>2.3199999999999998</v>
      </c>
      <c r="DJ487" s="133">
        <v>104.86</v>
      </c>
      <c r="DK487" s="133">
        <v>36133.660000000003</v>
      </c>
      <c r="DL487" s="133">
        <v>1.73</v>
      </c>
      <c r="DM487" s="133">
        <v>97.9</v>
      </c>
      <c r="DN487" s="133">
        <v>24027.46</v>
      </c>
      <c r="DO487" s="133">
        <v>1.1499999999999999</v>
      </c>
      <c r="DP487" s="133">
        <v>83.54</v>
      </c>
      <c r="DQ487" s="133">
        <v>12032.04</v>
      </c>
      <c r="DR487" s="133">
        <v>0.57999999999999996</v>
      </c>
      <c r="DS487" s="133">
        <v>76.989999999999995</v>
      </c>
      <c r="DT487" s="133">
        <v>42248.47</v>
      </c>
      <c r="DU487" s="133">
        <v>42459</v>
      </c>
      <c r="DV487" s="133">
        <v>43.47</v>
      </c>
      <c r="DW487" s="133">
        <v>102.47</v>
      </c>
      <c r="DX487" s="133">
        <v>31688.28</v>
      </c>
      <c r="DY487" s="133">
        <v>32.44</v>
      </c>
      <c r="DZ487" s="133">
        <v>96.15</v>
      </c>
      <c r="EA487" s="133">
        <v>21115.16</v>
      </c>
      <c r="EB487" s="133">
        <v>21.62</v>
      </c>
      <c r="EC487" s="133">
        <v>83.16</v>
      </c>
      <c r="ED487" s="133">
        <v>10578.84</v>
      </c>
      <c r="EE487" s="133">
        <v>10.83</v>
      </c>
      <c r="EF487" s="133">
        <v>76.37</v>
      </c>
      <c r="EG487" s="133">
        <v>925464.58</v>
      </c>
      <c r="EH487" s="162">
        <v>924988.59</v>
      </c>
      <c r="EI487" s="133">
        <v>2.6120000000000001</v>
      </c>
      <c r="EJ487" s="133">
        <v>123.79</v>
      </c>
      <c r="EK487" s="133">
        <v>812767.42599999998</v>
      </c>
      <c r="EL487" s="133">
        <v>2.2949999999999999</v>
      </c>
      <c r="EM487" s="133">
        <v>116.36</v>
      </c>
      <c r="EN487" s="133">
        <v>694060.18640000001</v>
      </c>
      <c r="EO487" s="133">
        <v>1.96</v>
      </c>
      <c r="EP487" s="133">
        <v>107.30500000000001</v>
      </c>
      <c r="EQ487" s="133">
        <v>575786.66483999998</v>
      </c>
      <c r="ER487" s="133">
        <v>1.6259999999999999</v>
      </c>
      <c r="ES487" s="133">
        <v>96.477999999999994</v>
      </c>
      <c r="ET487" s="133">
        <v>461054.26668</v>
      </c>
      <c r="EU487" s="133">
        <v>1.302</v>
      </c>
      <c r="EV487" s="133">
        <v>86.938000000000002</v>
      </c>
      <c r="EW487" s="133">
        <v>345259.53149999998</v>
      </c>
      <c r="EX487" s="133">
        <v>0.97499999999999998</v>
      </c>
      <c r="EY487" s="133">
        <v>80.866</v>
      </c>
      <c r="EZ487" s="133">
        <v>231943.5827</v>
      </c>
      <c r="FA487" s="133">
        <v>0.65500000000000003</v>
      </c>
      <c r="FB487" s="133">
        <v>77.403999999999996</v>
      </c>
      <c r="FC487" s="133">
        <v>116857.0722</v>
      </c>
      <c r="FD487" s="133">
        <v>0.33</v>
      </c>
      <c r="FE487" s="133">
        <v>74.715000000000003</v>
      </c>
      <c r="FF487" s="133">
        <v>552.27</v>
      </c>
      <c r="FG487" s="133">
        <v>549.58000000000004</v>
      </c>
      <c r="FH487" s="133">
        <v>1.62</v>
      </c>
      <c r="FI487" s="133">
        <v>72.760000000000005</v>
      </c>
      <c r="FJ487" s="133">
        <v>273.81</v>
      </c>
      <c r="FK487" s="133">
        <v>0.81</v>
      </c>
      <c r="FL487" s="133">
        <v>72.209999999999994</v>
      </c>
      <c r="FM487" s="132">
        <v>496.86</v>
      </c>
      <c r="FN487" s="132">
        <v>484.46</v>
      </c>
      <c r="FO487" s="133">
        <v>3.55</v>
      </c>
      <c r="FP487" s="133">
        <v>71.989999999999995</v>
      </c>
      <c r="FQ487" s="133">
        <v>251.36</v>
      </c>
      <c r="FR487" s="72">
        <v>1.84</v>
      </c>
      <c r="FS487" s="72">
        <v>71.63</v>
      </c>
      <c r="FT487" s="72">
        <v>45.79</v>
      </c>
      <c r="FU487" s="72">
        <v>3.97</v>
      </c>
      <c r="FV487" s="72">
        <v>123.54</v>
      </c>
      <c r="FW487" s="72">
        <v>45.71</v>
      </c>
      <c r="FX487" s="72">
        <v>3.97</v>
      </c>
      <c r="FY487" s="72">
        <v>124</v>
      </c>
      <c r="FZ487" s="72">
        <v>520865.01</v>
      </c>
      <c r="GA487" s="72">
        <v>3.52</v>
      </c>
      <c r="GB487" s="72">
        <v>132.28</v>
      </c>
      <c r="GC487" s="72">
        <v>1049123.21</v>
      </c>
      <c r="GD487" s="72">
        <v>7.08</v>
      </c>
      <c r="GE487" s="72">
        <v>128.24</v>
      </c>
      <c r="GF487" s="72">
        <v>71.900000000000006</v>
      </c>
      <c r="GG487" s="72">
        <v>25.8</v>
      </c>
      <c r="GH487" s="72">
        <v>23.7</v>
      </c>
      <c r="GI487" s="72">
        <v>42.1</v>
      </c>
      <c r="GJ487" s="72">
        <v>29.7</v>
      </c>
      <c r="GK487" s="72">
        <v>230.2</v>
      </c>
      <c r="GL487" s="72">
        <v>0</v>
      </c>
      <c r="GM487" s="72">
        <v>1</v>
      </c>
      <c r="GN487" s="72">
        <v>0</v>
      </c>
      <c r="GO487" s="133">
        <v>0</v>
      </c>
      <c r="GP487" s="133">
        <v>0</v>
      </c>
      <c r="GQ487" s="133">
        <v>0</v>
      </c>
      <c r="GR487" s="133" t="s">
        <v>1106</v>
      </c>
      <c r="GS487" s="72"/>
      <c r="GT487" s="72">
        <v>0.88800000000000001</v>
      </c>
      <c r="GU487" s="72">
        <v>0.92900000000000005</v>
      </c>
      <c r="GV487" s="72">
        <v>0.94499999999999995</v>
      </c>
      <c r="GW487" s="72">
        <v>0.93700000000000006</v>
      </c>
      <c r="GX487" s="72" t="s">
        <v>1085</v>
      </c>
      <c r="GY487" s="72">
        <v>0.99</v>
      </c>
      <c r="GZ487" s="72">
        <v>500</v>
      </c>
      <c r="HA487" s="133" t="s">
        <v>1086</v>
      </c>
      <c r="HB487" s="133" t="s">
        <v>1444</v>
      </c>
      <c r="HC487" s="53" t="str">
        <f t="shared" si="52"/>
        <v>200</v>
      </c>
      <c r="HD487" s="56">
        <f t="shared" si="53"/>
        <v>2021</v>
      </c>
      <c r="HF487" s="56" t="e">
        <f>MATCH(ROUND(#REF!,1),#REF!,0)</f>
        <v>#REF!</v>
      </c>
      <c r="HG487" s="56" t="e">
        <f>MATCH(ROUND(#REF!,1),#REF!,0)</f>
        <v>#REF!</v>
      </c>
      <c r="HH487" s="56" t="e">
        <f>MATCH(ROUND(#REF!,1),#REF!,0)</f>
        <v>#REF!</v>
      </c>
      <c r="HI487" s="56" t="e">
        <f>MATCH(ROUND(#REF!,1),#REF!,0)</f>
        <v>#REF!</v>
      </c>
      <c r="HK487" s="115">
        <f t="shared" si="49"/>
        <v>1</v>
      </c>
      <c r="HL487" s="115" t="str" cm="1">
        <f t="array" ref="HL487">IFERROR(INDEX(#REF!,'5. Data Set'!HH487),"")</f>
        <v/>
      </c>
      <c r="HN487" s="116" t="str" cm="1">
        <f t="array" ref="HN487">IF(IFERROR(INDEX($E$5:$E$900,SMALL(IF(ROUND($EH$5:$EH$900,1)=ROUND($EH487,1),ROW($EH$5:$EH$900)-4,""),1)),"")=$E487,"",IFERROR(INDEX($E$5:$E$900,SMALL(IF(ROUND($EH$5:$EH$900,1)=ROUND($EH487,1),ROW($EH$5:$EH$900)-4,""),1)),""))</f>
        <v>TGG63</v>
      </c>
      <c r="HO487" s="116" t="str" cm="1">
        <f t="array" ref="HO487">IF(IFERROR(INDEX($E$5:$E$900,SMALL(IF(ROUND($EH$5:$EH$900,1)=ROUND($EH487,1),ROW($EH$5:$EH$900)-4,""),2)),"")=$E487,"",IFERROR(INDEX($E$5:$E$900,SMALL(IF(ROUND($EH$5:$EH$900,1)=ROUND($EH487,1),ROW($EH$5:$EH$900)-4,""),2)),""))</f>
        <v/>
      </c>
      <c r="HP487" s="116" t="str" cm="1">
        <f t="array" ref="HP487">IF(IFERROR(INDEX($E$5:$E$900,SMALL(IF(ROUND($EH$5:$EH$900,1)=ROUND($EH487,1),ROW($EH$5:$EH$900)-4,""),3)),"")=$E487,"",IFERROR(INDEX($E$5:$E$900,SMALL(IF(ROUND($EH$5:$EH$900,1)=ROUND($EH487,1),ROW($EH$5:$EH$900)-4,""),3)),""))</f>
        <v/>
      </c>
      <c r="HQ487" s="117" t="str" cm="1">
        <f t="array" ref="HQ487">IF(IFERROR(INDEX($E$5:$E$900,SMALL(IF(ROUND($EH$5:$EH$900,1)=ROUND($EH487,1),ROW($EH$5:$EH$900)-4,""),4)),"")=$E487,"",IFERROR(INDEX($E$5:$E$900,SMALL(IF(ROUND($EH$5:$EH$900,1)=ROUND($EH487,1),ROW($EH$5:$EH$900)-4,""),4)),""))</f>
        <v/>
      </c>
      <c r="HR487" s="118"/>
      <c r="HS487" s="105" t="str">
        <f t="shared" si="50"/>
        <v>BCXD</v>
      </c>
      <c r="HT487" s="119" t="str">
        <f t="shared" si="51"/>
        <v>AJAG</v>
      </c>
      <c r="HU487" s="119" t="str">
        <f t="shared" si="51"/>
        <v/>
      </c>
      <c r="HV487" s="119" t="str">
        <f t="shared" si="51"/>
        <v/>
      </c>
      <c r="HW487" s="119" t="str">
        <f t="shared" si="48"/>
        <v/>
      </c>
    </row>
    <row r="488" spans="1:231" ht="15" customHeight="1" x14ac:dyDescent="0.25">
      <c r="A488" s="105" t="s">
        <v>1072</v>
      </c>
      <c r="B488" s="105" t="s">
        <v>1514</v>
      </c>
      <c r="C488" s="133" t="s">
        <v>1074</v>
      </c>
      <c r="D488" s="267">
        <v>2021</v>
      </c>
      <c r="E488" s="211" t="s">
        <v>1517</v>
      </c>
      <c r="F488" s="133" t="s">
        <v>49</v>
      </c>
      <c r="G488" s="133" t="s">
        <v>1076</v>
      </c>
      <c r="H488" s="133" t="s">
        <v>1076</v>
      </c>
      <c r="I488" s="133" t="s">
        <v>1076</v>
      </c>
      <c r="J488" s="133" t="s">
        <v>1076</v>
      </c>
      <c r="K488" s="105" t="s">
        <v>1076</v>
      </c>
      <c r="L488" s="105" t="s">
        <v>1076</v>
      </c>
      <c r="M488" s="133" t="s">
        <v>1076</v>
      </c>
      <c r="N488" s="133" t="s">
        <v>1076</v>
      </c>
      <c r="O488" s="133" t="s">
        <v>1076</v>
      </c>
      <c r="P488" s="133" t="s">
        <v>1076</v>
      </c>
      <c r="Q488" s="133" t="s">
        <v>1076</v>
      </c>
      <c r="R488" s="133" t="s">
        <v>1076</v>
      </c>
      <c r="S488" s="105" t="s">
        <v>1077</v>
      </c>
      <c r="T488" s="105" t="s">
        <v>1077</v>
      </c>
      <c r="U488" s="133" t="s">
        <v>1077</v>
      </c>
      <c r="V488" s="133" t="s">
        <v>1077</v>
      </c>
      <c r="W488" s="105" t="s">
        <v>18</v>
      </c>
      <c r="X488" s="105" t="s">
        <v>1098</v>
      </c>
      <c r="Y488" s="133" t="s">
        <v>296</v>
      </c>
      <c r="Z488" s="133">
        <v>1</v>
      </c>
      <c r="AA488" s="133" t="s">
        <v>1512</v>
      </c>
      <c r="AB488" s="133">
        <v>1</v>
      </c>
      <c r="AC488" s="133">
        <v>1</v>
      </c>
      <c r="AD488" s="133">
        <v>2000</v>
      </c>
      <c r="AE488" s="133">
        <v>64</v>
      </c>
      <c r="AF488" s="133">
        <v>2</v>
      </c>
      <c r="AG488" s="133">
        <v>255700</v>
      </c>
      <c r="AH488" s="133">
        <v>8</v>
      </c>
      <c r="AI488" s="133" t="s">
        <v>1518</v>
      </c>
      <c r="AJ488" s="133">
        <v>2</v>
      </c>
      <c r="AK488" s="133"/>
      <c r="AL488" s="133"/>
      <c r="AM488" s="133">
        <v>1</v>
      </c>
      <c r="AN488" s="133" t="s">
        <v>367</v>
      </c>
      <c r="AO488" s="133">
        <v>500</v>
      </c>
      <c r="AP488" s="212" t="s">
        <v>1133</v>
      </c>
      <c r="AQ488" s="162" t="s">
        <v>1081</v>
      </c>
      <c r="AR488" s="133" t="s">
        <v>1082</v>
      </c>
      <c r="AS488" s="212" t="s">
        <v>1134</v>
      </c>
      <c r="AT488" s="162" t="s">
        <v>1189</v>
      </c>
      <c r="AU488" s="133">
        <v>31.105</v>
      </c>
      <c r="AV488" s="133">
        <v>33.182000000000002</v>
      </c>
      <c r="AW488" s="162">
        <v>59.097000000000001</v>
      </c>
      <c r="AX488" s="133">
        <v>43.920999999999999</v>
      </c>
      <c r="AY488" s="133">
        <v>36.704999999999998</v>
      </c>
      <c r="AZ488" s="133">
        <v>692.81700000000001</v>
      </c>
      <c r="BA488" s="133">
        <v>29.616</v>
      </c>
      <c r="BB488" s="133">
        <v>12.29</v>
      </c>
      <c r="BC488" s="133">
        <v>21.311</v>
      </c>
      <c r="BD488" s="133">
        <v>31.303000000000001</v>
      </c>
      <c r="BE488" s="133">
        <v>167.05799999999999</v>
      </c>
      <c r="BF488" s="133">
        <v>57.7</v>
      </c>
      <c r="BG488" s="133">
        <v>94916.44</v>
      </c>
      <c r="BH488" s="133">
        <v>94913.566999999995</v>
      </c>
      <c r="BI488" s="133">
        <v>13.707000000000001</v>
      </c>
      <c r="BJ488" s="133">
        <v>324.94</v>
      </c>
      <c r="BK488" s="133">
        <v>71201.789000000004</v>
      </c>
      <c r="BL488" s="133">
        <v>10.282999999999999</v>
      </c>
      <c r="BM488" s="162">
        <v>278.8</v>
      </c>
      <c r="BN488" s="133">
        <v>47505.529000000002</v>
      </c>
      <c r="BO488" s="133">
        <v>6.8609999999999998</v>
      </c>
      <c r="BP488" s="133">
        <v>231.48400000000001</v>
      </c>
      <c r="BQ488" s="133">
        <v>23692.636999999999</v>
      </c>
      <c r="BR488" s="133">
        <v>3.4220000000000002</v>
      </c>
      <c r="BS488" s="133">
        <v>168.53299999999999</v>
      </c>
      <c r="BT488" s="133">
        <v>833741.92</v>
      </c>
      <c r="BU488" s="133">
        <v>834212.29599999997</v>
      </c>
      <c r="BV488" s="133">
        <v>14.137</v>
      </c>
      <c r="BW488" s="133">
        <v>304.82600000000002</v>
      </c>
      <c r="BX488" s="133">
        <v>625272.33900000004</v>
      </c>
      <c r="BY488" s="133">
        <v>10.596</v>
      </c>
      <c r="BZ488" s="133">
        <v>251.303</v>
      </c>
      <c r="CA488" s="133">
        <v>416862.95299999998</v>
      </c>
      <c r="CB488" s="133">
        <v>7.0650000000000004</v>
      </c>
      <c r="CC488" s="133">
        <v>220.398</v>
      </c>
      <c r="CD488" s="133">
        <v>208362.86799999999</v>
      </c>
      <c r="CE488" s="133">
        <v>3.5310000000000001</v>
      </c>
      <c r="CF488" s="133">
        <v>182.57</v>
      </c>
      <c r="CG488" s="133">
        <v>365080.27</v>
      </c>
      <c r="CH488" s="133">
        <v>378031.56599999999</v>
      </c>
      <c r="CI488" s="133">
        <v>23.706</v>
      </c>
      <c r="CJ488" s="133">
        <v>302.976</v>
      </c>
      <c r="CK488" s="133">
        <v>273876.24900000001</v>
      </c>
      <c r="CL488" s="133">
        <v>17.175000000000001</v>
      </c>
      <c r="CM488" s="133">
        <v>235.75800000000001</v>
      </c>
      <c r="CN488" s="133">
        <v>182540.23699999999</v>
      </c>
      <c r="CO488" s="133">
        <v>11.446999999999999</v>
      </c>
      <c r="CP488" s="133">
        <v>189.30500000000001</v>
      </c>
      <c r="CQ488" s="133">
        <v>91264.297999999995</v>
      </c>
      <c r="CR488" s="133">
        <v>5.7229999999999999</v>
      </c>
      <c r="CS488" s="133">
        <v>161.72999999999999</v>
      </c>
      <c r="CT488" s="133">
        <v>209824.16</v>
      </c>
      <c r="CU488" s="133">
        <v>209749.19</v>
      </c>
      <c r="CV488" s="133">
        <v>13.93</v>
      </c>
      <c r="CW488" s="133">
        <v>214.34</v>
      </c>
      <c r="CX488" s="133">
        <v>157286.28</v>
      </c>
      <c r="CY488" s="133">
        <v>10.45</v>
      </c>
      <c r="CZ488" s="133">
        <v>190.28</v>
      </c>
      <c r="DA488" s="133">
        <v>104737.41</v>
      </c>
      <c r="DB488" s="133">
        <v>6.96</v>
      </c>
      <c r="DC488" s="133">
        <v>160.82</v>
      </c>
      <c r="DD488" s="133">
        <v>52534.74</v>
      </c>
      <c r="DE488" s="133">
        <v>3.49</v>
      </c>
      <c r="DF488" s="133">
        <v>144.72</v>
      </c>
      <c r="DG488" s="133">
        <v>264840.15999999997</v>
      </c>
      <c r="DH488" s="133">
        <v>265520.89</v>
      </c>
      <c r="DI488" s="133">
        <v>12.71</v>
      </c>
      <c r="DJ488" s="133">
        <v>239.7</v>
      </c>
      <c r="DK488" s="133">
        <v>198663.38</v>
      </c>
      <c r="DL488" s="133">
        <v>9.51</v>
      </c>
      <c r="DM488" s="133">
        <v>209.86</v>
      </c>
      <c r="DN488" s="133">
        <v>132413.85</v>
      </c>
      <c r="DO488" s="133">
        <v>6.34</v>
      </c>
      <c r="DP488" s="133">
        <v>174.68</v>
      </c>
      <c r="DQ488" s="133">
        <v>66137.72</v>
      </c>
      <c r="DR488" s="133">
        <v>3.17</v>
      </c>
      <c r="DS488" s="133">
        <v>152.18</v>
      </c>
      <c r="DT488" s="133">
        <v>219055.77</v>
      </c>
      <c r="DU488" s="133">
        <v>219653.37</v>
      </c>
      <c r="DV488" s="133">
        <v>224.86</v>
      </c>
      <c r="DW488" s="133">
        <v>220.1</v>
      </c>
      <c r="DX488" s="133">
        <v>164217.91</v>
      </c>
      <c r="DY488" s="133">
        <v>168.11</v>
      </c>
      <c r="DZ488" s="133">
        <v>195.62</v>
      </c>
      <c r="EA488" s="133">
        <v>109622.64</v>
      </c>
      <c r="EB488" s="133">
        <v>112.22</v>
      </c>
      <c r="EC488" s="133">
        <v>163.84</v>
      </c>
      <c r="ED488" s="133">
        <v>54832.13</v>
      </c>
      <c r="EE488" s="133">
        <v>56.13</v>
      </c>
      <c r="EF488" s="133">
        <v>146.51</v>
      </c>
      <c r="EG488" s="133">
        <v>4807836.8899999997</v>
      </c>
      <c r="EH488" s="162">
        <v>4798924.01</v>
      </c>
      <c r="EI488" s="133">
        <v>13.552</v>
      </c>
      <c r="EJ488" s="133">
        <v>318.87</v>
      </c>
      <c r="EK488" s="133">
        <v>4200258.2209999999</v>
      </c>
      <c r="EL488" s="133">
        <v>11.861000000000001</v>
      </c>
      <c r="EM488" s="133">
        <v>296.23200000000003</v>
      </c>
      <c r="EN488" s="133">
        <v>3612654.0926799998</v>
      </c>
      <c r="EO488" s="133">
        <v>10.202</v>
      </c>
      <c r="EP488" s="133">
        <v>271.31200000000001</v>
      </c>
      <c r="EQ488" s="133">
        <v>3007476.1036200002</v>
      </c>
      <c r="ER488" s="133">
        <v>8.4930000000000003</v>
      </c>
      <c r="ES488" s="133">
        <v>236.828</v>
      </c>
      <c r="ET488" s="133">
        <v>2399111.1035000002</v>
      </c>
      <c r="EU488" s="133">
        <v>6.7750000000000004</v>
      </c>
      <c r="EV488" s="133">
        <v>195.649</v>
      </c>
      <c r="EW488" s="133">
        <v>1805618.8216599999</v>
      </c>
      <c r="EX488" s="133">
        <v>5.0990000000000002</v>
      </c>
      <c r="EY488" s="133">
        <v>175.50200000000001</v>
      </c>
      <c r="EZ488" s="133">
        <v>1196545.5968599999</v>
      </c>
      <c r="FA488" s="133">
        <v>3.379</v>
      </c>
      <c r="FB488" s="133">
        <v>158.047</v>
      </c>
      <c r="FC488" s="133">
        <v>600220.41630000004</v>
      </c>
      <c r="FD488" s="133">
        <v>1.6950000000000001</v>
      </c>
      <c r="FE488" s="133">
        <v>141.30600000000001</v>
      </c>
      <c r="FF488" s="133">
        <v>727.09</v>
      </c>
      <c r="FG488" s="133">
        <v>722.15</v>
      </c>
      <c r="FH488" s="133">
        <v>2.13</v>
      </c>
      <c r="FI488" s="133">
        <v>122.85</v>
      </c>
      <c r="FJ488" s="133">
        <v>359.55</v>
      </c>
      <c r="FK488" s="133">
        <v>1.06</v>
      </c>
      <c r="FL488" s="133">
        <v>122.16</v>
      </c>
      <c r="FM488" s="132">
        <v>498.16</v>
      </c>
      <c r="FN488" s="132">
        <v>495.49</v>
      </c>
      <c r="FO488" s="133">
        <v>3.63</v>
      </c>
      <c r="FP488" s="133">
        <v>121.91</v>
      </c>
      <c r="FQ488" s="133">
        <v>249.83</v>
      </c>
      <c r="FR488" s="72">
        <v>1.83</v>
      </c>
      <c r="FS488" s="72">
        <v>119.84</v>
      </c>
      <c r="FT488" s="72">
        <v>99.53</v>
      </c>
      <c r="FU488" s="72">
        <v>8.64</v>
      </c>
      <c r="FV488" s="72">
        <v>274.83999999999997</v>
      </c>
      <c r="FW488" s="72">
        <v>99.71</v>
      </c>
      <c r="FX488" s="72">
        <v>8.66</v>
      </c>
      <c r="FY488" s="72">
        <v>277.67</v>
      </c>
      <c r="FZ488" s="72">
        <v>1799830.16</v>
      </c>
      <c r="GA488" s="72">
        <v>12.15</v>
      </c>
      <c r="GB488" s="72">
        <v>317.70999999999998</v>
      </c>
      <c r="GC488" s="72">
        <v>7794726.4699999997</v>
      </c>
      <c r="GD488" s="72">
        <v>52.63</v>
      </c>
      <c r="GE488" s="72">
        <v>315.06</v>
      </c>
      <c r="GF488" s="72">
        <v>117.4</v>
      </c>
      <c r="GG488" s="72">
        <v>57.3</v>
      </c>
      <c r="GH488" s="72">
        <v>16.2</v>
      </c>
      <c r="GI488" s="72">
        <v>72.3</v>
      </c>
      <c r="GJ488" s="72">
        <v>57.7</v>
      </c>
      <c r="GK488" s="72">
        <v>230.8</v>
      </c>
      <c r="GL488" s="72">
        <v>0</v>
      </c>
      <c r="GM488" s="72">
        <v>1</v>
      </c>
      <c r="GN488" s="72">
        <v>0</v>
      </c>
      <c r="GO488" s="133">
        <v>0</v>
      </c>
      <c r="GP488" s="133">
        <v>0</v>
      </c>
      <c r="GQ488" s="133">
        <v>0</v>
      </c>
      <c r="GR488" s="133" t="s">
        <v>1106</v>
      </c>
      <c r="GS488" s="72"/>
      <c r="GT488" s="72">
        <v>0.88800000000000001</v>
      </c>
      <c r="GU488" s="72">
        <v>0.92900000000000005</v>
      </c>
      <c r="GV488" s="72">
        <v>0.94499999999999995</v>
      </c>
      <c r="GW488" s="72">
        <v>0.93700000000000006</v>
      </c>
      <c r="GX488" s="72" t="s">
        <v>1085</v>
      </c>
      <c r="GY488" s="72">
        <v>0.99</v>
      </c>
      <c r="GZ488" s="72">
        <v>500</v>
      </c>
      <c r="HA488" s="133" t="s">
        <v>1086</v>
      </c>
      <c r="HB488" s="133" t="s">
        <v>1444</v>
      </c>
      <c r="HC488" s="53" t="str">
        <f t="shared" si="52"/>
        <v>201</v>
      </c>
      <c r="HD488" s="56">
        <f t="shared" si="53"/>
        <v>2021</v>
      </c>
      <c r="HF488" s="56" t="e">
        <f>MATCH(ROUND(#REF!,1),#REF!,0)</f>
        <v>#REF!</v>
      </c>
      <c r="HG488" s="56" t="e">
        <f>MATCH(ROUND(#REF!,1),#REF!,0)</f>
        <v>#REF!</v>
      </c>
      <c r="HH488" s="56" t="e">
        <f>MATCH(ROUND(#REF!,1),#REF!,0)</f>
        <v>#REF!</v>
      </c>
      <c r="HI488" s="56" t="e">
        <f>MATCH(ROUND(#REF!,1),#REF!,0)</f>
        <v>#REF!</v>
      </c>
      <c r="HK488" s="115">
        <f t="shared" si="49"/>
        <v>1</v>
      </c>
      <c r="HL488" s="115" t="str" cm="1">
        <f t="array" ref="HL488">IFERROR(INDEX(#REF!,'5. Data Set'!HH488),"")</f>
        <v/>
      </c>
      <c r="HN488" s="116" t="str" cm="1">
        <f t="array" ref="HN488">IF(IFERROR(INDEX($E$5:$E$900,SMALL(IF(ROUND($EH$5:$EH$900,1)=ROUND($EH488,1),ROW($EH$5:$EH$900)-4,""),1)),"")=$E488,"",IFERROR(INDEX($E$5:$E$900,SMALL(IF(ROUND($EH$5:$EH$900,1)=ROUND($EH488,1),ROW($EH$5:$EH$900)-4,""),1)),""))</f>
        <v/>
      </c>
      <c r="HO488" s="116" t="str" cm="1">
        <f t="array" ref="HO488">IF(IFERROR(INDEX($E$5:$E$900,SMALL(IF(ROUND($EH$5:$EH$900,1)=ROUND($EH488,1),ROW($EH$5:$EH$900)-4,""),2)),"")=$E488,"",IFERROR(INDEX($E$5:$E$900,SMALL(IF(ROUND($EH$5:$EH$900,1)=ROUND($EH488,1),ROW($EH$5:$EH$900)-4,""),2)),""))</f>
        <v/>
      </c>
      <c r="HP488" s="116" t="str" cm="1">
        <f t="array" ref="HP488">IF(IFERROR(INDEX($E$5:$E$900,SMALL(IF(ROUND($EH$5:$EH$900,1)=ROUND($EH488,1),ROW($EH$5:$EH$900)-4,""),3)),"")=$E488,"",IFERROR(INDEX($E$5:$E$900,SMALL(IF(ROUND($EH$5:$EH$900,1)=ROUND($EH488,1),ROW($EH$5:$EH$900)-4,""),3)),""))</f>
        <v/>
      </c>
      <c r="HQ488" s="117" t="str" cm="1">
        <f t="array" ref="HQ488">IF(IFERROR(INDEX($E$5:$E$900,SMALL(IF(ROUND($EH$5:$EH$900,1)=ROUND($EH488,1),ROW($EH$5:$EH$900)-4,""),4)),"")=$E488,"",IFERROR(INDEX($E$5:$E$900,SMALL(IF(ROUND($EH$5:$EH$900,1)=ROUND($EH488,1),ROW($EH$5:$EH$900)-4,""),4)),""))</f>
        <v/>
      </c>
      <c r="HR488" s="118"/>
      <c r="HS488" s="105" t="str">
        <f t="shared" si="50"/>
        <v>BCXD</v>
      </c>
      <c r="HT488" s="119" t="str">
        <f t="shared" si="51"/>
        <v/>
      </c>
      <c r="HU488" s="119" t="str">
        <f t="shared" si="51"/>
        <v/>
      </c>
      <c r="HV488" s="119" t="str">
        <f t="shared" si="51"/>
        <v/>
      </c>
      <c r="HW488" s="119" t="str">
        <f t="shared" si="48"/>
        <v/>
      </c>
    </row>
    <row r="489" spans="1:231" ht="12.65" customHeight="1" x14ac:dyDescent="0.25">
      <c r="A489" s="105" t="s">
        <v>1072</v>
      </c>
      <c r="B489" s="105" t="s">
        <v>1519</v>
      </c>
      <c r="C489" s="133" t="s">
        <v>1074</v>
      </c>
      <c r="D489" s="267">
        <v>2021</v>
      </c>
      <c r="E489" s="211" t="s">
        <v>1520</v>
      </c>
      <c r="F489" s="133" t="s">
        <v>49</v>
      </c>
      <c r="G489" s="133" t="s">
        <v>1076</v>
      </c>
      <c r="H489" s="133" t="s">
        <v>1076</v>
      </c>
      <c r="I489" s="133" t="s">
        <v>1076</v>
      </c>
      <c r="J489" s="133" t="s">
        <v>1076</v>
      </c>
      <c r="K489" s="105" t="s">
        <v>1076</v>
      </c>
      <c r="L489" s="105" t="s">
        <v>1076</v>
      </c>
      <c r="M489" s="133" t="s">
        <v>1076</v>
      </c>
      <c r="N489" s="133" t="s">
        <v>1076</v>
      </c>
      <c r="O489" s="133" t="s">
        <v>1076</v>
      </c>
      <c r="P489" s="133" t="s">
        <v>1076</v>
      </c>
      <c r="Q489" s="133" t="s">
        <v>1076</v>
      </c>
      <c r="R489" s="133" t="s">
        <v>1076</v>
      </c>
      <c r="S489" s="105" t="s">
        <v>1077</v>
      </c>
      <c r="T489" s="105" t="s">
        <v>1077</v>
      </c>
      <c r="U489" s="133" t="s">
        <v>1077</v>
      </c>
      <c r="V489" s="133" t="s">
        <v>1076</v>
      </c>
      <c r="W489" s="105" t="s">
        <v>18</v>
      </c>
      <c r="X489" s="105" t="s">
        <v>1119</v>
      </c>
      <c r="Y489" s="133" t="s">
        <v>296</v>
      </c>
      <c r="Z489" s="133">
        <v>1</v>
      </c>
      <c r="AA489" s="133" t="s">
        <v>1521</v>
      </c>
      <c r="AB489" s="133">
        <v>2</v>
      </c>
      <c r="AC489" s="133">
        <v>1</v>
      </c>
      <c r="AD489" s="133">
        <v>2000</v>
      </c>
      <c r="AE489" s="133">
        <v>32</v>
      </c>
      <c r="AF489" s="133">
        <v>2</v>
      </c>
      <c r="AG489" s="133">
        <v>127700</v>
      </c>
      <c r="AH489" s="133">
        <v>8</v>
      </c>
      <c r="AI489" s="133" t="s">
        <v>1522</v>
      </c>
      <c r="AJ489" s="133">
        <v>2</v>
      </c>
      <c r="AK489" s="133"/>
      <c r="AL489" s="133"/>
      <c r="AM489" s="133">
        <v>1</v>
      </c>
      <c r="AN489" s="133" t="s">
        <v>367</v>
      </c>
      <c r="AO489" s="133">
        <v>800</v>
      </c>
      <c r="AP489" s="212" t="s">
        <v>1140</v>
      </c>
      <c r="AQ489" s="162" t="s">
        <v>1081</v>
      </c>
      <c r="AR489" s="133" t="s">
        <v>1082</v>
      </c>
      <c r="AS489" s="212" t="s">
        <v>1188</v>
      </c>
      <c r="AT489" s="162" t="s">
        <v>478</v>
      </c>
      <c r="AU489" s="133">
        <v>22.236999999999998</v>
      </c>
      <c r="AV489" s="133">
        <v>28.855</v>
      </c>
      <c r="AW489" s="162">
        <v>35.296999999999997</v>
      </c>
      <c r="AX489" s="133">
        <v>17.754999999999999</v>
      </c>
      <c r="AY489" s="133">
        <v>14.746</v>
      </c>
      <c r="AZ489" s="133">
        <v>194.989</v>
      </c>
      <c r="BA489" s="133">
        <v>20.606999999999999</v>
      </c>
      <c r="BB489" s="133">
        <v>26.209</v>
      </c>
      <c r="BC489" s="133">
        <v>49.453000000000003</v>
      </c>
      <c r="BD489" s="133">
        <v>30.552</v>
      </c>
      <c r="BE489" s="133">
        <v>153.69999999999999</v>
      </c>
      <c r="BF489" s="133">
        <v>39.1</v>
      </c>
      <c r="BG489" s="133">
        <v>71136.759999999995</v>
      </c>
      <c r="BH489" s="133">
        <v>70726.475000000006</v>
      </c>
      <c r="BI489" s="133">
        <v>10.214</v>
      </c>
      <c r="BJ489" s="133">
        <v>330.608</v>
      </c>
      <c r="BK489" s="133">
        <v>53300.18</v>
      </c>
      <c r="BL489" s="133">
        <v>7.6970000000000001</v>
      </c>
      <c r="BM489" s="162">
        <v>316.916</v>
      </c>
      <c r="BN489" s="133">
        <v>35495.124000000003</v>
      </c>
      <c r="BO489" s="133">
        <v>5.1260000000000003</v>
      </c>
      <c r="BP489" s="133">
        <v>234.584</v>
      </c>
      <c r="BQ489" s="133">
        <v>17752.542000000001</v>
      </c>
      <c r="BR489" s="133">
        <v>2.5640000000000001</v>
      </c>
      <c r="BS489" s="133">
        <v>171.91499999999999</v>
      </c>
      <c r="BT489" s="133">
        <v>801067.79</v>
      </c>
      <c r="BU489" s="133">
        <v>800363.62399999995</v>
      </c>
      <c r="BV489" s="133">
        <v>13.564</v>
      </c>
      <c r="BW489" s="133">
        <v>332.85599999999999</v>
      </c>
      <c r="BX489" s="133">
        <v>600782.15399999998</v>
      </c>
      <c r="BY489" s="133">
        <v>10.180999999999999</v>
      </c>
      <c r="BZ489" s="133">
        <v>313.10199999999998</v>
      </c>
      <c r="CA489" s="133">
        <v>400645.59100000001</v>
      </c>
      <c r="CB489" s="133">
        <v>6.79</v>
      </c>
      <c r="CC489" s="133">
        <v>258.464</v>
      </c>
      <c r="CD489" s="133">
        <v>200262.682</v>
      </c>
      <c r="CE489" s="133">
        <v>3.3940000000000001</v>
      </c>
      <c r="CF489" s="133">
        <v>170.417</v>
      </c>
      <c r="CG489" s="133">
        <v>236203.05</v>
      </c>
      <c r="CH489" s="133">
        <v>237282.69899999999</v>
      </c>
      <c r="CI489" s="133">
        <v>14.88</v>
      </c>
      <c r="CJ489" s="133">
        <v>313.46300000000002</v>
      </c>
      <c r="CK489" s="133">
        <v>177105.989</v>
      </c>
      <c r="CL489" s="133">
        <v>11.106</v>
      </c>
      <c r="CM489" s="133">
        <v>263.75200000000001</v>
      </c>
      <c r="CN489" s="133">
        <v>118041.016</v>
      </c>
      <c r="CO489" s="133">
        <v>7.4020000000000001</v>
      </c>
      <c r="CP489" s="133">
        <v>215.57599999999999</v>
      </c>
      <c r="CQ489" s="133">
        <v>58995.652999999998</v>
      </c>
      <c r="CR489" s="133">
        <v>3.7</v>
      </c>
      <c r="CS489" s="133">
        <v>163.59100000000001</v>
      </c>
      <c r="CT489" s="133">
        <v>107483.08</v>
      </c>
      <c r="CU489" s="133">
        <v>107495.56</v>
      </c>
      <c r="CV489" s="133">
        <v>7.14</v>
      </c>
      <c r="CW489" s="133">
        <v>311.18</v>
      </c>
      <c r="CX489" s="133">
        <v>80571.17</v>
      </c>
      <c r="CY489" s="133">
        <v>5.35</v>
      </c>
      <c r="CZ489" s="133">
        <v>287.98</v>
      </c>
      <c r="DA489" s="133">
        <v>53741.63</v>
      </c>
      <c r="DB489" s="133">
        <v>3.57</v>
      </c>
      <c r="DC489" s="133">
        <v>180.74</v>
      </c>
      <c r="DD489" s="133">
        <v>26849.24</v>
      </c>
      <c r="DE489" s="133">
        <v>1.78</v>
      </c>
      <c r="DF489" s="133">
        <v>151.08000000000001</v>
      </c>
      <c r="DG489" s="133">
        <v>141046.84</v>
      </c>
      <c r="DH489" s="133">
        <v>140915.49</v>
      </c>
      <c r="DI489" s="133">
        <v>6.75</v>
      </c>
      <c r="DJ489" s="133">
        <v>316.10000000000002</v>
      </c>
      <c r="DK489" s="133">
        <v>105847.99</v>
      </c>
      <c r="DL489" s="133">
        <v>5.07</v>
      </c>
      <c r="DM489" s="133">
        <v>316.12</v>
      </c>
      <c r="DN489" s="133">
        <v>70490.259999999995</v>
      </c>
      <c r="DO489" s="133">
        <v>3.38</v>
      </c>
      <c r="DP489" s="133">
        <v>258.64999999999998</v>
      </c>
      <c r="DQ489" s="133">
        <v>35195.279999999999</v>
      </c>
      <c r="DR489" s="133">
        <v>1.69</v>
      </c>
      <c r="DS489" s="133">
        <v>159.12</v>
      </c>
      <c r="DT489" s="133">
        <v>80742.880000000005</v>
      </c>
      <c r="DU489" s="133">
        <v>80805.98</v>
      </c>
      <c r="DV489" s="133">
        <v>82.72</v>
      </c>
      <c r="DW489" s="133">
        <v>318.58</v>
      </c>
      <c r="DX489" s="133">
        <v>60665.39</v>
      </c>
      <c r="DY489" s="133">
        <v>62.1</v>
      </c>
      <c r="DZ489" s="133">
        <v>314.3</v>
      </c>
      <c r="EA489" s="133">
        <v>40346.71</v>
      </c>
      <c r="EB489" s="133">
        <v>41.3</v>
      </c>
      <c r="EC489" s="133">
        <v>193.03</v>
      </c>
      <c r="ED489" s="133">
        <v>20204.28</v>
      </c>
      <c r="EE489" s="133">
        <v>20.68</v>
      </c>
      <c r="EF489" s="133">
        <v>157.07</v>
      </c>
      <c r="EG489" s="133">
        <v>3563054.81</v>
      </c>
      <c r="EH489" s="162">
        <v>3554566.52</v>
      </c>
      <c r="EI489" s="133">
        <v>10.038</v>
      </c>
      <c r="EJ489" s="133">
        <v>320.06</v>
      </c>
      <c r="EK489" s="133">
        <v>3111133.8730000001</v>
      </c>
      <c r="EL489" s="133">
        <v>8.7859999999999996</v>
      </c>
      <c r="EM489" s="133">
        <v>317.702</v>
      </c>
      <c r="EN489" s="133">
        <v>2679922.1891200002</v>
      </c>
      <c r="EO489" s="133">
        <v>7.5679999999999996</v>
      </c>
      <c r="EP489" s="133">
        <v>307.64999999999998</v>
      </c>
      <c r="EQ489" s="133">
        <v>2228428.9556200001</v>
      </c>
      <c r="ER489" s="133">
        <v>6.2930000000000001</v>
      </c>
      <c r="ES489" s="133">
        <v>273.34800000000001</v>
      </c>
      <c r="ET489" s="133">
        <v>1781539.18254</v>
      </c>
      <c r="EU489" s="133">
        <v>5.0309999999999997</v>
      </c>
      <c r="EV489" s="133">
        <v>206.24700000000001</v>
      </c>
      <c r="EW489" s="133">
        <v>1342439.8809400001</v>
      </c>
      <c r="EX489" s="133">
        <v>3.7909999999999999</v>
      </c>
      <c r="EY489" s="133">
        <v>185.654</v>
      </c>
      <c r="EZ489" s="133">
        <v>891654.87211999996</v>
      </c>
      <c r="FA489" s="133">
        <v>2.5179999999999998</v>
      </c>
      <c r="FB489" s="133">
        <v>164.93799999999999</v>
      </c>
      <c r="FC489" s="133">
        <v>444410.98670000001</v>
      </c>
      <c r="FD489" s="133">
        <v>1.2549999999999999</v>
      </c>
      <c r="FE489" s="133">
        <v>144.19</v>
      </c>
      <c r="FF489" s="133">
        <v>1529.21</v>
      </c>
      <c r="FG489" s="133">
        <v>1499.76</v>
      </c>
      <c r="FH489" s="133">
        <v>4.43</v>
      </c>
      <c r="FI489" s="133">
        <v>120.93</v>
      </c>
      <c r="FJ489" s="133">
        <v>766.51</v>
      </c>
      <c r="FK489" s="133">
        <v>2.27</v>
      </c>
      <c r="FL489" s="133">
        <v>120.8</v>
      </c>
      <c r="FM489" s="132">
        <v>1141.76</v>
      </c>
      <c r="FN489" s="132">
        <v>1133.82</v>
      </c>
      <c r="FO489" s="133">
        <v>8.3000000000000007</v>
      </c>
      <c r="FP489" s="133">
        <v>117.67</v>
      </c>
      <c r="FQ489" s="133">
        <v>566.25</v>
      </c>
      <c r="FR489" s="72">
        <v>4.1500000000000004</v>
      </c>
      <c r="FS489" s="72">
        <v>119.58</v>
      </c>
      <c r="FT489" s="72">
        <v>119.35</v>
      </c>
      <c r="FU489" s="72">
        <v>10.36</v>
      </c>
      <c r="FV489" s="72">
        <v>343.56</v>
      </c>
      <c r="FW489" s="72">
        <v>120.86</v>
      </c>
      <c r="FX489" s="72">
        <v>10.49</v>
      </c>
      <c r="FY489" s="72">
        <v>338.92</v>
      </c>
      <c r="FZ489" s="72">
        <v>1980919.52</v>
      </c>
      <c r="GA489" s="72">
        <v>13.38</v>
      </c>
      <c r="GB489" s="72">
        <v>329.78</v>
      </c>
      <c r="GC489" s="72">
        <v>7154564.1900000004</v>
      </c>
      <c r="GD489" s="72">
        <v>48.31</v>
      </c>
      <c r="GE489" s="72">
        <v>314.32</v>
      </c>
      <c r="GF489" s="72">
        <v>108.8</v>
      </c>
      <c r="GG489" s="72">
        <v>30.4</v>
      </c>
      <c r="GH489" s="72">
        <v>36</v>
      </c>
      <c r="GI489" s="72">
        <v>68.5</v>
      </c>
      <c r="GJ489" s="72">
        <v>39.1</v>
      </c>
      <c r="GK489" s="72">
        <v>230.3</v>
      </c>
      <c r="GL489" s="72">
        <v>2</v>
      </c>
      <c r="GM489" s="72">
        <v>2</v>
      </c>
      <c r="GN489" s="72">
        <v>0</v>
      </c>
      <c r="GO489" s="133">
        <v>0</v>
      </c>
      <c r="GP489" s="133">
        <v>0</v>
      </c>
      <c r="GQ489" s="133">
        <v>0</v>
      </c>
      <c r="GR489" s="133" t="s">
        <v>1106</v>
      </c>
      <c r="GS489" s="72"/>
      <c r="GT489" s="72">
        <v>0.89</v>
      </c>
      <c r="GU489" s="72">
        <v>0.93</v>
      </c>
      <c r="GV489" s="72">
        <v>0.94</v>
      </c>
      <c r="GW489" s="72">
        <v>0.93</v>
      </c>
      <c r="GX489" s="72" t="s">
        <v>1085</v>
      </c>
      <c r="GY489" s="72">
        <v>0.99</v>
      </c>
      <c r="GZ489" s="72">
        <v>800</v>
      </c>
      <c r="HA489" s="133" t="s">
        <v>1086</v>
      </c>
      <c r="HB489" s="133" t="s">
        <v>1444</v>
      </c>
      <c r="HC489" s="53" t="str">
        <f t="shared" si="52"/>
        <v>202</v>
      </c>
      <c r="HD489" s="56">
        <f t="shared" si="53"/>
        <v>2021</v>
      </c>
      <c r="HF489" s="56" t="e">
        <f>MATCH(ROUND(#REF!,1),#REF!,0)</f>
        <v>#REF!</v>
      </c>
      <c r="HG489" s="56" t="e">
        <f>MATCH(ROUND(#REF!,1),#REF!,0)</f>
        <v>#REF!</v>
      </c>
      <c r="HH489" s="56" t="e">
        <f>MATCH(ROUND(#REF!,1),#REF!,0)</f>
        <v>#REF!</v>
      </c>
      <c r="HI489" s="56" t="e">
        <f>MATCH(ROUND(#REF!,1),#REF!,0)</f>
        <v>#REF!</v>
      </c>
      <c r="HK489" s="115">
        <f t="shared" si="49"/>
        <v>1</v>
      </c>
      <c r="HL489" s="115" t="str" cm="1">
        <f t="array" ref="HL489">IFERROR(INDEX(#REF!,'5. Data Set'!HH489),"")</f>
        <v/>
      </c>
      <c r="HN489" s="116" t="str" cm="1">
        <f t="array" ref="HN489">IF(IFERROR(INDEX($E$5:$E$900,SMALL(IF(ROUND($EH$5:$EH$900,1)=ROUND($EH489,1),ROW($EH$5:$EH$900)-4,""),1)),"")=$E489,"",IFERROR(INDEX($E$5:$E$900,SMALL(IF(ROUND($EH$5:$EH$900,1)=ROUND($EH489,1),ROW($EH$5:$EH$900)-4,""),1)),""))</f>
        <v/>
      </c>
      <c r="HO489" s="116" t="str" cm="1">
        <f t="array" ref="HO489">IF(IFERROR(INDEX($E$5:$E$900,SMALL(IF(ROUND($EH$5:$EH$900,1)=ROUND($EH489,1),ROW($EH$5:$EH$900)-4,""),2)),"")=$E489,"",IFERROR(INDEX($E$5:$E$900,SMALL(IF(ROUND($EH$5:$EH$900,1)=ROUND($EH489,1),ROW($EH$5:$EH$900)-4,""),2)),""))</f>
        <v/>
      </c>
      <c r="HP489" s="116" t="str" cm="1">
        <f t="array" ref="HP489">IF(IFERROR(INDEX($E$5:$E$900,SMALL(IF(ROUND($EH$5:$EH$900,1)=ROUND($EH489,1),ROW($EH$5:$EH$900)-4,""),3)),"")=$E489,"",IFERROR(INDEX($E$5:$E$900,SMALL(IF(ROUND($EH$5:$EH$900,1)=ROUND($EH489,1),ROW($EH$5:$EH$900)-4,""),3)),""))</f>
        <v/>
      </c>
      <c r="HQ489" s="117" t="str" cm="1">
        <f t="array" ref="HQ489">IF(IFERROR(INDEX($E$5:$E$900,SMALL(IF(ROUND($EH$5:$EH$900,1)=ROUND($EH489,1),ROW($EH$5:$EH$900)-4,""),4)),"")=$E489,"",IFERROR(INDEX($E$5:$E$900,SMALL(IF(ROUND($EH$5:$EH$900,1)=ROUND($EH489,1),ROW($EH$5:$EH$900)-4,""),4)),""))</f>
        <v/>
      </c>
      <c r="HR489" s="118"/>
      <c r="HS489" s="105" t="str">
        <f t="shared" si="50"/>
        <v>BCXE</v>
      </c>
      <c r="HT489" s="119" t="str">
        <f t="shared" si="51"/>
        <v/>
      </c>
      <c r="HU489" s="119" t="str">
        <f t="shared" si="51"/>
        <v/>
      </c>
      <c r="HV489" s="119" t="str">
        <f t="shared" si="51"/>
        <v/>
      </c>
      <c r="HW489" s="119" t="str">
        <f t="shared" si="48"/>
        <v/>
      </c>
    </row>
    <row r="490" spans="1:231" ht="12.75" customHeight="1" x14ac:dyDescent="0.25">
      <c r="A490" s="105" t="s">
        <v>1072</v>
      </c>
      <c r="B490" s="105" t="s">
        <v>1519</v>
      </c>
      <c r="C490" s="133" t="s">
        <v>1074</v>
      </c>
      <c r="D490" s="267">
        <v>2021</v>
      </c>
      <c r="E490" s="211" t="s">
        <v>1523</v>
      </c>
      <c r="F490" s="133" t="s">
        <v>309</v>
      </c>
      <c r="G490" s="133" t="s">
        <v>1076</v>
      </c>
      <c r="H490" s="133" t="s">
        <v>1076</v>
      </c>
      <c r="I490" s="133" t="s">
        <v>1076</v>
      </c>
      <c r="J490" s="133" t="s">
        <v>1076</v>
      </c>
      <c r="K490" s="105" t="s">
        <v>1076</v>
      </c>
      <c r="L490" s="105" t="s">
        <v>1076</v>
      </c>
      <c r="M490" s="133" t="s">
        <v>1076</v>
      </c>
      <c r="N490" s="133" t="s">
        <v>1076</v>
      </c>
      <c r="O490" s="133" t="s">
        <v>1076</v>
      </c>
      <c r="P490" s="133" t="s">
        <v>1076</v>
      </c>
      <c r="Q490" s="133" t="s">
        <v>1076</v>
      </c>
      <c r="R490" s="133" t="s">
        <v>1076</v>
      </c>
      <c r="S490" s="105" t="s">
        <v>1077</v>
      </c>
      <c r="T490" s="105" t="s">
        <v>1077</v>
      </c>
      <c r="U490" s="133" t="s">
        <v>1077</v>
      </c>
      <c r="V490" s="133" t="s">
        <v>1077</v>
      </c>
      <c r="W490" s="105" t="s">
        <v>18</v>
      </c>
      <c r="X490" s="105" t="s">
        <v>1119</v>
      </c>
      <c r="Y490" s="133" t="s">
        <v>296</v>
      </c>
      <c r="Z490" s="133">
        <v>1</v>
      </c>
      <c r="AA490" s="133" t="s">
        <v>1078</v>
      </c>
      <c r="AB490" s="133">
        <v>1</v>
      </c>
      <c r="AC490" s="133">
        <v>2</v>
      </c>
      <c r="AD490" s="133">
        <v>2800</v>
      </c>
      <c r="AE490" s="133">
        <v>8</v>
      </c>
      <c r="AF490" s="133">
        <v>2</v>
      </c>
      <c r="AG490" s="133">
        <v>63700</v>
      </c>
      <c r="AH490" s="133">
        <v>8</v>
      </c>
      <c r="AI490" s="133" t="s">
        <v>1132</v>
      </c>
      <c r="AJ490" s="133">
        <v>2</v>
      </c>
      <c r="AK490" s="133"/>
      <c r="AL490" s="133"/>
      <c r="AM490" s="133">
        <v>1</v>
      </c>
      <c r="AN490" s="133" t="s">
        <v>367</v>
      </c>
      <c r="AO490" s="133">
        <v>800</v>
      </c>
      <c r="AP490" s="212" t="s">
        <v>1133</v>
      </c>
      <c r="AQ490" s="162" t="s">
        <v>1081</v>
      </c>
      <c r="AR490" s="133" t="s">
        <v>1082</v>
      </c>
      <c r="AS490" s="212" t="s">
        <v>1134</v>
      </c>
      <c r="AT490" s="162" t="s">
        <v>478</v>
      </c>
      <c r="AU490" s="133">
        <v>13.068</v>
      </c>
      <c r="AV490" s="133">
        <v>21.722000000000001</v>
      </c>
      <c r="AW490" s="162">
        <v>20.001999999999999</v>
      </c>
      <c r="AX490" s="133">
        <v>10.936</v>
      </c>
      <c r="AY490" s="133">
        <v>9.5039999999999996</v>
      </c>
      <c r="AZ490" s="133">
        <v>117.417</v>
      </c>
      <c r="BA490" s="133">
        <v>11.933</v>
      </c>
      <c r="BB490" s="133">
        <v>14.722</v>
      </c>
      <c r="BC490" s="133">
        <v>42.69</v>
      </c>
      <c r="BD490" s="133">
        <v>32.801000000000002</v>
      </c>
      <c r="BE490" s="133">
        <v>66.658000000000001</v>
      </c>
      <c r="BF490" s="133">
        <v>25.1</v>
      </c>
      <c r="BG490" s="133">
        <v>21631.84</v>
      </c>
      <c r="BH490" s="133">
        <v>21779.303</v>
      </c>
      <c r="BI490" s="133">
        <v>3.145</v>
      </c>
      <c r="BJ490" s="133">
        <v>175.91</v>
      </c>
      <c r="BK490" s="133">
        <v>16276.129000000001</v>
      </c>
      <c r="BL490" s="133">
        <v>2.351</v>
      </c>
      <c r="BM490" s="162">
        <v>159.292</v>
      </c>
      <c r="BN490" s="133">
        <v>10827.462</v>
      </c>
      <c r="BO490" s="133">
        <v>1.5640000000000001</v>
      </c>
      <c r="BP490" s="133">
        <v>117.28</v>
      </c>
      <c r="BQ490" s="133">
        <v>5435.65</v>
      </c>
      <c r="BR490" s="133">
        <v>0.78500000000000003</v>
      </c>
      <c r="BS490" s="133">
        <v>94.679000000000002</v>
      </c>
      <c r="BT490" s="133">
        <v>319318.90999999997</v>
      </c>
      <c r="BU490" s="133">
        <v>322535.88</v>
      </c>
      <c r="BV490" s="133">
        <v>5.4660000000000002</v>
      </c>
      <c r="BW490" s="133">
        <v>176.12899999999999</v>
      </c>
      <c r="BX490" s="133">
        <v>239642.011</v>
      </c>
      <c r="BY490" s="133">
        <v>4.0609999999999999</v>
      </c>
      <c r="BZ490" s="133">
        <v>174.614</v>
      </c>
      <c r="CA490" s="133">
        <v>159615.50599999999</v>
      </c>
      <c r="CB490" s="133">
        <v>2.7050000000000001</v>
      </c>
      <c r="CC490" s="133">
        <v>123.126</v>
      </c>
      <c r="CD490" s="133">
        <v>79840.069000000003</v>
      </c>
      <c r="CE490" s="133">
        <v>1.353</v>
      </c>
      <c r="CF490" s="133">
        <v>96.364999999999995</v>
      </c>
      <c r="CG490" s="133">
        <v>73370.05</v>
      </c>
      <c r="CH490" s="133">
        <v>73346.789000000004</v>
      </c>
      <c r="CI490" s="133">
        <v>4.5999999999999996</v>
      </c>
      <c r="CJ490" s="133">
        <v>170.214</v>
      </c>
      <c r="CK490" s="133">
        <v>55014.408000000003</v>
      </c>
      <c r="CL490" s="133">
        <v>3.45</v>
      </c>
      <c r="CM490" s="133">
        <v>135.875</v>
      </c>
      <c r="CN490" s="133">
        <v>36697.81</v>
      </c>
      <c r="CO490" s="133">
        <v>2.3010000000000002</v>
      </c>
      <c r="CP490" s="133">
        <v>121.67100000000001</v>
      </c>
      <c r="CQ490" s="133">
        <v>18342.582999999999</v>
      </c>
      <c r="CR490" s="133">
        <v>1.1499999999999999</v>
      </c>
      <c r="CS490" s="133">
        <v>93.256</v>
      </c>
      <c r="CT490" s="133">
        <v>37669.32</v>
      </c>
      <c r="CU490" s="133">
        <v>37672.78</v>
      </c>
      <c r="CV490" s="133">
        <v>2.5</v>
      </c>
      <c r="CW490" s="133">
        <v>166.59</v>
      </c>
      <c r="CX490" s="133">
        <v>28269.919999999998</v>
      </c>
      <c r="CY490" s="133">
        <v>1.88</v>
      </c>
      <c r="CZ490" s="133">
        <v>160.54</v>
      </c>
      <c r="DA490" s="133">
        <v>18804.169999999998</v>
      </c>
      <c r="DB490" s="133">
        <v>1.25</v>
      </c>
      <c r="DC490" s="133">
        <v>105.66</v>
      </c>
      <c r="DD490" s="133">
        <v>9412.0300000000007</v>
      </c>
      <c r="DE490" s="133">
        <v>0.63</v>
      </c>
      <c r="DF490" s="133">
        <v>90.75</v>
      </c>
      <c r="DG490" s="133">
        <v>46374.23</v>
      </c>
      <c r="DH490" s="133">
        <v>46373.75</v>
      </c>
      <c r="DI490" s="133">
        <v>2.2200000000000002</v>
      </c>
      <c r="DJ490" s="133">
        <v>168.52</v>
      </c>
      <c r="DK490" s="133">
        <v>34790.61</v>
      </c>
      <c r="DL490" s="133">
        <v>1.67</v>
      </c>
      <c r="DM490" s="133">
        <v>165.04</v>
      </c>
      <c r="DN490" s="133">
        <v>23176.27</v>
      </c>
      <c r="DO490" s="133">
        <v>1.1100000000000001</v>
      </c>
      <c r="DP490" s="133">
        <v>110.31</v>
      </c>
      <c r="DQ490" s="133">
        <v>11617.64</v>
      </c>
      <c r="DR490" s="133">
        <v>0.56000000000000005</v>
      </c>
      <c r="DS490" s="133">
        <v>91.2</v>
      </c>
      <c r="DT490" s="133">
        <v>26791.24</v>
      </c>
      <c r="DU490" s="133">
        <v>26342.81</v>
      </c>
      <c r="DV490" s="133">
        <v>26.97</v>
      </c>
      <c r="DW490" s="133">
        <v>170.82</v>
      </c>
      <c r="DX490" s="133">
        <v>20057.689999999999</v>
      </c>
      <c r="DY490" s="133">
        <v>20.53</v>
      </c>
      <c r="DZ490" s="133">
        <v>163.19999999999999</v>
      </c>
      <c r="EA490" s="133">
        <v>13389.24</v>
      </c>
      <c r="EB490" s="133">
        <v>13.71</v>
      </c>
      <c r="EC490" s="133">
        <v>108.11</v>
      </c>
      <c r="ED490" s="133">
        <v>6722.24</v>
      </c>
      <c r="EE490" s="133">
        <v>6.88</v>
      </c>
      <c r="EF490" s="133">
        <v>91.17</v>
      </c>
      <c r="EG490" s="133">
        <v>1133908.95</v>
      </c>
      <c r="EH490" s="162">
        <v>1135676.32</v>
      </c>
      <c r="EI490" s="133">
        <v>3.2069999999999999</v>
      </c>
      <c r="EJ490" s="133">
        <v>171.3</v>
      </c>
      <c r="EK490" s="133">
        <v>990080.19400000002</v>
      </c>
      <c r="EL490" s="133">
        <v>2.7959999999999998</v>
      </c>
      <c r="EM490" s="133">
        <v>170.489</v>
      </c>
      <c r="EN490" s="133">
        <v>851994.29003999999</v>
      </c>
      <c r="EO490" s="133">
        <v>2.4060000000000001</v>
      </c>
      <c r="EP490" s="133">
        <v>162.88800000000001</v>
      </c>
      <c r="EQ490" s="133">
        <v>709287.01702000003</v>
      </c>
      <c r="ER490" s="133">
        <v>2.0030000000000001</v>
      </c>
      <c r="ES490" s="133">
        <v>123.93</v>
      </c>
      <c r="ET490" s="133">
        <v>567287.96868000005</v>
      </c>
      <c r="EU490" s="133">
        <v>1.6020000000000001</v>
      </c>
      <c r="EV490" s="133">
        <v>115.048</v>
      </c>
      <c r="EW490" s="133">
        <v>423518.35863999999</v>
      </c>
      <c r="EX490" s="133">
        <v>1.196</v>
      </c>
      <c r="EY490" s="133">
        <v>106.70399999999999</v>
      </c>
      <c r="EZ490" s="133">
        <v>282227.53498</v>
      </c>
      <c r="FA490" s="133">
        <v>0.79700000000000004</v>
      </c>
      <c r="FB490" s="133">
        <v>98.766999999999996</v>
      </c>
      <c r="FC490" s="133">
        <v>140228.48663999999</v>
      </c>
      <c r="FD490" s="133">
        <v>0.39600000000000002</v>
      </c>
      <c r="FE490" s="133">
        <v>89.010999999999996</v>
      </c>
      <c r="FF490" s="133">
        <v>542.97</v>
      </c>
      <c r="FG490" s="133">
        <v>539.54</v>
      </c>
      <c r="FH490" s="133">
        <v>1.59</v>
      </c>
      <c r="FI490" s="133">
        <v>80.14</v>
      </c>
      <c r="FJ490" s="133">
        <v>272.64999999999998</v>
      </c>
      <c r="FK490" s="133">
        <v>0.81</v>
      </c>
      <c r="FL490" s="133">
        <v>73.94</v>
      </c>
      <c r="FM490" s="132">
        <v>633.70000000000005</v>
      </c>
      <c r="FN490" s="132">
        <v>633.54999999999995</v>
      </c>
      <c r="FO490" s="133">
        <v>4.6399999999999997</v>
      </c>
      <c r="FP490" s="133">
        <v>80.61</v>
      </c>
      <c r="FQ490" s="133">
        <v>315.52</v>
      </c>
      <c r="FR490" s="72">
        <v>2.31</v>
      </c>
      <c r="FS490" s="72">
        <v>72.94</v>
      </c>
      <c r="FT490" s="72">
        <v>67.319999999999993</v>
      </c>
      <c r="FU490" s="72">
        <v>5.84</v>
      </c>
      <c r="FV490" s="72">
        <v>175.99</v>
      </c>
      <c r="FW490" s="72">
        <v>66.099999999999994</v>
      </c>
      <c r="FX490" s="72">
        <v>5.74</v>
      </c>
      <c r="FY490" s="72">
        <v>177.08</v>
      </c>
      <c r="FZ490" s="72">
        <v>647785</v>
      </c>
      <c r="GA490" s="72">
        <v>4.37</v>
      </c>
      <c r="GB490" s="72">
        <v>172.44</v>
      </c>
      <c r="GC490" s="72">
        <v>1676122.19</v>
      </c>
      <c r="GD490" s="72">
        <v>11.32</v>
      </c>
      <c r="GE490" s="72">
        <v>169.79</v>
      </c>
      <c r="GF490" s="72">
        <v>71.900000000000006</v>
      </c>
      <c r="GG490" s="72">
        <v>18.8</v>
      </c>
      <c r="GH490" s="72">
        <v>25.1</v>
      </c>
      <c r="GI490" s="72">
        <v>46.8</v>
      </c>
      <c r="GJ490" s="72">
        <v>25.1</v>
      </c>
      <c r="GK490" s="72">
        <v>230.7</v>
      </c>
      <c r="GL490" s="72">
        <v>0</v>
      </c>
      <c r="GM490" s="72">
        <v>1</v>
      </c>
      <c r="GN490" s="72">
        <v>0</v>
      </c>
      <c r="GO490" s="133">
        <v>0</v>
      </c>
      <c r="GP490" s="133">
        <v>0</v>
      </c>
      <c r="GQ490" s="133">
        <v>0</v>
      </c>
      <c r="GR490" s="133" t="s">
        <v>1106</v>
      </c>
      <c r="GS490" s="72"/>
      <c r="GT490" s="72">
        <v>0.89</v>
      </c>
      <c r="GU490" s="72">
        <v>0.93</v>
      </c>
      <c r="GV490" s="72">
        <v>0.94</v>
      </c>
      <c r="GW490" s="72">
        <v>0.93</v>
      </c>
      <c r="GX490" s="72" t="s">
        <v>1085</v>
      </c>
      <c r="GY490" s="72">
        <v>0.99</v>
      </c>
      <c r="GZ490" s="72">
        <v>800</v>
      </c>
      <c r="HA490" s="133" t="s">
        <v>1086</v>
      </c>
      <c r="HB490" s="133" t="s">
        <v>1444</v>
      </c>
      <c r="HC490" s="53" t="str">
        <f t="shared" si="52"/>
        <v>203</v>
      </c>
      <c r="HD490" s="56">
        <f t="shared" si="53"/>
        <v>2021</v>
      </c>
      <c r="HF490" s="56" t="e">
        <f>MATCH(ROUND(#REF!,1),#REF!,0)</f>
        <v>#REF!</v>
      </c>
      <c r="HG490" s="56" t="e">
        <f>MATCH(ROUND(#REF!,1),#REF!,0)</f>
        <v>#REF!</v>
      </c>
      <c r="HH490" s="56" t="e">
        <f>MATCH(ROUND(#REF!,1),#REF!,0)</f>
        <v>#REF!</v>
      </c>
      <c r="HI490" s="56" t="e">
        <f>MATCH(ROUND(#REF!,1),#REF!,0)</f>
        <v>#REF!</v>
      </c>
      <c r="HK490" s="115">
        <f t="shared" si="49"/>
        <v>2</v>
      </c>
      <c r="HL490" s="115" t="str" cm="1">
        <f t="array" ref="HL490">IFERROR(INDEX(#REF!,'5. Data Set'!HH490),"")</f>
        <v/>
      </c>
      <c r="HN490" s="116" t="str" cm="1">
        <f t="array" ref="HN490">IF(IFERROR(INDEX($E$5:$E$900,SMALL(IF(ROUND($EH$5:$EH$900,1)=ROUND($EH490,1),ROW($EH$5:$EH$900)-4,""),1)),"")=$E490,"",IFERROR(INDEX($E$5:$E$900,SMALL(IF(ROUND($EH$5:$EH$900,1)=ROUND($EH490,1),ROW($EH$5:$EH$900)-4,""),1)),""))</f>
        <v/>
      </c>
      <c r="HO490" s="116" t="str" cm="1">
        <f t="array" ref="HO490">IF(IFERROR(INDEX($E$5:$E$900,SMALL(IF(ROUND($EH$5:$EH$900,1)=ROUND($EH490,1),ROW($EH$5:$EH$900)-4,""),2)),"")=$E490,"",IFERROR(INDEX($E$5:$E$900,SMALL(IF(ROUND($EH$5:$EH$900,1)=ROUND($EH490,1),ROW($EH$5:$EH$900)-4,""),2)),""))</f>
        <v/>
      </c>
      <c r="HP490" s="116" t="str" cm="1">
        <f t="array" ref="HP490">IF(IFERROR(INDEX($E$5:$E$900,SMALL(IF(ROUND($EH$5:$EH$900,1)=ROUND($EH490,1),ROW($EH$5:$EH$900)-4,""),3)),"")=$E490,"",IFERROR(INDEX($E$5:$E$900,SMALL(IF(ROUND($EH$5:$EH$900,1)=ROUND($EH490,1),ROW($EH$5:$EH$900)-4,""),3)),""))</f>
        <v/>
      </c>
      <c r="HQ490" s="117" t="str" cm="1">
        <f t="array" ref="HQ490">IF(IFERROR(INDEX($E$5:$E$900,SMALL(IF(ROUND($EH$5:$EH$900,1)=ROUND($EH490,1),ROW($EH$5:$EH$900)-4,""),4)),"")=$E490,"",IFERROR(INDEX($E$5:$E$900,SMALL(IF(ROUND($EH$5:$EH$900,1)=ROUND($EH490,1),ROW($EH$5:$EH$900)-4,""),4)),""))</f>
        <v/>
      </c>
      <c r="HR490" s="118"/>
      <c r="HS490" s="105" t="str">
        <f t="shared" si="50"/>
        <v>BCXE</v>
      </c>
      <c r="HT490" s="119" t="str">
        <f t="shared" si="51"/>
        <v/>
      </c>
      <c r="HU490" s="119" t="str">
        <f t="shared" si="51"/>
        <v/>
      </c>
      <c r="HV490" s="119" t="str">
        <f t="shared" si="51"/>
        <v/>
      </c>
      <c r="HW490" s="119" t="str">
        <f t="shared" si="48"/>
        <v/>
      </c>
    </row>
    <row r="491" spans="1:231" ht="12.5" customHeight="1" x14ac:dyDescent="0.25">
      <c r="A491" s="105" t="s">
        <v>1072</v>
      </c>
      <c r="B491" s="105" t="s">
        <v>1519</v>
      </c>
      <c r="C491" s="133" t="s">
        <v>1074</v>
      </c>
      <c r="D491" s="267">
        <v>2021</v>
      </c>
      <c r="E491" s="211" t="s">
        <v>1524</v>
      </c>
      <c r="F491" s="133" t="s">
        <v>309</v>
      </c>
      <c r="G491" s="133" t="s">
        <v>1076</v>
      </c>
      <c r="H491" s="133" t="s">
        <v>1076</v>
      </c>
      <c r="I491" s="133" t="s">
        <v>1076</v>
      </c>
      <c r="J491" s="133" t="s">
        <v>1076</v>
      </c>
      <c r="K491" s="105" t="s">
        <v>1076</v>
      </c>
      <c r="L491" s="105" t="s">
        <v>1076</v>
      </c>
      <c r="M491" s="133" t="s">
        <v>1076</v>
      </c>
      <c r="N491" s="133" t="s">
        <v>1076</v>
      </c>
      <c r="O491" s="133" t="s">
        <v>1076</v>
      </c>
      <c r="P491" s="133" t="s">
        <v>1076</v>
      </c>
      <c r="Q491" s="133" t="s">
        <v>1076</v>
      </c>
      <c r="R491" s="133" t="s">
        <v>1076</v>
      </c>
      <c r="S491" s="105" t="s">
        <v>1077</v>
      </c>
      <c r="T491" s="105" t="s">
        <v>1077</v>
      </c>
      <c r="U491" s="133" t="s">
        <v>1077</v>
      </c>
      <c r="V491" s="133" t="s">
        <v>1077</v>
      </c>
      <c r="W491" s="105" t="s">
        <v>18</v>
      </c>
      <c r="X491" s="105" t="s">
        <v>1119</v>
      </c>
      <c r="Y491" s="133" t="s">
        <v>296</v>
      </c>
      <c r="Z491" s="133">
        <v>1</v>
      </c>
      <c r="AA491" s="133" t="s">
        <v>1078</v>
      </c>
      <c r="AB491" s="133">
        <v>2</v>
      </c>
      <c r="AC491" s="133">
        <v>2</v>
      </c>
      <c r="AD491" s="133">
        <v>2800</v>
      </c>
      <c r="AE491" s="133">
        <v>8</v>
      </c>
      <c r="AF491" s="133">
        <v>2</v>
      </c>
      <c r="AG491" s="133">
        <v>127700</v>
      </c>
      <c r="AH491" s="133">
        <v>16</v>
      </c>
      <c r="AI491" s="133" t="s">
        <v>1136</v>
      </c>
      <c r="AJ491" s="133">
        <v>2</v>
      </c>
      <c r="AK491" s="133"/>
      <c r="AL491" s="133"/>
      <c r="AM491" s="133">
        <v>1</v>
      </c>
      <c r="AN491" s="133" t="s">
        <v>367</v>
      </c>
      <c r="AO491" s="133">
        <v>800</v>
      </c>
      <c r="AP491" s="212" t="s">
        <v>1133</v>
      </c>
      <c r="AQ491" s="162" t="s">
        <v>1081</v>
      </c>
      <c r="AR491" s="133" t="s">
        <v>1082</v>
      </c>
      <c r="AS491" s="212" t="s">
        <v>1134</v>
      </c>
      <c r="AT491" s="162" t="s">
        <v>478</v>
      </c>
      <c r="AU491" s="133">
        <v>13.055</v>
      </c>
      <c r="AV491" s="133">
        <v>21.338000000000001</v>
      </c>
      <c r="AW491" s="162">
        <v>19.960999999999999</v>
      </c>
      <c r="AX491" s="133">
        <v>12.045</v>
      </c>
      <c r="AY491" s="133">
        <v>10.108000000000001</v>
      </c>
      <c r="AZ491" s="133">
        <v>124.925</v>
      </c>
      <c r="BA491" s="133">
        <v>11.862</v>
      </c>
      <c r="BB491" s="133">
        <v>8.359</v>
      </c>
      <c r="BC491" s="133">
        <v>24.678999999999998</v>
      </c>
      <c r="BD491" s="133">
        <v>35.174999999999997</v>
      </c>
      <c r="BE491" s="133">
        <v>100.31</v>
      </c>
      <c r="BF491" s="133">
        <v>26.7</v>
      </c>
      <c r="BG491" s="133">
        <v>40428.03</v>
      </c>
      <c r="BH491" s="133">
        <v>40412.607000000004</v>
      </c>
      <c r="BI491" s="133">
        <v>5.8360000000000003</v>
      </c>
      <c r="BJ491" s="133">
        <v>312.70600000000002</v>
      </c>
      <c r="BK491" s="133">
        <v>30318.737000000001</v>
      </c>
      <c r="BL491" s="133">
        <v>4.3789999999999996</v>
      </c>
      <c r="BM491" s="162">
        <v>297.88</v>
      </c>
      <c r="BN491" s="133">
        <v>20215.509999999998</v>
      </c>
      <c r="BO491" s="133">
        <v>2.919</v>
      </c>
      <c r="BP491" s="133">
        <v>216.03100000000001</v>
      </c>
      <c r="BQ491" s="133">
        <v>10090.886</v>
      </c>
      <c r="BR491" s="133">
        <v>1.4570000000000001</v>
      </c>
      <c r="BS491" s="133">
        <v>185.99299999999999</v>
      </c>
      <c r="BT491" s="133">
        <v>564845.28</v>
      </c>
      <c r="BU491" s="133">
        <v>565963.17799999996</v>
      </c>
      <c r="BV491" s="133">
        <v>9.5909999999999993</v>
      </c>
      <c r="BW491" s="133">
        <v>315.67</v>
      </c>
      <c r="BX491" s="133">
        <v>423518.73100000003</v>
      </c>
      <c r="BY491" s="133">
        <v>7.1769999999999996</v>
      </c>
      <c r="BZ491" s="133">
        <v>312.03500000000003</v>
      </c>
      <c r="CA491" s="133">
        <v>282398.54399999999</v>
      </c>
      <c r="CB491" s="133">
        <v>4.7859999999999996</v>
      </c>
      <c r="CC491" s="133">
        <v>225.15199999999999</v>
      </c>
      <c r="CD491" s="133">
        <v>141368.65700000001</v>
      </c>
      <c r="CE491" s="133">
        <v>2.3959999999999999</v>
      </c>
      <c r="CF491" s="133">
        <v>171.68799999999999</v>
      </c>
      <c r="CG491" s="133">
        <v>138401.89000000001</v>
      </c>
      <c r="CH491" s="133">
        <v>138992.111</v>
      </c>
      <c r="CI491" s="133">
        <v>8.7159999999999993</v>
      </c>
      <c r="CJ491" s="133">
        <v>298.44799999999998</v>
      </c>
      <c r="CK491" s="133">
        <v>103937.976</v>
      </c>
      <c r="CL491" s="133">
        <v>6.5179999999999998</v>
      </c>
      <c r="CM491" s="133">
        <v>292.90600000000001</v>
      </c>
      <c r="CN491" s="133">
        <v>69217.221000000005</v>
      </c>
      <c r="CO491" s="133">
        <v>4.3410000000000002</v>
      </c>
      <c r="CP491" s="133">
        <v>226.983</v>
      </c>
      <c r="CQ491" s="133">
        <v>34570.644999999997</v>
      </c>
      <c r="CR491" s="133">
        <v>2.1680000000000001</v>
      </c>
      <c r="CS491" s="133">
        <v>169.71100000000001</v>
      </c>
      <c r="CT491" s="133">
        <v>74526.61</v>
      </c>
      <c r="CU491" s="133">
        <v>74515.16</v>
      </c>
      <c r="CV491" s="133">
        <v>4.95</v>
      </c>
      <c r="CW491" s="133">
        <v>296.39999999999998</v>
      </c>
      <c r="CX491" s="133">
        <v>55883.01</v>
      </c>
      <c r="CY491" s="133">
        <v>3.71</v>
      </c>
      <c r="CZ491" s="133">
        <v>276.01</v>
      </c>
      <c r="DA491" s="133">
        <v>37288.239999999998</v>
      </c>
      <c r="DB491" s="133">
        <v>2.48</v>
      </c>
      <c r="DC491" s="133">
        <v>196.63</v>
      </c>
      <c r="DD491" s="133">
        <v>18647.650000000001</v>
      </c>
      <c r="DE491" s="133">
        <v>1.24</v>
      </c>
      <c r="DF491" s="133">
        <v>166.42</v>
      </c>
      <c r="DG491" s="133">
        <v>90856.13</v>
      </c>
      <c r="DH491" s="133">
        <v>91021.49</v>
      </c>
      <c r="DI491" s="133">
        <v>4.3600000000000003</v>
      </c>
      <c r="DJ491" s="133">
        <v>299.39</v>
      </c>
      <c r="DK491" s="133">
        <v>68116.789999999994</v>
      </c>
      <c r="DL491" s="133">
        <v>3.26</v>
      </c>
      <c r="DM491" s="133">
        <v>295.68</v>
      </c>
      <c r="DN491" s="133">
        <v>45427.98</v>
      </c>
      <c r="DO491" s="133">
        <v>2.1800000000000002</v>
      </c>
      <c r="DP491" s="133">
        <v>206.62</v>
      </c>
      <c r="DQ491" s="133">
        <v>22693.59</v>
      </c>
      <c r="DR491" s="133">
        <v>1.0900000000000001</v>
      </c>
      <c r="DS491" s="133">
        <v>175.89</v>
      </c>
      <c r="DT491" s="133">
        <v>52470.48</v>
      </c>
      <c r="DU491" s="133">
        <v>52525.66</v>
      </c>
      <c r="DV491" s="133">
        <v>53.77</v>
      </c>
      <c r="DW491" s="133">
        <v>299.25</v>
      </c>
      <c r="DX491" s="133">
        <v>39352.519999999997</v>
      </c>
      <c r="DY491" s="133">
        <v>40.29</v>
      </c>
      <c r="DZ491" s="133">
        <v>296.33</v>
      </c>
      <c r="EA491" s="133">
        <v>26238.37</v>
      </c>
      <c r="EB491" s="133">
        <v>26.86</v>
      </c>
      <c r="EC491" s="133">
        <v>204.71</v>
      </c>
      <c r="ED491" s="133">
        <v>13139.48</v>
      </c>
      <c r="EE491" s="133">
        <v>13.45</v>
      </c>
      <c r="EF491" s="133">
        <v>177.01</v>
      </c>
      <c r="EG491" s="133">
        <v>2110771.86</v>
      </c>
      <c r="EH491" s="162">
        <v>2117238.2999999998</v>
      </c>
      <c r="EI491" s="133">
        <v>5.9790000000000001</v>
      </c>
      <c r="EJ491" s="133">
        <v>307.20999999999998</v>
      </c>
      <c r="EK491" s="133">
        <v>1847241.963</v>
      </c>
      <c r="EL491" s="133">
        <v>5.2169999999999996</v>
      </c>
      <c r="EM491" s="133">
        <v>305.07600000000002</v>
      </c>
      <c r="EN491" s="133">
        <v>1581111.5981000001</v>
      </c>
      <c r="EO491" s="133">
        <v>4.4649999999999999</v>
      </c>
      <c r="EP491" s="133">
        <v>290.80099999999999</v>
      </c>
      <c r="EQ491" s="133">
        <v>1316235.5677799999</v>
      </c>
      <c r="ER491" s="133">
        <v>3.7170000000000001</v>
      </c>
      <c r="ES491" s="133">
        <v>275.464</v>
      </c>
      <c r="ET491" s="133">
        <v>1054900.6608599999</v>
      </c>
      <c r="EU491" s="133">
        <v>2.9790000000000001</v>
      </c>
      <c r="EV491" s="133">
        <v>214.578</v>
      </c>
      <c r="EW491" s="133">
        <v>789316.40586000006</v>
      </c>
      <c r="EX491" s="133">
        <v>2.2290000000000001</v>
      </c>
      <c r="EY491" s="133">
        <v>197.494</v>
      </c>
      <c r="EZ491" s="133">
        <v>527981.49893999996</v>
      </c>
      <c r="FA491" s="133">
        <v>1.4910000000000001</v>
      </c>
      <c r="FB491" s="133">
        <v>182.358</v>
      </c>
      <c r="FC491" s="133">
        <v>260626.68223999999</v>
      </c>
      <c r="FD491" s="133">
        <v>0.73599999999999999</v>
      </c>
      <c r="FE491" s="133">
        <v>165.87799999999999</v>
      </c>
      <c r="FF491" s="133">
        <v>542.22</v>
      </c>
      <c r="FG491" s="133">
        <v>535.64</v>
      </c>
      <c r="FH491" s="133">
        <v>1.58</v>
      </c>
      <c r="FI491" s="133">
        <v>141.58000000000001</v>
      </c>
      <c r="FJ491" s="133">
        <v>271.3</v>
      </c>
      <c r="FK491" s="133">
        <v>0.8</v>
      </c>
      <c r="FL491" s="133">
        <v>128.22999999999999</v>
      </c>
      <c r="FM491" s="132">
        <v>630.38</v>
      </c>
      <c r="FN491" s="132">
        <v>629.32000000000005</v>
      </c>
      <c r="FO491" s="133">
        <v>4.6100000000000003</v>
      </c>
      <c r="FP491" s="133">
        <v>137.96</v>
      </c>
      <c r="FQ491" s="133">
        <v>315.02</v>
      </c>
      <c r="FR491" s="72">
        <v>2.31</v>
      </c>
      <c r="FS491" s="72">
        <v>126.47</v>
      </c>
      <c r="FT491" s="72">
        <v>128.66</v>
      </c>
      <c r="FU491" s="72">
        <v>11.17</v>
      </c>
      <c r="FV491" s="72">
        <v>317.13</v>
      </c>
      <c r="FW491" s="72">
        <v>128.32</v>
      </c>
      <c r="FX491" s="72">
        <v>11.14</v>
      </c>
      <c r="FY491" s="72">
        <v>317.05</v>
      </c>
      <c r="FZ491" s="72">
        <v>1235193.08</v>
      </c>
      <c r="GA491" s="72">
        <v>8.34</v>
      </c>
      <c r="GB491" s="72">
        <v>307.57</v>
      </c>
      <c r="GC491" s="72">
        <v>4540750.96</v>
      </c>
      <c r="GD491" s="72">
        <v>30.66</v>
      </c>
      <c r="GE491" s="72">
        <v>305.66000000000003</v>
      </c>
      <c r="GF491" s="72">
        <v>128.9</v>
      </c>
      <c r="GG491" s="72">
        <v>19.3</v>
      </c>
      <c r="GH491" s="72">
        <v>14.4</v>
      </c>
      <c r="GI491" s="72">
        <v>59.4</v>
      </c>
      <c r="GJ491" s="72">
        <v>26.7</v>
      </c>
      <c r="GK491" s="72">
        <v>230.3</v>
      </c>
      <c r="GL491" s="72">
        <v>0</v>
      </c>
      <c r="GM491" s="72">
        <v>1</v>
      </c>
      <c r="GN491" s="72">
        <v>0</v>
      </c>
      <c r="GO491" s="133">
        <v>0</v>
      </c>
      <c r="GP491" s="133">
        <v>0</v>
      </c>
      <c r="GQ491" s="133">
        <v>0</v>
      </c>
      <c r="GR491" s="133" t="s">
        <v>1106</v>
      </c>
      <c r="GS491" s="72"/>
      <c r="GT491" s="72">
        <v>0.89</v>
      </c>
      <c r="GU491" s="72">
        <v>0.93</v>
      </c>
      <c r="GV491" s="72">
        <v>0.94</v>
      </c>
      <c r="GW491" s="72">
        <v>0.93</v>
      </c>
      <c r="GX491" s="72" t="s">
        <v>1085</v>
      </c>
      <c r="GY491" s="72">
        <v>0.99</v>
      </c>
      <c r="GZ491" s="72">
        <v>800</v>
      </c>
      <c r="HA491" s="133" t="s">
        <v>1086</v>
      </c>
      <c r="HB491" s="133" t="s">
        <v>1444</v>
      </c>
      <c r="HC491" s="53" t="str">
        <f t="shared" si="52"/>
        <v>204</v>
      </c>
      <c r="HD491" s="56">
        <f t="shared" si="53"/>
        <v>2021</v>
      </c>
      <c r="HF491" s="56" t="e">
        <f>MATCH(ROUND(#REF!,1),#REF!,0)</f>
        <v>#REF!</v>
      </c>
      <c r="HG491" s="56" t="e">
        <f>MATCH(ROUND(#REF!,1),#REF!,0)</f>
        <v>#REF!</v>
      </c>
      <c r="HH491" s="56" t="e">
        <f>MATCH(ROUND(#REF!,1),#REF!,0)</f>
        <v>#REF!</v>
      </c>
      <c r="HI491" s="56" t="e">
        <f>MATCH(ROUND(#REF!,1),#REF!,0)</f>
        <v>#REF!</v>
      </c>
      <c r="HK491" s="115">
        <f t="shared" si="49"/>
        <v>2</v>
      </c>
      <c r="HL491" s="115" t="str" cm="1">
        <f t="array" ref="HL491">IFERROR(INDEX(#REF!,'5. Data Set'!HH491),"")</f>
        <v/>
      </c>
      <c r="HN491" s="116" t="str" cm="1">
        <f t="array" ref="HN491">IF(IFERROR(INDEX($E$5:$E$900,SMALL(IF(ROUND($EH$5:$EH$900,1)=ROUND($EH491,1),ROW($EH$5:$EH$900)-4,""),1)),"")=$E491,"",IFERROR(INDEX($E$5:$E$900,SMALL(IF(ROUND($EH$5:$EH$900,1)=ROUND($EH491,1),ROW($EH$5:$EH$900)-4,""),1)),""))</f>
        <v/>
      </c>
      <c r="HO491" s="116" t="str" cm="1">
        <f t="array" ref="HO491">IF(IFERROR(INDEX($E$5:$E$900,SMALL(IF(ROUND($EH$5:$EH$900,1)=ROUND($EH491,1),ROW($EH$5:$EH$900)-4,""),2)),"")=$E491,"",IFERROR(INDEX($E$5:$E$900,SMALL(IF(ROUND($EH$5:$EH$900,1)=ROUND($EH491,1),ROW($EH$5:$EH$900)-4,""),2)),""))</f>
        <v/>
      </c>
      <c r="HP491" s="116" t="str" cm="1">
        <f t="array" ref="HP491">IF(IFERROR(INDEX($E$5:$E$900,SMALL(IF(ROUND($EH$5:$EH$900,1)=ROUND($EH491,1),ROW($EH$5:$EH$900)-4,""),3)),"")=$E491,"",IFERROR(INDEX($E$5:$E$900,SMALL(IF(ROUND($EH$5:$EH$900,1)=ROUND($EH491,1),ROW($EH$5:$EH$900)-4,""),3)),""))</f>
        <v/>
      </c>
      <c r="HQ491" s="117" t="str" cm="1">
        <f t="array" ref="HQ491">IF(IFERROR(INDEX($E$5:$E$900,SMALL(IF(ROUND($EH$5:$EH$900,1)=ROUND($EH491,1),ROW($EH$5:$EH$900)-4,""),4)),"")=$E491,"",IFERROR(INDEX($E$5:$E$900,SMALL(IF(ROUND($EH$5:$EH$900,1)=ROUND($EH491,1),ROW($EH$5:$EH$900)-4,""),4)),""))</f>
        <v/>
      </c>
      <c r="HR491" s="118"/>
      <c r="HS491" s="105" t="str">
        <f t="shared" si="50"/>
        <v>BCXE</v>
      </c>
      <c r="HT491" s="119" t="str">
        <f t="shared" si="51"/>
        <v/>
      </c>
      <c r="HU491" s="119" t="str">
        <f t="shared" si="51"/>
        <v/>
      </c>
      <c r="HV491" s="119" t="str">
        <f t="shared" si="51"/>
        <v/>
      </c>
      <c r="HW491" s="119" t="str">
        <f t="shared" si="48"/>
        <v/>
      </c>
    </row>
    <row r="492" spans="1:231" ht="12.5" customHeight="1" x14ac:dyDescent="0.25">
      <c r="A492" s="105" t="s">
        <v>1072</v>
      </c>
      <c r="B492" s="105" t="s">
        <v>1519</v>
      </c>
      <c r="C492" s="133" t="s">
        <v>1074</v>
      </c>
      <c r="D492" s="267">
        <v>2021</v>
      </c>
      <c r="E492" s="211" t="s">
        <v>1525</v>
      </c>
      <c r="F492" s="133" t="s">
        <v>300</v>
      </c>
      <c r="G492" s="133" t="s">
        <v>1076</v>
      </c>
      <c r="H492" s="133" t="s">
        <v>1076</v>
      </c>
      <c r="I492" s="133" t="s">
        <v>1076</v>
      </c>
      <c r="J492" s="133" t="s">
        <v>1076</v>
      </c>
      <c r="K492" s="105" t="s">
        <v>1076</v>
      </c>
      <c r="L492" s="105" t="s">
        <v>1076</v>
      </c>
      <c r="M492" s="133" t="s">
        <v>1076</v>
      </c>
      <c r="N492" s="133" t="s">
        <v>1076</v>
      </c>
      <c r="O492" s="133" t="s">
        <v>1076</v>
      </c>
      <c r="P492" s="133" t="s">
        <v>1076</v>
      </c>
      <c r="Q492" s="133" t="s">
        <v>1076</v>
      </c>
      <c r="R492" s="133" t="s">
        <v>1076</v>
      </c>
      <c r="S492" s="105" t="s">
        <v>1077</v>
      </c>
      <c r="T492" s="105" t="s">
        <v>1077</v>
      </c>
      <c r="U492" s="133" t="s">
        <v>1077</v>
      </c>
      <c r="V492" s="133" t="s">
        <v>1077</v>
      </c>
      <c r="W492" s="105" t="s">
        <v>18</v>
      </c>
      <c r="X492" s="105" t="s">
        <v>1119</v>
      </c>
      <c r="Y492" s="133" t="s">
        <v>296</v>
      </c>
      <c r="Z492" s="133">
        <v>1</v>
      </c>
      <c r="AA492" s="133" t="s">
        <v>1138</v>
      </c>
      <c r="AB492" s="133">
        <v>1</v>
      </c>
      <c r="AC492" s="133">
        <v>2</v>
      </c>
      <c r="AD492" s="133">
        <v>2300</v>
      </c>
      <c r="AE492" s="133">
        <v>40</v>
      </c>
      <c r="AF492" s="133">
        <v>2</v>
      </c>
      <c r="AG492" s="133">
        <v>255700</v>
      </c>
      <c r="AH492" s="133">
        <v>8</v>
      </c>
      <c r="AI492" s="133" t="s">
        <v>1139</v>
      </c>
      <c r="AJ492" s="133">
        <v>2</v>
      </c>
      <c r="AK492" s="133"/>
      <c r="AL492" s="133"/>
      <c r="AM492" s="133">
        <v>1</v>
      </c>
      <c r="AN492" s="133" t="s">
        <v>367</v>
      </c>
      <c r="AO492" s="133">
        <v>800</v>
      </c>
      <c r="AP492" s="212" t="s">
        <v>1140</v>
      </c>
      <c r="AQ492" s="162" t="s">
        <v>1081</v>
      </c>
      <c r="AR492" s="133" t="s">
        <v>319</v>
      </c>
      <c r="AS492" s="212" t="s">
        <v>481</v>
      </c>
      <c r="AT492" s="162" t="s">
        <v>478</v>
      </c>
      <c r="AU492" s="133">
        <v>24.856000000000002</v>
      </c>
      <c r="AV492" s="133">
        <v>28.143000000000001</v>
      </c>
      <c r="AW492" s="162">
        <v>37.250999999999998</v>
      </c>
      <c r="AX492" s="133">
        <v>22.47</v>
      </c>
      <c r="AY492" s="133">
        <v>19.283000000000001</v>
      </c>
      <c r="AZ492" s="133">
        <v>242.11799999999999</v>
      </c>
      <c r="BA492" s="133">
        <v>23.218</v>
      </c>
      <c r="BB492" s="133">
        <v>99.31</v>
      </c>
      <c r="BC492" s="133">
        <v>297.21899999999999</v>
      </c>
      <c r="BD492" s="133">
        <v>29.442</v>
      </c>
      <c r="BE492" s="133">
        <v>131.62</v>
      </c>
      <c r="BF492" s="133">
        <v>45</v>
      </c>
      <c r="BG492" s="133">
        <v>96381.14</v>
      </c>
      <c r="BH492" s="133">
        <v>96208.683000000005</v>
      </c>
      <c r="BI492" s="133">
        <v>13.894</v>
      </c>
      <c r="BJ492" s="133">
        <v>444.03300000000002</v>
      </c>
      <c r="BK492" s="133">
        <v>72360.805999999997</v>
      </c>
      <c r="BL492" s="133">
        <v>10.45</v>
      </c>
      <c r="BM492" s="162">
        <v>370.13600000000002</v>
      </c>
      <c r="BN492" s="133">
        <v>48131.370999999999</v>
      </c>
      <c r="BO492" s="133">
        <v>6.9509999999999996</v>
      </c>
      <c r="BP492" s="133">
        <v>296.238</v>
      </c>
      <c r="BQ492" s="133">
        <v>24107.598000000002</v>
      </c>
      <c r="BR492" s="133">
        <v>3.4820000000000002</v>
      </c>
      <c r="BS492" s="133">
        <v>189.059</v>
      </c>
      <c r="BT492" s="133">
        <v>881398.55</v>
      </c>
      <c r="BU492" s="133">
        <v>881269.28700000001</v>
      </c>
      <c r="BV492" s="133">
        <v>14.935</v>
      </c>
      <c r="BW492" s="133">
        <v>444.25299999999999</v>
      </c>
      <c r="BX492" s="133">
        <v>661263.18999999994</v>
      </c>
      <c r="BY492" s="133">
        <v>11.206</v>
      </c>
      <c r="BZ492" s="133">
        <v>343.49099999999999</v>
      </c>
      <c r="CA492" s="133">
        <v>440664.78100000002</v>
      </c>
      <c r="CB492" s="133">
        <v>7.468</v>
      </c>
      <c r="CC492" s="133">
        <v>287.78800000000001</v>
      </c>
      <c r="CD492" s="133">
        <v>220475.71299999999</v>
      </c>
      <c r="CE492" s="133">
        <v>3.7360000000000002</v>
      </c>
      <c r="CF492" s="133">
        <v>169.511</v>
      </c>
      <c r="CG492" s="133">
        <v>308349.89</v>
      </c>
      <c r="CH492" s="133">
        <v>308276.85700000002</v>
      </c>
      <c r="CI492" s="133">
        <v>19.332000000000001</v>
      </c>
      <c r="CJ492" s="133">
        <v>416.78100000000001</v>
      </c>
      <c r="CK492" s="133">
        <v>231241.21900000001</v>
      </c>
      <c r="CL492" s="133">
        <v>14.500999999999999</v>
      </c>
      <c r="CM492" s="133">
        <v>391.32600000000002</v>
      </c>
      <c r="CN492" s="133">
        <v>154144.541</v>
      </c>
      <c r="CO492" s="133">
        <v>9.6660000000000004</v>
      </c>
      <c r="CP492" s="133">
        <v>245.17500000000001</v>
      </c>
      <c r="CQ492" s="133">
        <v>77157.267000000007</v>
      </c>
      <c r="CR492" s="133">
        <v>4.8390000000000004</v>
      </c>
      <c r="CS492" s="133">
        <v>170.27699999999999</v>
      </c>
      <c r="CT492" s="133">
        <v>155135.57999999999</v>
      </c>
      <c r="CU492" s="133">
        <v>155130.75</v>
      </c>
      <c r="CV492" s="133">
        <v>10.3</v>
      </c>
      <c r="CW492" s="133">
        <v>397.61</v>
      </c>
      <c r="CX492" s="133">
        <v>116393.79</v>
      </c>
      <c r="CY492" s="133">
        <v>7.73</v>
      </c>
      <c r="CZ492" s="133">
        <v>343.78</v>
      </c>
      <c r="DA492" s="133">
        <v>77520.95</v>
      </c>
      <c r="DB492" s="133">
        <v>5.15</v>
      </c>
      <c r="DC492" s="133">
        <v>198.17</v>
      </c>
      <c r="DD492" s="133">
        <v>38758.370000000003</v>
      </c>
      <c r="DE492" s="133">
        <v>2.57</v>
      </c>
      <c r="DF492" s="133">
        <v>152.87</v>
      </c>
      <c r="DG492" s="133">
        <v>202334.12</v>
      </c>
      <c r="DH492" s="133">
        <v>202354.63</v>
      </c>
      <c r="DI492" s="133">
        <v>9.69</v>
      </c>
      <c r="DJ492" s="133">
        <v>418.54</v>
      </c>
      <c r="DK492" s="133">
        <v>151798.20000000001</v>
      </c>
      <c r="DL492" s="133">
        <v>7.27</v>
      </c>
      <c r="DM492" s="133">
        <v>396.28</v>
      </c>
      <c r="DN492" s="133">
        <v>101095.77</v>
      </c>
      <c r="DO492" s="133">
        <v>4.84</v>
      </c>
      <c r="DP492" s="133">
        <v>220.87</v>
      </c>
      <c r="DQ492" s="133">
        <v>50617.82</v>
      </c>
      <c r="DR492" s="133">
        <v>2.42</v>
      </c>
      <c r="DS492" s="133">
        <v>163.07</v>
      </c>
      <c r="DT492" s="133">
        <v>118652.24</v>
      </c>
      <c r="DU492" s="133">
        <v>118738.67</v>
      </c>
      <c r="DV492" s="133">
        <v>121.55</v>
      </c>
      <c r="DW492" s="133">
        <v>432.04</v>
      </c>
      <c r="DX492" s="133">
        <v>88986.75</v>
      </c>
      <c r="DY492" s="133">
        <v>91.1</v>
      </c>
      <c r="DZ492" s="133">
        <v>400.52</v>
      </c>
      <c r="EA492" s="133">
        <v>59359.69</v>
      </c>
      <c r="EB492" s="133">
        <v>60.77</v>
      </c>
      <c r="EC492" s="133">
        <v>211.59</v>
      </c>
      <c r="ED492" s="133">
        <v>29589</v>
      </c>
      <c r="EE492" s="133">
        <v>30.29</v>
      </c>
      <c r="EF492" s="133">
        <v>161.97999999999999</v>
      </c>
      <c r="EG492" s="133">
        <v>4464007.41</v>
      </c>
      <c r="EH492" s="162">
        <v>4459593.76</v>
      </c>
      <c r="EI492" s="133">
        <v>12.593999999999999</v>
      </c>
      <c r="EJ492" s="133">
        <v>414.63</v>
      </c>
      <c r="EK492" s="133">
        <v>3913797.8080000002</v>
      </c>
      <c r="EL492" s="133">
        <v>11.052</v>
      </c>
      <c r="EM492" s="133">
        <v>409.85399999999998</v>
      </c>
      <c r="EN492" s="133">
        <v>3348840.3993799998</v>
      </c>
      <c r="EO492" s="133">
        <v>9.4570000000000007</v>
      </c>
      <c r="EP492" s="133">
        <v>342.22899999999998</v>
      </c>
      <c r="EQ492" s="133">
        <v>2793238.1379200001</v>
      </c>
      <c r="ER492" s="133">
        <v>7.8879999999999999</v>
      </c>
      <c r="ES492" s="133">
        <v>265.339</v>
      </c>
      <c r="ET492" s="133">
        <v>2230553.6296600001</v>
      </c>
      <c r="EU492" s="133">
        <v>6.2990000000000004</v>
      </c>
      <c r="EV492" s="133">
        <v>229.01</v>
      </c>
      <c r="EW492" s="133">
        <v>1676367.8175600001</v>
      </c>
      <c r="EX492" s="133">
        <v>4.734</v>
      </c>
      <c r="EY492" s="133">
        <v>201.64500000000001</v>
      </c>
      <c r="EZ492" s="133">
        <v>1117932.65738</v>
      </c>
      <c r="FA492" s="133">
        <v>3.157</v>
      </c>
      <c r="FB492" s="133">
        <v>173.845</v>
      </c>
      <c r="FC492" s="133">
        <v>553123.47508</v>
      </c>
      <c r="FD492" s="133">
        <v>1.5620000000000001</v>
      </c>
      <c r="FE492" s="133">
        <v>146.02799999999999</v>
      </c>
      <c r="FF492" s="133">
        <v>8517.67</v>
      </c>
      <c r="FG492" s="133">
        <v>8636.25</v>
      </c>
      <c r="FH492" s="133">
        <v>25.52</v>
      </c>
      <c r="FI492" s="133">
        <v>183.24</v>
      </c>
      <c r="FJ492" s="133">
        <v>4264.04</v>
      </c>
      <c r="FK492" s="133">
        <v>12.6</v>
      </c>
      <c r="FL492" s="133">
        <v>177.88</v>
      </c>
      <c r="FM492" s="132">
        <v>10417.07</v>
      </c>
      <c r="FN492" s="132">
        <v>10301.76</v>
      </c>
      <c r="FO492" s="133">
        <v>75.42</v>
      </c>
      <c r="FP492" s="133">
        <v>182.49</v>
      </c>
      <c r="FQ492" s="133">
        <v>5199.72</v>
      </c>
      <c r="FR492" s="72">
        <v>38.07</v>
      </c>
      <c r="FS492" s="72">
        <v>178.09</v>
      </c>
      <c r="FT492" s="72">
        <v>141.97</v>
      </c>
      <c r="FU492" s="72">
        <v>12.32</v>
      </c>
      <c r="FV492" s="72">
        <v>419.31</v>
      </c>
      <c r="FW492" s="72">
        <v>141.66999999999999</v>
      </c>
      <c r="FX492" s="72">
        <v>12.3</v>
      </c>
      <c r="FY492" s="72">
        <v>416.95</v>
      </c>
      <c r="FZ492" s="72">
        <v>1726962.27</v>
      </c>
      <c r="GA492" s="72">
        <v>11.66</v>
      </c>
      <c r="GB492" s="72">
        <v>439.87</v>
      </c>
      <c r="GC492" s="72">
        <v>8151051.1900000004</v>
      </c>
      <c r="GD492" s="72">
        <v>55.04</v>
      </c>
      <c r="GE492" s="72">
        <v>418.17</v>
      </c>
      <c r="GF492" s="72">
        <v>102.6</v>
      </c>
      <c r="GG492" s="72">
        <v>34.9</v>
      </c>
      <c r="GH492" s="72">
        <v>171.8</v>
      </c>
      <c r="GI492" s="72">
        <v>62.3</v>
      </c>
      <c r="GJ492" s="72">
        <v>45</v>
      </c>
      <c r="GK492" s="72">
        <v>231.4</v>
      </c>
      <c r="GL492" s="72">
        <v>0</v>
      </c>
      <c r="GM492" s="72">
        <v>1</v>
      </c>
      <c r="GN492" s="72">
        <v>0</v>
      </c>
      <c r="GO492" s="133">
        <v>0</v>
      </c>
      <c r="GP492" s="133">
        <v>0</v>
      </c>
      <c r="GQ492" s="133">
        <v>0</v>
      </c>
      <c r="GR492" s="133" t="s">
        <v>1106</v>
      </c>
      <c r="GS492" s="72"/>
      <c r="GT492" s="72">
        <v>0.89</v>
      </c>
      <c r="GU492" s="72">
        <v>0.93</v>
      </c>
      <c r="GV492" s="72">
        <v>0.94</v>
      </c>
      <c r="GW492" s="72">
        <v>0.93</v>
      </c>
      <c r="GX492" s="72" t="s">
        <v>1085</v>
      </c>
      <c r="GY492" s="72">
        <v>0.99</v>
      </c>
      <c r="GZ492" s="72">
        <v>800</v>
      </c>
      <c r="HA492" s="133" t="s">
        <v>1086</v>
      </c>
      <c r="HB492" s="133" t="s">
        <v>1444</v>
      </c>
      <c r="HC492" s="53" t="str">
        <f t="shared" si="52"/>
        <v>205</v>
      </c>
      <c r="HD492" s="56">
        <f t="shared" si="53"/>
        <v>2021</v>
      </c>
      <c r="HF492" s="56" t="e">
        <f>MATCH(ROUND(#REF!,1),#REF!,0)</f>
        <v>#REF!</v>
      </c>
      <c r="HG492" s="56" t="e">
        <f>MATCH(ROUND(#REF!,1),#REF!,0)</f>
        <v>#REF!</v>
      </c>
      <c r="HH492" s="56" t="e">
        <f>MATCH(ROUND(#REF!,1),#REF!,0)</f>
        <v>#REF!</v>
      </c>
      <c r="HI492" s="56" t="e">
        <f>MATCH(ROUND(#REF!,1),#REF!,0)</f>
        <v>#REF!</v>
      </c>
      <c r="HK492" s="115">
        <f t="shared" si="49"/>
        <v>2</v>
      </c>
      <c r="HL492" s="115" t="str" cm="1">
        <f t="array" ref="HL492">IFERROR(INDEX(#REF!,'5. Data Set'!HH492),"")</f>
        <v/>
      </c>
      <c r="HN492" s="116" t="str" cm="1">
        <f t="array" ref="HN492">IF(IFERROR(INDEX($E$5:$E$900,SMALL(IF(ROUND($EH$5:$EH$900,1)=ROUND($EH492,1),ROW($EH$5:$EH$900)-4,""),1)),"")=$E492,"",IFERROR(INDEX($E$5:$E$900,SMALL(IF(ROUND($EH$5:$EH$900,1)=ROUND($EH492,1),ROW($EH$5:$EH$900)-4,""),1)),""))</f>
        <v/>
      </c>
      <c r="HO492" s="116" t="str" cm="1">
        <f t="array" ref="HO492">IF(IFERROR(INDEX($E$5:$E$900,SMALL(IF(ROUND($EH$5:$EH$900,1)=ROUND($EH492,1),ROW($EH$5:$EH$900)-4,""),2)),"")=$E492,"",IFERROR(INDEX($E$5:$E$900,SMALL(IF(ROUND($EH$5:$EH$900,1)=ROUND($EH492,1),ROW($EH$5:$EH$900)-4,""),2)),""))</f>
        <v/>
      </c>
      <c r="HP492" s="116" t="str" cm="1">
        <f t="array" ref="HP492">IF(IFERROR(INDEX($E$5:$E$900,SMALL(IF(ROUND($EH$5:$EH$900,1)=ROUND($EH492,1),ROW($EH$5:$EH$900)-4,""),3)),"")=$E492,"",IFERROR(INDEX($E$5:$E$900,SMALL(IF(ROUND($EH$5:$EH$900,1)=ROUND($EH492,1),ROW($EH$5:$EH$900)-4,""),3)),""))</f>
        <v/>
      </c>
      <c r="HQ492" s="117" t="str" cm="1">
        <f t="array" ref="HQ492">IF(IFERROR(INDEX($E$5:$E$900,SMALL(IF(ROUND($EH$5:$EH$900,1)=ROUND($EH492,1),ROW($EH$5:$EH$900)-4,""),4)),"")=$E492,"",IFERROR(INDEX($E$5:$E$900,SMALL(IF(ROUND($EH$5:$EH$900,1)=ROUND($EH492,1),ROW($EH$5:$EH$900)-4,""),4)),""))</f>
        <v/>
      </c>
      <c r="HR492" s="118"/>
      <c r="HS492" s="105" t="str">
        <f t="shared" si="50"/>
        <v>BCXE</v>
      </c>
      <c r="HT492" s="119" t="str">
        <f t="shared" si="51"/>
        <v/>
      </c>
      <c r="HU492" s="119" t="str">
        <f t="shared" si="51"/>
        <v/>
      </c>
      <c r="HV492" s="119" t="str">
        <f t="shared" si="51"/>
        <v/>
      </c>
      <c r="HW492" s="119" t="str">
        <f t="shared" si="48"/>
        <v/>
      </c>
    </row>
    <row r="493" spans="1:231" ht="12.75" customHeight="1" x14ac:dyDescent="0.25">
      <c r="A493" s="105" t="s">
        <v>1072</v>
      </c>
      <c r="B493" s="105" t="s">
        <v>1519</v>
      </c>
      <c r="C493" s="133" t="s">
        <v>1074</v>
      </c>
      <c r="D493" s="267">
        <v>2021</v>
      </c>
      <c r="E493" s="211" t="s">
        <v>1526</v>
      </c>
      <c r="F493" s="133" t="s">
        <v>300</v>
      </c>
      <c r="G493" s="133" t="s">
        <v>1076</v>
      </c>
      <c r="H493" s="133" t="s">
        <v>1076</v>
      </c>
      <c r="I493" s="133" t="s">
        <v>1076</v>
      </c>
      <c r="J493" s="133" t="s">
        <v>1076</v>
      </c>
      <c r="K493" s="105" t="s">
        <v>1076</v>
      </c>
      <c r="L493" s="105" t="s">
        <v>1076</v>
      </c>
      <c r="M493" s="133" t="s">
        <v>1076</v>
      </c>
      <c r="N493" s="133" t="s">
        <v>1076</v>
      </c>
      <c r="O493" s="133" t="s">
        <v>1076</v>
      </c>
      <c r="P493" s="133" t="s">
        <v>1076</v>
      </c>
      <c r="Q493" s="133" t="s">
        <v>1076</v>
      </c>
      <c r="R493" s="133" t="s">
        <v>1076</v>
      </c>
      <c r="S493" s="105" t="s">
        <v>1077</v>
      </c>
      <c r="T493" s="105" t="s">
        <v>1077</v>
      </c>
      <c r="U493" s="133" t="s">
        <v>1077</v>
      </c>
      <c r="V493" s="133" t="s">
        <v>1077</v>
      </c>
      <c r="W493" s="105" t="s">
        <v>18</v>
      </c>
      <c r="X493" s="105" t="s">
        <v>1119</v>
      </c>
      <c r="Y493" s="133" t="s">
        <v>296</v>
      </c>
      <c r="Z493" s="133">
        <v>1</v>
      </c>
      <c r="AA493" s="133" t="s">
        <v>1138</v>
      </c>
      <c r="AB493" s="133">
        <v>2</v>
      </c>
      <c r="AC493" s="133">
        <v>2</v>
      </c>
      <c r="AD493" s="133">
        <v>2300</v>
      </c>
      <c r="AE493" s="133">
        <v>40</v>
      </c>
      <c r="AF493" s="133">
        <v>2</v>
      </c>
      <c r="AG493" s="133">
        <v>511700</v>
      </c>
      <c r="AH493" s="133">
        <v>16</v>
      </c>
      <c r="AI493" s="133" t="s">
        <v>1377</v>
      </c>
      <c r="AJ493" s="133">
        <v>2</v>
      </c>
      <c r="AK493" s="133"/>
      <c r="AL493" s="133"/>
      <c r="AM493" s="133">
        <v>2</v>
      </c>
      <c r="AN493" s="133" t="s">
        <v>493</v>
      </c>
      <c r="AO493" s="133">
        <v>800</v>
      </c>
      <c r="AP493" s="212" t="s">
        <v>1140</v>
      </c>
      <c r="AQ493" s="162" t="s">
        <v>1081</v>
      </c>
      <c r="AR493" s="133" t="s">
        <v>319</v>
      </c>
      <c r="AS493" s="212" t="s">
        <v>481</v>
      </c>
      <c r="AT493" s="162" t="s">
        <v>478</v>
      </c>
      <c r="AU493" s="133">
        <v>25.532</v>
      </c>
      <c r="AV493" s="133">
        <v>29.663</v>
      </c>
      <c r="AW493" s="162">
        <v>38.904000000000003</v>
      </c>
      <c r="AX493" s="133">
        <v>23.268999999999998</v>
      </c>
      <c r="AY493" s="133">
        <v>19.843</v>
      </c>
      <c r="AZ493" s="133">
        <v>249.07900000000001</v>
      </c>
      <c r="BA493" s="133">
        <v>23.692</v>
      </c>
      <c r="BB493" s="133">
        <v>51.963000000000001</v>
      </c>
      <c r="BC493" s="133">
        <v>172.63900000000001</v>
      </c>
      <c r="BD493" s="133">
        <v>30.378</v>
      </c>
      <c r="BE493" s="133">
        <v>187.17500000000001</v>
      </c>
      <c r="BF493" s="133">
        <v>47.3</v>
      </c>
      <c r="BG493" s="133">
        <v>187999.05</v>
      </c>
      <c r="BH493" s="133">
        <v>187355.177</v>
      </c>
      <c r="BI493" s="133">
        <v>27.056999999999999</v>
      </c>
      <c r="BJ493" s="133">
        <v>838.55600000000004</v>
      </c>
      <c r="BK493" s="133">
        <v>140912.66200000001</v>
      </c>
      <c r="BL493" s="133">
        <v>20.350000000000001</v>
      </c>
      <c r="BM493" s="162">
        <v>714.28300000000002</v>
      </c>
      <c r="BN493" s="133">
        <v>93943.816000000006</v>
      </c>
      <c r="BO493" s="133">
        <v>13.567</v>
      </c>
      <c r="BP493" s="133">
        <v>556.08600000000001</v>
      </c>
      <c r="BQ493" s="133">
        <v>46905.38</v>
      </c>
      <c r="BR493" s="133">
        <v>6.774</v>
      </c>
      <c r="BS493" s="133">
        <v>357.51499999999999</v>
      </c>
      <c r="BT493" s="133">
        <v>1752038.3</v>
      </c>
      <c r="BU493" s="133">
        <v>1750678.7520000001</v>
      </c>
      <c r="BV493" s="133">
        <v>29.667999999999999</v>
      </c>
      <c r="BW493" s="133">
        <v>833.48599999999999</v>
      </c>
      <c r="BX493" s="133">
        <v>1314081.0160000001</v>
      </c>
      <c r="BY493" s="133">
        <v>22.268999999999998</v>
      </c>
      <c r="BZ493" s="133">
        <v>664.36400000000003</v>
      </c>
      <c r="CA493" s="133">
        <v>875803.99</v>
      </c>
      <c r="CB493" s="133">
        <v>14.842000000000001</v>
      </c>
      <c r="CC493" s="133">
        <v>536.34199999999998</v>
      </c>
      <c r="CD493" s="133">
        <v>437867.245</v>
      </c>
      <c r="CE493" s="133">
        <v>7.42</v>
      </c>
      <c r="CF493" s="133">
        <v>316.447</v>
      </c>
      <c r="CG493" s="133">
        <v>602622.6</v>
      </c>
      <c r="CH493" s="133">
        <v>606411.58499999996</v>
      </c>
      <c r="CI493" s="133">
        <v>38.027999999999999</v>
      </c>
      <c r="CJ493" s="133">
        <v>782.41099999999994</v>
      </c>
      <c r="CK493" s="133">
        <v>452032.995</v>
      </c>
      <c r="CL493" s="133">
        <v>28.347000000000001</v>
      </c>
      <c r="CM493" s="133">
        <v>717.11699999999996</v>
      </c>
      <c r="CN493" s="133">
        <v>301276.40399999998</v>
      </c>
      <c r="CO493" s="133">
        <v>18.893000000000001</v>
      </c>
      <c r="CP493" s="133">
        <v>466.13900000000001</v>
      </c>
      <c r="CQ493" s="133">
        <v>150495.84</v>
      </c>
      <c r="CR493" s="133">
        <v>9.4380000000000006</v>
      </c>
      <c r="CS493" s="133">
        <v>320.81700000000001</v>
      </c>
      <c r="CT493" s="133">
        <v>310397.48</v>
      </c>
      <c r="CU493" s="133">
        <v>310321.59999999998</v>
      </c>
      <c r="CV493" s="133">
        <v>20.61</v>
      </c>
      <c r="CW493" s="133">
        <v>777.7</v>
      </c>
      <c r="CX493" s="133">
        <v>232781.95</v>
      </c>
      <c r="CY493" s="133">
        <v>15.46</v>
      </c>
      <c r="CZ493" s="133">
        <v>674.31</v>
      </c>
      <c r="DA493" s="133">
        <v>155103.42000000001</v>
      </c>
      <c r="DB493" s="133">
        <v>10.3</v>
      </c>
      <c r="DC493" s="133">
        <v>382.63</v>
      </c>
      <c r="DD493" s="133">
        <v>77605.39</v>
      </c>
      <c r="DE493" s="133">
        <v>5.15</v>
      </c>
      <c r="DF493" s="133">
        <v>287.61</v>
      </c>
      <c r="DG493" s="133">
        <v>393703.3</v>
      </c>
      <c r="DH493" s="133">
        <v>393506.35</v>
      </c>
      <c r="DI493" s="133">
        <v>18.84</v>
      </c>
      <c r="DJ493" s="133">
        <v>783.01</v>
      </c>
      <c r="DK493" s="133">
        <v>295198.59999999998</v>
      </c>
      <c r="DL493" s="133">
        <v>14.13</v>
      </c>
      <c r="DM493" s="133">
        <v>745.99</v>
      </c>
      <c r="DN493" s="133">
        <v>196899.06</v>
      </c>
      <c r="DO493" s="133">
        <v>9.43</v>
      </c>
      <c r="DP493" s="133">
        <v>427.21</v>
      </c>
      <c r="DQ493" s="133">
        <v>98526.1</v>
      </c>
      <c r="DR493" s="133">
        <v>4.72</v>
      </c>
      <c r="DS493" s="133">
        <v>306.06</v>
      </c>
      <c r="DT493" s="133">
        <v>230212.89</v>
      </c>
      <c r="DU493" s="133">
        <v>230489.33</v>
      </c>
      <c r="DV493" s="133">
        <v>235.95</v>
      </c>
      <c r="DW493" s="133">
        <v>797.15</v>
      </c>
      <c r="DX493" s="133">
        <v>172488.82</v>
      </c>
      <c r="DY493" s="133">
        <v>176.58</v>
      </c>
      <c r="DZ493" s="133">
        <v>760.26</v>
      </c>
      <c r="EA493" s="133">
        <v>115166.53</v>
      </c>
      <c r="EB493" s="133">
        <v>117.9</v>
      </c>
      <c r="EC493" s="133">
        <v>408.26</v>
      </c>
      <c r="ED493" s="133">
        <v>57643.48</v>
      </c>
      <c r="EE493" s="133">
        <v>59.01</v>
      </c>
      <c r="EF493" s="133">
        <v>304.37</v>
      </c>
      <c r="EG493" s="133">
        <v>8672888.6199999992</v>
      </c>
      <c r="EH493" s="162">
        <v>8680261.4399999995</v>
      </c>
      <c r="EI493" s="133">
        <v>24.513000000000002</v>
      </c>
      <c r="EJ493" s="133">
        <v>794.53</v>
      </c>
      <c r="EK493" s="133">
        <v>7603532.2319999998</v>
      </c>
      <c r="EL493" s="133">
        <v>21.472000000000001</v>
      </c>
      <c r="EM493" s="133">
        <v>786.11900000000003</v>
      </c>
      <c r="EN493" s="133">
        <v>6510709.48324</v>
      </c>
      <c r="EO493" s="133">
        <v>18.385999999999999</v>
      </c>
      <c r="EP493" s="133">
        <v>662.07500000000005</v>
      </c>
      <c r="EQ493" s="133">
        <v>5424292.82412</v>
      </c>
      <c r="ER493" s="133">
        <v>15.318</v>
      </c>
      <c r="ES493" s="133">
        <v>510.03899999999999</v>
      </c>
      <c r="ET493" s="133">
        <v>4343896.0747800004</v>
      </c>
      <c r="EU493" s="133">
        <v>12.266999999999999</v>
      </c>
      <c r="EV493" s="133">
        <v>440.12099999999998</v>
      </c>
      <c r="EW493" s="133">
        <v>3256062.9663</v>
      </c>
      <c r="EX493" s="133">
        <v>9.1950000000000003</v>
      </c>
      <c r="EY493" s="133">
        <v>383.77499999999998</v>
      </c>
      <c r="EZ493" s="133">
        <v>2169646.30718</v>
      </c>
      <c r="FA493" s="133">
        <v>6.1269999999999998</v>
      </c>
      <c r="FB493" s="133">
        <v>326.61</v>
      </c>
      <c r="FC493" s="133">
        <v>1082521.4233800001</v>
      </c>
      <c r="FD493" s="133">
        <v>3.0569999999999999</v>
      </c>
      <c r="FE493" s="133">
        <v>271.12</v>
      </c>
      <c r="FF493" s="133">
        <v>8148.83</v>
      </c>
      <c r="FG493" s="133">
        <v>8234.9699999999993</v>
      </c>
      <c r="FH493" s="133">
        <v>24.33</v>
      </c>
      <c r="FI493" s="133">
        <v>336.38</v>
      </c>
      <c r="FJ493" s="133">
        <v>4074.45</v>
      </c>
      <c r="FK493" s="133">
        <v>12.04</v>
      </c>
      <c r="FL493" s="133">
        <v>322.48</v>
      </c>
      <c r="FM493" s="132">
        <v>11101.08</v>
      </c>
      <c r="FN493" s="132">
        <v>11028.5</v>
      </c>
      <c r="FO493" s="133">
        <v>80.739999999999995</v>
      </c>
      <c r="FP493" s="133">
        <v>335.13</v>
      </c>
      <c r="FQ493" s="133">
        <v>5545.79</v>
      </c>
      <c r="FR493" s="72">
        <v>40.6</v>
      </c>
      <c r="FS493" s="72">
        <v>328.22</v>
      </c>
      <c r="FT493" s="72">
        <v>289.05</v>
      </c>
      <c r="FU493" s="72">
        <v>25.09</v>
      </c>
      <c r="FV493" s="72">
        <v>826.45</v>
      </c>
      <c r="FW493" s="72">
        <v>288.99</v>
      </c>
      <c r="FX493" s="72">
        <v>25.09</v>
      </c>
      <c r="FY493" s="72">
        <v>825.3</v>
      </c>
      <c r="FZ493" s="72">
        <v>3355354.82</v>
      </c>
      <c r="GA493" s="72">
        <v>22.66</v>
      </c>
      <c r="GB493" s="72">
        <v>845.91</v>
      </c>
      <c r="GC493" s="72">
        <v>22630860.079999998</v>
      </c>
      <c r="GD493" s="72">
        <v>152.81</v>
      </c>
      <c r="GE493" s="72">
        <v>816.42</v>
      </c>
      <c r="GF493" s="72">
        <v>174</v>
      </c>
      <c r="GG493" s="72">
        <v>36.1</v>
      </c>
      <c r="GH493" s="72">
        <v>94.7</v>
      </c>
      <c r="GI493" s="72">
        <v>75.400000000000006</v>
      </c>
      <c r="GJ493" s="72">
        <v>47.3</v>
      </c>
      <c r="GK493" s="72">
        <v>231.2</v>
      </c>
      <c r="GL493" s="72">
        <v>0</v>
      </c>
      <c r="GM493" s="72">
        <v>1</v>
      </c>
      <c r="GN493" s="72">
        <v>0</v>
      </c>
      <c r="GO493" s="133">
        <v>0</v>
      </c>
      <c r="GP493" s="133">
        <v>0</v>
      </c>
      <c r="GQ493" s="133">
        <v>0</v>
      </c>
      <c r="GR493" s="133" t="s">
        <v>1106</v>
      </c>
      <c r="GS493" s="72"/>
      <c r="GT493" s="72">
        <v>0.89</v>
      </c>
      <c r="GU493" s="72">
        <v>0.93</v>
      </c>
      <c r="GV493" s="72">
        <v>0.94</v>
      </c>
      <c r="GW493" s="72">
        <v>0.93</v>
      </c>
      <c r="GX493" s="72" t="s">
        <v>1085</v>
      </c>
      <c r="GY493" s="72">
        <v>0.99</v>
      </c>
      <c r="GZ493" s="72">
        <v>800</v>
      </c>
      <c r="HA493" s="133" t="s">
        <v>1086</v>
      </c>
      <c r="HB493" s="133" t="s">
        <v>1444</v>
      </c>
      <c r="HC493" s="53" t="str">
        <f t="shared" si="52"/>
        <v>206</v>
      </c>
      <c r="HD493" s="56">
        <f t="shared" si="53"/>
        <v>2021</v>
      </c>
      <c r="HF493" s="56" t="e">
        <f>MATCH(ROUND(#REF!,1),#REF!,0)</f>
        <v>#REF!</v>
      </c>
      <c r="HG493" s="56" t="e">
        <f>MATCH(ROUND(#REF!,1),#REF!,0)</f>
        <v>#REF!</v>
      </c>
      <c r="HH493" s="56" t="e">
        <f>MATCH(ROUND(#REF!,1),#REF!,0)</f>
        <v>#REF!</v>
      </c>
      <c r="HI493" s="56" t="e">
        <f>MATCH(ROUND(#REF!,1),#REF!,0)</f>
        <v>#REF!</v>
      </c>
      <c r="HK493" s="115">
        <f t="shared" si="49"/>
        <v>2</v>
      </c>
      <c r="HL493" s="115" t="str" cm="1">
        <f t="array" ref="HL493">IFERROR(INDEX(#REF!,'5. Data Set'!HH493),"")</f>
        <v/>
      </c>
      <c r="HN493" s="116" t="str" cm="1">
        <f t="array" ref="HN493">IF(IFERROR(INDEX($E$5:$E$900,SMALL(IF(ROUND($EH$5:$EH$900,1)=ROUND($EH493,1),ROW($EH$5:$EH$900)-4,""),1)),"")=$E493,"",IFERROR(INDEX($E$5:$E$900,SMALL(IF(ROUND($EH$5:$EH$900,1)=ROUND($EH493,1),ROW($EH$5:$EH$900)-4,""),1)),""))</f>
        <v/>
      </c>
      <c r="HO493" s="116" t="str" cm="1">
        <f t="array" ref="HO493">IF(IFERROR(INDEX($E$5:$E$900,SMALL(IF(ROUND($EH$5:$EH$900,1)=ROUND($EH493,1),ROW($EH$5:$EH$900)-4,""),2)),"")=$E493,"",IFERROR(INDEX($E$5:$E$900,SMALL(IF(ROUND($EH$5:$EH$900,1)=ROUND($EH493,1),ROW($EH$5:$EH$900)-4,""),2)),""))</f>
        <v/>
      </c>
      <c r="HP493" s="116" t="str" cm="1">
        <f t="array" ref="HP493">IF(IFERROR(INDEX($E$5:$E$900,SMALL(IF(ROUND($EH$5:$EH$900,1)=ROUND($EH493,1),ROW($EH$5:$EH$900)-4,""),3)),"")=$E493,"",IFERROR(INDEX($E$5:$E$900,SMALL(IF(ROUND($EH$5:$EH$900,1)=ROUND($EH493,1),ROW($EH$5:$EH$900)-4,""),3)),""))</f>
        <v/>
      </c>
      <c r="HQ493" s="117" t="str" cm="1">
        <f t="array" ref="HQ493">IF(IFERROR(INDEX($E$5:$E$900,SMALL(IF(ROUND($EH$5:$EH$900,1)=ROUND($EH493,1),ROW($EH$5:$EH$900)-4,""),4)),"")=$E493,"",IFERROR(INDEX($E$5:$E$900,SMALL(IF(ROUND($EH$5:$EH$900,1)=ROUND($EH493,1),ROW($EH$5:$EH$900)-4,""),4)),""))</f>
        <v/>
      </c>
      <c r="HR493" s="118"/>
      <c r="HS493" s="105" t="str">
        <f t="shared" si="50"/>
        <v>BCXE</v>
      </c>
      <c r="HT493" s="119" t="str">
        <f t="shared" si="51"/>
        <v/>
      </c>
      <c r="HU493" s="119" t="str">
        <f t="shared" si="51"/>
        <v/>
      </c>
      <c r="HV493" s="119" t="str">
        <f t="shared" si="51"/>
        <v/>
      </c>
      <c r="HW493" s="119" t="str">
        <f t="shared" si="48"/>
        <v/>
      </c>
    </row>
    <row r="494" spans="1:231" ht="12.75" customHeight="1" x14ac:dyDescent="0.25">
      <c r="A494" s="105" t="s">
        <v>1072</v>
      </c>
      <c r="B494" s="105" t="s">
        <v>1519</v>
      </c>
      <c r="C494" s="133" t="s">
        <v>1074</v>
      </c>
      <c r="D494" s="267">
        <v>2021</v>
      </c>
      <c r="E494" s="211" t="s">
        <v>1527</v>
      </c>
      <c r="F494" s="133" t="s">
        <v>49</v>
      </c>
      <c r="G494" s="133" t="s">
        <v>1076</v>
      </c>
      <c r="H494" s="133" t="s">
        <v>1076</v>
      </c>
      <c r="I494" s="133" t="s">
        <v>1076</v>
      </c>
      <c r="J494" s="133" t="s">
        <v>1076</v>
      </c>
      <c r="K494" s="105" t="s">
        <v>1076</v>
      </c>
      <c r="L494" s="105" t="s">
        <v>1076</v>
      </c>
      <c r="M494" s="133" t="s">
        <v>1076</v>
      </c>
      <c r="N494" s="133" t="s">
        <v>1076</v>
      </c>
      <c r="O494" s="133" t="s">
        <v>1076</v>
      </c>
      <c r="P494" s="133" t="s">
        <v>1076</v>
      </c>
      <c r="Q494" s="133" t="s">
        <v>1076</v>
      </c>
      <c r="R494" s="133" t="s">
        <v>1076</v>
      </c>
      <c r="S494" s="105" t="s">
        <v>1077</v>
      </c>
      <c r="T494" s="105" t="s">
        <v>1077</v>
      </c>
      <c r="U494" s="133" t="s">
        <v>1077</v>
      </c>
      <c r="V494" s="133" t="s">
        <v>1077</v>
      </c>
      <c r="W494" s="105" t="s">
        <v>18</v>
      </c>
      <c r="X494" s="105" t="s">
        <v>1119</v>
      </c>
      <c r="Y494" s="133" t="s">
        <v>296</v>
      </c>
      <c r="Z494" s="133">
        <v>1</v>
      </c>
      <c r="AA494" s="133" t="s">
        <v>1521</v>
      </c>
      <c r="AB494" s="133">
        <v>2</v>
      </c>
      <c r="AC494" s="133">
        <v>2</v>
      </c>
      <c r="AD494" s="133">
        <v>2000</v>
      </c>
      <c r="AE494" s="133">
        <v>32</v>
      </c>
      <c r="AF494" s="133">
        <v>2</v>
      </c>
      <c r="AG494" s="133">
        <v>255700</v>
      </c>
      <c r="AH494" s="133">
        <v>16</v>
      </c>
      <c r="AI494" s="133" t="s">
        <v>1528</v>
      </c>
      <c r="AJ494" s="133">
        <v>2</v>
      </c>
      <c r="AK494" s="133"/>
      <c r="AL494" s="133"/>
      <c r="AM494" s="133">
        <v>1</v>
      </c>
      <c r="AN494" s="133" t="s">
        <v>367</v>
      </c>
      <c r="AO494" s="133">
        <v>800</v>
      </c>
      <c r="AP494" s="212" t="s">
        <v>1140</v>
      </c>
      <c r="AQ494" s="162" t="s">
        <v>1081</v>
      </c>
      <c r="AR494" s="133" t="s">
        <v>1082</v>
      </c>
      <c r="AS494" s="212" t="s">
        <v>1188</v>
      </c>
      <c r="AT494" s="162" t="s">
        <v>478</v>
      </c>
      <c r="AU494" s="133">
        <v>24.003</v>
      </c>
      <c r="AV494" s="133">
        <v>31.187999999999999</v>
      </c>
      <c r="AW494" s="162">
        <v>35.799999999999997</v>
      </c>
      <c r="AX494" s="133">
        <v>19.998000000000001</v>
      </c>
      <c r="AY494" s="133">
        <v>17.739999999999998</v>
      </c>
      <c r="AZ494" s="133">
        <v>219.15199999999999</v>
      </c>
      <c r="BA494" s="133">
        <v>22.37</v>
      </c>
      <c r="BB494" s="133">
        <v>16.363</v>
      </c>
      <c r="BC494" s="133">
        <v>29.306000000000001</v>
      </c>
      <c r="BD494" s="133">
        <v>36.619</v>
      </c>
      <c r="BE494" s="133">
        <v>228.32300000000001</v>
      </c>
      <c r="BF494" s="133">
        <v>44.3</v>
      </c>
      <c r="BG494" s="133">
        <v>137548.14000000001</v>
      </c>
      <c r="BH494" s="133">
        <v>136912.13</v>
      </c>
      <c r="BI494" s="133">
        <v>19.771999999999998</v>
      </c>
      <c r="BJ494" s="133">
        <v>607.13300000000004</v>
      </c>
      <c r="BK494" s="133">
        <v>102989.76300000001</v>
      </c>
      <c r="BL494" s="133">
        <v>14.872999999999999</v>
      </c>
      <c r="BM494" s="162">
        <v>565.18600000000004</v>
      </c>
      <c r="BN494" s="133">
        <v>68653.385999999999</v>
      </c>
      <c r="BO494" s="133">
        <v>9.9149999999999991</v>
      </c>
      <c r="BP494" s="133">
        <v>419.875</v>
      </c>
      <c r="BQ494" s="133">
        <v>34356.283000000003</v>
      </c>
      <c r="BR494" s="133">
        <v>4.9619999999999997</v>
      </c>
      <c r="BS494" s="133">
        <v>302.505</v>
      </c>
      <c r="BT494" s="133">
        <v>1551446.98</v>
      </c>
      <c r="BU494" s="133">
        <v>1550089.4639999999</v>
      </c>
      <c r="BV494" s="133">
        <v>26.268999999999998</v>
      </c>
      <c r="BW494" s="133">
        <v>616.82500000000005</v>
      </c>
      <c r="BX494" s="133">
        <v>1163659.1880000001</v>
      </c>
      <c r="BY494" s="133">
        <v>19.72</v>
      </c>
      <c r="BZ494" s="133">
        <v>568.08100000000002</v>
      </c>
      <c r="CA494" s="133">
        <v>776048.36199999996</v>
      </c>
      <c r="CB494" s="133">
        <v>13.151999999999999</v>
      </c>
      <c r="CC494" s="133">
        <v>466.18099999999998</v>
      </c>
      <c r="CD494" s="133">
        <v>387789.32900000003</v>
      </c>
      <c r="CE494" s="133">
        <v>6.5720000000000001</v>
      </c>
      <c r="CF494" s="133">
        <v>289.70499999999998</v>
      </c>
      <c r="CG494" s="133">
        <v>447203.58</v>
      </c>
      <c r="CH494" s="133">
        <v>445992.745</v>
      </c>
      <c r="CI494" s="133">
        <v>27.968</v>
      </c>
      <c r="CJ494" s="133">
        <v>578.00800000000004</v>
      </c>
      <c r="CK494" s="133">
        <v>335483.06599999999</v>
      </c>
      <c r="CL494" s="133">
        <v>21.038</v>
      </c>
      <c r="CM494" s="133">
        <v>561.12199999999996</v>
      </c>
      <c r="CN494" s="133">
        <v>223635.86</v>
      </c>
      <c r="CO494" s="133">
        <v>14.023999999999999</v>
      </c>
      <c r="CP494" s="133">
        <v>388.06700000000001</v>
      </c>
      <c r="CQ494" s="133">
        <v>111941.618</v>
      </c>
      <c r="CR494" s="133">
        <v>7.02</v>
      </c>
      <c r="CS494" s="133">
        <v>280.18599999999998</v>
      </c>
      <c r="CT494" s="133">
        <v>214419.86</v>
      </c>
      <c r="CU494" s="133">
        <v>214483.41</v>
      </c>
      <c r="CV494" s="133">
        <v>14.25</v>
      </c>
      <c r="CW494" s="133">
        <v>564.20000000000005</v>
      </c>
      <c r="CX494" s="133">
        <v>160845.35999999999</v>
      </c>
      <c r="CY494" s="133">
        <v>10.68</v>
      </c>
      <c r="CZ494" s="133">
        <v>520.02</v>
      </c>
      <c r="DA494" s="133">
        <v>107260</v>
      </c>
      <c r="DB494" s="133">
        <v>7.12</v>
      </c>
      <c r="DC494" s="133">
        <v>320.66000000000003</v>
      </c>
      <c r="DD494" s="133">
        <v>53547.4</v>
      </c>
      <c r="DE494" s="133">
        <v>3.56</v>
      </c>
      <c r="DF494" s="133">
        <v>256.20999999999998</v>
      </c>
      <c r="DG494" s="133">
        <v>284173.53000000003</v>
      </c>
      <c r="DH494" s="133">
        <v>284754.31</v>
      </c>
      <c r="DI494" s="133">
        <v>13.63</v>
      </c>
      <c r="DJ494" s="133">
        <v>578.92999999999995</v>
      </c>
      <c r="DK494" s="133">
        <v>213043.49</v>
      </c>
      <c r="DL494" s="133">
        <v>10.199999999999999</v>
      </c>
      <c r="DM494" s="133">
        <v>573.21</v>
      </c>
      <c r="DN494" s="133">
        <v>141970.26</v>
      </c>
      <c r="DO494" s="133">
        <v>6.8</v>
      </c>
      <c r="DP494" s="133">
        <v>358.73</v>
      </c>
      <c r="DQ494" s="133">
        <v>71022.34</v>
      </c>
      <c r="DR494" s="133">
        <v>3.4</v>
      </c>
      <c r="DS494" s="133">
        <v>272.62</v>
      </c>
      <c r="DT494" s="133">
        <v>163592.6</v>
      </c>
      <c r="DU494" s="133">
        <v>163772.92000000001</v>
      </c>
      <c r="DV494" s="133">
        <v>167.65</v>
      </c>
      <c r="DW494" s="133">
        <v>580.41</v>
      </c>
      <c r="DX494" s="133">
        <v>122716.49</v>
      </c>
      <c r="DY494" s="133">
        <v>125.63</v>
      </c>
      <c r="DZ494" s="133">
        <v>572.96</v>
      </c>
      <c r="EA494" s="133">
        <v>81899.22</v>
      </c>
      <c r="EB494" s="133">
        <v>83.84</v>
      </c>
      <c r="EC494" s="133">
        <v>351.28</v>
      </c>
      <c r="ED494" s="133">
        <v>40905.75</v>
      </c>
      <c r="EE494" s="133">
        <v>41.88</v>
      </c>
      <c r="EF494" s="133">
        <v>274.41000000000003</v>
      </c>
      <c r="EG494" s="133">
        <v>6970037.7000000002</v>
      </c>
      <c r="EH494" s="162">
        <v>6980406.0499999998</v>
      </c>
      <c r="EI494" s="133">
        <v>19.712</v>
      </c>
      <c r="EJ494" s="133">
        <v>597.77</v>
      </c>
      <c r="EK494" s="133">
        <v>6109217.9440000001</v>
      </c>
      <c r="EL494" s="133">
        <v>17.251999999999999</v>
      </c>
      <c r="EM494" s="133">
        <v>592.16099999999994</v>
      </c>
      <c r="EN494" s="133">
        <v>5222094.6779800002</v>
      </c>
      <c r="EO494" s="133">
        <v>14.747</v>
      </c>
      <c r="EP494" s="133">
        <v>548.14099999999996</v>
      </c>
      <c r="EQ494" s="133">
        <v>4366205.1522000004</v>
      </c>
      <c r="ER494" s="133">
        <v>12.33</v>
      </c>
      <c r="ES494" s="133">
        <v>507.69400000000002</v>
      </c>
      <c r="ET494" s="133">
        <v>3480216.0775199998</v>
      </c>
      <c r="EU494" s="133">
        <v>9.8279999999999994</v>
      </c>
      <c r="EV494" s="133">
        <v>372.89400000000001</v>
      </c>
      <c r="EW494" s="133">
        <v>2621139.5406800001</v>
      </c>
      <c r="EX494" s="133">
        <v>7.4020000000000001</v>
      </c>
      <c r="EY494" s="133">
        <v>331.262</v>
      </c>
      <c r="EZ494" s="133">
        <v>1745419.72386</v>
      </c>
      <c r="FA494" s="133">
        <v>4.9290000000000003</v>
      </c>
      <c r="FB494" s="133">
        <v>289.07</v>
      </c>
      <c r="FC494" s="133">
        <v>870408.13171999995</v>
      </c>
      <c r="FD494" s="133">
        <v>2.4580000000000002</v>
      </c>
      <c r="FE494" s="133">
        <v>247.018</v>
      </c>
      <c r="FF494" s="133">
        <v>1537.91</v>
      </c>
      <c r="FG494" s="133">
        <v>1529.4</v>
      </c>
      <c r="FH494" s="133">
        <v>4.5199999999999996</v>
      </c>
      <c r="FI494" s="133">
        <v>202.57</v>
      </c>
      <c r="FJ494" s="133">
        <v>767.11</v>
      </c>
      <c r="FK494" s="133">
        <v>2.27</v>
      </c>
      <c r="FL494" s="133">
        <v>188.83</v>
      </c>
      <c r="FM494" s="132">
        <v>1127.0899999999999</v>
      </c>
      <c r="FN494" s="132">
        <v>1094.99</v>
      </c>
      <c r="FO494" s="133">
        <v>8.02</v>
      </c>
      <c r="FP494" s="133">
        <v>204.35</v>
      </c>
      <c r="FQ494" s="133">
        <v>565.13</v>
      </c>
      <c r="FR494" s="72">
        <v>4.1399999999999997</v>
      </c>
      <c r="FS494" s="72">
        <v>188.99</v>
      </c>
      <c r="FT494" s="72">
        <v>267.12</v>
      </c>
      <c r="FU494" s="72">
        <v>23.19</v>
      </c>
      <c r="FV494" s="72">
        <v>637.04</v>
      </c>
      <c r="FW494" s="72">
        <v>267.68</v>
      </c>
      <c r="FX494" s="72">
        <v>23.24</v>
      </c>
      <c r="FY494" s="72">
        <v>630.69000000000005</v>
      </c>
      <c r="FZ494" s="72">
        <v>3863811.18</v>
      </c>
      <c r="GA494" s="72">
        <v>26.09</v>
      </c>
      <c r="GB494" s="72">
        <v>603.24</v>
      </c>
      <c r="GC494" s="72">
        <v>19787373.870000001</v>
      </c>
      <c r="GD494" s="72">
        <v>133.61000000000001</v>
      </c>
      <c r="GE494" s="72">
        <v>585.19000000000005</v>
      </c>
      <c r="GF494" s="72">
        <v>181.9</v>
      </c>
      <c r="GG494" s="72">
        <v>33.4</v>
      </c>
      <c r="GH494" s="72">
        <v>21.9</v>
      </c>
      <c r="GI494" s="72">
        <v>91.4</v>
      </c>
      <c r="GJ494" s="72">
        <v>44.3</v>
      </c>
      <c r="GK494" s="72">
        <v>229.7</v>
      </c>
      <c r="GL494" s="72">
        <v>0</v>
      </c>
      <c r="GM494" s="72">
        <v>1</v>
      </c>
      <c r="GN494" s="72">
        <v>0</v>
      </c>
      <c r="GO494" s="133">
        <v>0</v>
      </c>
      <c r="GP494" s="133">
        <v>0</v>
      </c>
      <c r="GQ494" s="133">
        <v>0</v>
      </c>
      <c r="GR494" s="133" t="s">
        <v>1106</v>
      </c>
      <c r="GS494" s="72"/>
      <c r="GT494" s="72">
        <v>0.89</v>
      </c>
      <c r="GU494" s="72">
        <v>0.93</v>
      </c>
      <c r="GV494" s="72">
        <v>0.94</v>
      </c>
      <c r="GW494" s="72">
        <v>0.93</v>
      </c>
      <c r="GX494" s="72" t="s">
        <v>1085</v>
      </c>
      <c r="GY494" s="72">
        <v>0.99</v>
      </c>
      <c r="GZ494" s="72">
        <v>800</v>
      </c>
      <c r="HA494" s="133" t="s">
        <v>1086</v>
      </c>
      <c r="HB494" s="133" t="s">
        <v>1444</v>
      </c>
      <c r="HC494" s="53" t="str">
        <f t="shared" si="52"/>
        <v>207</v>
      </c>
      <c r="HD494" s="56">
        <f t="shared" si="53"/>
        <v>2021</v>
      </c>
      <c r="HF494" s="56" t="e">
        <f>MATCH(ROUND(#REF!,1),#REF!,0)</f>
        <v>#REF!</v>
      </c>
      <c r="HG494" s="56" t="e">
        <f>MATCH(ROUND(#REF!,1),#REF!,0)</f>
        <v>#REF!</v>
      </c>
      <c r="HH494" s="56" t="e">
        <f>MATCH(ROUND(#REF!,1),#REF!,0)</f>
        <v>#REF!</v>
      </c>
      <c r="HI494" s="56" t="e">
        <f>MATCH(ROUND(#REF!,1),#REF!,0)</f>
        <v>#REF!</v>
      </c>
      <c r="HK494" s="115">
        <f t="shared" si="49"/>
        <v>2</v>
      </c>
      <c r="HL494" s="115" t="str" cm="1">
        <f t="array" ref="HL494">IFERROR(INDEX(#REF!,'5. Data Set'!HH494),"")</f>
        <v/>
      </c>
      <c r="HN494" s="116" t="str" cm="1">
        <f t="array" ref="HN494">IF(IFERROR(INDEX($E$5:$E$900,SMALL(IF(ROUND($EH$5:$EH$900,1)=ROUND($EH494,1),ROW($EH$5:$EH$900)-4,""),1)),"")=$E494,"",IFERROR(INDEX($E$5:$E$900,SMALL(IF(ROUND($EH$5:$EH$900,1)=ROUND($EH494,1),ROW($EH$5:$EH$900)-4,""),1)),""))</f>
        <v/>
      </c>
      <c r="HO494" s="116" t="str" cm="1">
        <f t="array" ref="HO494">IF(IFERROR(INDEX($E$5:$E$900,SMALL(IF(ROUND($EH$5:$EH$900,1)=ROUND($EH494,1),ROW($EH$5:$EH$900)-4,""),2)),"")=$E494,"",IFERROR(INDEX($E$5:$E$900,SMALL(IF(ROUND($EH$5:$EH$900,1)=ROUND($EH494,1),ROW($EH$5:$EH$900)-4,""),2)),""))</f>
        <v/>
      </c>
      <c r="HP494" s="116" t="str" cm="1">
        <f t="array" ref="HP494">IF(IFERROR(INDEX($E$5:$E$900,SMALL(IF(ROUND($EH$5:$EH$900,1)=ROUND($EH494,1),ROW($EH$5:$EH$900)-4,""),3)),"")=$E494,"",IFERROR(INDEX($E$5:$E$900,SMALL(IF(ROUND($EH$5:$EH$900,1)=ROUND($EH494,1),ROW($EH$5:$EH$900)-4,""),3)),""))</f>
        <v/>
      </c>
      <c r="HQ494" s="117" t="str" cm="1">
        <f t="array" ref="HQ494">IF(IFERROR(INDEX($E$5:$E$900,SMALL(IF(ROUND($EH$5:$EH$900,1)=ROUND($EH494,1),ROW($EH$5:$EH$900)-4,""),4)),"")=$E494,"",IFERROR(INDEX($E$5:$E$900,SMALL(IF(ROUND($EH$5:$EH$900,1)=ROUND($EH494,1),ROW($EH$5:$EH$900)-4,""),4)),""))</f>
        <v/>
      </c>
      <c r="HR494" s="118"/>
      <c r="HS494" s="105" t="str">
        <f t="shared" si="50"/>
        <v>BCXE</v>
      </c>
      <c r="HT494" s="119" t="str">
        <f t="shared" si="51"/>
        <v/>
      </c>
      <c r="HU494" s="119" t="str">
        <f t="shared" si="51"/>
        <v/>
      </c>
      <c r="HV494" s="119" t="str">
        <f t="shared" si="51"/>
        <v/>
      </c>
      <c r="HW494" s="119" t="str">
        <f t="shared" si="48"/>
        <v/>
      </c>
    </row>
    <row r="495" spans="1:231" ht="12.75" customHeight="1" x14ac:dyDescent="0.25">
      <c r="A495" s="105" t="s">
        <v>1072</v>
      </c>
      <c r="B495" s="105" t="s">
        <v>1529</v>
      </c>
      <c r="C495" s="133" t="s">
        <v>1074</v>
      </c>
      <c r="D495" s="267">
        <v>2021</v>
      </c>
      <c r="E495" s="211" t="s">
        <v>1530</v>
      </c>
      <c r="F495" s="133" t="s">
        <v>309</v>
      </c>
      <c r="G495" s="133" t="s">
        <v>1076</v>
      </c>
      <c r="H495" s="133" t="s">
        <v>1076</v>
      </c>
      <c r="I495" s="133" t="s">
        <v>1076</v>
      </c>
      <c r="J495" s="133" t="s">
        <v>1076</v>
      </c>
      <c r="K495" s="105" t="s">
        <v>1076</v>
      </c>
      <c r="L495" s="105" t="s">
        <v>1076</v>
      </c>
      <c r="M495" s="133" t="s">
        <v>1076</v>
      </c>
      <c r="N495" s="133" t="s">
        <v>1076</v>
      </c>
      <c r="O495" s="133" t="s">
        <v>1076</v>
      </c>
      <c r="P495" s="133" t="s">
        <v>1076</v>
      </c>
      <c r="Q495" s="133" t="s">
        <v>1076</v>
      </c>
      <c r="R495" s="133" t="s">
        <v>1076</v>
      </c>
      <c r="S495" s="105" t="s">
        <v>1077</v>
      </c>
      <c r="T495" s="105" t="s">
        <v>1077</v>
      </c>
      <c r="U495" s="133" t="s">
        <v>1077</v>
      </c>
      <c r="V495" s="133" t="s">
        <v>1077</v>
      </c>
      <c r="W495" s="105" t="s">
        <v>18</v>
      </c>
      <c r="X495" s="105" t="s">
        <v>1119</v>
      </c>
      <c r="Y495" s="133" t="s">
        <v>296</v>
      </c>
      <c r="Z495" s="133">
        <v>1</v>
      </c>
      <c r="AA495" s="133" t="s">
        <v>1186</v>
      </c>
      <c r="AB495" s="133">
        <v>2</v>
      </c>
      <c r="AC495" s="133">
        <v>1</v>
      </c>
      <c r="AD495" s="133">
        <v>3200</v>
      </c>
      <c r="AE495" s="133">
        <v>8</v>
      </c>
      <c r="AF495" s="133">
        <v>2</v>
      </c>
      <c r="AG495" s="133">
        <v>63700</v>
      </c>
      <c r="AH495" s="133">
        <v>8</v>
      </c>
      <c r="AI495" s="133" t="s">
        <v>1132</v>
      </c>
      <c r="AJ495" s="133">
        <v>2</v>
      </c>
      <c r="AK495" s="133"/>
      <c r="AL495" s="133"/>
      <c r="AM495" s="133">
        <v>1</v>
      </c>
      <c r="AN495" s="133" t="s">
        <v>367</v>
      </c>
      <c r="AO495" s="133">
        <v>800</v>
      </c>
      <c r="AP495" s="212" t="s">
        <v>1140</v>
      </c>
      <c r="AQ495" s="162" t="s">
        <v>1081</v>
      </c>
      <c r="AR495" s="133" t="s">
        <v>1082</v>
      </c>
      <c r="AS495" s="212" t="s">
        <v>1188</v>
      </c>
      <c r="AT495" s="162" t="s">
        <v>1189</v>
      </c>
      <c r="AU495" s="133">
        <v>14.113</v>
      </c>
      <c r="AV495" s="133">
        <v>24.942</v>
      </c>
      <c r="AW495" s="162">
        <v>24.094999999999999</v>
      </c>
      <c r="AX495" s="133">
        <v>14.07</v>
      </c>
      <c r="AY495" s="133">
        <v>13.099</v>
      </c>
      <c r="AZ495" s="133">
        <v>246.82300000000001</v>
      </c>
      <c r="BA495" s="133">
        <v>15.919</v>
      </c>
      <c r="BB495" s="133">
        <v>17.218</v>
      </c>
      <c r="BC495" s="133">
        <v>28.827000000000002</v>
      </c>
      <c r="BD495" s="133">
        <v>40.573</v>
      </c>
      <c r="BE495" s="133">
        <v>80.912999999999997</v>
      </c>
      <c r="BF495" s="133">
        <v>31.9</v>
      </c>
      <c r="BG495" s="133">
        <v>18863.599999999999</v>
      </c>
      <c r="BH495" s="133">
        <v>18887.960999999999</v>
      </c>
      <c r="BI495" s="133">
        <v>2.7280000000000002</v>
      </c>
      <c r="BJ495" s="133">
        <v>132.57400000000001</v>
      </c>
      <c r="BK495" s="133">
        <v>14172.052</v>
      </c>
      <c r="BL495" s="133">
        <v>2.0470000000000002</v>
      </c>
      <c r="BM495" s="162">
        <v>115.423</v>
      </c>
      <c r="BN495" s="133">
        <v>9449.0730000000003</v>
      </c>
      <c r="BO495" s="133">
        <v>1.365</v>
      </c>
      <c r="BP495" s="133">
        <v>97.088999999999999</v>
      </c>
      <c r="BQ495" s="133">
        <v>4717.7690000000002</v>
      </c>
      <c r="BR495" s="133">
        <v>0.68100000000000005</v>
      </c>
      <c r="BS495" s="133">
        <v>88.061000000000007</v>
      </c>
      <c r="BT495" s="133">
        <v>330877.71999999997</v>
      </c>
      <c r="BU495" s="133">
        <v>331104.33199999999</v>
      </c>
      <c r="BV495" s="133">
        <v>5.6109999999999998</v>
      </c>
      <c r="BW495" s="133">
        <v>157.715</v>
      </c>
      <c r="BX495" s="133">
        <v>248210.48800000001</v>
      </c>
      <c r="BY495" s="133">
        <v>4.2060000000000004</v>
      </c>
      <c r="BZ495" s="133">
        <v>140.749</v>
      </c>
      <c r="CA495" s="133">
        <v>165468.802</v>
      </c>
      <c r="CB495" s="133">
        <v>2.8039999999999998</v>
      </c>
      <c r="CC495" s="133">
        <v>116.667</v>
      </c>
      <c r="CD495" s="133">
        <v>82753.251999999993</v>
      </c>
      <c r="CE495" s="133">
        <v>1.4019999999999999</v>
      </c>
      <c r="CF495" s="133">
        <v>92.61</v>
      </c>
      <c r="CG495" s="133">
        <v>77101.31</v>
      </c>
      <c r="CH495" s="133">
        <v>76102.184999999998</v>
      </c>
      <c r="CI495" s="133">
        <v>4.7720000000000002</v>
      </c>
      <c r="CJ495" s="133">
        <v>149.256</v>
      </c>
      <c r="CK495" s="133">
        <v>57772.623</v>
      </c>
      <c r="CL495" s="133">
        <v>3.6230000000000002</v>
      </c>
      <c r="CM495" s="133">
        <v>120.249</v>
      </c>
      <c r="CN495" s="133">
        <v>38592.230000000003</v>
      </c>
      <c r="CO495" s="133">
        <v>2.42</v>
      </c>
      <c r="CP495" s="133">
        <v>96.54</v>
      </c>
      <c r="CQ495" s="133">
        <v>19281.849999999999</v>
      </c>
      <c r="CR495" s="133">
        <v>1.2090000000000001</v>
      </c>
      <c r="CS495" s="133">
        <v>86.628</v>
      </c>
      <c r="CT495" s="133">
        <v>37049.279999999999</v>
      </c>
      <c r="CU495" s="133">
        <v>37125.33</v>
      </c>
      <c r="CV495" s="133">
        <v>2.4700000000000002</v>
      </c>
      <c r="CW495" s="133">
        <v>112.74</v>
      </c>
      <c r="CX495" s="133">
        <v>27829.65</v>
      </c>
      <c r="CY495" s="133">
        <v>1.85</v>
      </c>
      <c r="CZ495" s="133">
        <v>103.95</v>
      </c>
      <c r="DA495" s="133">
        <v>18595.830000000002</v>
      </c>
      <c r="DB495" s="133">
        <v>1.24</v>
      </c>
      <c r="DC495" s="133">
        <v>89.47</v>
      </c>
      <c r="DD495" s="133">
        <v>9276.92</v>
      </c>
      <c r="DE495" s="133">
        <v>0.62</v>
      </c>
      <c r="DF495" s="133">
        <v>84.39</v>
      </c>
      <c r="DG495" s="133">
        <v>49853.81</v>
      </c>
      <c r="DH495" s="133">
        <v>49957.94</v>
      </c>
      <c r="DI495" s="133">
        <v>2.39</v>
      </c>
      <c r="DJ495" s="133">
        <v>119.95</v>
      </c>
      <c r="DK495" s="133">
        <v>37418.769999999997</v>
      </c>
      <c r="DL495" s="133">
        <v>1.79</v>
      </c>
      <c r="DM495" s="133">
        <v>110.36</v>
      </c>
      <c r="DN495" s="133">
        <v>24902.36</v>
      </c>
      <c r="DO495" s="133">
        <v>1.19</v>
      </c>
      <c r="DP495" s="133">
        <v>91.59</v>
      </c>
      <c r="DQ495" s="133">
        <v>12449.43</v>
      </c>
      <c r="DR495" s="133">
        <v>0.6</v>
      </c>
      <c r="DS495" s="133">
        <v>85.29</v>
      </c>
      <c r="DT495" s="133">
        <v>43548.23</v>
      </c>
      <c r="DU495" s="133">
        <v>43443.3</v>
      </c>
      <c r="DV495" s="133">
        <v>44.47</v>
      </c>
      <c r="DW495" s="133">
        <v>118.97</v>
      </c>
      <c r="DX495" s="133">
        <v>32716.98</v>
      </c>
      <c r="DY495" s="133">
        <v>33.49</v>
      </c>
      <c r="DZ495" s="133">
        <v>108.97</v>
      </c>
      <c r="EA495" s="133">
        <v>21831.19</v>
      </c>
      <c r="EB495" s="133">
        <v>22.35</v>
      </c>
      <c r="EC495" s="133">
        <v>91.28</v>
      </c>
      <c r="ED495" s="133">
        <v>10913.75</v>
      </c>
      <c r="EE495" s="133">
        <v>11.17</v>
      </c>
      <c r="EF495" s="133">
        <v>84.68</v>
      </c>
      <c r="EG495" s="133">
        <v>1282768.08</v>
      </c>
      <c r="EH495" s="162">
        <v>1299185.6299999999</v>
      </c>
      <c r="EI495" s="133">
        <v>3.669</v>
      </c>
      <c r="EJ495" s="133">
        <v>134.86000000000001</v>
      </c>
      <c r="EK495" s="133">
        <v>1124504.5830000001</v>
      </c>
      <c r="EL495" s="133">
        <v>3.1760000000000002</v>
      </c>
      <c r="EM495" s="133">
        <v>127.774</v>
      </c>
      <c r="EN495" s="133">
        <v>963185.56480000005</v>
      </c>
      <c r="EO495" s="133">
        <v>2.72</v>
      </c>
      <c r="EP495" s="133">
        <v>121.904</v>
      </c>
      <c r="EQ495" s="133">
        <v>801002.11308000004</v>
      </c>
      <c r="ER495" s="133">
        <v>2.262</v>
      </c>
      <c r="ES495" s="133">
        <v>111.488</v>
      </c>
      <c r="ET495" s="133">
        <v>639172.77370000002</v>
      </c>
      <c r="EU495" s="133">
        <v>1.8049999999999999</v>
      </c>
      <c r="EV495" s="133">
        <v>101.748</v>
      </c>
      <c r="EW495" s="133">
        <v>483009.23176</v>
      </c>
      <c r="EX495" s="133">
        <v>1.3640000000000001</v>
      </c>
      <c r="EY495" s="133">
        <v>94.72</v>
      </c>
      <c r="EZ495" s="133">
        <v>320117.55536</v>
      </c>
      <c r="FA495" s="133">
        <v>0.90400000000000003</v>
      </c>
      <c r="FB495" s="133">
        <v>89.882999999999996</v>
      </c>
      <c r="FC495" s="133">
        <v>160058.77768</v>
      </c>
      <c r="FD495" s="133">
        <v>0.45200000000000001</v>
      </c>
      <c r="FE495" s="133">
        <v>86.275999999999996</v>
      </c>
      <c r="FF495" s="133">
        <v>639.36</v>
      </c>
      <c r="FG495" s="133">
        <v>647.32000000000005</v>
      </c>
      <c r="FH495" s="133">
        <v>1.91</v>
      </c>
      <c r="FI495" s="133">
        <v>83.03</v>
      </c>
      <c r="FJ495" s="133">
        <v>320.31</v>
      </c>
      <c r="FK495" s="133">
        <v>0.95</v>
      </c>
      <c r="FL495" s="133">
        <v>73.53</v>
      </c>
      <c r="FM495" s="132">
        <v>376.74</v>
      </c>
      <c r="FN495" s="132">
        <v>392.7</v>
      </c>
      <c r="FO495" s="133">
        <v>2.88</v>
      </c>
      <c r="FP495" s="133">
        <v>70.27</v>
      </c>
      <c r="FQ495" s="133">
        <v>188.08</v>
      </c>
      <c r="FR495" s="72">
        <v>1.38</v>
      </c>
      <c r="FS495" s="72">
        <v>67.8</v>
      </c>
      <c r="FT495" s="72">
        <v>72.41</v>
      </c>
      <c r="FU495" s="72">
        <v>6.29</v>
      </c>
      <c r="FV495" s="72">
        <v>157.16999999999999</v>
      </c>
      <c r="FW495" s="72">
        <v>73.459999999999994</v>
      </c>
      <c r="FX495" s="72">
        <v>6.38</v>
      </c>
      <c r="FY495" s="72">
        <v>154.91</v>
      </c>
      <c r="FZ495" s="72">
        <v>646784.01</v>
      </c>
      <c r="GA495" s="72">
        <v>4.37</v>
      </c>
      <c r="GB495" s="72">
        <v>135.86000000000001</v>
      </c>
      <c r="GC495" s="72">
        <v>1680355.56</v>
      </c>
      <c r="GD495" s="72">
        <v>11.35</v>
      </c>
      <c r="GE495" s="72">
        <v>140.22999999999999</v>
      </c>
      <c r="GF495" s="72">
        <v>64.3</v>
      </c>
      <c r="GG495" s="72">
        <v>25</v>
      </c>
      <c r="GH495" s="72">
        <v>22.3</v>
      </c>
      <c r="GI495" s="72">
        <v>57.3</v>
      </c>
      <c r="GJ495" s="72">
        <v>31.9</v>
      </c>
      <c r="GK495" s="72">
        <v>230.9</v>
      </c>
      <c r="GL495" s="72">
        <v>0</v>
      </c>
      <c r="GM495" s="72">
        <v>1</v>
      </c>
      <c r="GN495" s="72">
        <v>0</v>
      </c>
      <c r="GO495" s="133">
        <v>0</v>
      </c>
      <c r="GP495" s="133">
        <v>0</v>
      </c>
      <c r="GQ495" s="133">
        <v>0</v>
      </c>
      <c r="GR495" s="133" t="s">
        <v>1106</v>
      </c>
      <c r="GS495" s="72"/>
      <c r="GT495" s="72">
        <v>0.89</v>
      </c>
      <c r="GU495" s="72">
        <v>0.93</v>
      </c>
      <c r="GV495" s="72">
        <v>0.94</v>
      </c>
      <c r="GW495" s="72">
        <v>0.93</v>
      </c>
      <c r="GX495" s="72" t="s">
        <v>1085</v>
      </c>
      <c r="GY495" s="72">
        <v>1</v>
      </c>
      <c r="GZ495" s="72">
        <v>800</v>
      </c>
      <c r="HA495" s="133" t="s">
        <v>1086</v>
      </c>
      <c r="HB495" s="133" t="s">
        <v>1444</v>
      </c>
      <c r="HC495" s="53">
        <v>2</v>
      </c>
      <c r="HD495" s="56">
        <f t="shared" si="53"/>
        <v>2021</v>
      </c>
      <c r="HE495" s="56">
        <v>0</v>
      </c>
      <c r="HF495" s="56" t="e">
        <f>MATCH(ROUND(#REF!,1),#REF!,0)</f>
        <v>#REF!</v>
      </c>
      <c r="HG495" s="56" t="e">
        <f>MATCH(ROUND(#REF!,1),#REF!,0)</f>
        <v>#REF!</v>
      </c>
      <c r="HH495" s="56" t="e">
        <f>MATCH(ROUND(#REF!,1),#REF!,0)</f>
        <v>#REF!</v>
      </c>
      <c r="HI495" s="56" t="e">
        <f>MATCH(ROUND(#REF!,1),#REF!,0)</f>
        <v>#REF!</v>
      </c>
      <c r="HK495" s="115">
        <f t="shared" si="49"/>
        <v>1</v>
      </c>
      <c r="HL495" s="115" t="str" cm="1">
        <f t="array" ref="HL495">IFERROR(INDEX(#REF!,'5. Data Set'!HH495),"")</f>
        <v/>
      </c>
      <c r="HN495" s="116" t="str" cm="1">
        <f t="array" ref="HN495">IF(IFERROR(INDEX($E$5:$E$900,SMALL(IF(ROUND($EH$5:$EH$900,1)=ROUND($EH495,1),ROW($EH$5:$EH$900)-4,""),1)),"")=$E495,"",IFERROR(INDEX($E$5:$E$900,SMALL(IF(ROUND($EH$5:$EH$900,1)=ROUND($EH495,1),ROW($EH$5:$EH$900)-4,""),1)),""))</f>
        <v>TGG132</v>
      </c>
      <c r="HO495" s="116" t="str" cm="1">
        <f t="array" ref="HO495">IF(IFERROR(INDEX($E$5:$E$900,SMALL(IF(ROUND($EH$5:$EH$900,1)=ROUND($EH495,1),ROW($EH$5:$EH$900)-4,""),2)),"")=$E495,"",IFERROR(INDEX($E$5:$E$900,SMALL(IF(ROUND($EH$5:$EH$900,1)=ROUND($EH495,1),ROW($EH$5:$EH$900)-4,""),2)),""))</f>
        <v/>
      </c>
      <c r="HP495" s="116" t="str" cm="1">
        <f t="array" ref="HP495">IF(IFERROR(INDEX($E$5:$E$900,SMALL(IF(ROUND($EH$5:$EH$900,1)=ROUND($EH495,1),ROW($EH$5:$EH$900)-4,""),3)),"")=$E495,"",IFERROR(INDEX($E$5:$E$900,SMALL(IF(ROUND($EH$5:$EH$900,1)=ROUND($EH495,1),ROW($EH$5:$EH$900)-4,""),3)),""))</f>
        <v/>
      </c>
      <c r="HQ495" s="117" t="str" cm="1">
        <f t="array" ref="HQ495">IF(IFERROR(INDEX($E$5:$E$900,SMALL(IF(ROUND($EH$5:$EH$900,1)=ROUND($EH495,1),ROW($EH$5:$EH$900)-4,""),4)),"")=$E495,"",IFERROR(INDEX($E$5:$E$900,SMALL(IF(ROUND($EH$5:$EH$900,1)=ROUND($EH495,1),ROW($EH$5:$EH$900)-4,""),4)),""))</f>
        <v/>
      </c>
      <c r="HR495" s="118"/>
      <c r="HS495" s="105" t="str">
        <f t="shared" si="50"/>
        <v>BCXF</v>
      </c>
      <c r="HT495" s="119" t="str">
        <f t="shared" si="51"/>
        <v>AJEF</v>
      </c>
      <c r="HU495" s="119" t="str">
        <f t="shared" si="51"/>
        <v/>
      </c>
      <c r="HV495" s="119" t="str">
        <f t="shared" si="51"/>
        <v/>
      </c>
      <c r="HW495" s="119" t="str">
        <f t="shared" si="48"/>
        <v/>
      </c>
    </row>
    <row r="496" spans="1:231" ht="12.75" customHeight="1" x14ac:dyDescent="0.25">
      <c r="A496" s="105" t="s">
        <v>1072</v>
      </c>
      <c r="B496" s="105" t="s">
        <v>1529</v>
      </c>
      <c r="C496" s="133" t="s">
        <v>1074</v>
      </c>
      <c r="D496" s="267">
        <v>2021</v>
      </c>
      <c r="E496" s="211" t="s">
        <v>1531</v>
      </c>
      <c r="F496" s="133" t="s">
        <v>309</v>
      </c>
      <c r="G496" s="133" t="s">
        <v>1076</v>
      </c>
      <c r="H496" s="133" t="s">
        <v>1076</v>
      </c>
      <c r="I496" s="133" t="s">
        <v>1076</v>
      </c>
      <c r="J496" s="133" t="s">
        <v>1076</v>
      </c>
      <c r="K496" s="105" t="s">
        <v>1076</v>
      </c>
      <c r="L496" s="105" t="s">
        <v>1076</v>
      </c>
      <c r="M496" s="133" t="s">
        <v>1076</v>
      </c>
      <c r="N496" s="133" t="s">
        <v>1076</v>
      </c>
      <c r="O496" s="133" t="s">
        <v>1076</v>
      </c>
      <c r="P496" s="133" t="s">
        <v>1076</v>
      </c>
      <c r="Q496" s="133" t="s">
        <v>1076</v>
      </c>
      <c r="R496" s="133" t="s">
        <v>1076</v>
      </c>
      <c r="S496" s="105" t="s">
        <v>1077</v>
      </c>
      <c r="T496" s="105" t="s">
        <v>1077</v>
      </c>
      <c r="U496" s="133" t="s">
        <v>1077</v>
      </c>
      <c r="V496" s="133" t="s">
        <v>1077</v>
      </c>
      <c r="W496" s="105" t="s">
        <v>18</v>
      </c>
      <c r="X496" s="105" t="s">
        <v>1119</v>
      </c>
      <c r="Y496" s="133" t="s">
        <v>296</v>
      </c>
      <c r="Z496" s="133">
        <v>1</v>
      </c>
      <c r="AA496" s="133" t="s">
        <v>1186</v>
      </c>
      <c r="AB496" s="133">
        <v>2</v>
      </c>
      <c r="AC496" s="133">
        <v>2</v>
      </c>
      <c r="AD496" s="133">
        <v>3200</v>
      </c>
      <c r="AE496" s="133">
        <v>8</v>
      </c>
      <c r="AF496" s="133">
        <v>2</v>
      </c>
      <c r="AG496" s="133">
        <v>127700</v>
      </c>
      <c r="AH496" s="133">
        <v>16</v>
      </c>
      <c r="AI496" s="133" t="s">
        <v>1136</v>
      </c>
      <c r="AJ496" s="133">
        <v>2</v>
      </c>
      <c r="AK496" s="133"/>
      <c r="AL496" s="133"/>
      <c r="AM496" s="133">
        <v>1</v>
      </c>
      <c r="AN496" s="133" t="s">
        <v>367</v>
      </c>
      <c r="AO496" s="133">
        <v>800</v>
      </c>
      <c r="AP496" s="212" t="s">
        <v>1140</v>
      </c>
      <c r="AQ496" s="162" t="s">
        <v>1081</v>
      </c>
      <c r="AR496" s="133" t="s">
        <v>1082</v>
      </c>
      <c r="AS496" s="212" t="s">
        <v>1188</v>
      </c>
      <c r="AT496" s="162" t="s">
        <v>1189</v>
      </c>
      <c r="AU496" s="133">
        <v>15.595000000000001</v>
      </c>
      <c r="AV496" s="133">
        <v>26.882999999999999</v>
      </c>
      <c r="AW496" s="162">
        <v>26.859000000000002</v>
      </c>
      <c r="AX496" s="133">
        <v>15.525</v>
      </c>
      <c r="AY496" s="133">
        <v>14.68</v>
      </c>
      <c r="AZ496" s="133">
        <v>274.32400000000001</v>
      </c>
      <c r="BA496" s="133">
        <v>17.658000000000001</v>
      </c>
      <c r="BB496" s="133">
        <v>10.455</v>
      </c>
      <c r="BC496" s="133">
        <v>19.003</v>
      </c>
      <c r="BD496" s="133">
        <v>42.792999999999999</v>
      </c>
      <c r="BE496" s="133">
        <v>124.89100000000001</v>
      </c>
      <c r="BF496" s="133">
        <v>35.799999999999997</v>
      </c>
      <c r="BG496" s="133">
        <v>37986.29</v>
      </c>
      <c r="BH496" s="133">
        <v>37822.06</v>
      </c>
      <c r="BI496" s="133">
        <v>5.4619999999999997</v>
      </c>
      <c r="BJ496" s="133">
        <v>241.38800000000001</v>
      </c>
      <c r="BK496" s="133">
        <v>28457.49</v>
      </c>
      <c r="BL496" s="133">
        <v>4.1100000000000003</v>
      </c>
      <c r="BM496" s="162">
        <v>211.315</v>
      </c>
      <c r="BN496" s="133">
        <v>19038.919000000002</v>
      </c>
      <c r="BO496" s="133">
        <v>2.75</v>
      </c>
      <c r="BP496" s="133">
        <v>176.85400000000001</v>
      </c>
      <c r="BQ496" s="133">
        <v>9510.3410000000003</v>
      </c>
      <c r="BR496" s="133">
        <v>1.373</v>
      </c>
      <c r="BS496" s="133">
        <v>158.87200000000001</v>
      </c>
      <c r="BT496" s="133">
        <v>665766.44999999995</v>
      </c>
      <c r="BU496" s="133">
        <v>664253.21900000004</v>
      </c>
      <c r="BV496" s="133">
        <v>11.257</v>
      </c>
      <c r="BW496" s="133">
        <v>309.45400000000001</v>
      </c>
      <c r="BX496" s="133">
        <v>499559.19799999997</v>
      </c>
      <c r="BY496" s="133">
        <v>8.4659999999999993</v>
      </c>
      <c r="BZ496" s="133">
        <v>263.23599999999999</v>
      </c>
      <c r="CA496" s="133">
        <v>332946.76500000001</v>
      </c>
      <c r="CB496" s="133">
        <v>5.6420000000000003</v>
      </c>
      <c r="CC496" s="133">
        <v>212.18</v>
      </c>
      <c r="CD496" s="133">
        <v>166476.81</v>
      </c>
      <c r="CE496" s="133">
        <v>2.8210000000000002</v>
      </c>
      <c r="CF496" s="133">
        <v>168.04599999999999</v>
      </c>
      <c r="CG496" s="133">
        <v>155321.32</v>
      </c>
      <c r="CH496" s="133">
        <v>153303.755</v>
      </c>
      <c r="CI496" s="133">
        <v>9.6140000000000008</v>
      </c>
      <c r="CJ496" s="133">
        <v>271.48700000000002</v>
      </c>
      <c r="CK496" s="133">
        <v>116447.895</v>
      </c>
      <c r="CL496" s="133">
        <v>7.3019999999999996</v>
      </c>
      <c r="CM496" s="133">
        <v>216.08799999999999</v>
      </c>
      <c r="CN496" s="133">
        <v>77734.240999999995</v>
      </c>
      <c r="CO496" s="133">
        <v>4.875</v>
      </c>
      <c r="CP496" s="133">
        <v>174.69900000000001</v>
      </c>
      <c r="CQ496" s="133">
        <v>38849.605000000003</v>
      </c>
      <c r="CR496" s="133">
        <v>2.4359999999999999</v>
      </c>
      <c r="CS496" s="133">
        <v>156.30199999999999</v>
      </c>
      <c r="CT496" s="133">
        <v>73885.97</v>
      </c>
      <c r="CU496" s="133">
        <v>73855.62</v>
      </c>
      <c r="CV496" s="133">
        <v>4.91</v>
      </c>
      <c r="CW496" s="133">
        <v>202.34</v>
      </c>
      <c r="CX496" s="133">
        <v>55383.75</v>
      </c>
      <c r="CY496" s="133">
        <v>3.68</v>
      </c>
      <c r="CZ496" s="133">
        <v>188.54</v>
      </c>
      <c r="DA496" s="133">
        <v>36931.69</v>
      </c>
      <c r="DB496" s="133">
        <v>2.4500000000000002</v>
      </c>
      <c r="DC496" s="133">
        <v>161.74</v>
      </c>
      <c r="DD496" s="133">
        <v>18465.46</v>
      </c>
      <c r="DE496" s="133">
        <v>1.23</v>
      </c>
      <c r="DF496" s="133">
        <v>151.43</v>
      </c>
      <c r="DG496" s="133">
        <v>101170.93</v>
      </c>
      <c r="DH496" s="133">
        <v>101181.43</v>
      </c>
      <c r="DI496" s="133">
        <v>4.84</v>
      </c>
      <c r="DJ496" s="133">
        <v>217.76</v>
      </c>
      <c r="DK496" s="133">
        <v>75859.47</v>
      </c>
      <c r="DL496" s="133">
        <v>3.63</v>
      </c>
      <c r="DM496" s="133">
        <v>200.41</v>
      </c>
      <c r="DN496" s="133">
        <v>50691.63</v>
      </c>
      <c r="DO496" s="133">
        <v>2.4300000000000002</v>
      </c>
      <c r="DP496" s="133">
        <v>166.45</v>
      </c>
      <c r="DQ496" s="133">
        <v>25329.61</v>
      </c>
      <c r="DR496" s="133">
        <v>1.21</v>
      </c>
      <c r="DS496" s="133">
        <v>153.5</v>
      </c>
      <c r="DT496" s="133">
        <v>87296.58</v>
      </c>
      <c r="DU496" s="133">
        <v>87858.79</v>
      </c>
      <c r="DV496" s="133">
        <v>89.94</v>
      </c>
      <c r="DW496" s="133">
        <v>215.57</v>
      </c>
      <c r="DX496" s="133">
        <v>65409.26</v>
      </c>
      <c r="DY496" s="133">
        <v>66.959999999999994</v>
      </c>
      <c r="DZ496" s="133">
        <v>196.24</v>
      </c>
      <c r="EA496" s="133">
        <v>43599.839999999997</v>
      </c>
      <c r="EB496" s="133">
        <v>44.63</v>
      </c>
      <c r="EC496" s="133">
        <v>164.91</v>
      </c>
      <c r="ED496" s="133">
        <v>21851.78</v>
      </c>
      <c r="EE496" s="133">
        <v>22.37</v>
      </c>
      <c r="EF496" s="133">
        <v>152.19999999999999</v>
      </c>
      <c r="EG496" s="133">
        <v>2602855</v>
      </c>
      <c r="EH496" s="162">
        <v>2622837.06</v>
      </c>
      <c r="EI496" s="133">
        <v>7.407</v>
      </c>
      <c r="EJ496" s="133">
        <v>247.35</v>
      </c>
      <c r="EK496" s="133">
        <v>2277400.0040000002</v>
      </c>
      <c r="EL496" s="133">
        <v>6.431</v>
      </c>
      <c r="EM496" s="133">
        <v>241.73</v>
      </c>
      <c r="EN496" s="133">
        <v>1958241.2401999999</v>
      </c>
      <c r="EO496" s="133">
        <v>5.53</v>
      </c>
      <c r="EP496" s="133">
        <v>224.32499999999999</v>
      </c>
      <c r="EQ496" s="133">
        <v>1627854.42698</v>
      </c>
      <c r="ER496" s="133">
        <v>4.5970000000000004</v>
      </c>
      <c r="ES496" s="133">
        <v>205.233</v>
      </c>
      <c r="ET496" s="133">
        <v>1298529.9507800001</v>
      </c>
      <c r="EU496" s="133">
        <v>3.6669999999999998</v>
      </c>
      <c r="EV496" s="133">
        <v>185.6</v>
      </c>
      <c r="EW496" s="133">
        <v>979474.73244000005</v>
      </c>
      <c r="EX496" s="133">
        <v>2.766</v>
      </c>
      <c r="EY496" s="133">
        <v>171.54400000000001</v>
      </c>
      <c r="EZ496" s="133">
        <v>655461.94134000002</v>
      </c>
      <c r="FA496" s="133">
        <v>1.851</v>
      </c>
      <c r="FB496" s="133">
        <v>162.041</v>
      </c>
      <c r="FC496" s="133">
        <v>325075.12812000001</v>
      </c>
      <c r="FD496" s="133">
        <v>0.91800000000000004</v>
      </c>
      <c r="FE496" s="133">
        <v>155.35400000000001</v>
      </c>
      <c r="FF496" s="133">
        <v>662.38</v>
      </c>
      <c r="FG496" s="133">
        <v>647.57000000000005</v>
      </c>
      <c r="FH496" s="133">
        <v>1.91</v>
      </c>
      <c r="FI496" s="133">
        <v>136.33000000000001</v>
      </c>
      <c r="FJ496" s="133">
        <v>330.54</v>
      </c>
      <c r="FK496" s="133">
        <v>0.98</v>
      </c>
      <c r="FL496" s="133">
        <v>125.38</v>
      </c>
      <c r="FM496" s="132">
        <v>402.36</v>
      </c>
      <c r="FN496" s="132">
        <v>407.28</v>
      </c>
      <c r="FO496" s="133">
        <v>2.98</v>
      </c>
      <c r="FP496" s="133">
        <v>111.66</v>
      </c>
      <c r="FQ496" s="133">
        <v>201.19</v>
      </c>
      <c r="FR496" s="72">
        <v>1.47</v>
      </c>
      <c r="FS496" s="72">
        <v>108.93</v>
      </c>
      <c r="FT496" s="72">
        <v>144.99</v>
      </c>
      <c r="FU496" s="72">
        <v>12.59</v>
      </c>
      <c r="FV496" s="72">
        <v>296.69</v>
      </c>
      <c r="FW496" s="72">
        <v>145.63999999999999</v>
      </c>
      <c r="FX496" s="72">
        <v>12.64</v>
      </c>
      <c r="FY496" s="72">
        <v>292.86</v>
      </c>
      <c r="FZ496" s="72">
        <v>1298318.31</v>
      </c>
      <c r="GA496" s="72">
        <v>8.77</v>
      </c>
      <c r="GB496" s="72">
        <v>241.63</v>
      </c>
      <c r="GC496" s="72">
        <v>4726907.8499999996</v>
      </c>
      <c r="GD496" s="72">
        <v>31.92</v>
      </c>
      <c r="GE496" s="72">
        <v>255.57</v>
      </c>
      <c r="GF496" s="72">
        <v>100.8</v>
      </c>
      <c r="GG496" s="72">
        <v>27.7</v>
      </c>
      <c r="GH496" s="72">
        <v>14.1</v>
      </c>
      <c r="GI496" s="72">
        <v>73.099999999999994</v>
      </c>
      <c r="GJ496" s="72">
        <v>35.799999999999997</v>
      </c>
      <c r="GK496" s="72">
        <v>230.7</v>
      </c>
      <c r="GL496" s="72">
        <v>0</v>
      </c>
      <c r="GM496" s="72">
        <v>1</v>
      </c>
      <c r="GN496" s="72">
        <v>0</v>
      </c>
      <c r="GO496" s="133">
        <v>0</v>
      </c>
      <c r="GP496" s="133">
        <v>0</v>
      </c>
      <c r="GQ496" s="133">
        <v>0</v>
      </c>
      <c r="GR496" s="133" t="s">
        <v>1106</v>
      </c>
      <c r="GS496" s="72"/>
      <c r="GT496" s="72">
        <v>0.89</v>
      </c>
      <c r="GU496" s="72">
        <v>0.93</v>
      </c>
      <c r="GV496" s="72">
        <v>0.94</v>
      </c>
      <c r="GW496" s="72">
        <v>0.93</v>
      </c>
      <c r="GX496" s="72" t="s">
        <v>1085</v>
      </c>
      <c r="GY496" s="72">
        <v>1</v>
      </c>
      <c r="GZ496" s="72">
        <v>800</v>
      </c>
      <c r="HA496" s="133" t="s">
        <v>1086</v>
      </c>
      <c r="HB496" s="133" t="s">
        <v>1444</v>
      </c>
      <c r="HC496" s="53">
        <v>2</v>
      </c>
      <c r="HD496" s="56">
        <f t="shared" si="53"/>
        <v>2021</v>
      </c>
      <c r="HE496" s="56">
        <v>0</v>
      </c>
      <c r="HF496" s="56" t="e">
        <f>MATCH(ROUND(#REF!,1),#REF!,0)</f>
        <v>#REF!</v>
      </c>
      <c r="HG496" s="56" t="e">
        <f>MATCH(ROUND(#REF!,1),#REF!,0)</f>
        <v>#REF!</v>
      </c>
      <c r="HH496" s="56" t="e">
        <f>MATCH(ROUND(#REF!,1),#REF!,0)</f>
        <v>#REF!</v>
      </c>
      <c r="HI496" s="56" t="e">
        <f>MATCH(ROUND(#REF!,1),#REF!,0)</f>
        <v>#REF!</v>
      </c>
      <c r="HK496" s="115">
        <f t="shared" si="49"/>
        <v>2</v>
      </c>
      <c r="HL496" s="115" t="str" cm="1">
        <f t="array" ref="HL496">IFERROR(INDEX(#REF!,'5. Data Set'!HH496),"")</f>
        <v/>
      </c>
      <c r="HN496" s="116" t="str" cm="1">
        <f t="array" ref="HN496">IF(IFERROR(INDEX($E$5:$E$900,SMALL(IF(ROUND($EH$5:$EH$900,1)=ROUND($EH496,1),ROW($EH$5:$EH$900)-4,""),1)),"")=$E496,"",IFERROR(INDEX($E$5:$E$900,SMALL(IF(ROUND($EH$5:$EH$900,1)=ROUND($EH496,1),ROW($EH$5:$EH$900)-4,""),1)),""))</f>
        <v>TGG133</v>
      </c>
      <c r="HO496" s="116" t="str" cm="1">
        <f t="array" ref="HO496">IF(IFERROR(INDEX($E$5:$E$900,SMALL(IF(ROUND($EH$5:$EH$900,1)=ROUND($EH496,1),ROW($EH$5:$EH$900)-4,""),2)),"")=$E496,"",IFERROR(INDEX($E$5:$E$900,SMALL(IF(ROUND($EH$5:$EH$900,1)=ROUND($EH496,1),ROW($EH$5:$EH$900)-4,""),2)),""))</f>
        <v/>
      </c>
      <c r="HP496" s="116" t="str" cm="1">
        <f t="array" ref="HP496">IF(IFERROR(INDEX($E$5:$E$900,SMALL(IF(ROUND($EH$5:$EH$900,1)=ROUND($EH496,1),ROW($EH$5:$EH$900)-4,""),3)),"")=$E496,"",IFERROR(INDEX($E$5:$E$900,SMALL(IF(ROUND($EH$5:$EH$900,1)=ROUND($EH496,1),ROW($EH$5:$EH$900)-4,""),3)),""))</f>
        <v/>
      </c>
      <c r="HQ496" s="117" t="str" cm="1">
        <f t="array" ref="HQ496">IF(IFERROR(INDEX($E$5:$E$900,SMALL(IF(ROUND($EH$5:$EH$900,1)=ROUND($EH496,1),ROW($EH$5:$EH$900)-4,""),4)),"")=$E496,"",IFERROR(INDEX($E$5:$E$900,SMALL(IF(ROUND($EH$5:$EH$900,1)=ROUND($EH496,1),ROW($EH$5:$EH$900)-4,""),4)),""))</f>
        <v/>
      </c>
      <c r="HR496" s="118"/>
      <c r="HS496" s="105" t="str">
        <f t="shared" si="50"/>
        <v>BCXF</v>
      </c>
      <c r="HT496" s="119" t="str">
        <f t="shared" si="51"/>
        <v>AJEF</v>
      </c>
      <c r="HU496" s="119" t="str">
        <f t="shared" si="51"/>
        <v/>
      </c>
      <c r="HV496" s="119" t="str">
        <f t="shared" si="51"/>
        <v/>
      </c>
      <c r="HW496" s="119" t="str">
        <f t="shared" si="48"/>
        <v/>
      </c>
    </row>
    <row r="497" spans="1:231" ht="15" customHeight="1" x14ac:dyDescent="0.25">
      <c r="A497" s="105" t="s">
        <v>1072</v>
      </c>
      <c r="B497" s="105" t="s">
        <v>1529</v>
      </c>
      <c r="C497" s="133" t="s">
        <v>1074</v>
      </c>
      <c r="D497" s="267">
        <v>2021</v>
      </c>
      <c r="E497" s="211" t="s">
        <v>1532</v>
      </c>
      <c r="F497" s="133" t="s">
        <v>300</v>
      </c>
      <c r="G497" s="133" t="s">
        <v>1076</v>
      </c>
      <c r="H497" s="133" t="s">
        <v>1076</v>
      </c>
      <c r="I497" s="133" t="s">
        <v>1076</v>
      </c>
      <c r="J497" s="133" t="s">
        <v>1076</v>
      </c>
      <c r="K497" s="105" t="s">
        <v>1076</v>
      </c>
      <c r="L497" s="105" t="s">
        <v>1076</v>
      </c>
      <c r="M497" s="133" t="s">
        <v>1076</v>
      </c>
      <c r="N497" s="133" t="s">
        <v>1076</v>
      </c>
      <c r="O497" s="133" t="s">
        <v>1076</v>
      </c>
      <c r="P497" s="133" t="s">
        <v>1076</v>
      </c>
      <c r="Q497" s="133" t="s">
        <v>1076</v>
      </c>
      <c r="R497" s="133" t="s">
        <v>1076</v>
      </c>
      <c r="S497" s="105" t="s">
        <v>1077</v>
      </c>
      <c r="T497" s="105" t="s">
        <v>1077</v>
      </c>
      <c r="U497" s="133" t="s">
        <v>1077</v>
      </c>
      <c r="V497" s="133" t="s">
        <v>1077</v>
      </c>
      <c r="W497" s="105" t="s">
        <v>18</v>
      </c>
      <c r="X497" s="105" t="s">
        <v>1119</v>
      </c>
      <c r="Y497" s="133" t="s">
        <v>296</v>
      </c>
      <c r="Z497" s="133">
        <v>1</v>
      </c>
      <c r="AA497" s="133" t="s">
        <v>1205</v>
      </c>
      <c r="AB497" s="133">
        <v>2</v>
      </c>
      <c r="AC497" s="133">
        <v>1</v>
      </c>
      <c r="AD497" s="133">
        <v>2450</v>
      </c>
      <c r="AE497" s="133">
        <v>64</v>
      </c>
      <c r="AF497" s="133">
        <v>2</v>
      </c>
      <c r="AG497" s="133">
        <v>511700</v>
      </c>
      <c r="AH497" s="133">
        <v>8</v>
      </c>
      <c r="AI497" s="133" t="s">
        <v>1367</v>
      </c>
      <c r="AJ497" s="133">
        <v>2</v>
      </c>
      <c r="AK497" s="133"/>
      <c r="AL497" s="133"/>
      <c r="AM497" s="133">
        <v>1</v>
      </c>
      <c r="AN497" s="133" t="s">
        <v>367</v>
      </c>
      <c r="AO497" s="133">
        <v>800</v>
      </c>
      <c r="AP497" s="212" t="s">
        <v>1140</v>
      </c>
      <c r="AQ497" s="162" t="s">
        <v>1081</v>
      </c>
      <c r="AR497" s="133" t="s">
        <v>1082</v>
      </c>
      <c r="AS497" s="212" t="s">
        <v>1134</v>
      </c>
      <c r="AT497" s="162" t="s">
        <v>1189</v>
      </c>
      <c r="AU497" s="133">
        <v>31.867999999999999</v>
      </c>
      <c r="AV497" s="133">
        <v>31.725999999999999</v>
      </c>
      <c r="AW497" s="162">
        <v>59.234999999999999</v>
      </c>
      <c r="AX497" s="133">
        <v>46.761000000000003</v>
      </c>
      <c r="AY497" s="133">
        <v>38.273000000000003</v>
      </c>
      <c r="AZ497" s="133">
        <v>726.56</v>
      </c>
      <c r="BA497" s="133">
        <v>32.856999999999999</v>
      </c>
      <c r="BB497" s="133">
        <v>229.38</v>
      </c>
      <c r="BC497" s="133">
        <v>1915.6969999999999</v>
      </c>
      <c r="BD497" s="133">
        <v>28.425000000000001</v>
      </c>
      <c r="BE497" s="133">
        <v>214.04900000000001</v>
      </c>
      <c r="BF497" s="133">
        <v>72.599999999999994</v>
      </c>
      <c r="BG497" s="133">
        <v>110968.48</v>
      </c>
      <c r="BH497" s="133">
        <v>111078.717</v>
      </c>
      <c r="BI497" s="133">
        <v>16.042000000000002</v>
      </c>
      <c r="BJ497" s="133">
        <v>413.94799999999998</v>
      </c>
      <c r="BK497" s="133">
        <v>83198.191000000006</v>
      </c>
      <c r="BL497" s="133">
        <v>12.015000000000001</v>
      </c>
      <c r="BM497" s="162">
        <v>333.47800000000001</v>
      </c>
      <c r="BN497" s="133">
        <v>55458.41</v>
      </c>
      <c r="BO497" s="133">
        <v>8.0090000000000003</v>
      </c>
      <c r="BP497" s="133">
        <v>249.297</v>
      </c>
      <c r="BQ497" s="133">
        <v>27755.236000000001</v>
      </c>
      <c r="BR497" s="133">
        <v>4.008</v>
      </c>
      <c r="BS497" s="133">
        <v>174.32400000000001</v>
      </c>
      <c r="BT497" s="133">
        <v>838109.68</v>
      </c>
      <c r="BU497" s="133">
        <v>837250.84199999995</v>
      </c>
      <c r="BV497" s="133">
        <v>14.189</v>
      </c>
      <c r="BW497" s="133">
        <v>339.34800000000001</v>
      </c>
      <c r="BX497" s="133">
        <v>628669.62</v>
      </c>
      <c r="BY497" s="133">
        <v>10.654</v>
      </c>
      <c r="BZ497" s="133">
        <v>254.16499999999999</v>
      </c>
      <c r="CA497" s="133">
        <v>419299.76</v>
      </c>
      <c r="CB497" s="133">
        <v>7.1059999999999999</v>
      </c>
      <c r="CC497" s="133">
        <v>225.851</v>
      </c>
      <c r="CD497" s="133">
        <v>209598.742</v>
      </c>
      <c r="CE497" s="133">
        <v>3.552</v>
      </c>
      <c r="CF497" s="133">
        <v>193.33799999999999</v>
      </c>
      <c r="CG497" s="133">
        <v>427495.64</v>
      </c>
      <c r="CH497" s="133">
        <v>431621.17700000003</v>
      </c>
      <c r="CI497" s="133">
        <v>27.067</v>
      </c>
      <c r="CJ497" s="133">
        <v>383.26499999999999</v>
      </c>
      <c r="CK497" s="133">
        <v>320770.85200000001</v>
      </c>
      <c r="CL497" s="133">
        <v>20.114999999999998</v>
      </c>
      <c r="CM497" s="133">
        <v>305.49700000000001</v>
      </c>
      <c r="CN497" s="133">
        <v>213798.52100000001</v>
      </c>
      <c r="CO497" s="133">
        <v>13.407</v>
      </c>
      <c r="CP497" s="133">
        <v>202.232</v>
      </c>
      <c r="CQ497" s="133">
        <v>107027.485</v>
      </c>
      <c r="CR497" s="133">
        <v>6.7119999999999997</v>
      </c>
      <c r="CS497" s="133">
        <v>168.05500000000001</v>
      </c>
      <c r="CT497" s="133">
        <v>257879.23</v>
      </c>
      <c r="CU497" s="133">
        <v>257883.24</v>
      </c>
      <c r="CV497" s="133">
        <v>17.13</v>
      </c>
      <c r="CW497" s="133">
        <v>269.95999999999998</v>
      </c>
      <c r="CX497" s="133">
        <v>193496.82</v>
      </c>
      <c r="CY497" s="133">
        <v>12.85</v>
      </c>
      <c r="CZ497" s="133">
        <v>230</v>
      </c>
      <c r="DA497" s="133">
        <v>129003.26</v>
      </c>
      <c r="DB497" s="133">
        <v>8.57</v>
      </c>
      <c r="DC497" s="133">
        <v>176.69</v>
      </c>
      <c r="DD497" s="133">
        <v>64516.71</v>
      </c>
      <c r="DE497" s="133">
        <v>4.29</v>
      </c>
      <c r="DF497" s="133">
        <v>154.06</v>
      </c>
      <c r="DG497" s="133">
        <v>325573.7</v>
      </c>
      <c r="DH497" s="133">
        <v>325731.71999999997</v>
      </c>
      <c r="DI497" s="133">
        <v>15.6</v>
      </c>
      <c r="DJ497" s="133">
        <v>315.52</v>
      </c>
      <c r="DK497" s="133">
        <v>244071.36</v>
      </c>
      <c r="DL497" s="133">
        <v>11.69</v>
      </c>
      <c r="DM497" s="133">
        <v>265.04000000000002</v>
      </c>
      <c r="DN497" s="133">
        <v>162792.32999999999</v>
      </c>
      <c r="DO497" s="133">
        <v>7.79</v>
      </c>
      <c r="DP497" s="133">
        <v>192.24</v>
      </c>
      <c r="DQ497" s="133">
        <v>81390.33</v>
      </c>
      <c r="DR497" s="133">
        <v>3.9</v>
      </c>
      <c r="DS497" s="133">
        <v>160.44</v>
      </c>
      <c r="DT497" s="133">
        <v>267951.96999999997</v>
      </c>
      <c r="DU497" s="133">
        <v>269693.51</v>
      </c>
      <c r="DV497" s="133">
        <v>276.08999999999997</v>
      </c>
      <c r="DW497" s="133">
        <v>281.62</v>
      </c>
      <c r="DX497" s="133">
        <v>200934.37</v>
      </c>
      <c r="DY497" s="133">
        <v>205.7</v>
      </c>
      <c r="DZ497" s="133">
        <v>240.68</v>
      </c>
      <c r="EA497" s="133">
        <v>133904.07</v>
      </c>
      <c r="EB497" s="133">
        <v>137.08000000000001</v>
      </c>
      <c r="EC497" s="133">
        <v>180.67</v>
      </c>
      <c r="ED497" s="133">
        <v>66922.06</v>
      </c>
      <c r="EE497" s="133">
        <v>68.510000000000005</v>
      </c>
      <c r="EF497" s="133">
        <v>156.28</v>
      </c>
      <c r="EG497" s="133">
        <v>6313908.6699999999</v>
      </c>
      <c r="EH497" s="162">
        <v>6287136.0599999996</v>
      </c>
      <c r="EI497" s="133">
        <v>17.754999999999999</v>
      </c>
      <c r="EJ497" s="133">
        <v>389.39</v>
      </c>
      <c r="EK497" s="133">
        <v>5530913.9699999997</v>
      </c>
      <c r="EL497" s="133">
        <v>15.619</v>
      </c>
      <c r="EM497" s="133">
        <v>367.64400000000001</v>
      </c>
      <c r="EN497" s="133">
        <v>4742980.6819599997</v>
      </c>
      <c r="EO497" s="133">
        <v>13.394</v>
      </c>
      <c r="EP497" s="133">
        <v>332.02</v>
      </c>
      <c r="EQ497" s="133">
        <v>3947998.47866</v>
      </c>
      <c r="ER497" s="133">
        <v>11.148999999999999</v>
      </c>
      <c r="ES497" s="133">
        <v>294.185</v>
      </c>
      <c r="ET497" s="133">
        <v>3164347.8702400001</v>
      </c>
      <c r="EU497" s="133">
        <v>8.9359999999999999</v>
      </c>
      <c r="EV497" s="133">
        <v>246.239</v>
      </c>
      <c r="EW497" s="133">
        <v>2360512.8584400001</v>
      </c>
      <c r="EX497" s="133">
        <v>6.6660000000000004</v>
      </c>
      <c r="EY497" s="133">
        <v>192.11600000000001</v>
      </c>
      <c r="EZ497" s="133">
        <v>1581819.82278</v>
      </c>
      <c r="FA497" s="133">
        <v>4.4669999999999996</v>
      </c>
      <c r="FB497" s="133">
        <v>174.38</v>
      </c>
      <c r="FC497" s="133">
        <v>787545.84415999998</v>
      </c>
      <c r="FD497" s="133">
        <v>2.2240000000000002</v>
      </c>
      <c r="FE497" s="133">
        <v>156.399</v>
      </c>
      <c r="FF497" s="133">
        <v>15098.23</v>
      </c>
      <c r="FG497" s="133">
        <v>15234.4</v>
      </c>
      <c r="FH497" s="133">
        <v>45.01</v>
      </c>
      <c r="FI497" s="133">
        <v>142.21</v>
      </c>
      <c r="FJ497" s="133">
        <v>7549.47</v>
      </c>
      <c r="FK497" s="133">
        <v>22.31</v>
      </c>
      <c r="FL497" s="133">
        <v>134.18</v>
      </c>
      <c r="FM497" s="132">
        <v>51256.5</v>
      </c>
      <c r="FN497" s="132">
        <v>51496.67</v>
      </c>
      <c r="FO497" s="133">
        <v>377.02</v>
      </c>
      <c r="FP497" s="133">
        <v>140.38999999999999</v>
      </c>
      <c r="FQ497" s="133">
        <v>25623.97</v>
      </c>
      <c r="FR497" s="72">
        <v>187.6</v>
      </c>
      <c r="FS497" s="72">
        <v>137.27000000000001</v>
      </c>
      <c r="FT497" s="72">
        <v>100.61</v>
      </c>
      <c r="FU497" s="72">
        <v>8.73</v>
      </c>
      <c r="FV497" s="72">
        <v>307.58</v>
      </c>
      <c r="FW497" s="72">
        <v>101.44</v>
      </c>
      <c r="FX497" s="72">
        <v>8.81</v>
      </c>
      <c r="FY497" s="72">
        <v>309.43</v>
      </c>
      <c r="FZ497" s="72">
        <v>1824416.4</v>
      </c>
      <c r="GA497" s="72">
        <v>12.32</v>
      </c>
      <c r="GB497" s="72">
        <v>360.69</v>
      </c>
      <c r="GC497" s="72">
        <v>11419575.130000001</v>
      </c>
      <c r="GD497" s="72">
        <v>77.11</v>
      </c>
      <c r="GE497" s="72">
        <v>360.24</v>
      </c>
      <c r="GF497" s="72">
        <v>96.4</v>
      </c>
      <c r="GG497" s="72">
        <v>59.2</v>
      </c>
      <c r="GH497" s="72">
        <v>662.9</v>
      </c>
      <c r="GI497" s="72">
        <v>78</v>
      </c>
      <c r="GJ497" s="72">
        <v>72.599999999999994</v>
      </c>
      <c r="GK497" s="72">
        <v>230.1</v>
      </c>
      <c r="GL497" s="72">
        <v>0</v>
      </c>
      <c r="GM497" s="72">
        <v>1</v>
      </c>
      <c r="GN497" s="72">
        <v>0</v>
      </c>
      <c r="GO497" s="133">
        <v>0</v>
      </c>
      <c r="GP497" s="133">
        <v>0</v>
      </c>
      <c r="GQ497" s="133">
        <v>0</v>
      </c>
      <c r="GR497" s="133" t="s">
        <v>1106</v>
      </c>
      <c r="GS497" s="72"/>
      <c r="GT497" s="72">
        <v>0.89</v>
      </c>
      <c r="GU497" s="72">
        <v>0.93</v>
      </c>
      <c r="GV497" s="72">
        <v>0.94</v>
      </c>
      <c r="GW497" s="72">
        <v>0.93</v>
      </c>
      <c r="GX497" s="72" t="s">
        <v>1085</v>
      </c>
      <c r="GY497" s="72">
        <v>1</v>
      </c>
      <c r="GZ497" s="72">
        <v>800</v>
      </c>
      <c r="HA497" s="133" t="s">
        <v>1086</v>
      </c>
      <c r="HB497" s="133" t="s">
        <v>1444</v>
      </c>
      <c r="HC497" s="53" t="str">
        <f t="shared" ref="HC497:HC507" si="54">IF(IFERROR(FIND("TGG",E497),"0")&lt;&gt;"0",SUBSTITUTE(E497,"TGG",""),"0")</f>
        <v>210</v>
      </c>
      <c r="HD497" s="56">
        <f t="shared" si="53"/>
        <v>2021</v>
      </c>
      <c r="HF497" s="56" t="e">
        <f>MATCH(ROUND(#REF!,1),#REF!,0)</f>
        <v>#REF!</v>
      </c>
      <c r="HG497" s="56" t="e">
        <f>MATCH(ROUND(#REF!,1),#REF!,0)</f>
        <v>#REF!</v>
      </c>
      <c r="HH497" s="56" t="e">
        <f>MATCH(ROUND(#REF!,1),#REF!,0)</f>
        <v>#REF!</v>
      </c>
      <c r="HI497" s="56" t="e">
        <f>MATCH(ROUND(#REF!,1),#REF!,0)</f>
        <v>#REF!</v>
      </c>
      <c r="HK497" s="115">
        <f t="shared" si="49"/>
        <v>1</v>
      </c>
      <c r="HL497" s="115" t="str" cm="1">
        <f t="array" ref="HL497">IFERROR(INDEX(#REF!,'5. Data Set'!HH497),"")</f>
        <v/>
      </c>
      <c r="HN497" s="116" t="str" cm="1">
        <f t="array" ref="HN497">IF(IFERROR(INDEX($E$5:$E$900,SMALL(IF(ROUND($EH$5:$EH$900,1)=ROUND($EH497,1),ROW($EH$5:$EH$900)-4,""),1)),"")=$E497,"",IFERROR(INDEX($E$5:$E$900,SMALL(IF(ROUND($EH$5:$EH$900,1)=ROUND($EH497,1),ROW($EH$5:$EH$900)-4,""),1)),""))</f>
        <v/>
      </c>
      <c r="HO497" s="116" t="str" cm="1">
        <f t="array" ref="HO497">IF(IFERROR(INDEX($E$5:$E$900,SMALL(IF(ROUND($EH$5:$EH$900,1)=ROUND($EH497,1),ROW($EH$5:$EH$900)-4,""),2)),"")=$E497,"",IFERROR(INDEX($E$5:$E$900,SMALL(IF(ROUND($EH$5:$EH$900,1)=ROUND($EH497,1),ROW($EH$5:$EH$900)-4,""),2)),""))</f>
        <v/>
      </c>
      <c r="HP497" s="116" t="str" cm="1">
        <f t="array" ref="HP497">IF(IFERROR(INDEX($E$5:$E$900,SMALL(IF(ROUND($EH$5:$EH$900,1)=ROUND($EH497,1),ROW($EH$5:$EH$900)-4,""),3)),"")=$E497,"",IFERROR(INDEX($E$5:$E$900,SMALL(IF(ROUND($EH$5:$EH$900,1)=ROUND($EH497,1),ROW($EH$5:$EH$900)-4,""),3)),""))</f>
        <v/>
      </c>
      <c r="HQ497" s="117" t="str" cm="1">
        <f t="array" ref="HQ497">IF(IFERROR(INDEX($E$5:$E$900,SMALL(IF(ROUND($EH$5:$EH$900,1)=ROUND($EH497,1),ROW($EH$5:$EH$900)-4,""),4)),"")=$E497,"",IFERROR(INDEX($E$5:$E$900,SMALL(IF(ROUND($EH$5:$EH$900,1)=ROUND($EH497,1),ROW($EH$5:$EH$900)-4,""),4)),""))</f>
        <v/>
      </c>
      <c r="HR497" s="118"/>
      <c r="HS497" s="105" t="str">
        <f t="shared" si="50"/>
        <v>BCXF</v>
      </c>
      <c r="HT497" s="119" t="str">
        <f t="shared" si="51"/>
        <v/>
      </c>
      <c r="HU497" s="119" t="str">
        <f t="shared" si="51"/>
        <v/>
      </c>
      <c r="HV497" s="119" t="str">
        <f t="shared" si="51"/>
        <v/>
      </c>
      <c r="HW497" s="119" t="str">
        <f t="shared" si="48"/>
        <v/>
      </c>
    </row>
    <row r="498" spans="1:231" ht="15" customHeight="1" x14ac:dyDescent="0.25">
      <c r="A498" s="105" t="s">
        <v>1072</v>
      </c>
      <c r="B498" s="105" t="s">
        <v>1529</v>
      </c>
      <c r="C498" s="133" t="s">
        <v>1074</v>
      </c>
      <c r="D498" s="267">
        <v>2021</v>
      </c>
      <c r="E498" s="211" t="s">
        <v>1533</v>
      </c>
      <c r="F498" s="133" t="s">
        <v>300</v>
      </c>
      <c r="G498" s="133" t="s">
        <v>1076</v>
      </c>
      <c r="H498" s="133" t="s">
        <v>1076</v>
      </c>
      <c r="I498" s="133" t="s">
        <v>1076</v>
      </c>
      <c r="J498" s="133" t="s">
        <v>1076</v>
      </c>
      <c r="K498" s="105" t="s">
        <v>1076</v>
      </c>
      <c r="L498" s="105" t="s">
        <v>1076</v>
      </c>
      <c r="M498" s="133" t="s">
        <v>1076</v>
      </c>
      <c r="N498" s="133" t="s">
        <v>1076</v>
      </c>
      <c r="O498" s="133" t="s">
        <v>1076</v>
      </c>
      <c r="P498" s="133" t="s">
        <v>1076</v>
      </c>
      <c r="Q498" s="133" t="s">
        <v>1076</v>
      </c>
      <c r="R498" s="133" t="s">
        <v>1076</v>
      </c>
      <c r="S498" s="105" t="s">
        <v>1077</v>
      </c>
      <c r="T498" s="105" t="s">
        <v>1077</v>
      </c>
      <c r="U498" s="133" t="s">
        <v>1077</v>
      </c>
      <c r="V498" s="133" t="s">
        <v>1077</v>
      </c>
      <c r="W498" s="105" t="s">
        <v>18</v>
      </c>
      <c r="X498" s="105" t="s">
        <v>1119</v>
      </c>
      <c r="Y498" s="133" t="s">
        <v>296</v>
      </c>
      <c r="Z498" s="133">
        <v>1</v>
      </c>
      <c r="AA498" s="133" t="s">
        <v>1205</v>
      </c>
      <c r="AB498" s="133">
        <v>2</v>
      </c>
      <c r="AC498" s="133">
        <v>2</v>
      </c>
      <c r="AD498" s="133">
        <v>2450</v>
      </c>
      <c r="AE498" s="133">
        <v>64</v>
      </c>
      <c r="AF498" s="133">
        <v>2</v>
      </c>
      <c r="AG498" s="133">
        <v>1023700</v>
      </c>
      <c r="AH498" s="133">
        <v>16</v>
      </c>
      <c r="AI498" s="133" t="s">
        <v>1369</v>
      </c>
      <c r="AJ498" s="133">
        <v>2</v>
      </c>
      <c r="AK498" s="133"/>
      <c r="AL498" s="133"/>
      <c r="AM498" s="133">
        <v>1</v>
      </c>
      <c r="AN498" s="133" t="s">
        <v>367</v>
      </c>
      <c r="AO498" s="133">
        <v>800</v>
      </c>
      <c r="AP498" s="212" t="s">
        <v>1140</v>
      </c>
      <c r="AQ498" s="162" t="s">
        <v>1081</v>
      </c>
      <c r="AR498" s="133" t="s">
        <v>1082</v>
      </c>
      <c r="AS498" s="212" t="s">
        <v>1134</v>
      </c>
      <c r="AT498" s="162" t="s">
        <v>1189</v>
      </c>
      <c r="AU498" s="133">
        <v>34.320999999999998</v>
      </c>
      <c r="AV498" s="133">
        <v>34.659999999999997</v>
      </c>
      <c r="AW498" s="162">
        <v>65.566000000000003</v>
      </c>
      <c r="AX498" s="133">
        <v>51.811</v>
      </c>
      <c r="AY498" s="133">
        <v>41.982999999999997</v>
      </c>
      <c r="AZ498" s="133">
        <v>795.75199999999995</v>
      </c>
      <c r="BA498" s="133">
        <v>35.591000000000001</v>
      </c>
      <c r="BB498" s="133">
        <v>141.50899999999999</v>
      </c>
      <c r="BC498" s="133">
        <v>1126.652</v>
      </c>
      <c r="BD498" s="133">
        <v>28.678000000000001</v>
      </c>
      <c r="BE498" s="133">
        <v>318.73099999999999</v>
      </c>
      <c r="BF498" s="133">
        <v>79.8</v>
      </c>
      <c r="BG498" s="133">
        <v>221216.1</v>
      </c>
      <c r="BH498" s="133">
        <v>221262.95800000001</v>
      </c>
      <c r="BI498" s="133">
        <v>31.954000000000001</v>
      </c>
      <c r="BJ498" s="133">
        <v>772.01</v>
      </c>
      <c r="BK498" s="133">
        <v>166003.91099999999</v>
      </c>
      <c r="BL498" s="133">
        <v>23.974</v>
      </c>
      <c r="BM498" s="162">
        <v>618.21299999999997</v>
      </c>
      <c r="BN498" s="133">
        <v>110746.273</v>
      </c>
      <c r="BO498" s="133">
        <v>15.994</v>
      </c>
      <c r="BP498" s="133">
        <v>463.58100000000002</v>
      </c>
      <c r="BQ498" s="133">
        <v>55384.120999999999</v>
      </c>
      <c r="BR498" s="133">
        <v>7.9980000000000002</v>
      </c>
      <c r="BS498" s="133">
        <v>319.20299999999997</v>
      </c>
      <c r="BT498" s="133">
        <v>1672363.36</v>
      </c>
      <c r="BU498" s="133">
        <v>1672190.3119999999</v>
      </c>
      <c r="BV498" s="133">
        <v>28.338000000000001</v>
      </c>
      <c r="BW498" s="133">
        <v>639.73900000000003</v>
      </c>
      <c r="BX498" s="133">
        <v>1254240.4890000001</v>
      </c>
      <c r="BY498" s="133">
        <v>21.254999999999999</v>
      </c>
      <c r="BZ498" s="133">
        <v>477.65499999999997</v>
      </c>
      <c r="CA498" s="133">
        <v>836420.25300000003</v>
      </c>
      <c r="CB498" s="133">
        <v>14.175000000000001</v>
      </c>
      <c r="CC498" s="133">
        <v>415.81599999999997</v>
      </c>
      <c r="CD498" s="133">
        <v>417987.87199999997</v>
      </c>
      <c r="CE498" s="133">
        <v>7.0839999999999996</v>
      </c>
      <c r="CF498" s="133">
        <v>329.803</v>
      </c>
      <c r="CG498" s="133">
        <v>861084.54</v>
      </c>
      <c r="CH498" s="133">
        <v>868808.34699999995</v>
      </c>
      <c r="CI498" s="133">
        <v>54.482999999999997</v>
      </c>
      <c r="CJ498" s="133">
        <v>696.98699999999997</v>
      </c>
      <c r="CK498" s="133">
        <v>645684.56599999999</v>
      </c>
      <c r="CL498" s="133">
        <v>40.491</v>
      </c>
      <c r="CM498" s="133">
        <v>557.89400000000001</v>
      </c>
      <c r="CN498" s="133">
        <v>430797.304</v>
      </c>
      <c r="CO498" s="133">
        <v>27.015000000000001</v>
      </c>
      <c r="CP498" s="133">
        <v>369.15499999999997</v>
      </c>
      <c r="CQ498" s="133">
        <v>215343.17800000001</v>
      </c>
      <c r="CR498" s="133">
        <v>13.504</v>
      </c>
      <c r="CS498" s="133">
        <v>303.38400000000001</v>
      </c>
      <c r="CT498" s="133">
        <v>515364.83</v>
      </c>
      <c r="CU498" s="133">
        <v>515321.28</v>
      </c>
      <c r="CV498" s="133">
        <v>34.229999999999997</v>
      </c>
      <c r="CW498" s="133">
        <v>492.01</v>
      </c>
      <c r="CX498" s="133">
        <v>386570.18</v>
      </c>
      <c r="CY498" s="133">
        <v>25.68</v>
      </c>
      <c r="CZ498" s="133">
        <v>418.18</v>
      </c>
      <c r="DA498" s="133">
        <v>257793.05</v>
      </c>
      <c r="DB498" s="133">
        <v>17.12</v>
      </c>
      <c r="DC498" s="133">
        <v>319.39999999999998</v>
      </c>
      <c r="DD498" s="133">
        <v>128947.71</v>
      </c>
      <c r="DE498" s="133">
        <v>8.56</v>
      </c>
      <c r="DF498" s="133">
        <v>272.10000000000002</v>
      </c>
      <c r="DG498" s="133">
        <v>653726.34</v>
      </c>
      <c r="DH498" s="133">
        <v>653110.17000000004</v>
      </c>
      <c r="DI498" s="133">
        <v>31.27</v>
      </c>
      <c r="DJ498" s="133">
        <v>580.54999999999995</v>
      </c>
      <c r="DK498" s="133">
        <v>490409.55</v>
      </c>
      <c r="DL498" s="133">
        <v>23.48</v>
      </c>
      <c r="DM498" s="133">
        <v>490.15</v>
      </c>
      <c r="DN498" s="133">
        <v>326842.74</v>
      </c>
      <c r="DO498" s="133">
        <v>15.65</v>
      </c>
      <c r="DP498" s="133">
        <v>351.24</v>
      </c>
      <c r="DQ498" s="133">
        <v>163387.59</v>
      </c>
      <c r="DR498" s="133">
        <v>7.82</v>
      </c>
      <c r="DS498" s="133">
        <v>289.42</v>
      </c>
      <c r="DT498" s="133">
        <v>537695.09</v>
      </c>
      <c r="DU498" s="133">
        <v>539123.93000000005</v>
      </c>
      <c r="DV498" s="133">
        <v>551.9</v>
      </c>
      <c r="DW498" s="133">
        <v>519.17999999999995</v>
      </c>
      <c r="DX498" s="133">
        <v>403338.02</v>
      </c>
      <c r="DY498" s="133">
        <v>412.9</v>
      </c>
      <c r="DZ498" s="133">
        <v>445.53</v>
      </c>
      <c r="EA498" s="133">
        <v>268820.28000000003</v>
      </c>
      <c r="EB498" s="133">
        <v>275.19</v>
      </c>
      <c r="EC498" s="133">
        <v>331.76</v>
      </c>
      <c r="ED498" s="133">
        <v>134517.92000000001</v>
      </c>
      <c r="EE498" s="133">
        <v>137.71</v>
      </c>
      <c r="EF498" s="133">
        <v>280.64</v>
      </c>
      <c r="EG498" s="133">
        <v>12640363.6</v>
      </c>
      <c r="EH498" s="162">
        <v>12594436.08</v>
      </c>
      <c r="EI498" s="133">
        <v>35.566000000000003</v>
      </c>
      <c r="EJ498" s="133">
        <v>729.58</v>
      </c>
      <c r="EK498" s="133">
        <v>11049835.062000001</v>
      </c>
      <c r="EL498" s="133">
        <v>31.204000000000001</v>
      </c>
      <c r="EM498" s="133">
        <v>686.80499999999995</v>
      </c>
      <c r="EN498" s="133">
        <v>9490918.9366800003</v>
      </c>
      <c r="EO498" s="133">
        <v>26.802</v>
      </c>
      <c r="EP498" s="133">
        <v>623.11800000000005</v>
      </c>
      <c r="EQ498" s="133">
        <v>7895642.8449799996</v>
      </c>
      <c r="ER498" s="133">
        <v>22.297000000000001</v>
      </c>
      <c r="ES498" s="133">
        <v>547.274</v>
      </c>
      <c r="ET498" s="133">
        <v>6319134.7072999999</v>
      </c>
      <c r="EU498" s="133">
        <v>17.844999999999999</v>
      </c>
      <c r="EV498" s="133">
        <v>443.726</v>
      </c>
      <c r="EW498" s="133">
        <v>4738023.1091999998</v>
      </c>
      <c r="EX498" s="133">
        <v>13.38</v>
      </c>
      <c r="EY498" s="133">
        <v>357.80700000000002</v>
      </c>
      <c r="EZ498" s="133">
        <v>3165410.2072600001</v>
      </c>
      <c r="FA498" s="133">
        <v>8.9390000000000001</v>
      </c>
      <c r="FB498" s="133">
        <v>320.89100000000002</v>
      </c>
      <c r="FC498" s="133">
        <v>1578278.6993799999</v>
      </c>
      <c r="FD498" s="133">
        <v>4.4569999999999999</v>
      </c>
      <c r="FE498" s="133">
        <v>281.49900000000002</v>
      </c>
      <c r="FF498" s="133">
        <v>15091.98</v>
      </c>
      <c r="FG498" s="133">
        <v>15132.61</v>
      </c>
      <c r="FH498" s="133">
        <v>44.71</v>
      </c>
      <c r="FI498" s="133">
        <v>225.79</v>
      </c>
      <c r="FJ498" s="133">
        <v>7535.63</v>
      </c>
      <c r="FK498" s="133">
        <v>22.26</v>
      </c>
      <c r="FL498" s="133">
        <v>220.17</v>
      </c>
      <c r="FM498" s="132">
        <v>49512</v>
      </c>
      <c r="FN498" s="132">
        <v>49701.59</v>
      </c>
      <c r="FO498" s="133">
        <v>363.87</v>
      </c>
      <c r="FP498" s="133">
        <v>234.9</v>
      </c>
      <c r="FQ498" s="133">
        <v>24801.96</v>
      </c>
      <c r="FR498" s="72">
        <v>181.58</v>
      </c>
      <c r="FS498" s="72">
        <v>221.59</v>
      </c>
      <c r="FT498" s="72">
        <v>200.9</v>
      </c>
      <c r="FU498" s="72">
        <v>17.440000000000001</v>
      </c>
      <c r="FV498" s="72">
        <v>606.77</v>
      </c>
      <c r="FW498" s="72">
        <v>201.57</v>
      </c>
      <c r="FX498" s="72">
        <v>17.5</v>
      </c>
      <c r="FY498" s="72">
        <v>611.45000000000005</v>
      </c>
      <c r="FZ498" s="72">
        <v>3665833.12</v>
      </c>
      <c r="GA498" s="72">
        <v>24.75</v>
      </c>
      <c r="GB498" s="72">
        <v>685.33</v>
      </c>
      <c r="GC498" s="72">
        <v>32276095.050000001</v>
      </c>
      <c r="GD498" s="72">
        <v>217.94</v>
      </c>
      <c r="GE498" s="72">
        <v>683.78</v>
      </c>
      <c r="GF498" s="72">
        <v>157</v>
      </c>
      <c r="GG498" s="72">
        <v>64.8</v>
      </c>
      <c r="GH498" s="72">
        <v>399.3</v>
      </c>
      <c r="GI498" s="72">
        <v>95.6</v>
      </c>
      <c r="GJ498" s="72">
        <v>79.8</v>
      </c>
      <c r="GK498" s="72">
        <v>229.7</v>
      </c>
      <c r="GL498" s="72">
        <v>0</v>
      </c>
      <c r="GM498" s="72">
        <v>1</v>
      </c>
      <c r="GN498" s="72">
        <v>0</v>
      </c>
      <c r="GO498" s="133">
        <v>0</v>
      </c>
      <c r="GP498" s="133">
        <v>0</v>
      </c>
      <c r="GQ498" s="133">
        <v>0</v>
      </c>
      <c r="GR498" s="133" t="s">
        <v>1106</v>
      </c>
      <c r="GS498" s="72"/>
      <c r="GT498" s="72">
        <v>0.89</v>
      </c>
      <c r="GU498" s="72">
        <v>0.93</v>
      </c>
      <c r="GV498" s="72">
        <v>0.94</v>
      </c>
      <c r="GW498" s="72">
        <v>0.93</v>
      </c>
      <c r="GX498" s="72" t="s">
        <v>1085</v>
      </c>
      <c r="GY498" s="72">
        <v>1</v>
      </c>
      <c r="GZ498" s="72">
        <v>800</v>
      </c>
      <c r="HA498" s="133" t="s">
        <v>1086</v>
      </c>
      <c r="HB498" s="133" t="s">
        <v>1444</v>
      </c>
      <c r="HC498" s="53" t="str">
        <f t="shared" si="54"/>
        <v>211</v>
      </c>
      <c r="HD498" s="56">
        <f t="shared" si="53"/>
        <v>2021</v>
      </c>
      <c r="HF498" s="56" t="e">
        <f>MATCH(ROUND(#REF!,1),#REF!,0)</f>
        <v>#REF!</v>
      </c>
      <c r="HG498" s="56" t="e">
        <f>MATCH(ROUND(#REF!,1),#REF!,0)</f>
        <v>#REF!</v>
      </c>
      <c r="HH498" s="56" t="e">
        <f>MATCH(ROUND(#REF!,1),#REF!,0)</f>
        <v>#REF!</v>
      </c>
      <c r="HI498" s="56" t="e">
        <f>MATCH(ROUND(#REF!,1),#REF!,0)</f>
        <v>#REF!</v>
      </c>
      <c r="HK498" s="115">
        <f t="shared" si="49"/>
        <v>2</v>
      </c>
      <c r="HL498" s="115" t="str" cm="1">
        <f t="array" ref="HL498">IFERROR(INDEX(#REF!,'5. Data Set'!HH498),"")</f>
        <v/>
      </c>
      <c r="HN498" s="116" t="str" cm="1">
        <f t="array" ref="HN498">IF(IFERROR(INDEX($E$5:$E$900,SMALL(IF(ROUND($EH$5:$EH$900,1)=ROUND($EH498,1),ROW($EH$5:$EH$900)-4,""),1)),"")=$E498,"",IFERROR(INDEX($E$5:$E$900,SMALL(IF(ROUND($EH$5:$EH$900,1)=ROUND($EH498,1),ROW($EH$5:$EH$900)-4,""),1)),""))</f>
        <v/>
      </c>
      <c r="HO498" s="116" t="str" cm="1">
        <f t="array" ref="HO498">IF(IFERROR(INDEX($E$5:$E$900,SMALL(IF(ROUND($EH$5:$EH$900,1)=ROUND($EH498,1),ROW($EH$5:$EH$900)-4,""),2)),"")=$E498,"",IFERROR(INDEX($E$5:$E$900,SMALL(IF(ROUND($EH$5:$EH$900,1)=ROUND($EH498,1),ROW($EH$5:$EH$900)-4,""),2)),""))</f>
        <v/>
      </c>
      <c r="HP498" s="116" t="str" cm="1">
        <f t="array" ref="HP498">IF(IFERROR(INDEX($E$5:$E$900,SMALL(IF(ROUND($EH$5:$EH$900,1)=ROUND($EH498,1),ROW($EH$5:$EH$900)-4,""),3)),"")=$E498,"",IFERROR(INDEX($E$5:$E$900,SMALL(IF(ROUND($EH$5:$EH$900,1)=ROUND($EH498,1),ROW($EH$5:$EH$900)-4,""),3)),""))</f>
        <v/>
      </c>
      <c r="HQ498" s="117" t="str" cm="1">
        <f t="array" ref="HQ498">IF(IFERROR(INDEX($E$5:$E$900,SMALL(IF(ROUND($EH$5:$EH$900,1)=ROUND($EH498,1),ROW($EH$5:$EH$900)-4,""),4)),"")=$E498,"",IFERROR(INDEX($E$5:$E$900,SMALL(IF(ROUND($EH$5:$EH$900,1)=ROUND($EH498,1),ROW($EH$5:$EH$900)-4,""),4)),""))</f>
        <v/>
      </c>
      <c r="HR498" s="118"/>
      <c r="HS498" s="105" t="str">
        <f t="shared" si="50"/>
        <v>BCXF</v>
      </c>
      <c r="HT498" s="119" t="str">
        <f t="shared" si="51"/>
        <v/>
      </c>
      <c r="HU498" s="119" t="str">
        <f t="shared" si="51"/>
        <v/>
      </c>
      <c r="HV498" s="119" t="str">
        <f t="shared" si="51"/>
        <v/>
      </c>
      <c r="HW498" s="119" t="str">
        <f t="shared" si="48"/>
        <v/>
      </c>
    </row>
    <row r="499" spans="1:231" ht="15" customHeight="1" x14ac:dyDescent="0.3">
      <c r="A499" s="105" t="s">
        <v>1072</v>
      </c>
      <c r="B499" s="105" t="s">
        <v>1529</v>
      </c>
      <c r="C499" s="133" t="s">
        <v>1074</v>
      </c>
      <c r="D499" s="267">
        <v>2021</v>
      </c>
      <c r="E499" s="211" t="s">
        <v>1534</v>
      </c>
      <c r="F499" s="133" t="s">
        <v>49</v>
      </c>
      <c r="G499" s="133" t="s">
        <v>1076</v>
      </c>
      <c r="H499" s="133" t="s">
        <v>1076</v>
      </c>
      <c r="I499" s="133" t="s">
        <v>1076</v>
      </c>
      <c r="J499" s="133" t="s">
        <v>1076</v>
      </c>
      <c r="K499" s="105" t="s">
        <v>1076</v>
      </c>
      <c r="L499" s="105" t="s">
        <v>1076</v>
      </c>
      <c r="M499" s="133" t="s">
        <v>1076</v>
      </c>
      <c r="N499" s="133" t="s">
        <v>1076</v>
      </c>
      <c r="O499" s="133" t="s">
        <v>1076</v>
      </c>
      <c r="P499" s="133" t="s">
        <v>1076</v>
      </c>
      <c r="Q499" s="133" t="s">
        <v>1076</v>
      </c>
      <c r="R499" s="133" t="s">
        <v>1076</v>
      </c>
      <c r="S499" s="105" t="s">
        <v>1077</v>
      </c>
      <c r="T499" s="105" t="s">
        <v>1077</v>
      </c>
      <c r="U499" s="133" t="s">
        <v>1077</v>
      </c>
      <c r="V499" s="133" t="s">
        <v>1077</v>
      </c>
      <c r="W499" s="105" t="s">
        <v>18</v>
      </c>
      <c r="X499" s="105" t="s">
        <v>1119</v>
      </c>
      <c r="Y499" s="133" t="s">
        <v>296</v>
      </c>
      <c r="Z499" s="133">
        <v>1</v>
      </c>
      <c r="AA499" s="133" t="s">
        <v>1535</v>
      </c>
      <c r="AB499" s="262">
        <v>2</v>
      </c>
      <c r="AC499" s="262">
        <v>1</v>
      </c>
      <c r="AD499" s="133">
        <v>2800</v>
      </c>
      <c r="AE499" s="133">
        <v>16</v>
      </c>
      <c r="AF499" s="133">
        <v>2</v>
      </c>
      <c r="AG499" s="133">
        <v>127700</v>
      </c>
      <c r="AH499" s="133">
        <v>8</v>
      </c>
      <c r="AI499" s="133" t="s">
        <v>1522</v>
      </c>
      <c r="AJ499" s="133">
        <v>2</v>
      </c>
      <c r="AK499" s="133"/>
      <c r="AL499" s="133"/>
      <c r="AM499" s="133">
        <v>1</v>
      </c>
      <c r="AN499" s="133" t="s">
        <v>367</v>
      </c>
      <c r="AO499" s="133">
        <v>800</v>
      </c>
      <c r="AP499" s="212" t="s">
        <v>1140</v>
      </c>
      <c r="AQ499" s="162" t="s">
        <v>1081</v>
      </c>
      <c r="AR499" s="133" t="s">
        <v>1082</v>
      </c>
      <c r="AS499" s="212" t="s">
        <v>1188</v>
      </c>
      <c r="AT499" s="162" t="s">
        <v>1189</v>
      </c>
      <c r="AU499" s="133">
        <v>24.225999999999999</v>
      </c>
      <c r="AV499" s="133">
        <v>34.454000000000001</v>
      </c>
      <c r="AW499" s="162">
        <v>43.21</v>
      </c>
      <c r="AX499" s="133">
        <v>29.936</v>
      </c>
      <c r="AY499" s="133">
        <v>26.148</v>
      </c>
      <c r="AZ499" s="133">
        <v>497.96300000000002</v>
      </c>
      <c r="BA499" s="133">
        <v>26.643999999999998</v>
      </c>
      <c r="BB499" s="133">
        <v>27.472999999999999</v>
      </c>
      <c r="BC499" s="133">
        <v>47.259</v>
      </c>
      <c r="BD499" s="133">
        <v>31.032</v>
      </c>
      <c r="BE499" s="133">
        <v>182.16900000000001</v>
      </c>
      <c r="BF499" s="133">
        <v>51.9</v>
      </c>
      <c r="BG499" s="133">
        <v>65731.58</v>
      </c>
      <c r="BH499" s="133">
        <v>65786.294999999998</v>
      </c>
      <c r="BI499" s="133">
        <v>9.5009999999999994</v>
      </c>
      <c r="BJ499" s="133">
        <v>315.43299999999999</v>
      </c>
      <c r="BK499" s="133">
        <v>49162.133000000002</v>
      </c>
      <c r="BL499" s="133">
        <v>7.1</v>
      </c>
      <c r="BM499" s="162">
        <v>271.12599999999998</v>
      </c>
      <c r="BN499" s="133">
        <v>32824.286</v>
      </c>
      <c r="BO499" s="133">
        <v>4.74</v>
      </c>
      <c r="BP499" s="133">
        <v>174.08099999999999</v>
      </c>
      <c r="BQ499" s="133">
        <v>16402.817999999999</v>
      </c>
      <c r="BR499" s="133">
        <v>2.3690000000000002</v>
      </c>
      <c r="BS499" s="133">
        <v>147.70500000000001</v>
      </c>
      <c r="BT499" s="133">
        <v>826981.66</v>
      </c>
      <c r="BU499" s="133">
        <v>827335.99800000002</v>
      </c>
      <c r="BV499" s="133">
        <v>14.021000000000001</v>
      </c>
      <c r="BW499" s="133">
        <v>313.19200000000001</v>
      </c>
      <c r="BX499" s="133">
        <v>620508.59699999995</v>
      </c>
      <c r="BY499" s="133">
        <v>10.516</v>
      </c>
      <c r="BZ499" s="133">
        <v>242.304</v>
      </c>
      <c r="CA499" s="133">
        <v>413470.23200000002</v>
      </c>
      <c r="CB499" s="133">
        <v>7.0069999999999997</v>
      </c>
      <c r="CC499" s="133">
        <v>208.816</v>
      </c>
      <c r="CD499" s="133">
        <v>206731.63800000001</v>
      </c>
      <c r="CE499" s="133">
        <v>3.5030000000000001</v>
      </c>
      <c r="CF499" s="133">
        <v>162.07400000000001</v>
      </c>
      <c r="CG499" s="133">
        <v>263320.13</v>
      </c>
      <c r="CH499" s="133">
        <v>266296.53200000001</v>
      </c>
      <c r="CI499" s="133">
        <v>16.699000000000002</v>
      </c>
      <c r="CJ499" s="133">
        <v>320.12599999999998</v>
      </c>
      <c r="CK499" s="133">
        <v>197488.08199999999</v>
      </c>
      <c r="CL499" s="133">
        <v>12.384</v>
      </c>
      <c r="CM499" s="133">
        <v>253.268</v>
      </c>
      <c r="CN499" s="133">
        <v>131640.04</v>
      </c>
      <c r="CO499" s="133">
        <v>8.2550000000000008</v>
      </c>
      <c r="CP499" s="133">
        <v>172.23500000000001</v>
      </c>
      <c r="CQ499" s="133">
        <v>65853.279999999999</v>
      </c>
      <c r="CR499" s="133">
        <v>4.13</v>
      </c>
      <c r="CS499" s="133">
        <v>144.828</v>
      </c>
      <c r="CT499" s="133">
        <v>139384.44</v>
      </c>
      <c r="CU499" s="133">
        <v>139359.79999999999</v>
      </c>
      <c r="CV499" s="133">
        <v>9.26</v>
      </c>
      <c r="CW499" s="133">
        <v>214.75</v>
      </c>
      <c r="CX499" s="133">
        <v>104545.94</v>
      </c>
      <c r="CY499" s="133">
        <v>6.94</v>
      </c>
      <c r="CZ499" s="133">
        <v>193.03</v>
      </c>
      <c r="DA499" s="133">
        <v>69675.61</v>
      </c>
      <c r="DB499" s="133">
        <v>4.63</v>
      </c>
      <c r="DC499" s="133">
        <v>152.16</v>
      </c>
      <c r="DD499" s="133">
        <v>34811.82</v>
      </c>
      <c r="DE499" s="133">
        <v>2.31</v>
      </c>
      <c r="DF499" s="133">
        <v>135.74</v>
      </c>
      <c r="DG499" s="133">
        <v>182022.91</v>
      </c>
      <c r="DH499" s="133">
        <v>181630.68</v>
      </c>
      <c r="DI499" s="133">
        <v>8.6999999999999993</v>
      </c>
      <c r="DJ499" s="133">
        <v>240.45</v>
      </c>
      <c r="DK499" s="133">
        <v>136544.13</v>
      </c>
      <c r="DL499" s="133">
        <v>6.54</v>
      </c>
      <c r="DM499" s="133">
        <v>214.9</v>
      </c>
      <c r="DN499" s="133">
        <v>91015.87</v>
      </c>
      <c r="DO499" s="133">
        <v>4.3600000000000003</v>
      </c>
      <c r="DP499" s="133">
        <v>160.13</v>
      </c>
      <c r="DQ499" s="133">
        <v>45453.24</v>
      </c>
      <c r="DR499" s="133">
        <v>2.1800000000000002</v>
      </c>
      <c r="DS499" s="133">
        <v>139.36000000000001</v>
      </c>
      <c r="DT499" s="133">
        <v>153468.07999999999</v>
      </c>
      <c r="DU499" s="133">
        <v>153985.57</v>
      </c>
      <c r="DV499" s="133">
        <v>157.63999999999999</v>
      </c>
      <c r="DW499" s="133">
        <v>222.09</v>
      </c>
      <c r="DX499" s="133">
        <v>115192.7</v>
      </c>
      <c r="DY499" s="133">
        <v>117.92</v>
      </c>
      <c r="DZ499" s="133">
        <v>198.55</v>
      </c>
      <c r="EA499" s="133">
        <v>76777.34</v>
      </c>
      <c r="EB499" s="133">
        <v>78.599999999999994</v>
      </c>
      <c r="EC499" s="133">
        <v>155.02000000000001</v>
      </c>
      <c r="ED499" s="133">
        <v>38408.36</v>
      </c>
      <c r="EE499" s="133">
        <v>39.32</v>
      </c>
      <c r="EF499" s="133">
        <v>136.66999999999999</v>
      </c>
      <c r="EG499" s="133">
        <v>4023802.07</v>
      </c>
      <c r="EH499" s="162">
        <v>4023791.32</v>
      </c>
      <c r="EI499" s="133">
        <v>11.363</v>
      </c>
      <c r="EJ499" s="133">
        <v>309.57</v>
      </c>
      <c r="EK499" s="133">
        <v>3517553.7510000002</v>
      </c>
      <c r="EL499" s="133">
        <v>9.9329999999999998</v>
      </c>
      <c r="EM499" s="133">
        <v>277.36399999999998</v>
      </c>
      <c r="EN499" s="133">
        <v>2924967.9284000001</v>
      </c>
      <c r="EO499" s="133">
        <v>8.26</v>
      </c>
      <c r="EP499" s="133">
        <v>224.35</v>
      </c>
      <c r="EQ499" s="133">
        <v>2493304.98594</v>
      </c>
      <c r="ER499" s="133">
        <v>7.0410000000000004</v>
      </c>
      <c r="ES499" s="133">
        <v>207.01900000000001</v>
      </c>
      <c r="ET499" s="133">
        <v>2015607.43928</v>
      </c>
      <c r="EU499" s="133">
        <v>5.6920000000000002</v>
      </c>
      <c r="EV499" s="133">
        <v>186.066</v>
      </c>
      <c r="EW499" s="133">
        <v>1510643.2424399999</v>
      </c>
      <c r="EX499" s="133">
        <v>4.266</v>
      </c>
      <c r="EY499" s="133">
        <v>163.24700000000001</v>
      </c>
      <c r="EZ499" s="133">
        <v>1009574.28134</v>
      </c>
      <c r="FA499" s="133">
        <v>2.851</v>
      </c>
      <c r="FB499" s="133">
        <v>150.53399999999999</v>
      </c>
      <c r="FC499" s="133">
        <v>499298.39939999999</v>
      </c>
      <c r="FD499" s="133">
        <v>1.41</v>
      </c>
      <c r="FE499" s="133">
        <v>138.45699999999999</v>
      </c>
      <c r="FF499" s="133">
        <v>1652.94</v>
      </c>
      <c r="FG499" s="133">
        <v>1592.53</v>
      </c>
      <c r="FH499" s="133">
        <v>4.71</v>
      </c>
      <c r="FI499" s="133">
        <v>124.72</v>
      </c>
      <c r="FJ499" s="133">
        <v>828.38</v>
      </c>
      <c r="FK499" s="133">
        <v>2.4500000000000002</v>
      </c>
      <c r="FL499" s="133">
        <v>122.34</v>
      </c>
      <c r="FM499" s="132">
        <v>1114.03</v>
      </c>
      <c r="FN499" s="132">
        <v>1115.79</v>
      </c>
      <c r="FO499" s="133">
        <v>8.17</v>
      </c>
      <c r="FP499" s="133">
        <v>122.75</v>
      </c>
      <c r="FQ499" s="133">
        <v>560.22</v>
      </c>
      <c r="FR499" s="72">
        <v>4.0999999999999996</v>
      </c>
      <c r="FS499" s="72">
        <v>122.21</v>
      </c>
      <c r="FT499" s="72">
        <v>97.7</v>
      </c>
      <c r="FU499" s="72">
        <v>8.48</v>
      </c>
      <c r="FV499" s="72">
        <v>272.08</v>
      </c>
      <c r="FW499" s="72">
        <v>97.92</v>
      </c>
      <c r="FX499" s="72">
        <v>8.5</v>
      </c>
      <c r="FY499" s="72">
        <v>275.14</v>
      </c>
      <c r="FZ499" s="72">
        <v>2185068.06</v>
      </c>
      <c r="GA499" s="72">
        <v>14.75</v>
      </c>
      <c r="GB499" s="72">
        <v>268.14999999999998</v>
      </c>
      <c r="GC499" s="72">
        <v>8218758.7000000002</v>
      </c>
      <c r="GD499" s="72">
        <v>55.5</v>
      </c>
      <c r="GE499" s="72">
        <v>304.64</v>
      </c>
      <c r="GF499" s="72">
        <v>91.4</v>
      </c>
      <c r="GG499" s="72">
        <v>45</v>
      </c>
      <c r="GH499" s="72">
        <v>36</v>
      </c>
      <c r="GI499" s="72">
        <v>75.2</v>
      </c>
      <c r="GJ499" s="72">
        <v>51.9</v>
      </c>
      <c r="GK499" s="72">
        <v>230.6</v>
      </c>
      <c r="GL499" s="72">
        <v>0</v>
      </c>
      <c r="GM499" s="72">
        <v>1</v>
      </c>
      <c r="GN499" s="72">
        <v>0</v>
      </c>
      <c r="GO499" s="133">
        <v>0</v>
      </c>
      <c r="GP499" s="133">
        <v>0</v>
      </c>
      <c r="GQ499" s="133">
        <v>0</v>
      </c>
      <c r="GR499" s="133" t="s">
        <v>1106</v>
      </c>
      <c r="GS499" s="72"/>
      <c r="GT499" s="72">
        <v>0.89</v>
      </c>
      <c r="GU499" s="72">
        <v>0.93</v>
      </c>
      <c r="GV499" s="72">
        <v>0.94</v>
      </c>
      <c r="GW499" s="72">
        <v>0.93</v>
      </c>
      <c r="GX499" s="72" t="s">
        <v>1085</v>
      </c>
      <c r="GY499" s="72">
        <v>1</v>
      </c>
      <c r="GZ499" s="72">
        <v>800</v>
      </c>
      <c r="HA499" s="133" t="s">
        <v>1086</v>
      </c>
      <c r="HB499" s="133" t="s">
        <v>1444</v>
      </c>
      <c r="HC499" s="53" t="str">
        <f t="shared" si="54"/>
        <v>212</v>
      </c>
      <c r="HD499" s="56">
        <f t="shared" si="53"/>
        <v>2021</v>
      </c>
      <c r="HF499" s="56" t="e">
        <f>MATCH(ROUND(#REF!,1),#REF!,0)</f>
        <v>#REF!</v>
      </c>
      <c r="HG499" s="56" t="e">
        <f>MATCH(ROUND(#REF!,1),#REF!,0)</f>
        <v>#REF!</v>
      </c>
      <c r="HH499" s="56" t="e">
        <f>MATCH(ROUND(#REF!,1),#REF!,0)</f>
        <v>#REF!</v>
      </c>
      <c r="HI499" s="56" t="e">
        <f>MATCH(ROUND(#REF!,1),#REF!,0)</f>
        <v>#REF!</v>
      </c>
      <c r="HK499" s="115">
        <f t="shared" si="49"/>
        <v>1</v>
      </c>
      <c r="HL499" s="115" t="str" cm="1">
        <f t="array" ref="HL499">IFERROR(INDEX(#REF!,'5. Data Set'!HH499),"")</f>
        <v/>
      </c>
      <c r="HN499" s="116" t="str" cm="1">
        <f t="array" ref="HN499">IF(IFERROR(INDEX($E$5:$E$900,SMALL(IF(ROUND($EH$5:$EH$900,1)=ROUND($EH499,1),ROW($EH$5:$EH$900)-4,""),1)),"")=$E499,"",IFERROR(INDEX($E$5:$E$900,SMALL(IF(ROUND($EH$5:$EH$900,1)=ROUND($EH499,1),ROW($EH$5:$EH$900)-4,""),1)),""))</f>
        <v/>
      </c>
      <c r="HO499" s="116" t="str" cm="1">
        <f t="array" ref="HO499">IF(IFERROR(INDEX($E$5:$E$900,SMALL(IF(ROUND($EH$5:$EH$900,1)=ROUND($EH499,1),ROW($EH$5:$EH$900)-4,""),2)),"")=$E499,"",IFERROR(INDEX($E$5:$E$900,SMALL(IF(ROUND($EH$5:$EH$900,1)=ROUND($EH499,1),ROW($EH$5:$EH$900)-4,""),2)),""))</f>
        <v/>
      </c>
      <c r="HP499" s="116" t="str" cm="1">
        <f t="array" ref="HP499">IF(IFERROR(INDEX($E$5:$E$900,SMALL(IF(ROUND($EH$5:$EH$900,1)=ROUND($EH499,1),ROW($EH$5:$EH$900)-4,""),3)),"")=$E499,"",IFERROR(INDEX($E$5:$E$900,SMALL(IF(ROUND($EH$5:$EH$900,1)=ROUND($EH499,1),ROW($EH$5:$EH$900)-4,""),3)),""))</f>
        <v/>
      </c>
      <c r="HQ499" s="117" t="str" cm="1">
        <f t="array" ref="HQ499">IF(IFERROR(INDEX($E$5:$E$900,SMALL(IF(ROUND($EH$5:$EH$900,1)=ROUND($EH499,1),ROW($EH$5:$EH$900)-4,""),4)),"")=$E499,"",IFERROR(INDEX($E$5:$E$900,SMALL(IF(ROUND($EH$5:$EH$900,1)=ROUND($EH499,1),ROW($EH$5:$EH$900)-4,""),4)),""))</f>
        <v/>
      </c>
      <c r="HR499" s="118"/>
      <c r="HS499" s="105" t="str">
        <f t="shared" si="50"/>
        <v>BCXF</v>
      </c>
      <c r="HT499" s="119" t="str">
        <f t="shared" si="51"/>
        <v/>
      </c>
      <c r="HU499" s="119" t="str">
        <f t="shared" si="51"/>
        <v/>
      </c>
      <c r="HV499" s="119" t="str">
        <f t="shared" si="51"/>
        <v/>
      </c>
      <c r="HW499" s="119" t="str">
        <f t="shared" si="48"/>
        <v/>
      </c>
    </row>
    <row r="500" spans="1:231" ht="15" customHeight="1" x14ac:dyDescent="0.25">
      <c r="A500" s="105" t="s">
        <v>1072</v>
      </c>
      <c r="B500" s="105" t="s">
        <v>1529</v>
      </c>
      <c r="C500" s="133" t="s">
        <v>1074</v>
      </c>
      <c r="D500" s="267">
        <v>2021</v>
      </c>
      <c r="E500" s="211" t="s">
        <v>1536</v>
      </c>
      <c r="F500" s="133" t="s">
        <v>49</v>
      </c>
      <c r="G500" s="133" t="s">
        <v>1076</v>
      </c>
      <c r="H500" s="133" t="s">
        <v>1076</v>
      </c>
      <c r="I500" s="133" t="s">
        <v>1076</v>
      </c>
      <c r="J500" s="133" t="s">
        <v>1076</v>
      </c>
      <c r="K500" s="105" t="s">
        <v>1076</v>
      </c>
      <c r="L500" s="105" t="s">
        <v>1076</v>
      </c>
      <c r="M500" s="133" t="s">
        <v>1076</v>
      </c>
      <c r="N500" s="133" t="s">
        <v>1076</v>
      </c>
      <c r="O500" s="133" t="s">
        <v>1076</v>
      </c>
      <c r="P500" s="133" t="s">
        <v>1076</v>
      </c>
      <c r="Q500" s="133" t="s">
        <v>1076</v>
      </c>
      <c r="R500" s="133" t="s">
        <v>1076</v>
      </c>
      <c r="S500" s="105" t="s">
        <v>1077</v>
      </c>
      <c r="T500" s="105" t="s">
        <v>1077</v>
      </c>
      <c r="U500" s="133" t="s">
        <v>1077</v>
      </c>
      <c r="V500" s="133" t="s">
        <v>1077</v>
      </c>
      <c r="W500" s="105" t="s">
        <v>18</v>
      </c>
      <c r="X500" s="105" t="s">
        <v>1119</v>
      </c>
      <c r="Y500" s="133" t="s">
        <v>296</v>
      </c>
      <c r="Z500" s="133">
        <v>1</v>
      </c>
      <c r="AA500" s="133" t="s">
        <v>1535</v>
      </c>
      <c r="AB500" s="133">
        <v>2</v>
      </c>
      <c r="AC500" s="133">
        <v>2</v>
      </c>
      <c r="AD500" s="133">
        <v>2800</v>
      </c>
      <c r="AE500" s="133">
        <v>32</v>
      </c>
      <c r="AF500" s="133">
        <v>2</v>
      </c>
      <c r="AG500" s="133">
        <v>255700</v>
      </c>
      <c r="AH500" s="133">
        <v>16</v>
      </c>
      <c r="AI500" s="133" t="s">
        <v>1528</v>
      </c>
      <c r="AJ500" s="133">
        <v>2</v>
      </c>
      <c r="AK500" s="133"/>
      <c r="AL500" s="133"/>
      <c r="AM500" s="133">
        <v>1</v>
      </c>
      <c r="AN500" s="133" t="s">
        <v>367</v>
      </c>
      <c r="AO500" s="133">
        <v>800</v>
      </c>
      <c r="AP500" s="212" t="s">
        <v>1140</v>
      </c>
      <c r="AQ500" s="162" t="s">
        <v>1081</v>
      </c>
      <c r="AR500" s="133" t="s">
        <v>1082</v>
      </c>
      <c r="AS500" s="212" t="s">
        <v>1188</v>
      </c>
      <c r="AT500" s="162" t="s">
        <v>1189</v>
      </c>
      <c r="AU500" s="133">
        <v>27.321000000000002</v>
      </c>
      <c r="AV500" s="133">
        <v>37.378</v>
      </c>
      <c r="AW500" s="162">
        <v>49.539000000000001</v>
      </c>
      <c r="AX500" s="133">
        <v>34.896000000000001</v>
      </c>
      <c r="AY500" s="133">
        <v>29.716999999999999</v>
      </c>
      <c r="AZ500" s="133">
        <v>568.46500000000003</v>
      </c>
      <c r="BA500" s="133">
        <v>29.538</v>
      </c>
      <c r="BB500" s="133">
        <v>16.878</v>
      </c>
      <c r="BC500" s="133">
        <v>29.305</v>
      </c>
      <c r="BD500" s="133">
        <v>32.378999999999998</v>
      </c>
      <c r="BE500" s="133">
        <v>287.75200000000001</v>
      </c>
      <c r="BF500" s="133">
        <v>59.1</v>
      </c>
      <c r="BG500" s="133">
        <v>131013.2</v>
      </c>
      <c r="BH500" s="133">
        <v>131202.40599999999</v>
      </c>
      <c r="BI500" s="133">
        <v>18.948</v>
      </c>
      <c r="BJ500" s="133">
        <v>582.29700000000003</v>
      </c>
      <c r="BK500" s="133">
        <v>98320.688999999998</v>
      </c>
      <c r="BL500" s="133">
        <v>14.199</v>
      </c>
      <c r="BM500" s="162">
        <v>472.553</v>
      </c>
      <c r="BN500" s="133">
        <v>65584.963000000003</v>
      </c>
      <c r="BO500" s="133">
        <v>9.4719999999999995</v>
      </c>
      <c r="BP500" s="133">
        <v>309.51600000000002</v>
      </c>
      <c r="BQ500" s="133">
        <v>32756.607</v>
      </c>
      <c r="BR500" s="133">
        <v>4.7309999999999999</v>
      </c>
      <c r="BS500" s="133">
        <v>254.01900000000001</v>
      </c>
      <c r="BT500" s="133">
        <v>1563413.41</v>
      </c>
      <c r="BU500" s="133">
        <v>1562677.625</v>
      </c>
      <c r="BV500" s="133">
        <v>26.481999999999999</v>
      </c>
      <c r="BW500" s="133">
        <v>559.25800000000004</v>
      </c>
      <c r="BX500" s="133">
        <v>1172673.0719999999</v>
      </c>
      <c r="BY500" s="133">
        <v>19.873000000000001</v>
      </c>
      <c r="BZ500" s="133">
        <v>432.911</v>
      </c>
      <c r="CA500" s="133">
        <v>781490.10499999998</v>
      </c>
      <c r="CB500" s="133">
        <v>13.244</v>
      </c>
      <c r="CC500" s="133">
        <v>365.53100000000001</v>
      </c>
      <c r="CD500" s="133">
        <v>390697.408</v>
      </c>
      <c r="CE500" s="133">
        <v>6.6210000000000004</v>
      </c>
      <c r="CF500" s="133">
        <v>267.14400000000001</v>
      </c>
      <c r="CG500" s="133">
        <v>523205.69</v>
      </c>
      <c r="CH500" s="133">
        <v>532344.59600000002</v>
      </c>
      <c r="CI500" s="133">
        <v>33.383000000000003</v>
      </c>
      <c r="CJ500" s="133">
        <v>563.63099999999997</v>
      </c>
      <c r="CK500" s="133">
        <v>392598.478</v>
      </c>
      <c r="CL500" s="133">
        <v>24.62</v>
      </c>
      <c r="CM500" s="133">
        <v>450.04199999999997</v>
      </c>
      <c r="CN500" s="133">
        <v>261812.46100000001</v>
      </c>
      <c r="CO500" s="133">
        <v>16.417999999999999</v>
      </c>
      <c r="CP500" s="133">
        <v>299.29899999999998</v>
      </c>
      <c r="CQ500" s="133">
        <v>130714.584</v>
      </c>
      <c r="CR500" s="133">
        <v>8.1969999999999992</v>
      </c>
      <c r="CS500" s="133">
        <v>241.90600000000001</v>
      </c>
      <c r="CT500" s="133">
        <v>278798.34000000003</v>
      </c>
      <c r="CU500" s="133">
        <v>278835.51</v>
      </c>
      <c r="CV500" s="133">
        <v>18.52</v>
      </c>
      <c r="CW500" s="133">
        <v>379.58</v>
      </c>
      <c r="CX500" s="133">
        <v>209024.22</v>
      </c>
      <c r="CY500" s="133">
        <v>13.88</v>
      </c>
      <c r="CZ500" s="133">
        <v>338.4</v>
      </c>
      <c r="DA500" s="133">
        <v>139416.26999999999</v>
      </c>
      <c r="DB500" s="133">
        <v>9.26</v>
      </c>
      <c r="DC500" s="133">
        <v>258.66000000000003</v>
      </c>
      <c r="DD500" s="133">
        <v>69718.59</v>
      </c>
      <c r="DE500" s="133">
        <v>4.63</v>
      </c>
      <c r="DF500" s="133">
        <v>223.75</v>
      </c>
      <c r="DG500" s="133">
        <v>365364.05</v>
      </c>
      <c r="DH500" s="133">
        <v>365689.31</v>
      </c>
      <c r="DI500" s="133">
        <v>17.510000000000002</v>
      </c>
      <c r="DJ500" s="133">
        <v>434.93</v>
      </c>
      <c r="DK500" s="133">
        <v>273893.74</v>
      </c>
      <c r="DL500" s="133">
        <v>13.11</v>
      </c>
      <c r="DM500" s="133">
        <v>388.1</v>
      </c>
      <c r="DN500" s="133">
        <v>182830.39</v>
      </c>
      <c r="DO500" s="133">
        <v>8.75</v>
      </c>
      <c r="DP500" s="133">
        <v>281.39</v>
      </c>
      <c r="DQ500" s="133">
        <v>91384.69</v>
      </c>
      <c r="DR500" s="133">
        <v>4.38</v>
      </c>
      <c r="DS500" s="133">
        <v>237.38</v>
      </c>
      <c r="DT500" s="133">
        <v>306964.27</v>
      </c>
      <c r="DU500" s="133">
        <v>308651.37</v>
      </c>
      <c r="DV500" s="133">
        <v>315.97000000000003</v>
      </c>
      <c r="DW500" s="133">
        <v>402.58</v>
      </c>
      <c r="DX500" s="133">
        <v>230114.64</v>
      </c>
      <c r="DY500" s="133">
        <v>235.57</v>
      </c>
      <c r="DZ500" s="133">
        <v>355.93</v>
      </c>
      <c r="EA500" s="133">
        <v>153422.81</v>
      </c>
      <c r="EB500" s="133">
        <v>157.06</v>
      </c>
      <c r="EC500" s="133">
        <v>267.33999999999997</v>
      </c>
      <c r="ED500" s="133">
        <v>76758.929999999993</v>
      </c>
      <c r="EE500" s="133">
        <v>78.58</v>
      </c>
      <c r="EF500" s="133">
        <v>229.63</v>
      </c>
      <c r="EG500" s="133">
        <v>7637752.1500000004</v>
      </c>
      <c r="EH500" s="162">
        <v>7617520.1600000001</v>
      </c>
      <c r="EI500" s="133">
        <v>21.512</v>
      </c>
      <c r="EJ500" s="133">
        <v>517.13</v>
      </c>
      <c r="EK500" s="133">
        <v>6673330.5609999998</v>
      </c>
      <c r="EL500" s="133">
        <v>18.844999999999999</v>
      </c>
      <c r="EM500" s="133">
        <v>470.19200000000001</v>
      </c>
      <c r="EN500" s="133">
        <v>5611618.2519800002</v>
      </c>
      <c r="EO500" s="133">
        <v>15.847</v>
      </c>
      <c r="EP500" s="133">
        <v>402.29700000000003</v>
      </c>
      <c r="EQ500" s="133">
        <v>4756436.9508800004</v>
      </c>
      <c r="ER500" s="133">
        <v>13.432</v>
      </c>
      <c r="ES500" s="133">
        <v>367.29599999999999</v>
      </c>
      <c r="ET500" s="133">
        <v>3823705.0473199999</v>
      </c>
      <c r="EU500" s="133">
        <v>10.798</v>
      </c>
      <c r="EV500" s="133">
        <v>321.83800000000002</v>
      </c>
      <c r="EW500" s="133">
        <v>2865831.16762</v>
      </c>
      <c r="EX500" s="133">
        <v>8.093</v>
      </c>
      <c r="EY500" s="133">
        <v>279.40800000000002</v>
      </c>
      <c r="EZ500" s="133">
        <v>1904416.1645200001</v>
      </c>
      <c r="FA500" s="133">
        <v>5.3780000000000001</v>
      </c>
      <c r="FB500" s="133">
        <v>254.41800000000001</v>
      </c>
      <c r="FC500" s="133">
        <v>953624.53162000002</v>
      </c>
      <c r="FD500" s="133">
        <v>2.6930000000000001</v>
      </c>
      <c r="FE500" s="133">
        <v>229.328</v>
      </c>
      <c r="FF500" s="133">
        <v>1634.78</v>
      </c>
      <c r="FG500" s="133">
        <v>1606.83</v>
      </c>
      <c r="FH500" s="133">
        <v>4.75</v>
      </c>
      <c r="FI500" s="133">
        <v>203.59</v>
      </c>
      <c r="FJ500" s="133">
        <v>823.02</v>
      </c>
      <c r="FK500" s="133">
        <v>2.4300000000000002</v>
      </c>
      <c r="FL500" s="133">
        <v>199.04</v>
      </c>
      <c r="FM500" s="132">
        <v>1124.02</v>
      </c>
      <c r="FN500" s="132">
        <v>1120.8499999999999</v>
      </c>
      <c r="FO500" s="133">
        <v>8.2100000000000009</v>
      </c>
      <c r="FP500" s="133">
        <v>198.38</v>
      </c>
      <c r="FQ500" s="133">
        <v>560.79</v>
      </c>
      <c r="FR500" s="72">
        <v>4.1100000000000003</v>
      </c>
      <c r="FS500" s="72">
        <v>197.77</v>
      </c>
      <c r="FT500" s="72">
        <v>182.95</v>
      </c>
      <c r="FU500" s="72">
        <v>15.88</v>
      </c>
      <c r="FV500" s="72">
        <v>489.5</v>
      </c>
      <c r="FW500" s="72">
        <v>183.09</v>
      </c>
      <c r="FX500" s="72">
        <v>15.89</v>
      </c>
      <c r="FY500" s="72">
        <v>491.83</v>
      </c>
      <c r="FZ500" s="72">
        <v>4362419.99</v>
      </c>
      <c r="GA500" s="72">
        <v>29.46</v>
      </c>
      <c r="GB500" s="72">
        <v>481.01</v>
      </c>
      <c r="GC500" s="72">
        <v>22651137.23</v>
      </c>
      <c r="GD500" s="72">
        <v>152.94999999999999</v>
      </c>
      <c r="GE500" s="72">
        <v>531.53</v>
      </c>
      <c r="GF500" s="72">
        <v>140.5</v>
      </c>
      <c r="GG500" s="72">
        <v>50.9</v>
      </c>
      <c r="GH500" s="72">
        <v>22.2</v>
      </c>
      <c r="GI500" s="72">
        <v>96.5</v>
      </c>
      <c r="GJ500" s="72">
        <v>59.1</v>
      </c>
      <c r="GK500" s="72">
        <v>230.1</v>
      </c>
      <c r="GL500" s="72">
        <v>0</v>
      </c>
      <c r="GM500" s="72">
        <v>1</v>
      </c>
      <c r="GN500" s="72">
        <v>0</v>
      </c>
      <c r="GO500" s="133">
        <v>0</v>
      </c>
      <c r="GP500" s="133">
        <v>0</v>
      </c>
      <c r="GQ500" s="133">
        <v>0</v>
      </c>
      <c r="GR500" s="133" t="s">
        <v>1106</v>
      </c>
      <c r="GS500" s="72"/>
      <c r="GT500" s="72">
        <v>0.89</v>
      </c>
      <c r="GU500" s="72">
        <v>0.93</v>
      </c>
      <c r="GV500" s="72">
        <v>0.94</v>
      </c>
      <c r="GW500" s="72">
        <v>0.93</v>
      </c>
      <c r="GX500" s="72" t="s">
        <v>1085</v>
      </c>
      <c r="GY500" s="72">
        <v>1</v>
      </c>
      <c r="GZ500" s="72">
        <v>800</v>
      </c>
      <c r="HA500" s="133" t="s">
        <v>1086</v>
      </c>
      <c r="HB500" s="133" t="s">
        <v>1444</v>
      </c>
      <c r="HC500" s="53" t="str">
        <f t="shared" si="54"/>
        <v>213</v>
      </c>
      <c r="HD500" s="56">
        <f t="shared" si="53"/>
        <v>2021</v>
      </c>
      <c r="HF500" s="56" t="e">
        <f>MATCH(ROUND(#REF!,1),#REF!,0)</f>
        <v>#REF!</v>
      </c>
      <c r="HG500" s="56" t="e">
        <f>MATCH(ROUND(#REF!,1),#REF!,0)</f>
        <v>#REF!</v>
      </c>
      <c r="HH500" s="56" t="e">
        <f>MATCH(ROUND(#REF!,1),#REF!,0)</f>
        <v>#REF!</v>
      </c>
      <c r="HI500" s="56" t="e">
        <f>MATCH(ROUND(#REF!,1),#REF!,0)</f>
        <v>#REF!</v>
      </c>
      <c r="HK500" s="115">
        <f t="shared" si="49"/>
        <v>2</v>
      </c>
      <c r="HL500" s="115" t="str" cm="1">
        <f t="array" ref="HL500">IFERROR(INDEX(#REF!,'5. Data Set'!HH500),"")</f>
        <v/>
      </c>
      <c r="HN500" s="116" t="str" cm="1">
        <f t="array" ref="HN500">IF(IFERROR(INDEX($E$5:$E$900,SMALL(IF(ROUND($EH$5:$EH$900,1)=ROUND($EH500,1),ROW($EH$5:$EH$900)-4,""),1)),"")=$E500,"",IFERROR(INDEX($E$5:$E$900,SMALL(IF(ROUND($EH$5:$EH$900,1)=ROUND($EH500,1),ROW($EH$5:$EH$900)-4,""),1)),""))</f>
        <v/>
      </c>
      <c r="HO500" s="116" t="str" cm="1">
        <f t="array" ref="HO500">IF(IFERROR(INDEX($E$5:$E$900,SMALL(IF(ROUND($EH$5:$EH$900,1)=ROUND($EH500,1),ROW($EH$5:$EH$900)-4,""),2)),"")=$E500,"",IFERROR(INDEX($E$5:$E$900,SMALL(IF(ROUND($EH$5:$EH$900,1)=ROUND($EH500,1),ROW($EH$5:$EH$900)-4,""),2)),""))</f>
        <v/>
      </c>
      <c r="HP500" s="116" t="str" cm="1">
        <f t="array" ref="HP500">IF(IFERROR(INDEX($E$5:$E$900,SMALL(IF(ROUND($EH$5:$EH$900,1)=ROUND($EH500,1),ROW($EH$5:$EH$900)-4,""),3)),"")=$E500,"",IFERROR(INDEX($E$5:$E$900,SMALL(IF(ROUND($EH$5:$EH$900,1)=ROUND($EH500,1),ROW($EH$5:$EH$900)-4,""),3)),""))</f>
        <v/>
      </c>
      <c r="HQ500" s="117" t="str" cm="1">
        <f t="array" ref="HQ500">IF(IFERROR(INDEX($E$5:$E$900,SMALL(IF(ROUND($EH$5:$EH$900,1)=ROUND($EH500,1),ROW($EH$5:$EH$900)-4,""),4)),"")=$E500,"",IFERROR(INDEX($E$5:$E$900,SMALL(IF(ROUND($EH$5:$EH$900,1)=ROUND($EH500,1),ROW($EH$5:$EH$900)-4,""),4)),""))</f>
        <v/>
      </c>
      <c r="HR500" s="118"/>
      <c r="HS500" s="105" t="str">
        <f t="shared" si="50"/>
        <v>BCXF</v>
      </c>
      <c r="HT500" s="119" t="str">
        <f t="shared" si="51"/>
        <v/>
      </c>
      <c r="HU500" s="119" t="str">
        <f t="shared" si="51"/>
        <v/>
      </c>
      <c r="HV500" s="119" t="str">
        <f t="shared" si="51"/>
        <v/>
      </c>
      <c r="HW500" s="119" t="str">
        <f t="shared" si="48"/>
        <v/>
      </c>
    </row>
    <row r="501" spans="1:231" ht="15" customHeight="1" x14ac:dyDescent="0.25">
      <c r="A501" s="110" t="s">
        <v>1072</v>
      </c>
      <c r="B501" s="110" t="s">
        <v>1537</v>
      </c>
      <c r="C501" s="107" t="s">
        <v>1074</v>
      </c>
      <c r="D501" s="108">
        <v>2021</v>
      </c>
      <c r="E501" s="109" t="s">
        <v>1538</v>
      </c>
      <c r="F501" s="107" t="s">
        <v>49</v>
      </c>
      <c r="G501" s="107" t="s">
        <v>1076</v>
      </c>
      <c r="H501" s="107" t="s">
        <v>1076</v>
      </c>
      <c r="I501" s="107" t="s">
        <v>1076</v>
      </c>
      <c r="J501" s="107" t="s">
        <v>1076</v>
      </c>
      <c r="K501" s="107" t="s">
        <v>1076</v>
      </c>
      <c r="L501" s="107" t="s">
        <v>1076</v>
      </c>
      <c r="M501" s="107" t="s">
        <v>1076</v>
      </c>
      <c r="N501" s="107" t="s">
        <v>1076</v>
      </c>
      <c r="O501" s="107" t="s">
        <v>1076</v>
      </c>
      <c r="P501" s="107" t="s">
        <v>1076</v>
      </c>
      <c r="Q501" s="107" t="s">
        <v>1076</v>
      </c>
      <c r="R501" s="107" t="s">
        <v>1076</v>
      </c>
      <c r="S501" s="107" t="s">
        <v>1077</v>
      </c>
      <c r="T501" s="107" t="s">
        <v>1077</v>
      </c>
      <c r="U501" s="107" t="s">
        <v>1077</v>
      </c>
      <c r="V501" s="107" t="s">
        <v>1076</v>
      </c>
      <c r="W501" s="107" t="s">
        <v>18</v>
      </c>
      <c r="X501" s="105" t="s">
        <v>1098</v>
      </c>
      <c r="Y501" s="107" t="s">
        <v>296</v>
      </c>
      <c r="Z501" s="107">
        <v>1</v>
      </c>
      <c r="AA501" s="107" t="s">
        <v>1539</v>
      </c>
      <c r="AB501" s="246">
        <v>2</v>
      </c>
      <c r="AC501" s="246">
        <v>1</v>
      </c>
      <c r="AD501" s="107">
        <v>2000</v>
      </c>
      <c r="AE501" s="107">
        <v>28</v>
      </c>
      <c r="AF501" s="107">
        <v>2</v>
      </c>
      <c r="AG501" s="107">
        <v>127700</v>
      </c>
      <c r="AH501" s="107">
        <v>8</v>
      </c>
      <c r="AI501" s="107" t="s">
        <v>1522</v>
      </c>
      <c r="AJ501" s="110">
        <v>2</v>
      </c>
      <c r="AK501" s="110"/>
      <c r="AL501" s="107"/>
      <c r="AM501" s="107">
        <v>1</v>
      </c>
      <c r="AN501" s="110" t="s">
        <v>367</v>
      </c>
      <c r="AO501" s="110">
        <v>800</v>
      </c>
      <c r="AP501" s="107" t="s">
        <v>1140</v>
      </c>
      <c r="AQ501" s="107" t="s">
        <v>1081</v>
      </c>
      <c r="AR501" s="107" t="s">
        <v>319</v>
      </c>
      <c r="AS501" s="107" t="s">
        <v>481</v>
      </c>
      <c r="AT501" s="107" t="s">
        <v>478</v>
      </c>
      <c r="AU501" s="111">
        <v>23.925000000000001</v>
      </c>
      <c r="AV501" s="111">
        <v>29.994</v>
      </c>
      <c r="AW501" s="111">
        <v>32.585999999999999</v>
      </c>
      <c r="AX501" s="111">
        <v>18.847000000000001</v>
      </c>
      <c r="AY501" s="111">
        <v>16.611999999999998</v>
      </c>
      <c r="AZ501" s="111">
        <v>206.96600000000001</v>
      </c>
      <c r="BA501" s="111">
        <v>20.931999999999999</v>
      </c>
      <c r="BB501" s="111">
        <v>26.423999999999999</v>
      </c>
      <c r="BC501" s="111">
        <v>28.056999999999999</v>
      </c>
      <c r="BD501" s="111">
        <v>30.638999999999999</v>
      </c>
      <c r="BE501" s="111">
        <v>95.003</v>
      </c>
      <c r="BF501" s="111">
        <v>36.9</v>
      </c>
      <c r="BG501" s="107">
        <v>69978.05</v>
      </c>
      <c r="BH501" s="112">
        <v>69960.824999999997</v>
      </c>
      <c r="BI501" s="111">
        <v>10.103999999999999</v>
      </c>
      <c r="BJ501" s="112">
        <v>344.24299999999999</v>
      </c>
      <c r="BK501" s="112">
        <v>52285.163</v>
      </c>
      <c r="BL501" s="111">
        <v>7.5510000000000002</v>
      </c>
      <c r="BM501" s="112">
        <v>305.52300000000002</v>
      </c>
      <c r="BN501" s="112">
        <v>34925.089999999997</v>
      </c>
      <c r="BO501" s="111">
        <v>5.0439999999999996</v>
      </c>
      <c r="BP501" s="112">
        <v>197.17099999999999</v>
      </c>
      <c r="BQ501" s="112">
        <v>17436.062000000002</v>
      </c>
      <c r="BR501" s="111">
        <v>2.5179999999999998</v>
      </c>
      <c r="BS501" s="107">
        <v>142.59700000000001</v>
      </c>
      <c r="BT501" s="107">
        <v>760680.74</v>
      </c>
      <c r="BU501" s="112">
        <v>759978.76500000001</v>
      </c>
      <c r="BV501" s="107">
        <v>12.879</v>
      </c>
      <c r="BW501" s="107">
        <v>339.17500000000001</v>
      </c>
      <c r="BX501" s="107">
        <v>570698.43999999994</v>
      </c>
      <c r="BY501" s="107">
        <v>9.6720000000000006</v>
      </c>
      <c r="BZ501" s="107">
        <v>269.697</v>
      </c>
      <c r="CA501" s="107">
        <v>380199.72499999998</v>
      </c>
      <c r="CB501" s="107">
        <v>6.4429999999999996</v>
      </c>
      <c r="CC501" s="107">
        <v>229.19</v>
      </c>
      <c r="CD501" s="107">
        <v>190307.79800000001</v>
      </c>
      <c r="CE501" s="107">
        <v>3.2250000000000001</v>
      </c>
      <c r="CF501" s="107">
        <v>152.54</v>
      </c>
      <c r="CG501" s="107">
        <v>220201.77</v>
      </c>
      <c r="CH501" s="112">
        <v>218357.07699999999</v>
      </c>
      <c r="CI501" s="107">
        <v>13.693</v>
      </c>
      <c r="CJ501" s="107">
        <v>328.10399999999998</v>
      </c>
      <c r="CK501" s="107">
        <v>165058.054</v>
      </c>
      <c r="CL501" s="107">
        <v>10.351000000000001</v>
      </c>
      <c r="CM501" s="107">
        <v>326.34199999999998</v>
      </c>
      <c r="CN501" s="107">
        <v>110095.33100000001</v>
      </c>
      <c r="CO501" s="107">
        <v>6.9039999999999999</v>
      </c>
      <c r="CP501" s="107">
        <v>200.608</v>
      </c>
      <c r="CQ501" s="107">
        <v>55068.906000000003</v>
      </c>
      <c r="CR501" s="107">
        <v>3.4529999999999998</v>
      </c>
      <c r="CS501" s="107">
        <v>139.535</v>
      </c>
      <c r="CT501" s="107">
        <v>93467.7</v>
      </c>
      <c r="CU501" s="107">
        <v>93457.2</v>
      </c>
      <c r="CV501" s="107">
        <v>6.21</v>
      </c>
      <c r="CW501" s="107">
        <v>261.3</v>
      </c>
      <c r="CX501" s="112">
        <v>70119.259999999995</v>
      </c>
      <c r="CY501" s="107">
        <v>4.66</v>
      </c>
      <c r="CZ501" s="107">
        <v>238.24</v>
      </c>
      <c r="DA501" s="112">
        <v>46725.89</v>
      </c>
      <c r="DB501" s="107">
        <v>3.1</v>
      </c>
      <c r="DC501" s="107">
        <v>144.76</v>
      </c>
      <c r="DD501" s="112">
        <v>23352.45</v>
      </c>
      <c r="DE501" s="107">
        <v>1.55</v>
      </c>
      <c r="DF501" s="107">
        <v>122.38</v>
      </c>
      <c r="DG501" s="107">
        <v>127336.3</v>
      </c>
      <c r="DH501" s="112">
        <v>127317.88</v>
      </c>
      <c r="DI501" s="107">
        <v>6.1</v>
      </c>
      <c r="DJ501" s="107">
        <v>296.43</v>
      </c>
      <c r="DK501" s="112">
        <v>95451.23</v>
      </c>
      <c r="DL501" s="107">
        <v>4.57</v>
      </c>
      <c r="DM501" s="107">
        <v>271.99</v>
      </c>
      <c r="DN501" s="112">
        <v>63585.58</v>
      </c>
      <c r="DO501" s="107">
        <v>3.04</v>
      </c>
      <c r="DP501" s="107">
        <v>161.77000000000001</v>
      </c>
      <c r="DQ501" s="112">
        <v>31876.14</v>
      </c>
      <c r="DR501" s="107">
        <v>1.53</v>
      </c>
      <c r="DS501" s="107">
        <v>130.30000000000001</v>
      </c>
      <c r="DT501" s="107">
        <v>71827.240000000005</v>
      </c>
      <c r="DU501" s="112">
        <v>71867.039999999994</v>
      </c>
      <c r="DV501" s="107">
        <v>73.569999999999993</v>
      </c>
      <c r="DW501" s="107">
        <v>291.3</v>
      </c>
      <c r="DX501" s="112">
        <v>53995.48</v>
      </c>
      <c r="DY501" s="107">
        <v>55.28</v>
      </c>
      <c r="DZ501" s="107">
        <v>260.14999999999998</v>
      </c>
      <c r="EA501" s="112">
        <v>35863.82</v>
      </c>
      <c r="EB501" s="107">
        <v>36.71</v>
      </c>
      <c r="EC501" s="107">
        <v>154.22</v>
      </c>
      <c r="ED501" s="112">
        <v>17950.509999999998</v>
      </c>
      <c r="EE501" s="107">
        <v>18.38</v>
      </c>
      <c r="EF501" s="107">
        <v>127.94</v>
      </c>
      <c r="EG501" s="107">
        <v>3172643.92</v>
      </c>
      <c r="EH501" s="111">
        <v>3182050.99</v>
      </c>
      <c r="EI501" s="107">
        <v>8.9860000000000007</v>
      </c>
      <c r="EJ501" s="107">
        <v>316.60000000000002</v>
      </c>
      <c r="EK501" s="112">
        <v>2782018.4040000001</v>
      </c>
      <c r="EL501" s="107">
        <v>7.8559999999999999</v>
      </c>
      <c r="EM501" s="107">
        <v>296.70299999999997</v>
      </c>
      <c r="EN501" s="112">
        <v>2377864.3631000002</v>
      </c>
      <c r="EO501" s="107">
        <v>6.7149999999999999</v>
      </c>
      <c r="EP501" s="107">
        <v>268.77600000000001</v>
      </c>
      <c r="EQ501" s="112">
        <v>1978071.5312399999</v>
      </c>
      <c r="ER501" s="107">
        <v>5.5860000000000003</v>
      </c>
      <c r="ES501" s="107">
        <v>241.69</v>
      </c>
      <c r="ET501" s="112">
        <v>1587131.5078799999</v>
      </c>
      <c r="EU501" s="107">
        <v>4.4820000000000002</v>
      </c>
      <c r="EV501" s="107">
        <v>170.31200000000001</v>
      </c>
      <c r="EW501" s="112">
        <v>1189109.2377200001</v>
      </c>
      <c r="EX501" s="107">
        <v>3.3580000000000001</v>
      </c>
      <c r="EY501" s="107">
        <v>154.762</v>
      </c>
      <c r="EZ501" s="112">
        <v>792149.30458</v>
      </c>
      <c r="FA501" s="107">
        <v>2.2370000000000001</v>
      </c>
      <c r="FB501" s="107">
        <v>137.96</v>
      </c>
      <c r="FC501" s="112">
        <v>396605.82079999999</v>
      </c>
      <c r="FD501" s="107">
        <v>1.1200000000000001</v>
      </c>
      <c r="FE501" s="107">
        <v>122.039</v>
      </c>
      <c r="FF501" s="107">
        <v>1349.52</v>
      </c>
      <c r="FG501" s="112">
        <v>1405.75</v>
      </c>
      <c r="FH501" s="107">
        <v>4.1500000000000004</v>
      </c>
      <c r="FI501" s="107">
        <v>106.13</v>
      </c>
      <c r="FJ501" s="112">
        <v>676.17</v>
      </c>
      <c r="FK501" s="107">
        <v>2</v>
      </c>
      <c r="FL501" s="107">
        <v>111.97</v>
      </c>
      <c r="FM501" s="107">
        <v>591.66</v>
      </c>
      <c r="FN501" s="112">
        <v>595.64</v>
      </c>
      <c r="FO501" s="107">
        <v>4.3600000000000003</v>
      </c>
      <c r="FP501" s="107">
        <v>104.77</v>
      </c>
      <c r="FQ501" s="112">
        <v>293.37</v>
      </c>
      <c r="FR501" s="107">
        <v>2.15</v>
      </c>
      <c r="FS501" s="107">
        <v>113.56</v>
      </c>
      <c r="FT501" s="107">
        <v>110.65</v>
      </c>
      <c r="FU501" s="107">
        <v>9.61</v>
      </c>
      <c r="FV501" s="107">
        <v>313.39999999999998</v>
      </c>
      <c r="FW501" s="107">
        <v>111.19</v>
      </c>
      <c r="FX501" s="107">
        <v>9.65</v>
      </c>
      <c r="FY501" s="107">
        <v>315.10000000000002</v>
      </c>
      <c r="FZ501" s="107">
        <v>1387192.47</v>
      </c>
      <c r="GA501" s="107">
        <v>9.3699999999999992</v>
      </c>
      <c r="GB501" s="107">
        <v>346.57</v>
      </c>
      <c r="GC501" s="107">
        <v>4521026.21</v>
      </c>
      <c r="GD501" s="107">
        <v>30.53</v>
      </c>
      <c r="GE501" s="113">
        <v>321.33999999999997</v>
      </c>
      <c r="GF501" s="113">
        <v>102.7</v>
      </c>
      <c r="GG501" s="113">
        <v>31.6</v>
      </c>
      <c r="GH501" s="113">
        <v>27.2</v>
      </c>
      <c r="GI501" s="113">
        <v>54</v>
      </c>
      <c r="GJ501" s="113">
        <v>36.9</v>
      </c>
      <c r="GK501" s="113">
        <v>230.2</v>
      </c>
      <c r="GL501" s="107">
        <v>0</v>
      </c>
      <c r="GM501" s="107">
        <v>1</v>
      </c>
      <c r="GN501" s="107">
        <v>0</v>
      </c>
      <c r="GO501" s="133">
        <v>0</v>
      </c>
      <c r="GP501" s="133">
        <v>0</v>
      </c>
      <c r="GQ501" s="133">
        <v>0</v>
      </c>
      <c r="GR501" s="133" t="s">
        <v>1106</v>
      </c>
      <c r="GS501" s="72"/>
      <c r="GT501" s="72">
        <v>0.89</v>
      </c>
      <c r="GU501" s="72">
        <v>0.93</v>
      </c>
      <c r="GV501" s="72">
        <v>0.94520000000000004</v>
      </c>
      <c r="GW501" s="72">
        <v>0.93</v>
      </c>
      <c r="GX501" s="72" t="s">
        <v>1085</v>
      </c>
      <c r="GY501" s="72">
        <v>1</v>
      </c>
      <c r="GZ501" s="72">
        <v>800</v>
      </c>
      <c r="HA501" s="133" t="s">
        <v>1086</v>
      </c>
      <c r="HB501" s="133" t="s">
        <v>1540</v>
      </c>
      <c r="HC501" s="53" t="str">
        <f t="shared" si="54"/>
        <v>214</v>
      </c>
      <c r="HD501" s="56">
        <f t="shared" si="53"/>
        <v>2021</v>
      </c>
      <c r="HF501" s="56" t="e">
        <f>MATCH(ROUND(#REF!,1),#REF!,0)</f>
        <v>#REF!</v>
      </c>
      <c r="HG501" s="56" t="e">
        <f>MATCH(ROUND(#REF!,1),#REF!,0)</f>
        <v>#REF!</v>
      </c>
      <c r="HH501" s="56" t="e">
        <f>MATCH(ROUND(#REF!,1),#REF!,0)</f>
        <v>#REF!</v>
      </c>
      <c r="HI501" s="56" t="e">
        <f>MATCH(ROUND(#REF!,1),#REF!,0)</f>
        <v>#REF!</v>
      </c>
      <c r="HK501" s="115">
        <f t="shared" si="49"/>
        <v>1</v>
      </c>
      <c r="HL501" s="115" t="str" cm="1">
        <f t="array" ref="HL501">IFERROR(INDEX(#REF!,'5. Data Set'!HH501),"")</f>
        <v/>
      </c>
      <c r="HN501" s="116" t="str" cm="1">
        <f t="array" ref="HN501">IF(IFERROR(INDEX($E$5:$E$900,SMALL(IF(ROUND($EH$5:$EH$900,1)=ROUND($EH501,1),ROW($EH$5:$EH$900)-4,""),1)),"")=$E501,"",IFERROR(INDEX($E$5:$E$900,SMALL(IF(ROUND($EH$5:$EH$900,1)=ROUND($EH501,1),ROW($EH$5:$EH$900)-4,""),1)),""))</f>
        <v/>
      </c>
      <c r="HO501" s="116" t="str" cm="1">
        <f t="array" ref="HO501">IF(IFERROR(INDEX($E$5:$E$900,SMALL(IF(ROUND($EH$5:$EH$900,1)=ROUND($EH501,1),ROW($EH$5:$EH$900)-4,""),2)),"")=$E501,"",IFERROR(INDEX($E$5:$E$900,SMALL(IF(ROUND($EH$5:$EH$900,1)=ROUND($EH501,1),ROW($EH$5:$EH$900)-4,""),2)),""))</f>
        <v/>
      </c>
      <c r="HP501" s="116" t="str" cm="1">
        <f t="array" ref="HP501">IF(IFERROR(INDEX($E$5:$E$900,SMALL(IF(ROUND($EH$5:$EH$900,1)=ROUND($EH501,1),ROW($EH$5:$EH$900)-4,""),3)),"")=$E501,"",IFERROR(INDEX($E$5:$E$900,SMALL(IF(ROUND($EH$5:$EH$900,1)=ROUND($EH501,1),ROW($EH$5:$EH$900)-4,""),3)),""))</f>
        <v/>
      </c>
      <c r="HQ501" s="117" t="str" cm="1">
        <f t="array" ref="HQ501">IF(IFERROR(INDEX($E$5:$E$900,SMALL(IF(ROUND($EH$5:$EH$900,1)=ROUND($EH501,1),ROW($EH$5:$EH$900)-4,""),4)),"")=$E501,"",IFERROR(INDEX($E$5:$E$900,SMALL(IF(ROUND($EH$5:$EH$900,1)=ROUND($EH501,1),ROW($EH$5:$EH$900)-4,""),4)),""))</f>
        <v/>
      </c>
      <c r="HR501" s="118"/>
      <c r="HS501" s="105" t="str">
        <f t="shared" si="50"/>
        <v>BCXG</v>
      </c>
      <c r="HT501" s="119" t="str">
        <f t="shared" si="51"/>
        <v/>
      </c>
      <c r="HU501" s="119" t="str">
        <f t="shared" si="51"/>
        <v/>
      </c>
      <c r="HV501" s="119" t="str">
        <f t="shared" si="51"/>
        <v/>
      </c>
      <c r="HW501" s="119" t="str">
        <f t="shared" si="48"/>
        <v/>
      </c>
    </row>
    <row r="502" spans="1:231" ht="12.75" customHeight="1" x14ac:dyDescent="0.25">
      <c r="A502" s="110" t="s">
        <v>1072</v>
      </c>
      <c r="B502" s="110" t="s">
        <v>1537</v>
      </c>
      <c r="C502" s="107" t="s">
        <v>1074</v>
      </c>
      <c r="D502" s="108">
        <v>2021</v>
      </c>
      <c r="E502" s="109" t="s">
        <v>1541</v>
      </c>
      <c r="F502" s="107" t="s">
        <v>309</v>
      </c>
      <c r="G502" s="107" t="s">
        <v>1076</v>
      </c>
      <c r="H502" s="107" t="s">
        <v>1076</v>
      </c>
      <c r="I502" s="107" t="s">
        <v>1076</v>
      </c>
      <c r="J502" s="107" t="s">
        <v>1076</v>
      </c>
      <c r="K502" s="107" t="s">
        <v>1076</v>
      </c>
      <c r="L502" s="107" t="s">
        <v>1076</v>
      </c>
      <c r="M502" s="107" t="s">
        <v>1076</v>
      </c>
      <c r="N502" s="107" t="s">
        <v>1076</v>
      </c>
      <c r="O502" s="107" t="s">
        <v>1076</v>
      </c>
      <c r="P502" s="107" t="s">
        <v>1076</v>
      </c>
      <c r="Q502" s="107" t="s">
        <v>1076</v>
      </c>
      <c r="R502" s="107" t="s">
        <v>1076</v>
      </c>
      <c r="S502" s="107" t="s">
        <v>1077</v>
      </c>
      <c r="T502" s="107" t="s">
        <v>1077</v>
      </c>
      <c r="U502" s="107" t="s">
        <v>1077</v>
      </c>
      <c r="V502" s="107" t="s">
        <v>1077</v>
      </c>
      <c r="W502" s="107" t="s">
        <v>18</v>
      </c>
      <c r="X502" s="105" t="s">
        <v>1098</v>
      </c>
      <c r="Y502" s="107" t="s">
        <v>296</v>
      </c>
      <c r="Z502" s="107">
        <v>1</v>
      </c>
      <c r="AA502" s="107" t="s">
        <v>1078</v>
      </c>
      <c r="AB502" s="110">
        <v>1</v>
      </c>
      <c r="AC502" s="110">
        <v>2</v>
      </c>
      <c r="AD502" s="107">
        <v>2800</v>
      </c>
      <c r="AE502" s="107">
        <v>8</v>
      </c>
      <c r="AF502" s="107">
        <v>2</v>
      </c>
      <c r="AG502" s="107">
        <v>63700</v>
      </c>
      <c r="AH502" s="107">
        <v>8</v>
      </c>
      <c r="AI502" s="107" t="s">
        <v>1132</v>
      </c>
      <c r="AJ502" s="110">
        <v>2</v>
      </c>
      <c r="AK502" s="110"/>
      <c r="AL502" s="107"/>
      <c r="AM502" s="107">
        <v>1</v>
      </c>
      <c r="AN502" s="110" t="s">
        <v>367</v>
      </c>
      <c r="AO502" s="110">
        <v>800</v>
      </c>
      <c r="AP502" s="107" t="s">
        <v>1133</v>
      </c>
      <c r="AQ502" s="107" t="s">
        <v>1081</v>
      </c>
      <c r="AR502" s="107" t="s">
        <v>319</v>
      </c>
      <c r="AS502" s="107" t="s">
        <v>481</v>
      </c>
      <c r="AT502" s="107" t="s">
        <v>478</v>
      </c>
      <c r="AU502" s="111">
        <v>12.117000000000001</v>
      </c>
      <c r="AV502" s="111">
        <v>20.952999999999999</v>
      </c>
      <c r="AW502" s="111">
        <v>17.913</v>
      </c>
      <c r="AX502" s="111">
        <v>10.295</v>
      </c>
      <c r="AY502" s="111">
        <v>8.9570000000000007</v>
      </c>
      <c r="AZ502" s="111">
        <v>107.60599999999999</v>
      </c>
      <c r="BA502" s="111">
        <v>11.502000000000001</v>
      </c>
      <c r="BB502" s="111">
        <v>13.414</v>
      </c>
      <c r="BC502" s="111">
        <v>39.450000000000003</v>
      </c>
      <c r="BD502" s="111">
        <v>28.257000000000001</v>
      </c>
      <c r="BE502" s="111">
        <v>64.8</v>
      </c>
      <c r="BF502" s="111">
        <v>23.3</v>
      </c>
      <c r="BG502" s="107">
        <v>22244.19</v>
      </c>
      <c r="BH502" s="112">
        <v>22239.498</v>
      </c>
      <c r="BI502" s="111">
        <v>3.2120000000000002</v>
      </c>
      <c r="BJ502" s="112">
        <v>202.63</v>
      </c>
      <c r="BK502" s="112">
        <v>16611.692999999999</v>
      </c>
      <c r="BL502" s="111">
        <v>2.399</v>
      </c>
      <c r="BM502" s="112">
        <v>188.22200000000001</v>
      </c>
      <c r="BN502" s="112">
        <v>11105.375</v>
      </c>
      <c r="BO502" s="111">
        <v>1.6040000000000001</v>
      </c>
      <c r="BP502" s="112">
        <v>119.892</v>
      </c>
      <c r="BQ502" s="112">
        <v>5537.4040000000005</v>
      </c>
      <c r="BR502" s="111">
        <v>0.8</v>
      </c>
      <c r="BS502" s="107">
        <v>100.249</v>
      </c>
      <c r="BT502" s="107">
        <v>330458.88</v>
      </c>
      <c r="BU502" s="112">
        <v>329100.43400000001</v>
      </c>
      <c r="BV502" s="107">
        <v>5.577</v>
      </c>
      <c r="BW502" s="107">
        <v>193.05799999999999</v>
      </c>
      <c r="BX502" s="107">
        <v>247771.522</v>
      </c>
      <c r="BY502" s="107">
        <v>4.1989999999999998</v>
      </c>
      <c r="BZ502" s="107">
        <v>191.35400000000001</v>
      </c>
      <c r="CA502" s="107">
        <v>165419.20600000001</v>
      </c>
      <c r="CB502" s="107">
        <v>2.8029999999999999</v>
      </c>
      <c r="CC502" s="107">
        <v>124.998</v>
      </c>
      <c r="CD502" s="107">
        <v>82706.239000000001</v>
      </c>
      <c r="CE502" s="107">
        <v>1.4019999999999999</v>
      </c>
      <c r="CF502" s="107">
        <v>103.374</v>
      </c>
      <c r="CG502" s="107">
        <v>76194.17</v>
      </c>
      <c r="CH502" s="112">
        <v>76719.153999999995</v>
      </c>
      <c r="CI502" s="107">
        <v>4.8109999999999999</v>
      </c>
      <c r="CJ502" s="107">
        <v>201.32900000000001</v>
      </c>
      <c r="CK502" s="107">
        <v>57160.027999999998</v>
      </c>
      <c r="CL502" s="107">
        <v>3.5840000000000001</v>
      </c>
      <c r="CM502" s="107">
        <v>192.90199999999999</v>
      </c>
      <c r="CN502" s="107">
        <v>38139.781000000003</v>
      </c>
      <c r="CO502" s="107">
        <v>2.3919999999999999</v>
      </c>
      <c r="CP502" s="107">
        <v>123.248</v>
      </c>
      <c r="CQ502" s="107">
        <v>19064.598000000002</v>
      </c>
      <c r="CR502" s="107">
        <v>1.196</v>
      </c>
      <c r="CS502" s="107">
        <v>100.04600000000001</v>
      </c>
      <c r="CT502" s="107">
        <v>37633.599999999999</v>
      </c>
      <c r="CU502" s="107">
        <v>37600.019999999997</v>
      </c>
      <c r="CV502" s="107">
        <v>2.5</v>
      </c>
      <c r="CW502" s="107">
        <v>189.22</v>
      </c>
      <c r="CX502" s="112">
        <v>28206.07</v>
      </c>
      <c r="CY502" s="107">
        <v>1.87</v>
      </c>
      <c r="CZ502" s="107">
        <v>170.09</v>
      </c>
      <c r="DA502" s="112">
        <v>18858.29</v>
      </c>
      <c r="DB502" s="107">
        <v>1.25</v>
      </c>
      <c r="DC502" s="107">
        <v>107.41</v>
      </c>
      <c r="DD502" s="112">
        <v>9421.41</v>
      </c>
      <c r="DE502" s="107">
        <v>0.63</v>
      </c>
      <c r="DF502" s="107">
        <v>94.41</v>
      </c>
      <c r="DG502" s="107">
        <v>46550.81</v>
      </c>
      <c r="DH502" s="112">
        <v>46592.160000000003</v>
      </c>
      <c r="DI502" s="107">
        <v>2.23</v>
      </c>
      <c r="DJ502" s="107">
        <v>190.37</v>
      </c>
      <c r="DK502" s="112">
        <v>34894.69</v>
      </c>
      <c r="DL502" s="107">
        <v>1.67</v>
      </c>
      <c r="DM502" s="107">
        <v>173.25</v>
      </c>
      <c r="DN502" s="112">
        <v>23243.21</v>
      </c>
      <c r="DO502" s="107">
        <v>1.1100000000000001</v>
      </c>
      <c r="DP502" s="107">
        <v>112.4</v>
      </c>
      <c r="DQ502" s="112">
        <v>11615.03</v>
      </c>
      <c r="DR502" s="107">
        <v>0.56000000000000005</v>
      </c>
      <c r="DS502" s="107">
        <v>96.64</v>
      </c>
      <c r="DT502" s="107">
        <v>26702.17</v>
      </c>
      <c r="DU502" s="112">
        <v>26805.11</v>
      </c>
      <c r="DV502" s="107">
        <v>27.44</v>
      </c>
      <c r="DW502" s="107">
        <v>201.77</v>
      </c>
      <c r="DX502" s="112">
        <v>20033.400000000001</v>
      </c>
      <c r="DY502" s="107">
        <v>20.51</v>
      </c>
      <c r="DZ502" s="107">
        <v>183.64</v>
      </c>
      <c r="EA502" s="112">
        <v>13348.65</v>
      </c>
      <c r="EB502" s="107">
        <v>13.67</v>
      </c>
      <c r="EC502" s="107">
        <v>110.58</v>
      </c>
      <c r="ED502" s="112">
        <v>6697.39</v>
      </c>
      <c r="EE502" s="107">
        <v>6.86</v>
      </c>
      <c r="EF502" s="107">
        <v>95.98</v>
      </c>
      <c r="EG502" s="107">
        <v>1164623.07</v>
      </c>
      <c r="EH502" s="111">
        <v>1174050.4099999999</v>
      </c>
      <c r="EI502" s="107">
        <v>3.3149999999999999</v>
      </c>
      <c r="EJ502" s="107">
        <v>183.12</v>
      </c>
      <c r="EK502" s="112">
        <v>1017082.031</v>
      </c>
      <c r="EL502" s="107">
        <v>2.8719999999999999</v>
      </c>
      <c r="EM502" s="107">
        <v>181.34700000000001</v>
      </c>
      <c r="EN502" s="112">
        <v>874657.47979999997</v>
      </c>
      <c r="EO502" s="107">
        <v>2.4700000000000002</v>
      </c>
      <c r="EP502" s="107">
        <v>176.18</v>
      </c>
      <c r="EQ502" s="112">
        <v>728054.97103999997</v>
      </c>
      <c r="ER502" s="107">
        <v>2.056</v>
      </c>
      <c r="ES502" s="107">
        <v>154.846</v>
      </c>
      <c r="ET502" s="112">
        <v>579681.90058000002</v>
      </c>
      <c r="EU502" s="107">
        <v>1.637</v>
      </c>
      <c r="EV502" s="107">
        <v>117.7</v>
      </c>
      <c r="EW502" s="112">
        <v>438036.96458000003</v>
      </c>
      <c r="EX502" s="107">
        <v>1.2370000000000001</v>
      </c>
      <c r="EY502" s="107">
        <v>109.42400000000001</v>
      </c>
      <c r="EZ502" s="112">
        <v>290018.00646</v>
      </c>
      <c r="FA502" s="107">
        <v>0.81899999999999995</v>
      </c>
      <c r="FB502" s="107">
        <v>100.657</v>
      </c>
      <c r="FC502" s="112">
        <v>147310.73344000001</v>
      </c>
      <c r="FD502" s="107">
        <v>0.41599999999999998</v>
      </c>
      <c r="FE502" s="107">
        <v>92.694000000000003</v>
      </c>
      <c r="FF502" s="107">
        <v>549.30999999999995</v>
      </c>
      <c r="FG502" s="112">
        <v>549.71</v>
      </c>
      <c r="FH502" s="107">
        <v>1.62</v>
      </c>
      <c r="FI502" s="107">
        <v>85.68</v>
      </c>
      <c r="FJ502" s="112">
        <v>271.89</v>
      </c>
      <c r="FK502" s="107">
        <v>0.8</v>
      </c>
      <c r="FL502" s="107">
        <v>84.63</v>
      </c>
      <c r="FM502" s="107">
        <v>642.49</v>
      </c>
      <c r="FN502" s="112">
        <v>643.1</v>
      </c>
      <c r="FO502" s="107">
        <v>4.71</v>
      </c>
      <c r="FP502" s="107">
        <v>85.34</v>
      </c>
      <c r="FQ502" s="112">
        <v>324.52999999999997</v>
      </c>
      <c r="FR502" s="107">
        <v>2.38</v>
      </c>
      <c r="FS502" s="107">
        <v>84.23</v>
      </c>
      <c r="FT502" s="107">
        <v>64.099999999999994</v>
      </c>
      <c r="FU502" s="107">
        <v>5.56</v>
      </c>
      <c r="FV502" s="107">
        <v>196.51</v>
      </c>
      <c r="FW502" s="107">
        <v>63.68</v>
      </c>
      <c r="FX502" s="107">
        <v>5.53</v>
      </c>
      <c r="FY502" s="107">
        <v>196.03</v>
      </c>
      <c r="FZ502" s="107">
        <v>666479.12</v>
      </c>
      <c r="GA502" s="107">
        <v>4.5</v>
      </c>
      <c r="GB502" s="107">
        <v>202.39</v>
      </c>
      <c r="GC502" s="107">
        <v>1730753.95</v>
      </c>
      <c r="GD502" s="107">
        <v>11.69</v>
      </c>
      <c r="GE502" s="113">
        <v>180.35</v>
      </c>
      <c r="GF502" s="113">
        <v>84.6</v>
      </c>
      <c r="GG502" s="113">
        <v>17.600000000000001</v>
      </c>
      <c r="GH502" s="113">
        <v>23</v>
      </c>
      <c r="GI502" s="113">
        <v>42.8</v>
      </c>
      <c r="GJ502" s="113">
        <v>23.3</v>
      </c>
      <c r="GK502" s="113">
        <v>230.6</v>
      </c>
      <c r="GL502" s="107">
        <v>0</v>
      </c>
      <c r="GM502" s="107">
        <v>1</v>
      </c>
      <c r="GN502" s="107">
        <v>0</v>
      </c>
      <c r="GO502" s="133">
        <v>0</v>
      </c>
      <c r="GP502" s="133">
        <v>0</v>
      </c>
      <c r="GQ502" s="133">
        <v>0</v>
      </c>
      <c r="GR502" s="133" t="s">
        <v>1106</v>
      </c>
      <c r="GS502" s="72"/>
      <c r="GT502" s="72">
        <v>0.89</v>
      </c>
      <c r="GU502" s="72">
        <v>0.93</v>
      </c>
      <c r="GV502" s="72">
        <v>0.94520000000000004</v>
      </c>
      <c r="GW502" s="72">
        <v>0.93</v>
      </c>
      <c r="GX502" s="72" t="s">
        <v>1085</v>
      </c>
      <c r="GY502" s="72">
        <v>1</v>
      </c>
      <c r="GZ502" s="72">
        <v>800</v>
      </c>
      <c r="HA502" s="133" t="s">
        <v>1086</v>
      </c>
      <c r="HB502" s="133" t="s">
        <v>1540</v>
      </c>
      <c r="HC502" s="53" t="str">
        <f t="shared" si="54"/>
        <v>215</v>
      </c>
      <c r="HD502" s="56">
        <f t="shared" si="53"/>
        <v>2021</v>
      </c>
      <c r="HF502" s="56" t="e">
        <f>MATCH(ROUND(#REF!,1),#REF!,0)</f>
        <v>#REF!</v>
      </c>
      <c r="HG502" s="56" t="e">
        <f>MATCH(ROUND(#REF!,1),#REF!,0)</f>
        <v>#REF!</v>
      </c>
      <c r="HH502" s="56" t="e">
        <f>MATCH(ROUND(#REF!,1),#REF!,0)</f>
        <v>#REF!</v>
      </c>
      <c r="HI502" s="56" t="e">
        <f>MATCH(ROUND(#REF!,1),#REF!,0)</f>
        <v>#REF!</v>
      </c>
      <c r="HK502" s="115">
        <f t="shared" si="49"/>
        <v>2</v>
      </c>
      <c r="HL502" s="115" t="str" cm="1">
        <f t="array" ref="HL502">IFERROR(INDEX(#REF!,'5. Data Set'!HH502),"")</f>
        <v/>
      </c>
      <c r="HN502" s="116" t="str" cm="1">
        <f t="array" ref="HN502">IF(IFERROR(INDEX($E$5:$E$900,SMALL(IF(ROUND($EH$5:$EH$900,1)=ROUND($EH502,1),ROW($EH$5:$EH$900)-4,""),1)),"")=$E502,"",IFERROR(INDEX($E$5:$E$900,SMALL(IF(ROUND($EH$5:$EH$900,1)=ROUND($EH502,1),ROW($EH$5:$EH$900)-4,""),1)),""))</f>
        <v/>
      </c>
      <c r="HO502" s="116" t="str" cm="1">
        <f t="array" ref="HO502">IF(IFERROR(INDEX($E$5:$E$900,SMALL(IF(ROUND($EH$5:$EH$900,1)=ROUND($EH502,1),ROW($EH$5:$EH$900)-4,""),2)),"")=$E502,"",IFERROR(INDEX($E$5:$E$900,SMALL(IF(ROUND($EH$5:$EH$900,1)=ROUND($EH502,1),ROW($EH$5:$EH$900)-4,""),2)),""))</f>
        <v/>
      </c>
      <c r="HP502" s="116" t="str" cm="1">
        <f t="array" ref="HP502">IF(IFERROR(INDEX($E$5:$E$900,SMALL(IF(ROUND($EH$5:$EH$900,1)=ROUND($EH502,1),ROW($EH$5:$EH$900)-4,""),3)),"")=$E502,"",IFERROR(INDEX($E$5:$E$900,SMALL(IF(ROUND($EH$5:$EH$900,1)=ROUND($EH502,1),ROW($EH$5:$EH$900)-4,""),3)),""))</f>
        <v/>
      </c>
      <c r="HQ502" s="117" t="str" cm="1">
        <f t="array" ref="HQ502">IF(IFERROR(INDEX($E$5:$E$900,SMALL(IF(ROUND($EH$5:$EH$900,1)=ROUND($EH502,1),ROW($EH$5:$EH$900)-4,""),4)),"")=$E502,"",IFERROR(INDEX($E$5:$E$900,SMALL(IF(ROUND($EH$5:$EH$900,1)=ROUND($EH502,1),ROW($EH$5:$EH$900)-4,""),4)),""))</f>
        <v/>
      </c>
      <c r="HR502" s="118"/>
      <c r="HS502" s="105" t="str">
        <f t="shared" si="50"/>
        <v>BCXG</v>
      </c>
      <c r="HT502" s="119" t="str">
        <f t="shared" si="51"/>
        <v/>
      </c>
      <c r="HU502" s="119" t="str">
        <f t="shared" si="51"/>
        <v/>
      </c>
      <c r="HV502" s="119" t="str">
        <f t="shared" si="51"/>
        <v/>
      </c>
      <c r="HW502" s="119" t="str">
        <f t="shared" si="48"/>
        <v/>
      </c>
    </row>
    <row r="503" spans="1:231" ht="12.75" customHeight="1" x14ac:dyDescent="0.25">
      <c r="A503" s="110" t="s">
        <v>1072</v>
      </c>
      <c r="B503" s="110" t="s">
        <v>1537</v>
      </c>
      <c r="C503" s="107" t="s">
        <v>1074</v>
      </c>
      <c r="D503" s="108">
        <v>2021</v>
      </c>
      <c r="E503" s="109" t="s">
        <v>1542</v>
      </c>
      <c r="F503" s="107" t="s">
        <v>300</v>
      </c>
      <c r="G503" s="107" t="s">
        <v>1076</v>
      </c>
      <c r="H503" s="107" t="s">
        <v>1076</v>
      </c>
      <c r="I503" s="107" t="s">
        <v>1076</v>
      </c>
      <c r="J503" s="107" t="s">
        <v>1076</v>
      </c>
      <c r="K503" s="107" t="s">
        <v>1076</v>
      </c>
      <c r="L503" s="107" t="s">
        <v>1076</v>
      </c>
      <c r="M503" s="107" t="s">
        <v>1076</v>
      </c>
      <c r="N503" s="107" t="s">
        <v>1076</v>
      </c>
      <c r="O503" s="107" t="s">
        <v>1076</v>
      </c>
      <c r="P503" s="107" t="s">
        <v>1076</v>
      </c>
      <c r="Q503" s="107" t="s">
        <v>1076</v>
      </c>
      <c r="R503" s="107" t="s">
        <v>1076</v>
      </c>
      <c r="S503" s="107" t="s">
        <v>1077</v>
      </c>
      <c r="T503" s="107" t="s">
        <v>1077</v>
      </c>
      <c r="U503" s="107" t="s">
        <v>1077</v>
      </c>
      <c r="V503" s="107" t="s">
        <v>1077</v>
      </c>
      <c r="W503" s="107" t="s">
        <v>18</v>
      </c>
      <c r="X503" s="105" t="s">
        <v>1098</v>
      </c>
      <c r="Y503" s="107" t="s">
        <v>296</v>
      </c>
      <c r="Z503" s="107">
        <v>1</v>
      </c>
      <c r="AA503" s="107" t="s">
        <v>1138</v>
      </c>
      <c r="AB503" s="110">
        <v>2</v>
      </c>
      <c r="AC503" s="110">
        <v>1</v>
      </c>
      <c r="AD503" s="107">
        <v>2300</v>
      </c>
      <c r="AE503" s="107">
        <v>40</v>
      </c>
      <c r="AF503" s="107">
        <v>2</v>
      </c>
      <c r="AG503" s="107">
        <v>255700</v>
      </c>
      <c r="AH503" s="107">
        <v>8</v>
      </c>
      <c r="AI503" s="107" t="s">
        <v>1139</v>
      </c>
      <c r="AJ503" s="110">
        <v>2</v>
      </c>
      <c r="AK503" s="110"/>
      <c r="AL503" s="107"/>
      <c r="AM503" s="107">
        <v>1</v>
      </c>
      <c r="AN503" s="110" t="s">
        <v>367</v>
      </c>
      <c r="AO503" s="110">
        <v>800</v>
      </c>
      <c r="AP503" s="107" t="s">
        <v>1140</v>
      </c>
      <c r="AQ503" s="107" t="s">
        <v>1081</v>
      </c>
      <c r="AR503" s="107" t="s">
        <v>319</v>
      </c>
      <c r="AS503" s="107" t="s">
        <v>481</v>
      </c>
      <c r="AT503" s="107" t="s">
        <v>478</v>
      </c>
      <c r="AU503" s="111">
        <v>24.581</v>
      </c>
      <c r="AV503" s="111">
        <v>26.709</v>
      </c>
      <c r="AW503" s="111">
        <v>32.993000000000002</v>
      </c>
      <c r="AX503" s="111">
        <v>22.614000000000001</v>
      </c>
      <c r="AY503" s="111">
        <v>20.78</v>
      </c>
      <c r="AZ503" s="111">
        <v>32.633000000000003</v>
      </c>
      <c r="BA503" s="111">
        <v>24.866</v>
      </c>
      <c r="BB503" s="111">
        <v>77.977000000000004</v>
      </c>
      <c r="BC503" s="111">
        <v>249.261</v>
      </c>
      <c r="BD503" s="111">
        <v>28.975000000000001</v>
      </c>
      <c r="BE503" s="111">
        <v>300.05799999999999</v>
      </c>
      <c r="BF503" s="111">
        <v>41.6</v>
      </c>
      <c r="BG503" s="107">
        <v>97260.94</v>
      </c>
      <c r="BH503" s="112">
        <v>97268.551999999996</v>
      </c>
      <c r="BI503" s="111">
        <v>14.047000000000001</v>
      </c>
      <c r="BJ503" s="112">
        <v>505.3</v>
      </c>
      <c r="BK503" s="112">
        <v>73008.519</v>
      </c>
      <c r="BL503" s="111">
        <v>10.544</v>
      </c>
      <c r="BM503" s="112">
        <v>384.89699999999999</v>
      </c>
      <c r="BN503" s="112">
        <v>48717.25</v>
      </c>
      <c r="BO503" s="111">
        <v>7.0359999999999996</v>
      </c>
      <c r="BP503" s="112">
        <v>290.69799999999998</v>
      </c>
      <c r="BQ503" s="112">
        <v>24340.804</v>
      </c>
      <c r="BR503" s="111">
        <v>3.5150000000000001</v>
      </c>
      <c r="BS503" s="107">
        <v>177.46799999999999</v>
      </c>
      <c r="BT503" s="107">
        <v>818446.26</v>
      </c>
      <c r="BU503" s="112">
        <v>818307.31799999997</v>
      </c>
      <c r="BV503" s="107">
        <v>13.868</v>
      </c>
      <c r="BW503" s="107">
        <v>480.613</v>
      </c>
      <c r="BX503" s="107">
        <v>614048.06999999995</v>
      </c>
      <c r="BY503" s="107">
        <v>10.406000000000001</v>
      </c>
      <c r="BZ503" s="107">
        <v>317.01900000000001</v>
      </c>
      <c r="CA503" s="107">
        <v>408935.14399999997</v>
      </c>
      <c r="CB503" s="107">
        <v>6.93</v>
      </c>
      <c r="CC503" s="107">
        <v>255.72499999999999</v>
      </c>
      <c r="CD503" s="107">
        <v>204674.084</v>
      </c>
      <c r="CE503" s="107">
        <v>3.4689999999999999</v>
      </c>
      <c r="CF503" s="107">
        <v>174.94200000000001</v>
      </c>
      <c r="CG503" s="107">
        <v>297430.8</v>
      </c>
      <c r="CH503" s="112">
        <v>305857.38099999999</v>
      </c>
      <c r="CI503" s="107">
        <v>19.18</v>
      </c>
      <c r="CJ503" s="107">
        <v>522.41</v>
      </c>
      <c r="CK503" s="107">
        <v>223070.614</v>
      </c>
      <c r="CL503" s="107">
        <v>13.989000000000001</v>
      </c>
      <c r="CM503" s="107">
        <v>495.50299999999999</v>
      </c>
      <c r="CN503" s="107">
        <v>148790.57399999999</v>
      </c>
      <c r="CO503" s="107">
        <v>9.3309999999999995</v>
      </c>
      <c r="CP503" s="107">
        <v>228.78299999999999</v>
      </c>
      <c r="CQ503" s="107">
        <v>74478.673999999999</v>
      </c>
      <c r="CR503" s="107">
        <v>4.6710000000000003</v>
      </c>
      <c r="CS503" s="107">
        <v>166.619</v>
      </c>
      <c r="CT503" s="107">
        <v>155354.98000000001</v>
      </c>
      <c r="CU503" s="107">
        <v>154960.81</v>
      </c>
      <c r="CV503" s="107">
        <v>10.29</v>
      </c>
      <c r="CW503" s="107">
        <v>427.05</v>
      </c>
      <c r="CX503" s="112">
        <v>116586.92</v>
      </c>
      <c r="CY503" s="107">
        <v>7.74</v>
      </c>
      <c r="CZ503" s="107">
        <v>350.51</v>
      </c>
      <c r="DA503" s="112">
        <v>77647.100000000006</v>
      </c>
      <c r="DB503" s="107">
        <v>5.16</v>
      </c>
      <c r="DC503" s="107">
        <v>189.38</v>
      </c>
      <c r="DD503" s="112">
        <v>38811.919999999998</v>
      </c>
      <c r="DE503" s="107">
        <v>2.58</v>
      </c>
      <c r="DF503" s="107">
        <v>142.9</v>
      </c>
      <c r="DG503" s="107">
        <v>220019.67</v>
      </c>
      <c r="DH503" s="112">
        <v>220243.9</v>
      </c>
      <c r="DI503" s="107">
        <v>10.55</v>
      </c>
      <c r="DJ503" s="107">
        <v>481.6</v>
      </c>
      <c r="DK503" s="112">
        <v>164907.01</v>
      </c>
      <c r="DL503" s="107">
        <v>7.9</v>
      </c>
      <c r="DM503" s="107">
        <v>416.55</v>
      </c>
      <c r="DN503" s="112">
        <v>109974.79</v>
      </c>
      <c r="DO503" s="107">
        <v>5.27</v>
      </c>
      <c r="DP503" s="107">
        <v>203.96</v>
      </c>
      <c r="DQ503" s="112">
        <v>55085.24</v>
      </c>
      <c r="DR503" s="107">
        <v>2.64</v>
      </c>
      <c r="DS503" s="107">
        <v>151.52000000000001</v>
      </c>
      <c r="DT503" s="107">
        <v>15878.34</v>
      </c>
      <c r="DU503" s="112">
        <v>15868.02</v>
      </c>
      <c r="DV503" s="107">
        <v>16.239999999999998</v>
      </c>
      <c r="DW503" s="107">
        <v>501.48</v>
      </c>
      <c r="DX503" s="112">
        <v>11908.36</v>
      </c>
      <c r="DY503" s="107">
        <v>12.19</v>
      </c>
      <c r="DZ503" s="107">
        <v>401.92</v>
      </c>
      <c r="EA503" s="112">
        <v>7946.81</v>
      </c>
      <c r="EB503" s="107">
        <v>8.14</v>
      </c>
      <c r="EC503" s="107">
        <v>192.46</v>
      </c>
      <c r="ED503" s="112">
        <v>3959.3</v>
      </c>
      <c r="EE503" s="107">
        <v>4.05</v>
      </c>
      <c r="EF503" s="107">
        <v>148.43</v>
      </c>
      <c r="EG503" s="107">
        <v>4634146.8899999997</v>
      </c>
      <c r="EH503" s="111">
        <v>4632989.37</v>
      </c>
      <c r="EI503" s="107">
        <v>13.083</v>
      </c>
      <c r="EJ503" s="107">
        <v>414.04</v>
      </c>
      <c r="EK503" s="112">
        <v>4045709.28</v>
      </c>
      <c r="EL503" s="107">
        <v>11.425000000000001</v>
      </c>
      <c r="EM503" s="107">
        <v>401.661</v>
      </c>
      <c r="EN503" s="112">
        <v>3482694.8639000002</v>
      </c>
      <c r="EO503" s="107">
        <v>9.8350000000000009</v>
      </c>
      <c r="EP503" s="107">
        <v>321.43900000000002</v>
      </c>
      <c r="EQ503" s="112">
        <v>2888140.24504</v>
      </c>
      <c r="ER503" s="107">
        <v>8.1560000000000006</v>
      </c>
      <c r="ES503" s="107">
        <v>293.14499999999998</v>
      </c>
      <c r="ET503" s="112">
        <v>2319789.93934</v>
      </c>
      <c r="EU503" s="107">
        <v>6.5510000000000002</v>
      </c>
      <c r="EV503" s="107">
        <v>225.203</v>
      </c>
      <c r="EW503" s="112">
        <v>1741524.4881200001</v>
      </c>
      <c r="EX503" s="107">
        <v>4.9180000000000001</v>
      </c>
      <c r="EY503" s="107">
        <v>187.28399999999999</v>
      </c>
      <c r="EZ503" s="112">
        <v>1158655.57648</v>
      </c>
      <c r="FA503" s="107">
        <v>3.2719999999999998</v>
      </c>
      <c r="FB503" s="107">
        <v>160.13900000000001</v>
      </c>
      <c r="FC503" s="112">
        <v>580744.23759999999</v>
      </c>
      <c r="FD503" s="107">
        <v>1.64</v>
      </c>
      <c r="FE503" s="107">
        <v>134.06299999999999</v>
      </c>
      <c r="FF503" s="107">
        <v>4100.18</v>
      </c>
      <c r="FG503" s="112">
        <v>4057.21</v>
      </c>
      <c r="FH503" s="107">
        <v>11.99</v>
      </c>
      <c r="FI503" s="107">
        <v>110.71</v>
      </c>
      <c r="FJ503" s="112">
        <v>2060.5</v>
      </c>
      <c r="FK503" s="107">
        <v>6.09</v>
      </c>
      <c r="FL503" s="107">
        <v>108.41</v>
      </c>
      <c r="FM503" s="107">
        <v>5378.93</v>
      </c>
      <c r="FN503" s="112">
        <v>5197.72</v>
      </c>
      <c r="FO503" s="107">
        <v>38.049999999999997</v>
      </c>
      <c r="FP503" s="107">
        <v>111.29</v>
      </c>
      <c r="FQ503" s="112">
        <v>2691.4</v>
      </c>
      <c r="FR503" s="107">
        <v>19.7</v>
      </c>
      <c r="FS503" s="107">
        <v>108.44</v>
      </c>
      <c r="FT503" s="107">
        <v>124.85</v>
      </c>
      <c r="FU503" s="107">
        <v>10.84</v>
      </c>
      <c r="FV503" s="107">
        <v>373.37</v>
      </c>
      <c r="FW503" s="107">
        <v>124.94</v>
      </c>
      <c r="FX503" s="107">
        <v>10.85</v>
      </c>
      <c r="FY503" s="107">
        <v>374.98</v>
      </c>
      <c r="FZ503" s="107">
        <v>3186224.82</v>
      </c>
      <c r="GA503" s="107">
        <v>21.52</v>
      </c>
      <c r="GB503" s="107">
        <v>496.45</v>
      </c>
      <c r="GC503" s="107">
        <v>17900722.5</v>
      </c>
      <c r="GD503" s="107">
        <v>120.87</v>
      </c>
      <c r="GE503" s="113">
        <v>402.83</v>
      </c>
      <c r="GF503" s="113">
        <v>105.8</v>
      </c>
      <c r="GG503" s="113">
        <v>26.1</v>
      </c>
      <c r="GH503" s="113">
        <v>139.4</v>
      </c>
      <c r="GI503" s="113">
        <v>93.2</v>
      </c>
      <c r="GJ503" s="113">
        <v>41.6</v>
      </c>
      <c r="GK503" s="113">
        <v>229.7</v>
      </c>
      <c r="GL503" s="107">
        <v>0</v>
      </c>
      <c r="GM503" s="107">
        <v>1</v>
      </c>
      <c r="GN503" s="107">
        <v>0</v>
      </c>
      <c r="GO503" s="133">
        <v>0</v>
      </c>
      <c r="GP503" s="133">
        <v>0</v>
      </c>
      <c r="GQ503" s="133">
        <v>0</v>
      </c>
      <c r="GR503" s="133" t="s">
        <v>1106</v>
      </c>
      <c r="GS503" s="72"/>
      <c r="GT503" s="72">
        <v>0.89</v>
      </c>
      <c r="GU503" s="72">
        <v>0.93</v>
      </c>
      <c r="GV503" s="72">
        <v>0.94</v>
      </c>
      <c r="GW503" s="72">
        <v>0.93</v>
      </c>
      <c r="GX503" s="72" t="s">
        <v>1085</v>
      </c>
      <c r="GY503" s="72">
        <v>1</v>
      </c>
      <c r="GZ503" s="72">
        <v>800</v>
      </c>
      <c r="HA503" s="133" t="s">
        <v>1086</v>
      </c>
      <c r="HB503" s="133" t="s">
        <v>1540</v>
      </c>
      <c r="HC503" s="53" t="str">
        <f t="shared" si="54"/>
        <v>216</v>
      </c>
      <c r="HD503" s="56">
        <f t="shared" si="53"/>
        <v>2021</v>
      </c>
      <c r="HF503" s="56" t="e">
        <f>MATCH(ROUND(#REF!,1),#REF!,0)</f>
        <v>#REF!</v>
      </c>
      <c r="HG503" s="56" t="e">
        <f>MATCH(ROUND(#REF!,1),#REF!,0)</f>
        <v>#REF!</v>
      </c>
      <c r="HH503" s="56" t="e">
        <f>MATCH(ROUND(#REF!,1),#REF!,0)</f>
        <v>#REF!</v>
      </c>
      <c r="HI503" s="56" t="e">
        <f>MATCH(ROUND(#REF!,1),#REF!,0)</f>
        <v>#REF!</v>
      </c>
      <c r="HK503" s="115">
        <f t="shared" si="49"/>
        <v>1</v>
      </c>
      <c r="HL503" s="115" t="str" cm="1">
        <f t="array" ref="HL503">IFERROR(INDEX(#REF!,'5. Data Set'!HH503),"")</f>
        <v/>
      </c>
      <c r="HN503" s="116" t="str" cm="1">
        <f t="array" ref="HN503">IF(IFERROR(INDEX($E$5:$E$900,SMALL(IF(ROUND($EH$5:$EH$900,1)=ROUND($EH503,1),ROW($EH$5:$EH$900)-4,""),1)),"")=$E503,"",IFERROR(INDEX($E$5:$E$900,SMALL(IF(ROUND($EH$5:$EH$900,1)=ROUND($EH503,1),ROW($EH$5:$EH$900)-4,""),1)),""))</f>
        <v/>
      </c>
      <c r="HO503" s="116" t="str" cm="1">
        <f t="array" ref="HO503">IF(IFERROR(INDEX($E$5:$E$900,SMALL(IF(ROUND($EH$5:$EH$900,1)=ROUND($EH503,1),ROW($EH$5:$EH$900)-4,""),2)),"")=$E503,"",IFERROR(INDEX($E$5:$E$900,SMALL(IF(ROUND($EH$5:$EH$900,1)=ROUND($EH503,1),ROW($EH$5:$EH$900)-4,""),2)),""))</f>
        <v/>
      </c>
      <c r="HP503" s="116" t="str" cm="1">
        <f t="array" ref="HP503">IF(IFERROR(INDEX($E$5:$E$900,SMALL(IF(ROUND($EH$5:$EH$900,1)=ROUND($EH503,1),ROW($EH$5:$EH$900)-4,""),3)),"")=$E503,"",IFERROR(INDEX($E$5:$E$900,SMALL(IF(ROUND($EH$5:$EH$900,1)=ROUND($EH503,1),ROW($EH$5:$EH$900)-4,""),3)),""))</f>
        <v/>
      </c>
      <c r="HQ503" s="117" t="str" cm="1">
        <f t="array" ref="HQ503">IF(IFERROR(INDEX($E$5:$E$900,SMALL(IF(ROUND($EH$5:$EH$900,1)=ROUND($EH503,1),ROW($EH$5:$EH$900)-4,""),4)),"")=$E503,"",IFERROR(INDEX($E$5:$E$900,SMALL(IF(ROUND($EH$5:$EH$900,1)=ROUND($EH503,1),ROW($EH$5:$EH$900)-4,""),4)),""))</f>
        <v/>
      </c>
      <c r="HR503" s="118"/>
      <c r="HS503" s="105" t="str">
        <f t="shared" si="50"/>
        <v>BCXG</v>
      </c>
      <c r="HT503" s="119" t="str">
        <f t="shared" si="51"/>
        <v/>
      </c>
      <c r="HU503" s="119" t="str">
        <f t="shared" si="51"/>
        <v/>
      </c>
      <c r="HV503" s="119" t="str">
        <f t="shared" si="51"/>
        <v/>
      </c>
      <c r="HW503" s="119" t="str">
        <f t="shared" si="48"/>
        <v/>
      </c>
    </row>
    <row r="504" spans="1:231" ht="12.75" customHeight="1" x14ac:dyDescent="0.25">
      <c r="A504" s="110" t="s">
        <v>1072</v>
      </c>
      <c r="B504" s="110" t="s">
        <v>1537</v>
      </c>
      <c r="C504" s="107" t="s">
        <v>1074</v>
      </c>
      <c r="D504" s="108">
        <v>2021</v>
      </c>
      <c r="E504" s="109" t="s">
        <v>1543</v>
      </c>
      <c r="F504" s="107" t="s">
        <v>309</v>
      </c>
      <c r="G504" s="107" t="s">
        <v>1076</v>
      </c>
      <c r="H504" s="107" t="s">
        <v>1076</v>
      </c>
      <c r="I504" s="107" t="s">
        <v>1076</v>
      </c>
      <c r="J504" s="107" t="s">
        <v>1076</v>
      </c>
      <c r="K504" s="107" t="s">
        <v>1076</v>
      </c>
      <c r="L504" s="107" t="s">
        <v>1076</v>
      </c>
      <c r="M504" s="107" t="s">
        <v>1076</v>
      </c>
      <c r="N504" s="107" t="s">
        <v>1076</v>
      </c>
      <c r="O504" s="107" t="s">
        <v>1076</v>
      </c>
      <c r="P504" s="107" t="s">
        <v>1076</v>
      </c>
      <c r="Q504" s="107" t="s">
        <v>1076</v>
      </c>
      <c r="R504" s="107" t="s">
        <v>1076</v>
      </c>
      <c r="S504" s="107" t="s">
        <v>1077</v>
      </c>
      <c r="T504" s="107" t="s">
        <v>1077</v>
      </c>
      <c r="U504" s="107" t="s">
        <v>1077</v>
      </c>
      <c r="V504" s="107" t="s">
        <v>1077</v>
      </c>
      <c r="W504" s="107" t="s">
        <v>18</v>
      </c>
      <c r="X504" s="105" t="s">
        <v>1098</v>
      </c>
      <c r="Y504" s="107" t="s">
        <v>296</v>
      </c>
      <c r="Z504" s="107">
        <v>1</v>
      </c>
      <c r="AA504" s="107" t="s">
        <v>1078</v>
      </c>
      <c r="AB504" s="110">
        <v>2</v>
      </c>
      <c r="AC504" s="110">
        <v>2</v>
      </c>
      <c r="AD504" s="107">
        <v>2800</v>
      </c>
      <c r="AE504" s="107">
        <v>8</v>
      </c>
      <c r="AF504" s="107">
        <v>2</v>
      </c>
      <c r="AG504" s="107">
        <v>127700</v>
      </c>
      <c r="AH504" s="107">
        <v>16</v>
      </c>
      <c r="AI504" s="107" t="s">
        <v>1136</v>
      </c>
      <c r="AJ504" s="110">
        <v>2</v>
      </c>
      <c r="AK504" s="110"/>
      <c r="AL504" s="107"/>
      <c r="AM504" s="107">
        <v>1</v>
      </c>
      <c r="AN504" s="110" t="s">
        <v>367</v>
      </c>
      <c r="AO504" s="110">
        <v>800</v>
      </c>
      <c r="AP504" s="107" t="s">
        <v>1133</v>
      </c>
      <c r="AQ504" s="107" t="s">
        <v>1081</v>
      </c>
      <c r="AR504" s="107" t="s">
        <v>319</v>
      </c>
      <c r="AS504" s="107" t="s">
        <v>481</v>
      </c>
      <c r="AT504" s="107" t="s">
        <v>478</v>
      </c>
      <c r="AU504" s="111">
        <v>13.568</v>
      </c>
      <c r="AV504" s="111">
        <v>22.045000000000002</v>
      </c>
      <c r="AW504" s="111">
        <v>21.995000000000001</v>
      </c>
      <c r="AX504" s="111">
        <v>11.923</v>
      </c>
      <c r="AY504" s="111">
        <v>10.183999999999999</v>
      </c>
      <c r="AZ504" s="111">
        <v>125.815</v>
      </c>
      <c r="BA504" s="111">
        <v>13.063000000000001</v>
      </c>
      <c r="BB504" s="111">
        <v>7.8920000000000003</v>
      </c>
      <c r="BC504" s="111">
        <v>23.344000000000001</v>
      </c>
      <c r="BD504" s="111">
        <v>33.697000000000003</v>
      </c>
      <c r="BE504" s="111">
        <v>100.938</v>
      </c>
      <c r="BF504" s="111">
        <v>27.1</v>
      </c>
      <c r="BG504" s="107">
        <v>42679.44</v>
      </c>
      <c r="BH504" s="112">
        <v>42673.1</v>
      </c>
      <c r="BI504" s="111">
        <v>6.1630000000000003</v>
      </c>
      <c r="BJ504" s="112">
        <v>331.75299999999999</v>
      </c>
      <c r="BK504" s="112">
        <v>32011.976999999999</v>
      </c>
      <c r="BL504" s="111">
        <v>4.6230000000000002</v>
      </c>
      <c r="BM504" s="112">
        <v>314.36099999999999</v>
      </c>
      <c r="BN504" s="112">
        <v>21360.324000000001</v>
      </c>
      <c r="BO504" s="111">
        <v>3.085</v>
      </c>
      <c r="BP504" s="112">
        <v>212.41399999999999</v>
      </c>
      <c r="BQ504" s="112">
        <v>10620.03</v>
      </c>
      <c r="BR504" s="111">
        <v>1.534</v>
      </c>
      <c r="BS504" s="107">
        <v>179.57300000000001</v>
      </c>
      <c r="BT504" s="107">
        <v>607568.76</v>
      </c>
      <c r="BU504" s="112">
        <v>607127.49399999995</v>
      </c>
      <c r="BV504" s="107">
        <v>10.289</v>
      </c>
      <c r="BW504" s="107">
        <v>337.13900000000001</v>
      </c>
      <c r="BX504" s="107">
        <v>455521.69300000003</v>
      </c>
      <c r="BY504" s="107">
        <v>7.72</v>
      </c>
      <c r="BZ504" s="107">
        <v>328.97699999999998</v>
      </c>
      <c r="CA504" s="107">
        <v>303887.19400000002</v>
      </c>
      <c r="CB504" s="107">
        <v>5.15</v>
      </c>
      <c r="CC504" s="107">
        <v>221.613</v>
      </c>
      <c r="CD504" s="107">
        <v>151943.15900000001</v>
      </c>
      <c r="CE504" s="107">
        <v>2.5750000000000002</v>
      </c>
      <c r="CF504" s="107">
        <v>181.44800000000001</v>
      </c>
      <c r="CG504" s="107">
        <v>149597.51999999999</v>
      </c>
      <c r="CH504" s="112">
        <v>149337.136</v>
      </c>
      <c r="CI504" s="107">
        <v>9.3650000000000002</v>
      </c>
      <c r="CJ504" s="107">
        <v>320.02600000000001</v>
      </c>
      <c r="CK504" s="107">
        <v>112177.981</v>
      </c>
      <c r="CL504" s="107">
        <v>7.0350000000000001</v>
      </c>
      <c r="CM504" s="107">
        <v>249.81200000000001</v>
      </c>
      <c r="CN504" s="107">
        <v>74791.857000000004</v>
      </c>
      <c r="CO504" s="107">
        <v>4.6900000000000004</v>
      </c>
      <c r="CP504" s="107">
        <v>219.30600000000001</v>
      </c>
      <c r="CQ504" s="107">
        <v>37392.256999999998</v>
      </c>
      <c r="CR504" s="107">
        <v>2.3450000000000002</v>
      </c>
      <c r="CS504" s="107">
        <v>176.56700000000001</v>
      </c>
      <c r="CT504" s="107">
        <v>75224.63</v>
      </c>
      <c r="CU504" s="107">
        <v>75211.25</v>
      </c>
      <c r="CV504" s="107">
        <v>5</v>
      </c>
      <c r="CW504" s="107">
        <v>316.14999999999998</v>
      </c>
      <c r="CX504" s="112">
        <v>56429.18</v>
      </c>
      <c r="CY504" s="107">
        <v>3.75</v>
      </c>
      <c r="CZ504" s="107">
        <v>296.81</v>
      </c>
      <c r="DA504" s="112">
        <v>37616.58</v>
      </c>
      <c r="DB504" s="107">
        <v>2.5</v>
      </c>
      <c r="DC504" s="107">
        <v>188.1</v>
      </c>
      <c r="DD504" s="112">
        <v>18809.37</v>
      </c>
      <c r="DE504" s="107">
        <v>1.25</v>
      </c>
      <c r="DF504" s="107">
        <v>163.82</v>
      </c>
      <c r="DG504" s="107">
        <v>92146.42</v>
      </c>
      <c r="DH504" s="112">
        <v>92199.58</v>
      </c>
      <c r="DI504" s="107">
        <v>4.41</v>
      </c>
      <c r="DJ504" s="107">
        <v>322.31</v>
      </c>
      <c r="DK504" s="112">
        <v>69090.14</v>
      </c>
      <c r="DL504" s="107">
        <v>3.31</v>
      </c>
      <c r="DM504" s="107">
        <v>310.39</v>
      </c>
      <c r="DN504" s="112">
        <v>46070.25</v>
      </c>
      <c r="DO504" s="107">
        <v>2.21</v>
      </c>
      <c r="DP504" s="107">
        <v>196.89</v>
      </c>
      <c r="DQ504" s="112">
        <v>23063.61</v>
      </c>
      <c r="DR504" s="107">
        <v>1.1000000000000001</v>
      </c>
      <c r="DS504" s="107">
        <v>167.83</v>
      </c>
      <c r="DT504" s="107">
        <v>53321.93</v>
      </c>
      <c r="DU504" s="112">
        <v>53422.78</v>
      </c>
      <c r="DV504" s="107">
        <v>54.69</v>
      </c>
      <c r="DW504" s="107">
        <v>327.01</v>
      </c>
      <c r="DX504" s="112">
        <v>39930.82</v>
      </c>
      <c r="DY504" s="107">
        <v>40.880000000000003</v>
      </c>
      <c r="DZ504" s="107">
        <v>313.70999999999998</v>
      </c>
      <c r="EA504" s="112">
        <v>26619.83</v>
      </c>
      <c r="EB504" s="107">
        <v>27.25</v>
      </c>
      <c r="EC504" s="107">
        <v>194.09</v>
      </c>
      <c r="ED504" s="112">
        <v>13319.79</v>
      </c>
      <c r="EE504" s="107">
        <v>13.64</v>
      </c>
      <c r="EF504" s="107">
        <v>166.49</v>
      </c>
      <c r="EG504" s="107">
        <v>2265725.15</v>
      </c>
      <c r="EH504" s="111">
        <v>2279034.5299999998</v>
      </c>
      <c r="EI504" s="107">
        <v>6.4359999999999999</v>
      </c>
      <c r="EJ504" s="107">
        <v>321.83999999999997</v>
      </c>
      <c r="EK504" s="112">
        <v>1986944.6229999999</v>
      </c>
      <c r="EL504" s="107">
        <v>5.6109999999999998</v>
      </c>
      <c r="EM504" s="107">
        <v>318.798</v>
      </c>
      <c r="EN504" s="112">
        <v>1697260.4456199999</v>
      </c>
      <c r="EO504" s="107">
        <v>4.7930000000000001</v>
      </c>
      <c r="EP504" s="107">
        <v>310.15300000000002</v>
      </c>
      <c r="EQ504" s="112">
        <v>1414678.7982999999</v>
      </c>
      <c r="ER504" s="107">
        <v>3.9950000000000001</v>
      </c>
      <c r="ES504" s="107">
        <v>223.62</v>
      </c>
      <c r="ET504" s="112">
        <v>1138117.06076</v>
      </c>
      <c r="EU504" s="107">
        <v>3.214</v>
      </c>
      <c r="EV504" s="107">
        <v>209.065</v>
      </c>
      <c r="EW504" s="112">
        <v>853764.85173999995</v>
      </c>
      <c r="EX504" s="107">
        <v>2.411</v>
      </c>
      <c r="EY504" s="107">
        <v>192.68199999999999</v>
      </c>
      <c r="EZ504" s="112">
        <v>566225.63165999996</v>
      </c>
      <c r="FA504" s="107">
        <v>1.599</v>
      </c>
      <c r="FB504" s="107">
        <v>175.93100000000001</v>
      </c>
      <c r="FC504" s="112">
        <v>283289.87199999997</v>
      </c>
      <c r="FD504" s="107">
        <v>0.8</v>
      </c>
      <c r="FE504" s="107">
        <v>160.178</v>
      </c>
      <c r="FF504" s="107">
        <v>544.13</v>
      </c>
      <c r="FG504" s="112">
        <v>544.91</v>
      </c>
      <c r="FH504" s="107">
        <v>1.61</v>
      </c>
      <c r="FI504" s="107">
        <v>144.32</v>
      </c>
      <c r="FJ504" s="112">
        <v>271.08</v>
      </c>
      <c r="FK504" s="107">
        <v>0.8</v>
      </c>
      <c r="FL504" s="107">
        <v>143.47</v>
      </c>
      <c r="FM504" s="107">
        <v>647.45000000000005</v>
      </c>
      <c r="FN504" s="112">
        <v>643.83000000000004</v>
      </c>
      <c r="FO504" s="107">
        <v>4.71</v>
      </c>
      <c r="FP504" s="107">
        <v>143.47</v>
      </c>
      <c r="FQ504" s="112">
        <v>324.08999999999997</v>
      </c>
      <c r="FR504" s="107">
        <v>2.37</v>
      </c>
      <c r="FS504" s="107">
        <v>143.05000000000001</v>
      </c>
      <c r="FT504" s="107">
        <v>133.31</v>
      </c>
      <c r="FU504" s="107">
        <v>11.57</v>
      </c>
      <c r="FV504" s="107">
        <v>341.59</v>
      </c>
      <c r="FW504" s="107">
        <v>132.65</v>
      </c>
      <c r="FX504" s="107">
        <v>11.52</v>
      </c>
      <c r="FY504" s="107">
        <v>343.54</v>
      </c>
      <c r="FZ504" s="107">
        <v>1292824.32</v>
      </c>
      <c r="GA504" s="107">
        <v>8.73</v>
      </c>
      <c r="GB504" s="107">
        <v>328.42</v>
      </c>
      <c r="GC504" s="107">
        <v>4733445.78</v>
      </c>
      <c r="GD504" s="107">
        <v>31.96</v>
      </c>
      <c r="GE504" s="113">
        <v>316.64999999999998</v>
      </c>
      <c r="GF504" s="113">
        <v>143.30000000000001</v>
      </c>
      <c r="GG504" s="113">
        <v>20.100000000000001</v>
      </c>
      <c r="GH504" s="113">
        <v>13.6</v>
      </c>
      <c r="GI504" s="113">
        <v>58.3</v>
      </c>
      <c r="GJ504" s="113">
        <v>27.1</v>
      </c>
      <c r="GK504" s="113">
        <v>230.2</v>
      </c>
      <c r="GL504" s="107">
        <v>0</v>
      </c>
      <c r="GM504" s="107">
        <v>1</v>
      </c>
      <c r="GN504" s="107">
        <v>0</v>
      </c>
      <c r="GO504" s="133">
        <v>0</v>
      </c>
      <c r="GP504" s="133">
        <v>0</v>
      </c>
      <c r="GQ504" s="133">
        <v>0</v>
      </c>
      <c r="GR504" s="133" t="s">
        <v>1106</v>
      </c>
      <c r="GS504" s="72"/>
      <c r="GT504" s="72">
        <v>0.89</v>
      </c>
      <c r="GU504" s="72">
        <v>0.93</v>
      </c>
      <c r="GV504" s="72">
        <v>0.94</v>
      </c>
      <c r="GW504" s="72">
        <v>0.93</v>
      </c>
      <c r="GX504" s="72" t="s">
        <v>1085</v>
      </c>
      <c r="GY504" s="72">
        <v>1</v>
      </c>
      <c r="GZ504" s="72">
        <v>800</v>
      </c>
      <c r="HA504" s="133" t="s">
        <v>1086</v>
      </c>
      <c r="HB504" s="133" t="s">
        <v>1540</v>
      </c>
      <c r="HC504" s="53" t="str">
        <f t="shared" si="54"/>
        <v>217</v>
      </c>
      <c r="HD504" s="56">
        <f t="shared" si="53"/>
        <v>2021</v>
      </c>
      <c r="HF504" s="56" t="e">
        <f>MATCH(ROUND(#REF!,1),#REF!,0)</f>
        <v>#REF!</v>
      </c>
      <c r="HG504" s="56" t="e">
        <f>MATCH(ROUND(#REF!,1),#REF!,0)</f>
        <v>#REF!</v>
      </c>
      <c r="HH504" s="56" t="e">
        <f>MATCH(ROUND(#REF!,1),#REF!,0)</f>
        <v>#REF!</v>
      </c>
      <c r="HI504" s="56" t="e">
        <f>MATCH(ROUND(#REF!,1),#REF!,0)</f>
        <v>#REF!</v>
      </c>
      <c r="HK504" s="115">
        <f t="shared" si="49"/>
        <v>2</v>
      </c>
      <c r="HL504" s="115" t="str" cm="1">
        <f t="array" ref="HL504">IFERROR(INDEX(#REF!,'5. Data Set'!HH504),"")</f>
        <v/>
      </c>
      <c r="HN504" s="116" t="str" cm="1">
        <f t="array" ref="HN504">IF(IFERROR(INDEX($E$5:$E$900,SMALL(IF(ROUND($EH$5:$EH$900,1)=ROUND($EH504,1),ROW($EH$5:$EH$900)-4,""),1)),"")=$E504,"",IFERROR(INDEX($E$5:$E$900,SMALL(IF(ROUND($EH$5:$EH$900,1)=ROUND($EH504,1),ROW($EH$5:$EH$900)-4,""),1)),""))</f>
        <v/>
      </c>
      <c r="HO504" s="116" t="str" cm="1">
        <f t="array" ref="HO504">IF(IFERROR(INDEX($E$5:$E$900,SMALL(IF(ROUND($EH$5:$EH$900,1)=ROUND($EH504,1),ROW($EH$5:$EH$900)-4,""),2)),"")=$E504,"",IFERROR(INDEX($E$5:$E$900,SMALL(IF(ROUND($EH$5:$EH$900,1)=ROUND($EH504,1),ROW($EH$5:$EH$900)-4,""),2)),""))</f>
        <v/>
      </c>
      <c r="HP504" s="116" t="str" cm="1">
        <f t="array" ref="HP504">IF(IFERROR(INDEX($E$5:$E$900,SMALL(IF(ROUND($EH$5:$EH$900,1)=ROUND($EH504,1),ROW($EH$5:$EH$900)-4,""),3)),"")=$E504,"",IFERROR(INDEX($E$5:$E$900,SMALL(IF(ROUND($EH$5:$EH$900,1)=ROUND($EH504,1),ROW($EH$5:$EH$900)-4,""),3)),""))</f>
        <v/>
      </c>
      <c r="HQ504" s="117" t="str" cm="1">
        <f t="array" ref="HQ504">IF(IFERROR(INDEX($E$5:$E$900,SMALL(IF(ROUND($EH$5:$EH$900,1)=ROUND($EH504,1),ROW($EH$5:$EH$900)-4,""),4)),"")=$E504,"",IFERROR(INDEX($E$5:$E$900,SMALL(IF(ROUND($EH$5:$EH$900,1)=ROUND($EH504,1),ROW($EH$5:$EH$900)-4,""),4)),""))</f>
        <v/>
      </c>
      <c r="HR504" s="118"/>
      <c r="HS504" s="105" t="str">
        <f t="shared" si="50"/>
        <v>BCXG</v>
      </c>
      <c r="HT504" s="119" t="str">
        <f t="shared" si="51"/>
        <v/>
      </c>
      <c r="HU504" s="119" t="str">
        <f t="shared" si="51"/>
        <v/>
      </c>
      <c r="HV504" s="119" t="str">
        <f t="shared" si="51"/>
        <v/>
      </c>
      <c r="HW504" s="119" t="str">
        <f t="shared" si="48"/>
        <v/>
      </c>
    </row>
    <row r="505" spans="1:231" ht="12.75" customHeight="1" x14ac:dyDescent="0.25">
      <c r="A505" s="110" t="s">
        <v>1072</v>
      </c>
      <c r="B505" s="110" t="s">
        <v>1537</v>
      </c>
      <c r="C505" s="107" t="s">
        <v>1074</v>
      </c>
      <c r="D505" s="209">
        <v>2021</v>
      </c>
      <c r="E505" s="109" t="s">
        <v>1544</v>
      </c>
      <c r="F505" s="107" t="s">
        <v>300</v>
      </c>
      <c r="G505" s="107" t="s">
        <v>1076</v>
      </c>
      <c r="H505" s="107" t="s">
        <v>1076</v>
      </c>
      <c r="I505" s="107" t="s">
        <v>1076</v>
      </c>
      <c r="J505" s="107" t="s">
        <v>1076</v>
      </c>
      <c r="K505" s="107" t="s">
        <v>1076</v>
      </c>
      <c r="L505" s="107" t="s">
        <v>1076</v>
      </c>
      <c r="M505" s="107" t="s">
        <v>1076</v>
      </c>
      <c r="N505" s="107" t="s">
        <v>1076</v>
      </c>
      <c r="O505" s="107" t="s">
        <v>1076</v>
      </c>
      <c r="P505" s="107" t="s">
        <v>1076</v>
      </c>
      <c r="Q505" s="107" t="s">
        <v>1076</v>
      </c>
      <c r="R505" s="107" t="s">
        <v>1076</v>
      </c>
      <c r="S505" s="107" t="s">
        <v>1077</v>
      </c>
      <c r="T505" s="107" t="s">
        <v>1077</v>
      </c>
      <c r="U505" s="107" t="s">
        <v>1077</v>
      </c>
      <c r="V505" s="107" t="s">
        <v>1077</v>
      </c>
      <c r="W505" s="107" t="s">
        <v>18</v>
      </c>
      <c r="X505" s="105" t="s">
        <v>1098</v>
      </c>
      <c r="Y505" s="107" t="s">
        <v>296</v>
      </c>
      <c r="Z505" s="107">
        <v>1</v>
      </c>
      <c r="AA505" s="107" t="s">
        <v>1138</v>
      </c>
      <c r="AB505" s="110">
        <v>2</v>
      </c>
      <c r="AC505" s="110">
        <v>2</v>
      </c>
      <c r="AD505" s="107">
        <v>2300</v>
      </c>
      <c r="AE505" s="107">
        <v>40</v>
      </c>
      <c r="AF505" s="107">
        <v>2</v>
      </c>
      <c r="AG505" s="107">
        <v>511700</v>
      </c>
      <c r="AH505" s="107">
        <v>16</v>
      </c>
      <c r="AI505" s="107" t="s">
        <v>1377</v>
      </c>
      <c r="AJ505" s="110">
        <v>2</v>
      </c>
      <c r="AK505" s="110"/>
      <c r="AL505" s="107"/>
      <c r="AM505" s="107">
        <v>1</v>
      </c>
      <c r="AN505" s="110" t="s">
        <v>367</v>
      </c>
      <c r="AO505" s="110">
        <v>800</v>
      </c>
      <c r="AP505" s="107" t="s">
        <v>1140</v>
      </c>
      <c r="AQ505" s="107" t="s">
        <v>1081</v>
      </c>
      <c r="AR505" s="107" t="s">
        <v>319</v>
      </c>
      <c r="AS505" s="107" t="s">
        <v>481</v>
      </c>
      <c r="AT505" s="107" t="s">
        <v>478</v>
      </c>
      <c r="AU505" s="111">
        <v>21.561</v>
      </c>
      <c r="AV505" s="111">
        <v>26.358000000000001</v>
      </c>
      <c r="AW505" s="111">
        <v>29.707999999999998</v>
      </c>
      <c r="AX505" s="111">
        <v>24.454999999999998</v>
      </c>
      <c r="AY505" s="111">
        <v>22.384</v>
      </c>
      <c r="AZ505" s="111">
        <v>33.179000000000002</v>
      </c>
      <c r="BA505" s="111">
        <v>25.663</v>
      </c>
      <c r="BB505" s="111">
        <v>47.768000000000001</v>
      </c>
      <c r="BC505" s="111">
        <v>150.41499999999999</v>
      </c>
      <c r="BD505" s="111">
        <v>29.791</v>
      </c>
      <c r="BE505" s="111">
        <v>435.92500000000001</v>
      </c>
      <c r="BF505" s="111">
        <v>42.9</v>
      </c>
      <c r="BG505" s="107">
        <v>111100.39</v>
      </c>
      <c r="BH505" s="112">
        <v>114726.57799999999</v>
      </c>
      <c r="BI505" s="111">
        <v>16.568000000000001</v>
      </c>
      <c r="BJ505" s="112">
        <v>693.86099999999999</v>
      </c>
      <c r="BK505" s="112">
        <v>83274.517000000007</v>
      </c>
      <c r="BL505" s="111">
        <v>12.026</v>
      </c>
      <c r="BM505" s="112">
        <v>493.76900000000001</v>
      </c>
      <c r="BN505" s="112">
        <v>55513.533000000003</v>
      </c>
      <c r="BO505" s="111">
        <v>8.0169999999999995</v>
      </c>
      <c r="BP505" s="112">
        <v>344.495</v>
      </c>
      <c r="BQ505" s="112">
        <v>27710.613000000001</v>
      </c>
      <c r="BR505" s="111">
        <v>4.0019999999999998</v>
      </c>
      <c r="BS505" s="107">
        <v>250.64500000000001</v>
      </c>
      <c r="BT505" s="107">
        <v>1335016.4099999999</v>
      </c>
      <c r="BU505" s="112">
        <v>1340730.44</v>
      </c>
      <c r="BV505" s="107">
        <v>22.721</v>
      </c>
      <c r="BW505" s="107">
        <v>763.52499999999998</v>
      </c>
      <c r="BX505" s="107">
        <v>1001252.6360000001</v>
      </c>
      <c r="BY505" s="107">
        <v>16.968</v>
      </c>
      <c r="BZ505" s="107">
        <v>553.74400000000003</v>
      </c>
      <c r="CA505" s="107">
        <v>667227.75899999996</v>
      </c>
      <c r="CB505" s="107">
        <v>11.307</v>
      </c>
      <c r="CC505" s="107">
        <v>430.60399999999998</v>
      </c>
      <c r="CD505" s="107">
        <v>333701.42099999997</v>
      </c>
      <c r="CE505" s="107">
        <v>5.6550000000000002</v>
      </c>
      <c r="CF505" s="107">
        <v>280.56400000000002</v>
      </c>
      <c r="CG505" s="107">
        <v>336827.93</v>
      </c>
      <c r="CH505" s="112">
        <v>343051.04399999999</v>
      </c>
      <c r="CI505" s="107">
        <v>21.513000000000002</v>
      </c>
      <c r="CJ505" s="107">
        <v>708.09199999999998</v>
      </c>
      <c r="CK505" s="107">
        <v>252566.06400000001</v>
      </c>
      <c r="CL505" s="107">
        <v>15.837999999999999</v>
      </c>
      <c r="CM505" s="107">
        <v>466.27499999999998</v>
      </c>
      <c r="CN505" s="107">
        <v>168433.9</v>
      </c>
      <c r="CO505" s="107">
        <v>10.561999999999999</v>
      </c>
      <c r="CP505" s="107">
        <v>307.86200000000002</v>
      </c>
      <c r="CQ505" s="107">
        <v>84144.856</v>
      </c>
      <c r="CR505" s="107">
        <v>5.2770000000000001</v>
      </c>
      <c r="CS505" s="107">
        <v>239.839</v>
      </c>
      <c r="CT505" s="107">
        <v>310240.83</v>
      </c>
      <c r="CU505" s="107">
        <v>311083.28999999998</v>
      </c>
      <c r="CV505" s="107">
        <v>20.66</v>
      </c>
      <c r="CW505" s="107">
        <v>772.77</v>
      </c>
      <c r="CX505" s="112">
        <v>232691.4</v>
      </c>
      <c r="CY505" s="107">
        <v>15.46</v>
      </c>
      <c r="CZ505" s="107">
        <v>668.11</v>
      </c>
      <c r="DA505" s="112">
        <v>155067.5</v>
      </c>
      <c r="DB505" s="107">
        <v>10.3</v>
      </c>
      <c r="DC505" s="107">
        <v>354.27</v>
      </c>
      <c r="DD505" s="112">
        <v>77511.42</v>
      </c>
      <c r="DE505" s="107">
        <v>5.15</v>
      </c>
      <c r="DF505" s="107">
        <v>258.8</v>
      </c>
      <c r="DG505" s="107">
        <v>413286.47</v>
      </c>
      <c r="DH505" s="112">
        <v>409547.48</v>
      </c>
      <c r="DI505" s="107">
        <v>19.61</v>
      </c>
      <c r="DJ505" s="107">
        <v>786.51</v>
      </c>
      <c r="DK505" s="112">
        <v>309919</v>
      </c>
      <c r="DL505" s="107">
        <v>14.84</v>
      </c>
      <c r="DM505" s="107">
        <v>708.65</v>
      </c>
      <c r="DN505" s="112">
        <v>206701.24</v>
      </c>
      <c r="DO505" s="107">
        <v>9.9</v>
      </c>
      <c r="DP505" s="107">
        <v>378.25</v>
      </c>
      <c r="DQ505" s="112">
        <v>103269.62</v>
      </c>
      <c r="DR505" s="107">
        <v>4.9400000000000004</v>
      </c>
      <c r="DS505" s="107">
        <v>268.95999999999998</v>
      </c>
      <c r="DT505" s="107">
        <v>29303.53</v>
      </c>
      <c r="DU505" s="112">
        <v>29849.15</v>
      </c>
      <c r="DV505" s="107">
        <v>30.56</v>
      </c>
      <c r="DW505" s="107">
        <v>795.81</v>
      </c>
      <c r="DX505" s="112">
        <v>21952.04</v>
      </c>
      <c r="DY505" s="107">
        <v>22.47</v>
      </c>
      <c r="DZ505" s="107">
        <v>664.27</v>
      </c>
      <c r="EA505" s="112">
        <v>14647.76</v>
      </c>
      <c r="EB505" s="107">
        <v>15</v>
      </c>
      <c r="EC505" s="107">
        <v>456.95</v>
      </c>
      <c r="ED505" s="112">
        <v>7279.53</v>
      </c>
      <c r="EE505" s="107">
        <v>7.45</v>
      </c>
      <c r="EF505" s="107">
        <v>262.11</v>
      </c>
      <c r="EG505" s="107">
        <v>8963915.75</v>
      </c>
      <c r="EH505" s="111">
        <v>9058813.3499999996</v>
      </c>
      <c r="EI505" s="107">
        <v>25.582000000000001</v>
      </c>
      <c r="EJ505" s="107">
        <v>789.67</v>
      </c>
      <c r="EK505" s="112">
        <v>7847542.3260000004</v>
      </c>
      <c r="EL505" s="107">
        <v>22.161000000000001</v>
      </c>
      <c r="EM505" s="107">
        <v>750.71400000000006</v>
      </c>
      <c r="EN505" s="112">
        <v>6730259.1340399999</v>
      </c>
      <c r="EO505" s="107">
        <v>19.006</v>
      </c>
      <c r="EP505" s="107">
        <v>621.44500000000005</v>
      </c>
      <c r="EQ505" s="112">
        <v>5607368.9039000003</v>
      </c>
      <c r="ER505" s="107">
        <v>15.835000000000001</v>
      </c>
      <c r="ES505" s="107">
        <v>566.39800000000002</v>
      </c>
      <c r="ET505" s="112">
        <v>4474209.4159000004</v>
      </c>
      <c r="EU505" s="107">
        <v>12.635</v>
      </c>
      <c r="EV505" s="107">
        <v>437.95800000000003</v>
      </c>
      <c r="EW505" s="112">
        <v>3365483.67936</v>
      </c>
      <c r="EX505" s="107">
        <v>9.5039999999999996</v>
      </c>
      <c r="EY505" s="107">
        <v>346.30799999999999</v>
      </c>
      <c r="EZ505" s="112">
        <v>2243301.6738999998</v>
      </c>
      <c r="FA505" s="107">
        <v>6.335</v>
      </c>
      <c r="FB505" s="107">
        <v>289.58800000000002</v>
      </c>
      <c r="FC505" s="112">
        <v>1122536.1177999999</v>
      </c>
      <c r="FD505" s="107">
        <v>3.17</v>
      </c>
      <c r="FE505" s="107">
        <v>238.65100000000001</v>
      </c>
      <c r="FF505" s="107">
        <v>4289.4399999999996</v>
      </c>
      <c r="FG505" s="112">
        <v>4215.49</v>
      </c>
      <c r="FH505" s="107">
        <v>12.46</v>
      </c>
      <c r="FI505" s="107">
        <v>186.22</v>
      </c>
      <c r="FJ505" s="112">
        <v>2140.7199999999998</v>
      </c>
      <c r="FK505" s="107">
        <v>6.33</v>
      </c>
      <c r="FL505" s="107">
        <v>185.39</v>
      </c>
      <c r="FM505" s="107">
        <v>5677.43</v>
      </c>
      <c r="FN505" s="112">
        <v>5501.56</v>
      </c>
      <c r="FO505" s="107">
        <v>40.28</v>
      </c>
      <c r="FP505" s="107">
        <v>185.62</v>
      </c>
      <c r="FQ505" s="112">
        <v>2832.05</v>
      </c>
      <c r="FR505" s="107">
        <v>20.73</v>
      </c>
      <c r="FS505" s="107">
        <v>198.86</v>
      </c>
      <c r="FT505" s="107">
        <v>255.94</v>
      </c>
      <c r="FU505" s="107">
        <v>22.22</v>
      </c>
      <c r="FV505" s="107">
        <v>741.96</v>
      </c>
      <c r="FW505" s="107">
        <v>258.88</v>
      </c>
      <c r="FX505" s="107">
        <v>22.47</v>
      </c>
      <c r="FY505" s="107">
        <v>758.21</v>
      </c>
      <c r="FZ505" s="107">
        <v>3714817.59</v>
      </c>
      <c r="GA505" s="107">
        <v>25.08</v>
      </c>
      <c r="GB505" s="107">
        <v>717.67</v>
      </c>
      <c r="GC505" s="107">
        <v>49775834.539999999</v>
      </c>
      <c r="GD505" s="107">
        <v>336.11</v>
      </c>
      <c r="GE505" s="113">
        <v>771.02</v>
      </c>
      <c r="GF505" s="113">
        <v>181.1</v>
      </c>
      <c r="GG505" s="113">
        <v>25.9</v>
      </c>
      <c r="GH505" s="113">
        <v>84.8</v>
      </c>
      <c r="GI505" s="113">
        <v>114</v>
      </c>
      <c r="GJ505" s="113">
        <v>42.9</v>
      </c>
      <c r="GK505" s="113">
        <v>229.4</v>
      </c>
      <c r="GL505" s="107">
        <v>0</v>
      </c>
      <c r="GM505" s="107">
        <v>1</v>
      </c>
      <c r="GN505" s="107">
        <v>0</v>
      </c>
      <c r="GO505" s="133">
        <v>0</v>
      </c>
      <c r="GP505" s="133">
        <v>0</v>
      </c>
      <c r="GQ505" s="133">
        <v>0</v>
      </c>
      <c r="GR505" s="133" t="s">
        <v>1106</v>
      </c>
      <c r="GS505" s="72"/>
      <c r="GT505" s="72">
        <v>0.89</v>
      </c>
      <c r="GU505" s="72">
        <v>0.93</v>
      </c>
      <c r="GV505" s="72">
        <v>0.94</v>
      </c>
      <c r="GW505" s="72">
        <v>0.93</v>
      </c>
      <c r="GX505" s="72" t="s">
        <v>1085</v>
      </c>
      <c r="GY505" s="72">
        <v>1</v>
      </c>
      <c r="GZ505" s="72">
        <v>800</v>
      </c>
      <c r="HA505" s="133" t="s">
        <v>1086</v>
      </c>
      <c r="HB505" s="133" t="s">
        <v>1540</v>
      </c>
      <c r="HC505" s="53" t="str">
        <f t="shared" si="54"/>
        <v>218</v>
      </c>
      <c r="HD505" s="56">
        <f t="shared" si="53"/>
        <v>2021</v>
      </c>
      <c r="HF505" s="56" t="e">
        <f>MATCH(ROUND(#REF!,1),#REF!,0)</f>
        <v>#REF!</v>
      </c>
      <c r="HG505" s="56" t="e">
        <f>MATCH(ROUND(#REF!,1),#REF!,0)</f>
        <v>#REF!</v>
      </c>
      <c r="HH505" s="56" t="e">
        <f>MATCH(ROUND(#REF!,1),#REF!,0)</f>
        <v>#REF!</v>
      </c>
      <c r="HI505" s="56" t="e">
        <f>MATCH(ROUND(#REF!,1),#REF!,0)</f>
        <v>#REF!</v>
      </c>
      <c r="HK505" s="115">
        <f t="shared" si="49"/>
        <v>2</v>
      </c>
      <c r="HL505" s="115" t="str" cm="1">
        <f t="array" ref="HL505">IFERROR(INDEX(#REF!,'5. Data Set'!HH505),"")</f>
        <v/>
      </c>
      <c r="HN505" s="116" t="str" cm="1">
        <f t="array" ref="HN505">IF(IFERROR(INDEX($E$5:$E$900,SMALL(IF(ROUND($EH$5:$EH$900,1)=ROUND($EH505,1),ROW($EH$5:$EH$900)-4,""),1)),"")=$E505,"",IFERROR(INDEX($E$5:$E$900,SMALL(IF(ROUND($EH$5:$EH$900,1)=ROUND($EH505,1),ROW($EH$5:$EH$900)-4,""),1)),""))</f>
        <v/>
      </c>
      <c r="HO505" s="116" t="str" cm="1">
        <f t="array" ref="HO505">IF(IFERROR(INDEX($E$5:$E$900,SMALL(IF(ROUND($EH$5:$EH$900,1)=ROUND($EH505,1),ROW($EH$5:$EH$900)-4,""),2)),"")=$E505,"",IFERROR(INDEX($E$5:$E$900,SMALL(IF(ROUND($EH$5:$EH$900,1)=ROUND($EH505,1),ROW($EH$5:$EH$900)-4,""),2)),""))</f>
        <v/>
      </c>
      <c r="HP505" s="116" t="str" cm="1">
        <f t="array" ref="HP505">IF(IFERROR(INDEX($E$5:$E$900,SMALL(IF(ROUND($EH$5:$EH$900,1)=ROUND($EH505,1),ROW($EH$5:$EH$900)-4,""),3)),"")=$E505,"",IFERROR(INDEX($E$5:$E$900,SMALL(IF(ROUND($EH$5:$EH$900,1)=ROUND($EH505,1),ROW($EH$5:$EH$900)-4,""),3)),""))</f>
        <v/>
      </c>
      <c r="HQ505" s="117" t="str" cm="1">
        <f t="array" ref="HQ505">IF(IFERROR(INDEX($E$5:$E$900,SMALL(IF(ROUND($EH$5:$EH$900,1)=ROUND($EH505,1),ROW($EH$5:$EH$900)-4,""),4)),"")=$E505,"",IFERROR(INDEX($E$5:$E$900,SMALL(IF(ROUND($EH$5:$EH$900,1)=ROUND($EH505,1),ROW($EH$5:$EH$900)-4,""),4)),""))</f>
        <v/>
      </c>
      <c r="HR505" s="118"/>
      <c r="HS505" s="105" t="str">
        <f t="shared" si="50"/>
        <v>BCXG</v>
      </c>
      <c r="HT505" s="119" t="str">
        <f t="shared" si="51"/>
        <v/>
      </c>
      <c r="HU505" s="119" t="str">
        <f t="shared" si="51"/>
        <v/>
      </c>
      <c r="HV505" s="119" t="str">
        <f t="shared" si="51"/>
        <v/>
      </c>
      <c r="HW505" s="119" t="str">
        <f t="shared" si="48"/>
        <v/>
      </c>
    </row>
    <row r="506" spans="1:231" ht="12.75" customHeight="1" x14ac:dyDescent="0.25">
      <c r="A506" s="110" t="s">
        <v>1072</v>
      </c>
      <c r="B506" s="110" t="s">
        <v>1537</v>
      </c>
      <c r="C506" s="107" t="s">
        <v>1074</v>
      </c>
      <c r="D506" s="209">
        <v>2021</v>
      </c>
      <c r="E506" s="109" t="s">
        <v>1545</v>
      </c>
      <c r="F506" s="107" t="s">
        <v>49</v>
      </c>
      <c r="G506" s="107" t="s">
        <v>1076</v>
      </c>
      <c r="H506" s="107" t="s">
        <v>1076</v>
      </c>
      <c r="I506" s="107" t="s">
        <v>1076</v>
      </c>
      <c r="J506" s="107" t="s">
        <v>1076</v>
      </c>
      <c r="K506" s="107" t="s">
        <v>1076</v>
      </c>
      <c r="L506" s="107" t="s">
        <v>1076</v>
      </c>
      <c r="M506" s="107" t="s">
        <v>1076</v>
      </c>
      <c r="N506" s="107" t="s">
        <v>1076</v>
      </c>
      <c r="O506" s="107" t="s">
        <v>1076</v>
      </c>
      <c r="P506" s="107" t="s">
        <v>1076</v>
      </c>
      <c r="Q506" s="107" t="s">
        <v>1076</v>
      </c>
      <c r="R506" s="107" t="s">
        <v>1076</v>
      </c>
      <c r="S506" s="107" t="s">
        <v>1077</v>
      </c>
      <c r="T506" s="107" t="s">
        <v>1077</v>
      </c>
      <c r="U506" s="107" t="s">
        <v>1077</v>
      </c>
      <c r="V506" s="107" t="s">
        <v>1077</v>
      </c>
      <c r="W506" s="107" t="s">
        <v>18</v>
      </c>
      <c r="X506" s="105" t="s">
        <v>1098</v>
      </c>
      <c r="Y506" s="107" t="s">
        <v>296</v>
      </c>
      <c r="Z506" s="107">
        <v>1</v>
      </c>
      <c r="AA506" s="107" t="s">
        <v>1539</v>
      </c>
      <c r="AB506" s="110">
        <v>2</v>
      </c>
      <c r="AC506" s="110">
        <v>2</v>
      </c>
      <c r="AD506" s="107">
        <v>2000</v>
      </c>
      <c r="AE506" s="107">
        <v>28</v>
      </c>
      <c r="AF506" s="107">
        <v>2</v>
      </c>
      <c r="AG506" s="107">
        <v>255700</v>
      </c>
      <c r="AH506" s="107">
        <v>16</v>
      </c>
      <c r="AI506" s="107" t="s">
        <v>1528</v>
      </c>
      <c r="AJ506" s="110">
        <v>2</v>
      </c>
      <c r="AK506" s="110"/>
      <c r="AL506" s="107"/>
      <c r="AM506" s="107">
        <v>1</v>
      </c>
      <c r="AN506" s="110" t="s">
        <v>367</v>
      </c>
      <c r="AO506" s="110">
        <v>800</v>
      </c>
      <c r="AP506" s="107" t="s">
        <v>1140</v>
      </c>
      <c r="AQ506" s="107" t="s">
        <v>1081</v>
      </c>
      <c r="AR506" s="107" t="s">
        <v>319</v>
      </c>
      <c r="AS506" s="107" t="s">
        <v>481</v>
      </c>
      <c r="AT506" s="107" t="s">
        <v>478</v>
      </c>
      <c r="AU506" s="111">
        <v>25.327000000000002</v>
      </c>
      <c r="AV506" s="111">
        <v>30.651</v>
      </c>
      <c r="AW506" s="111">
        <v>35.575000000000003</v>
      </c>
      <c r="AX506" s="111">
        <v>20.184999999999999</v>
      </c>
      <c r="AY506" s="111">
        <v>17.608000000000001</v>
      </c>
      <c r="AZ506" s="111">
        <v>222.149</v>
      </c>
      <c r="BA506" s="111">
        <v>22.161000000000001</v>
      </c>
      <c r="BB506" s="111">
        <v>17.152000000000001</v>
      </c>
      <c r="BC506" s="111">
        <v>16.992000000000001</v>
      </c>
      <c r="BD506" s="111">
        <v>37.113999999999997</v>
      </c>
      <c r="BE506" s="111">
        <v>140.90199999999999</v>
      </c>
      <c r="BF506" s="111">
        <v>40.9</v>
      </c>
      <c r="BG506" s="107">
        <v>136484.12</v>
      </c>
      <c r="BH506" s="112">
        <v>136465.125</v>
      </c>
      <c r="BI506" s="111">
        <v>19.707999999999998</v>
      </c>
      <c r="BJ506" s="112">
        <v>632.00300000000004</v>
      </c>
      <c r="BK506" s="112">
        <v>102367.15399999999</v>
      </c>
      <c r="BL506" s="111">
        <v>14.784000000000001</v>
      </c>
      <c r="BM506" s="112">
        <v>567.16700000000003</v>
      </c>
      <c r="BN506" s="112">
        <v>68312.426999999996</v>
      </c>
      <c r="BO506" s="111">
        <v>9.8650000000000002</v>
      </c>
      <c r="BP506" s="112">
        <v>369.57799999999997</v>
      </c>
      <c r="BQ506" s="112">
        <v>34124.428</v>
      </c>
      <c r="BR506" s="111">
        <v>4.9279999999999999</v>
      </c>
      <c r="BS506" s="107">
        <v>259.863</v>
      </c>
      <c r="BT506" s="107">
        <v>1466344.13</v>
      </c>
      <c r="BU506" s="112">
        <v>1466601.9939999999</v>
      </c>
      <c r="BV506" s="107">
        <v>24.853999999999999</v>
      </c>
      <c r="BW506" s="107">
        <v>631.47799999999995</v>
      </c>
      <c r="BX506" s="107">
        <v>1099657.767</v>
      </c>
      <c r="BY506" s="107">
        <v>18.635999999999999</v>
      </c>
      <c r="BZ506" s="107">
        <v>527.25599999999997</v>
      </c>
      <c r="CA506" s="107">
        <v>733534.00399999996</v>
      </c>
      <c r="CB506" s="107">
        <v>12.430999999999999</v>
      </c>
      <c r="CC506" s="107">
        <v>439.33</v>
      </c>
      <c r="CD506" s="107">
        <v>366683.76899999997</v>
      </c>
      <c r="CE506" s="107">
        <v>6.2140000000000004</v>
      </c>
      <c r="CF506" s="107">
        <v>277.12200000000001</v>
      </c>
      <c r="CG506" s="107">
        <v>439762.61</v>
      </c>
      <c r="CH506" s="112">
        <v>434483.86599999998</v>
      </c>
      <c r="CI506" s="107">
        <v>27.245999999999999</v>
      </c>
      <c r="CJ506" s="107">
        <v>607.26400000000001</v>
      </c>
      <c r="CK506" s="107">
        <v>329760.05699999997</v>
      </c>
      <c r="CL506" s="107">
        <v>20.678999999999998</v>
      </c>
      <c r="CM506" s="107">
        <v>609.14200000000005</v>
      </c>
      <c r="CN506" s="107">
        <v>219800.21</v>
      </c>
      <c r="CO506" s="107">
        <v>13.784000000000001</v>
      </c>
      <c r="CP506" s="107">
        <v>352.21499999999997</v>
      </c>
      <c r="CQ506" s="107">
        <v>109937.799</v>
      </c>
      <c r="CR506" s="107">
        <v>6.8940000000000001</v>
      </c>
      <c r="CS506" s="107">
        <v>256.55500000000001</v>
      </c>
      <c r="CT506" s="107">
        <v>187681.65</v>
      </c>
      <c r="CU506" s="107">
        <v>187697.65</v>
      </c>
      <c r="CV506" s="107">
        <v>12.47</v>
      </c>
      <c r="CW506" s="107">
        <v>506.2</v>
      </c>
      <c r="CX506" s="112">
        <v>140744.20000000001</v>
      </c>
      <c r="CY506" s="107">
        <v>9.35</v>
      </c>
      <c r="CZ506" s="107">
        <v>464.7</v>
      </c>
      <c r="DA506" s="112">
        <v>93760.19</v>
      </c>
      <c r="DB506" s="107">
        <v>6.23</v>
      </c>
      <c r="DC506" s="107">
        <v>266.35000000000002</v>
      </c>
      <c r="DD506" s="112">
        <v>46923.38</v>
      </c>
      <c r="DE506" s="107">
        <v>3.12</v>
      </c>
      <c r="DF506" s="107">
        <v>217.42</v>
      </c>
      <c r="DG506" s="107">
        <v>254827.84</v>
      </c>
      <c r="DH506" s="112">
        <v>255126.48</v>
      </c>
      <c r="DI506" s="107">
        <v>12.22</v>
      </c>
      <c r="DJ506" s="107">
        <v>578.21</v>
      </c>
      <c r="DK506" s="112">
        <v>191134.34</v>
      </c>
      <c r="DL506" s="107">
        <v>9.15</v>
      </c>
      <c r="DM506" s="107">
        <v>525.69000000000005</v>
      </c>
      <c r="DN506" s="112">
        <v>127526.09</v>
      </c>
      <c r="DO506" s="107">
        <v>6.11</v>
      </c>
      <c r="DP506" s="107">
        <v>302.12</v>
      </c>
      <c r="DQ506" s="112">
        <v>63747.98</v>
      </c>
      <c r="DR506" s="107">
        <v>3.05</v>
      </c>
      <c r="DS506" s="107">
        <v>235.94</v>
      </c>
      <c r="DT506" s="107">
        <v>144132.07999999999</v>
      </c>
      <c r="DU506" s="112">
        <v>143633.76999999999</v>
      </c>
      <c r="DV506" s="107">
        <v>147.04</v>
      </c>
      <c r="DW506" s="107">
        <v>553.88</v>
      </c>
      <c r="DX506" s="112">
        <v>108086.98</v>
      </c>
      <c r="DY506" s="107">
        <v>110.65</v>
      </c>
      <c r="DZ506" s="107">
        <v>502.5</v>
      </c>
      <c r="EA506" s="112">
        <v>72050.600000000006</v>
      </c>
      <c r="EB506" s="107">
        <v>73.760000000000005</v>
      </c>
      <c r="EC506" s="107">
        <v>283.7</v>
      </c>
      <c r="ED506" s="112">
        <v>36062.519999999997</v>
      </c>
      <c r="EE506" s="107">
        <v>36.92</v>
      </c>
      <c r="EF506" s="107">
        <v>230.37</v>
      </c>
      <c r="EG506" s="107">
        <v>6239819.5099999998</v>
      </c>
      <c r="EH506" s="111">
        <v>6262376.8300000001</v>
      </c>
      <c r="EI506" s="107">
        <v>17.684999999999999</v>
      </c>
      <c r="EJ506" s="107">
        <v>595.27</v>
      </c>
      <c r="EK506" s="112">
        <v>5455144.7240000004</v>
      </c>
      <c r="EL506" s="107">
        <v>15.404999999999999</v>
      </c>
      <c r="EM506" s="107">
        <v>570.20100000000002</v>
      </c>
      <c r="EN506" s="112">
        <v>4678886.3484199997</v>
      </c>
      <c r="EO506" s="107">
        <v>13.212999999999999</v>
      </c>
      <c r="EP506" s="107">
        <v>520.03200000000004</v>
      </c>
      <c r="EQ506" s="112">
        <v>3898776.8634000001</v>
      </c>
      <c r="ER506" s="107">
        <v>11.01</v>
      </c>
      <c r="ES506" s="107">
        <v>451.36599999999999</v>
      </c>
      <c r="ET506" s="112">
        <v>3113709.8056200002</v>
      </c>
      <c r="EU506" s="107">
        <v>8.7929999999999993</v>
      </c>
      <c r="EV506" s="107">
        <v>315.995</v>
      </c>
      <c r="EW506" s="112">
        <v>2343161.35378</v>
      </c>
      <c r="EX506" s="107">
        <v>6.617</v>
      </c>
      <c r="EY506" s="107">
        <v>283.80799999999999</v>
      </c>
      <c r="EZ506" s="112">
        <v>1563760.09344</v>
      </c>
      <c r="FA506" s="107">
        <v>4.4160000000000004</v>
      </c>
      <c r="FB506" s="107">
        <v>249.864</v>
      </c>
      <c r="FC506" s="112">
        <v>778338.92331999994</v>
      </c>
      <c r="FD506" s="107">
        <v>2.198</v>
      </c>
      <c r="FE506" s="107">
        <v>215.471</v>
      </c>
      <c r="FF506" s="107">
        <v>1527.92</v>
      </c>
      <c r="FG506" s="112">
        <v>1529.92</v>
      </c>
      <c r="FH506" s="107">
        <v>4.5199999999999996</v>
      </c>
      <c r="FI506" s="107">
        <v>192.89</v>
      </c>
      <c r="FJ506" s="112">
        <v>764.91</v>
      </c>
      <c r="FK506" s="107">
        <v>2.2599999999999998</v>
      </c>
      <c r="FL506" s="107">
        <v>180.01</v>
      </c>
      <c r="FM506" s="107">
        <v>587.99</v>
      </c>
      <c r="FN506" s="112">
        <v>591.65</v>
      </c>
      <c r="FO506" s="107">
        <v>4.33</v>
      </c>
      <c r="FP506" s="107">
        <v>180.57</v>
      </c>
      <c r="FQ506" s="112">
        <v>296.76</v>
      </c>
      <c r="FR506" s="107">
        <v>2.17</v>
      </c>
      <c r="FS506" s="107">
        <v>180.49</v>
      </c>
      <c r="FT506" s="107">
        <v>260.86</v>
      </c>
      <c r="FU506" s="107">
        <v>22.64</v>
      </c>
      <c r="FV506" s="107">
        <v>607.15</v>
      </c>
      <c r="FW506" s="107">
        <v>260.83999999999997</v>
      </c>
      <c r="FX506" s="107">
        <v>22.64</v>
      </c>
      <c r="FY506" s="107">
        <v>613.08000000000004</v>
      </c>
      <c r="FZ506" s="107">
        <v>2697051.64</v>
      </c>
      <c r="GA506" s="107">
        <v>18.21</v>
      </c>
      <c r="GB506" s="107">
        <v>631.46</v>
      </c>
      <c r="GC506" s="107">
        <v>12607729.6</v>
      </c>
      <c r="GD506" s="107">
        <v>85.13</v>
      </c>
      <c r="GE506" s="113">
        <v>604.20000000000005</v>
      </c>
      <c r="GF506" s="113">
        <v>175.5</v>
      </c>
      <c r="GG506" s="113">
        <v>33.6</v>
      </c>
      <c r="GH506" s="113">
        <v>17.100000000000001</v>
      </c>
      <c r="GI506" s="113">
        <v>72.3</v>
      </c>
      <c r="GJ506" s="113">
        <v>40.9</v>
      </c>
      <c r="GK506" s="113">
        <v>229.5</v>
      </c>
      <c r="GL506" s="107">
        <v>0</v>
      </c>
      <c r="GM506" s="107">
        <v>1</v>
      </c>
      <c r="GN506" s="107">
        <v>0</v>
      </c>
      <c r="GO506" s="133">
        <v>0</v>
      </c>
      <c r="GP506" s="133">
        <v>0</v>
      </c>
      <c r="GQ506" s="133">
        <v>0</v>
      </c>
      <c r="GR506" s="133" t="s">
        <v>1106</v>
      </c>
      <c r="GS506" s="72"/>
      <c r="GT506" s="72">
        <v>0.89</v>
      </c>
      <c r="GU506" s="72">
        <v>0.93</v>
      </c>
      <c r="GV506" s="72">
        <v>0.94</v>
      </c>
      <c r="GW506" s="72">
        <v>0.93</v>
      </c>
      <c r="GX506" s="72" t="s">
        <v>1085</v>
      </c>
      <c r="GY506" s="72">
        <v>1</v>
      </c>
      <c r="GZ506" s="72">
        <v>800</v>
      </c>
      <c r="HA506" s="133" t="s">
        <v>1086</v>
      </c>
      <c r="HB506" s="133" t="s">
        <v>1540</v>
      </c>
      <c r="HC506" s="53" t="str">
        <f t="shared" si="54"/>
        <v>219</v>
      </c>
      <c r="HD506" s="56">
        <f t="shared" si="53"/>
        <v>2021</v>
      </c>
      <c r="HF506" s="56" t="e">
        <f>MATCH(ROUND(#REF!,1),#REF!,0)</f>
        <v>#REF!</v>
      </c>
      <c r="HG506" s="56" t="e">
        <f>MATCH(ROUND(#REF!,1),#REF!,0)</f>
        <v>#REF!</v>
      </c>
      <c r="HH506" s="56" t="e">
        <f>MATCH(ROUND(#REF!,1),#REF!,0)</f>
        <v>#REF!</v>
      </c>
      <c r="HI506" s="56" t="e">
        <f>MATCH(ROUND(#REF!,1),#REF!,0)</f>
        <v>#REF!</v>
      </c>
      <c r="HK506" s="115">
        <f t="shared" si="49"/>
        <v>2</v>
      </c>
      <c r="HL506" s="115" t="str" cm="1">
        <f t="array" ref="HL506">IFERROR(INDEX(#REF!,'5. Data Set'!HH506),"")</f>
        <v/>
      </c>
      <c r="HN506" s="116" t="str" cm="1">
        <f t="array" ref="HN506">IF(IFERROR(INDEX($E$5:$E$900,SMALL(IF(ROUND($EH$5:$EH$900,1)=ROUND($EH506,1),ROW($EH$5:$EH$900)-4,""),1)),"")=$E506,"",IFERROR(INDEX($E$5:$E$900,SMALL(IF(ROUND($EH$5:$EH$900,1)=ROUND($EH506,1),ROW($EH$5:$EH$900)-4,""),1)),""))</f>
        <v/>
      </c>
      <c r="HO506" s="116" t="str" cm="1">
        <f t="array" ref="HO506">IF(IFERROR(INDEX($E$5:$E$900,SMALL(IF(ROUND($EH$5:$EH$900,1)=ROUND($EH506,1),ROW($EH$5:$EH$900)-4,""),2)),"")=$E506,"",IFERROR(INDEX($E$5:$E$900,SMALL(IF(ROUND($EH$5:$EH$900,1)=ROUND($EH506,1),ROW($EH$5:$EH$900)-4,""),2)),""))</f>
        <v/>
      </c>
      <c r="HP506" s="116" t="str" cm="1">
        <f t="array" ref="HP506">IF(IFERROR(INDEX($E$5:$E$900,SMALL(IF(ROUND($EH$5:$EH$900,1)=ROUND($EH506,1),ROW($EH$5:$EH$900)-4,""),3)),"")=$E506,"",IFERROR(INDEX($E$5:$E$900,SMALL(IF(ROUND($EH$5:$EH$900,1)=ROUND($EH506,1),ROW($EH$5:$EH$900)-4,""),3)),""))</f>
        <v/>
      </c>
      <c r="HQ506" s="117" t="str" cm="1">
        <f t="array" ref="HQ506">IF(IFERROR(INDEX($E$5:$E$900,SMALL(IF(ROUND($EH$5:$EH$900,1)=ROUND($EH506,1),ROW($EH$5:$EH$900)-4,""),4)),"")=$E506,"",IFERROR(INDEX($E$5:$E$900,SMALL(IF(ROUND($EH$5:$EH$900,1)=ROUND($EH506,1),ROW($EH$5:$EH$900)-4,""),4)),""))</f>
        <v/>
      </c>
      <c r="HR506" s="118"/>
      <c r="HS506" s="105" t="str">
        <f t="shared" si="50"/>
        <v>BCXG</v>
      </c>
      <c r="HT506" s="119" t="str">
        <f t="shared" si="51"/>
        <v/>
      </c>
      <c r="HU506" s="119" t="str">
        <f t="shared" si="51"/>
        <v/>
      </c>
      <c r="HV506" s="119" t="str">
        <f t="shared" si="51"/>
        <v/>
      </c>
      <c r="HW506" s="119" t="str">
        <f t="shared" si="48"/>
        <v/>
      </c>
    </row>
    <row r="507" spans="1:231" ht="15" customHeight="1" x14ac:dyDescent="0.25">
      <c r="A507" s="110" t="s">
        <v>1072</v>
      </c>
      <c r="B507" s="110" t="s">
        <v>1546</v>
      </c>
      <c r="C507" s="107" t="s">
        <v>1074</v>
      </c>
      <c r="D507" s="209">
        <v>2018</v>
      </c>
      <c r="E507" s="109" t="s">
        <v>1547</v>
      </c>
      <c r="F507" s="107" t="s">
        <v>49</v>
      </c>
      <c r="G507" s="107" t="s">
        <v>1076</v>
      </c>
      <c r="H507" s="107" t="s">
        <v>1076</v>
      </c>
      <c r="I507" s="107" t="s">
        <v>1076</v>
      </c>
      <c r="J507" s="107" t="s">
        <v>1076</v>
      </c>
      <c r="K507" s="107" t="s">
        <v>1076</v>
      </c>
      <c r="L507" s="107" t="s">
        <v>1076</v>
      </c>
      <c r="M507" s="107" t="s">
        <v>1076</v>
      </c>
      <c r="N507" s="107" t="s">
        <v>1076</v>
      </c>
      <c r="O507" s="107" t="s">
        <v>1076</v>
      </c>
      <c r="P507" s="107" t="s">
        <v>1076</v>
      </c>
      <c r="Q507" s="107" t="s">
        <v>1076</v>
      </c>
      <c r="R507" s="107" t="s">
        <v>1076</v>
      </c>
      <c r="S507" s="107" t="s">
        <v>1077</v>
      </c>
      <c r="T507" s="107" t="s">
        <v>1077</v>
      </c>
      <c r="U507" s="107" t="s">
        <v>1077</v>
      </c>
      <c r="V507" s="107" t="s">
        <v>1076</v>
      </c>
      <c r="W507" s="107" t="s">
        <v>18</v>
      </c>
      <c r="X507" s="105" t="s">
        <v>1119</v>
      </c>
      <c r="Y507" s="107" t="s">
        <v>296</v>
      </c>
      <c r="Z507" s="107">
        <v>2</v>
      </c>
      <c r="AA507" s="107" t="s">
        <v>1548</v>
      </c>
      <c r="AB507" s="110">
        <v>1</v>
      </c>
      <c r="AC507" s="110">
        <v>1</v>
      </c>
      <c r="AD507" s="107">
        <v>2400</v>
      </c>
      <c r="AE507" s="107">
        <v>14</v>
      </c>
      <c r="AF507" s="107">
        <v>2</v>
      </c>
      <c r="AG507" s="107">
        <v>93900</v>
      </c>
      <c r="AH507" s="107">
        <v>6</v>
      </c>
      <c r="AI507" s="107" t="s">
        <v>1549</v>
      </c>
      <c r="AJ507" s="110">
        <v>4</v>
      </c>
      <c r="AK507" s="110"/>
      <c r="AL507" s="107"/>
      <c r="AM507" s="107">
        <v>2</v>
      </c>
      <c r="AN507" s="110" t="s">
        <v>493</v>
      </c>
      <c r="AO507" s="110">
        <v>1500</v>
      </c>
      <c r="AP507" s="107" t="s">
        <v>317</v>
      </c>
      <c r="AQ507" s="107" t="s">
        <v>1550</v>
      </c>
      <c r="AR507" s="107" t="s">
        <v>1082</v>
      </c>
      <c r="AS507" s="107" t="s">
        <v>1551</v>
      </c>
      <c r="AT507" s="107" t="s">
        <v>984</v>
      </c>
      <c r="AU507" s="111">
        <v>13.641999999999999</v>
      </c>
      <c r="AV507" s="111">
        <v>21.443000000000001</v>
      </c>
      <c r="AW507" s="111">
        <v>19.599</v>
      </c>
      <c r="AX507" s="111">
        <v>12.46</v>
      </c>
      <c r="AY507" s="111">
        <v>11.678000000000001</v>
      </c>
      <c r="AZ507" s="111">
        <v>20.716999999999999</v>
      </c>
      <c r="BA507" s="111">
        <v>13.196999999999999</v>
      </c>
      <c r="BB507" s="111">
        <v>191.57</v>
      </c>
      <c r="BC507" s="111">
        <v>1367.9079999999999</v>
      </c>
      <c r="BD507" s="111">
        <v>22.143999999999998</v>
      </c>
      <c r="BE507" s="111">
        <v>131.81299999999999</v>
      </c>
      <c r="BF507" s="111">
        <v>27</v>
      </c>
      <c r="BG507" s="107">
        <v>85114.31</v>
      </c>
      <c r="BH507" s="112">
        <v>84742.163</v>
      </c>
      <c r="BI507" s="111">
        <v>12.238</v>
      </c>
      <c r="BJ507" s="112">
        <v>542.10299999999995</v>
      </c>
      <c r="BK507" s="112">
        <v>63798.841999999997</v>
      </c>
      <c r="BL507" s="111">
        <v>9.2140000000000004</v>
      </c>
      <c r="BM507" s="112">
        <v>537.57399999999996</v>
      </c>
      <c r="BN507" s="112">
        <v>42470.249000000003</v>
      </c>
      <c r="BO507" s="111">
        <v>6.133</v>
      </c>
      <c r="BP507" s="112">
        <v>505.23899999999998</v>
      </c>
      <c r="BQ507" s="112">
        <v>21298.036</v>
      </c>
      <c r="BR507" s="111">
        <v>3.0760000000000001</v>
      </c>
      <c r="BS507" s="107">
        <v>417.12700000000001</v>
      </c>
      <c r="BT507" s="107">
        <v>1081685.3999999999</v>
      </c>
      <c r="BU507" s="112">
        <v>1078826.584</v>
      </c>
      <c r="BV507" s="107">
        <v>18.283000000000001</v>
      </c>
      <c r="BW507" s="107">
        <v>550.97400000000005</v>
      </c>
      <c r="BX507" s="107">
        <v>811247.777</v>
      </c>
      <c r="BY507" s="107">
        <v>13.747999999999999</v>
      </c>
      <c r="BZ507" s="107">
        <v>544.94500000000005</v>
      </c>
      <c r="CA507" s="107">
        <v>540759.44200000004</v>
      </c>
      <c r="CB507" s="107">
        <v>9.1639999999999997</v>
      </c>
      <c r="CC507" s="107">
        <v>487.142</v>
      </c>
      <c r="CD507" s="107">
        <v>270655.85700000002</v>
      </c>
      <c r="CE507" s="107">
        <v>4.5869999999999997</v>
      </c>
      <c r="CF507" s="107">
        <v>341.68200000000002</v>
      </c>
      <c r="CG507" s="107">
        <v>260072.25</v>
      </c>
      <c r="CH507" s="112">
        <v>259028.41800000001</v>
      </c>
      <c r="CI507" s="107">
        <v>16.244</v>
      </c>
      <c r="CJ507" s="107">
        <v>526.10599999999999</v>
      </c>
      <c r="CK507" s="107">
        <v>195007.446</v>
      </c>
      <c r="CL507" s="107">
        <v>12.228999999999999</v>
      </c>
      <c r="CM507" s="107">
        <v>518.971</v>
      </c>
      <c r="CN507" s="107">
        <v>129986.007</v>
      </c>
      <c r="CO507" s="107">
        <v>8.1509999999999998</v>
      </c>
      <c r="CP507" s="107">
        <v>447.05500000000001</v>
      </c>
      <c r="CQ507" s="107">
        <v>65077.839</v>
      </c>
      <c r="CR507" s="107">
        <v>4.0810000000000004</v>
      </c>
      <c r="CS507" s="107">
        <v>366.88499999999999</v>
      </c>
      <c r="CT507" s="107">
        <v>154861.57999999999</v>
      </c>
      <c r="CU507" s="107">
        <v>155490.13</v>
      </c>
      <c r="CV507" s="107">
        <v>10.33</v>
      </c>
      <c r="CW507" s="107">
        <v>524.08000000000004</v>
      </c>
      <c r="CX507" s="112">
        <v>116151.42</v>
      </c>
      <c r="CY507" s="107">
        <v>7.71</v>
      </c>
      <c r="CZ507" s="107">
        <v>508.68</v>
      </c>
      <c r="DA507" s="112">
        <v>77500.149999999994</v>
      </c>
      <c r="DB507" s="107">
        <v>5.15</v>
      </c>
      <c r="DC507" s="107">
        <v>440.56</v>
      </c>
      <c r="DD507" s="112">
        <v>38704.5</v>
      </c>
      <c r="DE507" s="107">
        <v>2.57</v>
      </c>
      <c r="DF507" s="107">
        <v>372.36</v>
      </c>
      <c r="DG507" s="107">
        <v>211157</v>
      </c>
      <c r="DH507" s="112">
        <v>210454.38</v>
      </c>
      <c r="DI507" s="107">
        <v>10.08</v>
      </c>
      <c r="DJ507" s="107">
        <v>529.72</v>
      </c>
      <c r="DK507" s="112">
        <v>158343.67000000001</v>
      </c>
      <c r="DL507" s="107">
        <v>7.58</v>
      </c>
      <c r="DM507" s="107">
        <v>530.25</v>
      </c>
      <c r="DN507" s="112">
        <v>105481.44</v>
      </c>
      <c r="DO507" s="107">
        <v>5.05</v>
      </c>
      <c r="DP507" s="107">
        <v>475.74</v>
      </c>
      <c r="DQ507" s="112">
        <v>52719.11</v>
      </c>
      <c r="DR507" s="107">
        <v>2.52</v>
      </c>
      <c r="DS507" s="107">
        <v>391.76</v>
      </c>
      <c r="DT507" s="107">
        <v>17245.18</v>
      </c>
      <c r="DU507" s="112">
        <v>17228.8</v>
      </c>
      <c r="DV507" s="107">
        <v>17.64</v>
      </c>
      <c r="DW507" s="107">
        <v>530.05999999999995</v>
      </c>
      <c r="DX507" s="112">
        <v>12930.75</v>
      </c>
      <c r="DY507" s="107">
        <v>13.24</v>
      </c>
      <c r="DZ507" s="107">
        <v>533.71</v>
      </c>
      <c r="EA507" s="112">
        <v>8599.7099999999991</v>
      </c>
      <c r="EB507" s="107">
        <v>8.8000000000000007</v>
      </c>
      <c r="EC507" s="107">
        <v>487.42</v>
      </c>
      <c r="ED507" s="112">
        <v>4316</v>
      </c>
      <c r="EE507" s="107">
        <v>4.42</v>
      </c>
      <c r="EF507" s="107">
        <v>357.51</v>
      </c>
      <c r="EG507" s="107">
        <v>4549831.58</v>
      </c>
      <c r="EH507" s="111">
        <v>4545256.54</v>
      </c>
      <c r="EI507" s="107">
        <v>12.836</v>
      </c>
      <c r="EJ507" s="107">
        <v>539.09</v>
      </c>
      <c r="EK507" s="112">
        <v>3982419.355</v>
      </c>
      <c r="EL507" s="107">
        <v>11.246</v>
      </c>
      <c r="EM507" s="107">
        <v>536.62900000000002</v>
      </c>
      <c r="EN507" s="112">
        <v>3406206.59846</v>
      </c>
      <c r="EO507" s="107">
        <v>9.6189999999999998</v>
      </c>
      <c r="EP507" s="107">
        <v>533.49199999999996</v>
      </c>
      <c r="EQ507" s="112">
        <v>2842459.75318</v>
      </c>
      <c r="ER507" s="107">
        <v>8.0269999999999992</v>
      </c>
      <c r="ES507" s="107">
        <v>530.69899999999996</v>
      </c>
      <c r="ET507" s="112">
        <v>2280129.35726</v>
      </c>
      <c r="EU507" s="107">
        <v>6.4390000000000001</v>
      </c>
      <c r="EV507" s="107">
        <v>493.49299999999999</v>
      </c>
      <c r="EW507" s="112">
        <v>1701509.7937</v>
      </c>
      <c r="EX507" s="107">
        <v>4.8049999999999997</v>
      </c>
      <c r="EY507" s="107">
        <v>427.30700000000002</v>
      </c>
      <c r="EZ507" s="112">
        <v>1139179.39778</v>
      </c>
      <c r="FA507" s="107">
        <v>3.2170000000000001</v>
      </c>
      <c r="FB507" s="107">
        <v>365.60300000000001</v>
      </c>
      <c r="FC507" s="112">
        <v>569058.53038000001</v>
      </c>
      <c r="FD507" s="107">
        <v>1.607</v>
      </c>
      <c r="FE507" s="107">
        <v>306.89699999999999</v>
      </c>
      <c r="FF507" s="107">
        <v>25166.67</v>
      </c>
      <c r="FG507" s="112">
        <v>25381.58</v>
      </c>
      <c r="FH507" s="107">
        <v>74.989999999999995</v>
      </c>
      <c r="FI507" s="107">
        <v>284.27999999999997</v>
      </c>
      <c r="FJ507" s="112">
        <v>12579.8</v>
      </c>
      <c r="FK507" s="107">
        <v>37.17</v>
      </c>
      <c r="FL507" s="107">
        <v>267.16000000000003</v>
      </c>
      <c r="FM507" s="107">
        <v>75142.05</v>
      </c>
      <c r="FN507" s="112">
        <v>75647.039999999994</v>
      </c>
      <c r="FO507" s="107">
        <v>553.83000000000004</v>
      </c>
      <c r="FP507" s="107">
        <v>289.76</v>
      </c>
      <c r="FQ507" s="112">
        <v>37558.68</v>
      </c>
      <c r="FR507" s="107">
        <v>274.97000000000003</v>
      </c>
      <c r="FS507" s="107">
        <v>280.88</v>
      </c>
      <c r="FT507" s="107">
        <v>139.57</v>
      </c>
      <c r="FU507" s="107">
        <v>12.12</v>
      </c>
      <c r="FV507" s="107">
        <v>536.15</v>
      </c>
      <c r="FW507" s="107">
        <v>139.66</v>
      </c>
      <c r="FX507" s="107">
        <v>12.12</v>
      </c>
      <c r="FY507" s="107">
        <v>558.67999999999995</v>
      </c>
      <c r="FZ507" s="107">
        <v>3001053.79</v>
      </c>
      <c r="GA507" s="107">
        <v>20.260000000000002</v>
      </c>
      <c r="GB507" s="107">
        <v>536.34</v>
      </c>
      <c r="GC507" s="107">
        <v>10262808.109999999</v>
      </c>
      <c r="GD507" s="107">
        <v>69.3</v>
      </c>
      <c r="GE507" s="113">
        <v>525.74</v>
      </c>
      <c r="GF507" s="113">
        <v>166.6</v>
      </c>
      <c r="GG507" s="113">
        <v>15.6</v>
      </c>
      <c r="GH507" s="113">
        <v>511.9</v>
      </c>
      <c r="GI507" s="113">
        <v>54</v>
      </c>
      <c r="GJ507" s="113">
        <v>27</v>
      </c>
      <c r="GK507" s="113">
        <v>230</v>
      </c>
      <c r="GL507" s="107">
        <v>0</v>
      </c>
      <c r="GM507" s="107">
        <v>1</v>
      </c>
      <c r="GN507" s="107">
        <v>0</v>
      </c>
      <c r="GO507" s="133">
        <v>1</v>
      </c>
      <c r="GP507" s="133">
        <v>0</v>
      </c>
      <c r="GQ507" s="133">
        <v>0</v>
      </c>
      <c r="GR507" s="133" t="s">
        <v>1106</v>
      </c>
      <c r="GS507" s="72"/>
      <c r="GT507" s="72">
        <v>87.36</v>
      </c>
      <c r="GU507" s="72">
        <v>92.11</v>
      </c>
      <c r="GV507" s="72">
        <v>94.22</v>
      </c>
      <c r="GW507" s="72">
        <v>92.84</v>
      </c>
      <c r="GX507" s="72" t="s">
        <v>1085</v>
      </c>
      <c r="GY507" s="72">
        <v>0.98</v>
      </c>
      <c r="GZ507" s="72">
        <v>1500</v>
      </c>
      <c r="HA507" s="133" t="s">
        <v>1552</v>
      </c>
      <c r="HB507" s="133" t="s">
        <v>1540</v>
      </c>
      <c r="HC507" s="53" t="str">
        <f t="shared" si="54"/>
        <v>220</v>
      </c>
      <c r="HD507" s="56">
        <f t="shared" si="53"/>
        <v>2018</v>
      </c>
      <c r="HF507" s="56" t="e">
        <f>MATCH(ROUND(#REF!,1),#REF!,0)</f>
        <v>#REF!</v>
      </c>
      <c r="HG507" s="56" t="e">
        <f>MATCH(ROUND(#REF!,1),#REF!,0)</f>
        <v>#REF!</v>
      </c>
      <c r="HH507" s="56" t="e">
        <f>MATCH(ROUND(#REF!,1),#REF!,0)</f>
        <v>#REF!</v>
      </c>
      <c r="HI507" s="56" t="e">
        <f>MATCH(ROUND(#REF!,1),#REF!,0)</f>
        <v>#REF!</v>
      </c>
      <c r="HK507" s="115">
        <f t="shared" si="49"/>
        <v>1</v>
      </c>
      <c r="HL507" s="115" t="str" cm="1">
        <f t="array" ref="HL507">IFERROR(INDEX(#REF!,'5. Data Set'!HH507),"")</f>
        <v/>
      </c>
      <c r="HN507" s="116" t="str" cm="1">
        <f t="array" ref="HN507">IF(IFERROR(INDEX($E$5:$E$900,SMALL(IF(ROUND($EH$5:$EH$900,1)=ROUND($EH507,1),ROW($EH$5:$EH$900)-4,""),1)),"")=$E507,"",IFERROR(INDEX($E$5:$E$900,SMALL(IF(ROUND($EH$5:$EH$900,1)=ROUND($EH507,1),ROW($EH$5:$EH$900)-4,""),1)),""))</f>
        <v/>
      </c>
      <c r="HO507" s="116" t="str" cm="1">
        <f t="array" ref="HO507">IF(IFERROR(INDEX($E$5:$E$900,SMALL(IF(ROUND($EH$5:$EH$900,1)=ROUND($EH507,1),ROW($EH$5:$EH$900)-4,""),2)),"")=$E507,"",IFERROR(INDEX($E$5:$E$900,SMALL(IF(ROUND($EH$5:$EH$900,1)=ROUND($EH507,1),ROW($EH$5:$EH$900)-4,""),2)),""))</f>
        <v/>
      </c>
      <c r="HP507" s="116" t="str" cm="1">
        <f t="array" ref="HP507">IF(IFERROR(INDEX($E$5:$E$900,SMALL(IF(ROUND($EH$5:$EH$900,1)=ROUND($EH507,1),ROW($EH$5:$EH$900)-4,""),3)),"")=$E507,"",IFERROR(INDEX($E$5:$E$900,SMALL(IF(ROUND($EH$5:$EH$900,1)=ROUND($EH507,1),ROW($EH$5:$EH$900)-4,""),3)),""))</f>
        <v/>
      </c>
      <c r="HQ507" s="117" t="str" cm="1">
        <f t="array" ref="HQ507">IF(IFERROR(INDEX($E$5:$E$900,SMALL(IF(ROUND($EH$5:$EH$900,1)=ROUND($EH507,1),ROW($EH$5:$EH$900)-4,""),4)),"")=$E507,"",IFERROR(INDEX($E$5:$E$900,SMALL(IF(ROUND($EH$5:$EH$900,1)=ROUND($EH507,1),ROW($EH$5:$EH$900)-4,""),4)),""))</f>
        <v/>
      </c>
      <c r="HR507" s="118"/>
      <c r="HS507" s="105" t="str">
        <f t="shared" si="50"/>
        <v>BCXH</v>
      </c>
      <c r="HT507" s="119" t="str">
        <f t="shared" si="51"/>
        <v/>
      </c>
      <c r="HU507" s="119" t="str">
        <f t="shared" si="51"/>
        <v/>
      </c>
      <c r="HV507" s="119" t="str">
        <f t="shared" si="51"/>
        <v/>
      </c>
      <c r="HW507" s="119" t="str">
        <f t="shared" si="48"/>
        <v/>
      </c>
    </row>
    <row r="508" spans="1:231" ht="15" customHeight="1" x14ac:dyDescent="0.25">
      <c r="A508" s="110" t="s">
        <v>1072</v>
      </c>
      <c r="B508" s="110" t="s">
        <v>1546</v>
      </c>
      <c r="C508" s="107" t="s">
        <v>1074</v>
      </c>
      <c r="D508" s="209">
        <v>2018</v>
      </c>
      <c r="E508" s="109" t="s">
        <v>1553</v>
      </c>
      <c r="F508" s="107" t="s">
        <v>309</v>
      </c>
      <c r="G508" s="107" t="s">
        <v>1076</v>
      </c>
      <c r="H508" s="107" t="s">
        <v>1076</v>
      </c>
      <c r="I508" s="107" t="s">
        <v>1076</v>
      </c>
      <c r="J508" s="107" t="s">
        <v>1076</v>
      </c>
      <c r="K508" s="107" t="s">
        <v>1076</v>
      </c>
      <c r="L508" s="107" t="s">
        <v>1076</v>
      </c>
      <c r="M508" s="107" t="s">
        <v>1076</v>
      </c>
      <c r="N508" s="107" t="s">
        <v>1076</v>
      </c>
      <c r="O508" s="107" t="s">
        <v>1076</v>
      </c>
      <c r="P508" s="107" t="s">
        <v>1076</v>
      </c>
      <c r="Q508" s="107" t="s">
        <v>1076</v>
      </c>
      <c r="R508" s="107" t="s">
        <v>1076</v>
      </c>
      <c r="S508" s="107" t="s">
        <v>1077</v>
      </c>
      <c r="T508" s="107" t="s">
        <v>1077</v>
      </c>
      <c r="U508" s="107" t="s">
        <v>1077</v>
      </c>
      <c r="V508" s="107" t="s">
        <v>1077</v>
      </c>
      <c r="W508" s="107" t="s">
        <v>18</v>
      </c>
      <c r="X508" s="105" t="s">
        <v>1119</v>
      </c>
      <c r="Y508" s="107" t="s">
        <v>296</v>
      </c>
      <c r="Z508" s="107">
        <v>2</v>
      </c>
      <c r="AA508" s="107" t="s">
        <v>1554</v>
      </c>
      <c r="AB508" s="110">
        <v>1</v>
      </c>
      <c r="AC508" s="110">
        <v>1</v>
      </c>
      <c r="AD508" s="107">
        <v>3000</v>
      </c>
      <c r="AE508" s="107">
        <v>8</v>
      </c>
      <c r="AF508" s="107">
        <v>2</v>
      </c>
      <c r="AG508" s="107">
        <v>46700</v>
      </c>
      <c r="AH508" s="107">
        <v>6</v>
      </c>
      <c r="AI508" s="107" t="s">
        <v>1555</v>
      </c>
      <c r="AJ508" s="110">
        <v>4</v>
      </c>
      <c r="AK508" s="110"/>
      <c r="AL508" s="107"/>
      <c r="AM508" s="107">
        <v>1</v>
      </c>
      <c r="AN508" s="110" t="s">
        <v>493</v>
      </c>
      <c r="AO508" s="110">
        <v>1500</v>
      </c>
      <c r="AP508" s="107" t="s">
        <v>317</v>
      </c>
      <c r="AQ508" s="107" t="s">
        <v>1550</v>
      </c>
      <c r="AR508" s="107" t="s">
        <v>1082</v>
      </c>
      <c r="AS508" s="107" t="s">
        <v>1551</v>
      </c>
      <c r="AT508" s="107" t="s">
        <v>984</v>
      </c>
      <c r="AU508" s="111">
        <v>10.42</v>
      </c>
      <c r="AV508" s="111">
        <v>18.584</v>
      </c>
      <c r="AW508" s="111">
        <v>14.141</v>
      </c>
      <c r="AX508" s="111">
        <v>8.8130000000000006</v>
      </c>
      <c r="AY508" s="111">
        <v>8.4469999999999992</v>
      </c>
      <c r="AZ508" s="111">
        <v>15.282</v>
      </c>
      <c r="BA508" s="111">
        <v>9.8580000000000005</v>
      </c>
      <c r="BB508" s="111">
        <v>173.21600000000001</v>
      </c>
      <c r="BC508" s="111">
        <v>1625.4829999999999</v>
      </c>
      <c r="BD508" s="111">
        <v>24.667999999999999</v>
      </c>
      <c r="BE508" s="111">
        <v>60.860999999999997</v>
      </c>
      <c r="BF508" s="111">
        <v>20.3</v>
      </c>
      <c r="BG508" s="107">
        <v>36309.71</v>
      </c>
      <c r="BH508" s="112">
        <v>36368.627999999997</v>
      </c>
      <c r="BI508" s="111">
        <v>5.2519999999999998</v>
      </c>
      <c r="BJ508" s="112">
        <v>340.51400000000001</v>
      </c>
      <c r="BK508" s="112">
        <v>27279.532999999999</v>
      </c>
      <c r="BL508" s="111">
        <v>3.94</v>
      </c>
      <c r="BM508" s="112">
        <v>302.7</v>
      </c>
      <c r="BN508" s="112">
        <v>18185.157999999999</v>
      </c>
      <c r="BO508" s="111">
        <v>2.6259999999999999</v>
      </c>
      <c r="BP508" s="112">
        <v>263.404</v>
      </c>
      <c r="BQ508" s="112">
        <v>9094.3209999999999</v>
      </c>
      <c r="BR508" s="111">
        <v>1.3129999999999999</v>
      </c>
      <c r="BS508" s="107">
        <v>223.03100000000001</v>
      </c>
      <c r="BT508" s="107">
        <v>547521.57999999996</v>
      </c>
      <c r="BU508" s="112">
        <v>547519.06200000003</v>
      </c>
      <c r="BV508" s="107">
        <v>9.2789999999999999</v>
      </c>
      <c r="BW508" s="107">
        <v>340.07499999999999</v>
      </c>
      <c r="BX508" s="107">
        <v>410596.424</v>
      </c>
      <c r="BY508" s="107">
        <v>6.9580000000000002</v>
      </c>
      <c r="BZ508" s="107">
        <v>304.95100000000002</v>
      </c>
      <c r="CA508" s="107">
        <v>273848.84899999999</v>
      </c>
      <c r="CB508" s="107">
        <v>4.641</v>
      </c>
      <c r="CC508" s="107">
        <v>269.78500000000003</v>
      </c>
      <c r="CD508" s="107">
        <v>136844.807</v>
      </c>
      <c r="CE508" s="107">
        <v>2.319</v>
      </c>
      <c r="CF508" s="107">
        <v>208.23500000000001</v>
      </c>
      <c r="CG508" s="107">
        <v>106670.07</v>
      </c>
      <c r="CH508" s="112">
        <v>103595.82799999999</v>
      </c>
      <c r="CI508" s="107">
        <v>6.4960000000000004</v>
      </c>
      <c r="CJ508" s="107">
        <v>315.22300000000001</v>
      </c>
      <c r="CK508" s="107">
        <v>79962.922999999995</v>
      </c>
      <c r="CL508" s="107">
        <v>5.0140000000000002</v>
      </c>
      <c r="CM508" s="107">
        <v>278.67899999999997</v>
      </c>
      <c r="CN508" s="107">
        <v>53432.464</v>
      </c>
      <c r="CO508" s="107">
        <v>3.351</v>
      </c>
      <c r="CP508" s="107">
        <v>251.053</v>
      </c>
      <c r="CQ508" s="107">
        <v>26630.813999999998</v>
      </c>
      <c r="CR508" s="107">
        <v>1.67</v>
      </c>
      <c r="CS508" s="107">
        <v>206.702</v>
      </c>
      <c r="CT508" s="107">
        <v>59113.68</v>
      </c>
      <c r="CU508" s="107">
        <v>59130.239999999998</v>
      </c>
      <c r="CV508" s="107">
        <v>3.93</v>
      </c>
      <c r="CW508" s="107">
        <v>283.83999999999997</v>
      </c>
      <c r="CX508" s="112">
        <v>44333.36</v>
      </c>
      <c r="CY508" s="107">
        <v>2.94</v>
      </c>
      <c r="CZ508" s="107">
        <v>260.77999999999997</v>
      </c>
      <c r="DA508" s="112">
        <v>29550.65</v>
      </c>
      <c r="DB508" s="107">
        <v>1.96</v>
      </c>
      <c r="DC508" s="107">
        <v>237.46</v>
      </c>
      <c r="DD508" s="112">
        <v>14783.69</v>
      </c>
      <c r="DE508" s="107">
        <v>0.98</v>
      </c>
      <c r="DF508" s="107">
        <v>210.2</v>
      </c>
      <c r="DG508" s="107">
        <v>83297.929999999993</v>
      </c>
      <c r="DH508" s="112">
        <v>83060.87</v>
      </c>
      <c r="DI508" s="107">
        <v>3.98</v>
      </c>
      <c r="DJ508" s="107">
        <v>301.36</v>
      </c>
      <c r="DK508" s="112">
        <v>62450.239999999998</v>
      </c>
      <c r="DL508" s="107">
        <v>2.99</v>
      </c>
      <c r="DM508" s="107">
        <v>277.89</v>
      </c>
      <c r="DN508" s="112">
        <v>41616.03</v>
      </c>
      <c r="DO508" s="107">
        <v>1.99</v>
      </c>
      <c r="DP508" s="107">
        <v>251.89</v>
      </c>
      <c r="DQ508" s="112">
        <v>20840.2</v>
      </c>
      <c r="DR508" s="107">
        <v>1</v>
      </c>
      <c r="DS508" s="107">
        <v>220.05</v>
      </c>
      <c r="DT508" s="107">
        <v>6650.62</v>
      </c>
      <c r="DU508" s="112">
        <v>6649.43</v>
      </c>
      <c r="DV508" s="107">
        <v>6.81</v>
      </c>
      <c r="DW508" s="107">
        <v>290.91000000000003</v>
      </c>
      <c r="DX508" s="112">
        <v>4977.29</v>
      </c>
      <c r="DY508" s="107">
        <v>5.0999999999999996</v>
      </c>
      <c r="DZ508" s="107">
        <v>263.2</v>
      </c>
      <c r="EA508" s="112">
        <v>3314.72</v>
      </c>
      <c r="EB508" s="107">
        <v>3.39</v>
      </c>
      <c r="EC508" s="107">
        <v>233.95</v>
      </c>
      <c r="ED508" s="112">
        <v>1649.12</v>
      </c>
      <c r="EE508" s="107">
        <v>1.69</v>
      </c>
      <c r="EF508" s="107">
        <v>203.38</v>
      </c>
      <c r="EG508" s="107">
        <v>1868869.42</v>
      </c>
      <c r="EH508" s="111">
        <v>1874493.03</v>
      </c>
      <c r="EI508" s="107">
        <v>5.2930000000000001</v>
      </c>
      <c r="EJ508" s="107">
        <v>326.08999999999997</v>
      </c>
      <c r="EK508" s="112">
        <v>1632933.2690000001</v>
      </c>
      <c r="EL508" s="107">
        <v>4.6109999999999998</v>
      </c>
      <c r="EM508" s="107">
        <v>304.74700000000001</v>
      </c>
      <c r="EN508" s="112">
        <v>1398743.743</v>
      </c>
      <c r="EO508" s="107">
        <v>3.95</v>
      </c>
      <c r="EP508" s="107">
        <v>284.78500000000003</v>
      </c>
      <c r="EQ508" s="112">
        <v>1165383.7109399999</v>
      </c>
      <c r="ER508" s="107">
        <v>3.2909999999999999</v>
      </c>
      <c r="ES508" s="107">
        <v>266.137</v>
      </c>
      <c r="ET508" s="112">
        <v>932377.79122000001</v>
      </c>
      <c r="EU508" s="107">
        <v>2.633</v>
      </c>
      <c r="EV508" s="107">
        <v>248.315</v>
      </c>
      <c r="EW508" s="112">
        <v>701850.65787999996</v>
      </c>
      <c r="EX508" s="107">
        <v>1.982</v>
      </c>
      <c r="EY508" s="107">
        <v>230.03200000000001</v>
      </c>
      <c r="EZ508" s="112">
        <v>467782.40113999997</v>
      </c>
      <c r="FA508" s="107">
        <v>1.321</v>
      </c>
      <c r="FB508" s="107">
        <v>209.36500000000001</v>
      </c>
      <c r="FC508" s="112">
        <v>234776.48142</v>
      </c>
      <c r="FD508" s="107">
        <v>0.66300000000000003</v>
      </c>
      <c r="FE508" s="107">
        <v>180.59299999999999</v>
      </c>
      <c r="FF508" s="107">
        <v>12623.8</v>
      </c>
      <c r="FG508" s="112">
        <v>12654.53</v>
      </c>
      <c r="FH508" s="107">
        <v>37.39</v>
      </c>
      <c r="FI508" s="107">
        <v>155.72999999999999</v>
      </c>
      <c r="FJ508" s="112">
        <v>6318.26</v>
      </c>
      <c r="FK508" s="107">
        <v>18.670000000000002</v>
      </c>
      <c r="FL508" s="107">
        <v>149.37</v>
      </c>
      <c r="FM508" s="107">
        <v>50562.06</v>
      </c>
      <c r="FN508" s="112">
        <v>50021.39</v>
      </c>
      <c r="FO508" s="107">
        <v>366.22</v>
      </c>
      <c r="FP508" s="107">
        <v>162.55000000000001</v>
      </c>
      <c r="FQ508" s="112">
        <v>25237</v>
      </c>
      <c r="FR508" s="107">
        <v>184.77</v>
      </c>
      <c r="FS508" s="107">
        <v>157.55000000000001</v>
      </c>
      <c r="FT508" s="107">
        <v>87.43</v>
      </c>
      <c r="FU508" s="107">
        <v>7.59</v>
      </c>
      <c r="FV508" s="107">
        <v>302.04000000000002</v>
      </c>
      <c r="FW508" s="107">
        <v>86.68</v>
      </c>
      <c r="FX508" s="107">
        <v>7.52</v>
      </c>
      <c r="FY508" s="107">
        <v>310.70999999999998</v>
      </c>
      <c r="FZ508" s="107">
        <v>1272644.56</v>
      </c>
      <c r="GA508" s="107">
        <v>8.59</v>
      </c>
      <c r="GB508" s="125">
        <v>341.25</v>
      </c>
      <c r="GC508" s="107">
        <v>3038859.47</v>
      </c>
      <c r="GD508" s="107">
        <v>20.52</v>
      </c>
      <c r="GE508" s="125">
        <v>337.16</v>
      </c>
      <c r="GF508" s="113">
        <v>119</v>
      </c>
      <c r="GG508" s="113">
        <v>11.7</v>
      </c>
      <c r="GH508" s="113">
        <v>530.6</v>
      </c>
      <c r="GI508" s="113">
        <v>38.700000000000003</v>
      </c>
      <c r="GJ508" s="113">
        <v>20.3</v>
      </c>
      <c r="GK508" s="113">
        <v>230.2</v>
      </c>
      <c r="GL508" s="107">
        <v>0</v>
      </c>
      <c r="GM508" s="107">
        <v>1</v>
      </c>
      <c r="GN508" s="107">
        <v>0</v>
      </c>
      <c r="GO508" s="133">
        <v>1</v>
      </c>
      <c r="GP508" s="133">
        <v>0</v>
      </c>
      <c r="GQ508" s="133">
        <v>0</v>
      </c>
      <c r="GR508" s="133" t="s">
        <v>1106</v>
      </c>
      <c r="GS508" s="72"/>
      <c r="GT508" s="72">
        <v>87.36</v>
      </c>
      <c r="GU508" s="72">
        <v>92.11</v>
      </c>
      <c r="GV508" s="72">
        <v>94.22</v>
      </c>
      <c r="GW508" s="72">
        <v>92.84</v>
      </c>
      <c r="GX508" s="72" t="s">
        <v>1085</v>
      </c>
      <c r="GY508" s="72">
        <v>0.98</v>
      </c>
      <c r="GZ508" s="72">
        <v>1500</v>
      </c>
      <c r="HA508" s="133" t="s">
        <v>1552</v>
      </c>
      <c r="HB508" s="133" t="s">
        <v>1540</v>
      </c>
      <c r="HD508" s="56">
        <f t="shared" si="53"/>
        <v>2018</v>
      </c>
      <c r="HF508" s="56" t="e">
        <f>MATCH(ROUND(#REF!,1),#REF!,0)</f>
        <v>#REF!</v>
      </c>
      <c r="HG508" s="56" t="e">
        <f>MATCH(ROUND(#REF!,1),#REF!,0)</f>
        <v>#REF!</v>
      </c>
      <c r="HH508" s="56" t="e">
        <f>MATCH(ROUND(#REF!,1),#REF!,0)</f>
        <v>#REF!</v>
      </c>
      <c r="HI508" s="56" t="e">
        <f>MATCH(ROUND(#REF!,1),#REF!,0)</f>
        <v>#REF!</v>
      </c>
      <c r="HK508" s="115">
        <f t="shared" si="49"/>
        <v>1</v>
      </c>
      <c r="HL508" s="115" t="str" cm="1">
        <f t="array" ref="HL508">IFERROR(INDEX(#REF!,'5. Data Set'!HH508),"")</f>
        <v/>
      </c>
      <c r="HN508" s="116" t="str" cm="1">
        <f t="array" ref="HN508">IF(IFERROR(INDEX($E$5:$E$900,SMALL(IF(ROUND($EH$5:$EH$900,1)=ROUND($EH508,1),ROW($EH$5:$EH$900)-4,""),1)),"")=$E508,"",IFERROR(INDEX($E$5:$E$900,SMALL(IF(ROUND($EH$5:$EH$900,1)=ROUND($EH508,1),ROW($EH$5:$EH$900)-4,""),1)),""))</f>
        <v/>
      </c>
      <c r="HO508" s="116" t="str" cm="1">
        <f t="array" ref="HO508">IF(IFERROR(INDEX($E$5:$E$900,SMALL(IF(ROUND($EH$5:$EH$900,1)=ROUND($EH508,1),ROW($EH$5:$EH$900)-4,""),2)),"")=$E508,"",IFERROR(INDEX($E$5:$E$900,SMALL(IF(ROUND($EH$5:$EH$900,1)=ROUND($EH508,1),ROW($EH$5:$EH$900)-4,""),2)),""))</f>
        <v/>
      </c>
      <c r="HP508" s="116" t="str" cm="1">
        <f t="array" ref="HP508">IF(IFERROR(INDEX($E$5:$E$900,SMALL(IF(ROUND($EH$5:$EH$900,1)=ROUND($EH508,1),ROW($EH$5:$EH$900)-4,""),3)),"")=$E508,"",IFERROR(INDEX($E$5:$E$900,SMALL(IF(ROUND($EH$5:$EH$900,1)=ROUND($EH508,1),ROW($EH$5:$EH$900)-4,""),3)),""))</f>
        <v/>
      </c>
      <c r="HQ508" s="117" t="str" cm="1">
        <f t="array" ref="HQ508">IF(IFERROR(INDEX($E$5:$E$900,SMALL(IF(ROUND($EH$5:$EH$900,1)=ROUND($EH508,1),ROW($EH$5:$EH$900)-4,""),4)),"")=$E508,"",IFERROR(INDEX($E$5:$E$900,SMALL(IF(ROUND($EH$5:$EH$900,1)=ROUND($EH508,1),ROW($EH$5:$EH$900)-4,""),4)),""))</f>
        <v/>
      </c>
      <c r="HR508" s="118"/>
      <c r="HS508" s="105" t="str">
        <f t="shared" si="50"/>
        <v>BCXH</v>
      </c>
      <c r="HT508" s="119" t="str">
        <f t="shared" si="51"/>
        <v/>
      </c>
      <c r="HU508" s="119" t="str">
        <f t="shared" si="51"/>
        <v/>
      </c>
      <c r="HV508" s="119" t="str">
        <f t="shared" si="51"/>
        <v/>
      </c>
      <c r="HW508" s="119" t="str">
        <f t="shared" si="48"/>
        <v/>
      </c>
    </row>
    <row r="509" spans="1:231" ht="15" customHeight="1" x14ac:dyDescent="0.25">
      <c r="A509" s="110" t="s">
        <v>1072</v>
      </c>
      <c r="B509" s="110" t="s">
        <v>1546</v>
      </c>
      <c r="C509" s="107" t="s">
        <v>1074</v>
      </c>
      <c r="D509" s="209">
        <v>2018</v>
      </c>
      <c r="E509" s="109" t="s">
        <v>1556</v>
      </c>
      <c r="F509" s="107" t="s">
        <v>300</v>
      </c>
      <c r="G509" s="107" t="s">
        <v>1076</v>
      </c>
      <c r="H509" s="107" t="s">
        <v>1076</v>
      </c>
      <c r="I509" s="107" t="s">
        <v>1076</v>
      </c>
      <c r="J509" s="107" t="s">
        <v>1076</v>
      </c>
      <c r="K509" s="107" t="s">
        <v>1076</v>
      </c>
      <c r="L509" s="107" t="s">
        <v>1076</v>
      </c>
      <c r="M509" s="107" t="s">
        <v>1076</v>
      </c>
      <c r="N509" s="107" t="s">
        <v>1076</v>
      </c>
      <c r="O509" s="107" t="s">
        <v>1076</v>
      </c>
      <c r="P509" s="107" t="s">
        <v>1076</v>
      </c>
      <c r="Q509" s="107" t="s">
        <v>1076</v>
      </c>
      <c r="R509" s="107" t="s">
        <v>1076</v>
      </c>
      <c r="S509" s="107" t="s">
        <v>1077</v>
      </c>
      <c r="T509" s="107" t="s">
        <v>1077</v>
      </c>
      <c r="U509" s="107" t="s">
        <v>1077</v>
      </c>
      <c r="V509" s="107" t="s">
        <v>1077</v>
      </c>
      <c r="W509" s="107" t="s">
        <v>18</v>
      </c>
      <c r="X509" s="105" t="s">
        <v>1119</v>
      </c>
      <c r="Y509" s="107" t="s">
        <v>296</v>
      </c>
      <c r="Z509" s="107">
        <v>2</v>
      </c>
      <c r="AA509" s="107" t="s">
        <v>1212</v>
      </c>
      <c r="AB509" s="110">
        <v>1</v>
      </c>
      <c r="AC509" s="110">
        <v>1</v>
      </c>
      <c r="AD509" s="107">
        <v>3700</v>
      </c>
      <c r="AE509" s="107">
        <v>28</v>
      </c>
      <c r="AF509" s="107">
        <v>2</v>
      </c>
      <c r="AG509" s="107">
        <v>188400</v>
      </c>
      <c r="AH509" s="107">
        <v>6</v>
      </c>
      <c r="AI509" s="107" t="s">
        <v>1557</v>
      </c>
      <c r="AJ509" s="110">
        <v>12</v>
      </c>
      <c r="AK509" s="110"/>
      <c r="AL509" s="107"/>
      <c r="AM509" s="107">
        <v>2</v>
      </c>
      <c r="AN509" s="110" t="s">
        <v>493</v>
      </c>
      <c r="AO509" s="110">
        <v>1500</v>
      </c>
      <c r="AP509" s="107" t="s">
        <v>317</v>
      </c>
      <c r="AQ509" s="107" t="s">
        <v>1550</v>
      </c>
      <c r="AR509" s="107" t="s">
        <v>1082</v>
      </c>
      <c r="AS509" s="107" t="s">
        <v>1551</v>
      </c>
      <c r="AT509" s="107" t="s">
        <v>984</v>
      </c>
      <c r="AU509" s="111">
        <v>13.297000000000001</v>
      </c>
      <c r="AV509" s="111">
        <v>18.411000000000001</v>
      </c>
      <c r="AW509" s="111">
        <v>20.376999999999999</v>
      </c>
      <c r="AX509" s="111">
        <v>13.016999999999999</v>
      </c>
      <c r="AY509" s="111">
        <v>11.992000000000001</v>
      </c>
      <c r="AZ509" s="111">
        <v>21.376999999999999</v>
      </c>
      <c r="BA509" s="111">
        <v>12.736000000000001</v>
      </c>
      <c r="BB509" s="111">
        <v>605.12199999999996</v>
      </c>
      <c r="BC509" s="111">
        <v>4411.8289999999997</v>
      </c>
      <c r="BD509" s="111">
        <v>17.957000000000001</v>
      </c>
      <c r="BE509" s="111">
        <v>175.00800000000001</v>
      </c>
      <c r="BF509" s="111">
        <v>28.7</v>
      </c>
      <c r="BG509" s="107">
        <v>108406.73</v>
      </c>
      <c r="BH509" s="112">
        <v>108284.105</v>
      </c>
      <c r="BI509" s="111">
        <v>15.638</v>
      </c>
      <c r="BJ509" s="112">
        <v>759.91</v>
      </c>
      <c r="BK509" s="112">
        <v>81265.498999999996</v>
      </c>
      <c r="BL509" s="111">
        <v>11.736000000000001</v>
      </c>
      <c r="BM509" s="112">
        <v>772.63900000000001</v>
      </c>
      <c r="BN509" s="112">
        <v>54129.938000000002</v>
      </c>
      <c r="BO509" s="111">
        <v>7.8170000000000002</v>
      </c>
      <c r="BP509" s="112">
        <v>640.51</v>
      </c>
      <c r="BQ509" s="112">
        <v>27046.453000000001</v>
      </c>
      <c r="BR509" s="111">
        <v>3.9060000000000001</v>
      </c>
      <c r="BS509" s="107">
        <v>476.62299999999999</v>
      </c>
      <c r="BT509" s="107">
        <v>1115754.24</v>
      </c>
      <c r="BU509" s="112">
        <v>1115541.372</v>
      </c>
      <c r="BV509" s="107">
        <v>18.905000000000001</v>
      </c>
      <c r="BW509" s="107">
        <v>763.14499999999998</v>
      </c>
      <c r="BX509" s="107">
        <v>836852.49300000002</v>
      </c>
      <c r="BY509" s="107">
        <v>14.182</v>
      </c>
      <c r="BZ509" s="107">
        <v>660.20600000000002</v>
      </c>
      <c r="CA509" s="107">
        <v>558035.16099999996</v>
      </c>
      <c r="CB509" s="107">
        <v>9.4570000000000007</v>
      </c>
      <c r="CC509" s="107">
        <v>531.226</v>
      </c>
      <c r="CD509" s="107">
        <v>278994.16700000002</v>
      </c>
      <c r="CE509" s="107">
        <v>4.7279999999999998</v>
      </c>
      <c r="CF509" s="107">
        <v>389.84500000000003</v>
      </c>
      <c r="CG509" s="107">
        <v>336447.99</v>
      </c>
      <c r="CH509" s="112">
        <v>333000.05</v>
      </c>
      <c r="CI509" s="107">
        <v>20.882000000000001</v>
      </c>
      <c r="CJ509" s="107">
        <v>704.89700000000005</v>
      </c>
      <c r="CK509" s="107">
        <v>252368.79300000001</v>
      </c>
      <c r="CL509" s="107">
        <v>15.826000000000001</v>
      </c>
      <c r="CM509" s="107">
        <v>666.55499999999995</v>
      </c>
      <c r="CN509" s="107">
        <v>168267.878</v>
      </c>
      <c r="CO509" s="107">
        <v>10.552</v>
      </c>
      <c r="CP509" s="107">
        <v>531.11</v>
      </c>
      <c r="CQ509" s="107">
        <v>84129.839000000007</v>
      </c>
      <c r="CR509" s="107">
        <v>5.2759999999999998</v>
      </c>
      <c r="CS509" s="107">
        <v>427.65199999999999</v>
      </c>
      <c r="CT509" s="107">
        <v>198682.18</v>
      </c>
      <c r="CU509" s="107">
        <v>198144.11</v>
      </c>
      <c r="CV509" s="107">
        <v>13.16</v>
      </c>
      <c r="CW509" s="107">
        <v>727.46</v>
      </c>
      <c r="CX509" s="112">
        <v>149010.04999999999</v>
      </c>
      <c r="CY509" s="107">
        <v>9.9</v>
      </c>
      <c r="CZ509" s="107">
        <v>629.29</v>
      </c>
      <c r="DA509" s="112">
        <v>99292.61</v>
      </c>
      <c r="DB509" s="107">
        <v>6.6</v>
      </c>
      <c r="DC509" s="107">
        <v>507.84</v>
      </c>
      <c r="DD509" s="112">
        <v>49729.49</v>
      </c>
      <c r="DE509" s="107">
        <v>3.3</v>
      </c>
      <c r="DF509" s="107">
        <v>425.07</v>
      </c>
      <c r="DG509" s="107">
        <v>273361.58</v>
      </c>
      <c r="DH509" s="112">
        <v>271125.84000000003</v>
      </c>
      <c r="DI509" s="107">
        <v>12.98</v>
      </c>
      <c r="DJ509" s="107">
        <v>724.82</v>
      </c>
      <c r="DK509" s="112">
        <v>205024.4</v>
      </c>
      <c r="DL509" s="107">
        <v>9.82</v>
      </c>
      <c r="DM509" s="107">
        <v>707.96</v>
      </c>
      <c r="DN509" s="112">
        <v>136671.79999999999</v>
      </c>
      <c r="DO509" s="107">
        <v>6.54</v>
      </c>
      <c r="DP509" s="107">
        <v>574.37</v>
      </c>
      <c r="DQ509" s="112">
        <v>68341.62</v>
      </c>
      <c r="DR509" s="107">
        <v>3.27</v>
      </c>
      <c r="DS509" s="107">
        <v>447.48</v>
      </c>
      <c r="DT509" s="107">
        <v>22204.12</v>
      </c>
      <c r="DU509" s="112">
        <v>22192.85</v>
      </c>
      <c r="DV509" s="107">
        <v>22.72</v>
      </c>
      <c r="DW509" s="107">
        <v>726.01</v>
      </c>
      <c r="DX509" s="112">
        <v>16648.02</v>
      </c>
      <c r="DY509" s="107">
        <v>17.04</v>
      </c>
      <c r="DZ509" s="107">
        <v>697.62</v>
      </c>
      <c r="EA509" s="112">
        <v>11118.68</v>
      </c>
      <c r="EB509" s="107">
        <v>11.38</v>
      </c>
      <c r="EC509" s="107">
        <v>592.4</v>
      </c>
      <c r="ED509" s="112">
        <v>5546.79</v>
      </c>
      <c r="EE509" s="107">
        <v>5.68</v>
      </c>
      <c r="EF509" s="107">
        <v>399.37</v>
      </c>
      <c r="EG509" s="107">
        <v>5276028.59</v>
      </c>
      <c r="EH509" s="111">
        <v>5288555.0999999996</v>
      </c>
      <c r="EI509" s="107">
        <v>14.935</v>
      </c>
      <c r="EJ509" s="107">
        <v>721.66</v>
      </c>
      <c r="EK509" s="112">
        <v>4619628.3470000001</v>
      </c>
      <c r="EL509" s="107">
        <v>13.045999999999999</v>
      </c>
      <c r="EM509" s="107">
        <v>718.08699999999999</v>
      </c>
      <c r="EN509" s="112">
        <v>3958975.9611999998</v>
      </c>
      <c r="EO509" s="107">
        <v>11.18</v>
      </c>
      <c r="EP509" s="107">
        <v>702.08199999999999</v>
      </c>
      <c r="EQ509" s="112">
        <v>3293598.8743400001</v>
      </c>
      <c r="ER509" s="107">
        <v>9.3010000000000002</v>
      </c>
      <c r="ES509" s="107">
        <v>640.21400000000006</v>
      </c>
      <c r="ET509" s="112">
        <v>2644156.8427800001</v>
      </c>
      <c r="EU509" s="107">
        <v>7.4669999999999996</v>
      </c>
      <c r="EV509" s="107">
        <v>556.202</v>
      </c>
      <c r="EW509" s="112">
        <v>1976655.08188</v>
      </c>
      <c r="EX509" s="107">
        <v>5.5819999999999999</v>
      </c>
      <c r="EY509" s="107">
        <v>476.12700000000001</v>
      </c>
      <c r="EZ509" s="112">
        <v>1316943.7924599999</v>
      </c>
      <c r="FA509" s="107">
        <v>3.7189999999999999</v>
      </c>
      <c r="FB509" s="107">
        <v>404.70699999999999</v>
      </c>
      <c r="FC509" s="112">
        <v>658294.84005999996</v>
      </c>
      <c r="FD509" s="107">
        <v>1.859</v>
      </c>
      <c r="FE509" s="107">
        <v>337.928</v>
      </c>
      <c r="FF509" s="107">
        <v>108541.98</v>
      </c>
      <c r="FG509" s="112">
        <v>108136.6</v>
      </c>
      <c r="FH509" s="107">
        <v>319.5</v>
      </c>
      <c r="FI509" s="107">
        <v>397.85</v>
      </c>
      <c r="FJ509" s="112">
        <v>54266.76</v>
      </c>
      <c r="FK509" s="107">
        <v>160.33000000000001</v>
      </c>
      <c r="FL509" s="107">
        <v>351.63</v>
      </c>
      <c r="FM509" s="107">
        <v>330216.15000000002</v>
      </c>
      <c r="FN509" s="112">
        <v>329122.84999999998</v>
      </c>
      <c r="FO509" s="107">
        <v>2409.5700000000002</v>
      </c>
      <c r="FP509" s="107">
        <v>401.51</v>
      </c>
      <c r="FQ509" s="112">
        <v>165038.01999999999</v>
      </c>
      <c r="FR509" s="107">
        <v>1208.27</v>
      </c>
      <c r="FS509" s="107">
        <v>372.54</v>
      </c>
      <c r="FT509" s="107">
        <v>135.06</v>
      </c>
      <c r="FU509" s="107">
        <v>11.72</v>
      </c>
      <c r="FV509" s="107">
        <v>654.46</v>
      </c>
      <c r="FW509" s="107">
        <v>134.97</v>
      </c>
      <c r="FX509" s="107">
        <v>11.72</v>
      </c>
      <c r="FY509" s="107">
        <v>650.84</v>
      </c>
      <c r="FZ509" s="107">
        <v>3763186.05</v>
      </c>
      <c r="GA509" s="107">
        <v>25.41</v>
      </c>
      <c r="GB509" s="107">
        <v>742.3</v>
      </c>
      <c r="GC509" s="107">
        <v>18197128.5</v>
      </c>
      <c r="GD509" s="107">
        <v>122.88</v>
      </c>
      <c r="GE509" s="113">
        <v>702.11</v>
      </c>
      <c r="GF509" s="113">
        <v>181.8</v>
      </c>
      <c r="GG509" s="113">
        <v>15.5</v>
      </c>
      <c r="GH509" s="113">
        <v>1633.9</v>
      </c>
      <c r="GI509" s="113">
        <v>56.1</v>
      </c>
      <c r="GJ509" s="113">
        <v>28.7</v>
      </c>
      <c r="GK509" s="113">
        <v>229.8</v>
      </c>
      <c r="GL509" s="107">
        <v>0</v>
      </c>
      <c r="GM509" s="107">
        <v>1</v>
      </c>
      <c r="GN509" s="107">
        <v>0</v>
      </c>
      <c r="GO509" s="133">
        <v>1</v>
      </c>
      <c r="GP509" s="133">
        <v>0</v>
      </c>
      <c r="GQ509" s="133">
        <v>0</v>
      </c>
      <c r="GR509" s="133" t="s">
        <v>1106</v>
      </c>
      <c r="GS509" s="72"/>
      <c r="GT509" s="72">
        <v>87.36</v>
      </c>
      <c r="GU509" s="72">
        <v>92.11</v>
      </c>
      <c r="GV509" s="72">
        <v>94.22</v>
      </c>
      <c r="GW509" s="72">
        <v>92.84</v>
      </c>
      <c r="GX509" s="72" t="s">
        <v>1085</v>
      </c>
      <c r="GY509" s="72">
        <v>0.98</v>
      </c>
      <c r="GZ509" s="72">
        <v>1500</v>
      </c>
      <c r="HA509" s="133" t="s">
        <v>1552</v>
      </c>
      <c r="HB509" s="133" t="s">
        <v>1540</v>
      </c>
      <c r="HC509" s="53" t="str">
        <f t="shared" ref="HC509:HC526" si="55">IF(IFERROR(FIND("TGG",E509),"0")&lt;&gt;"0",SUBSTITUTE(E509,"TGG",""),"0")</f>
        <v>222</v>
      </c>
      <c r="HD509" s="56">
        <f t="shared" si="53"/>
        <v>2018</v>
      </c>
      <c r="HF509" s="56" t="e">
        <f>MATCH(ROUND(#REF!,1),#REF!,0)</f>
        <v>#REF!</v>
      </c>
      <c r="HG509" s="56" t="e">
        <f>MATCH(ROUND(#REF!,1),#REF!,0)</f>
        <v>#REF!</v>
      </c>
      <c r="HH509" s="56" t="e">
        <f>MATCH(ROUND(#REF!,1),#REF!,0)</f>
        <v>#REF!</v>
      </c>
      <c r="HI509" s="56" t="e">
        <f>MATCH(ROUND(#REF!,1),#REF!,0)</f>
        <v>#REF!</v>
      </c>
      <c r="HK509" s="115">
        <f t="shared" si="49"/>
        <v>1</v>
      </c>
      <c r="HL509" s="115" t="str" cm="1">
        <f t="array" ref="HL509">IFERROR(INDEX(#REF!,'5. Data Set'!HH509),"")</f>
        <v/>
      </c>
      <c r="HN509" s="116" t="str" cm="1">
        <f t="array" ref="HN509">IF(IFERROR(INDEX($E$5:$E$900,SMALL(IF(ROUND($EH$5:$EH$900,1)=ROUND($EH509,1),ROW($EH$5:$EH$900)-4,""),1)),"")=$E509,"",IFERROR(INDEX($E$5:$E$900,SMALL(IF(ROUND($EH$5:$EH$900,1)=ROUND($EH509,1),ROW($EH$5:$EH$900)-4,""),1)),""))</f>
        <v/>
      </c>
      <c r="HO509" s="116" t="str" cm="1">
        <f t="array" ref="HO509">IF(IFERROR(INDEX($E$5:$E$900,SMALL(IF(ROUND($EH$5:$EH$900,1)=ROUND($EH509,1),ROW($EH$5:$EH$900)-4,""),2)),"")=$E509,"",IFERROR(INDEX($E$5:$E$900,SMALL(IF(ROUND($EH$5:$EH$900,1)=ROUND($EH509,1),ROW($EH$5:$EH$900)-4,""),2)),""))</f>
        <v/>
      </c>
      <c r="HP509" s="116" t="str" cm="1">
        <f t="array" ref="HP509">IF(IFERROR(INDEX($E$5:$E$900,SMALL(IF(ROUND($EH$5:$EH$900,1)=ROUND($EH509,1),ROW($EH$5:$EH$900)-4,""),3)),"")=$E509,"",IFERROR(INDEX($E$5:$E$900,SMALL(IF(ROUND($EH$5:$EH$900,1)=ROUND($EH509,1),ROW($EH$5:$EH$900)-4,""),3)),""))</f>
        <v/>
      </c>
      <c r="HQ509" s="117" t="str" cm="1">
        <f t="array" ref="HQ509">IF(IFERROR(INDEX($E$5:$E$900,SMALL(IF(ROUND($EH$5:$EH$900,1)=ROUND($EH509,1),ROW($EH$5:$EH$900)-4,""),4)),"")=$E509,"",IFERROR(INDEX($E$5:$E$900,SMALL(IF(ROUND($EH$5:$EH$900,1)=ROUND($EH509,1),ROW($EH$5:$EH$900)-4,""),4)),""))</f>
        <v/>
      </c>
      <c r="HR509" s="118"/>
      <c r="HS509" s="105" t="str">
        <f t="shared" si="50"/>
        <v>BCXH</v>
      </c>
      <c r="HT509" s="119" t="str">
        <f t="shared" si="51"/>
        <v/>
      </c>
      <c r="HU509" s="119" t="str">
        <f t="shared" si="51"/>
        <v/>
      </c>
      <c r="HV509" s="119" t="str">
        <f t="shared" si="51"/>
        <v/>
      </c>
      <c r="HW509" s="119" t="str">
        <f t="shared" si="48"/>
        <v/>
      </c>
    </row>
    <row r="510" spans="1:231" ht="12.75" customHeight="1" x14ac:dyDescent="0.25">
      <c r="A510" s="110" t="s">
        <v>1072</v>
      </c>
      <c r="B510" s="110" t="s">
        <v>1546</v>
      </c>
      <c r="C510" s="107" t="s">
        <v>1074</v>
      </c>
      <c r="D510" s="209">
        <v>2018</v>
      </c>
      <c r="E510" s="109" t="s">
        <v>1558</v>
      </c>
      <c r="F510" s="107" t="s">
        <v>309</v>
      </c>
      <c r="G510" s="107" t="s">
        <v>1076</v>
      </c>
      <c r="H510" s="107" t="s">
        <v>1076</v>
      </c>
      <c r="I510" s="107" t="s">
        <v>1076</v>
      </c>
      <c r="J510" s="107" t="s">
        <v>1076</v>
      </c>
      <c r="K510" s="107" t="s">
        <v>1076</v>
      </c>
      <c r="L510" s="107" t="s">
        <v>1076</v>
      </c>
      <c r="M510" s="107" t="s">
        <v>1076</v>
      </c>
      <c r="N510" s="107" t="s">
        <v>1076</v>
      </c>
      <c r="O510" s="107" t="s">
        <v>1076</v>
      </c>
      <c r="P510" s="107" t="s">
        <v>1076</v>
      </c>
      <c r="Q510" s="107" t="s">
        <v>1076</v>
      </c>
      <c r="R510" s="107" t="s">
        <v>1076</v>
      </c>
      <c r="S510" s="107" t="s">
        <v>1077</v>
      </c>
      <c r="T510" s="107" t="s">
        <v>1077</v>
      </c>
      <c r="U510" s="107" t="s">
        <v>1077</v>
      </c>
      <c r="V510" s="107" t="s">
        <v>1077</v>
      </c>
      <c r="W510" s="107" t="s">
        <v>18</v>
      </c>
      <c r="X510" s="105" t="s">
        <v>1098</v>
      </c>
      <c r="Y510" s="107" t="s">
        <v>296</v>
      </c>
      <c r="Z510" s="107">
        <v>1</v>
      </c>
      <c r="AA510" s="107" t="s">
        <v>1554</v>
      </c>
      <c r="AB510" s="110">
        <v>1</v>
      </c>
      <c r="AC510" s="110">
        <v>1</v>
      </c>
      <c r="AD510" s="107">
        <v>2993</v>
      </c>
      <c r="AE510" s="107">
        <v>8</v>
      </c>
      <c r="AF510" s="107">
        <v>2</v>
      </c>
      <c r="AG510" s="107">
        <v>46700</v>
      </c>
      <c r="AH510" s="107">
        <v>6</v>
      </c>
      <c r="AI510" s="107" t="s">
        <v>1559</v>
      </c>
      <c r="AJ510" s="110">
        <v>2</v>
      </c>
      <c r="AK510" s="110"/>
      <c r="AL510" s="107"/>
      <c r="AM510" s="107">
        <v>1</v>
      </c>
      <c r="AN510" s="110" t="s">
        <v>367</v>
      </c>
      <c r="AO510" s="110">
        <v>1500</v>
      </c>
      <c r="AP510" s="107" t="s">
        <v>317</v>
      </c>
      <c r="AQ510" s="107" t="s">
        <v>1550</v>
      </c>
      <c r="AR510" s="107" t="s">
        <v>1082</v>
      </c>
      <c r="AS510" s="107" t="s">
        <v>1551</v>
      </c>
      <c r="AT510" s="107" t="s">
        <v>984</v>
      </c>
      <c r="AU510" s="111">
        <v>8.9469999999999992</v>
      </c>
      <c r="AV510" s="111">
        <v>16.065000000000001</v>
      </c>
      <c r="AW510" s="111">
        <v>12.161</v>
      </c>
      <c r="AX510" s="111">
        <v>7.5339999999999998</v>
      </c>
      <c r="AY510" s="111">
        <v>7.2770000000000001</v>
      </c>
      <c r="AZ510" s="111">
        <v>13.082000000000001</v>
      </c>
      <c r="BA510" s="111">
        <v>8.4450000000000003</v>
      </c>
      <c r="BB510" s="111">
        <v>138.20500000000001</v>
      </c>
      <c r="BC510" s="111">
        <v>1295.818</v>
      </c>
      <c r="BD510" s="111">
        <v>21.687999999999999</v>
      </c>
      <c r="BE510" s="111">
        <v>54.698</v>
      </c>
      <c r="BF510" s="111">
        <v>17.600000000000001</v>
      </c>
      <c r="BG510" s="107">
        <v>18169.63</v>
      </c>
      <c r="BH510" s="112">
        <v>18145.832999999999</v>
      </c>
      <c r="BI510" s="111">
        <v>2.621</v>
      </c>
      <c r="BJ510" s="112">
        <v>197.053</v>
      </c>
      <c r="BK510" s="112">
        <v>13598.647000000001</v>
      </c>
      <c r="BL510" s="111">
        <v>1.964</v>
      </c>
      <c r="BM510" s="112">
        <v>173.85300000000001</v>
      </c>
      <c r="BN510" s="112">
        <v>9063.7690000000002</v>
      </c>
      <c r="BO510" s="111">
        <v>1.3089999999999999</v>
      </c>
      <c r="BP510" s="112">
        <v>151.934</v>
      </c>
      <c r="BQ510" s="112">
        <v>4528.7659999999996</v>
      </c>
      <c r="BR510" s="111">
        <v>0.65400000000000003</v>
      </c>
      <c r="BS510" s="107">
        <v>132.10300000000001</v>
      </c>
      <c r="BT510" s="107">
        <v>274887.71000000002</v>
      </c>
      <c r="BU510" s="112">
        <v>274042.12800000003</v>
      </c>
      <c r="BV510" s="107">
        <v>4.6440000000000001</v>
      </c>
      <c r="BW510" s="107">
        <v>191.54499999999999</v>
      </c>
      <c r="BX510" s="107">
        <v>205947.06299999999</v>
      </c>
      <c r="BY510" s="107">
        <v>3.49</v>
      </c>
      <c r="BZ510" s="107">
        <v>174.78</v>
      </c>
      <c r="CA510" s="107">
        <v>137433.633</v>
      </c>
      <c r="CB510" s="107">
        <v>2.3290000000000002</v>
      </c>
      <c r="CC510" s="107">
        <v>155.18799999999999</v>
      </c>
      <c r="CD510" s="107">
        <v>68682.19</v>
      </c>
      <c r="CE510" s="107">
        <v>1.1639999999999999</v>
      </c>
      <c r="CF510" s="107">
        <v>126.98</v>
      </c>
      <c r="CG510" s="107">
        <v>52502.06</v>
      </c>
      <c r="CH510" s="112">
        <v>53142.423000000003</v>
      </c>
      <c r="CI510" s="107">
        <v>3.3330000000000002</v>
      </c>
      <c r="CJ510" s="107">
        <v>180.69300000000001</v>
      </c>
      <c r="CK510" s="107">
        <v>39371.652000000002</v>
      </c>
      <c r="CL510" s="107">
        <v>2.4689999999999999</v>
      </c>
      <c r="CM510" s="107">
        <v>159.03100000000001</v>
      </c>
      <c r="CN510" s="107">
        <v>26283.734</v>
      </c>
      <c r="CO510" s="107">
        <v>1.6479999999999999</v>
      </c>
      <c r="CP510" s="107">
        <v>144.911</v>
      </c>
      <c r="CQ510" s="107">
        <v>13118.295</v>
      </c>
      <c r="CR510" s="107">
        <v>0.82299999999999995</v>
      </c>
      <c r="CS510" s="107">
        <v>122.479</v>
      </c>
      <c r="CT510" s="107">
        <v>29590.06</v>
      </c>
      <c r="CU510" s="107">
        <v>29568.62</v>
      </c>
      <c r="CV510" s="107">
        <v>1.96</v>
      </c>
      <c r="CW510" s="107">
        <v>162.1</v>
      </c>
      <c r="CX510" s="112">
        <v>22208.21</v>
      </c>
      <c r="CY510" s="107">
        <v>1.48</v>
      </c>
      <c r="CZ510" s="107">
        <v>151.19</v>
      </c>
      <c r="DA510" s="112">
        <v>14791.58</v>
      </c>
      <c r="DB510" s="107">
        <v>0.98</v>
      </c>
      <c r="DC510" s="107">
        <v>139.9</v>
      </c>
      <c r="DD510" s="112">
        <v>7397.21</v>
      </c>
      <c r="DE510" s="107">
        <v>0.49</v>
      </c>
      <c r="DF510" s="107">
        <v>126.54</v>
      </c>
      <c r="DG510" s="107">
        <v>41887.730000000003</v>
      </c>
      <c r="DH510" s="112">
        <v>41752.86</v>
      </c>
      <c r="DI510" s="107">
        <v>2</v>
      </c>
      <c r="DJ510" s="107">
        <v>173.5</v>
      </c>
      <c r="DK510" s="112">
        <v>31462.52</v>
      </c>
      <c r="DL510" s="107">
        <v>1.51</v>
      </c>
      <c r="DM510" s="107">
        <v>161.19999999999999</v>
      </c>
      <c r="DN510" s="112">
        <v>20916.990000000002</v>
      </c>
      <c r="DO510" s="107">
        <v>1</v>
      </c>
      <c r="DP510" s="107">
        <v>146.35</v>
      </c>
      <c r="DQ510" s="112">
        <v>10428.450000000001</v>
      </c>
      <c r="DR510" s="107">
        <v>0.5</v>
      </c>
      <c r="DS510" s="107">
        <v>131.16</v>
      </c>
      <c r="DT510" s="107">
        <v>3330.91</v>
      </c>
      <c r="DU510" s="112">
        <v>3332.42</v>
      </c>
      <c r="DV510" s="107">
        <v>3.41</v>
      </c>
      <c r="DW510" s="107">
        <v>166.66</v>
      </c>
      <c r="DX510" s="112">
        <v>2494.61</v>
      </c>
      <c r="DY510" s="107">
        <v>2.5499999999999998</v>
      </c>
      <c r="DZ510" s="107">
        <v>152.86000000000001</v>
      </c>
      <c r="EA510" s="112">
        <v>1662.96</v>
      </c>
      <c r="EB510" s="107">
        <v>1.7</v>
      </c>
      <c r="EC510" s="107">
        <v>137.80000000000001</v>
      </c>
      <c r="ED510" s="112">
        <v>827.04</v>
      </c>
      <c r="EE510" s="107">
        <v>0.85</v>
      </c>
      <c r="EF510" s="107">
        <v>122.13</v>
      </c>
      <c r="EG510" s="107">
        <v>935997.32</v>
      </c>
      <c r="EH510" s="111">
        <v>937250.94</v>
      </c>
      <c r="EI510" s="107">
        <v>2.6469999999999998</v>
      </c>
      <c r="EJ510" s="107">
        <v>184.33</v>
      </c>
      <c r="EK510" s="112">
        <v>820685.51699999999</v>
      </c>
      <c r="EL510" s="107">
        <v>2.3180000000000001</v>
      </c>
      <c r="EM510" s="107">
        <v>173.34</v>
      </c>
      <c r="EN510" s="112">
        <v>701850.65787999996</v>
      </c>
      <c r="EO510" s="107">
        <v>1.982</v>
      </c>
      <c r="EP510" s="107">
        <v>163.58000000000001</v>
      </c>
      <c r="EQ510" s="112">
        <v>583931.24866000004</v>
      </c>
      <c r="ER510" s="107">
        <v>1.649</v>
      </c>
      <c r="ES510" s="107">
        <v>154.02699999999999</v>
      </c>
      <c r="ET510" s="112">
        <v>467074.17645999999</v>
      </c>
      <c r="EU510" s="107">
        <v>1.319</v>
      </c>
      <c r="EV510" s="107">
        <v>145.11500000000001</v>
      </c>
      <c r="EW510" s="112">
        <v>349862.99192</v>
      </c>
      <c r="EX510" s="107">
        <v>0.98799999999999999</v>
      </c>
      <c r="EY510" s="107">
        <v>136.01400000000001</v>
      </c>
      <c r="EZ510" s="112">
        <v>235130.59375999999</v>
      </c>
      <c r="FA510" s="107">
        <v>0.66400000000000003</v>
      </c>
      <c r="FB510" s="107">
        <v>126.009</v>
      </c>
      <c r="FC510" s="112">
        <v>118627.6339</v>
      </c>
      <c r="FD510" s="107">
        <v>0.33500000000000002</v>
      </c>
      <c r="FE510" s="107">
        <v>112.267</v>
      </c>
      <c r="FF510" s="107">
        <v>6615.79</v>
      </c>
      <c r="FG510" s="112">
        <v>6415.77</v>
      </c>
      <c r="FH510" s="107">
        <v>18.96</v>
      </c>
      <c r="FI510" s="107">
        <v>99.8</v>
      </c>
      <c r="FJ510" s="112">
        <v>3293.55</v>
      </c>
      <c r="FK510" s="107">
        <v>9.73</v>
      </c>
      <c r="FL510" s="107">
        <v>96.77</v>
      </c>
      <c r="FM510" s="107">
        <v>25507.56</v>
      </c>
      <c r="FN510" s="112">
        <v>25699.21</v>
      </c>
      <c r="FO510" s="107">
        <v>188.15</v>
      </c>
      <c r="FP510" s="107">
        <v>103.81</v>
      </c>
      <c r="FQ510" s="112">
        <v>12772.91</v>
      </c>
      <c r="FR510" s="107">
        <v>93.51</v>
      </c>
      <c r="FS510" s="107">
        <v>100.94</v>
      </c>
      <c r="FT510" s="107">
        <v>43.72</v>
      </c>
      <c r="FU510" s="107">
        <v>3.8</v>
      </c>
      <c r="FV510" s="107">
        <v>170.61</v>
      </c>
      <c r="FW510" s="107">
        <v>43.65</v>
      </c>
      <c r="FX510" s="107">
        <v>3.79</v>
      </c>
      <c r="FY510" s="107">
        <v>179.2</v>
      </c>
      <c r="FZ510" s="107">
        <v>635680.98</v>
      </c>
      <c r="GA510" s="107">
        <v>4.29</v>
      </c>
      <c r="GB510" s="107">
        <v>197.44</v>
      </c>
      <c r="GC510" s="107">
        <v>1523313.61</v>
      </c>
      <c r="GD510" s="107">
        <v>10.29</v>
      </c>
      <c r="GE510" s="113">
        <v>188.05</v>
      </c>
      <c r="GF510" s="113">
        <v>84.1</v>
      </c>
      <c r="GG510" s="113">
        <v>10.1</v>
      </c>
      <c r="GH510" s="113">
        <v>423.2</v>
      </c>
      <c r="GI510" s="113">
        <v>34.4</v>
      </c>
      <c r="GJ510" s="113">
        <v>17.600000000000001</v>
      </c>
      <c r="GK510" s="113">
        <v>230.2</v>
      </c>
      <c r="GL510" s="107">
        <v>0</v>
      </c>
      <c r="GM510" s="107">
        <v>1</v>
      </c>
      <c r="GN510" s="107">
        <v>0</v>
      </c>
      <c r="GO510" s="133">
        <v>1</v>
      </c>
      <c r="GP510" s="133">
        <v>0</v>
      </c>
      <c r="GQ510" s="133">
        <v>0</v>
      </c>
      <c r="GR510" s="133" t="s">
        <v>1106</v>
      </c>
      <c r="GS510" s="72"/>
      <c r="GT510" s="72">
        <v>87.36</v>
      </c>
      <c r="GU510" s="72">
        <v>92.11</v>
      </c>
      <c r="GV510" s="72">
        <v>94.22</v>
      </c>
      <c r="GW510" s="72">
        <v>92.84</v>
      </c>
      <c r="GX510" s="72" t="s">
        <v>1085</v>
      </c>
      <c r="GY510" s="72">
        <v>0.98</v>
      </c>
      <c r="GZ510" s="72">
        <v>1500</v>
      </c>
      <c r="HA510" s="133" t="s">
        <v>1552</v>
      </c>
      <c r="HB510" s="133" t="s">
        <v>1540</v>
      </c>
      <c r="HC510" s="53" t="str">
        <f t="shared" si="55"/>
        <v>223</v>
      </c>
      <c r="HD510" s="56">
        <f t="shared" si="53"/>
        <v>2018</v>
      </c>
      <c r="HF510" s="56" t="e">
        <f>MATCH(ROUND(#REF!,1),#REF!,0)</f>
        <v>#REF!</v>
      </c>
      <c r="HG510" s="56" t="e">
        <f>MATCH(ROUND(#REF!,1),#REF!,0)</f>
        <v>#REF!</v>
      </c>
      <c r="HH510" s="56" t="e">
        <f>MATCH(ROUND(#REF!,1),#REF!,0)</f>
        <v>#REF!</v>
      </c>
      <c r="HI510" s="56" t="e">
        <f>MATCH(ROUND(#REF!,1),#REF!,0)</f>
        <v>#REF!</v>
      </c>
      <c r="HK510" s="115">
        <f t="shared" si="49"/>
        <v>1</v>
      </c>
      <c r="HL510" s="115" t="str" cm="1">
        <f t="array" ref="HL510">IFERROR(INDEX(#REF!,'5. Data Set'!HH510),"")</f>
        <v/>
      </c>
      <c r="HN510" s="116" t="str" cm="1">
        <f t="array" ref="HN510">IF(IFERROR(INDEX($E$5:$E$900,SMALL(IF(ROUND($EH$5:$EH$900,1)=ROUND($EH510,1),ROW($EH$5:$EH$900)-4,""),1)),"")=$E510,"",IFERROR(INDEX($E$5:$E$900,SMALL(IF(ROUND($EH$5:$EH$900,1)=ROUND($EH510,1),ROW($EH$5:$EH$900)-4,""),1)),""))</f>
        <v/>
      </c>
      <c r="HO510" s="116" t="str" cm="1">
        <f t="array" ref="HO510">IF(IFERROR(INDEX($E$5:$E$900,SMALL(IF(ROUND($EH$5:$EH$900,1)=ROUND($EH510,1),ROW($EH$5:$EH$900)-4,""),2)),"")=$E510,"",IFERROR(INDEX($E$5:$E$900,SMALL(IF(ROUND($EH$5:$EH$900,1)=ROUND($EH510,1),ROW($EH$5:$EH$900)-4,""),2)),""))</f>
        <v/>
      </c>
      <c r="HP510" s="116" t="str" cm="1">
        <f t="array" ref="HP510">IF(IFERROR(INDEX($E$5:$E$900,SMALL(IF(ROUND($EH$5:$EH$900,1)=ROUND($EH510,1),ROW($EH$5:$EH$900)-4,""),3)),"")=$E510,"",IFERROR(INDEX($E$5:$E$900,SMALL(IF(ROUND($EH$5:$EH$900,1)=ROUND($EH510,1),ROW($EH$5:$EH$900)-4,""),3)),""))</f>
        <v/>
      </c>
      <c r="HQ510" s="117" t="str" cm="1">
        <f t="array" ref="HQ510">IF(IFERROR(INDEX($E$5:$E$900,SMALL(IF(ROUND($EH$5:$EH$900,1)=ROUND($EH510,1),ROW($EH$5:$EH$900)-4,""),4)),"")=$E510,"",IFERROR(INDEX($E$5:$E$900,SMALL(IF(ROUND($EH$5:$EH$900,1)=ROUND($EH510,1),ROW($EH$5:$EH$900)-4,""),4)),""))</f>
        <v/>
      </c>
      <c r="HR510" s="118"/>
      <c r="HS510" s="105" t="str">
        <f t="shared" si="50"/>
        <v>BCXH</v>
      </c>
      <c r="HT510" s="119" t="str">
        <f t="shared" si="51"/>
        <v/>
      </c>
      <c r="HU510" s="119" t="str">
        <f t="shared" si="51"/>
        <v/>
      </c>
      <c r="HV510" s="119" t="str">
        <f t="shared" si="51"/>
        <v/>
      </c>
      <c r="HW510" s="119" t="str">
        <f t="shared" si="48"/>
        <v/>
      </c>
    </row>
    <row r="511" spans="1:231" ht="12.75" customHeight="1" x14ac:dyDescent="0.25">
      <c r="A511" s="110" t="s">
        <v>1072</v>
      </c>
      <c r="B511" s="110" t="s">
        <v>1546</v>
      </c>
      <c r="C511" s="107" t="s">
        <v>1074</v>
      </c>
      <c r="D511" s="108">
        <v>2018</v>
      </c>
      <c r="E511" s="109" t="s">
        <v>1560</v>
      </c>
      <c r="F511" s="107" t="s">
        <v>300</v>
      </c>
      <c r="G511" s="107" t="s">
        <v>1076</v>
      </c>
      <c r="H511" s="107" t="s">
        <v>1076</v>
      </c>
      <c r="I511" s="107" t="s">
        <v>1076</v>
      </c>
      <c r="J511" s="107" t="s">
        <v>1076</v>
      </c>
      <c r="K511" s="107" t="s">
        <v>1076</v>
      </c>
      <c r="L511" s="107" t="s">
        <v>1076</v>
      </c>
      <c r="M511" s="107" t="s">
        <v>1076</v>
      </c>
      <c r="N511" s="107" t="s">
        <v>1076</v>
      </c>
      <c r="O511" s="107" t="s">
        <v>1076</v>
      </c>
      <c r="P511" s="107" t="s">
        <v>1076</v>
      </c>
      <c r="Q511" s="107" t="s">
        <v>1076</v>
      </c>
      <c r="R511" s="107" t="s">
        <v>1076</v>
      </c>
      <c r="S511" s="107" t="s">
        <v>1077</v>
      </c>
      <c r="T511" s="107" t="s">
        <v>1077</v>
      </c>
      <c r="U511" s="107" t="s">
        <v>1077</v>
      </c>
      <c r="V511" s="107" t="s">
        <v>1077</v>
      </c>
      <c r="W511" s="107" t="s">
        <v>18</v>
      </c>
      <c r="X511" s="105" t="s">
        <v>1098</v>
      </c>
      <c r="Y511" s="107" t="s">
        <v>296</v>
      </c>
      <c r="Z511" s="107">
        <v>1</v>
      </c>
      <c r="AA511" s="107" t="s">
        <v>1212</v>
      </c>
      <c r="AB511" s="246">
        <v>1</v>
      </c>
      <c r="AC511" s="246">
        <v>1</v>
      </c>
      <c r="AD511" s="107">
        <v>2700</v>
      </c>
      <c r="AE511" s="107">
        <v>28</v>
      </c>
      <c r="AF511" s="107">
        <v>2</v>
      </c>
      <c r="AG511" s="107">
        <v>188400</v>
      </c>
      <c r="AH511" s="107">
        <v>6</v>
      </c>
      <c r="AI511" s="107" t="s">
        <v>1557</v>
      </c>
      <c r="AJ511" s="110">
        <v>6</v>
      </c>
      <c r="AK511" s="110"/>
      <c r="AL511" s="107"/>
      <c r="AM511" s="107">
        <v>2</v>
      </c>
      <c r="AN511" s="110" t="s">
        <v>367</v>
      </c>
      <c r="AO511" s="110">
        <v>1500</v>
      </c>
      <c r="AP511" s="107" t="s">
        <v>317</v>
      </c>
      <c r="AQ511" s="107" t="s">
        <v>1550</v>
      </c>
      <c r="AR511" s="107" t="s">
        <v>1082</v>
      </c>
      <c r="AS511" s="107" t="s">
        <v>1551</v>
      </c>
      <c r="AT511" s="107" t="s">
        <v>984</v>
      </c>
      <c r="AU511" s="111">
        <v>12.087</v>
      </c>
      <c r="AV511" s="111">
        <v>16.393000000000001</v>
      </c>
      <c r="AW511" s="111">
        <v>18.463000000000001</v>
      </c>
      <c r="AX511" s="111">
        <v>11.746</v>
      </c>
      <c r="AY511" s="111">
        <v>10.87</v>
      </c>
      <c r="AZ511" s="111">
        <v>19.247</v>
      </c>
      <c r="BA511" s="111">
        <v>11.340999999999999</v>
      </c>
      <c r="BB511" s="111">
        <v>512.35799999999995</v>
      </c>
      <c r="BC511" s="111">
        <v>3801.23</v>
      </c>
      <c r="BD511" s="111">
        <v>16.087</v>
      </c>
      <c r="BE511" s="111">
        <v>161.48400000000001</v>
      </c>
      <c r="BF511" s="111">
        <v>25.9</v>
      </c>
      <c r="BG511" s="107">
        <v>54149.9</v>
      </c>
      <c r="BH511" s="112">
        <v>53992.536999999997</v>
      </c>
      <c r="BI511" s="111">
        <v>7.7969999999999997</v>
      </c>
      <c r="BJ511" s="112">
        <v>413.62299999999999</v>
      </c>
      <c r="BK511" s="112">
        <v>40564.207000000002</v>
      </c>
      <c r="BL511" s="111">
        <v>5.8579999999999997</v>
      </c>
      <c r="BM511" s="112">
        <v>422.01900000000001</v>
      </c>
      <c r="BN511" s="112">
        <v>27046.488000000001</v>
      </c>
      <c r="BO511" s="111">
        <v>3.9060000000000001</v>
      </c>
      <c r="BP511" s="112">
        <v>347.98099999999999</v>
      </c>
      <c r="BQ511" s="112">
        <v>13520.661</v>
      </c>
      <c r="BR511" s="111">
        <v>1.9530000000000001</v>
      </c>
      <c r="BS511" s="107">
        <v>268.73200000000003</v>
      </c>
      <c r="BT511" s="107">
        <v>556809.12</v>
      </c>
      <c r="BU511" s="112">
        <v>557808.15099999995</v>
      </c>
      <c r="BV511" s="107">
        <v>9.4529999999999994</v>
      </c>
      <c r="BW511" s="107">
        <v>418.33199999999999</v>
      </c>
      <c r="BX511" s="107">
        <v>417664.06900000002</v>
      </c>
      <c r="BY511" s="107">
        <v>7.0780000000000003</v>
      </c>
      <c r="BZ511" s="107">
        <v>357.02300000000002</v>
      </c>
      <c r="CA511" s="107">
        <v>278458.76500000001</v>
      </c>
      <c r="CB511" s="107">
        <v>4.7190000000000003</v>
      </c>
      <c r="CC511" s="107">
        <v>299.02199999999999</v>
      </c>
      <c r="CD511" s="107">
        <v>139210.39799999999</v>
      </c>
      <c r="CE511" s="107">
        <v>2.359</v>
      </c>
      <c r="CF511" s="107">
        <v>230.95400000000001</v>
      </c>
      <c r="CG511" s="107">
        <v>169699.72</v>
      </c>
      <c r="CH511" s="112">
        <v>165630.878</v>
      </c>
      <c r="CI511" s="107">
        <v>10.387</v>
      </c>
      <c r="CJ511" s="107">
        <v>397.34500000000003</v>
      </c>
      <c r="CK511" s="107">
        <v>127358.61599999999</v>
      </c>
      <c r="CL511" s="107">
        <v>7.9870000000000001</v>
      </c>
      <c r="CM511" s="107">
        <v>353.04500000000002</v>
      </c>
      <c r="CN511" s="107">
        <v>84788.914000000004</v>
      </c>
      <c r="CO511" s="107">
        <v>5.3170000000000002</v>
      </c>
      <c r="CP511" s="107">
        <v>291.74099999999999</v>
      </c>
      <c r="CQ511" s="107">
        <v>42425.38</v>
      </c>
      <c r="CR511" s="107">
        <v>2.66</v>
      </c>
      <c r="CS511" s="107">
        <v>246.77500000000001</v>
      </c>
      <c r="CT511" s="107">
        <v>100061.95</v>
      </c>
      <c r="CU511" s="107">
        <v>100055.57</v>
      </c>
      <c r="CV511" s="107">
        <v>6.65</v>
      </c>
      <c r="CW511" s="107">
        <v>396.31</v>
      </c>
      <c r="CX511" s="112">
        <v>74978.58</v>
      </c>
      <c r="CY511" s="107">
        <v>4.9800000000000004</v>
      </c>
      <c r="CZ511" s="107">
        <v>346.74</v>
      </c>
      <c r="DA511" s="112">
        <v>50027.31</v>
      </c>
      <c r="DB511" s="107">
        <v>3.32</v>
      </c>
      <c r="DC511" s="107">
        <v>283.12</v>
      </c>
      <c r="DD511" s="112">
        <v>24957.88</v>
      </c>
      <c r="DE511" s="107">
        <v>1.66</v>
      </c>
      <c r="DF511" s="107">
        <v>246.08</v>
      </c>
      <c r="DG511" s="107">
        <v>137709.25</v>
      </c>
      <c r="DH511" s="112">
        <v>136883.07999999999</v>
      </c>
      <c r="DI511" s="107">
        <v>6.55</v>
      </c>
      <c r="DJ511" s="107">
        <v>395.48</v>
      </c>
      <c r="DK511" s="112">
        <v>103330.55</v>
      </c>
      <c r="DL511" s="107">
        <v>4.95</v>
      </c>
      <c r="DM511" s="107">
        <v>386.48</v>
      </c>
      <c r="DN511" s="112">
        <v>68807.12</v>
      </c>
      <c r="DO511" s="107">
        <v>3.29</v>
      </c>
      <c r="DP511" s="107">
        <v>320.47000000000003</v>
      </c>
      <c r="DQ511" s="112">
        <v>34415.51</v>
      </c>
      <c r="DR511" s="107">
        <v>1.65</v>
      </c>
      <c r="DS511" s="107">
        <v>257.35000000000002</v>
      </c>
      <c r="DT511" s="107">
        <v>11162</v>
      </c>
      <c r="DU511" s="112">
        <v>11149.05</v>
      </c>
      <c r="DV511" s="107">
        <v>11.41</v>
      </c>
      <c r="DW511" s="107">
        <v>413.46</v>
      </c>
      <c r="DX511" s="112">
        <v>8372.4500000000007</v>
      </c>
      <c r="DY511" s="107">
        <v>8.57</v>
      </c>
      <c r="DZ511" s="107">
        <v>374.96</v>
      </c>
      <c r="EA511" s="112">
        <v>5576.61</v>
      </c>
      <c r="EB511" s="107">
        <v>5.71</v>
      </c>
      <c r="EC511" s="107">
        <v>322.64999999999998</v>
      </c>
      <c r="ED511" s="112">
        <v>2796.63</v>
      </c>
      <c r="EE511" s="107">
        <v>2.86</v>
      </c>
      <c r="EF511" s="107">
        <v>232.9</v>
      </c>
      <c r="EG511" s="107">
        <v>2634138.31</v>
      </c>
      <c r="EH511" s="111">
        <v>2632689.2599999998</v>
      </c>
      <c r="EI511" s="107">
        <v>7.4349999999999996</v>
      </c>
      <c r="EJ511" s="107">
        <v>393.53</v>
      </c>
      <c r="EK511" s="112">
        <v>2311370.3330000001</v>
      </c>
      <c r="EL511" s="107">
        <v>6.5270000000000001</v>
      </c>
      <c r="EM511" s="107">
        <v>390.10399999999998</v>
      </c>
      <c r="EN511" s="112">
        <v>1975946.8572</v>
      </c>
      <c r="EO511" s="107">
        <v>5.58</v>
      </c>
      <c r="EP511" s="107">
        <v>381.24599999999998</v>
      </c>
      <c r="EQ511" s="112">
        <v>1650163.5044</v>
      </c>
      <c r="ER511" s="107">
        <v>4.66</v>
      </c>
      <c r="ES511" s="107">
        <v>351.41500000000002</v>
      </c>
      <c r="ET511" s="112">
        <v>1315173.2307599999</v>
      </c>
      <c r="EU511" s="107">
        <v>3.714</v>
      </c>
      <c r="EV511" s="107">
        <v>308.32900000000001</v>
      </c>
      <c r="EW511" s="112">
        <v>983369.96817999997</v>
      </c>
      <c r="EX511" s="107">
        <v>2.7770000000000001</v>
      </c>
      <c r="EY511" s="107">
        <v>269.77600000000001</v>
      </c>
      <c r="EZ511" s="112">
        <v>657232.50303999998</v>
      </c>
      <c r="FA511" s="107">
        <v>1.8560000000000001</v>
      </c>
      <c r="FB511" s="107">
        <v>235.762</v>
      </c>
      <c r="FC511" s="112">
        <v>328970.36385999998</v>
      </c>
      <c r="FD511" s="107">
        <v>0.92900000000000005</v>
      </c>
      <c r="FE511" s="107">
        <v>203.363</v>
      </c>
      <c r="FF511" s="107">
        <v>54363.86</v>
      </c>
      <c r="FG511" s="112">
        <v>54252.59</v>
      </c>
      <c r="FH511" s="107">
        <v>160.29</v>
      </c>
      <c r="FI511" s="107">
        <v>233.19</v>
      </c>
      <c r="FJ511" s="112">
        <v>27172.59</v>
      </c>
      <c r="FK511" s="107">
        <v>80.28</v>
      </c>
      <c r="FL511" s="107">
        <v>210.22</v>
      </c>
      <c r="FM511" s="107">
        <v>168028.79</v>
      </c>
      <c r="FN511" s="112">
        <v>167501.39000000001</v>
      </c>
      <c r="FO511" s="107">
        <v>1226.31</v>
      </c>
      <c r="FP511" s="107">
        <v>235.46</v>
      </c>
      <c r="FQ511" s="112">
        <v>84085.78</v>
      </c>
      <c r="FR511" s="107">
        <v>615.61</v>
      </c>
      <c r="FS511" s="107">
        <v>221.89</v>
      </c>
      <c r="FT511" s="107">
        <v>67.37</v>
      </c>
      <c r="FU511" s="107">
        <v>5.85</v>
      </c>
      <c r="FV511" s="107">
        <v>358.89</v>
      </c>
      <c r="FW511" s="107">
        <v>67.53</v>
      </c>
      <c r="FX511" s="107">
        <v>5.86</v>
      </c>
      <c r="FY511" s="107">
        <v>369.12</v>
      </c>
      <c r="FZ511" s="107">
        <v>1896971.18</v>
      </c>
      <c r="GA511" s="107">
        <v>12.81</v>
      </c>
      <c r="GB511" s="107">
        <v>412.87</v>
      </c>
      <c r="GC511" s="107">
        <v>9140604.2799999993</v>
      </c>
      <c r="GD511" s="107">
        <v>61.72</v>
      </c>
      <c r="GE511" s="113">
        <v>382.21</v>
      </c>
      <c r="GF511" s="113">
        <v>124.9</v>
      </c>
      <c r="GG511" s="113">
        <v>13.9</v>
      </c>
      <c r="GH511" s="113">
        <v>1395.6</v>
      </c>
      <c r="GI511" s="113">
        <v>51</v>
      </c>
      <c r="GJ511" s="113">
        <v>25.9</v>
      </c>
      <c r="GK511" s="113">
        <v>230.1</v>
      </c>
      <c r="GL511" s="107">
        <v>0</v>
      </c>
      <c r="GM511" s="107">
        <v>1</v>
      </c>
      <c r="GN511" s="107">
        <v>0</v>
      </c>
      <c r="GO511" s="133">
        <v>1</v>
      </c>
      <c r="GP511" s="133">
        <v>0</v>
      </c>
      <c r="GQ511" s="133">
        <v>0</v>
      </c>
      <c r="GR511" s="133" t="s">
        <v>1106</v>
      </c>
      <c r="GS511" s="72"/>
      <c r="GT511" s="72">
        <v>87.36</v>
      </c>
      <c r="GU511" s="72">
        <v>92.11</v>
      </c>
      <c r="GV511" s="72">
        <v>94.22</v>
      </c>
      <c r="GW511" s="72">
        <v>92.84</v>
      </c>
      <c r="GX511" s="72" t="s">
        <v>1085</v>
      </c>
      <c r="GY511" s="72">
        <v>0.98</v>
      </c>
      <c r="GZ511" s="72">
        <v>1500</v>
      </c>
      <c r="HA511" s="133" t="s">
        <v>1552</v>
      </c>
      <c r="HB511" s="133" t="s">
        <v>1540</v>
      </c>
      <c r="HC511" s="53" t="str">
        <f t="shared" si="55"/>
        <v>224</v>
      </c>
      <c r="HD511" s="56">
        <f t="shared" si="53"/>
        <v>2018</v>
      </c>
      <c r="HF511" s="56" t="e">
        <f>MATCH(ROUND(#REF!,1),#REF!,0)</f>
        <v>#REF!</v>
      </c>
      <c r="HG511" s="56" t="e">
        <f>MATCH(ROUND(#REF!,1),#REF!,0)</f>
        <v>#REF!</v>
      </c>
      <c r="HH511" s="56" t="e">
        <f>MATCH(ROUND(#REF!,1),#REF!,0)</f>
        <v>#REF!</v>
      </c>
      <c r="HI511" s="56" t="e">
        <f>MATCH(ROUND(#REF!,1),#REF!,0)</f>
        <v>#REF!</v>
      </c>
      <c r="HK511" s="115">
        <f t="shared" si="49"/>
        <v>1</v>
      </c>
      <c r="HL511" s="115" t="str" cm="1">
        <f t="array" ref="HL511">IFERROR(INDEX(#REF!,'5. Data Set'!HH511),"")</f>
        <v/>
      </c>
      <c r="HN511" s="116" t="str" cm="1">
        <f t="array" ref="HN511">IF(IFERROR(INDEX($E$5:$E$900,SMALL(IF(ROUND($EH$5:$EH$900,1)=ROUND($EH511,1),ROW($EH$5:$EH$900)-4,""),1)),"")=$E511,"",IFERROR(INDEX($E$5:$E$900,SMALL(IF(ROUND($EH$5:$EH$900,1)=ROUND($EH511,1),ROW($EH$5:$EH$900)-4,""),1)),""))</f>
        <v/>
      </c>
      <c r="HO511" s="116" t="str" cm="1">
        <f t="array" ref="HO511">IF(IFERROR(INDEX($E$5:$E$900,SMALL(IF(ROUND($EH$5:$EH$900,1)=ROUND($EH511,1),ROW($EH$5:$EH$900)-4,""),2)),"")=$E511,"",IFERROR(INDEX($E$5:$E$900,SMALL(IF(ROUND($EH$5:$EH$900,1)=ROUND($EH511,1),ROW($EH$5:$EH$900)-4,""),2)),""))</f>
        <v/>
      </c>
      <c r="HP511" s="116" t="str" cm="1">
        <f t="array" ref="HP511">IF(IFERROR(INDEX($E$5:$E$900,SMALL(IF(ROUND($EH$5:$EH$900,1)=ROUND($EH511,1),ROW($EH$5:$EH$900)-4,""),3)),"")=$E511,"",IFERROR(INDEX($E$5:$E$900,SMALL(IF(ROUND($EH$5:$EH$900,1)=ROUND($EH511,1),ROW($EH$5:$EH$900)-4,""),3)),""))</f>
        <v/>
      </c>
      <c r="HQ511" s="117" t="str" cm="1">
        <f t="array" ref="HQ511">IF(IFERROR(INDEX($E$5:$E$900,SMALL(IF(ROUND($EH$5:$EH$900,1)=ROUND($EH511,1),ROW($EH$5:$EH$900)-4,""),4)),"")=$E511,"",IFERROR(INDEX($E$5:$E$900,SMALL(IF(ROUND($EH$5:$EH$900,1)=ROUND($EH511,1),ROW($EH$5:$EH$900)-4,""),4)),""))</f>
        <v/>
      </c>
      <c r="HR511" s="118"/>
      <c r="HS511" s="105" t="str">
        <f t="shared" si="50"/>
        <v>BCXH</v>
      </c>
      <c r="HT511" s="119" t="str">
        <f t="shared" si="51"/>
        <v/>
      </c>
      <c r="HU511" s="119" t="str">
        <f t="shared" si="51"/>
        <v/>
      </c>
      <c r="HV511" s="119" t="str">
        <f t="shared" si="51"/>
        <v/>
      </c>
      <c r="HW511" s="119" t="str">
        <f t="shared" si="48"/>
        <v/>
      </c>
    </row>
    <row r="512" spans="1:231" ht="15" customHeight="1" x14ac:dyDescent="0.25">
      <c r="A512" s="110" t="s">
        <v>1072</v>
      </c>
      <c r="B512" s="110" t="s">
        <v>1546</v>
      </c>
      <c r="C512" s="107" t="s">
        <v>1074</v>
      </c>
      <c r="D512" s="108">
        <v>2018</v>
      </c>
      <c r="E512" s="109" t="s">
        <v>1561</v>
      </c>
      <c r="F512" s="107" t="s">
        <v>49</v>
      </c>
      <c r="G512" s="107" t="s">
        <v>1076</v>
      </c>
      <c r="H512" s="107" t="s">
        <v>1076</v>
      </c>
      <c r="I512" s="107" t="s">
        <v>1076</v>
      </c>
      <c r="J512" s="107" t="s">
        <v>1076</v>
      </c>
      <c r="K512" s="107" t="s">
        <v>1076</v>
      </c>
      <c r="L512" s="107" t="s">
        <v>1076</v>
      </c>
      <c r="M512" s="107" t="s">
        <v>1076</v>
      </c>
      <c r="N512" s="107" t="s">
        <v>1076</v>
      </c>
      <c r="O512" s="107" t="s">
        <v>1076</v>
      </c>
      <c r="P512" s="107" t="s">
        <v>1076</v>
      </c>
      <c r="Q512" s="107" t="s">
        <v>1076</v>
      </c>
      <c r="R512" s="107" t="s">
        <v>1076</v>
      </c>
      <c r="S512" s="107" t="s">
        <v>1077</v>
      </c>
      <c r="T512" s="107" t="s">
        <v>1077</v>
      </c>
      <c r="U512" s="107" t="s">
        <v>1077</v>
      </c>
      <c r="V512" s="107" t="s">
        <v>1077</v>
      </c>
      <c r="W512" s="107" t="s">
        <v>18</v>
      </c>
      <c r="X512" s="105" t="s">
        <v>1098</v>
      </c>
      <c r="Y512" s="107" t="s">
        <v>296</v>
      </c>
      <c r="Z512" s="107">
        <v>1</v>
      </c>
      <c r="AA512" s="107" t="s">
        <v>1548</v>
      </c>
      <c r="AB512" s="246">
        <v>1</v>
      </c>
      <c r="AC512" s="246">
        <v>1</v>
      </c>
      <c r="AD512" s="107">
        <v>2400</v>
      </c>
      <c r="AE512" s="107">
        <v>24</v>
      </c>
      <c r="AF512" s="107">
        <v>2</v>
      </c>
      <c r="AG512" s="107">
        <v>93900</v>
      </c>
      <c r="AH512" s="107">
        <v>6</v>
      </c>
      <c r="AI512" s="107" t="s">
        <v>1549</v>
      </c>
      <c r="AJ512" s="110">
        <v>2</v>
      </c>
      <c r="AK512" s="110"/>
      <c r="AL512" s="107"/>
      <c r="AM512" s="107">
        <v>2</v>
      </c>
      <c r="AN512" s="110" t="s">
        <v>367</v>
      </c>
      <c r="AO512" s="110">
        <v>1500</v>
      </c>
      <c r="AP512" s="107" t="s">
        <v>317</v>
      </c>
      <c r="AQ512" s="107" t="s">
        <v>1550</v>
      </c>
      <c r="AR512" s="107" t="s">
        <v>1082</v>
      </c>
      <c r="AS512" s="107" t="s">
        <v>1551</v>
      </c>
      <c r="AT512" s="107" t="s">
        <v>984</v>
      </c>
      <c r="AU512" s="111">
        <v>11.167</v>
      </c>
      <c r="AV512" s="111">
        <v>17.407</v>
      </c>
      <c r="AW512" s="111">
        <v>16.102</v>
      </c>
      <c r="AX512" s="111">
        <v>10.098000000000001</v>
      </c>
      <c r="AY512" s="111">
        <v>9.5079999999999991</v>
      </c>
      <c r="AZ512" s="111">
        <v>16.405000000000001</v>
      </c>
      <c r="BA512" s="111">
        <v>10.87</v>
      </c>
      <c r="BB512" s="111">
        <v>154.46700000000001</v>
      </c>
      <c r="BC512" s="111">
        <v>1091.6379999999999</v>
      </c>
      <c r="BD512" s="111">
        <v>18.169</v>
      </c>
      <c r="BE512" s="111">
        <v>110.789</v>
      </c>
      <c r="BF512" s="111">
        <v>22.1</v>
      </c>
      <c r="BG512" s="107">
        <v>42251</v>
      </c>
      <c r="BH512" s="112">
        <v>42038.184000000001</v>
      </c>
      <c r="BI512" s="111">
        <v>6.0709999999999997</v>
      </c>
      <c r="BJ512" s="112">
        <v>319.97699999999998</v>
      </c>
      <c r="BK512" s="112">
        <v>31723.071</v>
      </c>
      <c r="BL512" s="111">
        <v>4.5810000000000004</v>
      </c>
      <c r="BM512" s="112">
        <v>333.84500000000003</v>
      </c>
      <c r="BN512" s="112">
        <v>21037.101999999999</v>
      </c>
      <c r="BO512" s="111">
        <v>3.0379999999999998</v>
      </c>
      <c r="BP512" s="112">
        <v>307.74099999999999</v>
      </c>
      <c r="BQ512" s="112">
        <v>10537.696</v>
      </c>
      <c r="BR512" s="111">
        <v>1.522</v>
      </c>
      <c r="BS512" s="107">
        <v>251.59</v>
      </c>
      <c r="BT512" s="107">
        <v>530028.31999999995</v>
      </c>
      <c r="BU512" s="112">
        <v>530358.098</v>
      </c>
      <c r="BV512" s="107">
        <v>8.9879999999999995</v>
      </c>
      <c r="BW512" s="107">
        <v>333.584</v>
      </c>
      <c r="BX512" s="107">
        <v>397775.56300000002</v>
      </c>
      <c r="BY512" s="107">
        <v>6.7409999999999997</v>
      </c>
      <c r="BZ512" s="107">
        <v>326.13499999999999</v>
      </c>
      <c r="CA512" s="107">
        <v>265101.24200000003</v>
      </c>
      <c r="CB512" s="107">
        <v>4.4930000000000003</v>
      </c>
      <c r="CC512" s="107">
        <v>295.48500000000001</v>
      </c>
      <c r="CD512" s="107">
        <v>132537.08499999999</v>
      </c>
      <c r="CE512" s="107">
        <v>2.246</v>
      </c>
      <c r="CF512" s="107">
        <v>207.14599999999999</v>
      </c>
      <c r="CG512" s="107">
        <v>128856.47</v>
      </c>
      <c r="CH512" s="112">
        <v>128570.329</v>
      </c>
      <c r="CI512" s="107">
        <v>8.0630000000000006</v>
      </c>
      <c r="CJ512" s="107">
        <v>319.03899999999999</v>
      </c>
      <c r="CK512" s="107">
        <v>96767.46</v>
      </c>
      <c r="CL512" s="107">
        <v>6.0679999999999996</v>
      </c>
      <c r="CM512" s="107">
        <v>311.08100000000002</v>
      </c>
      <c r="CN512" s="107">
        <v>64393.646999999997</v>
      </c>
      <c r="CO512" s="107">
        <v>4.0380000000000003</v>
      </c>
      <c r="CP512" s="107">
        <v>271.80900000000003</v>
      </c>
      <c r="CQ512" s="107">
        <v>32230.437999999998</v>
      </c>
      <c r="CR512" s="107">
        <v>2.0209999999999999</v>
      </c>
      <c r="CS512" s="107">
        <v>220.185</v>
      </c>
      <c r="CT512" s="107">
        <v>76744.09</v>
      </c>
      <c r="CU512" s="107">
        <v>76607.03</v>
      </c>
      <c r="CV512" s="107">
        <v>5.09</v>
      </c>
      <c r="CW512" s="107">
        <v>320.29000000000002</v>
      </c>
      <c r="CX512" s="112">
        <v>57544.27</v>
      </c>
      <c r="CY512" s="107">
        <v>3.82</v>
      </c>
      <c r="CZ512" s="107">
        <v>314.39999999999998</v>
      </c>
      <c r="DA512" s="112">
        <v>38347.43</v>
      </c>
      <c r="DB512" s="107">
        <v>2.5499999999999998</v>
      </c>
      <c r="DC512" s="107">
        <v>267.31</v>
      </c>
      <c r="DD512" s="112">
        <v>19214.27</v>
      </c>
      <c r="DE512" s="107">
        <v>1.28</v>
      </c>
      <c r="DF512" s="107">
        <v>225.83</v>
      </c>
      <c r="DG512" s="107">
        <v>104243.74</v>
      </c>
      <c r="DH512" s="112">
        <v>104053.55</v>
      </c>
      <c r="DI512" s="107">
        <v>4.9800000000000004</v>
      </c>
      <c r="DJ512" s="107">
        <v>322.39</v>
      </c>
      <c r="DK512" s="112">
        <v>78138.42</v>
      </c>
      <c r="DL512" s="107">
        <v>3.74</v>
      </c>
      <c r="DM512" s="107">
        <v>321.02</v>
      </c>
      <c r="DN512" s="112">
        <v>52202.18</v>
      </c>
      <c r="DO512" s="107">
        <v>2.5</v>
      </c>
      <c r="DP512" s="107">
        <v>288.33999999999997</v>
      </c>
      <c r="DQ512" s="112">
        <v>26061.03</v>
      </c>
      <c r="DR512" s="107">
        <v>1.25</v>
      </c>
      <c r="DS512" s="107">
        <v>238.32</v>
      </c>
      <c r="DT512" s="107">
        <v>8499.5400000000009</v>
      </c>
      <c r="DU512" s="112">
        <v>8492.56</v>
      </c>
      <c r="DV512" s="107">
        <v>8.69</v>
      </c>
      <c r="DW512" s="107">
        <v>322.79000000000002</v>
      </c>
      <c r="DX512" s="112">
        <v>6376.72</v>
      </c>
      <c r="DY512" s="107">
        <v>6.53</v>
      </c>
      <c r="DZ512" s="107">
        <v>336.14</v>
      </c>
      <c r="EA512" s="112">
        <v>4235.08</v>
      </c>
      <c r="EB512" s="107">
        <v>4.34</v>
      </c>
      <c r="EC512" s="107">
        <v>317.94</v>
      </c>
      <c r="ED512" s="112">
        <v>2126.2199999999998</v>
      </c>
      <c r="EE512" s="107">
        <v>2.1800000000000002</v>
      </c>
      <c r="EF512" s="107">
        <v>214.32</v>
      </c>
      <c r="EG512" s="107">
        <v>2219831.5299999998</v>
      </c>
      <c r="EH512" s="111">
        <v>2213649.98</v>
      </c>
      <c r="EI512" s="107">
        <v>6.2510000000000003</v>
      </c>
      <c r="EJ512" s="107">
        <v>312.32</v>
      </c>
      <c r="EK512" s="112">
        <v>1940407.442</v>
      </c>
      <c r="EL512" s="107">
        <v>5.48</v>
      </c>
      <c r="EM512" s="107">
        <v>312.05900000000003</v>
      </c>
      <c r="EN512" s="112">
        <v>1669639.6831</v>
      </c>
      <c r="EO512" s="107">
        <v>4.7149999999999999</v>
      </c>
      <c r="EP512" s="107">
        <v>311.91199999999998</v>
      </c>
      <c r="EQ512" s="112">
        <v>1392015.6085399999</v>
      </c>
      <c r="ER512" s="107">
        <v>3.931</v>
      </c>
      <c r="ES512" s="107">
        <v>313.11200000000002</v>
      </c>
      <c r="ET512" s="112">
        <v>1109433.9612199999</v>
      </c>
      <c r="EU512" s="107">
        <v>3.133</v>
      </c>
      <c r="EV512" s="107">
        <v>298.358</v>
      </c>
      <c r="EW512" s="112">
        <v>836767.45941999997</v>
      </c>
      <c r="EX512" s="107">
        <v>2.363</v>
      </c>
      <c r="EY512" s="107">
        <v>255.84100000000001</v>
      </c>
      <c r="EZ512" s="112">
        <v>556664.59848000004</v>
      </c>
      <c r="FA512" s="107">
        <v>1.5720000000000001</v>
      </c>
      <c r="FB512" s="107">
        <v>218.20099999999999</v>
      </c>
      <c r="FC512" s="112">
        <v>277624.07455999998</v>
      </c>
      <c r="FD512" s="107">
        <v>0.78400000000000003</v>
      </c>
      <c r="FE512" s="107">
        <v>187.44300000000001</v>
      </c>
      <c r="FF512" s="107">
        <v>12571.54</v>
      </c>
      <c r="FG512" s="112">
        <v>12542.53</v>
      </c>
      <c r="FH512" s="107">
        <v>37.06</v>
      </c>
      <c r="FI512" s="107">
        <v>176.37</v>
      </c>
      <c r="FJ512" s="112">
        <v>6294.04</v>
      </c>
      <c r="FK512" s="107">
        <v>18.600000000000001</v>
      </c>
      <c r="FL512" s="107">
        <v>163.76</v>
      </c>
      <c r="FM512" s="107">
        <v>38149.519999999997</v>
      </c>
      <c r="FN512" s="112">
        <v>36868.480000000003</v>
      </c>
      <c r="FO512" s="107">
        <v>269.92</v>
      </c>
      <c r="FP512" s="107">
        <v>182.22</v>
      </c>
      <c r="FQ512" s="112">
        <v>19119.37</v>
      </c>
      <c r="FR512" s="107">
        <v>139.97999999999999</v>
      </c>
      <c r="FS512" s="107">
        <v>173.99</v>
      </c>
      <c r="FT512" s="107">
        <v>67.489999999999995</v>
      </c>
      <c r="FU512" s="107">
        <v>5.86</v>
      </c>
      <c r="FV512" s="107">
        <v>310.97000000000003</v>
      </c>
      <c r="FW512" s="107">
        <v>68.099999999999994</v>
      </c>
      <c r="FX512" s="107">
        <v>5.91</v>
      </c>
      <c r="FY512" s="107">
        <v>337.36</v>
      </c>
      <c r="FZ512" s="107">
        <v>1494954.54</v>
      </c>
      <c r="GA512" s="107">
        <v>10.1</v>
      </c>
      <c r="GB512" s="107">
        <v>319.8</v>
      </c>
      <c r="GC512" s="107">
        <v>5010941.63</v>
      </c>
      <c r="GD512" s="107">
        <v>33.840000000000003</v>
      </c>
      <c r="GE512" s="113">
        <v>305.41000000000003</v>
      </c>
      <c r="GF512" s="113">
        <v>112.6</v>
      </c>
      <c r="GG512" s="113">
        <v>12.7</v>
      </c>
      <c r="GH512" s="113">
        <v>410.6</v>
      </c>
      <c r="GI512" s="113">
        <v>44.9</v>
      </c>
      <c r="GJ512" s="113">
        <v>22.1</v>
      </c>
      <c r="GK512" s="113">
        <v>230.2</v>
      </c>
      <c r="GL512" s="107">
        <v>0</v>
      </c>
      <c r="GM512" s="107">
        <v>1</v>
      </c>
      <c r="GN512" s="107">
        <v>0</v>
      </c>
      <c r="GO512" s="133">
        <v>1</v>
      </c>
      <c r="GP512" s="133">
        <v>0</v>
      </c>
      <c r="GQ512" s="133">
        <v>0</v>
      </c>
      <c r="GR512" s="133" t="s">
        <v>1106</v>
      </c>
      <c r="GS512" s="72"/>
      <c r="GT512" s="72">
        <v>87.36</v>
      </c>
      <c r="GU512" s="72">
        <v>92.11</v>
      </c>
      <c r="GV512" s="72">
        <v>94.22</v>
      </c>
      <c r="GW512" s="72">
        <v>92.84</v>
      </c>
      <c r="GX512" s="72" t="s">
        <v>1085</v>
      </c>
      <c r="GY512" s="72">
        <v>0.98</v>
      </c>
      <c r="GZ512" s="72">
        <v>1500</v>
      </c>
      <c r="HA512" s="133" t="s">
        <v>1552</v>
      </c>
      <c r="HB512" s="133" t="s">
        <v>1540</v>
      </c>
      <c r="HC512" s="53" t="str">
        <f t="shared" si="55"/>
        <v>225</v>
      </c>
      <c r="HD512" s="56">
        <f t="shared" si="53"/>
        <v>2018</v>
      </c>
      <c r="HF512" s="56" t="e">
        <f>MATCH(ROUND(#REF!,1),#REF!,0)</f>
        <v>#REF!</v>
      </c>
      <c r="HG512" s="56" t="e">
        <f>MATCH(ROUND(#REF!,1),#REF!,0)</f>
        <v>#REF!</v>
      </c>
      <c r="HH512" s="56" t="e">
        <f>MATCH(ROUND(#REF!,1),#REF!,0)</f>
        <v>#REF!</v>
      </c>
      <c r="HI512" s="56" t="e">
        <f>MATCH(ROUND(#REF!,1),#REF!,0)</f>
        <v>#REF!</v>
      </c>
      <c r="HK512" s="115">
        <f t="shared" si="49"/>
        <v>1</v>
      </c>
      <c r="HL512" s="115" t="str" cm="1">
        <f t="array" ref="HL512">IFERROR(INDEX(#REF!,'5. Data Set'!HH512),"")</f>
        <v/>
      </c>
      <c r="HN512" s="116" t="str" cm="1">
        <f t="array" ref="HN512">IF(IFERROR(INDEX($E$5:$E$900,SMALL(IF(ROUND($EH$5:$EH$900,1)=ROUND($EH512,1),ROW($EH$5:$EH$900)-4,""),1)),"")=$E512,"",IFERROR(INDEX($E$5:$E$900,SMALL(IF(ROUND($EH$5:$EH$900,1)=ROUND($EH512,1),ROW($EH$5:$EH$900)-4,""),1)),""))</f>
        <v/>
      </c>
      <c r="HO512" s="116" t="str" cm="1">
        <f t="array" ref="HO512">IF(IFERROR(INDEX($E$5:$E$900,SMALL(IF(ROUND($EH$5:$EH$900,1)=ROUND($EH512,1),ROW($EH$5:$EH$900)-4,""),2)),"")=$E512,"",IFERROR(INDEX($E$5:$E$900,SMALL(IF(ROUND($EH$5:$EH$900,1)=ROUND($EH512,1),ROW($EH$5:$EH$900)-4,""),2)),""))</f>
        <v/>
      </c>
      <c r="HP512" s="116" t="str" cm="1">
        <f t="array" ref="HP512">IF(IFERROR(INDEX($E$5:$E$900,SMALL(IF(ROUND($EH$5:$EH$900,1)=ROUND($EH512,1),ROW($EH$5:$EH$900)-4,""),3)),"")=$E512,"",IFERROR(INDEX($E$5:$E$900,SMALL(IF(ROUND($EH$5:$EH$900,1)=ROUND($EH512,1),ROW($EH$5:$EH$900)-4,""),3)),""))</f>
        <v/>
      </c>
      <c r="HQ512" s="117" t="str" cm="1">
        <f t="array" ref="HQ512">IF(IFERROR(INDEX($E$5:$E$900,SMALL(IF(ROUND($EH$5:$EH$900,1)=ROUND($EH512,1),ROW($EH$5:$EH$900)-4,""),4)),"")=$E512,"",IFERROR(INDEX($E$5:$E$900,SMALL(IF(ROUND($EH$5:$EH$900,1)=ROUND($EH512,1),ROW($EH$5:$EH$900)-4,""),4)),""))</f>
        <v/>
      </c>
      <c r="HR512" s="118"/>
      <c r="HS512" s="105" t="str">
        <f t="shared" si="50"/>
        <v>BCXH</v>
      </c>
      <c r="HT512" s="119" t="str">
        <f t="shared" si="51"/>
        <v/>
      </c>
      <c r="HU512" s="119" t="str">
        <f t="shared" si="51"/>
        <v/>
      </c>
      <c r="HV512" s="119" t="str">
        <f t="shared" si="51"/>
        <v/>
      </c>
      <c r="HW512" s="119" t="str">
        <f t="shared" si="48"/>
        <v/>
      </c>
    </row>
    <row r="513" spans="1:231" ht="15" customHeight="1" x14ac:dyDescent="0.25">
      <c r="A513" s="110" t="s">
        <v>1072</v>
      </c>
      <c r="B513" s="110" t="s">
        <v>1562</v>
      </c>
      <c r="C513" s="107" t="s">
        <v>1074</v>
      </c>
      <c r="D513" s="108">
        <v>2021</v>
      </c>
      <c r="E513" s="109" t="s">
        <v>1563</v>
      </c>
      <c r="F513" s="107" t="s">
        <v>49</v>
      </c>
      <c r="G513" s="107" t="s">
        <v>1076</v>
      </c>
      <c r="H513" s="107" t="s">
        <v>1076</v>
      </c>
      <c r="I513" s="107" t="s">
        <v>1076</v>
      </c>
      <c r="J513" s="107" t="s">
        <v>1076</v>
      </c>
      <c r="K513" s="107" t="s">
        <v>1076</v>
      </c>
      <c r="L513" s="107" t="s">
        <v>1076</v>
      </c>
      <c r="M513" s="107" t="s">
        <v>1076</v>
      </c>
      <c r="N513" s="107" t="s">
        <v>1076</v>
      </c>
      <c r="O513" s="107" t="s">
        <v>1076</v>
      </c>
      <c r="P513" s="107" t="s">
        <v>1076</v>
      </c>
      <c r="Q513" s="107" t="s">
        <v>1076</v>
      </c>
      <c r="R513" s="107" t="s">
        <v>1076</v>
      </c>
      <c r="S513" s="107" t="s">
        <v>1077</v>
      </c>
      <c r="T513" s="107" t="s">
        <v>1077</v>
      </c>
      <c r="U513" s="107" t="s">
        <v>1077</v>
      </c>
      <c r="V513" s="107" t="s">
        <v>1077</v>
      </c>
      <c r="W513" s="107" t="s">
        <v>18</v>
      </c>
      <c r="X513" s="105" t="s">
        <v>1119</v>
      </c>
      <c r="Y513" s="107" t="s">
        <v>296</v>
      </c>
      <c r="Z513" s="107">
        <v>1</v>
      </c>
      <c r="AA513" s="107" t="s">
        <v>1564</v>
      </c>
      <c r="AB513" s="246">
        <v>2</v>
      </c>
      <c r="AC513" s="246">
        <v>1</v>
      </c>
      <c r="AD513" s="107">
        <v>2400</v>
      </c>
      <c r="AE513" s="107">
        <v>16</v>
      </c>
      <c r="AF513" s="107">
        <v>2</v>
      </c>
      <c r="AG513" s="107">
        <v>63700</v>
      </c>
      <c r="AH513" s="107">
        <v>8</v>
      </c>
      <c r="AI513" s="107" t="s">
        <v>1565</v>
      </c>
      <c r="AJ513" s="110">
        <v>2</v>
      </c>
      <c r="AK513" s="110"/>
      <c r="AL513" s="107"/>
      <c r="AM513" s="107">
        <v>1</v>
      </c>
      <c r="AN513" s="110" t="s">
        <v>367</v>
      </c>
      <c r="AO513" s="110">
        <v>800</v>
      </c>
      <c r="AP513" s="107" t="s">
        <v>1140</v>
      </c>
      <c r="AQ513" s="107" t="s">
        <v>1566</v>
      </c>
      <c r="AR513" s="107" t="s">
        <v>319</v>
      </c>
      <c r="AS513" s="107" t="s">
        <v>1146</v>
      </c>
      <c r="AT513" s="107" t="s">
        <v>478</v>
      </c>
      <c r="AU513" s="111">
        <v>13.718</v>
      </c>
      <c r="AV513" s="111">
        <v>20.567</v>
      </c>
      <c r="AW513" s="111">
        <v>20.001999999999999</v>
      </c>
      <c r="AX513" s="111">
        <v>10.917999999999999</v>
      </c>
      <c r="AY513" s="111">
        <v>9.8000000000000007</v>
      </c>
      <c r="AZ513" s="111">
        <v>116.669</v>
      </c>
      <c r="BA513" s="111">
        <v>12.65</v>
      </c>
      <c r="BB513" s="111">
        <v>117.441</v>
      </c>
      <c r="BC513" s="111">
        <v>391.24700000000001</v>
      </c>
      <c r="BD513" s="111">
        <v>20.823</v>
      </c>
      <c r="BE513" s="111">
        <v>47.341999999999999</v>
      </c>
      <c r="BF513" s="111">
        <v>24.9</v>
      </c>
      <c r="BG513" s="107">
        <v>36178.449999999997</v>
      </c>
      <c r="BH513" s="112">
        <v>36555.034</v>
      </c>
      <c r="BI513" s="111">
        <v>5.2789999999999999</v>
      </c>
      <c r="BJ513" s="112">
        <v>329.84800000000001</v>
      </c>
      <c r="BK513" s="112">
        <v>27056.117999999999</v>
      </c>
      <c r="BL513" s="111">
        <v>3.907</v>
      </c>
      <c r="BM513" s="112">
        <v>211.126</v>
      </c>
      <c r="BN513" s="112">
        <v>18041.687000000002</v>
      </c>
      <c r="BO513" s="111">
        <v>2.6059999999999999</v>
      </c>
      <c r="BP513" s="112">
        <v>186.41900000000001</v>
      </c>
      <c r="BQ513" s="112">
        <v>9027.6820000000007</v>
      </c>
      <c r="BR513" s="111">
        <v>1.304</v>
      </c>
      <c r="BS513" s="107">
        <v>152.39699999999999</v>
      </c>
      <c r="BT513" s="107">
        <v>491762.27</v>
      </c>
      <c r="BU513" s="112">
        <v>490601.64799999999</v>
      </c>
      <c r="BV513" s="107">
        <v>8.3140000000000001</v>
      </c>
      <c r="BW513" s="107">
        <v>289.07400000000001</v>
      </c>
      <c r="BX513" s="107">
        <v>368905</v>
      </c>
      <c r="BY513" s="107">
        <v>6.2519999999999998</v>
      </c>
      <c r="BZ513" s="107">
        <v>260.65199999999999</v>
      </c>
      <c r="CA513" s="107">
        <v>245857.04500000001</v>
      </c>
      <c r="CB513" s="107">
        <v>4.1660000000000004</v>
      </c>
      <c r="CC513" s="107">
        <v>214.8</v>
      </c>
      <c r="CD513" s="107">
        <v>122943.8</v>
      </c>
      <c r="CE513" s="107">
        <v>2.0840000000000001</v>
      </c>
      <c r="CF513" s="107">
        <v>155.81899999999999</v>
      </c>
      <c r="CG513" s="107">
        <v>122043.28</v>
      </c>
      <c r="CH513" s="112">
        <v>119096.71400000001</v>
      </c>
      <c r="CI513" s="107">
        <v>7.4690000000000003</v>
      </c>
      <c r="CJ513" s="107">
        <v>289.48099999999999</v>
      </c>
      <c r="CK513" s="107">
        <v>91569.773000000001</v>
      </c>
      <c r="CL513" s="107">
        <v>5.742</v>
      </c>
      <c r="CM513" s="107">
        <v>230.452</v>
      </c>
      <c r="CN513" s="107">
        <v>60992.15</v>
      </c>
      <c r="CO513" s="107">
        <v>3.8250000000000002</v>
      </c>
      <c r="CP513" s="107">
        <v>195.39699999999999</v>
      </c>
      <c r="CQ513" s="107">
        <v>30486.024000000001</v>
      </c>
      <c r="CR513" s="107">
        <v>1.9119999999999999</v>
      </c>
      <c r="CS513" s="107">
        <v>150.28700000000001</v>
      </c>
      <c r="CT513" s="107">
        <v>59038.82</v>
      </c>
      <c r="CU513" s="107">
        <v>59065.83</v>
      </c>
      <c r="CV513" s="107">
        <v>3.92</v>
      </c>
      <c r="CW513" s="107">
        <v>274.62</v>
      </c>
      <c r="CX513" s="112">
        <v>44347.519999999997</v>
      </c>
      <c r="CY513" s="107">
        <v>2.95</v>
      </c>
      <c r="CZ513" s="107">
        <v>241.26</v>
      </c>
      <c r="DA513" s="112">
        <v>29526.59</v>
      </c>
      <c r="DB513" s="107">
        <v>1.96</v>
      </c>
      <c r="DC513" s="107">
        <v>165.83</v>
      </c>
      <c r="DD513" s="112">
        <v>14762.78</v>
      </c>
      <c r="DE513" s="107">
        <v>0.98</v>
      </c>
      <c r="DF513" s="107">
        <v>142.33000000000001</v>
      </c>
      <c r="DG513" s="107">
        <v>80752.070000000007</v>
      </c>
      <c r="DH513" s="112">
        <v>80820.14</v>
      </c>
      <c r="DI513" s="107">
        <v>3.87</v>
      </c>
      <c r="DJ513" s="107">
        <v>299.33</v>
      </c>
      <c r="DK513" s="112">
        <v>60550.48</v>
      </c>
      <c r="DL513" s="107">
        <v>2.9</v>
      </c>
      <c r="DM513" s="107">
        <v>288.92</v>
      </c>
      <c r="DN513" s="112">
        <v>40383.120000000003</v>
      </c>
      <c r="DO513" s="107">
        <v>1.93</v>
      </c>
      <c r="DP513" s="107">
        <v>177.27</v>
      </c>
      <c r="DQ513" s="112">
        <v>20160.439999999999</v>
      </c>
      <c r="DR513" s="107">
        <v>0.97</v>
      </c>
      <c r="DS513" s="107">
        <v>148.02000000000001</v>
      </c>
      <c r="DT513" s="107">
        <v>45851.58</v>
      </c>
      <c r="DU513" s="112">
        <v>45843.47</v>
      </c>
      <c r="DV513" s="107">
        <v>46.93</v>
      </c>
      <c r="DW513" s="107">
        <v>305.63</v>
      </c>
      <c r="DX513" s="112">
        <v>34369.839999999997</v>
      </c>
      <c r="DY513" s="107">
        <v>35.18</v>
      </c>
      <c r="DZ513" s="107">
        <v>309.64999999999998</v>
      </c>
      <c r="EA513" s="112">
        <v>22886.83</v>
      </c>
      <c r="EB513" s="107">
        <v>23.43</v>
      </c>
      <c r="EC513" s="107">
        <v>175.01</v>
      </c>
      <c r="ED513" s="112">
        <v>11464.92</v>
      </c>
      <c r="EE513" s="107">
        <v>11.74</v>
      </c>
      <c r="EF513" s="107">
        <v>147.97</v>
      </c>
      <c r="EG513" s="107">
        <v>1879057.23</v>
      </c>
      <c r="EH513" s="111">
        <v>1872002.94</v>
      </c>
      <c r="EI513" s="107">
        <v>5.2859999999999996</v>
      </c>
      <c r="EJ513" s="107">
        <v>263.27999999999997</v>
      </c>
      <c r="EK513" s="112">
        <v>1641426.7560000001</v>
      </c>
      <c r="EL513" s="107">
        <v>4.6349999999999998</v>
      </c>
      <c r="EM513" s="107">
        <v>259.935</v>
      </c>
      <c r="EN513" s="112">
        <v>1409013.00086</v>
      </c>
      <c r="EO513" s="107">
        <v>3.9790000000000001</v>
      </c>
      <c r="EP513" s="107">
        <v>244.04400000000001</v>
      </c>
      <c r="EQ513" s="112">
        <v>1176007.0811399999</v>
      </c>
      <c r="ER513" s="107">
        <v>3.3210000000000002</v>
      </c>
      <c r="ES513" s="107">
        <v>195.60599999999999</v>
      </c>
      <c r="ET513" s="112">
        <v>938397.701</v>
      </c>
      <c r="EU513" s="107">
        <v>2.65</v>
      </c>
      <c r="EV513" s="107">
        <v>183.86600000000001</v>
      </c>
      <c r="EW513" s="112">
        <v>707162.34297999996</v>
      </c>
      <c r="EX513" s="107">
        <v>1.9970000000000001</v>
      </c>
      <c r="EY513" s="107">
        <v>170.607</v>
      </c>
      <c r="EZ513" s="112">
        <v>467782.40113999997</v>
      </c>
      <c r="FA513" s="107">
        <v>1.321</v>
      </c>
      <c r="FB513" s="107">
        <v>156.589</v>
      </c>
      <c r="FC513" s="112">
        <v>234422.36908</v>
      </c>
      <c r="FD513" s="107">
        <v>0.66200000000000003</v>
      </c>
      <c r="FE513" s="107">
        <v>142.49</v>
      </c>
      <c r="FF513" s="107">
        <v>9847.0300000000007</v>
      </c>
      <c r="FG513" s="112">
        <v>9902.8700000000008</v>
      </c>
      <c r="FH513" s="107">
        <v>29.26</v>
      </c>
      <c r="FI513" s="107">
        <v>180.4</v>
      </c>
      <c r="FJ513" s="112">
        <v>4918.99</v>
      </c>
      <c r="FK513" s="107">
        <v>14.53</v>
      </c>
      <c r="FL513" s="107">
        <v>170.9</v>
      </c>
      <c r="FM513" s="107">
        <v>13309.96</v>
      </c>
      <c r="FN513" s="112">
        <v>13393.81</v>
      </c>
      <c r="FO513" s="107">
        <v>98.06</v>
      </c>
      <c r="FP513" s="107">
        <v>180.21</v>
      </c>
      <c r="FQ513" s="112">
        <v>6664.39</v>
      </c>
      <c r="FR513" s="107">
        <v>48.79</v>
      </c>
      <c r="FS513" s="107">
        <v>173.44</v>
      </c>
      <c r="FT513" s="107">
        <v>70.89</v>
      </c>
      <c r="FU513" s="107">
        <v>6.15</v>
      </c>
      <c r="FV513" s="107">
        <v>274.66000000000003</v>
      </c>
      <c r="FW513" s="107">
        <v>70.489999999999995</v>
      </c>
      <c r="FX513" s="107">
        <v>6.12</v>
      </c>
      <c r="FY513" s="107">
        <v>316.14999999999998</v>
      </c>
      <c r="FZ513" s="107">
        <v>796230.14</v>
      </c>
      <c r="GA513" s="107">
        <v>5.38</v>
      </c>
      <c r="GB513" s="107">
        <v>290.12</v>
      </c>
      <c r="GC513" s="107">
        <v>1832445.26</v>
      </c>
      <c r="GD513" s="107">
        <v>12.37</v>
      </c>
      <c r="GE513" s="113">
        <v>261.37</v>
      </c>
      <c r="GF513" s="113">
        <v>114.3</v>
      </c>
      <c r="GG513" s="113">
        <v>19</v>
      </c>
      <c r="GH513" s="113">
        <v>214.4</v>
      </c>
      <c r="GI513" s="113">
        <v>31.4</v>
      </c>
      <c r="GJ513" s="113">
        <v>24.9</v>
      </c>
      <c r="GK513" s="113">
        <v>229.9</v>
      </c>
      <c r="GL513" s="107">
        <v>2</v>
      </c>
      <c r="GM513" s="107">
        <v>2</v>
      </c>
      <c r="GN513" s="107">
        <v>0</v>
      </c>
      <c r="GO513" s="133">
        <v>0</v>
      </c>
      <c r="GP513" s="133">
        <v>0</v>
      </c>
      <c r="GQ513" s="133">
        <v>0</v>
      </c>
      <c r="GR513" s="133" t="s">
        <v>1106</v>
      </c>
      <c r="GS513" s="72"/>
      <c r="GT513" s="72">
        <v>89.12</v>
      </c>
      <c r="GU513" s="72">
        <v>93.06</v>
      </c>
      <c r="GV513" s="72">
        <v>94.39</v>
      </c>
      <c r="GW513" s="72">
        <v>92.93</v>
      </c>
      <c r="GX513" s="72" t="s">
        <v>1085</v>
      </c>
      <c r="GY513" s="72">
        <v>1</v>
      </c>
      <c r="GZ513" s="72">
        <v>800</v>
      </c>
      <c r="HA513" s="133" t="s">
        <v>1086</v>
      </c>
      <c r="HB513" s="133" t="s">
        <v>1444</v>
      </c>
      <c r="HC513" s="53" t="str">
        <f t="shared" si="55"/>
        <v>226</v>
      </c>
      <c r="HD513" s="56">
        <f t="shared" si="53"/>
        <v>2021</v>
      </c>
      <c r="HF513" s="56" t="e">
        <f>MATCH(ROUND(#REF!,1),#REF!,0)</f>
        <v>#REF!</v>
      </c>
      <c r="HG513" s="56" t="e">
        <f>MATCH(ROUND(#REF!,1),#REF!,0)</f>
        <v>#REF!</v>
      </c>
      <c r="HH513" s="56" t="e">
        <f>MATCH(ROUND(#REF!,1),#REF!,0)</f>
        <v>#REF!</v>
      </c>
      <c r="HI513" s="56" t="e">
        <f>MATCH(ROUND(#REF!,1),#REF!,0)</f>
        <v>#REF!</v>
      </c>
      <c r="HK513" s="115">
        <f t="shared" si="49"/>
        <v>1</v>
      </c>
      <c r="HL513" s="115" t="str" cm="1">
        <f t="array" ref="HL513">IFERROR(INDEX(#REF!,'5. Data Set'!HH513),"")</f>
        <v/>
      </c>
      <c r="HN513" s="116" t="str" cm="1">
        <f t="array" ref="HN513">IF(IFERROR(INDEX($E$5:$E$900,SMALL(IF(ROUND($EH$5:$EH$900,1)=ROUND($EH513,1),ROW($EH$5:$EH$900)-4,""),1)),"")=$E513,"",IFERROR(INDEX($E$5:$E$900,SMALL(IF(ROUND($EH$5:$EH$900,1)=ROUND($EH513,1),ROW($EH$5:$EH$900)-4,""),1)),""))</f>
        <v/>
      </c>
      <c r="HO513" s="116" t="str" cm="1">
        <f t="array" ref="HO513">IF(IFERROR(INDEX($E$5:$E$900,SMALL(IF(ROUND($EH$5:$EH$900,1)=ROUND($EH513,1),ROW($EH$5:$EH$900)-4,""),2)),"")=$E513,"",IFERROR(INDEX($E$5:$E$900,SMALL(IF(ROUND($EH$5:$EH$900,1)=ROUND($EH513,1),ROW($EH$5:$EH$900)-4,""),2)),""))</f>
        <v/>
      </c>
      <c r="HP513" s="116" t="str" cm="1">
        <f t="array" ref="HP513">IF(IFERROR(INDEX($E$5:$E$900,SMALL(IF(ROUND($EH$5:$EH$900,1)=ROUND($EH513,1),ROW($EH$5:$EH$900)-4,""),3)),"")=$E513,"",IFERROR(INDEX($E$5:$E$900,SMALL(IF(ROUND($EH$5:$EH$900,1)=ROUND($EH513,1),ROW($EH$5:$EH$900)-4,""),3)),""))</f>
        <v/>
      </c>
      <c r="HQ513" s="117" t="str" cm="1">
        <f t="array" ref="HQ513">IF(IFERROR(INDEX($E$5:$E$900,SMALL(IF(ROUND($EH$5:$EH$900,1)=ROUND($EH513,1),ROW($EH$5:$EH$900)-4,""),4)),"")=$E513,"",IFERROR(INDEX($E$5:$E$900,SMALL(IF(ROUND($EH$5:$EH$900,1)=ROUND($EH513,1),ROW($EH$5:$EH$900)-4,""),4)),""))</f>
        <v/>
      </c>
      <c r="HR513" s="118"/>
      <c r="HS513" s="105" t="str">
        <f t="shared" si="50"/>
        <v>BCXI</v>
      </c>
      <c r="HT513" s="119" t="str">
        <f t="shared" si="51"/>
        <v/>
      </c>
      <c r="HU513" s="119" t="str">
        <f t="shared" si="51"/>
        <v/>
      </c>
      <c r="HV513" s="119" t="str">
        <f t="shared" si="51"/>
        <v/>
      </c>
      <c r="HW513" s="119" t="str">
        <f t="shared" si="48"/>
        <v/>
      </c>
    </row>
    <row r="514" spans="1:231" ht="15" customHeight="1" x14ac:dyDescent="0.25">
      <c r="A514" s="110" t="s">
        <v>1072</v>
      </c>
      <c r="B514" s="110" t="s">
        <v>1562</v>
      </c>
      <c r="C514" s="107" t="s">
        <v>1074</v>
      </c>
      <c r="D514" s="108">
        <v>2021</v>
      </c>
      <c r="E514" s="109" t="s">
        <v>1567</v>
      </c>
      <c r="F514" s="107" t="s">
        <v>309</v>
      </c>
      <c r="G514" s="107" t="s">
        <v>1076</v>
      </c>
      <c r="H514" s="107" t="s">
        <v>1076</v>
      </c>
      <c r="I514" s="107" t="s">
        <v>1076</v>
      </c>
      <c r="J514" s="107" t="s">
        <v>1076</v>
      </c>
      <c r="K514" s="107" t="s">
        <v>1076</v>
      </c>
      <c r="L514" s="107" t="s">
        <v>1076</v>
      </c>
      <c r="M514" s="107" t="s">
        <v>1076</v>
      </c>
      <c r="N514" s="107" t="s">
        <v>1076</v>
      </c>
      <c r="O514" s="107" t="s">
        <v>1076</v>
      </c>
      <c r="P514" s="107" t="s">
        <v>1076</v>
      </c>
      <c r="Q514" s="107" t="s">
        <v>1076</v>
      </c>
      <c r="R514" s="107" t="s">
        <v>1076</v>
      </c>
      <c r="S514" s="107" t="s">
        <v>1077</v>
      </c>
      <c r="T514" s="107" t="s">
        <v>1077</v>
      </c>
      <c r="U514" s="107" t="s">
        <v>1077</v>
      </c>
      <c r="V514" s="107" t="s">
        <v>1077</v>
      </c>
      <c r="W514" s="107" t="s">
        <v>18</v>
      </c>
      <c r="X514" s="105" t="s">
        <v>1119</v>
      </c>
      <c r="Y514" s="107" t="s">
        <v>296</v>
      </c>
      <c r="Z514" s="107">
        <v>1</v>
      </c>
      <c r="AA514" s="107" t="s">
        <v>1078</v>
      </c>
      <c r="AB514" s="110">
        <v>2</v>
      </c>
      <c r="AC514" s="110">
        <v>1</v>
      </c>
      <c r="AD514" s="107">
        <v>2800</v>
      </c>
      <c r="AE514" s="107">
        <v>8</v>
      </c>
      <c r="AF514" s="107">
        <v>2</v>
      </c>
      <c r="AG514" s="107">
        <v>63700</v>
      </c>
      <c r="AH514" s="107">
        <v>8</v>
      </c>
      <c r="AI514" s="107" t="s">
        <v>1568</v>
      </c>
      <c r="AJ514" s="110">
        <v>2</v>
      </c>
      <c r="AK514" s="110"/>
      <c r="AL514" s="107"/>
      <c r="AM514" s="107">
        <v>1</v>
      </c>
      <c r="AN514" s="110" t="s">
        <v>367</v>
      </c>
      <c r="AO514" s="110">
        <v>800</v>
      </c>
      <c r="AP514" s="107" t="s">
        <v>1140</v>
      </c>
      <c r="AQ514" s="107" t="s">
        <v>1566</v>
      </c>
      <c r="AR514" s="107" t="s">
        <v>319</v>
      </c>
      <c r="AS514" s="107" t="s">
        <v>1146</v>
      </c>
      <c r="AT514" s="107" t="s">
        <v>478</v>
      </c>
      <c r="AU514" s="111">
        <v>9.2720000000000002</v>
      </c>
      <c r="AV514" s="111">
        <v>15.776</v>
      </c>
      <c r="AW514" s="111">
        <v>13.272</v>
      </c>
      <c r="AX514" s="111">
        <v>7.4169999999999998</v>
      </c>
      <c r="AY514" s="111">
        <v>6.681</v>
      </c>
      <c r="AZ514" s="111">
        <v>80.388999999999996</v>
      </c>
      <c r="BA514" s="111">
        <v>8.2810000000000006</v>
      </c>
      <c r="BB514" s="111">
        <v>10.394</v>
      </c>
      <c r="BC514" s="111">
        <v>28.718</v>
      </c>
      <c r="BD514" s="111">
        <v>24.655999999999999</v>
      </c>
      <c r="BE514" s="111">
        <v>34.500999999999998</v>
      </c>
      <c r="BF514" s="111">
        <v>16.8</v>
      </c>
      <c r="BG514" s="107">
        <v>20941.29</v>
      </c>
      <c r="BH514" s="112">
        <v>20920.999</v>
      </c>
      <c r="BI514" s="111">
        <v>3.0209999999999999</v>
      </c>
      <c r="BJ514" s="112">
        <v>257.584</v>
      </c>
      <c r="BK514" s="112">
        <v>15738.578</v>
      </c>
      <c r="BL514" s="111">
        <v>2.2730000000000001</v>
      </c>
      <c r="BM514" s="112">
        <v>184.816</v>
      </c>
      <c r="BN514" s="112">
        <v>10447.540999999999</v>
      </c>
      <c r="BO514" s="111">
        <v>1.5089999999999999</v>
      </c>
      <c r="BP514" s="112">
        <v>162.63900000000001</v>
      </c>
      <c r="BQ514" s="112">
        <v>5229.3900000000003</v>
      </c>
      <c r="BR514" s="111">
        <v>0.755</v>
      </c>
      <c r="BS514" s="107">
        <v>136.77099999999999</v>
      </c>
      <c r="BT514" s="107">
        <v>315099.83</v>
      </c>
      <c r="BU514" s="112">
        <v>314742.86099999998</v>
      </c>
      <c r="BV514" s="107">
        <v>5.3339999999999996</v>
      </c>
      <c r="BW514" s="107">
        <v>226.62899999999999</v>
      </c>
      <c r="BX514" s="107">
        <v>236339.83799999999</v>
      </c>
      <c r="BY514" s="107">
        <v>4.0049999999999999</v>
      </c>
      <c r="BZ514" s="107">
        <v>235.32599999999999</v>
      </c>
      <c r="CA514" s="107">
        <v>157554.57699999999</v>
      </c>
      <c r="CB514" s="107">
        <v>2.67</v>
      </c>
      <c r="CC514" s="107">
        <v>166.72300000000001</v>
      </c>
      <c r="CD514" s="107">
        <v>78815.353000000003</v>
      </c>
      <c r="CE514" s="107">
        <v>1.3360000000000001</v>
      </c>
      <c r="CF514" s="107">
        <v>138.31899999999999</v>
      </c>
      <c r="CG514" s="107">
        <v>69319.53</v>
      </c>
      <c r="CH514" s="107">
        <v>70597.482999999993</v>
      </c>
      <c r="CI514" s="107">
        <v>4.4269999999999996</v>
      </c>
      <c r="CJ514" s="107">
        <v>240.37700000000001</v>
      </c>
      <c r="CK514" s="107">
        <v>51967.245000000003</v>
      </c>
      <c r="CL514" s="107">
        <v>3.2589999999999999</v>
      </c>
      <c r="CM514" s="107">
        <v>198.74799999999999</v>
      </c>
      <c r="CN514" s="107">
        <v>34707.548999999999</v>
      </c>
      <c r="CO514" s="107">
        <v>2.1760000000000002</v>
      </c>
      <c r="CP514" s="107">
        <v>169.32300000000001</v>
      </c>
      <c r="CQ514" s="107">
        <v>17367.847000000002</v>
      </c>
      <c r="CR514" s="107">
        <v>1.089</v>
      </c>
      <c r="CS514" s="107">
        <v>136.24799999999999</v>
      </c>
      <c r="CT514" s="107">
        <v>34593.550000000003</v>
      </c>
      <c r="CU514" s="107">
        <v>34609.410000000003</v>
      </c>
      <c r="CV514" s="107">
        <v>2.2999999999999998</v>
      </c>
      <c r="CW514" s="107">
        <v>224.45</v>
      </c>
      <c r="CX514" s="112">
        <v>25941.81</v>
      </c>
      <c r="CY514" s="107">
        <v>1.72</v>
      </c>
      <c r="CZ514" s="107">
        <v>197.64</v>
      </c>
      <c r="DA514" s="112">
        <v>17278.169999999998</v>
      </c>
      <c r="DB514" s="107">
        <v>1.1499999999999999</v>
      </c>
      <c r="DC514" s="107">
        <v>148.38999999999999</v>
      </c>
      <c r="DD514" s="112">
        <v>8666.84</v>
      </c>
      <c r="DE514" s="107">
        <v>0.57999999999999996</v>
      </c>
      <c r="DF514" s="107">
        <v>131.36000000000001</v>
      </c>
      <c r="DG514" s="107">
        <v>47202.400000000001</v>
      </c>
      <c r="DH514" s="112">
        <v>47252.65</v>
      </c>
      <c r="DI514" s="107">
        <v>2.2599999999999998</v>
      </c>
      <c r="DJ514" s="107">
        <v>245.12</v>
      </c>
      <c r="DK514" s="112">
        <v>35407.65</v>
      </c>
      <c r="DL514" s="107">
        <v>1.7</v>
      </c>
      <c r="DM514" s="107">
        <v>237.53</v>
      </c>
      <c r="DN514" s="112">
        <v>23590.74</v>
      </c>
      <c r="DO514" s="107">
        <v>1.1299999999999999</v>
      </c>
      <c r="DP514" s="107">
        <v>156.9</v>
      </c>
      <c r="DQ514" s="112">
        <v>11773.32</v>
      </c>
      <c r="DR514" s="107">
        <v>0.56000000000000005</v>
      </c>
      <c r="DS514" s="107">
        <v>134.11000000000001</v>
      </c>
      <c r="DT514" s="107">
        <v>26825.69</v>
      </c>
      <c r="DU514" s="112">
        <v>26820.560000000001</v>
      </c>
      <c r="DV514" s="107">
        <v>27.46</v>
      </c>
      <c r="DW514" s="107">
        <v>247.1</v>
      </c>
      <c r="DX514" s="112">
        <v>20074.13</v>
      </c>
      <c r="DY514" s="107">
        <v>20.55</v>
      </c>
      <c r="DZ514" s="107">
        <v>242.7</v>
      </c>
      <c r="EA514" s="112">
        <v>13407.6</v>
      </c>
      <c r="EB514" s="107">
        <v>13.73</v>
      </c>
      <c r="EC514" s="107">
        <v>158.01</v>
      </c>
      <c r="ED514" s="112">
        <v>6722.48</v>
      </c>
      <c r="EE514" s="107">
        <v>6.88</v>
      </c>
      <c r="EF514" s="107">
        <v>134.66</v>
      </c>
      <c r="EG514" s="107">
        <v>1050596.78</v>
      </c>
      <c r="EH514" s="111">
        <v>1047475.19</v>
      </c>
      <c r="EI514" s="107">
        <v>2.9580000000000002</v>
      </c>
      <c r="EJ514" s="107">
        <v>209.98</v>
      </c>
      <c r="EK514" s="112">
        <v>920805.54500000004</v>
      </c>
      <c r="EL514" s="107">
        <v>2.6</v>
      </c>
      <c r="EM514" s="107">
        <v>209.733</v>
      </c>
      <c r="EN514" s="112">
        <v>786483.50714</v>
      </c>
      <c r="EO514" s="107">
        <v>2.2210000000000001</v>
      </c>
      <c r="EP514" s="107">
        <v>203.85</v>
      </c>
      <c r="EQ514" s="112">
        <v>659711.28942000004</v>
      </c>
      <c r="ER514" s="107">
        <v>1.863</v>
      </c>
      <c r="ES514" s="107">
        <v>166.148</v>
      </c>
      <c r="ET514" s="112">
        <v>526919.16191999998</v>
      </c>
      <c r="EU514" s="107">
        <v>1.488</v>
      </c>
      <c r="EV514" s="107">
        <v>158.03899999999999</v>
      </c>
      <c r="EW514" s="112">
        <v>393418.80974</v>
      </c>
      <c r="EX514" s="107">
        <v>1.111</v>
      </c>
      <c r="EY514" s="107">
        <v>149.68100000000001</v>
      </c>
      <c r="EZ514" s="112">
        <v>260980.79457999999</v>
      </c>
      <c r="FA514" s="107">
        <v>0.73699999999999999</v>
      </c>
      <c r="FB514" s="107">
        <v>140.94300000000001</v>
      </c>
      <c r="FC514" s="112">
        <v>131729.79048</v>
      </c>
      <c r="FD514" s="107">
        <v>0.372</v>
      </c>
      <c r="FE514" s="107">
        <v>131.13999999999999</v>
      </c>
      <c r="FF514" s="107">
        <v>648.96</v>
      </c>
      <c r="FG514" s="112">
        <v>652.57000000000005</v>
      </c>
      <c r="FH514" s="107">
        <v>1.93</v>
      </c>
      <c r="FI514" s="107">
        <v>140.08000000000001</v>
      </c>
      <c r="FJ514" s="112">
        <v>324.10000000000002</v>
      </c>
      <c r="FK514" s="107">
        <v>0.96</v>
      </c>
      <c r="FL514" s="107">
        <v>121.99</v>
      </c>
      <c r="FM514" s="107">
        <v>680.38</v>
      </c>
      <c r="FN514" s="112">
        <v>682.38</v>
      </c>
      <c r="FO514" s="107">
        <v>5</v>
      </c>
      <c r="FP514" s="107">
        <v>126.24</v>
      </c>
      <c r="FQ514" s="112">
        <v>339.11</v>
      </c>
      <c r="FR514" s="107">
        <v>2.48</v>
      </c>
      <c r="FS514" s="107">
        <v>119.13</v>
      </c>
      <c r="FT514" s="107">
        <v>68.58</v>
      </c>
      <c r="FU514" s="107">
        <v>5.95</v>
      </c>
      <c r="FV514" s="107">
        <v>244.93</v>
      </c>
      <c r="FW514" s="107">
        <v>68.37</v>
      </c>
      <c r="FX514" s="107">
        <v>5.94</v>
      </c>
      <c r="FY514" s="107">
        <v>237.28</v>
      </c>
      <c r="FZ514" s="107">
        <v>466162.24</v>
      </c>
      <c r="GA514" s="107">
        <v>3.15</v>
      </c>
      <c r="GB514" s="107">
        <v>239.47</v>
      </c>
      <c r="GC514" s="107">
        <v>1087284.3400000001</v>
      </c>
      <c r="GD514" s="107">
        <v>7.34</v>
      </c>
      <c r="GE514" s="113">
        <v>212.8</v>
      </c>
      <c r="GF514" s="113">
        <v>111.4</v>
      </c>
      <c r="GG514" s="113">
        <v>13</v>
      </c>
      <c r="GH514" s="113">
        <v>17.3</v>
      </c>
      <c r="GI514" s="113">
        <v>29.2</v>
      </c>
      <c r="GJ514" s="113">
        <v>16.8</v>
      </c>
      <c r="GK514" s="113">
        <v>230.4</v>
      </c>
      <c r="GL514" s="133">
        <v>0</v>
      </c>
      <c r="GM514" s="133">
        <v>1</v>
      </c>
      <c r="GN514" s="133">
        <v>0</v>
      </c>
      <c r="GO514" s="133">
        <v>0</v>
      </c>
      <c r="GP514" s="133">
        <v>0</v>
      </c>
      <c r="GQ514" s="133">
        <v>0</v>
      </c>
      <c r="GR514" s="133" t="s">
        <v>1106</v>
      </c>
      <c r="GS514" s="72"/>
      <c r="GT514" s="72">
        <v>89.12</v>
      </c>
      <c r="GU514" s="72">
        <v>93.06</v>
      </c>
      <c r="GV514" s="72">
        <v>94.39</v>
      </c>
      <c r="GW514" s="72">
        <v>92.93</v>
      </c>
      <c r="GX514" s="72" t="s">
        <v>1085</v>
      </c>
      <c r="GY514" s="72">
        <v>1</v>
      </c>
      <c r="GZ514" s="72">
        <v>800</v>
      </c>
      <c r="HA514" s="133" t="s">
        <v>1086</v>
      </c>
      <c r="HB514" s="133" t="s">
        <v>1444</v>
      </c>
      <c r="HC514" s="53" t="str">
        <f t="shared" si="55"/>
        <v>227</v>
      </c>
      <c r="HD514" s="56">
        <f t="shared" si="53"/>
        <v>2021</v>
      </c>
      <c r="HF514" s="56" t="e">
        <f>MATCH(ROUND(#REF!,1),#REF!,0)</f>
        <v>#REF!</v>
      </c>
      <c r="HG514" s="56" t="e">
        <f>MATCH(ROUND(#REF!,1),#REF!,0)</f>
        <v>#REF!</v>
      </c>
      <c r="HH514" s="56" t="e">
        <f>MATCH(ROUND(#REF!,1),#REF!,0)</f>
        <v>#REF!</v>
      </c>
      <c r="HI514" s="56" t="e">
        <f>MATCH(ROUND(#REF!,1),#REF!,0)</f>
        <v>#REF!</v>
      </c>
      <c r="HK514" s="115">
        <f t="shared" si="49"/>
        <v>1</v>
      </c>
      <c r="HL514" s="115" t="str" cm="1">
        <f t="array" ref="HL514">IFERROR(INDEX(#REF!,'5. Data Set'!HH514),"")</f>
        <v/>
      </c>
      <c r="HN514" s="116" t="str" cm="1">
        <f t="array" ref="HN514">IF(IFERROR(INDEX($E$5:$E$900,SMALL(IF(ROUND($EH$5:$EH$900,1)=ROUND($EH514,1),ROW($EH$5:$EH$900)-4,""),1)),"")=$E514,"",IFERROR(INDEX($E$5:$E$900,SMALL(IF(ROUND($EH$5:$EH$900,1)=ROUND($EH514,1),ROW($EH$5:$EH$900)-4,""),1)),""))</f>
        <v/>
      </c>
      <c r="HO514" s="116" t="str" cm="1">
        <f t="array" ref="HO514">IF(IFERROR(INDEX($E$5:$E$900,SMALL(IF(ROUND($EH$5:$EH$900,1)=ROUND($EH514,1),ROW($EH$5:$EH$900)-4,""),2)),"")=$E514,"",IFERROR(INDEX($E$5:$E$900,SMALL(IF(ROUND($EH$5:$EH$900,1)=ROUND($EH514,1),ROW($EH$5:$EH$900)-4,""),2)),""))</f>
        <v/>
      </c>
      <c r="HP514" s="116" t="str" cm="1">
        <f t="array" ref="HP514">IF(IFERROR(INDEX($E$5:$E$900,SMALL(IF(ROUND($EH$5:$EH$900,1)=ROUND($EH514,1),ROW($EH$5:$EH$900)-4,""),3)),"")=$E514,"",IFERROR(INDEX($E$5:$E$900,SMALL(IF(ROUND($EH$5:$EH$900,1)=ROUND($EH514,1),ROW($EH$5:$EH$900)-4,""),3)),""))</f>
        <v/>
      </c>
      <c r="HQ514" s="117" t="str" cm="1">
        <f t="array" ref="HQ514">IF(IFERROR(INDEX($E$5:$E$900,SMALL(IF(ROUND($EH$5:$EH$900,1)=ROUND($EH514,1),ROW($EH$5:$EH$900)-4,""),4)),"")=$E514,"",IFERROR(INDEX($E$5:$E$900,SMALL(IF(ROUND($EH$5:$EH$900,1)=ROUND($EH514,1),ROW($EH$5:$EH$900)-4,""),4)),""))</f>
        <v/>
      </c>
      <c r="HR514" s="118"/>
      <c r="HS514" s="105" t="str">
        <f t="shared" si="50"/>
        <v>BCXI</v>
      </c>
      <c r="HT514" s="119" t="str">
        <f t="shared" si="51"/>
        <v/>
      </c>
      <c r="HU514" s="119" t="str">
        <f t="shared" si="51"/>
        <v/>
      </c>
      <c r="HV514" s="119" t="str">
        <f t="shared" si="51"/>
        <v/>
      </c>
      <c r="HW514" s="119" t="str">
        <f t="shared" si="48"/>
        <v/>
      </c>
    </row>
    <row r="515" spans="1:231" ht="15" customHeight="1" x14ac:dyDescent="0.25">
      <c r="A515" s="110" t="s">
        <v>1072</v>
      </c>
      <c r="B515" s="110" t="s">
        <v>1562</v>
      </c>
      <c r="C515" s="107" t="s">
        <v>1074</v>
      </c>
      <c r="D515" s="108">
        <v>2021</v>
      </c>
      <c r="E515" s="109" t="s">
        <v>1569</v>
      </c>
      <c r="F515" s="107" t="s">
        <v>300</v>
      </c>
      <c r="G515" s="107" t="s">
        <v>1076</v>
      </c>
      <c r="H515" s="107" t="s">
        <v>1076</v>
      </c>
      <c r="I515" s="107" t="s">
        <v>1076</v>
      </c>
      <c r="J515" s="107" t="s">
        <v>1076</v>
      </c>
      <c r="K515" s="107" t="s">
        <v>1076</v>
      </c>
      <c r="L515" s="107" t="s">
        <v>1076</v>
      </c>
      <c r="M515" s="107" t="s">
        <v>1076</v>
      </c>
      <c r="N515" s="107" t="s">
        <v>1076</v>
      </c>
      <c r="O515" s="107" t="s">
        <v>1076</v>
      </c>
      <c r="P515" s="107" t="s">
        <v>1076</v>
      </c>
      <c r="Q515" s="107" t="s">
        <v>1076</v>
      </c>
      <c r="R515" s="107" t="s">
        <v>1076</v>
      </c>
      <c r="S515" s="107" t="s">
        <v>1077</v>
      </c>
      <c r="T515" s="107" t="s">
        <v>1077</v>
      </c>
      <c r="U515" s="107" t="s">
        <v>1077</v>
      </c>
      <c r="V515" s="107" t="s">
        <v>1077</v>
      </c>
      <c r="W515" s="107" t="s">
        <v>18</v>
      </c>
      <c r="X515" s="105" t="s">
        <v>1119</v>
      </c>
      <c r="Y515" s="107" t="s">
        <v>296</v>
      </c>
      <c r="Z515" s="107">
        <v>1</v>
      </c>
      <c r="AA515" s="107" t="s">
        <v>1570</v>
      </c>
      <c r="AB515" s="110">
        <v>2</v>
      </c>
      <c r="AC515" s="110">
        <v>1</v>
      </c>
      <c r="AD515" s="107">
        <v>2300</v>
      </c>
      <c r="AE515" s="107">
        <v>32</v>
      </c>
      <c r="AF515" s="107">
        <v>2</v>
      </c>
      <c r="AG515" s="107">
        <v>255700</v>
      </c>
      <c r="AH515" s="107">
        <v>8</v>
      </c>
      <c r="AI515" s="107" t="s">
        <v>1571</v>
      </c>
      <c r="AJ515" s="110">
        <v>2</v>
      </c>
      <c r="AK515" s="110"/>
      <c r="AL515" s="107"/>
      <c r="AM515" s="107">
        <v>1</v>
      </c>
      <c r="AN515" s="110" t="s">
        <v>367</v>
      </c>
      <c r="AO515" s="110">
        <v>800</v>
      </c>
      <c r="AP515" s="107" t="s">
        <v>1140</v>
      </c>
      <c r="AQ515" s="107" t="s">
        <v>1566</v>
      </c>
      <c r="AR515" s="107" t="s">
        <v>319</v>
      </c>
      <c r="AS515" s="107" t="s">
        <v>1146</v>
      </c>
      <c r="AT515" s="107" t="s">
        <v>478</v>
      </c>
      <c r="AU515" s="111">
        <v>19.526</v>
      </c>
      <c r="AV515" s="111">
        <v>26.812999999999999</v>
      </c>
      <c r="AW515" s="111">
        <v>30.376000000000001</v>
      </c>
      <c r="AX515" s="111">
        <v>17.747</v>
      </c>
      <c r="AY515" s="111">
        <v>15.804</v>
      </c>
      <c r="AZ515" s="111">
        <v>189.58600000000001</v>
      </c>
      <c r="BA515" s="111">
        <v>19.556999999999999</v>
      </c>
      <c r="BB515" s="111">
        <v>97.43</v>
      </c>
      <c r="BC515" s="111">
        <v>288.39</v>
      </c>
      <c r="BD515" s="111">
        <v>27.765000000000001</v>
      </c>
      <c r="BE515" s="111">
        <v>130.45400000000001</v>
      </c>
      <c r="BF515" s="111">
        <v>39.299999999999997</v>
      </c>
      <c r="BG515" s="107">
        <v>68391.34</v>
      </c>
      <c r="BH515" s="112">
        <v>68158.975000000006</v>
      </c>
      <c r="BI515" s="111">
        <v>9.843</v>
      </c>
      <c r="BJ515" s="112">
        <v>374.71300000000002</v>
      </c>
      <c r="BK515" s="112">
        <v>51211.12</v>
      </c>
      <c r="BL515" s="111">
        <v>7.3959999999999999</v>
      </c>
      <c r="BM515" s="112">
        <v>341.41300000000001</v>
      </c>
      <c r="BN515" s="112">
        <v>34114.913</v>
      </c>
      <c r="BO515" s="111">
        <v>4.9269999999999996</v>
      </c>
      <c r="BP515" s="112">
        <v>256.70600000000002</v>
      </c>
      <c r="BQ515" s="112">
        <v>17046.506000000001</v>
      </c>
      <c r="BR515" s="111">
        <v>2.4620000000000002</v>
      </c>
      <c r="BS515" s="107">
        <v>184.965</v>
      </c>
      <c r="BT515" s="107">
        <v>813174.2</v>
      </c>
      <c r="BU515" s="112">
        <v>813439.29200000002</v>
      </c>
      <c r="BV515" s="107">
        <v>13.785</v>
      </c>
      <c r="BW515" s="107">
        <v>379.42599999999999</v>
      </c>
      <c r="BX515" s="107">
        <v>609969.06599999999</v>
      </c>
      <c r="BY515" s="107">
        <v>10.337</v>
      </c>
      <c r="BZ515" s="107">
        <v>340.12299999999999</v>
      </c>
      <c r="CA515" s="107">
        <v>406639.58100000001</v>
      </c>
      <c r="CB515" s="107">
        <v>6.891</v>
      </c>
      <c r="CC515" s="107">
        <v>274.98399999999998</v>
      </c>
      <c r="CD515" s="107">
        <v>203224.266</v>
      </c>
      <c r="CE515" s="107">
        <v>3.444</v>
      </c>
      <c r="CF515" s="107">
        <v>184.374</v>
      </c>
      <c r="CG515" s="107">
        <v>220229.87</v>
      </c>
      <c r="CH515" s="107">
        <v>221521.71299999999</v>
      </c>
      <c r="CI515" s="107">
        <v>13.891999999999999</v>
      </c>
      <c r="CJ515" s="107">
        <v>346.67099999999999</v>
      </c>
      <c r="CK515" s="107">
        <v>165188.93599999999</v>
      </c>
      <c r="CL515" s="107">
        <v>10.359</v>
      </c>
      <c r="CM515" s="107">
        <v>288.66800000000001</v>
      </c>
      <c r="CN515" s="107">
        <v>110034.99099999999</v>
      </c>
      <c r="CO515" s="107">
        <v>6.9</v>
      </c>
      <c r="CP515" s="107">
        <v>233.67099999999999</v>
      </c>
      <c r="CQ515" s="107">
        <v>55091.805999999997</v>
      </c>
      <c r="CR515" s="107">
        <v>3.4550000000000001</v>
      </c>
      <c r="CS515" s="107">
        <v>172.31</v>
      </c>
      <c r="CT515" s="107">
        <v>118085.65</v>
      </c>
      <c r="CU515" s="107">
        <v>118080.83</v>
      </c>
      <c r="CV515" s="107">
        <v>7.84</v>
      </c>
      <c r="CW515" s="107">
        <v>342.16</v>
      </c>
      <c r="CX515" s="112">
        <v>88495.22</v>
      </c>
      <c r="CY515" s="107">
        <v>5.88</v>
      </c>
      <c r="CZ515" s="107">
        <v>313.87</v>
      </c>
      <c r="DA515" s="112">
        <v>59020.5</v>
      </c>
      <c r="DB515" s="107">
        <v>3.92</v>
      </c>
      <c r="DC515" s="107">
        <v>203.61</v>
      </c>
      <c r="DD515" s="112">
        <v>29553.63</v>
      </c>
      <c r="DE515" s="107">
        <v>1.96</v>
      </c>
      <c r="DF515" s="107">
        <v>163.5</v>
      </c>
      <c r="DG515" s="107">
        <v>156286.39999999999</v>
      </c>
      <c r="DH515" s="112">
        <v>156318.04</v>
      </c>
      <c r="DI515" s="107">
        <v>7.48</v>
      </c>
      <c r="DJ515" s="107">
        <v>353.24</v>
      </c>
      <c r="DK515" s="112">
        <v>117135.23</v>
      </c>
      <c r="DL515" s="107">
        <v>5.61</v>
      </c>
      <c r="DM515" s="107">
        <v>347.65</v>
      </c>
      <c r="DN515" s="112">
        <v>78091.44</v>
      </c>
      <c r="DO515" s="107">
        <v>3.74</v>
      </c>
      <c r="DP515" s="107">
        <v>223.11</v>
      </c>
      <c r="DQ515" s="112">
        <v>39011.019999999997</v>
      </c>
      <c r="DR515" s="107">
        <v>1.87</v>
      </c>
      <c r="DS515" s="107">
        <v>171.48</v>
      </c>
      <c r="DT515" s="107">
        <v>88422.8</v>
      </c>
      <c r="DU515" s="112">
        <v>88519.63</v>
      </c>
      <c r="DV515" s="107">
        <v>90.62</v>
      </c>
      <c r="DW515" s="107">
        <v>369.17</v>
      </c>
      <c r="DX515" s="112">
        <v>66358.27</v>
      </c>
      <c r="DY515" s="107">
        <v>67.930000000000007</v>
      </c>
      <c r="DZ515" s="107">
        <v>353.92</v>
      </c>
      <c r="EA515" s="112">
        <v>44228.66</v>
      </c>
      <c r="EB515" s="107">
        <v>45.28</v>
      </c>
      <c r="EC515" s="107">
        <v>218.57</v>
      </c>
      <c r="ED515" s="112">
        <v>22166.94</v>
      </c>
      <c r="EE515" s="107">
        <v>22.69</v>
      </c>
      <c r="EF515" s="107">
        <v>171.44</v>
      </c>
      <c r="EG515" s="107">
        <v>3639389.29</v>
      </c>
      <c r="EH515" s="111">
        <v>3651680.38</v>
      </c>
      <c r="EI515" s="107">
        <v>10.311999999999999</v>
      </c>
      <c r="EJ515" s="107">
        <v>351.97</v>
      </c>
      <c r="EK515" s="112">
        <v>3184116.61</v>
      </c>
      <c r="EL515" s="107">
        <v>8.9920000000000009</v>
      </c>
      <c r="EM515" s="107">
        <v>347.31</v>
      </c>
      <c r="EN515" s="112">
        <v>2719582.7711999998</v>
      </c>
      <c r="EO515" s="107">
        <v>7.68</v>
      </c>
      <c r="EP515" s="107">
        <v>308.91699999999997</v>
      </c>
      <c r="EQ515" s="112">
        <v>2280129.35726</v>
      </c>
      <c r="ER515" s="107">
        <v>6.4390000000000001</v>
      </c>
      <c r="ES515" s="107">
        <v>259.322</v>
      </c>
      <c r="ET515" s="112">
        <v>1818720.9782400001</v>
      </c>
      <c r="EU515" s="107">
        <v>5.1360000000000001</v>
      </c>
      <c r="EV515" s="107">
        <v>233.393</v>
      </c>
      <c r="EW515" s="112">
        <v>1365103.0707</v>
      </c>
      <c r="EX515" s="107">
        <v>3.855</v>
      </c>
      <c r="EY515" s="107">
        <v>209.488</v>
      </c>
      <c r="EZ515" s="112">
        <v>914318.06188000005</v>
      </c>
      <c r="FA515" s="107">
        <v>2.5819999999999999</v>
      </c>
      <c r="FB515" s="107">
        <v>184.64599999999999</v>
      </c>
      <c r="FC515" s="112">
        <v>457159.03094000003</v>
      </c>
      <c r="FD515" s="107">
        <v>1.2909999999999999</v>
      </c>
      <c r="FE515" s="107">
        <v>160.00899999999999</v>
      </c>
      <c r="FF515" s="107">
        <v>8644.7000000000007</v>
      </c>
      <c r="FG515" s="112">
        <v>8799.52</v>
      </c>
      <c r="FH515" s="107">
        <v>26</v>
      </c>
      <c r="FI515" s="107">
        <v>190.81</v>
      </c>
      <c r="FJ515" s="112">
        <v>4316.93</v>
      </c>
      <c r="FK515" s="107">
        <v>12.76</v>
      </c>
      <c r="FL515" s="107">
        <v>183.08</v>
      </c>
      <c r="FM515" s="107">
        <v>10381.56</v>
      </c>
      <c r="FN515" s="112">
        <v>10400.16</v>
      </c>
      <c r="FO515" s="107">
        <v>76.14</v>
      </c>
      <c r="FP515" s="107">
        <v>189.12</v>
      </c>
      <c r="FQ515" s="112">
        <v>5191.88</v>
      </c>
      <c r="FR515" s="107">
        <v>38.01</v>
      </c>
      <c r="FS515" s="107">
        <v>184</v>
      </c>
      <c r="FT515" s="107">
        <v>122.4</v>
      </c>
      <c r="FU515" s="107">
        <v>10.63</v>
      </c>
      <c r="FV515" s="107">
        <v>382.34</v>
      </c>
      <c r="FW515" s="107">
        <v>122.94</v>
      </c>
      <c r="FX515" s="107">
        <v>10.67</v>
      </c>
      <c r="FY515" s="107">
        <v>384.69</v>
      </c>
      <c r="FZ515" s="107">
        <v>1481254.56</v>
      </c>
      <c r="GA515" s="107">
        <v>10</v>
      </c>
      <c r="GB515" s="107">
        <v>377.13</v>
      </c>
      <c r="GC515" s="107">
        <v>6861457.7699999996</v>
      </c>
      <c r="GD515" s="107">
        <v>46.33</v>
      </c>
      <c r="GE515" s="113">
        <v>355.16</v>
      </c>
      <c r="GF515" s="113">
        <v>116.3</v>
      </c>
      <c r="GG515" s="113">
        <v>28.8</v>
      </c>
      <c r="GH515" s="113">
        <v>167.6</v>
      </c>
      <c r="GI515" s="113">
        <v>60.2</v>
      </c>
      <c r="GJ515" s="113">
        <v>39.299999999999997</v>
      </c>
      <c r="GK515" s="113">
        <v>230.4</v>
      </c>
      <c r="GL515" s="133">
        <v>0</v>
      </c>
      <c r="GM515" s="133">
        <v>1</v>
      </c>
      <c r="GN515" s="133">
        <v>0</v>
      </c>
      <c r="GO515" s="133">
        <v>0</v>
      </c>
      <c r="GP515" s="133">
        <v>0</v>
      </c>
      <c r="GQ515" s="133">
        <v>0</v>
      </c>
      <c r="GR515" s="133" t="s">
        <v>1106</v>
      </c>
      <c r="GS515" s="72"/>
      <c r="GT515" s="72">
        <v>89.12</v>
      </c>
      <c r="GU515" s="72">
        <v>93.06</v>
      </c>
      <c r="GV515" s="72">
        <v>94.39</v>
      </c>
      <c r="GW515" s="72">
        <v>92.93</v>
      </c>
      <c r="GX515" s="72" t="s">
        <v>1085</v>
      </c>
      <c r="GY515" s="72">
        <v>1</v>
      </c>
      <c r="GZ515" s="72">
        <v>800</v>
      </c>
      <c r="HA515" s="133" t="s">
        <v>1086</v>
      </c>
      <c r="HB515" s="133" t="s">
        <v>1444</v>
      </c>
      <c r="HC515" s="53" t="str">
        <f t="shared" si="55"/>
        <v>228</v>
      </c>
      <c r="HD515" s="56">
        <f t="shared" si="53"/>
        <v>2021</v>
      </c>
      <c r="HF515" s="56" t="e">
        <f>MATCH(ROUND(#REF!,1),#REF!,0)</f>
        <v>#REF!</v>
      </c>
      <c r="HG515" s="56" t="e">
        <f>MATCH(ROUND(#REF!,1),#REF!,0)</f>
        <v>#REF!</v>
      </c>
      <c r="HH515" s="56" t="e">
        <f>MATCH(ROUND(#REF!,1),#REF!,0)</f>
        <v>#REF!</v>
      </c>
      <c r="HI515" s="56" t="e">
        <f>MATCH(ROUND(#REF!,1),#REF!,0)</f>
        <v>#REF!</v>
      </c>
      <c r="HK515" s="115">
        <f t="shared" si="49"/>
        <v>1</v>
      </c>
      <c r="HL515" s="115" t="str" cm="1">
        <f t="array" ref="HL515">IFERROR(INDEX(#REF!,'5. Data Set'!HH515),"")</f>
        <v/>
      </c>
      <c r="HN515" s="116" t="str" cm="1">
        <f t="array" ref="HN515">IF(IFERROR(INDEX($E$5:$E$900,SMALL(IF(ROUND($EH$5:$EH$900,1)=ROUND($EH515,1),ROW($EH$5:$EH$900)-4,""),1)),"")=$E515,"",IFERROR(INDEX($E$5:$E$900,SMALL(IF(ROUND($EH$5:$EH$900,1)=ROUND($EH515,1),ROW($EH$5:$EH$900)-4,""),1)),""))</f>
        <v/>
      </c>
      <c r="HO515" s="116" t="str" cm="1">
        <f t="array" ref="HO515">IF(IFERROR(INDEX($E$5:$E$900,SMALL(IF(ROUND($EH$5:$EH$900,1)=ROUND($EH515,1),ROW($EH$5:$EH$900)-4,""),2)),"")=$E515,"",IFERROR(INDEX($E$5:$E$900,SMALL(IF(ROUND($EH$5:$EH$900,1)=ROUND($EH515,1),ROW($EH$5:$EH$900)-4,""),2)),""))</f>
        <v/>
      </c>
      <c r="HP515" s="116" t="str" cm="1">
        <f t="array" ref="HP515">IF(IFERROR(INDEX($E$5:$E$900,SMALL(IF(ROUND($EH$5:$EH$900,1)=ROUND($EH515,1),ROW($EH$5:$EH$900)-4,""),3)),"")=$E515,"",IFERROR(INDEX($E$5:$E$900,SMALL(IF(ROUND($EH$5:$EH$900,1)=ROUND($EH515,1),ROW($EH$5:$EH$900)-4,""),3)),""))</f>
        <v/>
      </c>
      <c r="HQ515" s="117" t="str" cm="1">
        <f t="array" ref="HQ515">IF(IFERROR(INDEX($E$5:$E$900,SMALL(IF(ROUND($EH$5:$EH$900,1)=ROUND($EH515,1),ROW($EH$5:$EH$900)-4,""),4)),"")=$E515,"",IFERROR(INDEX($E$5:$E$900,SMALL(IF(ROUND($EH$5:$EH$900,1)=ROUND($EH515,1),ROW($EH$5:$EH$900)-4,""),4)),""))</f>
        <v/>
      </c>
      <c r="HR515" s="118"/>
      <c r="HS515" s="105" t="str">
        <f t="shared" si="50"/>
        <v>BCXI</v>
      </c>
      <c r="HT515" s="119" t="str">
        <f t="shared" si="51"/>
        <v/>
      </c>
      <c r="HU515" s="119" t="str">
        <f t="shared" si="51"/>
        <v/>
      </c>
      <c r="HV515" s="119" t="str">
        <f t="shared" si="51"/>
        <v/>
      </c>
      <c r="HW515" s="119" t="str">
        <f t="shared" si="48"/>
        <v/>
      </c>
    </row>
    <row r="516" spans="1:231" ht="15" customHeight="1" x14ac:dyDescent="0.25">
      <c r="A516" s="110" t="s">
        <v>1072</v>
      </c>
      <c r="B516" s="110" t="s">
        <v>1562</v>
      </c>
      <c r="C516" s="107" t="s">
        <v>1074</v>
      </c>
      <c r="D516" s="108">
        <v>2021</v>
      </c>
      <c r="E516" s="109" t="s">
        <v>1572</v>
      </c>
      <c r="F516" s="107" t="s">
        <v>49</v>
      </c>
      <c r="G516" s="107" t="s">
        <v>1076</v>
      </c>
      <c r="H516" s="107" t="s">
        <v>1076</v>
      </c>
      <c r="I516" s="107" t="s">
        <v>1076</v>
      </c>
      <c r="J516" s="107" t="s">
        <v>1076</v>
      </c>
      <c r="K516" s="107" t="s">
        <v>1076</v>
      </c>
      <c r="L516" s="107" t="s">
        <v>1076</v>
      </c>
      <c r="M516" s="107" t="s">
        <v>1076</v>
      </c>
      <c r="N516" s="107" t="s">
        <v>1076</v>
      </c>
      <c r="O516" s="107" t="s">
        <v>1076</v>
      </c>
      <c r="P516" s="107" t="s">
        <v>1076</v>
      </c>
      <c r="Q516" s="107" t="s">
        <v>1076</v>
      </c>
      <c r="R516" s="107" t="s">
        <v>1076</v>
      </c>
      <c r="S516" s="107" t="s">
        <v>1077</v>
      </c>
      <c r="T516" s="107" t="s">
        <v>1077</v>
      </c>
      <c r="U516" s="107" t="s">
        <v>1077</v>
      </c>
      <c r="V516" s="107" t="s">
        <v>1077</v>
      </c>
      <c r="W516" s="107" t="s">
        <v>18</v>
      </c>
      <c r="X516" s="105" t="s">
        <v>1098</v>
      </c>
      <c r="Y516" s="107" t="s">
        <v>296</v>
      </c>
      <c r="Z516" s="107">
        <v>1</v>
      </c>
      <c r="AA516" s="107" t="s">
        <v>1564</v>
      </c>
      <c r="AB516" s="110">
        <v>2</v>
      </c>
      <c r="AC516" s="110">
        <v>2</v>
      </c>
      <c r="AD516" s="107">
        <v>2400</v>
      </c>
      <c r="AE516" s="107">
        <v>16</v>
      </c>
      <c r="AF516" s="107">
        <v>2</v>
      </c>
      <c r="AG516" s="107">
        <v>127700</v>
      </c>
      <c r="AH516" s="107">
        <v>16</v>
      </c>
      <c r="AI516" s="107" t="s">
        <v>1573</v>
      </c>
      <c r="AJ516" s="110">
        <v>2</v>
      </c>
      <c r="AK516" s="110"/>
      <c r="AL516" s="107"/>
      <c r="AM516" s="107">
        <v>1</v>
      </c>
      <c r="AN516" s="110" t="s">
        <v>367</v>
      </c>
      <c r="AO516" s="110">
        <v>1600</v>
      </c>
      <c r="AP516" s="107" t="s">
        <v>1140</v>
      </c>
      <c r="AQ516" s="107" t="s">
        <v>1566</v>
      </c>
      <c r="AR516" s="107" t="s">
        <v>319</v>
      </c>
      <c r="AS516" s="107" t="s">
        <v>1146</v>
      </c>
      <c r="AT516" s="107" t="s">
        <v>478</v>
      </c>
      <c r="AU516" s="111">
        <v>16.652000000000001</v>
      </c>
      <c r="AV516" s="111">
        <v>23.507000000000001</v>
      </c>
      <c r="AW516" s="111">
        <v>24.347999999999999</v>
      </c>
      <c r="AX516" s="111">
        <v>13.401999999999999</v>
      </c>
      <c r="AY516" s="111">
        <v>12.061999999999999</v>
      </c>
      <c r="AZ516" s="111">
        <v>146.35900000000001</v>
      </c>
      <c r="BA516" s="111">
        <v>14.928000000000001</v>
      </c>
      <c r="BB516" s="111">
        <v>74.765000000000001</v>
      </c>
      <c r="BC516" s="111">
        <v>262.07</v>
      </c>
      <c r="BD516" s="111">
        <v>31.306000000000001</v>
      </c>
      <c r="BE516" s="111">
        <v>77.061000000000007</v>
      </c>
      <c r="BF516" s="111">
        <v>31.6</v>
      </c>
      <c r="BG516" s="107">
        <v>70814</v>
      </c>
      <c r="BH516" s="112">
        <v>70561.163</v>
      </c>
      <c r="BI516" s="111">
        <v>10.19</v>
      </c>
      <c r="BJ516" s="112">
        <v>492.39400000000001</v>
      </c>
      <c r="BK516" s="112">
        <v>53021.817000000003</v>
      </c>
      <c r="BL516" s="111">
        <v>7.657</v>
      </c>
      <c r="BM516" s="112">
        <v>356.572</v>
      </c>
      <c r="BN516" s="112">
        <v>35379.904000000002</v>
      </c>
      <c r="BO516" s="111">
        <v>5.109</v>
      </c>
      <c r="BP516" s="112">
        <v>310.30599999999998</v>
      </c>
      <c r="BQ516" s="112">
        <v>17713.385999999999</v>
      </c>
      <c r="BR516" s="111">
        <v>2.5579999999999998</v>
      </c>
      <c r="BS516" s="107">
        <v>243.44399999999999</v>
      </c>
      <c r="BT516" s="107">
        <v>935548.57</v>
      </c>
      <c r="BU516" s="112">
        <v>934478.201</v>
      </c>
      <c r="BV516" s="107">
        <v>15.836</v>
      </c>
      <c r="BW516" s="107">
        <v>479.26100000000002</v>
      </c>
      <c r="BX516" s="107">
        <v>701779.57200000004</v>
      </c>
      <c r="BY516" s="107">
        <v>11.893000000000001</v>
      </c>
      <c r="BZ516" s="107">
        <v>446.536</v>
      </c>
      <c r="CA516" s="107">
        <v>468200.22499999998</v>
      </c>
      <c r="CB516" s="107">
        <v>7.9349999999999996</v>
      </c>
      <c r="CC516" s="107">
        <v>371.96100000000001</v>
      </c>
      <c r="CD516" s="107">
        <v>233840.459</v>
      </c>
      <c r="CE516" s="107">
        <v>3.9630000000000001</v>
      </c>
      <c r="CF516" s="107">
        <v>243.64699999999999</v>
      </c>
      <c r="CG516" s="107">
        <v>239504.6</v>
      </c>
      <c r="CH516" s="107">
        <v>237582.85399999999</v>
      </c>
      <c r="CI516" s="107">
        <v>14.898999999999999</v>
      </c>
      <c r="CJ516" s="107">
        <v>467.71699999999998</v>
      </c>
      <c r="CK516" s="107">
        <v>179585.20499999999</v>
      </c>
      <c r="CL516" s="107">
        <v>11.262</v>
      </c>
      <c r="CM516" s="107">
        <v>384.86900000000003</v>
      </c>
      <c r="CN516" s="107">
        <v>119803.151</v>
      </c>
      <c r="CO516" s="107">
        <v>7.5129999999999999</v>
      </c>
      <c r="CP516" s="107">
        <v>318.16699999999997</v>
      </c>
      <c r="CQ516" s="107">
        <v>59929.749000000003</v>
      </c>
      <c r="CR516" s="107">
        <v>3.758</v>
      </c>
      <c r="CS516" s="107">
        <v>235.35</v>
      </c>
      <c r="CT516" s="107">
        <v>118082.43</v>
      </c>
      <c r="CU516" s="107">
        <v>118086.64</v>
      </c>
      <c r="CV516" s="107">
        <v>7.84</v>
      </c>
      <c r="CW516" s="107">
        <v>456.27</v>
      </c>
      <c r="CX516" s="112">
        <v>88537.57</v>
      </c>
      <c r="CY516" s="107">
        <v>5.88</v>
      </c>
      <c r="CZ516" s="107">
        <v>391.34</v>
      </c>
      <c r="DA516" s="112">
        <v>59057.279999999999</v>
      </c>
      <c r="DB516" s="107">
        <v>3.92</v>
      </c>
      <c r="DC516" s="107">
        <v>272.69</v>
      </c>
      <c r="DD516" s="112">
        <v>29564.63</v>
      </c>
      <c r="DE516" s="107">
        <v>1.96</v>
      </c>
      <c r="DF516" s="107">
        <v>226.14</v>
      </c>
      <c r="DG516" s="107">
        <v>160404.48000000001</v>
      </c>
      <c r="DH516" s="112">
        <v>160673.9</v>
      </c>
      <c r="DI516" s="107">
        <v>7.69</v>
      </c>
      <c r="DJ516" s="107">
        <v>484.2</v>
      </c>
      <c r="DK516" s="112">
        <v>120292.47</v>
      </c>
      <c r="DL516" s="107">
        <v>5.76</v>
      </c>
      <c r="DM516" s="107">
        <v>466.05</v>
      </c>
      <c r="DN516" s="112">
        <v>80188.17</v>
      </c>
      <c r="DO516" s="107">
        <v>3.84</v>
      </c>
      <c r="DP516" s="107">
        <v>293.23</v>
      </c>
      <c r="DQ516" s="112">
        <v>40184.46</v>
      </c>
      <c r="DR516" s="107">
        <v>1.92</v>
      </c>
      <c r="DS516" s="107">
        <v>233.63</v>
      </c>
      <c r="DT516" s="107">
        <v>91196.31</v>
      </c>
      <c r="DU516" s="112">
        <v>91533.61</v>
      </c>
      <c r="DV516" s="107">
        <v>93.7</v>
      </c>
      <c r="DW516" s="107">
        <v>482.94</v>
      </c>
      <c r="DX516" s="112">
        <v>68397.58</v>
      </c>
      <c r="DY516" s="107">
        <v>70.02</v>
      </c>
      <c r="DZ516" s="107">
        <v>475.51</v>
      </c>
      <c r="EA516" s="112">
        <v>45595.19</v>
      </c>
      <c r="EB516" s="107">
        <v>46.68</v>
      </c>
      <c r="EC516" s="107">
        <v>288.62</v>
      </c>
      <c r="ED516" s="112">
        <v>22780.18</v>
      </c>
      <c r="EE516" s="107">
        <v>23.32</v>
      </c>
      <c r="EF516" s="107">
        <v>234.82</v>
      </c>
      <c r="EG516" s="107">
        <v>3679931.61</v>
      </c>
      <c r="EH516" s="111">
        <v>3618121.42</v>
      </c>
      <c r="EI516" s="107">
        <v>10.217000000000001</v>
      </c>
      <c r="EJ516" s="107">
        <v>442.73</v>
      </c>
      <c r="EK516" s="112">
        <v>3219473.89</v>
      </c>
      <c r="EL516" s="107">
        <v>9.0920000000000005</v>
      </c>
      <c r="EM516" s="107">
        <v>443.05900000000003</v>
      </c>
      <c r="EN516" s="112">
        <v>2762430.3643399999</v>
      </c>
      <c r="EO516" s="107">
        <v>7.8010000000000002</v>
      </c>
      <c r="EP516" s="107">
        <v>415.286</v>
      </c>
      <c r="EQ516" s="112">
        <v>2298897.31128</v>
      </c>
      <c r="ER516" s="107">
        <v>6.492</v>
      </c>
      <c r="ES516" s="107">
        <v>328.79</v>
      </c>
      <c r="ET516" s="112">
        <v>1836780.7075799999</v>
      </c>
      <c r="EU516" s="107">
        <v>5.1870000000000003</v>
      </c>
      <c r="EV516" s="107">
        <v>306.26</v>
      </c>
      <c r="EW516" s="112">
        <v>1379975.78898</v>
      </c>
      <c r="EX516" s="107">
        <v>3.8969999999999998</v>
      </c>
      <c r="EY516" s="107">
        <v>278.94400000000002</v>
      </c>
      <c r="EZ516" s="112">
        <v>921046.19634000002</v>
      </c>
      <c r="FA516" s="107">
        <v>2.601</v>
      </c>
      <c r="FB516" s="107">
        <v>252.11600000000001</v>
      </c>
      <c r="FC516" s="112">
        <v>458929.59263999999</v>
      </c>
      <c r="FD516" s="107">
        <v>1.296</v>
      </c>
      <c r="FE516" s="107">
        <v>225.333</v>
      </c>
      <c r="FF516" s="107">
        <v>10009.57</v>
      </c>
      <c r="FG516" s="112">
        <v>10062.790000000001</v>
      </c>
      <c r="FH516" s="107">
        <v>29.73</v>
      </c>
      <c r="FI516" s="107">
        <v>285.52</v>
      </c>
      <c r="FJ516" s="112">
        <v>4999.26</v>
      </c>
      <c r="FK516" s="107">
        <v>14.77</v>
      </c>
      <c r="FL516" s="107">
        <v>275.16000000000003</v>
      </c>
      <c r="FM516" s="107">
        <v>14304.28</v>
      </c>
      <c r="FN516" s="112">
        <v>14333.39</v>
      </c>
      <c r="FO516" s="107">
        <v>104.94</v>
      </c>
      <c r="FP516" s="107">
        <v>286.29000000000002</v>
      </c>
      <c r="FQ516" s="112">
        <v>7149.08</v>
      </c>
      <c r="FR516" s="107">
        <v>52.34</v>
      </c>
      <c r="FS516" s="107">
        <v>279.33999999999997</v>
      </c>
      <c r="FT516" s="107">
        <v>175.89</v>
      </c>
      <c r="FU516" s="107">
        <v>15.27</v>
      </c>
      <c r="FV516" s="107">
        <v>478.7</v>
      </c>
      <c r="FW516" s="107">
        <v>175.73</v>
      </c>
      <c r="FX516" s="107">
        <v>15.25</v>
      </c>
      <c r="FY516" s="107">
        <v>496.44</v>
      </c>
      <c r="FZ516" s="107">
        <v>1536193.23</v>
      </c>
      <c r="GA516" s="107">
        <v>10.37</v>
      </c>
      <c r="GB516" s="107">
        <v>472.17</v>
      </c>
      <c r="GC516" s="107">
        <v>5103725.6399999997</v>
      </c>
      <c r="GD516" s="107">
        <v>34.46</v>
      </c>
      <c r="GE516" s="113">
        <v>447.21</v>
      </c>
      <c r="GF516" s="113">
        <v>162.69999999999999</v>
      </c>
      <c r="GG516" s="113">
        <v>23</v>
      </c>
      <c r="GH516" s="113">
        <v>140</v>
      </c>
      <c r="GI516" s="113">
        <v>49.1</v>
      </c>
      <c r="GJ516" s="113">
        <v>31.6</v>
      </c>
      <c r="GK516" s="113">
        <v>230.1</v>
      </c>
      <c r="GL516" s="133">
        <v>0</v>
      </c>
      <c r="GM516" s="133">
        <v>1</v>
      </c>
      <c r="GN516" s="133">
        <v>0</v>
      </c>
      <c r="GO516" s="133">
        <v>0</v>
      </c>
      <c r="GP516" s="133">
        <v>0</v>
      </c>
      <c r="GQ516" s="133">
        <v>0</v>
      </c>
      <c r="GR516" s="133" t="s">
        <v>1106</v>
      </c>
      <c r="GS516" s="72"/>
      <c r="GT516" s="72">
        <v>89.12</v>
      </c>
      <c r="GU516" s="72">
        <v>93.06</v>
      </c>
      <c r="GV516" s="72">
        <v>94.39</v>
      </c>
      <c r="GW516" s="72">
        <v>92.93</v>
      </c>
      <c r="GX516" s="72" t="s">
        <v>1085</v>
      </c>
      <c r="GY516" s="72">
        <v>1</v>
      </c>
      <c r="GZ516" s="72">
        <v>800</v>
      </c>
      <c r="HA516" s="133" t="s">
        <v>1086</v>
      </c>
      <c r="HB516" s="133" t="s">
        <v>1444</v>
      </c>
      <c r="HC516" s="53" t="str">
        <f t="shared" si="55"/>
        <v>229</v>
      </c>
      <c r="HD516" s="56">
        <f t="shared" si="53"/>
        <v>2021</v>
      </c>
      <c r="HF516" s="56" t="e">
        <f>MATCH(ROUND(#REF!,1),#REF!,0)</f>
        <v>#REF!</v>
      </c>
      <c r="HG516" s="56" t="e">
        <f>MATCH(ROUND(#REF!,1),#REF!,0)</f>
        <v>#REF!</v>
      </c>
      <c r="HH516" s="56" t="e">
        <f>MATCH(ROUND(#REF!,1),#REF!,0)</f>
        <v>#REF!</v>
      </c>
      <c r="HI516" s="56" t="e">
        <f>MATCH(ROUND(#REF!,1),#REF!,0)</f>
        <v>#REF!</v>
      </c>
      <c r="HK516" s="115">
        <f t="shared" si="49"/>
        <v>2</v>
      </c>
      <c r="HL516" s="115" t="str" cm="1">
        <f t="array" ref="HL516">IFERROR(INDEX(#REF!,'5. Data Set'!HH516),"")</f>
        <v/>
      </c>
      <c r="HN516" s="116" t="str" cm="1">
        <f t="array" ref="HN516">IF(IFERROR(INDEX($E$5:$E$900,SMALL(IF(ROUND($EH$5:$EH$900,1)=ROUND($EH516,1),ROW($EH$5:$EH$900)-4,""),1)),"")=$E516,"",IFERROR(INDEX($E$5:$E$900,SMALL(IF(ROUND($EH$5:$EH$900,1)=ROUND($EH516,1),ROW($EH$5:$EH$900)-4,""),1)),""))</f>
        <v/>
      </c>
      <c r="HO516" s="116" t="str" cm="1">
        <f t="array" ref="HO516">IF(IFERROR(INDEX($E$5:$E$900,SMALL(IF(ROUND($EH$5:$EH$900,1)=ROUND($EH516,1),ROW($EH$5:$EH$900)-4,""),2)),"")=$E516,"",IFERROR(INDEX($E$5:$E$900,SMALL(IF(ROUND($EH$5:$EH$900,1)=ROUND($EH516,1),ROW($EH$5:$EH$900)-4,""),2)),""))</f>
        <v/>
      </c>
      <c r="HP516" s="116" t="str" cm="1">
        <f t="array" ref="HP516">IF(IFERROR(INDEX($E$5:$E$900,SMALL(IF(ROUND($EH$5:$EH$900,1)=ROUND($EH516,1),ROW($EH$5:$EH$900)-4,""),3)),"")=$E516,"",IFERROR(INDEX($E$5:$E$900,SMALL(IF(ROUND($EH$5:$EH$900,1)=ROUND($EH516,1),ROW($EH$5:$EH$900)-4,""),3)),""))</f>
        <v/>
      </c>
      <c r="HQ516" s="117" t="str" cm="1">
        <f t="array" ref="HQ516">IF(IFERROR(INDEX($E$5:$E$900,SMALL(IF(ROUND($EH$5:$EH$900,1)=ROUND($EH516,1),ROW($EH$5:$EH$900)-4,""),4)),"")=$E516,"",IFERROR(INDEX($E$5:$E$900,SMALL(IF(ROUND($EH$5:$EH$900,1)=ROUND($EH516,1),ROW($EH$5:$EH$900)-4,""),4)),""))</f>
        <v/>
      </c>
      <c r="HR516" s="118"/>
      <c r="HS516" s="105" t="str">
        <f t="shared" si="50"/>
        <v>BCXI</v>
      </c>
      <c r="HT516" s="119" t="str">
        <f t="shared" si="51"/>
        <v/>
      </c>
      <c r="HU516" s="119" t="str">
        <f t="shared" si="51"/>
        <v/>
      </c>
      <c r="HV516" s="119" t="str">
        <f t="shared" si="51"/>
        <v/>
      </c>
      <c r="HW516" s="119" t="str">
        <f t="shared" si="48"/>
        <v/>
      </c>
    </row>
    <row r="517" spans="1:231" ht="12.75" customHeight="1" x14ac:dyDescent="0.25">
      <c r="A517" s="110" t="s">
        <v>1072</v>
      </c>
      <c r="B517" s="110" t="s">
        <v>1562</v>
      </c>
      <c r="C517" s="107" t="s">
        <v>1074</v>
      </c>
      <c r="D517" s="108">
        <v>2021</v>
      </c>
      <c r="E517" s="109" t="s">
        <v>1574</v>
      </c>
      <c r="F517" s="107" t="s">
        <v>309</v>
      </c>
      <c r="G517" s="107" t="s">
        <v>1076</v>
      </c>
      <c r="H517" s="107" t="s">
        <v>1076</v>
      </c>
      <c r="I517" s="107" t="s">
        <v>1076</v>
      </c>
      <c r="J517" s="107" t="s">
        <v>1076</v>
      </c>
      <c r="K517" s="107" t="s">
        <v>1076</v>
      </c>
      <c r="L517" s="107" t="s">
        <v>1076</v>
      </c>
      <c r="M517" s="107" t="s">
        <v>1076</v>
      </c>
      <c r="N517" s="107" t="s">
        <v>1076</v>
      </c>
      <c r="O517" s="107" t="s">
        <v>1076</v>
      </c>
      <c r="P517" s="107" t="s">
        <v>1076</v>
      </c>
      <c r="Q517" s="107" t="s">
        <v>1076</v>
      </c>
      <c r="R517" s="107" t="s">
        <v>1076</v>
      </c>
      <c r="S517" s="107" t="s">
        <v>1077</v>
      </c>
      <c r="T517" s="107" t="s">
        <v>1077</v>
      </c>
      <c r="U517" s="107" t="s">
        <v>1077</v>
      </c>
      <c r="V517" s="107" t="s">
        <v>1077</v>
      </c>
      <c r="W517" s="107" t="s">
        <v>18</v>
      </c>
      <c r="X517" s="105" t="s">
        <v>1098</v>
      </c>
      <c r="Y517" s="107" t="s">
        <v>296</v>
      </c>
      <c r="Z517" s="107">
        <v>1</v>
      </c>
      <c r="AA517" s="107" t="s">
        <v>1078</v>
      </c>
      <c r="AB517" s="246">
        <v>2</v>
      </c>
      <c r="AC517" s="246">
        <v>2</v>
      </c>
      <c r="AD517" s="107">
        <v>2800</v>
      </c>
      <c r="AE517" s="107">
        <v>8</v>
      </c>
      <c r="AF517" s="107">
        <v>2</v>
      </c>
      <c r="AG517" s="107">
        <v>127700</v>
      </c>
      <c r="AH517" s="107">
        <v>16</v>
      </c>
      <c r="AI517" s="107" t="s">
        <v>1575</v>
      </c>
      <c r="AJ517" s="110">
        <v>2</v>
      </c>
      <c r="AK517" s="110"/>
      <c r="AL517" s="107"/>
      <c r="AM517" s="107">
        <v>1</v>
      </c>
      <c r="AN517" s="110" t="s">
        <v>367</v>
      </c>
      <c r="AO517" s="110">
        <v>1600</v>
      </c>
      <c r="AP517" s="107" t="s">
        <v>1140</v>
      </c>
      <c r="AQ517" s="107" t="s">
        <v>1566</v>
      </c>
      <c r="AR517" s="107" t="s">
        <v>319</v>
      </c>
      <c r="AS517" s="107" t="s">
        <v>1146</v>
      </c>
      <c r="AT517" s="107" t="s">
        <v>478</v>
      </c>
      <c r="AU517" s="111">
        <v>10.914999999999999</v>
      </c>
      <c r="AV517" s="111">
        <v>18.756</v>
      </c>
      <c r="AW517" s="111">
        <v>16.899000000000001</v>
      </c>
      <c r="AX517" s="111">
        <v>9.2949999999999999</v>
      </c>
      <c r="AY517" s="111">
        <v>8.3089999999999993</v>
      </c>
      <c r="AZ517" s="111">
        <v>97.933000000000007</v>
      </c>
      <c r="BA517" s="111">
        <v>10.643000000000001</v>
      </c>
      <c r="BB517" s="111">
        <v>7.109</v>
      </c>
      <c r="BC517" s="111">
        <v>19.920999999999999</v>
      </c>
      <c r="BD517" s="111">
        <v>27.83</v>
      </c>
      <c r="BE517" s="111">
        <v>55.723999999999997</v>
      </c>
      <c r="BF517" s="111">
        <v>20.7</v>
      </c>
      <c r="BG517" s="107">
        <v>41224.71</v>
      </c>
      <c r="BH517" s="112">
        <v>41195.071000000004</v>
      </c>
      <c r="BI517" s="111">
        <v>5.9489999999999998</v>
      </c>
      <c r="BJ517" s="112">
        <v>416.964</v>
      </c>
      <c r="BK517" s="112">
        <v>30905.600999999999</v>
      </c>
      <c r="BL517" s="111">
        <v>4.4630000000000001</v>
      </c>
      <c r="BM517" s="112">
        <v>358.95</v>
      </c>
      <c r="BN517" s="112">
        <v>20575.291000000001</v>
      </c>
      <c r="BO517" s="111">
        <v>2.9710000000000001</v>
      </c>
      <c r="BP517" s="112">
        <v>260.67200000000003</v>
      </c>
      <c r="BQ517" s="112">
        <v>10309.573</v>
      </c>
      <c r="BR517" s="111">
        <v>1.4890000000000001</v>
      </c>
      <c r="BS517" s="107">
        <v>212.13300000000001</v>
      </c>
      <c r="BT517" s="107">
        <v>603387.42000000004</v>
      </c>
      <c r="BU517" s="112">
        <v>601389.34499999997</v>
      </c>
      <c r="BV517" s="107">
        <v>10.192</v>
      </c>
      <c r="BW517" s="107">
        <v>390.053</v>
      </c>
      <c r="BX517" s="107">
        <v>452514.652</v>
      </c>
      <c r="BY517" s="107">
        <v>7.6689999999999996</v>
      </c>
      <c r="BZ517" s="107">
        <v>379.33600000000001</v>
      </c>
      <c r="CA517" s="107">
        <v>301595.99699999997</v>
      </c>
      <c r="CB517" s="107">
        <v>5.1109999999999998</v>
      </c>
      <c r="CC517" s="107">
        <v>268.68599999999998</v>
      </c>
      <c r="CD517" s="107">
        <v>150818.70199999999</v>
      </c>
      <c r="CE517" s="107">
        <v>2.556</v>
      </c>
      <c r="CF517" s="107">
        <v>207.50299999999999</v>
      </c>
      <c r="CG517" s="107">
        <v>141276.76</v>
      </c>
      <c r="CH517" s="107">
        <v>142244.85999999999</v>
      </c>
      <c r="CI517" s="107">
        <v>8.92</v>
      </c>
      <c r="CJ517" s="107">
        <v>404.06700000000001</v>
      </c>
      <c r="CK517" s="107">
        <v>105942.416</v>
      </c>
      <c r="CL517" s="107">
        <v>6.6440000000000001</v>
      </c>
      <c r="CM517" s="107">
        <v>317.23599999999999</v>
      </c>
      <c r="CN517" s="107">
        <v>70559.497000000003</v>
      </c>
      <c r="CO517" s="107">
        <v>4.4249999999999998</v>
      </c>
      <c r="CP517" s="107">
        <v>270.28100000000001</v>
      </c>
      <c r="CQ517" s="107">
        <v>35365.796999999999</v>
      </c>
      <c r="CR517" s="107">
        <v>2.218</v>
      </c>
      <c r="CS517" s="107">
        <v>205.81700000000001</v>
      </c>
      <c r="CT517" s="107">
        <v>68859.19</v>
      </c>
      <c r="CU517" s="107">
        <v>68849.89</v>
      </c>
      <c r="CV517" s="107">
        <v>4.57</v>
      </c>
      <c r="CW517" s="107">
        <v>371.04</v>
      </c>
      <c r="CX517" s="112">
        <v>51717.74</v>
      </c>
      <c r="CY517" s="107">
        <v>3.44</v>
      </c>
      <c r="CZ517" s="107">
        <v>316.95</v>
      </c>
      <c r="DA517" s="112">
        <v>34444.129999999997</v>
      </c>
      <c r="DB517" s="107">
        <v>2.29</v>
      </c>
      <c r="DC517" s="107">
        <v>232.67</v>
      </c>
      <c r="DD517" s="112">
        <v>17228.759999999998</v>
      </c>
      <c r="DE517" s="107">
        <v>1.1399999999999999</v>
      </c>
      <c r="DF517" s="107">
        <v>201.3</v>
      </c>
      <c r="DG517" s="107">
        <v>91169.65</v>
      </c>
      <c r="DH517" s="112">
        <v>92066.6</v>
      </c>
      <c r="DI517" s="107">
        <v>4.41</v>
      </c>
      <c r="DJ517" s="107">
        <v>393.44</v>
      </c>
      <c r="DK517" s="112">
        <v>68411.62</v>
      </c>
      <c r="DL517" s="107">
        <v>3.28</v>
      </c>
      <c r="DM517" s="107">
        <v>360.96</v>
      </c>
      <c r="DN517" s="112">
        <v>45554.33</v>
      </c>
      <c r="DO517" s="107">
        <v>2.1800000000000002</v>
      </c>
      <c r="DP517" s="107">
        <v>248.19</v>
      </c>
      <c r="DQ517" s="112">
        <v>22787.49</v>
      </c>
      <c r="DR517" s="107">
        <v>1.0900000000000001</v>
      </c>
      <c r="DS517" s="107">
        <v>204.49</v>
      </c>
      <c r="DT517" s="107">
        <v>51918.2</v>
      </c>
      <c r="DU517" s="112">
        <v>51901.08</v>
      </c>
      <c r="DV517" s="107">
        <v>53.13</v>
      </c>
      <c r="DW517" s="107">
        <v>414.27</v>
      </c>
      <c r="DX517" s="112">
        <v>38939.51</v>
      </c>
      <c r="DY517" s="107">
        <v>39.86</v>
      </c>
      <c r="DZ517" s="107">
        <v>387.67</v>
      </c>
      <c r="EA517" s="112">
        <v>25980.38</v>
      </c>
      <c r="EB517" s="107">
        <v>26.6</v>
      </c>
      <c r="EC517" s="107">
        <v>245.74</v>
      </c>
      <c r="ED517" s="112">
        <v>13011.06</v>
      </c>
      <c r="EE517" s="107">
        <v>13.32</v>
      </c>
      <c r="EF517" s="107">
        <v>206.66</v>
      </c>
      <c r="EG517" s="107">
        <v>2201640.37</v>
      </c>
      <c r="EH517" s="111">
        <v>2185756.7999999998</v>
      </c>
      <c r="EI517" s="107">
        <v>6.1719999999999997</v>
      </c>
      <c r="EJ517" s="107">
        <v>357.07</v>
      </c>
      <c r="EK517" s="112">
        <v>1926317.9380000001</v>
      </c>
      <c r="EL517" s="107">
        <v>5.44</v>
      </c>
      <c r="EM517" s="107">
        <v>355.024</v>
      </c>
      <c r="EN517" s="112">
        <v>1652642.2907799999</v>
      </c>
      <c r="EO517" s="107">
        <v>4.6669999999999998</v>
      </c>
      <c r="EP517" s="107">
        <v>340.91</v>
      </c>
      <c r="EQ517" s="112">
        <v>1368644.1941</v>
      </c>
      <c r="ER517" s="107">
        <v>3.8650000000000002</v>
      </c>
      <c r="ES517" s="107">
        <v>271.43299999999999</v>
      </c>
      <c r="ET517" s="112">
        <v>1099872.9280399999</v>
      </c>
      <c r="EU517" s="107">
        <v>3.1059999999999999</v>
      </c>
      <c r="EV517" s="107">
        <v>255.51400000000001</v>
      </c>
      <c r="EW517" s="112">
        <v>828976.98794000002</v>
      </c>
      <c r="EX517" s="107">
        <v>2.3410000000000002</v>
      </c>
      <c r="EY517" s="107">
        <v>239.49799999999999</v>
      </c>
      <c r="EZ517" s="112">
        <v>550998.80104000005</v>
      </c>
      <c r="FA517" s="107">
        <v>1.556</v>
      </c>
      <c r="FB517" s="107">
        <v>221.74</v>
      </c>
      <c r="FC517" s="112">
        <v>276561.73754</v>
      </c>
      <c r="FD517" s="107">
        <v>0.78100000000000003</v>
      </c>
      <c r="FE517" s="107">
        <v>204.39400000000001</v>
      </c>
      <c r="FF517" s="107">
        <v>642.82000000000005</v>
      </c>
      <c r="FG517" s="112">
        <v>640.57000000000005</v>
      </c>
      <c r="FH517" s="107">
        <v>1.89</v>
      </c>
      <c r="FI517" s="107">
        <v>205.71</v>
      </c>
      <c r="FJ517" s="112">
        <v>323.8</v>
      </c>
      <c r="FK517" s="107">
        <v>0.96</v>
      </c>
      <c r="FL517" s="107">
        <v>174.16</v>
      </c>
      <c r="FM517" s="107">
        <v>678.68</v>
      </c>
      <c r="FN517" s="112">
        <v>681</v>
      </c>
      <c r="FO517" s="107">
        <v>4.99</v>
      </c>
      <c r="FP517" s="107">
        <v>184.04</v>
      </c>
      <c r="FQ517" s="112">
        <v>344.68</v>
      </c>
      <c r="FR517" s="107">
        <v>2.52</v>
      </c>
      <c r="FS517" s="107">
        <v>172.27</v>
      </c>
      <c r="FT517" s="107">
        <v>130.11000000000001</v>
      </c>
      <c r="FU517" s="107">
        <v>11.29</v>
      </c>
      <c r="FV517" s="107">
        <v>404.86</v>
      </c>
      <c r="FW517" s="107">
        <v>131.28</v>
      </c>
      <c r="FX517" s="107">
        <v>11.4</v>
      </c>
      <c r="FY517" s="107">
        <v>410.48</v>
      </c>
      <c r="FZ517" s="107">
        <v>901735.58</v>
      </c>
      <c r="GA517" s="107">
        <v>6.09</v>
      </c>
      <c r="GB517" s="107">
        <v>403.43</v>
      </c>
      <c r="GC517" s="107">
        <v>3055454.33</v>
      </c>
      <c r="GD517" s="107">
        <v>20.63</v>
      </c>
      <c r="GE517" s="113">
        <v>370.25</v>
      </c>
      <c r="GF517" s="113">
        <v>155.4</v>
      </c>
      <c r="GG517" s="113">
        <v>16.100000000000001</v>
      </c>
      <c r="GH517" s="113">
        <v>11.9</v>
      </c>
      <c r="GI517" s="113">
        <v>39.4</v>
      </c>
      <c r="GJ517" s="113">
        <v>20.7</v>
      </c>
      <c r="GK517" s="113">
        <v>230.5</v>
      </c>
      <c r="GL517" s="133">
        <v>0</v>
      </c>
      <c r="GM517" s="133">
        <v>1</v>
      </c>
      <c r="GN517" s="133">
        <v>0</v>
      </c>
      <c r="GO517" s="133">
        <v>0</v>
      </c>
      <c r="GP517" s="133">
        <v>0</v>
      </c>
      <c r="GQ517" s="133">
        <v>0</v>
      </c>
      <c r="GR517" s="133" t="s">
        <v>1106</v>
      </c>
      <c r="GS517" s="72"/>
      <c r="GT517" s="72">
        <v>89.12</v>
      </c>
      <c r="GU517" s="72">
        <v>93.06</v>
      </c>
      <c r="GV517" s="72">
        <v>94.39</v>
      </c>
      <c r="GW517" s="72">
        <v>92.93</v>
      </c>
      <c r="GX517" s="72" t="s">
        <v>1085</v>
      </c>
      <c r="GY517" s="72">
        <v>1</v>
      </c>
      <c r="GZ517" s="72">
        <v>800</v>
      </c>
      <c r="HA517" s="133" t="s">
        <v>1086</v>
      </c>
      <c r="HB517" s="133" t="s">
        <v>1444</v>
      </c>
      <c r="HC517" s="53" t="str">
        <f t="shared" si="55"/>
        <v>230</v>
      </c>
      <c r="HD517" s="56">
        <f t="shared" si="53"/>
        <v>2021</v>
      </c>
      <c r="HF517" s="56" t="e">
        <f>MATCH(ROUND(#REF!,1),#REF!,0)</f>
        <v>#REF!</v>
      </c>
      <c r="HG517" s="56" t="e">
        <f>MATCH(ROUND(#REF!,1),#REF!,0)</f>
        <v>#REF!</v>
      </c>
      <c r="HH517" s="56" t="e">
        <f>MATCH(ROUND(#REF!,1),#REF!,0)</f>
        <v>#REF!</v>
      </c>
      <c r="HI517" s="56" t="e">
        <f>MATCH(ROUND(#REF!,1),#REF!,0)</f>
        <v>#REF!</v>
      </c>
      <c r="HK517" s="115">
        <f t="shared" si="49"/>
        <v>2</v>
      </c>
      <c r="HL517" s="115" t="str" cm="1">
        <f t="array" ref="HL517">IFERROR(INDEX(#REF!,'5. Data Set'!HH517),"")</f>
        <v/>
      </c>
      <c r="HN517" s="116" t="str" cm="1">
        <f t="array" ref="HN517">IF(IFERROR(INDEX($E$5:$E$900,SMALL(IF(ROUND($EH$5:$EH$900,1)=ROUND($EH517,1),ROW($EH$5:$EH$900)-4,""),1)),"")=$E517,"",IFERROR(INDEX($E$5:$E$900,SMALL(IF(ROUND($EH$5:$EH$900,1)=ROUND($EH517,1),ROW($EH$5:$EH$900)-4,""),1)),""))</f>
        <v/>
      </c>
      <c r="HO517" s="116" t="str" cm="1">
        <f t="array" ref="HO517">IF(IFERROR(INDEX($E$5:$E$900,SMALL(IF(ROUND($EH$5:$EH$900,1)=ROUND($EH517,1),ROW($EH$5:$EH$900)-4,""),2)),"")=$E517,"",IFERROR(INDEX($E$5:$E$900,SMALL(IF(ROUND($EH$5:$EH$900,1)=ROUND($EH517,1),ROW($EH$5:$EH$900)-4,""),2)),""))</f>
        <v/>
      </c>
      <c r="HP517" s="116" t="str" cm="1">
        <f t="array" ref="HP517">IF(IFERROR(INDEX($E$5:$E$900,SMALL(IF(ROUND($EH$5:$EH$900,1)=ROUND($EH517,1),ROW($EH$5:$EH$900)-4,""),3)),"")=$E517,"",IFERROR(INDEX($E$5:$E$900,SMALL(IF(ROUND($EH$5:$EH$900,1)=ROUND($EH517,1),ROW($EH$5:$EH$900)-4,""),3)),""))</f>
        <v/>
      </c>
      <c r="HQ517" s="117" t="str" cm="1">
        <f t="array" ref="HQ517">IF(IFERROR(INDEX($E$5:$E$900,SMALL(IF(ROUND($EH$5:$EH$900,1)=ROUND($EH517,1),ROW($EH$5:$EH$900)-4,""),4)),"")=$E517,"",IFERROR(INDEX($E$5:$E$900,SMALL(IF(ROUND($EH$5:$EH$900,1)=ROUND($EH517,1),ROW($EH$5:$EH$900)-4,""),4)),""))</f>
        <v/>
      </c>
      <c r="HR517" s="118"/>
      <c r="HS517" s="105" t="str">
        <f t="shared" si="50"/>
        <v>BCXI</v>
      </c>
      <c r="HT517" s="119" t="str">
        <f t="shared" si="51"/>
        <v/>
      </c>
      <c r="HU517" s="119" t="str">
        <f t="shared" si="51"/>
        <v/>
      </c>
      <c r="HV517" s="119" t="str">
        <f t="shared" si="51"/>
        <v/>
      </c>
      <c r="HW517" s="119" t="str">
        <f t="shared" si="51"/>
        <v/>
      </c>
    </row>
    <row r="518" spans="1:231" ht="12.75" customHeight="1" x14ac:dyDescent="0.25">
      <c r="A518" s="110" t="s">
        <v>1072</v>
      </c>
      <c r="B518" s="110" t="s">
        <v>1562</v>
      </c>
      <c r="C518" s="107" t="s">
        <v>1074</v>
      </c>
      <c r="D518" s="108">
        <v>2021</v>
      </c>
      <c r="E518" s="109" t="s">
        <v>1576</v>
      </c>
      <c r="F518" s="107" t="s">
        <v>300</v>
      </c>
      <c r="G518" s="107" t="s">
        <v>1076</v>
      </c>
      <c r="H518" s="107" t="s">
        <v>1076</v>
      </c>
      <c r="I518" s="107" t="s">
        <v>1076</v>
      </c>
      <c r="J518" s="107" t="s">
        <v>1076</v>
      </c>
      <c r="K518" s="107" t="s">
        <v>1076</v>
      </c>
      <c r="L518" s="107" t="s">
        <v>1076</v>
      </c>
      <c r="M518" s="107" t="s">
        <v>1076</v>
      </c>
      <c r="N518" s="107" t="s">
        <v>1076</v>
      </c>
      <c r="O518" s="107" t="s">
        <v>1076</v>
      </c>
      <c r="P518" s="107" t="s">
        <v>1076</v>
      </c>
      <c r="Q518" s="107" t="s">
        <v>1076</v>
      </c>
      <c r="R518" s="107" t="s">
        <v>1076</v>
      </c>
      <c r="S518" s="107" t="s">
        <v>1077</v>
      </c>
      <c r="T518" s="107" t="s">
        <v>1077</v>
      </c>
      <c r="U518" s="107" t="s">
        <v>1077</v>
      </c>
      <c r="V518" s="107" t="s">
        <v>1077</v>
      </c>
      <c r="W518" s="107" t="s">
        <v>18</v>
      </c>
      <c r="X518" s="105" t="s">
        <v>1098</v>
      </c>
      <c r="Y518" s="107" t="s">
        <v>296</v>
      </c>
      <c r="Z518" s="107">
        <v>1</v>
      </c>
      <c r="AA518" s="107" t="s">
        <v>1577</v>
      </c>
      <c r="AB518" s="110">
        <v>2</v>
      </c>
      <c r="AC518" s="110">
        <v>2</v>
      </c>
      <c r="AD518" s="107">
        <v>2200</v>
      </c>
      <c r="AE518" s="107">
        <v>32</v>
      </c>
      <c r="AF518" s="107">
        <v>2</v>
      </c>
      <c r="AG518" s="107">
        <v>511700</v>
      </c>
      <c r="AH518" s="107">
        <v>16</v>
      </c>
      <c r="AI518" s="107" t="s">
        <v>1578</v>
      </c>
      <c r="AJ518" s="110">
        <v>2</v>
      </c>
      <c r="AK518" s="110"/>
      <c r="AL518" s="107"/>
      <c r="AM518" s="107">
        <v>1</v>
      </c>
      <c r="AN518" s="110" t="s">
        <v>367</v>
      </c>
      <c r="AO518" s="110">
        <v>1600</v>
      </c>
      <c r="AP518" s="107" t="s">
        <v>1140</v>
      </c>
      <c r="AQ518" s="107" t="s">
        <v>1566</v>
      </c>
      <c r="AR518" s="107" t="s">
        <v>319</v>
      </c>
      <c r="AS518" s="107" t="s">
        <v>1146</v>
      </c>
      <c r="AT518" s="107" t="s">
        <v>478</v>
      </c>
      <c r="AU518" s="111">
        <v>21.111999999999998</v>
      </c>
      <c r="AV518" s="111">
        <v>28.798999999999999</v>
      </c>
      <c r="AW518" s="111">
        <v>32.271999999999998</v>
      </c>
      <c r="AX518" s="111">
        <v>19.359000000000002</v>
      </c>
      <c r="AY518" s="111">
        <v>17.064</v>
      </c>
      <c r="AZ518" s="111">
        <v>209.04599999999999</v>
      </c>
      <c r="BA518" s="111">
        <v>21.108000000000001</v>
      </c>
      <c r="BB518" s="111">
        <v>57.003</v>
      </c>
      <c r="BC518" s="111">
        <v>176.28899999999999</v>
      </c>
      <c r="BD518" s="111">
        <v>34</v>
      </c>
      <c r="BE518" s="107">
        <v>193.976</v>
      </c>
      <c r="BF518" s="107">
        <v>44</v>
      </c>
      <c r="BG518" s="107">
        <v>130853.83</v>
      </c>
      <c r="BH518" s="112">
        <v>130570.02</v>
      </c>
      <c r="BI518" s="111">
        <v>18.856999999999999</v>
      </c>
      <c r="BJ518" s="112">
        <v>668.7</v>
      </c>
      <c r="BK518" s="112">
        <v>98186.448999999993</v>
      </c>
      <c r="BL518" s="111">
        <v>14.18</v>
      </c>
      <c r="BM518" s="112">
        <v>613.85599999999999</v>
      </c>
      <c r="BN518" s="112">
        <v>65340.28</v>
      </c>
      <c r="BO518" s="111">
        <v>9.4359999999999999</v>
      </c>
      <c r="BP518" s="112">
        <v>453.74200000000002</v>
      </c>
      <c r="BQ518" s="112">
        <v>32669.102999999999</v>
      </c>
      <c r="BR518" s="111">
        <v>4.718</v>
      </c>
      <c r="BS518" s="107">
        <v>321.68099999999998</v>
      </c>
      <c r="BT518" s="107">
        <v>1569553.3</v>
      </c>
      <c r="BU518" s="112">
        <v>1568441.054</v>
      </c>
      <c r="BV518" s="107">
        <v>26.58</v>
      </c>
      <c r="BW518" s="107">
        <v>684.27800000000002</v>
      </c>
      <c r="BX518" s="107">
        <v>1177324.3470000001</v>
      </c>
      <c r="BY518" s="107">
        <v>19.952000000000002</v>
      </c>
      <c r="BZ518" s="107">
        <v>618.75800000000004</v>
      </c>
      <c r="CA518" s="107">
        <v>784870.47400000005</v>
      </c>
      <c r="CB518" s="107">
        <v>13.301</v>
      </c>
      <c r="CC518" s="107">
        <v>509.1</v>
      </c>
      <c r="CD518" s="107">
        <v>392216.56800000003</v>
      </c>
      <c r="CE518" s="107">
        <v>6.6470000000000002</v>
      </c>
      <c r="CF518" s="107">
        <v>316.197</v>
      </c>
      <c r="CG518" s="107">
        <v>429893.61</v>
      </c>
      <c r="CH518" s="112">
        <v>428119.38400000002</v>
      </c>
      <c r="CI518" s="107">
        <v>26.847000000000001</v>
      </c>
      <c r="CJ518" s="107">
        <v>621.05600000000004</v>
      </c>
      <c r="CK518" s="107">
        <v>322400.288</v>
      </c>
      <c r="CL518" s="107">
        <v>20.218</v>
      </c>
      <c r="CM518" s="107">
        <v>601.62800000000004</v>
      </c>
      <c r="CN518" s="107">
        <v>214931.26500000001</v>
      </c>
      <c r="CO518" s="107">
        <v>13.478</v>
      </c>
      <c r="CP518" s="107">
        <v>412.50599999999997</v>
      </c>
      <c r="CQ518" s="107">
        <v>107512.02899999999</v>
      </c>
      <c r="CR518" s="107">
        <v>6.742</v>
      </c>
      <c r="CS518" s="107">
        <v>295.04199999999997</v>
      </c>
      <c r="CT518" s="107">
        <v>226096.58</v>
      </c>
      <c r="CU518" s="107">
        <v>225801.57</v>
      </c>
      <c r="CV518" s="107">
        <v>15</v>
      </c>
      <c r="CW518" s="107">
        <v>604.41</v>
      </c>
      <c r="CX518" s="112">
        <v>169560.19</v>
      </c>
      <c r="CY518" s="107">
        <v>11.26</v>
      </c>
      <c r="CZ518" s="107">
        <v>565.89</v>
      </c>
      <c r="DA518" s="112">
        <v>113130.66</v>
      </c>
      <c r="DB518" s="107">
        <v>7.51</v>
      </c>
      <c r="DC518" s="107">
        <v>354.43</v>
      </c>
      <c r="DD518" s="112">
        <v>56470.51</v>
      </c>
      <c r="DE518" s="107">
        <v>3.75</v>
      </c>
      <c r="DF518" s="107">
        <v>279.55</v>
      </c>
      <c r="DG518" s="107">
        <v>293157.94</v>
      </c>
      <c r="DH518" s="112">
        <v>293057.06</v>
      </c>
      <c r="DI518" s="107">
        <v>14.03</v>
      </c>
      <c r="DJ518" s="107">
        <v>624.04</v>
      </c>
      <c r="DK518" s="112">
        <v>220007.65</v>
      </c>
      <c r="DL518" s="107">
        <v>10.53</v>
      </c>
      <c r="DM518" s="107">
        <v>603.95000000000005</v>
      </c>
      <c r="DN518" s="112">
        <v>146630.5</v>
      </c>
      <c r="DO518" s="107">
        <v>7.02</v>
      </c>
      <c r="DP518" s="107">
        <v>389.89</v>
      </c>
      <c r="DQ518" s="112">
        <v>73280.14</v>
      </c>
      <c r="DR518" s="107">
        <v>3.51</v>
      </c>
      <c r="DS518" s="107">
        <v>292.16000000000003</v>
      </c>
      <c r="DT518" s="107">
        <v>165595.04</v>
      </c>
      <c r="DU518" s="112">
        <v>165598.48000000001</v>
      </c>
      <c r="DV518" s="107">
        <v>169.52</v>
      </c>
      <c r="DW518" s="107">
        <v>619.76</v>
      </c>
      <c r="DX518" s="112">
        <v>124130.84</v>
      </c>
      <c r="DY518" s="107">
        <v>127.07</v>
      </c>
      <c r="DZ518" s="107">
        <v>584.08000000000004</v>
      </c>
      <c r="EA518" s="112">
        <v>82715.240000000005</v>
      </c>
      <c r="EB518" s="107">
        <v>84.68</v>
      </c>
      <c r="EC518" s="107">
        <v>380.64</v>
      </c>
      <c r="ED518" s="112">
        <v>41361.99</v>
      </c>
      <c r="EE518" s="107">
        <v>42.34</v>
      </c>
      <c r="EF518" s="107">
        <v>293.52999999999997</v>
      </c>
      <c r="EG518" s="107">
        <v>7075334.5499999998</v>
      </c>
      <c r="EH518" s="111">
        <v>7097497.0800000001</v>
      </c>
      <c r="EI518" s="107">
        <v>20.042999999999999</v>
      </c>
      <c r="EJ518" s="107">
        <v>646.70000000000005</v>
      </c>
      <c r="EK518" s="112">
        <v>6187173.6979999999</v>
      </c>
      <c r="EL518" s="107">
        <v>17.472000000000001</v>
      </c>
      <c r="EM518" s="107">
        <v>637.18799999999999</v>
      </c>
      <c r="EN518" s="112">
        <v>5312039.2123400001</v>
      </c>
      <c r="EO518" s="107">
        <v>15.000999999999999</v>
      </c>
      <c r="EP518" s="107">
        <v>587.80799999999999</v>
      </c>
      <c r="EQ518" s="112">
        <v>4417905.5538400002</v>
      </c>
      <c r="ER518" s="107">
        <v>12.476000000000001</v>
      </c>
      <c r="ES518" s="107">
        <v>462.46100000000001</v>
      </c>
      <c r="ET518" s="112">
        <v>3535103.49022</v>
      </c>
      <c r="EU518" s="107">
        <v>9.9830000000000005</v>
      </c>
      <c r="EV518" s="107">
        <v>417.42899999999997</v>
      </c>
      <c r="EW518" s="112">
        <v>2653717.8759599999</v>
      </c>
      <c r="EX518" s="107">
        <v>7.4939999999999998</v>
      </c>
      <c r="EY518" s="107">
        <v>370.20600000000002</v>
      </c>
      <c r="EZ518" s="112">
        <v>1770561.7</v>
      </c>
      <c r="FA518" s="107">
        <v>5</v>
      </c>
      <c r="FB518" s="107">
        <v>323.529</v>
      </c>
      <c r="FC518" s="112">
        <v>882093.83894000005</v>
      </c>
      <c r="FD518" s="107">
        <v>2.4910000000000001</v>
      </c>
      <c r="FE518" s="107">
        <v>276.68900000000002</v>
      </c>
      <c r="FF518" s="107">
        <v>8917.5400000000009</v>
      </c>
      <c r="FG518" s="112">
        <v>9019.57</v>
      </c>
      <c r="FH518" s="107">
        <v>26.65</v>
      </c>
      <c r="FI518" s="107">
        <v>333.88</v>
      </c>
      <c r="FJ518" s="112">
        <v>4453.41</v>
      </c>
      <c r="FK518" s="107">
        <v>13.16</v>
      </c>
      <c r="FL518" s="107">
        <v>323.2</v>
      </c>
      <c r="FM518" s="107">
        <v>11182.74</v>
      </c>
      <c r="FN518" s="112">
        <v>11179.11</v>
      </c>
      <c r="FO518" s="107">
        <v>81.84</v>
      </c>
      <c r="FP518" s="107">
        <v>331.26</v>
      </c>
      <c r="FQ518" s="112">
        <v>5587.89</v>
      </c>
      <c r="FR518" s="107">
        <v>40.909999999999997</v>
      </c>
      <c r="FS518" s="107">
        <v>325.24</v>
      </c>
      <c r="FT518" s="107">
        <v>274</v>
      </c>
      <c r="FU518" s="107">
        <v>23.79</v>
      </c>
      <c r="FV518" s="107">
        <v>686.29</v>
      </c>
      <c r="FW518" s="107">
        <v>270.88</v>
      </c>
      <c r="FX518" s="107">
        <v>23.51</v>
      </c>
      <c r="FY518" s="107">
        <v>704.93</v>
      </c>
      <c r="FZ518" s="107">
        <v>2853944.56</v>
      </c>
      <c r="GA518" s="107">
        <v>19.27</v>
      </c>
      <c r="GB518" s="107">
        <v>676.37</v>
      </c>
      <c r="GC518" s="107">
        <v>18975277.030000001</v>
      </c>
      <c r="GD518" s="107">
        <v>128.13</v>
      </c>
      <c r="GE518" s="113">
        <v>660.54</v>
      </c>
      <c r="GF518" s="113">
        <v>180.4</v>
      </c>
      <c r="GG518" s="113">
        <v>31.2</v>
      </c>
      <c r="GH518" s="113">
        <v>100.2</v>
      </c>
      <c r="GI518" s="113">
        <v>81.2</v>
      </c>
      <c r="GJ518" s="113">
        <v>44</v>
      </c>
      <c r="GK518" s="113">
        <v>229.6</v>
      </c>
      <c r="GL518" s="133">
        <v>0</v>
      </c>
      <c r="GM518" s="133">
        <v>1</v>
      </c>
      <c r="GN518" s="133">
        <v>0</v>
      </c>
      <c r="GO518" s="133">
        <v>0</v>
      </c>
      <c r="GP518" s="133">
        <v>0</v>
      </c>
      <c r="GQ518" s="133">
        <v>0</v>
      </c>
      <c r="GR518" s="133" t="s">
        <v>1106</v>
      </c>
      <c r="GS518" s="72"/>
      <c r="GT518" s="72">
        <v>89.12</v>
      </c>
      <c r="GU518" s="72">
        <v>93.06</v>
      </c>
      <c r="GV518" s="72">
        <v>94.39</v>
      </c>
      <c r="GW518" s="72">
        <v>92.93</v>
      </c>
      <c r="GX518" s="72" t="s">
        <v>1085</v>
      </c>
      <c r="GY518" s="72">
        <v>1</v>
      </c>
      <c r="GZ518" s="72">
        <v>800</v>
      </c>
      <c r="HA518" s="133" t="s">
        <v>1086</v>
      </c>
      <c r="HB518" s="133" t="s">
        <v>1444</v>
      </c>
      <c r="HC518" s="53" t="str">
        <f t="shared" si="55"/>
        <v>231</v>
      </c>
      <c r="HD518" s="56">
        <f t="shared" si="53"/>
        <v>2021</v>
      </c>
      <c r="HF518" s="56" t="e">
        <f>MATCH(ROUND(#REF!,1),#REF!,0)</f>
        <v>#REF!</v>
      </c>
      <c r="HG518" s="56" t="e">
        <f>MATCH(ROUND(#REF!,1),#REF!,0)</f>
        <v>#REF!</v>
      </c>
      <c r="HH518" s="56" t="e">
        <f>MATCH(ROUND(#REF!,1),#REF!,0)</f>
        <v>#REF!</v>
      </c>
      <c r="HI518" s="56" t="e">
        <f>MATCH(ROUND(#REF!,1),#REF!,0)</f>
        <v>#REF!</v>
      </c>
      <c r="HK518" s="115">
        <f t="shared" ref="HK518:HK581" si="56">IF(VALUE(AC518)=0,"",VALUE(AC518))</f>
        <v>2</v>
      </c>
      <c r="HL518" s="115" t="str" cm="1">
        <f t="array" ref="HL518">IFERROR(INDEX(#REF!,'5. Data Set'!HH518),"")</f>
        <v/>
      </c>
      <c r="HN518" s="116" t="str" cm="1">
        <f t="array" ref="HN518">IF(IFERROR(INDEX($E$5:$E$900,SMALL(IF(ROUND($EH$5:$EH$900,1)=ROUND($EH518,1),ROW($EH$5:$EH$900)-4,""),1)),"")=$E518,"",IFERROR(INDEX($E$5:$E$900,SMALL(IF(ROUND($EH$5:$EH$900,1)=ROUND($EH518,1),ROW($EH$5:$EH$900)-4,""),1)),""))</f>
        <v/>
      </c>
      <c r="HO518" s="116" t="str" cm="1">
        <f t="array" ref="HO518">IF(IFERROR(INDEX($E$5:$E$900,SMALL(IF(ROUND($EH$5:$EH$900,1)=ROUND($EH518,1),ROW($EH$5:$EH$900)-4,""),2)),"")=$E518,"",IFERROR(INDEX($E$5:$E$900,SMALL(IF(ROUND($EH$5:$EH$900,1)=ROUND($EH518,1),ROW($EH$5:$EH$900)-4,""),2)),""))</f>
        <v/>
      </c>
      <c r="HP518" s="116" t="str" cm="1">
        <f t="array" ref="HP518">IF(IFERROR(INDEX($E$5:$E$900,SMALL(IF(ROUND($EH$5:$EH$900,1)=ROUND($EH518,1),ROW($EH$5:$EH$900)-4,""),3)),"")=$E518,"",IFERROR(INDEX($E$5:$E$900,SMALL(IF(ROUND($EH$5:$EH$900,1)=ROUND($EH518,1),ROW($EH$5:$EH$900)-4,""),3)),""))</f>
        <v/>
      </c>
      <c r="HQ518" s="117" t="str" cm="1">
        <f t="array" ref="HQ518">IF(IFERROR(INDEX($E$5:$E$900,SMALL(IF(ROUND($EH$5:$EH$900,1)=ROUND($EH518,1),ROW($EH$5:$EH$900)-4,""),4)),"")=$E518,"",IFERROR(INDEX($E$5:$E$900,SMALL(IF(ROUND($EH$5:$EH$900,1)=ROUND($EH518,1),ROW($EH$5:$EH$900)-4,""),4)),""))</f>
        <v/>
      </c>
      <c r="HR518" s="118"/>
      <c r="HS518" s="105" t="str">
        <f t="shared" ref="HS518:HS581" si="57">B518</f>
        <v>BCXI</v>
      </c>
      <c r="HT518" s="119" t="str">
        <f t="shared" ref="HT518:HW581" si="58">IFERROR(INDEX($B$5:$B$900,MATCH(HN518,$E$5:$E$900,0)),"")</f>
        <v/>
      </c>
      <c r="HU518" s="119" t="str">
        <f t="shared" si="58"/>
        <v/>
      </c>
      <c r="HV518" s="119" t="str">
        <f t="shared" si="58"/>
        <v/>
      </c>
      <c r="HW518" s="119" t="str">
        <f t="shared" si="58"/>
        <v/>
      </c>
    </row>
    <row r="519" spans="1:231" ht="12.75" customHeight="1" x14ac:dyDescent="0.25">
      <c r="A519" s="110" t="s">
        <v>1072</v>
      </c>
      <c r="B519" s="110" t="s">
        <v>1579</v>
      </c>
      <c r="C519" s="107" t="s">
        <v>1074</v>
      </c>
      <c r="D519" s="108">
        <v>2021</v>
      </c>
      <c r="E519" s="109" t="s">
        <v>1580</v>
      </c>
      <c r="F519" s="107" t="s">
        <v>300</v>
      </c>
      <c r="G519" s="107" t="s">
        <v>1076</v>
      </c>
      <c r="H519" s="107" t="s">
        <v>1076</v>
      </c>
      <c r="I519" s="107" t="s">
        <v>1076</v>
      </c>
      <c r="J519" s="107" t="s">
        <v>1076</v>
      </c>
      <c r="K519" s="107" t="s">
        <v>1076</v>
      </c>
      <c r="L519" s="107" t="s">
        <v>1076</v>
      </c>
      <c r="M519" s="107" t="s">
        <v>1076</v>
      </c>
      <c r="N519" s="107" t="s">
        <v>1076</v>
      </c>
      <c r="O519" s="107" t="s">
        <v>1076</v>
      </c>
      <c r="P519" s="107" t="s">
        <v>1076</v>
      </c>
      <c r="Q519" s="107" t="s">
        <v>1076</v>
      </c>
      <c r="R519" s="107" t="s">
        <v>1076</v>
      </c>
      <c r="S519" s="107" t="s">
        <v>1077</v>
      </c>
      <c r="T519" s="107" t="s">
        <v>1077</v>
      </c>
      <c r="U519" s="107" t="s">
        <v>1077</v>
      </c>
      <c r="V519" s="107" t="s">
        <v>1077</v>
      </c>
      <c r="W519" s="107" t="s">
        <v>18</v>
      </c>
      <c r="X519" s="105" t="s">
        <v>1119</v>
      </c>
      <c r="Y519" s="107" t="s">
        <v>296</v>
      </c>
      <c r="Z519" s="107">
        <v>1</v>
      </c>
      <c r="AA519" s="107" t="s">
        <v>1581</v>
      </c>
      <c r="AB519" s="246">
        <v>2</v>
      </c>
      <c r="AC519" s="246">
        <v>1</v>
      </c>
      <c r="AD519" s="107">
        <v>2300</v>
      </c>
      <c r="AE519" s="107">
        <v>40</v>
      </c>
      <c r="AF519" s="107">
        <v>2</v>
      </c>
      <c r="AG519" s="107">
        <v>255700</v>
      </c>
      <c r="AH519" s="107">
        <v>8</v>
      </c>
      <c r="AI519" s="107" t="s">
        <v>1582</v>
      </c>
      <c r="AJ519" s="110">
        <v>2</v>
      </c>
      <c r="AK519" s="110"/>
      <c r="AL519" s="107"/>
      <c r="AM519" s="107">
        <v>2</v>
      </c>
      <c r="AN519" s="110" t="s">
        <v>907</v>
      </c>
      <c r="AO519" s="110">
        <v>770</v>
      </c>
      <c r="AP519" s="107" t="s">
        <v>1583</v>
      </c>
      <c r="AQ519" s="107" t="s">
        <v>1584</v>
      </c>
      <c r="AR519" s="107" t="s">
        <v>1585</v>
      </c>
      <c r="AS519" s="107" t="s">
        <v>1586</v>
      </c>
      <c r="AT519" s="107" t="s">
        <v>478</v>
      </c>
      <c r="AU519" s="111">
        <v>21.728999999999999</v>
      </c>
      <c r="AV519" s="111">
        <v>25.766999999999999</v>
      </c>
      <c r="AW519" s="111">
        <v>32.488999999999997</v>
      </c>
      <c r="AX519" s="111">
        <v>20.103999999999999</v>
      </c>
      <c r="AY519" s="111">
        <v>17.009</v>
      </c>
      <c r="AZ519" s="111">
        <v>212.94800000000001</v>
      </c>
      <c r="BA519" s="111">
        <v>19.567</v>
      </c>
      <c r="BB519" s="111">
        <v>27.635999999999999</v>
      </c>
      <c r="BC519" s="111">
        <v>322.49700000000001</v>
      </c>
      <c r="BD519" s="111">
        <v>25.492999999999999</v>
      </c>
      <c r="BE519" s="111">
        <v>127.432</v>
      </c>
      <c r="BF519" s="111">
        <v>39.1</v>
      </c>
      <c r="BG519" s="107">
        <v>98941.62</v>
      </c>
      <c r="BH519" s="112">
        <v>98721.69</v>
      </c>
      <c r="BI519" s="111">
        <v>14.257</v>
      </c>
      <c r="BJ519" s="112">
        <v>477.197</v>
      </c>
      <c r="BK519" s="112">
        <v>74151.3</v>
      </c>
      <c r="BL519" s="111">
        <v>10.709</v>
      </c>
      <c r="BM519" s="112">
        <v>471.435</v>
      </c>
      <c r="BN519" s="112">
        <v>49476.197999999997</v>
      </c>
      <c r="BO519" s="111">
        <v>7.1449999999999996</v>
      </c>
      <c r="BP519" s="112">
        <v>363.34100000000001</v>
      </c>
      <c r="BQ519" s="112">
        <v>24711.584999999999</v>
      </c>
      <c r="BR519" s="111">
        <v>3.569</v>
      </c>
      <c r="BS519" s="107">
        <v>213.64599999999999</v>
      </c>
      <c r="BT519" s="107">
        <v>994815.93</v>
      </c>
      <c r="BU519" s="112">
        <v>994785.17799999996</v>
      </c>
      <c r="BV519" s="107">
        <v>16.858000000000001</v>
      </c>
      <c r="BW519" s="107">
        <v>481.46800000000002</v>
      </c>
      <c r="BX519" s="107">
        <v>746060.80099999998</v>
      </c>
      <c r="BY519" s="107">
        <v>12.643000000000001</v>
      </c>
      <c r="BZ519" s="107">
        <v>462.46100000000001</v>
      </c>
      <c r="CA519" s="107">
        <v>497382.19300000003</v>
      </c>
      <c r="CB519" s="107">
        <v>8.4290000000000003</v>
      </c>
      <c r="CC519" s="107">
        <v>344.83499999999998</v>
      </c>
      <c r="CD519" s="107">
        <v>248768.05300000001</v>
      </c>
      <c r="CE519" s="107">
        <v>4.2160000000000002</v>
      </c>
      <c r="CF519" s="107">
        <v>223.773</v>
      </c>
      <c r="CG519" s="107">
        <v>311203.38</v>
      </c>
      <c r="CH519" s="112">
        <v>310327.79300000001</v>
      </c>
      <c r="CI519" s="107">
        <v>19.460999999999999</v>
      </c>
      <c r="CJ519" s="107">
        <v>445.18700000000001</v>
      </c>
      <c r="CK519" s="107">
        <v>233608.315</v>
      </c>
      <c r="CL519" s="107">
        <v>14.648999999999999</v>
      </c>
      <c r="CM519" s="107">
        <v>443.82600000000002</v>
      </c>
      <c r="CN519" s="107">
        <v>155490.55600000001</v>
      </c>
      <c r="CO519" s="107">
        <v>9.7509999999999994</v>
      </c>
      <c r="CP519" s="107">
        <v>299.60599999999999</v>
      </c>
      <c r="CQ519" s="107">
        <v>77850.163</v>
      </c>
      <c r="CR519" s="107">
        <v>4.8819999999999997</v>
      </c>
      <c r="CS519" s="107">
        <v>205.751</v>
      </c>
      <c r="CT519" s="107">
        <v>155186.32999999999</v>
      </c>
      <c r="CU519" s="112">
        <v>155209.57999999999</v>
      </c>
      <c r="CV519" s="107">
        <v>10.31</v>
      </c>
      <c r="CW519" s="107">
        <v>441.41</v>
      </c>
      <c r="CX519" s="112">
        <v>116424.13</v>
      </c>
      <c r="CY519" s="107">
        <v>7.73</v>
      </c>
      <c r="CZ519" s="107">
        <v>330.87</v>
      </c>
      <c r="DA519" s="112">
        <v>77547.37</v>
      </c>
      <c r="DB519" s="107">
        <v>5.15</v>
      </c>
      <c r="DC519" s="107">
        <v>250.51</v>
      </c>
      <c r="DD519" s="112">
        <v>38812.620000000003</v>
      </c>
      <c r="DE519" s="107">
        <v>2.58</v>
      </c>
      <c r="DF519" s="107">
        <v>177.08</v>
      </c>
      <c r="DG519" s="107">
        <v>200748.56</v>
      </c>
      <c r="DH519" s="112">
        <v>201010.11</v>
      </c>
      <c r="DI519" s="107">
        <v>9.6199999999999992</v>
      </c>
      <c r="DJ519" s="107">
        <v>447.4</v>
      </c>
      <c r="DK519" s="112">
        <v>150706.48000000001</v>
      </c>
      <c r="DL519" s="107">
        <v>7.22</v>
      </c>
      <c r="DM519" s="107">
        <v>369.96</v>
      </c>
      <c r="DN519" s="112">
        <v>100286.95</v>
      </c>
      <c r="DO519" s="107">
        <v>4.8</v>
      </c>
      <c r="DP519" s="107">
        <v>289.51</v>
      </c>
      <c r="DQ519" s="112">
        <v>50150.97</v>
      </c>
      <c r="DR519" s="107">
        <v>2.4</v>
      </c>
      <c r="DS519" s="107">
        <v>199.58</v>
      </c>
      <c r="DT519" s="107">
        <v>118723.24</v>
      </c>
      <c r="DU519" s="112">
        <v>118832.91</v>
      </c>
      <c r="DV519" s="107">
        <v>121.65</v>
      </c>
      <c r="DW519" s="107">
        <v>445.13</v>
      </c>
      <c r="DX519" s="112">
        <v>89112.92</v>
      </c>
      <c r="DY519" s="107">
        <v>91.23</v>
      </c>
      <c r="DZ519" s="107">
        <v>364.27</v>
      </c>
      <c r="EA519" s="112">
        <v>59400.52</v>
      </c>
      <c r="EB519" s="107">
        <v>60.81</v>
      </c>
      <c r="EC519" s="107">
        <v>286.2</v>
      </c>
      <c r="ED519" s="112">
        <v>29684.89</v>
      </c>
      <c r="EE519" s="107">
        <v>30.39</v>
      </c>
      <c r="EF519" s="107">
        <v>214.9</v>
      </c>
      <c r="EG519" s="107">
        <v>4238890.84</v>
      </c>
      <c r="EH519" s="111">
        <v>4250178.93</v>
      </c>
      <c r="EI519" s="107">
        <v>12.002000000000001</v>
      </c>
      <c r="EJ519" s="107">
        <v>460.01</v>
      </c>
      <c r="EK519" s="112">
        <v>3711978.5449999999</v>
      </c>
      <c r="EL519" s="107">
        <v>10.481999999999999</v>
      </c>
      <c r="EM519" s="107">
        <v>456.49799999999999</v>
      </c>
      <c r="EN519" s="112">
        <v>3184178.1612800001</v>
      </c>
      <c r="EO519" s="107">
        <v>8.9920000000000009</v>
      </c>
      <c r="EP519" s="107">
        <v>422.40100000000001</v>
      </c>
      <c r="EQ519" s="112">
        <v>2651239.0895799999</v>
      </c>
      <c r="ER519" s="107">
        <v>7.4870000000000001</v>
      </c>
      <c r="ES519" s="107">
        <v>329.26400000000001</v>
      </c>
      <c r="ET519" s="112">
        <v>2129277.5004199999</v>
      </c>
      <c r="EU519" s="107">
        <v>6.0129999999999999</v>
      </c>
      <c r="EV519" s="107">
        <v>287.50299999999999</v>
      </c>
      <c r="EW519" s="112">
        <v>1589610.2942600001</v>
      </c>
      <c r="EX519" s="107">
        <v>4.4889999999999999</v>
      </c>
      <c r="EY519" s="107">
        <v>218.089</v>
      </c>
      <c r="EZ519" s="112">
        <v>1065878.1433999999</v>
      </c>
      <c r="FA519" s="107">
        <v>3.01</v>
      </c>
      <c r="FB519" s="107">
        <v>177.87899999999999</v>
      </c>
      <c r="FC519" s="112">
        <v>529397.94830000005</v>
      </c>
      <c r="FD519" s="107">
        <v>1.4950000000000001</v>
      </c>
      <c r="FE519" s="107">
        <v>147.06200000000001</v>
      </c>
      <c r="FF519" s="107">
        <v>2352.3000000000002</v>
      </c>
      <c r="FG519" s="112">
        <v>2414.75</v>
      </c>
      <c r="FH519" s="107">
        <v>7.14</v>
      </c>
      <c r="FI519" s="107">
        <v>181.66</v>
      </c>
      <c r="FJ519" s="112">
        <v>1170.3699999999999</v>
      </c>
      <c r="FK519" s="107">
        <v>3.46</v>
      </c>
      <c r="FL519" s="107">
        <v>177.82</v>
      </c>
      <c r="FM519" s="107">
        <v>11493.89</v>
      </c>
      <c r="FN519" s="112">
        <v>11220.1</v>
      </c>
      <c r="FO519" s="107">
        <v>82.14</v>
      </c>
      <c r="FP519" s="107">
        <v>184.22</v>
      </c>
      <c r="FQ519" s="112">
        <v>5743.44</v>
      </c>
      <c r="FR519" s="107">
        <v>42.05</v>
      </c>
      <c r="FS519" s="107">
        <v>180.28</v>
      </c>
      <c r="FT519" s="107">
        <v>135.63</v>
      </c>
      <c r="FU519" s="107">
        <v>11.77</v>
      </c>
      <c r="FV519" s="107">
        <v>463.46</v>
      </c>
      <c r="FW519" s="107">
        <v>136.06</v>
      </c>
      <c r="FX519" s="107">
        <v>11.81</v>
      </c>
      <c r="FY519" s="107">
        <v>461.65</v>
      </c>
      <c r="FZ519" s="107">
        <v>1967632.39</v>
      </c>
      <c r="GA519" s="107">
        <v>13.29</v>
      </c>
      <c r="GB519" s="107">
        <v>468.23</v>
      </c>
      <c r="GC519" s="107">
        <v>9009243.7899999991</v>
      </c>
      <c r="GD519" s="107">
        <v>60.83</v>
      </c>
      <c r="GE519" s="113">
        <v>477.38</v>
      </c>
      <c r="GF519" s="113">
        <v>105.3</v>
      </c>
      <c r="GG519" s="113">
        <v>30.7</v>
      </c>
      <c r="GH519" s="113">
        <v>94.4</v>
      </c>
      <c r="GI519" s="113">
        <v>57</v>
      </c>
      <c r="GJ519" s="113">
        <v>39.1</v>
      </c>
      <c r="GK519" s="113">
        <v>229.7</v>
      </c>
      <c r="GL519" s="107">
        <v>0</v>
      </c>
      <c r="GM519" s="107">
        <v>1</v>
      </c>
      <c r="GN519" s="107">
        <v>0</v>
      </c>
      <c r="GO519" s="133">
        <v>2</v>
      </c>
      <c r="GP519" s="133">
        <v>0</v>
      </c>
      <c r="GQ519" s="133">
        <v>0</v>
      </c>
      <c r="GR519" s="133" t="s">
        <v>1106</v>
      </c>
      <c r="GS519" s="72"/>
      <c r="GT519" s="72">
        <v>0.87170000000000003</v>
      </c>
      <c r="GU519" s="72">
        <v>0.91890000000000005</v>
      </c>
      <c r="GV519" s="72">
        <v>0.94159999999999999</v>
      </c>
      <c r="GW519" s="72">
        <v>0.93069999999999997</v>
      </c>
      <c r="GX519" s="72" t="s">
        <v>1085</v>
      </c>
      <c r="GY519" s="72">
        <v>0.98</v>
      </c>
      <c r="GZ519" s="72">
        <v>769</v>
      </c>
      <c r="HA519" s="133" t="s">
        <v>1587</v>
      </c>
      <c r="HB519" s="133" t="s">
        <v>981</v>
      </c>
      <c r="HC519" s="53" t="str">
        <f t="shared" si="55"/>
        <v>232</v>
      </c>
      <c r="HD519" s="56">
        <f t="shared" si="53"/>
        <v>2021</v>
      </c>
      <c r="HF519" s="56" t="e">
        <f>MATCH(ROUND(#REF!,1),#REF!,0)</f>
        <v>#REF!</v>
      </c>
      <c r="HG519" s="56" t="e">
        <f>MATCH(ROUND(#REF!,1),#REF!,0)</f>
        <v>#REF!</v>
      </c>
      <c r="HH519" s="56" t="e">
        <f>MATCH(ROUND(#REF!,1),#REF!,0)</f>
        <v>#REF!</v>
      </c>
      <c r="HI519" s="56" t="e">
        <f>MATCH(ROUND(#REF!,1),#REF!,0)</f>
        <v>#REF!</v>
      </c>
      <c r="HK519" s="115">
        <f t="shared" si="56"/>
        <v>1</v>
      </c>
      <c r="HL519" s="115" t="str" cm="1">
        <f t="array" ref="HL519">IFERROR(INDEX(#REF!,'5. Data Set'!HH519),"")</f>
        <v/>
      </c>
      <c r="HN519" s="116" t="str" cm="1">
        <f t="array" ref="HN519">IF(IFERROR(INDEX($E$5:$E$900,SMALL(IF(ROUND($EH$5:$EH$900,1)=ROUND($EH519,1),ROW($EH$5:$EH$900)-4,""),1)),"")=$E519,"",IFERROR(INDEX($E$5:$E$900,SMALL(IF(ROUND($EH$5:$EH$900,1)=ROUND($EH519,1),ROW($EH$5:$EH$900)-4,""),1)),""))</f>
        <v/>
      </c>
      <c r="HO519" s="116" t="str" cm="1">
        <f t="array" ref="HO519">IF(IFERROR(INDEX($E$5:$E$900,SMALL(IF(ROUND($EH$5:$EH$900,1)=ROUND($EH519,1),ROW($EH$5:$EH$900)-4,""),2)),"")=$E519,"",IFERROR(INDEX($E$5:$E$900,SMALL(IF(ROUND($EH$5:$EH$900,1)=ROUND($EH519,1),ROW($EH$5:$EH$900)-4,""),2)),""))</f>
        <v/>
      </c>
      <c r="HP519" s="116" t="str" cm="1">
        <f t="array" ref="HP519">IF(IFERROR(INDEX($E$5:$E$900,SMALL(IF(ROUND($EH$5:$EH$900,1)=ROUND($EH519,1),ROW($EH$5:$EH$900)-4,""),3)),"")=$E519,"",IFERROR(INDEX($E$5:$E$900,SMALL(IF(ROUND($EH$5:$EH$900,1)=ROUND($EH519,1),ROW($EH$5:$EH$900)-4,""),3)),""))</f>
        <v/>
      </c>
      <c r="HQ519" s="117" t="str" cm="1">
        <f t="array" ref="HQ519">IF(IFERROR(INDEX($E$5:$E$900,SMALL(IF(ROUND($EH$5:$EH$900,1)=ROUND($EH519,1),ROW($EH$5:$EH$900)-4,""),4)),"")=$E519,"",IFERROR(INDEX($E$5:$E$900,SMALL(IF(ROUND($EH$5:$EH$900,1)=ROUND($EH519,1),ROW($EH$5:$EH$900)-4,""),4)),""))</f>
        <v/>
      </c>
      <c r="HR519" s="118"/>
      <c r="HS519" s="105" t="str">
        <f t="shared" si="57"/>
        <v>BCXJ</v>
      </c>
      <c r="HT519" s="119" t="str">
        <f t="shared" si="58"/>
        <v/>
      </c>
      <c r="HU519" s="119" t="str">
        <f t="shared" si="58"/>
        <v/>
      </c>
      <c r="HV519" s="119" t="str">
        <f t="shared" si="58"/>
        <v/>
      </c>
      <c r="HW519" s="119" t="str">
        <f t="shared" si="58"/>
        <v/>
      </c>
    </row>
    <row r="520" spans="1:231" ht="12.75" customHeight="1" x14ac:dyDescent="0.25">
      <c r="A520" s="110" t="s">
        <v>1072</v>
      </c>
      <c r="B520" s="110" t="s">
        <v>1579</v>
      </c>
      <c r="C520" s="107" t="s">
        <v>1074</v>
      </c>
      <c r="D520" s="108">
        <v>2021</v>
      </c>
      <c r="E520" s="109" t="s">
        <v>1588</v>
      </c>
      <c r="F520" s="107" t="s">
        <v>309</v>
      </c>
      <c r="G520" s="107" t="s">
        <v>1076</v>
      </c>
      <c r="H520" s="107" t="s">
        <v>1076</v>
      </c>
      <c r="I520" s="107" t="s">
        <v>1076</v>
      </c>
      <c r="J520" s="107" t="s">
        <v>1076</v>
      </c>
      <c r="K520" s="107" t="s">
        <v>1076</v>
      </c>
      <c r="L520" s="107" t="s">
        <v>1076</v>
      </c>
      <c r="M520" s="107" t="s">
        <v>1076</v>
      </c>
      <c r="N520" s="107" t="s">
        <v>1076</v>
      </c>
      <c r="O520" s="107" t="s">
        <v>1076</v>
      </c>
      <c r="P520" s="107" t="s">
        <v>1076</v>
      </c>
      <c r="Q520" s="107" t="s">
        <v>1076</v>
      </c>
      <c r="R520" s="107" t="s">
        <v>1076</v>
      </c>
      <c r="S520" s="107" t="s">
        <v>1077</v>
      </c>
      <c r="T520" s="107" t="s">
        <v>1077</v>
      </c>
      <c r="U520" s="107" t="s">
        <v>1077</v>
      </c>
      <c r="V520" s="107" t="s">
        <v>1077</v>
      </c>
      <c r="W520" s="107" t="s">
        <v>18</v>
      </c>
      <c r="X520" s="105" t="s">
        <v>1119</v>
      </c>
      <c r="Y520" s="107" t="s">
        <v>296</v>
      </c>
      <c r="Z520" s="107">
        <v>1</v>
      </c>
      <c r="AA520" s="107" t="s">
        <v>1589</v>
      </c>
      <c r="AB520" s="110">
        <v>2</v>
      </c>
      <c r="AC520" s="110">
        <v>1</v>
      </c>
      <c r="AD520" s="107">
        <v>2800</v>
      </c>
      <c r="AE520" s="107">
        <v>8</v>
      </c>
      <c r="AF520" s="107">
        <v>2</v>
      </c>
      <c r="AG520" s="107">
        <v>127700</v>
      </c>
      <c r="AH520" s="107">
        <v>8</v>
      </c>
      <c r="AI520" s="107" t="s">
        <v>1590</v>
      </c>
      <c r="AJ520" s="110">
        <v>2</v>
      </c>
      <c r="AK520" s="110"/>
      <c r="AL520" s="107"/>
      <c r="AM520" s="107">
        <v>2</v>
      </c>
      <c r="AN520" s="110" t="s">
        <v>907</v>
      </c>
      <c r="AO520" s="110">
        <v>770</v>
      </c>
      <c r="AP520" s="107" t="s">
        <v>1583</v>
      </c>
      <c r="AQ520" s="107" t="s">
        <v>1584</v>
      </c>
      <c r="AR520" s="107" t="s">
        <v>1585</v>
      </c>
      <c r="AS520" s="107" t="s">
        <v>1586</v>
      </c>
      <c r="AT520" s="107" t="s">
        <v>478</v>
      </c>
      <c r="AU520" s="111">
        <v>9.5289999999999999</v>
      </c>
      <c r="AV520" s="111">
        <v>15.41</v>
      </c>
      <c r="AW520" s="111">
        <v>14.705</v>
      </c>
      <c r="AX520" s="111">
        <v>9.0549999999999997</v>
      </c>
      <c r="AY520" s="111">
        <v>7.915</v>
      </c>
      <c r="AZ520" s="111">
        <v>102.538</v>
      </c>
      <c r="BA520" s="111">
        <v>9.3840000000000003</v>
      </c>
      <c r="BB520" s="111">
        <v>36.911999999999999</v>
      </c>
      <c r="BC520" s="111">
        <v>556.54600000000005</v>
      </c>
      <c r="BD520" s="111">
        <v>31.882000000000001</v>
      </c>
      <c r="BE520" s="111">
        <v>52.485999999999997</v>
      </c>
      <c r="BF520" s="111">
        <v>22.4</v>
      </c>
      <c r="BG520" s="107">
        <v>22297.39</v>
      </c>
      <c r="BH520" s="112">
        <v>22413.062000000002</v>
      </c>
      <c r="BI520" s="111">
        <v>3.2370000000000001</v>
      </c>
      <c r="BJ520" s="112">
        <v>241.43600000000001</v>
      </c>
      <c r="BK520" s="112">
        <v>16756.994999999999</v>
      </c>
      <c r="BL520" s="111">
        <v>2.42</v>
      </c>
      <c r="BM520" s="112">
        <v>215.91200000000001</v>
      </c>
      <c r="BN520" s="112">
        <v>11215.573</v>
      </c>
      <c r="BO520" s="111">
        <v>1.62</v>
      </c>
      <c r="BP520" s="112">
        <v>174.017</v>
      </c>
      <c r="BQ520" s="112">
        <v>5581.7070000000003</v>
      </c>
      <c r="BR520" s="111">
        <v>0.80600000000000005</v>
      </c>
      <c r="BS520" s="107">
        <v>136.749</v>
      </c>
      <c r="BT520" s="107">
        <v>321944.82</v>
      </c>
      <c r="BU520" s="112">
        <v>319987.56099999999</v>
      </c>
      <c r="BV520" s="107">
        <v>5.423</v>
      </c>
      <c r="BW520" s="107">
        <v>255.875</v>
      </c>
      <c r="BX520" s="107">
        <v>241342.905</v>
      </c>
      <c r="BY520" s="107">
        <v>4.09</v>
      </c>
      <c r="BZ520" s="107">
        <v>230.07499999999999</v>
      </c>
      <c r="CA520" s="107">
        <v>160964.15599999999</v>
      </c>
      <c r="CB520" s="107">
        <v>2.7280000000000002</v>
      </c>
      <c r="CC520" s="107">
        <v>179.13399999999999</v>
      </c>
      <c r="CD520" s="107">
        <v>80467.620999999999</v>
      </c>
      <c r="CE520" s="107">
        <v>1.3640000000000001</v>
      </c>
      <c r="CF520" s="107">
        <v>138.732</v>
      </c>
      <c r="CG520" s="107">
        <v>74767.7</v>
      </c>
      <c r="CH520" s="112">
        <v>73748.082999999999</v>
      </c>
      <c r="CI520" s="107">
        <v>4.625</v>
      </c>
      <c r="CJ520" s="107">
        <v>242.21899999999999</v>
      </c>
      <c r="CK520" s="107">
        <v>56048.377</v>
      </c>
      <c r="CL520" s="107">
        <v>3.5150000000000001</v>
      </c>
      <c r="CM520" s="107">
        <v>199.63</v>
      </c>
      <c r="CN520" s="107">
        <v>37441.315000000002</v>
      </c>
      <c r="CO520" s="107">
        <v>2.3479999999999999</v>
      </c>
      <c r="CP520" s="107">
        <v>160.51499999999999</v>
      </c>
      <c r="CQ520" s="107">
        <v>18682.48</v>
      </c>
      <c r="CR520" s="107">
        <v>1.1719999999999999</v>
      </c>
      <c r="CS520" s="107">
        <v>123.21599999999999</v>
      </c>
      <c r="CT520" s="107">
        <v>34695.019999999997</v>
      </c>
      <c r="CU520" s="107">
        <v>34685.360000000001</v>
      </c>
      <c r="CV520" s="107">
        <v>2.2999999999999998</v>
      </c>
      <c r="CW520" s="107">
        <v>194.78</v>
      </c>
      <c r="CX520" s="112">
        <v>26027.01</v>
      </c>
      <c r="CY520" s="107">
        <v>1.73</v>
      </c>
      <c r="CZ520" s="107">
        <v>143.22</v>
      </c>
      <c r="DA520" s="112">
        <v>17407.68</v>
      </c>
      <c r="DB520" s="107">
        <v>1.1599999999999999</v>
      </c>
      <c r="DC520" s="107">
        <v>126.46</v>
      </c>
      <c r="DD520" s="112">
        <v>8654.2999999999993</v>
      </c>
      <c r="DE520" s="107">
        <v>0.57999999999999996</v>
      </c>
      <c r="DF520" s="107">
        <v>111.57</v>
      </c>
      <c r="DG520" s="107">
        <v>47438.49</v>
      </c>
      <c r="DH520" s="112">
        <v>47519.43</v>
      </c>
      <c r="DI520" s="107">
        <v>2.2799999999999998</v>
      </c>
      <c r="DJ520" s="107">
        <v>217.91</v>
      </c>
      <c r="DK520" s="112">
        <v>35595.589999999997</v>
      </c>
      <c r="DL520" s="107">
        <v>1.7</v>
      </c>
      <c r="DM520" s="107">
        <v>175.71</v>
      </c>
      <c r="DN520" s="112">
        <v>23749.55</v>
      </c>
      <c r="DO520" s="107">
        <v>1.1399999999999999</v>
      </c>
      <c r="DP520" s="107">
        <v>143.33000000000001</v>
      </c>
      <c r="DQ520" s="112">
        <v>11879.8</v>
      </c>
      <c r="DR520" s="107">
        <v>0.56999999999999995</v>
      </c>
      <c r="DS520" s="107">
        <v>116.43</v>
      </c>
      <c r="DT520" s="107">
        <v>26975.09</v>
      </c>
      <c r="DU520" s="112">
        <v>26988.57</v>
      </c>
      <c r="DV520" s="107">
        <v>27.63</v>
      </c>
      <c r="DW520" s="107">
        <v>202.38</v>
      </c>
      <c r="DX520" s="112">
        <v>20232.64</v>
      </c>
      <c r="DY520" s="107">
        <v>20.71</v>
      </c>
      <c r="DZ520" s="107">
        <v>160.75</v>
      </c>
      <c r="EA520" s="112">
        <v>13513.51</v>
      </c>
      <c r="EB520" s="107">
        <v>13.83</v>
      </c>
      <c r="EC520" s="107">
        <v>134.30000000000001</v>
      </c>
      <c r="ED520" s="112">
        <v>6746.63</v>
      </c>
      <c r="EE520" s="107">
        <v>6.91</v>
      </c>
      <c r="EF520" s="107">
        <v>113.2</v>
      </c>
      <c r="EG520" s="107">
        <v>1054593.57</v>
      </c>
      <c r="EH520" s="111">
        <v>1055860.23</v>
      </c>
      <c r="EI520" s="107">
        <v>2.9820000000000002</v>
      </c>
      <c r="EJ520" s="107">
        <v>201.27</v>
      </c>
      <c r="EK520" s="112">
        <v>926029.36499999999</v>
      </c>
      <c r="EL520" s="107">
        <v>2.6150000000000002</v>
      </c>
      <c r="EM520" s="107">
        <v>190.58600000000001</v>
      </c>
      <c r="EN520" s="112">
        <v>794982.20330000005</v>
      </c>
      <c r="EO520" s="107">
        <v>2.2450000000000001</v>
      </c>
      <c r="EP520" s="107">
        <v>177.96</v>
      </c>
      <c r="EQ520" s="112">
        <v>657940.72771999997</v>
      </c>
      <c r="ER520" s="107">
        <v>1.8580000000000001</v>
      </c>
      <c r="ES520" s="107">
        <v>152.666</v>
      </c>
      <c r="ET520" s="112">
        <v>524086.26319999999</v>
      </c>
      <c r="EU520" s="107">
        <v>1.48</v>
      </c>
      <c r="EV520" s="107">
        <v>140.017</v>
      </c>
      <c r="EW520" s="112">
        <v>396959.93313999998</v>
      </c>
      <c r="EX520" s="107">
        <v>1.121</v>
      </c>
      <c r="EY520" s="107">
        <v>131.07400000000001</v>
      </c>
      <c r="EZ520" s="112">
        <v>265938.36734</v>
      </c>
      <c r="FA520" s="107">
        <v>0.751</v>
      </c>
      <c r="FB520" s="107">
        <v>120.17700000000001</v>
      </c>
      <c r="FC520" s="112">
        <v>134916.80153999999</v>
      </c>
      <c r="FD520" s="107">
        <v>0.38100000000000001</v>
      </c>
      <c r="FE520" s="107">
        <v>111.723</v>
      </c>
      <c r="FF520" s="107">
        <v>2603.31</v>
      </c>
      <c r="FG520" s="112">
        <v>2602.35</v>
      </c>
      <c r="FH520" s="107">
        <v>7.69</v>
      </c>
      <c r="FI520" s="107">
        <v>147.94</v>
      </c>
      <c r="FJ520" s="112">
        <v>1304.01</v>
      </c>
      <c r="FK520" s="107">
        <v>3.85</v>
      </c>
      <c r="FL520" s="107">
        <v>146.96</v>
      </c>
      <c r="FM520" s="107">
        <v>16185.25</v>
      </c>
      <c r="FN520" s="112">
        <v>16193.28</v>
      </c>
      <c r="FO520" s="107">
        <v>118.55</v>
      </c>
      <c r="FP520" s="107">
        <v>152.09</v>
      </c>
      <c r="FQ520" s="112">
        <v>8086.2</v>
      </c>
      <c r="FR520" s="107">
        <v>59.2</v>
      </c>
      <c r="FS520" s="107">
        <v>148.97999999999999</v>
      </c>
      <c r="FT520" s="107">
        <v>76.63</v>
      </c>
      <c r="FU520" s="107">
        <v>6.65</v>
      </c>
      <c r="FV520" s="107">
        <v>203.75</v>
      </c>
      <c r="FW520" s="107">
        <v>74.31</v>
      </c>
      <c r="FX520" s="107">
        <v>6.45</v>
      </c>
      <c r="FY520" s="107">
        <v>207.16</v>
      </c>
      <c r="FZ520" s="107">
        <v>494793.86</v>
      </c>
      <c r="GA520" s="107">
        <v>3.34</v>
      </c>
      <c r="GB520" s="107">
        <v>203.17</v>
      </c>
      <c r="GC520" s="107">
        <v>1545278.99</v>
      </c>
      <c r="GD520" s="107">
        <v>10.43</v>
      </c>
      <c r="GE520" s="113">
        <v>198.8</v>
      </c>
      <c r="GF520" s="113">
        <v>104.7</v>
      </c>
      <c r="GG520" s="113">
        <v>14.7</v>
      </c>
      <c r="GH520" s="113">
        <v>143.30000000000001</v>
      </c>
      <c r="GI520" s="113">
        <v>40.9</v>
      </c>
      <c r="GJ520" s="113">
        <v>22.4</v>
      </c>
      <c r="GK520" s="113">
        <v>229.8</v>
      </c>
      <c r="GL520" s="107">
        <v>0</v>
      </c>
      <c r="GM520" s="107">
        <v>1</v>
      </c>
      <c r="GN520" s="107">
        <v>0</v>
      </c>
      <c r="GO520" s="133">
        <v>2</v>
      </c>
      <c r="GP520" s="133">
        <v>0</v>
      </c>
      <c r="GQ520" s="133">
        <v>0</v>
      </c>
      <c r="GR520" s="133" t="s">
        <v>1106</v>
      </c>
      <c r="GS520" s="72"/>
      <c r="GT520" s="72">
        <v>0.87170000000000003</v>
      </c>
      <c r="GU520" s="72">
        <v>0.91890000000000005</v>
      </c>
      <c r="GV520" s="72">
        <v>0.94159999999999999</v>
      </c>
      <c r="GW520" s="72">
        <v>0.93069999999999997</v>
      </c>
      <c r="GX520" s="72" t="s">
        <v>1085</v>
      </c>
      <c r="GY520" s="72">
        <v>0.98</v>
      </c>
      <c r="GZ520" s="72">
        <v>769</v>
      </c>
      <c r="HA520" s="133" t="s">
        <v>1587</v>
      </c>
      <c r="HB520" s="133" t="s">
        <v>981</v>
      </c>
      <c r="HC520" s="53" t="str">
        <f t="shared" si="55"/>
        <v>233</v>
      </c>
      <c r="HD520" s="56">
        <f t="shared" si="53"/>
        <v>2021</v>
      </c>
      <c r="HF520" s="56" t="e">
        <f>MATCH(ROUND(#REF!,1),#REF!,0)</f>
        <v>#REF!</v>
      </c>
      <c r="HG520" s="56" t="e">
        <f>MATCH(ROUND(#REF!,1),#REF!,0)</f>
        <v>#REF!</v>
      </c>
      <c r="HH520" s="56" t="e">
        <f>MATCH(ROUND(#REF!,1),#REF!,0)</f>
        <v>#REF!</v>
      </c>
      <c r="HI520" s="56" t="e">
        <f>MATCH(ROUND(#REF!,1),#REF!,0)</f>
        <v>#REF!</v>
      </c>
      <c r="HK520" s="115">
        <f t="shared" si="56"/>
        <v>1</v>
      </c>
      <c r="HL520" s="115" t="str" cm="1">
        <f t="array" ref="HL520">IFERROR(INDEX(#REF!,'5. Data Set'!HH520),"")</f>
        <v/>
      </c>
      <c r="HN520" s="116" t="str" cm="1">
        <f t="array" ref="HN520">IF(IFERROR(INDEX($E$5:$E$900,SMALL(IF(ROUND($EH$5:$EH$900,1)=ROUND($EH520,1),ROW($EH$5:$EH$900)-4,""),1)),"")=$E520,"",IFERROR(INDEX($E$5:$E$900,SMALL(IF(ROUND($EH$5:$EH$900,1)=ROUND($EH520,1),ROW($EH$5:$EH$900)-4,""),1)),""))</f>
        <v/>
      </c>
      <c r="HO520" s="116" t="str" cm="1">
        <f t="array" ref="HO520">IF(IFERROR(INDEX($E$5:$E$900,SMALL(IF(ROUND($EH$5:$EH$900,1)=ROUND($EH520,1),ROW($EH$5:$EH$900)-4,""),2)),"")=$E520,"",IFERROR(INDEX($E$5:$E$900,SMALL(IF(ROUND($EH$5:$EH$900,1)=ROUND($EH520,1),ROW($EH$5:$EH$900)-4,""),2)),""))</f>
        <v/>
      </c>
      <c r="HP520" s="116" t="str" cm="1">
        <f t="array" ref="HP520">IF(IFERROR(INDEX($E$5:$E$900,SMALL(IF(ROUND($EH$5:$EH$900,1)=ROUND($EH520,1),ROW($EH$5:$EH$900)-4,""),3)),"")=$E520,"",IFERROR(INDEX($E$5:$E$900,SMALL(IF(ROUND($EH$5:$EH$900,1)=ROUND($EH520,1),ROW($EH$5:$EH$900)-4,""),3)),""))</f>
        <v/>
      </c>
      <c r="HQ520" s="117" t="str" cm="1">
        <f t="array" ref="HQ520">IF(IFERROR(INDEX($E$5:$E$900,SMALL(IF(ROUND($EH$5:$EH$900,1)=ROUND($EH520,1),ROW($EH$5:$EH$900)-4,""),4)),"")=$E520,"",IFERROR(INDEX($E$5:$E$900,SMALL(IF(ROUND($EH$5:$EH$900,1)=ROUND($EH520,1),ROW($EH$5:$EH$900)-4,""),4)),""))</f>
        <v/>
      </c>
      <c r="HR520" s="118"/>
      <c r="HS520" s="105" t="str">
        <f t="shared" si="57"/>
        <v>BCXJ</v>
      </c>
      <c r="HT520" s="119" t="str">
        <f t="shared" si="58"/>
        <v/>
      </c>
      <c r="HU520" s="119" t="str">
        <f t="shared" si="58"/>
        <v/>
      </c>
      <c r="HV520" s="119" t="str">
        <f t="shared" si="58"/>
        <v/>
      </c>
      <c r="HW520" s="119" t="str">
        <f t="shared" si="58"/>
        <v/>
      </c>
    </row>
    <row r="521" spans="1:231" ht="12.75" customHeight="1" x14ac:dyDescent="0.25">
      <c r="A521" s="110" t="s">
        <v>1072</v>
      </c>
      <c r="B521" s="110" t="s">
        <v>1579</v>
      </c>
      <c r="C521" s="107" t="s">
        <v>1074</v>
      </c>
      <c r="D521" s="108">
        <v>2021</v>
      </c>
      <c r="E521" s="109" t="s">
        <v>1591</v>
      </c>
      <c r="F521" s="107" t="s">
        <v>49</v>
      </c>
      <c r="G521" s="107" t="s">
        <v>1076</v>
      </c>
      <c r="H521" s="107" t="s">
        <v>1076</v>
      </c>
      <c r="I521" s="107" t="s">
        <v>1076</v>
      </c>
      <c r="J521" s="107" t="s">
        <v>1076</v>
      </c>
      <c r="K521" s="107" t="s">
        <v>1076</v>
      </c>
      <c r="L521" s="107" t="s">
        <v>1076</v>
      </c>
      <c r="M521" s="107" t="s">
        <v>1076</v>
      </c>
      <c r="N521" s="107" t="s">
        <v>1076</v>
      </c>
      <c r="O521" s="107" t="s">
        <v>1076</v>
      </c>
      <c r="P521" s="107" t="s">
        <v>1076</v>
      </c>
      <c r="Q521" s="107" t="s">
        <v>1076</v>
      </c>
      <c r="R521" s="107" t="s">
        <v>1076</v>
      </c>
      <c r="S521" s="107" t="s">
        <v>1077</v>
      </c>
      <c r="T521" s="107" t="s">
        <v>1077</v>
      </c>
      <c r="U521" s="107" t="s">
        <v>1077</v>
      </c>
      <c r="V521" s="107" t="s">
        <v>1077</v>
      </c>
      <c r="W521" s="107" t="s">
        <v>18</v>
      </c>
      <c r="X521" s="105" t="s">
        <v>1119</v>
      </c>
      <c r="Y521" s="107" t="s">
        <v>296</v>
      </c>
      <c r="Z521" s="107">
        <v>1</v>
      </c>
      <c r="AA521" s="107" t="s">
        <v>1592</v>
      </c>
      <c r="AB521" s="246">
        <v>2</v>
      </c>
      <c r="AC521" s="246">
        <v>1</v>
      </c>
      <c r="AD521" s="107">
        <v>3100</v>
      </c>
      <c r="AE521" s="107">
        <v>32</v>
      </c>
      <c r="AF521" s="107">
        <v>2</v>
      </c>
      <c r="AG521" s="107">
        <v>127700</v>
      </c>
      <c r="AH521" s="107">
        <v>8</v>
      </c>
      <c r="AI521" s="107" t="s">
        <v>1593</v>
      </c>
      <c r="AJ521" s="110">
        <v>2</v>
      </c>
      <c r="AK521" s="110"/>
      <c r="AL521" s="107"/>
      <c r="AM521" s="107">
        <v>2</v>
      </c>
      <c r="AN521" s="110" t="s">
        <v>907</v>
      </c>
      <c r="AO521" s="110">
        <v>770</v>
      </c>
      <c r="AP521" s="107" t="s">
        <v>1583</v>
      </c>
      <c r="AQ521" s="107" t="s">
        <v>1594</v>
      </c>
      <c r="AR521" s="107" t="s">
        <v>1595</v>
      </c>
      <c r="AS521" s="107" t="s">
        <v>1596</v>
      </c>
      <c r="AT521" s="107" t="s">
        <v>478</v>
      </c>
      <c r="AU521" s="111">
        <v>14.715999999999999</v>
      </c>
      <c r="AV521" s="111">
        <v>18.553999999999998</v>
      </c>
      <c r="AW521" s="111">
        <v>20.416</v>
      </c>
      <c r="AX521" s="111">
        <v>12.2</v>
      </c>
      <c r="AY521" s="111">
        <v>10.452999999999999</v>
      </c>
      <c r="AZ521" s="111">
        <v>138.119</v>
      </c>
      <c r="BA521" s="111">
        <v>13.241</v>
      </c>
      <c r="BB521" s="111">
        <v>29.161999999999999</v>
      </c>
      <c r="BC521" s="111">
        <v>451.77800000000002</v>
      </c>
      <c r="BD521" s="111">
        <v>22.568999999999999</v>
      </c>
      <c r="BE521" s="111">
        <v>56.552999999999997</v>
      </c>
      <c r="BF521" s="111">
        <v>26</v>
      </c>
      <c r="BG521" s="107">
        <v>45306.25</v>
      </c>
      <c r="BH521" s="112">
        <v>45310.368999999999</v>
      </c>
      <c r="BI521" s="111">
        <v>6.5439999999999996</v>
      </c>
      <c r="BJ521" s="112">
        <v>375.93299999999999</v>
      </c>
      <c r="BK521" s="112">
        <v>33970.082000000002</v>
      </c>
      <c r="BL521" s="111">
        <v>4.9059999999999997</v>
      </c>
      <c r="BM521" s="112">
        <v>293.37599999999998</v>
      </c>
      <c r="BN521" s="112">
        <v>22618.449000000001</v>
      </c>
      <c r="BO521" s="111">
        <v>3.266</v>
      </c>
      <c r="BP521" s="112">
        <v>215.221</v>
      </c>
      <c r="BQ521" s="112">
        <v>11328.107</v>
      </c>
      <c r="BR521" s="111">
        <v>1.6359999999999999</v>
      </c>
      <c r="BS521" s="107">
        <v>154.089</v>
      </c>
      <c r="BT521" s="107">
        <v>560067.87</v>
      </c>
      <c r="BU521" s="112">
        <v>560544.74800000002</v>
      </c>
      <c r="BV521" s="107">
        <v>9.4990000000000006</v>
      </c>
      <c r="BW521" s="107">
        <v>383.33800000000002</v>
      </c>
      <c r="BX521" s="107">
        <v>420191.95299999998</v>
      </c>
      <c r="BY521" s="107">
        <v>7.1210000000000004</v>
      </c>
      <c r="BZ521" s="107">
        <v>350.63</v>
      </c>
      <c r="CA521" s="107">
        <v>280158.87099999998</v>
      </c>
      <c r="CB521" s="107">
        <v>4.7480000000000002</v>
      </c>
      <c r="CC521" s="107">
        <v>268.858</v>
      </c>
      <c r="CD521" s="107">
        <v>140092.51300000001</v>
      </c>
      <c r="CE521" s="107">
        <v>2.3740000000000001</v>
      </c>
      <c r="CF521" s="107">
        <v>178.05199999999999</v>
      </c>
      <c r="CG521" s="107">
        <v>153678.53</v>
      </c>
      <c r="CH521" s="112">
        <v>152203.003</v>
      </c>
      <c r="CI521" s="107">
        <v>9.5449999999999999</v>
      </c>
      <c r="CJ521" s="107">
        <v>363.12400000000002</v>
      </c>
      <c r="CK521" s="107">
        <v>115269.995</v>
      </c>
      <c r="CL521" s="107">
        <v>7.2290000000000001</v>
      </c>
      <c r="CM521" s="107">
        <v>325.62200000000001</v>
      </c>
      <c r="CN521" s="107">
        <v>76806.063999999998</v>
      </c>
      <c r="CO521" s="107">
        <v>4.8159999999999998</v>
      </c>
      <c r="CP521" s="107">
        <v>239.29</v>
      </c>
      <c r="CQ521" s="107">
        <v>38398.355000000003</v>
      </c>
      <c r="CR521" s="107">
        <v>2.4079999999999999</v>
      </c>
      <c r="CS521" s="107">
        <v>162.79</v>
      </c>
      <c r="CT521" s="107">
        <v>73486.69</v>
      </c>
      <c r="CU521" s="107">
        <v>73501.23</v>
      </c>
      <c r="CV521" s="107">
        <v>4.88</v>
      </c>
      <c r="CW521" s="107">
        <v>356.69</v>
      </c>
      <c r="CX521" s="112">
        <v>55182.97</v>
      </c>
      <c r="CY521" s="107">
        <v>3.67</v>
      </c>
      <c r="CZ521" s="107">
        <v>247.62</v>
      </c>
      <c r="DA521" s="112">
        <v>36732.17</v>
      </c>
      <c r="DB521" s="107">
        <v>2.44</v>
      </c>
      <c r="DC521" s="107">
        <v>189.77</v>
      </c>
      <c r="DD521" s="112">
        <v>18395.04</v>
      </c>
      <c r="DE521" s="107">
        <v>1.22</v>
      </c>
      <c r="DF521" s="107">
        <v>143.63999999999999</v>
      </c>
      <c r="DG521" s="107">
        <v>97731.89</v>
      </c>
      <c r="DH521" s="112">
        <v>97843.88</v>
      </c>
      <c r="DI521" s="107">
        <v>4.68</v>
      </c>
      <c r="DJ521" s="107">
        <v>363.92</v>
      </c>
      <c r="DK521" s="112">
        <v>73295.149999999994</v>
      </c>
      <c r="DL521" s="107">
        <v>3.51</v>
      </c>
      <c r="DM521" s="107">
        <v>292.25</v>
      </c>
      <c r="DN521" s="112">
        <v>48841.77</v>
      </c>
      <c r="DO521" s="107">
        <v>2.34</v>
      </c>
      <c r="DP521" s="107">
        <v>222.25</v>
      </c>
      <c r="DQ521" s="112">
        <v>24414.37</v>
      </c>
      <c r="DR521" s="107">
        <v>1.17</v>
      </c>
      <c r="DS521" s="107">
        <v>159.19</v>
      </c>
      <c r="DT521" s="107">
        <v>56058.51</v>
      </c>
      <c r="DU521" s="112">
        <v>56113.47</v>
      </c>
      <c r="DV521" s="107">
        <v>57.44</v>
      </c>
      <c r="DW521" s="107">
        <v>363.86</v>
      </c>
      <c r="DX521" s="112">
        <v>42015.6</v>
      </c>
      <c r="DY521" s="107">
        <v>43.01</v>
      </c>
      <c r="DZ521" s="107">
        <v>264.94</v>
      </c>
      <c r="EA521" s="112">
        <v>28051.47</v>
      </c>
      <c r="EB521" s="107">
        <v>28.72</v>
      </c>
      <c r="EC521" s="107">
        <v>198.03</v>
      </c>
      <c r="ED521" s="112">
        <v>14028.96</v>
      </c>
      <c r="EE521" s="107">
        <v>14.36</v>
      </c>
      <c r="EF521" s="107">
        <v>146.66999999999999</v>
      </c>
      <c r="EG521" s="107">
        <v>2205971.12</v>
      </c>
      <c r="EH521" s="111">
        <v>2216134.9700000002</v>
      </c>
      <c r="EI521" s="107">
        <v>6.258</v>
      </c>
      <c r="EJ521" s="107">
        <v>354.36</v>
      </c>
      <c r="EK521" s="112">
        <v>1922491.7490000001</v>
      </c>
      <c r="EL521" s="107">
        <v>5.4290000000000003</v>
      </c>
      <c r="EM521" s="107">
        <v>355.27600000000001</v>
      </c>
      <c r="EN521" s="112">
        <v>1646976.49334</v>
      </c>
      <c r="EO521" s="107">
        <v>4.6509999999999998</v>
      </c>
      <c r="EP521" s="107">
        <v>275.93400000000003</v>
      </c>
      <c r="EQ521" s="112">
        <v>1384933.3617400001</v>
      </c>
      <c r="ER521" s="107">
        <v>3.911</v>
      </c>
      <c r="ES521" s="107">
        <v>229.98599999999999</v>
      </c>
      <c r="ET521" s="112">
        <v>1103059.9391000001</v>
      </c>
      <c r="EU521" s="107">
        <v>3.1150000000000002</v>
      </c>
      <c r="EV521" s="107">
        <v>200.863</v>
      </c>
      <c r="EW521" s="112">
        <v>826852.31389999995</v>
      </c>
      <c r="EX521" s="107">
        <v>2.335</v>
      </c>
      <c r="EY521" s="107">
        <v>174.24299999999999</v>
      </c>
      <c r="EZ521" s="112">
        <v>547457.67764000001</v>
      </c>
      <c r="FA521" s="107">
        <v>1.546</v>
      </c>
      <c r="FB521" s="107">
        <v>151.19200000000001</v>
      </c>
      <c r="FC521" s="112">
        <v>274082.95116</v>
      </c>
      <c r="FD521" s="107">
        <v>0.77400000000000002</v>
      </c>
      <c r="FE521" s="107">
        <v>134.74100000000001</v>
      </c>
      <c r="FF521" s="107">
        <v>2549.41</v>
      </c>
      <c r="FG521" s="112">
        <v>2574.11</v>
      </c>
      <c r="FH521" s="107">
        <v>7.61</v>
      </c>
      <c r="FI521" s="107">
        <v>183.5</v>
      </c>
      <c r="FJ521" s="112">
        <v>1275.73</v>
      </c>
      <c r="FK521" s="107">
        <v>3.77</v>
      </c>
      <c r="FL521" s="107">
        <v>183.7</v>
      </c>
      <c r="FM521" s="107">
        <v>16416.32</v>
      </c>
      <c r="FN521" s="112">
        <v>16207.06</v>
      </c>
      <c r="FO521" s="107">
        <v>118.66</v>
      </c>
      <c r="FP521" s="107">
        <v>188.81</v>
      </c>
      <c r="FQ521" s="112">
        <v>8214.6299999999992</v>
      </c>
      <c r="FR521" s="107">
        <v>60.14</v>
      </c>
      <c r="FS521" s="107">
        <v>185.18</v>
      </c>
      <c r="FT521" s="107">
        <v>99.08</v>
      </c>
      <c r="FU521" s="107">
        <v>8.6</v>
      </c>
      <c r="FV521" s="107">
        <v>387.58</v>
      </c>
      <c r="FW521" s="107">
        <v>98.35</v>
      </c>
      <c r="FX521" s="107">
        <v>8.5399999999999991</v>
      </c>
      <c r="FY521" s="107">
        <v>371.96</v>
      </c>
      <c r="FZ521" s="107">
        <v>988358.17</v>
      </c>
      <c r="GA521" s="107">
        <v>6.67</v>
      </c>
      <c r="GB521" s="107">
        <v>370.77</v>
      </c>
      <c r="GC521" s="107">
        <v>3177413.51</v>
      </c>
      <c r="GD521" s="107">
        <v>21.46</v>
      </c>
      <c r="GE521" s="113">
        <v>379.38</v>
      </c>
      <c r="GF521" s="113">
        <v>119.1</v>
      </c>
      <c r="GG521" s="113">
        <v>20</v>
      </c>
      <c r="GH521" s="113">
        <v>114.8</v>
      </c>
      <c r="GI521" s="113">
        <v>35.700000000000003</v>
      </c>
      <c r="GJ521" s="113">
        <v>26</v>
      </c>
      <c r="GK521" s="113">
        <v>230</v>
      </c>
      <c r="GL521" s="107">
        <v>0</v>
      </c>
      <c r="GM521" s="107">
        <v>1</v>
      </c>
      <c r="GN521" s="107">
        <v>0</v>
      </c>
      <c r="GO521" s="133">
        <v>2</v>
      </c>
      <c r="GP521" s="133">
        <v>0</v>
      </c>
      <c r="GQ521" s="133">
        <v>0</v>
      </c>
      <c r="GR521" s="133" t="s">
        <v>1106</v>
      </c>
      <c r="GS521" s="72"/>
      <c r="GT521" s="72">
        <v>0.87170000000000003</v>
      </c>
      <c r="GU521" s="72">
        <v>0.91890000000000005</v>
      </c>
      <c r="GV521" s="72">
        <v>0.94159999999999999</v>
      </c>
      <c r="GW521" s="72">
        <v>0.93069999999999997</v>
      </c>
      <c r="GX521" s="72" t="s">
        <v>1085</v>
      </c>
      <c r="GY521" s="72">
        <v>0.98</v>
      </c>
      <c r="GZ521" s="72">
        <v>769</v>
      </c>
      <c r="HA521" s="133" t="s">
        <v>1587</v>
      </c>
      <c r="HB521" s="133" t="s">
        <v>981</v>
      </c>
      <c r="HC521" s="53" t="str">
        <f t="shared" si="55"/>
        <v>234</v>
      </c>
      <c r="HD521" s="56">
        <f t="shared" si="53"/>
        <v>2021</v>
      </c>
      <c r="HF521" s="56" t="e">
        <f>MATCH(ROUND(#REF!,1),#REF!,0)</f>
        <v>#REF!</v>
      </c>
      <c r="HG521" s="56" t="e">
        <f>MATCH(ROUND(#REF!,1),#REF!,0)</f>
        <v>#REF!</v>
      </c>
      <c r="HH521" s="56" t="e">
        <f>MATCH(ROUND(#REF!,1),#REF!,0)</f>
        <v>#REF!</v>
      </c>
      <c r="HI521" s="56" t="e">
        <f>MATCH(ROUND(#REF!,1),#REF!,0)</f>
        <v>#REF!</v>
      </c>
      <c r="HK521" s="115">
        <f t="shared" si="56"/>
        <v>1</v>
      </c>
      <c r="HL521" s="115" t="str" cm="1">
        <f t="array" ref="HL521">IFERROR(INDEX(#REF!,'5. Data Set'!HH521),"")</f>
        <v/>
      </c>
      <c r="HN521" s="116" t="str" cm="1">
        <f t="array" ref="HN521">IF(IFERROR(INDEX($E$5:$E$900,SMALL(IF(ROUND($EH$5:$EH$900,1)=ROUND($EH521,1),ROW($EH$5:$EH$900)-4,""),1)),"")=$E521,"",IFERROR(INDEX($E$5:$E$900,SMALL(IF(ROUND($EH$5:$EH$900,1)=ROUND($EH521,1),ROW($EH$5:$EH$900)-4,""),1)),""))</f>
        <v/>
      </c>
      <c r="HO521" s="116" t="str" cm="1">
        <f t="array" ref="HO521">IF(IFERROR(INDEX($E$5:$E$900,SMALL(IF(ROUND($EH$5:$EH$900,1)=ROUND($EH521,1),ROW($EH$5:$EH$900)-4,""),2)),"")=$E521,"",IFERROR(INDEX($E$5:$E$900,SMALL(IF(ROUND($EH$5:$EH$900,1)=ROUND($EH521,1),ROW($EH$5:$EH$900)-4,""),2)),""))</f>
        <v/>
      </c>
      <c r="HP521" s="116" t="str" cm="1">
        <f t="array" ref="HP521">IF(IFERROR(INDEX($E$5:$E$900,SMALL(IF(ROUND($EH$5:$EH$900,1)=ROUND($EH521,1),ROW($EH$5:$EH$900)-4,""),3)),"")=$E521,"",IFERROR(INDEX($E$5:$E$900,SMALL(IF(ROUND($EH$5:$EH$900,1)=ROUND($EH521,1),ROW($EH$5:$EH$900)-4,""),3)),""))</f>
        <v/>
      </c>
      <c r="HQ521" s="117" t="str" cm="1">
        <f t="array" ref="HQ521">IF(IFERROR(INDEX($E$5:$E$900,SMALL(IF(ROUND($EH$5:$EH$900,1)=ROUND($EH521,1),ROW($EH$5:$EH$900)-4,""),4)),"")=$E521,"",IFERROR(INDEX($E$5:$E$900,SMALL(IF(ROUND($EH$5:$EH$900,1)=ROUND($EH521,1),ROW($EH$5:$EH$900)-4,""),4)),""))</f>
        <v/>
      </c>
      <c r="HR521" s="118"/>
      <c r="HS521" s="105" t="str">
        <f t="shared" si="57"/>
        <v>BCXJ</v>
      </c>
      <c r="HT521" s="119" t="str">
        <f t="shared" si="58"/>
        <v/>
      </c>
      <c r="HU521" s="119" t="str">
        <f t="shared" si="58"/>
        <v/>
      </c>
      <c r="HV521" s="119" t="str">
        <f t="shared" si="58"/>
        <v/>
      </c>
      <c r="HW521" s="119" t="str">
        <f t="shared" si="58"/>
        <v/>
      </c>
    </row>
    <row r="522" spans="1:231" ht="15" customHeight="1" x14ac:dyDescent="0.25">
      <c r="A522" s="110" t="s">
        <v>1072</v>
      </c>
      <c r="B522" s="110" t="s">
        <v>1597</v>
      </c>
      <c r="C522" s="107" t="s">
        <v>1074</v>
      </c>
      <c r="D522" s="108">
        <v>2021</v>
      </c>
      <c r="E522" s="109" t="s">
        <v>1598</v>
      </c>
      <c r="F522" s="107" t="s">
        <v>300</v>
      </c>
      <c r="G522" s="107" t="s">
        <v>1076</v>
      </c>
      <c r="H522" s="107" t="s">
        <v>1076</v>
      </c>
      <c r="I522" s="107" t="s">
        <v>1076</v>
      </c>
      <c r="J522" s="107" t="s">
        <v>1076</v>
      </c>
      <c r="K522" s="107" t="s">
        <v>1076</v>
      </c>
      <c r="L522" s="107" t="s">
        <v>1076</v>
      </c>
      <c r="M522" s="107" t="s">
        <v>1076</v>
      </c>
      <c r="N522" s="107" t="s">
        <v>1076</v>
      </c>
      <c r="O522" s="107" t="s">
        <v>1076</v>
      </c>
      <c r="P522" s="107" t="s">
        <v>1076</v>
      </c>
      <c r="Q522" s="107" t="s">
        <v>1076</v>
      </c>
      <c r="R522" s="107" t="s">
        <v>1076</v>
      </c>
      <c r="S522" s="107" t="s">
        <v>1077</v>
      </c>
      <c r="T522" s="107" t="s">
        <v>1077</v>
      </c>
      <c r="U522" s="107" t="s">
        <v>1077</v>
      </c>
      <c r="V522" s="107" t="s">
        <v>1077</v>
      </c>
      <c r="W522" s="107" t="s">
        <v>18</v>
      </c>
      <c r="X522" s="105" t="s">
        <v>1119</v>
      </c>
      <c r="Y522" s="107" t="s">
        <v>296</v>
      </c>
      <c r="Z522" s="107">
        <v>1</v>
      </c>
      <c r="AA522" s="107" t="s">
        <v>1599</v>
      </c>
      <c r="AB522" s="246">
        <v>2</v>
      </c>
      <c r="AC522" s="246">
        <v>1</v>
      </c>
      <c r="AD522" s="107">
        <v>2450</v>
      </c>
      <c r="AE522" s="107">
        <v>64</v>
      </c>
      <c r="AF522" s="107">
        <v>1.9692307692307693</v>
      </c>
      <c r="AG522" s="107">
        <v>255900</v>
      </c>
      <c r="AH522" s="107">
        <v>8</v>
      </c>
      <c r="AI522" s="107" t="s">
        <v>1600</v>
      </c>
      <c r="AJ522" s="110">
        <v>2</v>
      </c>
      <c r="AK522" s="110"/>
      <c r="AL522" s="107"/>
      <c r="AM522" s="107">
        <v>2</v>
      </c>
      <c r="AN522" s="110" t="s">
        <v>907</v>
      </c>
      <c r="AO522" s="110">
        <v>770</v>
      </c>
      <c r="AP522" s="107" t="s">
        <v>1583</v>
      </c>
      <c r="AQ522" s="107" t="s">
        <v>1601</v>
      </c>
      <c r="AR522" s="107" t="s">
        <v>1595</v>
      </c>
      <c r="AS522" s="107" t="s">
        <v>1596</v>
      </c>
      <c r="AT522" s="107" t="s">
        <v>1189</v>
      </c>
      <c r="AU522" s="111">
        <v>28.196000000000002</v>
      </c>
      <c r="AV522" s="111">
        <v>26.527999999999999</v>
      </c>
      <c r="AW522" s="111">
        <v>49.113</v>
      </c>
      <c r="AX522" s="111">
        <v>38.277000000000001</v>
      </c>
      <c r="AY522" s="111">
        <v>32</v>
      </c>
      <c r="AZ522" s="111">
        <v>592.995</v>
      </c>
      <c r="BA522" s="111">
        <v>30.279</v>
      </c>
      <c r="BB522" s="111">
        <v>39.314999999999998</v>
      </c>
      <c r="BC522" s="111">
        <v>577.51099999999997</v>
      </c>
      <c r="BD522" s="111">
        <v>23.14</v>
      </c>
      <c r="BE522" s="111">
        <v>123.43300000000001</v>
      </c>
      <c r="BF522" s="111">
        <v>54.1</v>
      </c>
      <c r="BG522" s="107">
        <v>118342.08</v>
      </c>
      <c r="BH522" s="112">
        <v>118290.402</v>
      </c>
      <c r="BI522" s="111">
        <v>17.082999999999998</v>
      </c>
      <c r="BJ522" s="112">
        <v>468.226</v>
      </c>
      <c r="BK522" s="112">
        <v>88757.385999999999</v>
      </c>
      <c r="BL522" s="111">
        <v>12.818</v>
      </c>
      <c r="BM522" s="112">
        <v>359.57100000000003</v>
      </c>
      <c r="BN522" s="112">
        <v>59218.853999999999</v>
      </c>
      <c r="BO522" s="111">
        <v>8.5519999999999996</v>
      </c>
      <c r="BP522" s="112">
        <v>312.14100000000002</v>
      </c>
      <c r="BQ522" s="112">
        <v>29588.775000000001</v>
      </c>
      <c r="BR522" s="111">
        <v>4.2729999999999997</v>
      </c>
      <c r="BS522" s="107">
        <v>240.93</v>
      </c>
      <c r="BT522" s="107">
        <v>841990.12</v>
      </c>
      <c r="BU522" s="112">
        <v>841987.10199999996</v>
      </c>
      <c r="BV522" s="107">
        <v>14.269</v>
      </c>
      <c r="BW522" s="107">
        <v>424.90600000000001</v>
      </c>
      <c r="BX522" s="107">
        <v>631719.01599999995</v>
      </c>
      <c r="BY522" s="107">
        <v>10.706</v>
      </c>
      <c r="BZ522" s="107">
        <v>316.51600000000002</v>
      </c>
      <c r="CA522" s="107">
        <v>420950.33299999998</v>
      </c>
      <c r="CB522" s="107">
        <v>7.1340000000000003</v>
      </c>
      <c r="CC522" s="107">
        <v>258.31</v>
      </c>
      <c r="CD522" s="107">
        <v>210661.41699999999</v>
      </c>
      <c r="CE522" s="107">
        <v>3.57</v>
      </c>
      <c r="CF522" s="107">
        <v>226.13300000000001</v>
      </c>
      <c r="CG522" s="107">
        <v>456767.2</v>
      </c>
      <c r="CH522" s="112">
        <v>456235.82400000002</v>
      </c>
      <c r="CI522" s="107">
        <v>28.61</v>
      </c>
      <c r="CJ522" s="107">
        <v>400.81599999999997</v>
      </c>
      <c r="CK522" s="107">
        <v>342696.21500000003</v>
      </c>
      <c r="CL522" s="107">
        <v>21.49</v>
      </c>
      <c r="CM522" s="107">
        <v>413.17700000000002</v>
      </c>
      <c r="CN522" s="107">
        <v>228465.00599999999</v>
      </c>
      <c r="CO522" s="107">
        <v>14.327</v>
      </c>
      <c r="CP522" s="107">
        <v>303.79000000000002</v>
      </c>
      <c r="CQ522" s="107">
        <v>114104.033</v>
      </c>
      <c r="CR522" s="107">
        <v>7.1550000000000002</v>
      </c>
      <c r="CS522" s="107">
        <v>215.34299999999999</v>
      </c>
      <c r="CT522" s="107">
        <v>332159.62</v>
      </c>
      <c r="CU522" s="107">
        <v>332059.23</v>
      </c>
      <c r="CV522" s="107">
        <v>22.05</v>
      </c>
      <c r="CW522" s="107">
        <v>422.75</v>
      </c>
      <c r="CX522" s="112">
        <v>249042.18</v>
      </c>
      <c r="CY522" s="107">
        <v>16.54</v>
      </c>
      <c r="CZ522" s="107">
        <v>383.63</v>
      </c>
      <c r="DA522" s="112">
        <v>166042.57</v>
      </c>
      <c r="DB522" s="107">
        <v>11.03</v>
      </c>
      <c r="DC522" s="107">
        <v>281.55</v>
      </c>
      <c r="DD522" s="112">
        <v>83055.13</v>
      </c>
      <c r="DE522" s="107">
        <v>5.52</v>
      </c>
      <c r="DF522" s="107">
        <v>226.41</v>
      </c>
      <c r="DG522" s="107">
        <v>420036.33</v>
      </c>
      <c r="DH522" s="112">
        <v>421301.5</v>
      </c>
      <c r="DI522" s="107">
        <v>20.170000000000002</v>
      </c>
      <c r="DJ522" s="107">
        <v>459.01</v>
      </c>
      <c r="DK522" s="112">
        <v>314972.64</v>
      </c>
      <c r="DL522" s="107">
        <v>15.08</v>
      </c>
      <c r="DM522" s="107">
        <v>447.48</v>
      </c>
      <c r="DN522" s="112">
        <v>209949.06</v>
      </c>
      <c r="DO522" s="107">
        <v>10.050000000000001</v>
      </c>
      <c r="DP522" s="107">
        <v>299.81</v>
      </c>
      <c r="DQ522" s="112">
        <v>105023.27</v>
      </c>
      <c r="DR522" s="107">
        <v>5.03</v>
      </c>
      <c r="DS522" s="107">
        <v>238.07</v>
      </c>
      <c r="DT522" s="107">
        <v>344894.44</v>
      </c>
      <c r="DU522" s="112">
        <v>347479.86</v>
      </c>
      <c r="DV522" s="107">
        <v>355.72</v>
      </c>
      <c r="DW522" s="107">
        <v>444.83</v>
      </c>
      <c r="DX522" s="112">
        <v>258743.69</v>
      </c>
      <c r="DY522" s="107">
        <v>264.88</v>
      </c>
      <c r="DZ522" s="107">
        <v>402.45</v>
      </c>
      <c r="EA522" s="112">
        <v>172340.49</v>
      </c>
      <c r="EB522" s="107">
        <v>176.43</v>
      </c>
      <c r="EC522" s="107">
        <v>304.95999999999998</v>
      </c>
      <c r="ED522" s="112">
        <v>86270.11</v>
      </c>
      <c r="EE522" s="107">
        <v>88.32</v>
      </c>
      <c r="EF522" s="107">
        <v>217.47</v>
      </c>
      <c r="EG522" s="107">
        <v>7475081.8399999999</v>
      </c>
      <c r="EH522" s="111">
        <v>7453933.3600000003</v>
      </c>
      <c r="EI522" s="107">
        <v>21.05</v>
      </c>
      <c r="EJ522" s="107">
        <v>455.56</v>
      </c>
      <c r="EK522" s="112">
        <v>6532652.7549999999</v>
      </c>
      <c r="EL522" s="107">
        <v>18.448</v>
      </c>
      <c r="EM522" s="107">
        <v>445.52199999999999</v>
      </c>
      <c r="EN522" s="112">
        <v>5598870.2077400004</v>
      </c>
      <c r="EO522" s="107">
        <v>15.811</v>
      </c>
      <c r="EP522" s="107">
        <v>418.81799999999998</v>
      </c>
      <c r="EQ522" s="112">
        <v>4664721.85482</v>
      </c>
      <c r="ER522" s="107">
        <v>13.173</v>
      </c>
      <c r="ES522" s="107">
        <v>357</v>
      </c>
      <c r="ET522" s="112">
        <v>3751112.0176200001</v>
      </c>
      <c r="EU522" s="107">
        <v>10.593</v>
      </c>
      <c r="EV522" s="107">
        <v>301.55799999999999</v>
      </c>
      <c r="EW522" s="112">
        <v>2804569.7327999999</v>
      </c>
      <c r="EX522" s="107">
        <v>7.92</v>
      </c>
      <c r="EY522" s="107">
        <v>276.565</v>
      </c>
      <c r="EZ522" s="112">
        <v>1868650.8181799999</v>
      </c>
      <c r="FA522" s="107">
        <v>5.2770000000000001</v>
      </c>
      <c r="FB522" s="107">
        <v>244.00399999999999</v>
      </c>
      <c r="FC522" s="112">
        <v>931315.45420000004</v>
      </c>
      <c r="FD522" s="107">
        <v>2.63</v>
      </c>
      <c r="FE522" s="107">
        <v>215.84800000000001</v>
      </c>
      <c r="FF522" s="107">
        <v>2525.6999999999998</v>
      </c>
      <c r="FG522" s="112">
        <v>2534.11</v>
      </c>
      <c r="FH522" s="107">
        <v>7.49</v>
      </c>
      <c r="FI522" s="107">
        <v>135.01</v>
      </c>
      <c r="FJ522" s="112">
        <v>1261.71</v>
      </c>
      <c r="FK522" s="107">
        <v>3.73</v>
      </c>
      <c r="FL522" s="107">
        <v>133.75</v>
      </c>
      <c r="FM522" s="107">
        <v>15106.56</v>
      </c>
      <c r="FN522" s="112">
        <v>15163.05</v>
      </c>
      <c r="FO522" s="107">
        <v>111.01</v>
      </c>
      <c r="FP522" s="107">
        <v>136.36000000000001</v>
      </c>
      <c r="FQ522" s="112">
        <v>7542.52</v>
      </c>
      <c r="FR522" s="107">
        <v>55.22</v>
      </c>
      <c r="FS522" s="107">
        <v>134.79</v>
      </c>
      <c r="FT522" s="107">
        <v>100.98</v>
      </c>
      <c r="FU522" s="107">
        <v>8.77</v>
      </c>
      <c r="FV522" s="107">
        <v>373.45</v>
      </c>
      <c r="FW522" s="107">
        <v>101.12</v>
      </c>
      <c r="FX522" s="107">
        <v>8.7799999999999994</v>
      </c>
      <c r="FY522" s="107">
        <v>384.81</v>
      </c>
      <c r="FZ522" s="107">
        <v>1842000.17</v>
      </c>
      <c r="GA522" s="107">
        <v>12.44</v>
      </c>
      <c r="GB522" s="107">
        <v>436.17</v>
      </c>
      <c r="GC522" s="107">
        <v>8042053.4299999997</v>
      </c>
      <c r="GD522" s="107">
        <v>54.3</v>
      </c>
      <c r="GE522" s="113">
        <v>439.94</v>
      </c>
      <c r="GF522" s="113">
        <v>85.8</v>
      </c>
      <c r="GG522" s="113">
        <v>50.2</v>
      </c>
      <c r="GH522" s="113">
        <v>150.69999999999999</v>
      </c>
      <c r="GI522" s="113">
        <v>53.4</v>
      </c>
      <c r="GJ522" s="113">
        <v>54.1</v>
      </c>
      <c r="GK522" s="113">
        <v>229.7</v>
      </c>
      <c r="GL522" s="107">
        <v>0</v>
      </c>
      <c r="GM522" s="107">
        <v>2</v>
      </c>
      <c r="GN522" s="107">
        <v>0</v>
      </c>
      <c r="GO522" s="133">
        <v>2</v>
      </c>
      <c r="GP522" s="133">
        <v>0</v>
      </c>
      <c r="GQ522" s="133">
        <v>0</v>
      </c>
      <c r="GR522" s="133" t="s">
        <v>1106</v>
      </c>
      <c r="GS522" s="72"/>
      <c r="GT522" s="72">
        <v>0.87170000000000003</v>
      </c>
      <c r="GU522" s="72">
        <v>0.91890000000000005</v>
      </c>
      <c r="GV522" s="72">
        <v>0.94159999999999999</v>
      </c>
      <c r="GW522" s="72">
        <v>0.93069999999999997</v>
      </c>
      <c r="GX522" s="72" t="s">
        <v>1085</v>
      </c>
      <c r="GY522" s="72">
        <v>0.98</v>
      </c>
      <c r="GZ522" s="72">
        <v>769</v>
      </c>
      <c r="HA522" s="133" t="s">
        <v>1587</v>
      </c>
      <c r="HB522" s="133" t="s">
        <v>981</v>
      </c>
      <c r="HC522" s="53" t="str">
        <f t="shared" si="55"/>
        <v>235</v>
      </c>
      <c r="HD522" s="56">
        <f t="shared" si="53"/>
        <v>2021</v>
      </c>
      <c r="HF522" s="56" t="e">
        <f>MATCH(ROUND(#REF!,1),#REF!,0)</f>
        <v>#REF!</v>
      </c>
      <c r="HG522" s="56" t="e">
        <f>MATCH(ROUND(#REF!,1),#REF!,0)</f>
        <v>#REF!</v>
      </c>
      <c r="HH522" s="56" t="e">
        <f>MATCH(ROUND(#REF!,1),#REF!,0)</f>
        <v>#REF!</v>
      </c>
      <c r="HI522" s="56" t="e">
        <f>MATCH(ROUND(#REF!,1),#REF!,0)</f>
        <v>#REF!</v>
      </c>
      <c r="HK522" s="115">
        <f t="shared" si="56"/>
        <v>1</v>
      </c>
      <c r="HL522" s="115" t="str" cm="1">
        <f t="array" ref="HL522">IFERROR(INDEX(#REF!,'5. Data Set'!HH522),"")</f>
        <v/>
      </c>
      <c r="HN522" s="116" t="str" cm="1">
        <f t="array" ref="HN522">IF(IFERROR(INDEX($E$5:$E$900,SMALL(IF(ROUND($EH$5:$EH$900,1)=ROUND($EH522,1),ROW($EH$5:$EH$900)-4,""),1)),"")=$E522,"",IFERROR(INDEX($E$5:$E$900,SMALL(IF(ROUND($EH$5:$EH$900,1)=ROUND($EH522,1),ROW($EH$5:$EH$900)-4,""),1)),""))</f>
        <v/>
      </c>
      <c r="HO522" s="116" t="str" cm="1">
        <f t="array" ref="HO522">IF(IFERROR(INDEX($E$5:$E$900,SMALL(IF(ROUND($EH$5:$EH$900,1)=ROUND($EH522,1),ROW($EH$5:$EH$900)-4,""),2)),"")=$E522,"",IFERROR(INDEX($E$5:$E$900,SMALL(IF(ROUND($EH$5:$EH$900,1)=ROUND($EH522,1),ROW($EH$5:$EH$900)-4,""),2)),""))</f>
        <v/>
      </c>
      <c r="HP522" s="116" t="str" cm="1">
        <f t="array" ref="HP522">IF(IFERROR(INDEX($E$5:$E$900,SMALL(IF(ROUND($EH$5:$EH$900,1)=ROUND($EH522,1),ROW($EH$5:$EH$900)-4,""),3)),"")=$E522,"",IFERROR(INDEX($E$5:$E$900,SMALL(IF(ROUND($EH$5:$EH$900,1)=ROUND($EH522,1),ROW($EH$5:$EH$900)-4,""),3)),""))</f>
        <v/>
      </c>
      <c r="HQ522" s="117" t="str" cm="1">
        <f t="array" ref="HQ522">IF(IFERROR(INDEX($E$5:$E$900,SMALL(IF(ROUND($EH$5:$EH$900,1)=ROUND($EH522,1),ROW($EH$5:$EH$900)-4,""),4)),"")=$E522,"",IFERROR(INDEX($E$5:$E$900,SMALL(IF(ROUND($EH$5:$EH$900,1)=ROUND($EH522,1),ROW($EH$5:$EH$900)-4,""),4)),""))</f>
        <v/>
      </c>
      <c r="HR522" s="118"/>
      <c r="HS522" s="105" t="str">
        <f t="shared" si="57"/>
        <v>BCXK</v>
      </c>
      <c r="HT522" s="119" t="str">
        <f t="shared" si="58"/>
        <v/>
      </c>
      <c r="HU522" s="119" t="str">
        <f t="shared" si="58"/>
        <v/>
      </c>
      <c r="HV522" s="119" t="str">
        <f t="shared" si="58"/>
        <v/>
      </c>
      <c r="HW522" s="119" t="str">
        <f t="shared" si="58"/>
        <v/>
      </c>
    </row>
    <row r="523" spans="1:231" ht="15" customHeight="1" x14ac:dyDescent="0.25">
      <c r="A523" s="110" t="s">
        <v>1072</v>
      </c>
      <c r="B523" s="110" t="s">
        <v>1597</v>
      </c>
      <c r="C523" s="107" t="s">
        <v>1074</v>
      </c>
      <c r="D523" s="108">
        <v>2021</v>
      </c>
      <c r="E523" s="109" t="s">
        <v>1602</v>
      </c>
      <c r="F523" s="107" t="s">
        <v>309</v>
      </c>
      <c r="G523" s="107" t="s">
        <v>1076</v>
      </c>
      <c r="H523" s="107" t="s">
        <v>1076</v>
      </c>
      <c r="I523" s="107" t="s">
        <v>1076</v>
      </c>
      <c r="J523" s="107" t="s">
        <v>1076</v>
      </c>
      <c r="K523" s="107" t="s">
        <v>1076</v>
      </c>
      <c r="L523" s="107" t="s">
        <v>1076</v>
      </c>
      <c r="M523" s="107" t="s">
        <v>1076</v>
      </c>
      <c r="N523" s="107" t="s">
        <v>1076</v>
      </c>
      <c r="O523" s="107" t="s">
        <v>1076</v>
      </c>
      <c r="P523" s="107" t="s">
        <v>1076</v>
      </c>
      <c r="Q523" s="107" t="s">
        <v>1076</v>
      </c>
      <c r="R523" s="107" t="s">
        <v>1076</v>
      </c>
      <c r="S523" s="107" t="s">
        <v>1077</v>
      </c>
      <c r="T523" s="107" t="s">
        <v>1077</v>
      </c>
      <c r="U523" s="107" t="s">
        <v>1077</v>
      </c>
      <c r="V523" s="107" t="s">
        <v>1077</v>
      </c>
      <c r="W523" s="107" t="s">
        <v>18</v>
      </c>
      <c r="X523" s="105" t="s">
        <v>1119</v>
      </c>
      <c r="Y523" s="107" t="s">
        <v>296</v>
      </c>
      <c r="Z523" s="107">
        <v>1</v>
      </c>
      <c r="AA523" s="107" t="s">
        <v>1603</v>
      </c>
      <c r="AB523" s="246">
        <v>2</v>
      </c>
      <c r="AC523" s="246">
        <v>1</v>
      </c>
      <c r="AD523" s="107">
        <v>3700</v>
      </c>
      <c r="AE523" s="107">
        <v>32</v>
      </c>
      <c r="AF523" s="107">
        <v>2</v>
      </c>
      <c r="AG523" s="107">
        <v>127900</v>
      </c>
      <c r="AH523" s="107">
        <v>8</v>
      </c>
      <c r="AI523" s="107" t="s">
        <v>1604</v>
      </c>
      <c r="AJ523" s="110">
        <v>2</v>
      </c>
      <c r="AK523" s="110"/>
      <c r="AL523" s="107"/>
      <c r="AM523" s="107">
        <v>2</v>
      </c>
      <c r="AN523" s="110" t="s">
        <v>907</v>
      </c>
      <c r="AO523" s="110">
        <v>770</v>
      </c>
      <c r="AP523" s="107" t="s">
        <v>1583</v>
      </c>
      <c r="AQ523" s="107" t="s">
        <v>1601</v>
      </c>
      <c r="AR523" s="107" t="s">
        <v>1595</v>
      </c>
      <c r="AS523" s="107" t="s">
        <v>1596</v>
      </c>
      <c r="AT523" s="107" t="s">
        <v>1189</v>
      </c>
      <c r="AU523" s="111">
        <v>10.255000000000001</v>
      </c>
      <c r="AV523" s="111">
        <v>14.208</v>
      </c>
      <c r="AW523" s="111">
        <v>14.951000000000001</v>
      </c>
      <c r="AX523" s="111">
        <v>9.4039999999999999</v>
      </c>
      <c r="AY523" s="111">
        <v>8.0579999999999998</v>
      </c>
      <c r="AZ523" s="111">
        <v>143.80199999999999</v>
      </c>
      <c r="BA523" s="111">
        <v>11.271000000000001</v>
      </c>
      <c r="BB523" s="111">
        <v>38.436</v>
      </c>
      <c r="BC523" s="111">
        <v>563.73800000000006</v>
      </c>
      <c r="BD523" s="111">
        <v>28.609000000000002</v>
      </c>
      <c r="BE523" s="111">
        <v>52.616999999999997</v>
      </c>
      <c r="BF523" s="111">
        <v>23.3</v>
      </c>
      <c r="BG523" s="107">
        <v>30186.67</v>
      </c>
      <c r="BH523" s="112">
        <v>30115.978999999999</v>
      </c>
      <c r="BI523" s="111">
        <v>4.3490000000000002</v>
      </c>
      <c r="BJ523" s="112">
        <v>273.46800000000002</v>
      </c>
      <c r="BK523" s="112">
        <v>22592.727999999999</v>
      </c>
      <c r="BL523" s="111">
        <v>3.2629999999999999</v>
      </c>
      <c r="BM523" s="112">
        <v>265.46699999999998</v>
      </c>
      <c r="BN523" s="112">
        <v>15123.966</v>
      </c>
      <c r="BO523" s="111">
        <v>2.1840000000000002</v>
      </c>
      <c r="BP523" s="112">
        <v>231.536</v>
      </c>
      <c r="BQ523" s="112">
        <v>7544.4059999999999</v>
      </c>
      <c r="BR523" s="111">
        <v>1.0900000000000001</v>
      </c>
      <c r="BS523" s="107">
        <v>181.649</v>
      </c>
      <c r="BT523" s="107">
        <v>401010.34</v>
      </c>
      <c r="BU523" s="112">
        <v>400807.38099999999</v>
      </c>
      <c r="BV523" s="107">
        <v>6.7919999999999998</v>
      </c>
      <c r="BW523" s="107">
        <v>311.33699999999999</v>
      </c>
      <c r="BX523" s="107">
        <v>300800.59399999998</v>
      </c>
      <c r="BY523" s="107">
        <v>5.0979999999999999</v>
      </c>
      <c r="BZ523" s="107">
        <v>290.13499999999999</v>
      </c>
      <c r="CA523" s="107">
        <v>200441.598</v>
      </c>
      <c r="CB523" s="107">
        <v>3.3969999999999998</v>
      </c>
      <c r="CC523" s="107">
        <v>249.738</v>
      </c>
      <c r="CD523" s="107">
        <v>100261.099</v>
      </c>
      <c r="CE523" s="107">
        <v>1.6990000000000001</v>
      </c>
      <c r="CF523" s="107">
        <v>217.39</v>
      </c>
      <c r="CG523" s="107">
        <v>97114.75</v>
      </c>
      <c r="CH523" s="112">
        <v>99678.365000000005</v>
      </c>
      <c r="CI523" s="107">
        <v>6.2510000000000003</v>
      </c>
      <c r="CJ523" s="107">
        <v>275.05500000000001</v>
      </c>
      <c r="CK523" s="107">
        <v>72790.87</v>
      </c>
      <c r="CL523" s="107">
        <v>4.5650000000000004</v>
      </c>
      <c r="CM523" s="107">
        <v>266.21800000000002</v>
      </c>
      <c r="CN523" s="107">
        <v>48501.033000000003</v>
      </c>
      <c r="CO523" s="107">
        <v>3.0409999999999999</v>
      </c>
      <c r="CP523" s="107">
        <v>213.19499999999999</v>
      </c>
      <c r="CQ523" s="107">
        <v>24313.683000000001</v>
      </c>
      <c r="CR523" s="107">
        <v>1.5249999999999999</v>
      </c>
      <c r="CS523" s="107">
        <v>169.61600000000001</v>
      </c>
      <c r="CT523" s="107">
        <v>53856.63</v>
      </c>
      <c r="CU523" s="107">
        <v>53826.76</v>
      </c>
      <c r="CV523" s="107">
        <v>3.58</v>
      </c>
      <c r="CW523" s="107">
        <v>251.01</v>
      </c>
      <c r="CX523" s="112">
        <v>40357.24</v>
      </c>
      <c r="CY523" s="107">
        <v>2.68</v>
      </c>
      <c r="CZ523" s="107">
        <v>238.59</v>
      </c>
      <c r="DA523" s="112">
        <v>26972.35</v>
      </c>
      <c r="DB523" s="107">
        <v>1.79</v>
      </c>
      <c r="DC523" s="107">
        <v>201.03</v>
      </c>
      <c r="DD523" s="112">
        <v>13437.42</v>
      </c>
      <c r="DE523" s="107">
        <v>0.89</v>
      </c>
      <c r="DF523" s="107">
        <v>162.69</v>
      </c>
      <c r="DG523" s="107">
        <v>70458.11</v>
      </c>
      <c r="DH523" s="112">
        <v>70666.41</v>
      </c>
      <c r="DI523" s="107">
        <v>3.38</v>
      </c>
      <c r="DJ523" s="107">
        <v>264.81</v>
      </c>
      <c r="DK523" s="112">
        <v>52838.080000000002</v>
      </c>
      <c r="DL523" s="107">
        <v>2.5299999999999998</v>
      </c>
      <c r="DM523" s="107">
        <v>251.52</v>
      </c>
      <c r="DN523" s="112">
        <v>35255.81</v>
      </c>
      <c r="DO523" s="107">
        <v>1.69</v>
      </c>
      <c r="DP523" s="107">
        <v>222.8</v>
      </c>
      <c r="DQ523" s="112">
        <v>17609.009999999998</v>
      </c>
      <c r="DR523" s="107">
        <v>0.84</v>
      </c>
      <c r="DS523" s="107">
        <v>194.65</v>
      </c>
      <c r="DT523" s="107">
        <v>56134.04</v>
      </c>
      <c r="DU523" s="112">
        <v>56452.81</v>
      </c>
      <c r="DV523" s="107">
        <v>57.79</v>
      </c>
      <c r="DW523" s="107">
        <v>256.18</v>
      </c>
      <c r="DX523" s="112">
        <v>42099.22</v>
      </c>
      <c r="DY523" s="107">
        <v>43.1</v>
      </c>
      <c r="DZ523" s="107">
        <v>243.15</v>
      </c>
      <c r="EA523" s="112">
        <v>28044.99</v>
      </c>
      <c r="EB523" s="107">
        <v>28.71</v>
      </c>
      <c r="EC523" s="107">
        <v>220.4</v>
      </c>
      <c r="ED523" s="112">
        <v>14028.89</v>
      </c>
      <c r="EE523" s="107">
        <v>14.36</v>
      </c>
      <c r="EF523" s="107">
        <v>174.93</v>
      </c>
      <c r="EG523" s="107">
        <v>1720738.67</v>
      </c>
      <c r="EH523" s="111">
        <v>1732235.04</v>
      </c>
      <c r="EI523" s="107">
        <v>4.8920000000000003</v>
      </c>
      <c r="EJ523" s="107">
        <v>276.01</v>
      </c>
      <c r="EK523" s="112">
        <v>1509188.4839999999</v>
      </c>
      <c r="EL523" s="107">
        <v>4.2619999999999996</v>
      </c>
      <c r="EM523" s="107">
        <v>257.22399999999999</v>
      </c>
      <c r="EN523" s="112">
        <v>1292864.15334</v>
      </c>
      <c r="EO523" s="107">
        <v>3.6509999999999998</v>
      </c>
      <c r="EP523" s="107">
        <v>238.40700000000001</v>
      </c>
      <c r="EQ523" s="112">
        <v>1077917.9629599999</v>
      </c>
      <c r="ER523" s="107">
        <v>3.044</v>
      </c>
      <c r="ES523" s="107">
        <v>205.66800000000001</v>
      </c>
      <c r="ET523" s="112">
        <v>860847.09854000004</v>
      </c>
      <c r="EU523" s="107">
        <v>2.431</v>
      </c>
      <c r="EV523" s="107">
        <v>201.697</v>
      </c>
      <c r="EW523" s="112">
        <v>647671.46985999995</v>
      </c>
      <c r="EX523" s="107">
        <v>1.829</v>
      </c>
      <c r="EY523" s="107">
        <v>181.61199999999999</v>
      </c>
      <c r="EZ523" s="112">
        <v>429892.38075999997</v>
      </c>
      <c r="FA523" s="107">
        <v>1.214</v>
      </c>
      <c r="FB523" s="107">
        <v>158.505</v>
      </c>
      <c r="FC523" s="112">
        <v>214237.9657</v>
      </c>
      <c r="FD523" s="107">
        <v>0.60499999999999998</v>
      </c>
      <c r="FE523" s="107">
        <v>143.71100000000001</v>
      </c>
      <c r="FF523" s="107">
        <v>2591.73</v>
      </c>
      <c r="FG523" s="112">
        <v>2600.54</v>
      </c>
      <c r="FH523" s="107">
        <v>7.68</v>
      </c>
      <c r="FI523" s="107">
        <v>142.87</v>
      </c>
      <c r="FJ523" s="112">
        <v>1292.4000000000001</v>
      </c>
      <c r="FK523" s="107">
        <v>3.82</v>
      </c>
      <c r="FL523" s="107">
        <v>139</v>
      </c>
      <c r="FM523" s="107">
        <v>15594.33</v>
      </c>
      <c r="FN523" s="112">
        <v>15596.92</v>
      </c>
      <c r="FO523" s="107">
        <v>114.19</v>
      </c>
      <c r="FP523" s="107">
        <v>145</v>
      </c>
      <c r="FQ523" s="112">
        <v>7807.82</v>
      </c>
      <c r="FR523" s="107">
        <v>57.16</v>
      </c>
      <c r="FS523" s="107">
        <v>141.63999999999999</v>
      </c>
      <c r="FT523" s="107">
        <v>95.82</v>
      </c>
      <c r="FU523" s="107">
        <v>8.32</v>
      </c>
      <c r="FV523" s="107">
        <v>283.36</v>
      </c>
      <c r="FW523" s="107">
        <v>99.44</v>
      </c>
      <c r="FX523" s="107">
        <v>8.6300000000000008</v>
      </c>
      <c r="FY523" s="107">
        <v>309.56</v>
      </c>
      <c r="FZ523" s="107">
        <v>728825.08</v>
      </c>
      <c r="GA523" s="107">
        <v>4.92</v>
      </c>
      <c r="GB523" s="107">
        <v>312.83</v>
      </c>
      <c r="GC523" s="107">
        <v>2273785.6</v>
      </c>
      <c r="GD523" s="107">
        <v>15.35</v>
      </c>
      <c r="GE523" s="113">
        <v>291.8</v>
      </c>
      <c r="GF523" s="113">
        <v>82.7</v>
      </c>
      <c r="GG523" s="113">
        <v>16</v>
      </c>
      <c r="GH523" s="113">
        <v>147.19999999999999</v>
      </c>
      <c r="GI523" s="113">
        <v>38.799999999999997</v>
      </c>
      <c r="GJ523" s="113">
        <v>23.3</v>
      </c>
      <c r="GK523" s="113">
        <v>229.7</v>
      </c>
      <c r="GL523" s="107">
        <v>0</v>
      </c>
      <c r="GM523" s="107">
        <v>2</v>
      </c>
      <c r="GN523" s="107">
        <v>0</v>
      </c>
      <c r="GO523" s="133">
        <v>2</v>
      </c>
      <c r="GP523" s="133">
        <v>0</v>
      </c>
      <c r="GQ523" s="133">
        <v>0</v>
      </c>
      <c r="GR523" s="133" t="s">
        <v>1106</v>
      </c>
      <c r="GS523" s="72"/>
      <c r="GT523" s="72">
        <v>0.87170000000000003</v>
      </c>
      <c r="GU523" s="72">
        <v>0.91890000000000005</v>
      </c>
      <c r="GV523" s="72">
        <v>0.94159999999999999</v>
      </c>
      <c r="GW523" s="72">
        <v>0.93069999999999997</v>
      </c>
      <c r="GX523" s="72" t="s">
        <v>1085</v>
      </c>
      <c r="GY523" s="72">
        <v>0.98</v>
      </c>
      <c r="GZ523" s="72">
        <v>769</v>
      </c>
      <c r="HA523" s="133" t="s">
        <v>1587</v>
      </c>
      <c r="HB523" s="133" t="s">
        <v>981</v>
      </c>
      <c r="HC523" s="53" t="str">
        <f t="shared" si="55"/>
        <v>236</v>
      </c>
      <c r="HD523" s="56">
        <f t="shared" si="53"/>
        <v>2021</v>
      </c>
      <c r="HF523" s="56" t="e">
        <f>MATCH(ROUND(#REF!,1),#REF!,0)</f>
        <v>#REF!</v>
      </c>
      <c r="HG523" s="56" t="e">
        <f>MATCH(ROUND(#REF!,1),#REF!,0)</f>
        <v>#REF!</v>
      </c>
      <c r="HH523" s="56" t="e">
        <f>MATCH(ROUND(#REF!,1),#REF!,0)</f>
        <v>#REF!</v>
      </c>
      <c r="HI523" s="56" t="e">
        <f>MATCH(ROUND(#REF!,1),#REF!,0)</f>
        <v>#REF!</v>
      </c>
      <c r="HK523" s="115">
        <f t="shared" si="56"/>
        <v>1</v>
      </c>
      <c r="HL523" s="115" t="str" cm="1">
        <f t="array" ref="HL523">IFERROR(INDEX(#REF!,'5. Data Set'!HH523),"")</f>
        <v/>
      </c>
      <c r="HN523" s="116" t="str" cm="1">
        <f t="array" ref="HN523">IF(IFERROR(INDEX($E$5:$E$900,SMALL(IF(ROUND($EH$5:$EH$900,1)=ROUND($EH523,1),ROW($EH$5:$EH$900)-4,""),1)),"")=$E523,"",IFERROR(INDEX($E$5:$E$900,SMALL(IF(ROUND($EH$5:$EH$900,1)=ROUND($EH523,1),ROW($EH$5:$EH$900)-4,""),1)),""))</f>
        <v/>
      </c>
      <c r="HO523" s="116" t="str" cm="1">
        <f t="array" ref="HO523">IF(IFERROR(INDEX($E$5:$E$900,SMALL(IF(ROUND($EH$5:$EH$900,1)=ROUND($EH523,1),ROW($EH$5:$EH$900)-4,""),2)),"")=$E523,"",IFERROR(INDEX($E$5:$E$900,SMALL(IF(ROUND($EH$5:$EH$900,1)=ROUND($EH523,1),ROW($EH$5:$EH$900)-4,""),2)),""))</f>
        <v/>
      </c>
      <c r="HP523" s="116" t="str" cm="1">
        <f t="array" ref="HP523">IF(IFERROR(INDEX($E$5:$E$900,SMALL(IF(ROUND($EH$5:$EH$900,1)=ROUND($EH523,1),ROW($EH$5:$EH$900)-4,""),3)),"")=$E523,"",IFERROR(INDEX($E$5:$E$900,SMALL(IF(ROUND($EH$5:$EH$900,1)=ROUND($EH523,1),ROW($EH$5:$EH$900)-4,""),3)),""))</f>
        <v/>
      </c>
      <c r="HQ523" s="117" t="str" cm="1">
        <f t="array" ref="HQ523">IF(IFERROR(INDEX($E$5:$E$900,SMALL(IF(ROUND($EH$5:$EH$900,1)=ROUND($EH523,1),ROW($EH$5:$EH$900)-4,""),4)),"")=$E523,"",IFERROR(INDEX($E$5:$E$900,SMALL(IF(ROUND($EH$5:$EH$900,1)=ROUND($EH523,1),ROW($EH$5:$EH$900)-4,""),4)),""))</f>
        <v/>
      </c>
      <c r="HR523" s="118"/>
      <c r="HS523" s="105" t="str">
        <f t="shared" si="57"/>
        <v>BCXK</v>
      </c>
      <c r="HT523" s="119" t="str">
        <f t="shared" si="58"/>
        <v/>
      </c>
      <c r="HU523" s="119" t="str">
        <f t="shared" si="58"/>
        <v/>
      </c>
      <c r="HV523" s="119" t="str">
        <f t="shared" si="58"/>
        <v/>
      </c>
      <c r="HW523" s="119" t="str">
        <f t="shared" si="58"/>
        <v/>
      </c>
    </row>
    <row r="524" spans="1:231" ht="12.75" customHeight="1" x14ac:dyDescent="0.25">
      <c r="A524" s="110" t="s">
        <v>1072</v>
      </c>
      <c r="B524" s="110" t="s">
        <v>1597</v>
      </c>
      <c r="C524" s="107" t="s">
        <v>1074</v>
      </c>
      <c r="D524" s="107">
        <v>2021</v>
      </c>
      <c r="E524" s="109" t="s">
        <v>1605</v>
      </c>
      <c r="F524" s="107" t="s">
        <v>49</v>
      </c>
      <c r="G524" s="107" t="s">
        <v>1076</v>
      </c>
      <c r="H524" s="107" t="s">
        <v>1076</v>
      </c>
      <c r="I524" s="107" t="s">
        <v>1076</v>
      </c>
      <c r="J524" s="107" t="s">
        <v>1076</v>
      </c>
      <c r="K524" s="107" t="s">
        <v>1076</v>
      </c>
      <c r="L524" s="107" t="s">
        <v>1076</v>
      </c>
      <c r="M524" s="107" t="s">
        <v>1076</v>
      </c>
      <c r="N524" s="107" t="s">
        <v>1076</v>
      </c>
      <c r="O524" s="107" t="s">
        <v>1076</v>
      </c>
      <c r="P524" s="107" t="s">
        <v>1076</v>
      </c>
      <c r="Q524" s="107" t="s">
        <v>1076</v>
      </c>
      <c r="R524" s="107" t="s">
        <v>1076</v>
      </c>
      <c r="S524" s="107" t="s">
        <v>1077</v>
      </c>
      <c r="T524" s="107" t="s">
        <v>1077</v>
      </c>
      <c r="U524" s="107" t="s">
        <v>1077</v>
      </c>
      <c r="V524" s="107" t="s">
        <v>1077</v>
      </c>
      <c r="W524" s="107" t="s">
        <v>18</v>
      </c>
      <c r="X524" s="105" t="s">
        <v>1119</v>
      </c>
      <c r="Y524" s="107" t="s">
        <v>296</v>
      </c>
      <c r="Z524" s="107">
        <v>1</v>
      </c>
      <c r="AA524" s="107" t="s">
        <v>1606</v>
      </c>
      <c r="AB524" s="110">
        <v>2</v>
      </c>
      <c r="AC524" s="110">
        <v>1</v>
      </c>
      <c r="AD524" s="107">
        <v>2800</v>
      </c>
      <c r="AE524" s="107">
        <v>32</v>
      </c>
      <c r="AF524" s="107">
        <v>2</v>
      </c>
      <c r="AG524" s="107">
        <v>127900</v>
      </c>
      <c r="AH524" s="107">
        <v>8</v>
      </c>
      <c r="AI524" s="107" t="s">
        <v>1604</v>
      </c>
      <c r="AJ524" s="110">
        <v>2</v>
      </c>
      <c r="AK524" s="110"/>
      <c r="AL524" s="107"/>
      <c r="AM524" s="107">
        <v>2</v>
      </c>
      <c r="AN524" s="110" t="s">
        <v>907</v>
      </c>
      <c r="AO524" s="110">
        <v>770</v>
      </c>
      <c r="AP524" s="107" t="s">
        <v>1583</v>
      </c>
      <c r="AQ524" s="107" t="s">
        <v>1601</v>
      </c>
      <c r="AR524" s="107" t="s">
        <v>1595</v>
      </c>
      <c r="AS524" s="107" t="s">
        <v>1596</v>
      </c>
      <c r="AT524" s="107" t="s">
        <v>1189</v>
      </c>
      <c r="AU524" s="111">
        <v>21.908999999999999</v>
      </c>
      <c r="AV524" s="111">
        <v>23.225999999999999</v>
      </c>
      <c r="AW524" s="111">
        <v>37.058</v>
      </c>
      <c r="AX524" s="111">
        <v>26.021000000000001</v>
      </c>
      <c r="AY524" s="111">
        <v>21.585000000000001</v>
      </c>
      <c r="AZ524" s="111">
        <v>369.68200000000002</v>
      </c>
      <c r="BA524" s="111">
        <v>22.879000000000001</v>
      </c>
      <c r="BB524" s="111">
        <v>41.597999999999999</v>
      </c>
      <c r="BC524" s="111">
        <v>612.88900000000001</v>
      </c>
      <c r="BD524" s="111">
        <v>23.937999999999999</v>
      </c>
      <c r="BE524" s="111">
        <v>69.034999999999997</v>
      </c>
      <c r="BF524" s="111">
        <v>40.700000000000003</v>
      </c>
      <c r="BG524" s="107">
        <v>82618.259999999995</v>
      </c>
      <c r="BH524" s="112">
        <v>82628.351999999999</v>
      </c>
      <c r="BI524" s="111">
        <v>11.933</v>
      </c>
      <c r="BJ524" s="112">
        <v>379.14100000000002</v>
      </c>
      <c r="BK524" s="112">
        <v>61957.597000000002</v>
      </c>
      <c r="BL524" s="111">
        <v>8.9480000000000004</v>
      </c>
      <c r="BM524" s="112">
        <v>346.65199999999999</v>
      </c>
      <c r="BN524" s="112">
        <v>41310.269</v>
      </c>
      <c r="BO524" s="111">
        <v>5.9660000000000002</v>
      </c>
      <c r="BP524" s="112">
        <v>269.42599999999999</v>
      </c>
      <c r="BQ524" s="112">
        <v>20593.313999999998</v>
      </c>
      <c r="BR524" s="111">
        <v>2.9740000000000002</v>
      </c>
      <c r="BS524" s="107">
        <v>232.203</v>
      </c>
      <c r="BT524" s="107">
        <v>674552.58</v>
      </c>
      <c r="BU524" s="112">
        <v>673611.39599999995</v>
      </c>
      <c r="BV524" s="107">
        <v>11.416</v>
      </c>
      <c r="BW524" s="107">
        <v>355.375</v>
      </c>
      <c r="BX524" s="107">
        <v>505828.36900000001</v>
      </c>
      <c r="BY524" s="107">
        <v>8.5719999999999992</v>
      </c>
      <c r="BZ524" s="107">
        <v>279.47000000000003</v>
      </c>
      <c r="CA524" s="107">
        <v>337119.41899999999</v>
      </c>
      <c r="CB524" s="107">
        <v>5.7130000000000001</v>
      </c>
      <c r="CC524" s="107">
        <v>248.43899999999999</v>
      </c>
      <c r="CD524" s="107">
        <v>168814.43900000001</v>
      </c>
      <c r="CE524" s="107">
        <v>2.8610000000000002</v>
      </c>
      <c r="CF524" s="107">
        <v>222.755</v>
      </c>
      <c r="CG524" s="107">
        <v>300414.05</v>
      </c>
      <c r="CH524" s="112">
        <v>295594.40000000002</v>
      </c>
      <c r="CI524" s="107">
        <v>18.536999999999999</v>
      </c>
      <c r="CJ524" s="107">
        <v>364.43599999999998</v>
      </c>
      <c r="CK524" s="107">
        <v>225366.90400000001</v>
      </c>
      <c r="CL524" s="107">
        <v>14.132999999999999</v>
      </c>
      <c r="CM524" s="107">
        <v>318.34500000000003</v>
      </c>
      <c r="CN524" s="107">
        <v>150383.61300000001</v>
      </c>
      <c r="CO524" s="107">
        <v>9.4309999999999992</v>
      </c>
      <c r="CP524" s="107">
        <v>248.327</v>
      </c>
      <c r="CQ524" s="107">
        <v>75159.736000000004</v>
      </c>
      <c r="CR524" s="107">
        <v>4.7130000000000001</v>
      </c>
      <c r="CS524" s="107">
        <v>214.304</v>
      </c>
      <c r="CT524" s="107">
        <v>182772.45</v>
      </c>
      <c r="CU524" s="107">
        <v>182811.19</v>
      </c>
      <c r="CV524" s="107">
        <v>12.14</v>
      </c>
      <c r="CW524" s="107">
        <v>325.45999999999998</v>
      </c>
      <c r="CX524" s="112">
        <v>137164.04</v>
      </c>
      <c r="CY524" s="107">
        <v>9.11</v>
      </c>
      <c r="CZ524" s="107">
        <v>295.57</v>
      </c>
      <c r="DA524" s="112">
        <v>91430.11</v>
      </c>
      <c r="DB524" s="107">
        <v>6.07</v>
      </c>
      <c r="DC524" s="107">
        <v>231.26</v>
      </c>
      <c r="DD524" s="112">
        <v>45665.89</v>
      </c>
      <c r="DE524" s="107">
        <v>3.03</v>
      </c>
      <c r="DF524" s="107">
        <v>199.74</v>
      </c>
      <c r="DG524" s="107">
        <v>223825</v>
      </c>
      <c r="DH524" s="112">
        <v>224520.97</v>
      </c>
      <c r="DI524" s="107">
        <v>10.75</v>
      </c>
      <c r="DJ524" s="107">
        <v>354.75</v>
      </c>
      <c r="DK524" s="112">
        <v>167906.07</v>
      </c>
      <c r="DL524" s="107">
        <v>8.0399999999999991</v>
      </c>
      <c r="DM524" s="107">
        <v>325.52</v>
      </c>
      <c r="DN524" s="112">
        <v>111910.46</v>
      </c>
      <c r="DO524" s="107">
        <v>5.36</v>
      </c>
      <c r="DP524" s="107">
        <v>240.01</v>
      </c>
      <c r="DQ524" s="112">
        <v>56005.06</v>
      </c>
      <c r="DR524" s="107">
        <v>2.68</v>
      </c>
      <c r="DS524" s="107">
        <v>206.34</v>
      </c>
      <c r="DT524" s="107">
        <v>176498.94</v>
      </c>
      <c r="DU524" s="112">
        <v>177236.83</v>
      </c>
      <c r="DV524" s="107">
        <v>181.44</v>
      </c>
      <c r="DW524" s="107">
        <v>344.36</v>
      </c>
      <c r="DX524" s="112">
        <v>132392.35</v>
      </c>
      <c r="DY524" s="107">
        <v>135.53</v>
      </c>
      <c r="DZ524" s="107">
        <v>311.66000000000003</v>
      </c>
      <c r="EA524" s="112">
        <v>88225.98</v>
      </c>
      <c r="EB524" s="107">
        <v>90.32</v>
      </c>
      <c r="EC524" s="107">
        <v>244.29</v>
      </c>
      <c r="ED524" s="112">
        <v>44173.22</v>
      </c>
      <c r="EE524" s="107">
        <v>45.22</v>
      </c>
      <c r="EF524" s="107">
        <v>205.09</v>
      </c>
      <c r="EG524" s="107">
        <v>4492307.6500000004</v>
      </c>
      <c r="EH524" s="111">
        <v>4547313.79</v>
      </c>
      <c r="EI524" s="107">
        <v>12.840999999999999</v>
      </c>
      <c r="EJ524" s="107">
        <v>363.8</v>
      </c>
      <c r="EK524" s="112">
        <v>3942382.4890000001</v>
      </c>
      <c r="EL524" s="107">
        <v>11.132999999999999</v>
      </c>
      <c r="EM524" s="107">
        <v>343.94200000000001</v>
      </c>
      <c r="EN524" s="112">
        <v>3370087.1397799999</v>
      </c>
      <c r="EO524" s="107">
        <v>9.5169999999999995</v>
      </c>
      <c r="EP524" s="107">
        <v>325.834</v>
      </c>
      <c r="EQ524" s="112">
        <v>2807756.7438599998</v>
      </c>
      <c r="ER524" s="107">
        <v>7.9290000000000003</v>
      </c>
      <c r="ES524" s="107">
        <v>291.49700000000001</v>
      </c>
      <c r="ET524" s="112">
        <v>2252154.4824000001</v>
      </c>
      <c r="EU524" s="107">
        <v>6.36</v>
      </c>
      <c r="EV524" s="107">
        <v>236.06</v>
      </c>
      <c r="EW524" s="112">
        <v>1685928.8507399999</v>
      </c>
      <c r="EX524" s="107">
        <v>4.7610000000000001</v>
      </c>
      <c r="EY524" s="107">
        <v>220.91399999999999</v>
      </c>
      <c r="EZ524" s="112">
        <v>1120057.3314199999</v>
      </c>
      <c r="FA524" s="107">
        <v>3.1629999999999998</v>
      </c>
      <c r="FB524" s="107">
        <v>197.595</v>
      </c>
      <c r="FC524" s="112">
        <v>558081.04784000001</v>
      </c>
      <c r="FD524" s="107">
        <v>1.5760000000000001</v>
      </c>
      <c r="FE524" s="107">
        <v>177.066</v>
      </c>
      <c r="FF524" s="107">
        <v>2585.85</v>
      </c>
      <c r="FG524" s="112">
        <v>2588.37</v>
      </c>
      <c r="FH524" s="107">
        <v>7.65</v>
      </c>
      <c r="FI524" s="107">
        <v>130.16999999999999</v>
      </c>
      <c r="FJ524" s="112">
        <v>1283.52</v>
      </c>
      <c r="FK524" s="107">
        <v>3.79</v>
      </c>
      <c r="FL524" s="107">
        <v>128.76</v>
      </c>
      <c r="FM524" s="107">
        <v>15462.19</v>
      </c>
      <c r="FN524" s="112">
        <v>15410.64</v>
      </c>
      <c r="FO524" s="107">
        <v>112.82</v>
      </c>
      <c r="FP524" s="107">
        <v>131.27000000000001</v>
      </c>
      <c r="FQ524" s="112">
        <v>7741.14</v>
      </c>
      <c r="FR524" s="107">
        <v>56.67</v>
      </c>
      <c r="FS524" s="107">
        <v>129.68</v>
      </c>
      <c r="FT524" s="107">
        <v>76.959999999999994</v>
      </c>
      <c r="FU524" s="107">
        <v>6.68</v>
      </c>
      <c r="FV524" s="107">
        <v>279.35000000000002</v>
      </c>
      <c r="FW524" s="107">
        <v>80.349999999999994</v>
      </c>
      <c r="FX524" s="107">
        <v>6.98</v>
      </c>
      <c r="FY524" s="107">
        <v>291.12</v>
      </c>
      <c r="FZ524" s="107">
        <v>1540111.52</v>
      </c>
      <c r="GA524" s="107">
        <v>10.4</v>
      </c>
      <c r="GB524" s="107">
        <v>370.72</v>
      </c>
      <c r="GC524" s="107">
        <v>3112089.49</v>
      </c>
      <c r="GD524" s="107">
        <v>21.01</v>
      </c>
      <c r="GE524" s="113">
        <v>304.39999999999998</v>
      </c>
      <c r="GF524" s="113">
        <v>86.1</v>
      </c>
      <c r="GG524" s="113">
        <v>36.700000000000003</v>
      </c>
      <c r="GH524" s="113">
        <v>159.69999999999999</v>
      </c>
      <c r="GI524" s="113">
        <v>40.700000000000003</v>
      </c>
      <c r="GJ524" s="113">
        <v>40.700000000000003</v>
      </c>
      <c r="GK524" s="113">
        <v>229.5</v>
      </c>
      <c r="GL524" s="107">
        <v>0</v>
      </c>
      <c r="GM524" s="107">
        <v>2</v>
      </c>
      <c r="GN524" s="107">
        <v>0</v>
      </c>
      <c r="GO524" s="133">
        <v>2</v>
      </c>
      <c r="GP524" s="133">
        <v>0</v>
      </c>
      <c r="GQ524" s="133">
        <v>0</v>
      </c>
      <c r="GR524" s="133" t="s">
        <v>1106</v>
      </c>
      <c r="GS524" s="72"/>
      <c r="GT524" s="72">
        <v>0.87170000000000003</v>
      </c>
      <c r="GU524" s="72">
        <v>0.91890000000000005</v>
      </c>
      <c r="GV524" s="72">
        <v>0.94159999999999999</v>
      </c>
      <c r="GW524" s="72">
        <v>0.93069999999999997</v>
      </c>
      <c r="GX524" s="72" t="s">
        <v>1085</v>
      </c>
      <c r="GY524" s="72">
        <v>0.98</v>
      </c>
      <c r="GZ524" s="72">
        <v>769</v>
      </c>
      <c r="HA524" s="133" t="s">
        <v>1587</v>
      </c>
      <c r="HB524" s="133" t="s">
        <v>981</v>
      </c>
      <c r="HC524" s="53" t="str">
        <f t="shared" si="55"/>
        <v>237</v>
      </c>
      <c r="HD524" s="56">
        <f t="shared" si="53"/>
        <v>2021</v>
      </c>
      <c r="HF524" s="56" t="e">
        <f>MATCH(ROUND(#REF!,1),#REF!,0)</f>
        <v>#REF!</v>
      </c>
      <c r="HG524" s="56" t="e">
        <f>MATCH(ROUND(#REF!,1),#REF!,0)</f>
        <v>#REF!</v>
      </c>
      <c r="HH524" s="56" t="e">
        <f>MATCH(ROUND(#REF!,1),#REF!,0)</f>
        <v>#REF!</v>
      </c>
      <c r="HI524" s="56" t="e">
        <f>MATCH(ROUND(#REF!,1),#REF!,0)</f>
        <v>#REF!</v>
      </c>
      <c r="HK524" s="115">
        <f t="shared" si="56"/>
        <v>1</v>
      </c>
      <c r="HL524" s="115" t="str" cm="1">
        <f t="array" ref="HL524">IFERROR(INDEX(#REF!,'5. Data Set'!HH524),"")</f>
        <v/>
      </c>
      <c r="HN524" s="116" t="str" cm="1">
        <f t="array" ref="HN524">IF(IFERROR(INDEX($E$5:$E$900,SMALL(IF(ROUND($EH$5:$EH$900,1)=ROUND($EH524,1),ROW($EH$5:$EH$900)-4,""),1)),"")=$E524,"",IFERROR(INDEX($E$5:$E$900,SMALL(IF(ROUND($EH$5:$EH$900,1)=ROUND($EH524,1),ROW($EH$5:$EH$900)-4,""),1)),""))</f>
        <v/>
      </c>
      <c r="HO524" s="116" t="str" cm="1">
        <f t="array" ref="HO524">IF(IFERROR(INDEX($E$5:$E$900,SMALL(IF(ROUND($EH$5:$EH$900,1)=ROUND($EH524,1),ROW($EH$5:$EH$900)-4,""),2)),"")=$E524,"",IFERROR(INDEX($E$5:$E$900,SMALL(IF(ROUND($EH$5:$EH$900,1)=ROUND($EH524,1),ROW($EH$5:$EH$900)-4,""),2)),""))</f>
        <v/>
      </c>
      <c r="HP524" s="116" t="str" cm="1">
        <f t="array" ref="HP524">IF(IFERROR(INDEX($E$5:$E$900,SMALL(IF(ROUND($EH$5:$EH$900,1)=ROUND($EH524,1),ROW($EH$5:$EH$900)-4,""),3)),"")=$E524,"",IFERROR(INDEX($E$5:$E$900,SMALL(IF(ROUND($EH$5:$EH$900,1)=ROUND($EH524,1),ROW($EH$5:$EH$900)-4,""),3)),""))</f>
        <v/>
      </c>
      <c r="HQ524" s="117" t="str" cm="1">
        <f t="array" ref="HQ524">IF(IFERROR(INDEX($E$5:$E$900,SMALL(IF(ROUND($EH$5:$EH$900,1)=ROUND($EH524,1),ROW($EH$5:$EH$900)-4,""),4)),"")=$E524,"",IFERROR(INDEX($E$5:$E$900,SMALL(IF(ROUND($EH$5:$EH$900,1)=ROUND($EH524,1),ROW($EH$5:$EH$900)-4,""),4)),""))</f>
        <v/>
      </c>
      <c r="HR524" s="118"/>
      <c r="HS524" s="105" t="str">
        <f t="shared" si="57"/>
        <v>BCXK</v>
      </c>
      <c r="HT524" s="119" t="str">
        <f t="shared" si="58"/>
        <v/>
      </c>
      <c r="HU524" s="119" t="str">
        <f t="shared" si="58"/>
        <v/>
      </c>
      <c r="HV524" s="119" t="str">
        <f t="shared" si="58"/>
        <v/>
      </c>
      <c r="HW524" s="119" t="str">
        <f t="shared" si="58"/>
        <v/>
      </c>
    </row>
    <row r="525" spans="1:231" ht="12.75" customHeight="1" x14ac:dyDescent="0.25">
      <c r="A525" s="110" t="s">
        <v>1072</v>
      </c>
      <c r="B525" s="110" t="s">
        <v>1607</v>
      </c>
      <c r="C525" s="107" t="s">
        <v>1074</v>
      </c>
      <c r="D525" s="107">
        <v>2021</v>
      </c>
      <c r="E525" s="109" t="s">
        <v>1608</v>
      </c>
      <c r="F525" s="107" t="s">
        <v>300</v>
      </c>
      <c r="G525" s="107" t="s">
        <v>1076</v>
      </c>
      <c r="H525" s="107" t="s">
        <v>1076</v>
      </c>
      <c r="I525" s="107" t="s">
        <v>1076</v>
      </c>
      <c r="J525" s="107" t="s">
        <v>1076</v>
      </c>
      <c r="K525" s="107" t="s">
        <v>1076</v>
      </c>
      <c r="L525" s="107" t="s">
        <v>1076</v>
      </c>
      <c r="M525" s="107" t="s">
        <v>1076</v>
      </c>
      <c r="N525" s="107" t="s">
        <v>1076</v>
      </c>
      <c r="O525" s="107" t="s">
        <v>1076</v>
      </c>
      <c r="P525" s="107" t="s">
        <v>1076</v>
      </c>
      <c r="Q525" s="107" t="s">
        <v>1076</v>
      </c>
      <c r="R525" s="107" t="s">
        <v>1076</v>
      </c>
      <c r="S525" s="107" t="s">
        <v>1077</v>
      </c>
      <c r="T525" s="107" t="s">
        <v>1077</v>
      </c>
      <c r="U525" s="107" t="s">
        <v>1077</v>
      </c>
      <c r="V525" s="107" t="s">
        <v>1077</v>
      </c>
      <c r="W525" s="107" t="s">
        <v>18</v>
      </c>
      <c r="X525" s="105" t="s">
        <v>1098</v>
      </c>
      <c r="Y525" s="107" t="s">
        <v>296</v>
      </c>
      <c r="Z525" s="107">
        <v>1</v>
      </c>
      <c r="AA525" s="107" t="s">
        <v>1138</v>
      </c>
      <c r="AB525" s="246">
        <v>2</v>
      </c>
      <c r="AC525" s="246">
        <v>1</v>
      </c>
      <c r="AD525" s="107">
        <v>2300</v>
      </c>
      <c r="AE525" s="107">
        <v>40</v>
      </c>
      <c r="AF525" s="107">
        <v>2</v>
      </c>
      <c r="AG525" s="107">
        <v>255700</v>
      </c>
      <c r="AH525" s="126">
        <v>8</v>
      </c>
      <c r="AI525" s="107" t="s">
        <v>1609</v>
      </c>
      <c r="AJ525" s="110">
        <v>2</v>
      </c>
      <c r="AK525" s="110"/>
      <c r="AL525" s="107"/>
      <c r="AM525" s="107">
        <v>2</v>
      </c>
      <c r="AN525" s="110" t="s">
        <v>756</v>
      </c>
      <c r="AO525" s="110">
        <v>1050</v>
      </c>
      <c r="AP525" s="107" t="s">
        <v>1583</v>
      </c>
      <c r="AQ525" s="107" t="s">
        <v>1584</v>
      </c>
      <c r="AR525" s="107" t="s">
        <v>1585</v>
      </c>
      <c r="AS525" s="107" t="s">
        <v>1586</v>
      </c>
      <c r="AT525" s="107" t="s">
        <v>478</v>
      </c>
      <c r="AU525" s="111">
        <v>18.495999999999999</v>
      </c>
      <c r="AV525" s="111">
        <v>17.995000000000001</v>
      </c>
      <c r="AW525" s="111">
        <v>28.323</v>
      </c>
      <c r="AX525" s="111">
        <v>16.189</v>
      </c>
      <c r="AY525" s="111">
        <v>13.673999999999999</v>
      </c>
      <c r="AZ525" s="111">
        <v>173.732</v>
      </c>
      <c r="BA525" s="111">
        <v>15.128</v>
      </c>
      <c r="BB525" s="111">
        <v>28.536000000000001</v>
      </c>
      <c r="BC525" s="111">
        <v>209.91800000000001</v>
      </c>
      <c r="BD525" s="111">
        <v>20.34</v>
      </c>
      <c r="BE525" s="111">
        <v>106.044</v>
      </c>
      <c r="BF525" s="111">
        <v>31.5</v>
      </c>
      <c r="BG525" s="107">
        <v>94735.97</v>
      </c>
      <c r="BH525" s="112">
        <v>94441.245999999999</v>
      </c>
      <c r="BI525" s="111">
        <v>13.638999999999999</v>
      </c>
      <c r="BJ525" s="112">
        <v>500.58100000000002</v>
      </c>
      <c r="BK525" s="112">
        <v>70915.247000000003</v>
      </c>
      <c r="BL525" s="111">
        <v>10.241</v>
      </c>
      <c r="BM525" s="112">
        <v>497.48599999999999</v>
      </c>
      <c r="BN525" s="112">
        <v>47309.178999999996</v>
      </c>
      <c r="BO525" s="111">
        <v>6.8319999999999999</v>
      </c>
      <c r="BP525" s="112">
        <v>428.71899999999999</v>
      </c>
      <c r="BQ525" s="112">
        <v>23659.806</v>
      </c>
      <c r="BR525" s="111">
        <v>3.4169999999999998</v>
      </c>
      <c r="BS525" s="107">
        <v>260.95400000000001</v>
      </c>
      <c r="BT525" s="107">
        <v>735716.48</v>
      </c>
      <c r="BU525" s="112">
        <v>735716.28500000003</v>
      </c>
      <c r="BV525" s="107">
        <v>12.468</v>
      </c>
      <c r="BW525" s="107">
        <v>509.32799999999997</v>
      </c>
      <c r="BX525" s="107">
        <v>551864.52899999998</v>
      </c>
      <c r="BY525" s="107">
        <v>9.3520000000000003</v>
      </c>
      <c r="BZ525" s="107">
        <v>467.76400000000001</v>
      </c>
      <c r="CA525" s="107">
        <v>367843.989</v>
      </c>
      <c r="CB525" s="107">
        <v>6.234</v>
      </c>
      <c r="CC525" s="107">
        <v>396.089</v>
      </c>
      <c r="CD525" s="107">
        <v>183905.42300000001</v>
      </c>
      <c r="CE525" s="107">
        <v>3.117</v>
      </c>
      <c r="CF525" s="107">
        <v>228.94300000000001</v>
      </c>
      <c r="CG525" s="107">
        <v>305112.89</v>
      </c>
      <c r="CH525" s="112">
        <v>307106.72600000002</v>
      </c>
      <c r="CI525" s="107">
        <v>19.259</v>
      </c>
      <c r="CJ525" s="107">
        <v>472.57799999999997</v>
      </c>
      <c r="CK525" s="107">
        <v>228917.76199999999</v>
      </c>
      <c r="CL525" s="107">
        <v>14.355</v>
      </c>
      <c r="CM525" s="107">
        <v>473.39400000000001</v>
      </c>
      <c r="CN525" s="107">
        <v>152430.94</v>
      </c>
      <c r="CO525" s="107">
        <v>9.5589999999999993</v>
      </c>
      <c r="CP525" s="107">
        <v>392.50599999999997</v>
      </c>
      <c r="CQ525" s="107">
        <v>76192.05</v>
      </c>
      <c r="CR525" s="107">
        <v>4.7779999999999996</v>
      </c>
      <c r="CS525" s="107">
        <v>223.44</v>
      </c>
      <c r="CT525" s="107">
        <v>155250.38</v>
      </c>
      <c r="CU525" s="112">
        <v>155239.10999999999</v>
      </c>
      <c r="CV525" s="107">
        <v>10.31</v>
      </c>
      <c r="CW525" s="107">
        <v>472.48</v>
      </c>
      <c r="CX525" s="112">
        <v>116525.3</v>
      </c>
      <c r="CY525" s="107">
        <v>7.74</v>
      </c>
      <c r="CZ525" s="107">
        <v>437.58</v>
      </c>
      <c r="DA525" s="112">
        <v>77667.929999999993</v>
      </c>
      <c r="DB525" s="107">
        <v>5.16</v>
      </c>
      <c r="DC525" s="107">
        <v>362.88</v>
      </c>
      <c r="DD525" s="112">
        <v>38800.14</v>
      </c>
      <c r="DE525" s="107">
        <v>2.58</v>
      </c>
      <c r="DF525" s="107">
        <v>205.84</v>
      </c>
      <c r="DG525" s="107">
        <v>198874.36</v>
      </c>
      <c r="DH525" s="112">
        <v>199091.84</v>
      </c>
      <c r="DI525" s="107">
        <v>9.5299999999999994</v>
      </c>
      <c r="DJ525" s="107">
        <v>475.07</v>
      </c>
      <c r="DK525" s="112">
        <v>149137.91</v>
      </c>
      <c r="DL525" s="107">
        <v>7.14</v>
      </c>
      <c r="DM525" s="107">
        <v>473.7</v>
      </c>
      <c r="DN525" s="112">
        <v>99443.01</v>
      </c>
      <c r="DO525" s="107">
        <v>4.76</v>
      </c>
      <c r="DP525" s="107">
        <v>408.64</v>
      </c>
      <c r="DQ525" s="112">
        <v>49715.77</v>
      </c>
      <c r="DR525" s="107">
        <v>2.38</v>
      </c>
      <c r="DS525" s="107">
        <v>239.87</v>
      </c>
      <c r="DT525" s="107">
        <v>118671.98</v>
      </c>
      <c r="DU525" s="112">
        <v>118632.3</v>
      </c>
      <c r="DV525" s="107">
        <v>121.44</v>
      </c>
      <c r="DW525" s="107">
        <v>473.12</v>
      </c>
      <c r="DX525" s="112">
        <v>89113.97</v>
      </c>
      <c r="DY525" s="107">
        <v>91.23</v>
      </c>
      <c r="DZ525" s="107">
        <v>472.84</v>
      </c>
      <c r="EA525" s="112">
        <v>59363.44</v>
      </c>
      <c r="EB525" s="107">
        <v>60.77</v>
      </c>
      <c r="EC525" s="107">
        <v>412.12</v>
      </c>
      <c r="ED525" s="112">
        <v>29620.74</v>
      </c>
      <c r="EE525" s="107">
        <v>30.32</v>
      </c>
      <c r="EF525" s="107">
        <v>243.07</v>
      </c>
      <c r="EG525" s="107">
        <v>3836011.77</v>
      </c>
      <c r="EH525" s="111">
        <v>3853414.09</v>
      </c>
      <c r="EI525" s="107">
        <v>10.882</v>
      </c>
      <c r="EJ525" s="107">
        <v>482.84</v>
      </c>
      <c r="EK525" s="112">
        <v>3347653.966</v>
      </c>
      <c r="EL525" s="107">
        <v>9.4540000000000006</v>
      </c>
      <c r="EM525" s="107">
        <v>465.02199999999999</v>
      </c>
      <c r="EN525" s="112">
        <v>2870434.6280399999</v>
      </c>
      <c r="EO525" s="107">
        <v>8.1059999999999999</v>
      </c>
      <c r="EP525" s="107">
        <v>458.97800000000001</v>
      </c>
      <c r="EQ525" s="112">
        <v>2399111.1035000002</v>
      </c>
      <c r="ER525" s="107">
        <v>6.7750000000000004</v>
      </c>
      <c r="ES525" s="107">
        <v>425.11799999999999</v>
      </c>
      <c r="ET525" s="112">
        <v>1920351.21982</v>
      </c>
      <c r="EU525" s="107">
        <v>5.423</v>
      </c>
      <c r="EV525" s="107">
        <v>384.10399999999998</v>
      </c>
      <c r="EW525" s="112">
        <v>1439820.7744400001</v>
      </c>
      <c r="EX525" s="107">
        <v>4.0659999999999998</v>
      </c>
      <c r="EY525" s="107">
        <v>276.27800000000002</v>
      </c>
      <c r="EZ525" s="112">
        <v>957873.87970000005</v>
      </c>
      <c r="FA525" s="107">
        <v>2.7050000000000001</v>
      </c>
      <c r="FB525" s="107">
        <v>207.34299999999999</v>
      </c>
      <c r="FC525" s="112">
        <v>478759.88368000003</v>
      </c>
      <c r="FD525" s="107">
        <v>1.3520000000000001</v>
      </c>
      <c r="FE525" s="107">
        <v>172.261</v>
      </c>
      <c r="FF525" s="107">
        <v>2396.7199999999998</v>
      </c>
      <c r="FG525" s="112">
        <v>2402.46</v>
      </c>
      <c r="FH525" s="107">
        <v>7.1</v>
      </c>
      <c r="FI525" s="107">
        <v>199.44</v>
      </c>
      <c r="FJ525" s="112">
        <v>1205.43</v>
      </c>
      <c r="FK525" s="107">
        <v>3.56</v>
      </c>
      <c r="FL525" s="107">
        <v>155.66</v>
      </c>
      <c r="FM525" s="107">
        <v>8032</v>
      </c>
      <c r="FN525" s="112">
        <v>8253.51</v>
      </c>
      <c r="FO525" s="107">
        <v>60.43</v>
      </c>
      <c r="FP525" s="107">
        <v>204.41</v>
      </c>
      <c r="FQ525" s="112">
        <v>4027.14</v>
      </c>
      <c r="FR525" s="107">
        <v>29.48</v>
      </c>
      <c r="FS525" s="107">
        <v>197.79</v>
      </c>
      <c r="FT525" s="107">
        <v>108.49</v>
      </c>
      <c r="FU525" s="107">
        <v>9.42</v>
      </c>
      <c r="FV525" s="107">
        <v>435.57</v>
      </c>
      <c r="FW525" s="107">
        <v>107.86</v>
      </c>
      <c r="FX525" s="107">
        <v>9.36</v>
      </c>
      <c r="FY525" s="107">
        <v>489.32</v>
      </c>
      <c r="FZ525" s="107">
        <v>1781460.85</v>
      </c>
      <c r="GA525" s="107">
        <v>12.03</v>
      </c>
      <c r="GB525" s="107">
        <v>505.44</v>
      </c>
      <c r="GC525" s="107">
        <v>7887172.3399999999</v>
      </c>
      <c r="GD525" s="107">
        <v>53.26</v>
      </c>
      <c r="GE525" s="113">
        <v>502.22</v>
      </c>
      <c r="GF525" s="113">
        <v>124.8</v>
      </c>
      <c r="GG525" s="113">
        <v>24.6</v>
      </c>
      <c r="GH525" s="113">
        <v>77.400000000000006</v>
      </c>
      <c r="GI525" s="113">
        <v>46.4</v>
      </c>
      <c r="GJ525" s="113">
        <v>31.5</v>
      </c>
      <c r="GK525" s="113">
        <v>229.7</v>
      </c>
      <c r="GL525" s="107">
        <v>0</v>
      </c>
      <c r="GM525" s="107">
        <v>2</v>
      </c>
      <c r="GN525" s="107">
        <v>0</v>
      </c>
      <c r="GO525" s="133">
        <v>2</v>
      </c>
      <c r="GP525" s="133">
        <v>0</v>
      </c>
      <c r="GQ525" s="133">
        <v>0</v>
      </c>
      <c r="GR525" s="133" t="s">
        <v>1106</v>
      </c>
      <c r="GS525" s="72"/>
      <c r="GT525" s="72">
        <v>0.88519999999999999</v>
      </c>
      <c r="GU525" s="72">
        <v>0.92600000000000005</v>
      </c>
      <c r="GV525" s="72">
        <v>0.94369999999999998</v>
      </c>
      <c r="GW525" s="72">
        <v>0.92749999999999999</v>
      </c>
      <c r="GX525" s="72" t="s">
        <v>1085</v>
      </c>
      <c r="GY525" s="72">
        <v>0.99</v>
      </c>
      <c r="GZ525" s="72">
        <v>1066</v>
      </c>
      <c r="HA525" s="133" t="s">
        <v>1587</v>
      </c>
      <c r="HB525" s="133" t="s">
        <v>981</v>
      </c>
      <c r="HC525" s="53" t="str">
        <f t="shared" si="55"/>
        <v>238</v>
      </c>
      <c r="HD525" s="56">
        <f t="shared" si="53"/>
        <v>2021</v>
      </c>
      <c r="HF525" s="56" t="e">
        <f>MATCH(ROUND(#REF!,1),#REF!,0)</f>
        <v>#REF!</v>
      </c>
      <c r="HG525" s="56" t="e">
        <f>MATCH(ROUND(#REF!,1),#REF!,0)</f>
        <v>#REF!</v>
      </c>
      <c r="HH525" s="56" t="e">
        <f>MATCH(ROUND(#REF!,1),#REF!,0)</f>
        <v>#REF!</v>
      </c>
      <c r="HI525" s="56" t="e">
        <f>MATCH(ROUND(#REF!,1),#REF!,0)</f>
        <v>#REF!</v>
      </c>
      <c r="HK525" s="115">
        <f t="shared" si="56"/>
        <v>1</v>
      </c>
      <c r="HL525" s="115" t="str" cm="1">
        <f t="array" ref="HL525">IFERROR(INDEX(#REF!,'5. Data Set'!HH525),"")</f>
        <v/>
      </c>
      <c r="HN525" s="116" t="str" cm="1">
        <f t="array" ref="HN525">IF(IFERROR(INDEX($E$5:$E$900,SMALL(IF(ROUND($EH$5:$EH$900,1)=ROUND($EH525,1),ROW($EH$5:$EH$900)-4,""),1)),"")=$E525,"",IFERROR(INDEX($E$5:$E$900,SMALL(IF(ROUND($EH$5:$EH$900,1)=ROUND($EH525,1),ROW($EH$5:$EH$900)-4,""),1)),""))</f>
        <v/>
      </c>
      <c r="HO525" s="116" t="str" cm="1">
        <f t="array" ref="HO525">IF(IFERROR(INDEX($E$5:$E$900,SMALL(IF(ROUND($EH$5:$EH$900,1)=ROUND($EH525,1),ROW($EH$5:$EH$900)-4,""),2)),"")=$E525,"",IFERROR(INDEX($E$5:$E$900,SMALL(IF(ROUND($EH$5:$EH$900,1)=ROUND($EH525,1),ROW($EH$5:$EH$900)-4,""),2)),""))</f>
        <v/>
      </c>
      <c r="HP525" s="116" t="str" cm="1">
        <f t="array" ref="HP525">IF(IFERROR(INDEX($E$5:$E$900,SMALL(IF(ROUND($EH$5:$EH$900,1)=ROUND($EH525,1),ROW($EH$5:$EH$900)-4,""),3)),"")=$E525,"",IFERROR(INDEX($E$5:$E$900,SMALL(IF(ROUND($EH$5:$EH$900,1)=ROUND($EH525,1),ROW($EH$5:$EH$900)-4,""),3)),""))</f>
        <v/>
      </c>
      <c r="HQ525" s="117" t="str" cm="1">
        <f t="array" ref="HQ525">IF(IFERROR(INDEX($E$5:$E$900,SMALL(IF(ROUND($EH$5:$EH$900,1)=ROUND($EH525,1),ROW($EH$5:$EH$900)-4,""),4)),"")=$E525,"",IFERROR(INDEX($E$5:$E$900,SMALL(IF(ROUND($EH$5:$EH$900,1)=ROUND($EH525,1),ROW($EH$5:$EH$900)-4,""),4)),""))</f>
        <v/>
      </c>
      <c r="HR525" s="118"/>
      <c r="HS525" s="105" t="str">
        <f t="shared" si="57"/>
        <v>BCXL</v>
      </c>
      <c r="HT525" s="119" t="str">
        <f t="shared" si="58"/>
        <v/>
      </c>
      <c r="HU525" s="119" t="str">
        <f t="shared" si="58"/>
        <v/>
      </c>
      <c r="HV525" s="119" t="str">
        <f t="shared" si="58"/>
        <v/>
      </c>
      <c r="HW525" s="119" t="str">
        <f t="shared" si="58"/>
        <v/>
      </c>
    </row>
    <row r="526" spans="1:231" ht="12.75" customHeight="1" x14ac:dyDescent="0.25">
      <c r="A526" s="110" t="s">
        <v>1072</v>
      </c>
      <c r="B526" s="110" t="s">
        <v>1607</v>
      </c>
      <c r="C526" s="107" t="s">
        <v>1074</v>
      </c>
      <c r="D526" s="107">
        <v>2021</v>
      </c>
      <c r="E526" s="109" t="s">
        <v>1610</v>
      </c>
      <c r="F526" s="107" t="s">
        <v>309</v>
      </c>
      <c r="G526" s="107" t="s">
        <v>1076</v>
      </c>
      <c r="H526" s="107" t="s">
        <v>1076</v>
      </c>
      <c r="I526" s="107" t="s">
        <v>1076</v>
      </c>
      <c r="J526" s="107" t="s">
        <v>1076</v>
      </c>
      <c r="K526" s="107" t="s">
        <v>1076</v>
      </c>
      <c r="L526" s="107" t="s">
        <v>1076</v>
      </c>
      <c r="M526" s="107" t="s">
        <v>1076</v>
      </c>
      <c r="N526" s="107" t="s">
        <v>1076</v>
      </c>
      <c r="O526" s="107" t="s">
        <v>1076</v>
      </c>
      <c r="P526" s="107" t="s">
        <v>1076</v>
      </c>
      <c r="Q526" s="107" t="s">
        <v>1076</v>
      </c>
      <c r="R526" s="107" t="s">
        <v>1076</v>
      </c>
      <c r="S526" s="107" t="s">
        <v>1077</v>
      </c>
      <c r="T526" s="107" t="s">
        <v>1077</v>
      </c>
      <c r="U526" s="107" t="s">
        <v>1077</v>
      </c>
      <c r="V526" s="107" t="s">
        <v>1077</v>
      </c>
      <c r="W526" s="107" t="s">
        <v>18</v>
      </c>
      <c r="X526" s="105" t="s">
        <v>1098</v>
      </c>
      <c r="Y526" s="107" t="s">
        <v>296</v>
      </c>
      <c r="Z526" s="107">
        <v>1</v>
      </c>
      <c r="AA526" s="107" t="s">
        <v>1611</v>
      </c>
      <c r="AB526" s="110">
        <v>2</v>
      </c>
      <c r="AC526" s="110">
        <v>1</v>
      </c>
      <c r="AD526" s="107">
        <v>2800</v>
      </c>
      <c r="AE526" s="107">
        <v>8</v>
      </c>
      <c r="AF526" s="107">
        <v>2</v>
      </c>
      <c r="AG526" s="107">
        <v>127700</v>
      </c>
      <c r="AH526" s="107">
        <v>8</v>
      </c>
      <c r="AI526" s="107" t="s">
        <v>1590</v>
      </c>
      <c r="AJ526" s="110">
        <v>2</v>
      </c>
      <c r="AK526" s="110"/>
      <c r="AL526" s="107"/>
      <c r="AM526" s="107">
        <v>2</v>
      </c>
      <c r="AN526" s="110" t="s">
        <v>756</v>
      </c>
      <c r="AO526" s="110">
        <v>1050</v>
      </c>
      <c r="AP526" s="107" t="s">
        <v>1583</v>
      </c>
      <c r="AQ526" s="107" t="s">
        <v>1584</v>
      </c>
      <c r="AR526" s="107" t="s">
        <v>1585</v>
      </c>
      <c r="AS526" s="107" t="s">
        <v>1586</v>
      </c>
      <c r="AT526" s="107" t="s">
        <v>478</v>
      </c>
      <c r="AU526" s="111">
        <v>7.9320000000000004</v>
      </c>
      <c r="AV526" s="111">
        <v>12.544</v>
      </c>
      <c r="AW526" s="111">
        <v>10.689</v>
      </c>
      <c r="AX526" s="111">
        <v>6.0869999999999997</v>
      </c>
      <c r="AY526" s="111">
        <v>5.2480000000000002</v>
      </c>
      <c r="AZ526" s="111">
        <v>62.445</v>
      </c>
      <c r="BA526" s="111">
        <v>7.7309999999999999</v>
      </c>
      <c r="BB526" s="111">
        <v>35.656999999999996</v>
      </c>
      <c r="BC526" s="111">
        <v>435.53300000000002</v>
      </c>
      <c r="BD526" s="111">
        <v>29.545999999999999</v>
      </c>
      <c r="BE526" s="111">
        <v>46.865000000000002</v>
      </c>
      <c r="BF526" s="111">
        <v>17.600000000000001</v>
      </c>
      <c r="BG526" s="107">
        <v>24086.38</v>
      </c>
      <c r="BH526" s="112">
        <v>24036.216</v>
      </c>
      <c r="BI526" s="111">
        <v>3.4710000000000001</v>
      </c>
      <c r="BJ526" s="112">
        <v>280.92399999999998</v>
      </c>
      <c r="BK526" s="112">
        <v>17984.076000000001</v>
      </c>
      <c r="BL526" s="111">
        <v>2.597</v>
      </c>
      <c r="BM526" s="112">
        <v>256.93</v>
      </c>
      <c r="BN526" s="112">
        <v>12025.713</v>
      </c>
      <c r="BO526" s="111">
        <v>1.7370000000000001</v>
      </c>
      <c r="BP526" s="112">
        <v>258.03100000000001</v>
      </c>
      <c r="BQ526" s="112">
        <v>5990.5829999999996</v>
      </c>
      <c r="BR526" s="111">
        <v>0.86499999999999999</v>
      </c>
      <c r="BS526" s="107">
        <v>183.72200000000001</v>
      </c>
      <c r="BT526" s="107">
        <v>326676.01</v>
      </c>
      <c r="BU526" s="112">
        <v>327138.41700000002</v>
      </c>
      <c r="BV526" s="107">
        <v>5.5439999999999996</v>
      </c>
      <c r="BW526" s="107">
        <v>285.80200000000002</v>
      </c>
      <c r="BX526" s="107">
        <v>244923.144</v>
      </c>
      <c r="BY526" s="107">
        <v>4.1509999999999998</v>
      </c>
      <c r="BZ526" s="107">
        <v>283.25599999999997</v>
      </c>
      <c r="CA526" s="107">
        <v>163461.41</v>
      </c>
      <c r="CB526" s="107">
        <v>2.77</v>
      </c>
      <c r="CC526" s="107">
        <v>241.52500000000001</v>
      </c>
      <c r="CD526" s="107">
        <v>81644.521999999997</v>
      </c>
      <c r="CE526" s="107">
        <v>1.3839999999999999</v>
      </c>
      <c r="CF526" s="107">
        <v>182.17</v>
      </c>
      <c r="CG526" s="107">
        <v>75353.19</v>
      </c>
      <c r="CH526" s="112">
        <v>74100.240000000005</v>
      </c>
      <c r="CI526" s="107">
        <v>4.6470000000000002</v>
      </c>
      <c r="CJ526" s="107">
        <v>273.01499999999999</v>
      </c>
      <c r="CK526" s="107">
        <v>56464.292999999998</v>
      </c>
      <c r="CL526" s="107">
        <v>3.5409999999999999</v>
      </c>
      <c r="CM526" s="107">
        <v>273.02199999999999</v>
      </c>
      <c r="CN526" s="107">
        <v>37643.050999999999</v>
      </c>
      <c r="CO526" s="107">
        <v>2.3610000000000002</v>
      </c>
      <c r="CP526" s="107">
        <v>260.66399999999999</v>
      </c>
      <c r="CQ526" s="107">
        <v>18889.351999999999</v>
      </c>
      <c r="CR526" s="107">
        <v>1.1850000000000001</v>
      </c>
      <c r="CS526" s="107">
        <v>181.41900000000001</v>
      </c>
      <c r="CT526" s="107">
        <v>35185.03</v>
      </c>
      <c r="CU526" s="107">
        <v>35134.51</v>
      </c>
      <c r="CV526" s="107">
        <v>2.33</v>
      </c>
      <c r="CW526" s="107">
        <v>223.57</v>
      </c>
      <c r="CX526" s="112">
        <v>26359.16</v>
      </c>
      <c r="CY526" s="107">
        <v>1.75</v>
      </c>
      <c r="CZ526" s="107">
        <v>234.98</v>
      </c>
      <c r="DA526" s="112">
        <v>17594.099999999999</v>
      </c>
      <c r="DB526" s="107">
        <v>1.17</v>
      </c>
      <c r="DC526" s="107">
        <v>240.21</v>
      </c>
      <c r="DD526" s="112">
        <v>8811.15</v>
      </c>
      <c r="DE526" s="107">
        <v>0.59</v>
      </c>
      <c r="DF526" s="107">
        <v>161.19999999999999</v>
      </c>
      <c r="DG526" s="107">
        <v>47134.28</v>
      </c>
      <c r="DH526" s="112">
        <v>47150.44</v>
      </c>
      <c r="DI526" s="107">
        <v>2.2599999999999998</v>
      </c>
      <c r="DJ526" s="107">
        <v>252.2</v>
      </c>
      <c r="DK526" s="112">
        <v>35338.199999999997</v>
      </c>
      <c r="DL526" s="107">
        <v>1.69</v>
      </c>
      <c r="DM526" s="107">
        <v>261.87</v>
      </c>
      <c r="DN526" s="112">
        <v>23557.62</v>
      </c>
      <c r="DO526" s="107">
        <v>1.1299999999999999</v>
      </c>
      <c r="DP526" s="107">
        <v>267.92</v>
      </c>
      <c r="DQ526" s="112">
        <v>11761.26</v>
      </c>
      <c r="DR526" s="107">
        <v>0.56000000000000005</v>
      </c>
      <c r="DS526" s="107">
        <v>180.66</v>
      </c>
      <c r="DT526" s="107">
        <v>26997.59</v>
      </c>
      <c r="DU526" s="112">
        <v>27013.46</v>
      </c>
      <c r="DV526" s="107">
        <v>27.65</v>
      </c>
      <c r="DW526" s="107">
        <v>273.29000000000002</v>
      </c>
      <c r="DX526" s="112">
        <v>20267.45</v>
      </c>
      <c r="DY526" s="107">
        <v>20.75</v>
      </c>
      <c r="DZ526" s="107">
        <v>273.43</v>
      </c>
      <c r="EA526" s="112">
        <v>13498.17</v>
      </c>
      <c r="EB526" s="107">
        <v>13.82</v>
      </c>
      <c r="EC526" s="107">
        <v>266.54000000000002</v>
      </c>
      <c r="ED526" s="112">
        <v>6748.09</v>
      </c>
      <c r="EE526" s="107">
        <v>6.91</v>
      </c>
      <c r="EF526" s="107">
        <v>180.84</v>
      </c>
      <c r="EG526" s="107">
        <v>1061520.46</v>
      </c>
      <c r="EH526" s="111">
        <v>1065439.95</v>
      </c>
      <c r="EI526" s="107">
        <v>3.0089999999999999</v>
      </c>
      <c r="EJ526" s="107">
        <v>227.47</v>
      </c>
      <c r="EK526" s="112">
        <v>936357.72600000002</v>
      </c>
      <c r="EL526" s="107">
        <v>2.6440000000000001</v>
      </c>
      <c r="EM526" s="107">
        <v>232.154</v>
      </c>
      <c r="EN526" s="112">
        <v>797106.87734000001</v>
      </c>
      <c r="EO526" s="107">
        <v>2.2509999999999999</v>
      </c>
      <c r="EP526" s="107">
        <v>229.17599999999999</v>
      </c>
      <c r="EQ526" s="112">
        <v>662898.30047999998</v>
      </c>
      <c r="ER526" s="107">
        <v>1.8720000000000001</v>
      </c>
      <c r="ES526" s="107">
        <v>202.52500000000001</v>
      </c>
      <c r="ET526" s="112">
        <v>532230.84701999999</v>
      </c>
      <c r="EU526" s="107">
        <v>1.5029999999999999</v>
      </c>
      <c r="EV526" s="107">
        <v>187.36699999999999</v>
      </c>
      <c r="EW526" s="112">
        <v>398022.27016000001</v>
      </c>
      <c r="EX526" s="107">
        <v>1.1240000000000001</v>
      </c>
      <c r="EY526" s="107">
        <v>155.33500000000001</v>
      </c>
      <c r="EZ526" s="112">
        <v>262751.35628000001</v>
      </c>
      <c r="FA526" s="107">
        <v>0.74199999999999999</v>
      </c>
      <c r="FB526" s="107">
        <v>137.584</v>
      </c>
      <c r="FC526" s="112">
        <v>133500.35217999999</v>
      </c>
      <c r="FD526" s="107">
        <v>0.377</v>
      </c>
      <c r="FE526" s="107">
        <v>126.399</v>
      </c>
      <c r="FF526" s="107">
        <v>2532.9</v>
      </c>
      <c r="FG526" s="112">
        <v>2572.37</v>
      </c>
      <c r="FH526" s="107">
        <v>7.6</v>
      </c>
      <c r="FI526" s="107">
        <v>164.95</v>
      </c>
      <c r="FJ526" s="112">
        <v>1262.55</v>
      </c>
      <c r="FK526" s="107">
        <v>3.73</v>
      </c>
      <c r="FL526" s="107">
        <v>135.19</v>
      </c>
      <c r="FM526" s="107">
        <v>13882.06</v>
      </c>
      <c r="FN526" s="112">
        <v>14536.72</v>
      </c>
      <c r="FO526" s="107">
        <v>106.43</v>
      </c>
      <c r="FP526" s="107">
        <v>172.39</v>
      </c>
      <c r="FQ526" s="112">
        <v>6943.13</v>
      </c>
      <c r="FR526" s="107">
        <v>50.83</v>
      </c>
      <c r="FS526" s="107">
        <v>165.44</v>
      </c>
      <c r="FT526" s="107">
        <v>75.87</v>
      </c>
      <c r="FU526" s="107">
        <v>6.59</v>
      </c>
      <c r="FV526" s="107">
        <v>216.49</v>
      </c>
      <c r="FW526" s="107">
        <v>75.62</v>
      </c>
      <c r="FX526" s="107">
        <v>6.57</v>
      </c>
      <c r="FY526" s="107">
        <v>228.77</v>
      </c>
      <c r="FZ526" s="107">
        <v>500333.61</v>
      </c>
      <c r="GA526" s="107">
        <v>3.38</v>
      </c>
      <c r="GB526" s="107">
        <v>253.26</v>
      </c>
      <c r="GC526" s="107">
        <v>1577396.81</v>
      </c>
      <c r="GD526" s="107">
        <v>10.65</v>
      </c>
      <c r="GE526" s="113">
        <v>227.27</v>
      </c>
      <c r="GF526" s="113">
        <v>106.2</v>
      </c>
      <c r="GG526" s="113">
        <v>10.7</v>
      </c>
      <c r="GH526" s="113">
        <v>124.6</v>
      </c>
      <c r="GI526" s="113">
        <v>37.200000000000003</v>
      </c>
      <c r="GJ526" s="113">
        <v>17.600000000000001</v>
      </c>
      <c r="GK526" s="113">
        <v>229.7</v>
      </c>
      <c r="GL526" s="107">
        <v>0</v>
      </c>
      <c r="GM526" s="107">
        <v>2</v>
      </c>
      <c r="GN526" s="107">
        <v>0</v>
      </c>
      <c r="GO526" s="133">
        <v>2</v>
      </c>
      <c r="GP526" s="133">
        <v>0</v>
      </c>
      <c r="GQ526" s="133">
        <v>0</v>
      </c>
      <c r="GR526" s="133" t="s">
        <v>1106</v>
      </c>
      <c r="GS526" s="72"/>
      <c r="GT526" s="72">
        <v>0.88519999999999999</v>
      </c>
      <c r="GU526" s="72">
        <v>0.92600000000000005</v>
      </c>
      <c r="GV526" s="72">
        <v>0.94369999999999998</v>
      </c>
      <c r="GW526" s="72">
        <v>0.92749999999999999</v>
      </c>
      <c r="GX526" s="72" t="s">
        <v>1085</v>
      </c>
      <c r="GY526" s="72">
        <v>0.99</v>
      </c>
      <c r="GZ526" s="72">
        <v>1066</v>
      </c>
      <c r="HA526" s="133" t="s">
        <v>1587</v>
      </c>
      <c r="HB526" s="133" t="s">
        <v>981</v>
      </c>
      <c r="HC526" s="53" t="str">
        <f t="shared" si="55"/>
        <v>239</v>
      </c>
      <c r="HD526" s="56">
        <f t="shared" si="53"/>
        <v>2021</v>
      </c>
      <c r="HF526" s="56" t="e">
        <f>MATCH(ROUND(#REF!,1),#REF!,0)</f>
        <v>#REF!</v>
      </c>
      <c r="HG526" s="56" t="e">
        <f>MATCH(ROUND(#REF!,1),#REF!,0)</f>
        <v>#REF!</v>
      </c>
      <c r="HH526" s="56" t="e">
        <f>MATCH(ROUND(#REF!,1),#REF!,0)</f>
        <v>#REF!</v>
      </c>
      <c r="HI526" s="56" t="e">
        <f>MATCH(ROUND(#REF!,1),#REF!,0)</f>
        <v>#REF!</v>
      </c>
      <c r="HK526" s="115">
        <f t="shared" si="56"/>
        <v>1</v>
      </c>
      <c r="HL526" s="115" t="str" cm="1">
        <f t="array" ref="HL526">IFERROR(INDEX(#REF!,'5. Data Set'!HH526),"")</f>
        <v/>
      </c>
      <c r="HN526" s="116" t="str" cm="1">
        <f t="array" ref="HN526">IF(IFERROR(INDEX($E$5:$E$900,SMALL(IF(ROUND($EH$5:$EH$900,1)=ROUND($EH526,1),ROW($EH$5:$EH$900)-4,""),1)),"")=$E526,"",IFERROR(INDEX($E$5:$E$900,SMALL(IF(ROUND($EH$5:$EH$900,1)=ROUND($EH526,1),ROW($EH$5:$EH$900)-4,""),1)),""))</f>
        <v/>
      </c>
      <c r="HO526" s="116" t="str" cm="1">
        <f t="array" ref="HO526">IF(IFERROR(INDEX($E$5:$E$900,SMALL(IF(ROUND($EH$5:$EH$900,1)=ROUND($EH526,1),ROW($EH$5:$EH$900)-4,""),2)),"")=$E526,"",IFERROR(INDEX($E$5:$E$900,SMALL(IF(ROUND($EH$5:$EH$900,1)=ROUND($EH526,1),ROW($EH$5:$EH$900)-4,""),2)),""))</f>
        <v/>
      </c>
      <c r="HP526" s="116" t="str" cm="1">
        <f t="array" ref="HP526">IF(IFERROR(INDEX($E$5:$E$900,SMALL(IF(ROUND($EH$5:$EH$900,1)=ROUND($EH526,1),ROW($EH$5:$EH$900)-4,""),3)),"")=$E526,"",IFERROR(INDEX($E$5:$E$900,SMALL(IF(ROUND($EH$5:$EH$900,1)=ROUND($EH526,1),ROW($EH$5:$EH$900)-4,""),3)),""))</f>
        <v/>
      </c>
      <c r="HQ526" s="117" t="str" cm="1">
        <f t="array" ref="HQ526">IF(IFERROR(INDEX($E$5:$E$900,SMALL(IF(ROUND($EH$5:$EH$900,1)=ROUND($EH526,1),ROW($EH$5:$EH$900)-4,""),4)),"")=$E526,"",IFERROR(INDEX($E$5:$E$900,SMALL(IF(ROUND($EH$5:$EH$900,1)=ROUND($EH526,1),ROW($EH$5:$EH$900)-4,""),4)),""))</f>
        <v/>
      </c>
      <c r="HR526" s="118"/>
      <c r="HS526" s="105" t="str">
        <f t="shared" si="57"/>
        <v>BCXL</v>
      </c>
      <c r="HT526" s="119" t="str">
        <f t="shared" si="58"/>
        <v/>
      </c>
      <c r="HU526" s="119" t="str">
        <f t="shared" si="58"/>
        <v/>
      </c>
      <c r="HV526" s="119" t="str">
        <f t="shared" si="58"/>
        <v/>
      </c>
      <c r="HW526" s="119" t="str">
        <f t="shared" si="58"/>
        <v/>
      </c>
    </row>
    <row r="527" spans="1:231" ht="12.75" customHeight="1" x14ac:dyDescent="0.25">
      <c r="A527" s="110" t="s">
        <v>1072</v>
      </c>
      <c r="B527" s="110" t="s">
        <v>1607</v>
      </c>
      <c r="C527" s="107" t="s">
        <v>1074</v>
      </c>
      <c r="D527" s="107">
        <v>2021</v>
      </c>
      <c r="E527" s="109" t="s">
        <v>1612</v>
      </c>
      <c r="F527" s="107" t="s">
        <v>49</v>
      </c>
      <c r="G527" s="107" t="s">
        <v>1076</v>
      </c>
      <c r="H527" s="107" t="s">
        <v>1076</v>
      </c>
      <c r="I527" s="107" t="s">
        <v>1076</v>
      </c>
      <c r="J527" s="107" t="s">
        <v>1076</v>
      </c>
      <c r="K527" s="107" t="s">
        <v>1076</v>
      </c>
      <c r="L527" s="107" t="s">
        <v>1076</v>
      </c>
      <c r="M527" s="107" t="s">
        <v>1076</v>
      </c>
      <c r="N527" s="107" t="s">
        <v>1076</v>
      </c>
      <c r="O527" s="107" t="s">
        <v>1076</v>
      </c>
      <c r="P527" s="107" t="s">
        <v>1076</v>
      </c>
      <c r="Q527" s="107" t="s">
        <v>1076</v>
      </c>
      <c r="R527" s="107" t="s">
        <v>1076</v>
      </c>
      <c r="S527" s="107" t="s">
        <v>1077</v>
      </c>
      <c r="T527" s="107" t="s">
        <v>1077</v>
      </c>
      <c r="U527" s="107" t="s">
        <v>1077</v>
      </c>
      <c r="V527" s="107" t="s">
        <v>1077</v>
      </c>
      <c r="W527" s="107" t="s">
        <v>18</v>
      </c>
      <c r="X527" s="105" t="s">
        <v>1098</v>
      </c>
      <c r="Y527" s="107" t="s">
        <v>296</v>
      </c>
      <c r="Z527" s="107">
        <v>1</v>
      </c>
      <c r="AA527" s="107" t="s">
        <v>1613</v>
      </c>
      <c r="AB527" s="246">
        <v>2</v>
      </c>
      <c r="AC527" s="246">
        <v>1</v>
      </c>
      <c r="AD527" s="107">
        <v>3100</v>
      </c>
      <c r="AE527" s="107">
        <v>16</v>
      </c>
      <c r="AF527" s="107">
        <v>2</v>
      </c>
      <c r="AG527" s="107">
        <v>127700</v>
      </c>
      <c r="AH527" s="107">
        <v>16</v>
      </c>
      <c r="AI527" s="107" t="s">
        <v>1614</v>
      </c>
      <c r="AJ527" s="110">
        <v>2</v>
      </c>
      <c r="AK527" s="110"/>
      <c r="AL527" s="107"/>
      <c r="AM527" s="107">
        <v>2</v>
      </c>
      <c r="AN527" s="110" t="s">
        <v>756</v>
      </c>
      <c r="AO527" s="110">
        <v>1050</v>
      </c>
      <c r="AP527" s="107" t="s">
        <v>1583</v>
      </c>
      <c r="AQ527" s="107" t="s">
        <v>1584</v>
      </c>
      <c r="AR527" s="107" t="s">
        <v>1585</v>
      </c>
      <c r="AS527" s="107" t="s">
        <v>1586</v>
      </c>
      <c r="AT527" s="107" t="s">
        <v>478</v>
      </c>
      <c r="AU527" s="111">
        <v>11.504</v>
      </c>
      <c r="AV527" s="111">
        <v>15.686999999999999</v>
      </c>
      <c r="AW527" s="111">
        <v>16.033999999999999</v>
      </c>
      <c r="AX527" s="111">
        <v>8.8330000000000002</v>
      </c>
      <c r="AY527" s="111">
        <v>8.0459999999999994</v>
      </c>
      <c r="AZ527" s="111">
        <v>99.19</v>
      </c>
      <c r="BA527" s="111">
        <v>10.202</v>
      </c>
      <c r="BB527" s="111">
        <v>25.09</v>
      </c>
      <c r="BC527" s="111">
        <v>271.11900000000003</v>
      </c>
      <c r="BD527" s="111">
        <v>20.805</v>
      </c>
      <c r="BE527" s="111">
        <v>56.856999999999999</v>
      </c>
      <c r="BF527" s="111">
        <v>21.3</v>
      </c>
      <c r="BG527" s="107">
        <v>47952.14</v>
      </c>
      <c r="BH527" s="112">
        <v>47781.074999999997</v>
      </c>
      <c r="BI527" s="111">
        <v>6.9</v>
      </c>
      <c r="BJ527" s="112">
        <v>399.46699999999998</v>
      </c>
      <c r="BK527" s="112">
        <v>35919.339</v>
      </c>
      <c r="BL527" s="111">
        <v>5.1870000000000003</v>
      </c>
      <c r="BM527" s="112">
        <v>396.87599999999998</v>
      </c>
      <c r="BN527" s="112">
        <v>23936.024000000001</v>
      </c>
      <c r="BO527" s="111">
        <v>3.4569999999999999</v>
      </c>
      <c r="BP527" s="112">
        <v>355.89600000000002</v>
      </c>
      <c r="BQ527" s="112">
        <v>11996.63</v>
      </c>
      <c r="BR527" s="111">
        <v>1.7330000000000001</v>
      </c>
      <c r="BS527" s="107">
        <v>216.947</v>
      </c>
      <c r="BT527" s="107">
        <v>562032.16</v>
      </c>
      <c r="BU527" s="112">
        <v>562166.68999999994</v>
      </c>
      <c r="BV527" s="107">
        <v>9.5269999999999992</v>
      </c>
      <c r="BW527" s="107">
        <v>406.35300000000001</v>
      </c>
      <c r="BX527" s="107">
        <v>421504.25099999999</v>
      </c>
      <c r="BY527" s="107">
        <v>7.1429999999999998</v>
      </c>
      <c r="BZ527" s="107">
        <v>403.733</v>
      </c>
      <c r="CA527" s="107">
        <v>281143.49300000002</v>
      </c>
      <c r="CB527" s="107">
        <v>4.7640000000000002</v>
      </c>
      <c r="CC527" s="107">
        <v>357.988</v>
      </c>
      <c r="CD527" s="107">
        <v>140441.10699999999</v>
      </c>
      <c r="CE527" s="107">
        <v>2.38</v>
      </c>
      <c r="CF527" s="107">
        <v>216.999</v>
      </c>
      <c r="CG527" s="107">
        <v>152769.82999999999</v>
      </c>
      <c r="CH527" s="112">
        <v>152385.31099999999</v>
      </c>
      <c r="CI527" s="107">
        <v>9.5559999999999992</v>
      </c>
      <c r="CJ527" s="107">
        <v>385.86</v>
      </c>
      <c r="CK527" s="107">
        <v>114688.978</v>
      </c>
      <c r="CL527" s="107">
        <v>7.1920000000000002</v>
      </c>
      <c r="CM527" s="107">
        <v>387.94200000000001</v>
      </c>
      <c r="CN527" s="107">
        <v>76363.737999999998</v>
      </c>
      <c r="CO527" s="107">
        <v>4.7889999999999997</v>
      </c>
      <c r="CP527" s="107">
        <v>342.58600000000001</v>
      </c>
      <c r="CQ527" s="107">
        <v>38172.235999999997</v>
      </c>
      <c r="CR527" s="107">
        <v>2.3940000000000001</v>
      </c>
      <c r="CS527" s="107">
        <v>232.43</v>
      </c>
      <c r="CT527" s="107">
        <v>74513.03</v>
      </c>
      <c r="CU527" s="107">
        <v>74514.13</v>
      </c>
      <c r="CV527" s="107">
        <v>4.95</v>
      </c>
      <c r="CW527" s="107">
        <v>384.41</v>
      </c>
      <c r="CX527" s="112">
        <v>55947.13</v>
      </c>
      <c r="CY527" s="107">
        <v>3.72</v>
      </c>
      <c r="CZ527" s="107">
        <v>360.77</v>
      </c>
      <c r="DA527" s="112">
        <v>37317.519999999997</v>
      </c>
      <c r="DB527" s="107">
        <v>2.48</v>
      </c>
      <c r="DC527" s="107">
        <v>330.39</v>
      </c>
      <c r="DD527" s="112">
        <v>18641.73</v>
      </c>
      <c r="DE527" s="107">
        <v>1.24</v>
      </c>
      <c r="DF527" s="107">
        <v>202.34</v>
      </c>
      <c r="DG527" s="107">
        <v>97772.32</v>
      </c>
      <c r="DH527" s="112">
        <v>97870.84</v>
      </c>
      <c r="DI527" s="107">
        <v>4.6900000000000004</v>
      </c>
      <c r="DJ527" s="107">
        <v>386.98</v>
      </c>
      <c r="DK527" s="112">
        <v>73379.11</v>
      </c>
      <c r="DL527" s="107">
        <v>3.51</v>
      </c>
      <c r="DM527" s="107">
        <v>387.2</v>
      </c>
      <c r="DN527" s="112">
        <v>48904.02</v>
      </c>
      <c r="DO527" s="107">
        <v>2.34</v>
      </c>
      <c r="DP527" s="107">
        <v>346.37</v>
      </c>
      <c r="DQ527" s="112">
        <v>24390.84</v>
      </c>
      <c r="DR527" s="107">
        <v>1.17</v>
      </c>
      <c r="DS527" s="107">
        <v>206.95</v>
      </c>
      <c r="DT527" s="107">
        <v>55981.89</v>
      </c>
      <c r="DU527" s="112">
        <v>56057.32</v>
      </c>
      <c r="DV527" s="107">
        <v>57.39</v>
      </c>
      <c r="DW527" s="107">
        <v>386.41</v>
      </c>
      <c r="DX527" s="112">
        <v>42026.42</v>
      </c>
      <c r="DY527" s="107">
        <v>43.02</v>
      </c>
      <c r="DZ527" s="107">
        <v>381.38</v>
      </c>
      <c r="EA527" s="112">
        <v>27994.42</v>
      </c>
      <c r="EB527" s="107">
        <v>28.66</v>
      </c>
      <c r="EC527" s="107">
        <v>342.67</v>
      </c>
      <c r="ED527" s="112">
        <v>13992.35</v>
      </c>
      <c r="EE527" s="107">
        <v>14.32</v>
      </c>
      <c r="EF527" s="107">
        <v>207.32</v>
      </c>
      <c r="EG527" s="107">
        <v>2222478.17</v>
      </c>
      <c r="EH527" s="111">
        <v>2232434.0299999998</v>
      </c>
      <c r="EI527" s="107">
        <v>6.3040000000000003</v>
      </c>
      <c r="EJ527" s="107">
        <v>379.46</v>
      </c>
      <c r="EK527" s="112">
        <v>1952005.9979999999</v>
      </c>
      <c r="EL527" s="107">
        <v>5.5119999999999996</v>
      </c>
      <c r="EM527" s="107">
        <v>381.68700000000001</v>
      </c>
      <c r="EN527" s="112">
        <v>1673534.9188399999</v>
      </c>
      <c r="EO527" s="107">
        <v>4.726</v>
      </c>
      <c r="EP527" s="107">
        <v>373.226</v>
      </c>
      <c r="EQ527" s="112">
        <v>1387766.26046</v>
      </c>
      <c r="ER527" s="107">
        <v>3.919</v>
      </c>
      <c r="ES527" s="107">
        <v>354.63</v>
      </c>
      <c r="ET527" s="112">
        <v>1110496.2982399999</v>
      </c>
      <c r="EU527" s="107">
        <v>3.1360000000000001</v>
      </c>
      <c r="EV527" s="107">
        <v>307.553</v>
      </c>
      <c r="EW527" s="112">
        <v>832518.11133999994</v>
      </c>
      <c r="EX527" s="107">
        <v>2.351</v>
      </c>
      <c r="EY527" s="107">
        <v>233.32599999999999</v>
      </c>
      <c r="EZ527" s="112">
        <v>558435.16018000001</v>
      </c>
      <c r="FA527" s="107">
        <v>1.577</v>
      </c>
      <c r="FB527" s="107">
        <v>208.869</v>
      </c>
      <c r="FC527" s="112">
        <v>275499.40052000002</v>
      </c>
      <c r="FD527" s="107">
        <v>0.77800000000000002</v>
      </c>
      <c r="FE527" s="107">
        <v>172.73599999999999</v>
      </c>
      <c r="FF527" s="107">
        <v>2532.9899999999998</v>
      </c>
      <c r="FG527" s="112">
        <v>2526.4</v>
      </c>
      <c r="FH527" s="107">
        <v>7.46</v>
      </c>
      <c r="FI527" s="107">
        <v>214.6</v>
      </c>
      <c r="FJ527" s="112">
        <v>1269.4100000000001</v>
      </c>
      <c r="FK527" s="107">
        <v>3.75</v>
      </c>
      <c r="FL527" s="107">
        <v>207.23</v>
      </c>
      <c r="FM527" s="107">
        <v>11480.4</v>
      </c>
      <c r="FN527" s="112">
        <v>11185.52</v>
      </c>
      <c r="FO527" s="107">
        <v>81.89</v>
      </c>
      <c r="FP527" s="107">
        <v>220.4</v>
      </c>
      <c r="FQ527" s="112">
        <v>5752.08</v>
      </c>
      <c r="FR527" s="107">
        <v>42.11</v>
      </c>
      <c r="FS527" s="107">
        <v>212.87</v>
      </c>
      <c r="FT527" s="107">
        <v>98.42</v>
      </c>
      <c r="FU527" s="107">
        <v>8.5399999999999991</v>
      </c>
      <c r="FV527" s="107">
        <v>410.25</v>
      </c>
      <c r="FW527" s="107">
        <v>98.15</v>
      </c>
      <c r="FX527" s="107">
        <v>8.52</v>
      </c>
      <c r="FY527" s="107">
        <v>409.86</v>
      </c>
      <c r="FZ527" s="107">
        <v>983062.51</v>
      </c>
      <c r="GA527" s="107">
        <v>6.64</v>
      </c>
      <c r="GB527" s="107">
        <v>402.64</v>
      </c>
      <c r="GC527" s="107">
        <v>3177815.23</v>
      </c>
      <c r="GD527" s="107">
        <v>21.46</v>
      </c>
      <c r="GE527" s="113">
        <v>377.4</v>
      </c>
      <c r="GF527" s="113">
        <v>140.6</v>
      </c>
      <c r="GG527" s="113">
        <v>15.4</v>
      </c>
      <c r="GH527" s="113">
        <v>82.5</v>
      </c>
      <c r="GI527" s="113">
        <v>34.4</v>
      </c>
      <c r="GJ527" s="113">
        <v>21.3</v>
      </c>
      <c r="GK527" s="113">
        <v>229.7</v>
      </c>
      <c r="GL527" s="107">
        <v>0</v>
      </c>
      <c r="GM527" s="107">
        <v>2</v>
      </c>
      <c r="GN527" s="107">
        <v>0</v>
      </c>
      <c r="GO527" s="133">
        <v>2</v>
      </c>
      <c r="GP527" s="133">
        <v>0</v>
      </c>
      <c r="GQ527" s="133">
        <v>0</v>
      </c>
      <c r="GR527" s="133" t="s">
        <v>1106</v>
      </c>
      <c r="GS527" s="72"/>
      <c r="GT527" s="72">
        <v>0.88519999999999999</v>
      </c>
      <c r="GU527" s="72">
        <v>0.92600000000000005</v>
      </c>
      <c r="GV527" s="72">
        <v>0.94369999999999998</v>
      </c>
      <c r="GW527" s="72">
        <v>0.92749999999999999</v>
      </c>
      <c r="GX527" s="72" t="s">
        <v>1085</v>
      </c>
      <c r="GY527" s="72">
        <v>0.99</v>
      </c>
      <c r="GZ527" s="72">
        <v>1066</v>
      </c>
      <c r="HA527" s="133" t="s">
        <v>1587</v>
      </c>
      <c r="HB527" s="133" t="s">
        <v>981</v>
      </c>
      <c r="HC527" s="53" t="str">
        <f>IF(IFERROR(FIND("TGG",#REF!),"0")&lt;&gt;"0",SUBSTITUTE(#REF!,"TGG",""),"0")</f>
        <v>0</v>
      </c>
      <c r="HD527" s="56">
        <f t="shared" si="53"/>
        <v>2021</v>
      </c>
      <c r="HF527" s="56" t="e">
        <f>MATCH(ROUND(#REF!,1),#REF!,0)</f>
        <v>#REF!</v>
      </c>
      <c r="HG527" s="56" t="e">
        <f>MATCH(ROUND(#REF!,1),#REF!,0)</f>
        <v>#REF!</v>
      </c>
      <c r="HH527" s="56" t="e">
        <f>MATCH(ROUND(#REF!,1),#REF!,0)</f>
        <v>#REF!</v>
      </c>
      <c r="HI527" s="56" t="e">
        <f>MATCH(ROUND(#REF!,1),#REF!,0)</f>
        <v>#REF!</v>
      </c>
      <c r="HK527" s="115">
        <f t="shared" si="56"/>
        <v>1</v>
      </c>
      <c r="HL527" s="115" t="str" cm="1">
        <f t="array" ref="HL527">IFERROR(INDEX(#REF!,'5. Data Set'!HH527),"")</f>
        <v/>
      </c>
      <c r="HN527" s="116" t="str" cm="1">
        <f t="array" ref="HN527">IF(IFERROR(INDEX($E$5:$E$900,SMALL(IF(ROUND($EH$5:$EH$900,1)=ROUND($EH527,1),ROW($EH$5:$EH$900)-4,""),1)),"")=$E527,"",IFERROR(INDEX($E$5:$E$900,SMALL(IF(ROUND($EH$5:$EH$900,1)=ROUND($EH527,1),ROW($EH$5:$EH$900)-4,""),1)),""))</f>
        <v/>
      </c>
      <c r="HO527" s="116" t="str" cm="1">
        <f t="array" ref="HO527">IF(IFERROR(INDEX($E$5:$E$900,SMALL(IF(ROUND($EH$5:$EH$900,1)=ROUND($EH527,1),ROW($EH$5:$EH$900)-4,""),2)),"")=$E527,"",IFERROR(INDEX($E$5:$E$900,SMALL(IF(ROUND($EH$5:$EH$900,1)=ROUND($EH527,1),ROW($EH$5:$EH$900)-4,""),2)),""))</f>
        <v/>
      </c>
      <c r="HP527" s="116" t="str" cm="1">
        <f t="array" ref="HP527">IF(IFERROR(INDEX($E$5:$E$900,SMALL(IF(ROUND($EH$5:$EH$900,1)=ROUND($EH527,1),ROW($EH$5:$EH$900)-4,""),3)),"")=$E527,"",IFERROR(INDEX($E$5:$E$900,SMALL(IF(ROUND($EH$5:$EH$900,1)=ROUND($EH527,1),ROW($EH$5:$EH$900)-4,""),3)),""))</f>
        <v/>
      </c>
      <c r="HQ527" s="117" t="str" cm="1">
        <f t="array" ref="HQ527">IF(IFERROR(INDEX($E$5:$E$900,SMALL(IF(ROUND($EH$5:$EH$900,1)=ROUND($EH527,1),ROW($EH$5:$EH$900)-4,""),4)),"")=$E527,"",IFERROR(INDEX($E$5:$E$900,SMALL(IF(ROUND($EH$5:$EH$900,1)=ROUND($EH527,1),ROW($EH$5:$EH$900)-4,""),4)),""))</f>
        <v/>
      </c>
      <c r="HR527" s="118"/>
      <c r="HS527" s="105" t="str">
        <f t="shared" si="57"/>
        <v>BCXL</v>
      </c>
      <c r="HT527" s="119" t="str">
        <f t="shared" si="58"/>
        <v/>
      </c>
      <c r="HU527" s="119" t="str">
        <f t="shared" si="58"/>
        <v/>
      </c>
      <c r="HV527" s="119" t="str">
        <f t="shared" si="58"/>
        <v/>
      </c>
      <c r="HW527" s="119" t="str">
        <f t="shared" si="58"/>
        <v/>
      </c>
    </row>
    <row r="528" spans="1:231" ht="12.75" customHeight="1" x14ac:dyDescent="0.25">
      <c r="A528" s="110" t="s">
        <v>1072</v>
      </c>
      <c r="B528" s="110" t="s">
        <v>1615</v>
      </c>
      <c r="C528" s="107" t="s">
        <v>1074</v>
      </c>
      <c r="D528" s="107">
        <v>2021</v>
      </c>
      <c r="E528" s="109" t="s">
        <v>1616</v>
      </c>
      <c r="F528" s="107" t="s">
        <v>300</v>
      </c>
      <c r="G528" s="107" t="s">
        <v>1076</v>
      </c>
      <c r="H528" s="107" t="s">
        <v>1076</v>
      </c>
      <c r="I528" s="107" t="s">
        <v>1076</v>
      </c>
      <c r="J528" s="107" t="s">
        <v>1076</v>
      </c>
      <c r="K528" s="107" t="s">
        <v>1076</v>
      </c>
      <c r="L528" s="107" t="s">
        <v>1076</v>
      </c>
      <c r="M528" s="107" t="s">
        <v>1076</v>
      </c>
      <c r="N528" s="107" t="s">
        <v>1076</v>
      </c>
      <c r="O528" s="107" t="s">
        <v>1076</v>
      </c>
      <c r="P528" s="107" t="s">
        <v>1076</v>
      </c>
      <c r="Q528" s="107" t="s">
        <v>1076</v>
      </c>
      <c r="R528" s="107" t="s">
        <v>1076</v>
      </c>
      <c r="S528" s="107" t="s">
        <v>1077</v>
      </c>
      <c r="T528" s="107" t="s">
        <v>1077</v>
      </c>
      <c r="U528" s="107" t="s">
        <v>1077</v>
      </c>
      <c r="V528" s="107" t="s">
        <v>1077</v>
      </c>
      <c r="W528" s="107" t="s">
        <v>18</v>
      </c>
      <c r="X528" s="105" t="s">
        <v>1098</v>
      </c>
      <c r="Y528" s="107" t="s">
        <v>296</v>
      </c>
      <c r="Z528" s="107">
        <v>1</v>
      </c>
      <c r="AA528" s="107" t="s">
        <v>1599</v>
      </c>
      <c r="AB528" s="246">
        <v>2</v>
      </c>
      <c r="AC528" s="246">
        <v>1</v>
      </c>
      <c r="AD528" s="107">
        <v>2450</v>
      </c>
      <c r="AE528" s="107">
        <v>64</v>
      </c>
      <c r="AF528" s="107">
        <v>2</v>
      </c>
      <c r="AG528" s="107">
        <v>511900</v>
      </c>
      <c r="AH528" s="107">
        <v>8</v>
      </c>
      <c r="AI528" s="107" t="s">
        <v>1617</v>
      </c>
      <c r="AJ528" s="110">
        <v>2</v>
      </c>
      <c r="AK528" s="110"/>
      <c r="AL528" s="107"/>
      <c r="AM528" s="107">
        <v>2</v>
      </c>
      <c r="AN528" s="110" t="s">
        <v>907</v>
      </c>
      <c r="AO528" s="110">
        <v>770</v>
      </c>
      <c r="AP528" s="107" t="s">
        <v>1583</v>
      </c>
      <c r="AQ528" s="107" t="s">
        <v>1594</v>
      </c>
      <c r="AR528" s="107" t="s">
        <v>1595</v>
      </c>
      <c r="AS528" s="107" t="s">
        <v>1596</v>
      </c>
      <c r="AT528" s="107" t="s">
        <v>1189</v>
      </c>
      <c r="AU528" s="111">
        <v>18.190999999999999</v>
      </c>
      <c r="AV528" s="111">
        <v>18.271000000000001</v>
      </c>
      <c r="AW528" s="111">
        <v>30.042000000000002</v>
      </c>
      <c r="AX528" s="111">
        <v>23.327000000000002</v>
      </c>
      <c r="AY528" s="111">
        <v>19.529</v>
      </c>
      <c r="AZ528" s="111">
        <v>355.63799999999998</v>
      </c>
      <c r="BA528" s="111">
        <v>22.745999999999999</v>
      </c>
      <c r="BB528" s="111">
        <v>31.123000000000001</v>
      </c>
      <c r="BC528" s="111">
        <v>488.95100000000002</v>
      </c>
      <c r="BD528" s="111">
        <v>19.657</v>
      </c>
      <c r="BE528" s="111">
        <v>106.08799999999999</v>
      </c>
      <c r="BF528" s="111">
        <v>38.299999999999997</v>
      </c>
      <c r="BG528" s="107">
        <v>109298.61</v>
      </c>
      <c r="BH528" s="112">
        <v>109410.62</v>
      </c>
      <c r="BI528" s="111">
        <v>15.801</v>
      </c>
      <c r="BJ528" s="112">
        <v>695.06500000000005</v>
      </c>
      <c r="BK528" s="112">
        <v>81983.111999999994</v>
      </c>
      <c r="BL528" s="111">
        <v>11.84</v>
      </c>
      <c r="BM528" s="112">
        <v>531.48699999999997</v>
      </c>
      <c r="BN528" s="112">
        <v>54602.718000000001</v>
      </c>
      <c r="BO528" s="111">
        <v>7.8860000000000001</v>
      </c>
      <c r="BP528" s="112">
        <v>436.89400000000001</v>
      </c>
      <c r="BQ528" s="112">
        <v>27260.933000000001</v>
      </c>
      <c r="BR528" s="111">
        <v>3.9369999999999998</v>
      </c>
      <c r="BS528" s="107">
        <v>328.613</v>
      </c>
      <c r="BT528" s="107">
        <v>784568.23</v>
      </c>
      <c r="BU528" s="112">
        <v>784468.17799999996</v>
      </c>
      <c r="BV528" s="107">
        <v>13.294</v>
      </c>
      <c r="BW528" s="107">
        <v>555.70000000000005</v>
      </c>
      <c r="BX528" s="107">
        <v>588159.89500000002</v>
      </c>
      <c r="BY528" s="107">
        <v>9.9670000000000005</v>
      </c>
      <c r="BZ528" s="107">
        <v>439.36799999999999</v>
      </c>
      <c r="CA528" s="107">
        <v>392239.67599999998</v>
      </c>
      <c r="CB528" s="107">
        <v>6.6470000000000002</v>
      </c>
      <c r="CC528" s="107">
        <v>364.37099999999998</v>
      </c>
      <c r="CD528" s="107">
        <v>196138.37899999999</v>
      </c>
      <c r="CE528" s="107">
        <v>3.3239999999999998</v>
      </c>
      <c r="CF528" s="107">
        <v>295.339</v>
      </c>
      <c r="CG528" s="107">
        <v>457209.9</v>
      </c>
      <c r="CH528" s="112">
        <v>458097.16499999998</v>
      </c>
      <c r="CI528" s="107">
        <v>28.727</v>
      </c>
      <c r="CJ528" s="107">
        <v>622.39400000000001</v>
      </c>
      <c r="CK528" s="107">
        <v>343023.15500000003</v>
      </c>
      <c r="CL528" s="107">
        <v>21.510999999999999</v>
      </c>
      <c r="CM528" s="107">
        <v>656.21600000000001</v>
      </c>
      <c r="CN528" s="107">
        <v>228748.889</v>
      </c>
      <c r="CO528" s="107">
        <v>14.345000000000001</v>
      </c>
      <c r="CP528" s="107">
        <v>493.60300000000001</v>
      </c>
      <c r="CQ528" s="107">
        <v>114199.637</v>
      </c>
      <c r="CR528" s="107">
        <v>7.1609999999999996</v>
      </c>
      <c r="CS528" s="107">
        <v>386.577</v>
      </c>
      <c r="CT528" s="107">
        <v>323335.73</v>
      </c>
      <c r="CU528" s="107">
        <v>321934.28999999998</v>
      </c>
      <c r="CV528" s="107">
        <v>21.38</v>
      </c>
      <c r="CW528" s="107">
        <v>649.64</v>
      </c>
      <c r="CX528" s="112">
        <v>242373.28</v>
      </c>
      <c r="CY528" s="107">
        <v>16.100000000000001</v>
      </c>
      <c r="CZ528" s="107">
        <v>604.85</v>
      </c>
      <c r="DA528" s="112">
        <v>161750.59</v>
      </c>
      <c r="DB528" s="107">
        <v>10.74</v>
      </c>
      <c r="DC528" s="107">
        <v>468.1</v>
      </c>
      <c r="DD528" s="112">
        <v>80909.08</v>
      </c>
      <c r="DE528" s="107">
        <v>5.37</v>
      </c>
      <c r="DF528" s="107">
        <v>364.84</v>
      </c>
      <c r="DG528" s="107">
        <v>381010.43</v>
      </c>
      <c r="DH528" s="112">
        <v>380207.45</v>
      </c>
      <c r="DI528" s="107">
        <v>18.2</v>
      </c>
      <c r="DJ528" s="107">
        <v>649.83000000000004</v>
      </c>
      <c r="DK528" s="112">
        <v>285758.71999999997</v>
      </c>
      <c r="DL528" s="107">
        <v>13.68</v>
      </c>
      <c r="DM528" s="107">
        <v>644.37</v>
      </c>
      <c r="DN528" s="112">
        <v>190610.85</v>
      </c>
      <c r="DO528" s="107">
        <v>9.1300000000000008</v>
      </c>
      <c r="DP528" s="107">
        <v>459.94</v>
      </c>
      <c r="DQ528" s="112">
        <v>95281.69</v>
      </c>
      <c r="DR528" s="107">
        <v>4.5599999999999996</v>
      </c>
      <c r="DS528" s="107">
        <v>370.07</v>
      </c>
      <c r="DT528" s="107">
        <v>327718.58</v>
      </c>
      <c r="DU528" s="112">
        <v>328886.06</v>
      </c>
      <c r="DV528" s="107">
        <v>336.68</v>
      </c>
      <c r="DW528" s="107">
        <v>668.45</v>
      </c>
      <c r="DX528" s="112">
        <v>245881.47</v>
      </c>
      <c r="DY528" s="107">
        <v>251.71</v>
      </c>
      <c r="DZ528" s="107">
        <v>627.37</v>
      </c>
      <c r="EA528" s="112">
        <v>163875.29999999999</v>
      </c>
      <c r="EB528" s="107">
        <v>167.76</v>
      </c>
      <c r="EC528" s="107">
        <v>480.05</v>
      </c>
      <c r="ED528" s="112">
        <v>81842.899999999994</v>
      </c>
      <c r="EE528" s="107">
        <v>83.78</v>
      </c>
      <c r="EF528" s="107">
        <v>369.87</v>
      </c>
      <c r="EG528" s="107">
        <v>7162902.7599999998</v>
      </c>
      <c r="EH528" s="111">
        <v>7133922.5499999998</v>
      </c>
      <c r="EI528" s="107">
        <v>20.146000000000001</v>
      </c>
      <c r="EJ528" s="107">
        <v>689.99</v>
      </c>
      <c r="EK528" s="112">
        <v>6257341.0240000002</v>
      </c>
      <c r="EL528" s="107">
        <v>17.670000000000002</v>
      </c>
      <c r="EM528" s="107">
        <v>678.79100000000005</v>
      </c>
      <c r="EN528" s="112">
        <v>5366926.6250400003</v>
      </c>
      <c r="EO528" s="107">
        <v>15.156000000000001</v>
      </c>
      <c r="EP528" s="107">
        <v>638.08000000000004</v>
      </c>
      <c r="EQ528" s="112">
        <v>4472792.9665400004</v>
      </c>
      <c r="ER528" s="107">
        <v>12.631</v>
      </c>
      <c r="ES528" s="107">
        <v>488.69499999999999</v>
      </c>
      <c r="ET528" s="112">
        <v>3582554.5437799999</v>
      </c>
      <c r="EU528" s="107">
        <v>10.117000000000001</v>
      </c>
      <c r="EV528" s="107">
        <v>352.51400000000001</v>
      </c>
      <c r="EW528" s="112">
        <v>2693024.3456999999</v>
      </c>
      <c r="EX528" s="107">
        <v>7.6050000000000004</v>
      </c>
      <c r="EY528" s="107">
        <v>307.31900000000002</v>
      </c>
      <c r="EZ528" s="112">
        <v>1790037.8787</v>
      </c>
      <c r="FA528" s="107">
        <v>5.0549999999999997</v>
      </c>
      <c r="FB528" s="107">
        <v>280.03100000000001</v>
      </c>
      <c r="FC528" s="112">
        <v>898737.11892000004</v>
      </c>
      <c r="FD528" s="107">
        <v>2.5379999999999998</v>
      </c>
      <c r="FE528" s="107">
        <v>211.81100000000001</v>
      </c>
      <c r="FF528" s="107">
        <v>2404.38</v>
      </c>
      <c r="FG528" s="112">
        <v>2459.65</v>
      </c>
      <c r="FH528" s="107">
        <v>7.27</v>
      </c>
      <c r="FI528" s="107">
        <v>167.55</v>
      </c>
      <c r="FJ528" s="112">
        <v>1198.55</v>
      </c>
      <c r="FK528" s="107">
        <v>3.54</v>
      </c>
      <c r="FL528" s="107">
        <v>158.56</v>
      </c>
      <c r="FM528" s="107">
        <v>15104.76</v>
      </c>
      <c r="FN528" s="112">
        <v>15203.14</v>
      </c>
      <c r="FO528" s="107">
        <v>111.31</v>
      </c>
      <c r="FP528" s="107">
        <v>160.88999999999999</v>
      </c>
      <c r="FQ528" s="112">
        <v>7531.53</v>
      </c>
      <c r="FR528" s="107">
        <v>55.14</v>
      </c>
      <c r="FS528" s="107">
        <v>159.56</v>
      </c>
      <c r="FT528" s="107">
        <v>93.32</v>
      </c>
      <c r="FU528" s="107">
        <v>8.1</v>
      </c>
      <c r="FV528" s="107">
        <v>404.19</v>
      </c>
      <c r="FW528" s="107">
        <v>92.91</v>
      </c>
      <c r="FX528" s="107">
        <v>8.07</v>
      </c>
      <c r="FY528" s="107">
        <v>418.32</v>
      </c>
      <c r="FZ528" s="107">
        <v>1721889.9</v>
      </c>
      <c r="GA528" s="107">
        <v>11.63</v>
      </c>
      <c r="GB528" s="107">
        <v>549.77</v>
      </c>
      <c r="GC528" s="107">
        <v>10759951.439999999</v>
      </c>
      <c r="GD528" s="107">
        <v>72.66</v>
      </c>
      <c r="GE528" s="113">
        <v>684.86</v>
      </c>
      <c r="GF528" s="113">
        <v>134.5</v>
      </c>
      <c r="GG528" s="113">
        <v>32.299999999999997</v>
      </c>
      <c r="GH528" s="113">
        <v>123.4</v>
      </c>
      <c r="GI528" s="113">
        <v>45.7</v>
      </c>
      <c r="GJ528" s="113">
        <v>38.299999999999997</v>
      </c>
      <c r="GK528" s="113">
        <v>229.8</v>
      </c>
      <c r="GL528" s="107">
        <v>0</v>
      </c>
      <c r="GM528" s="107">
        <v>2</v>
      </c>
      <c r="GN528" s="107">
        <v>0</v>
      </c>
      <c r="GO528" s="133">
        <v>2</v>
      </c>
      <c r="GP528" s="133">
        <v>0</v>
      </c>
      <c r="GQ528" s="133">
        <v>0</v>
      </c>
      <c r="GR528" s="133" t="s">
        <v>1106</v>
      </c>
      <c r="GS528" s="72"/>
      <c r="GT528" s="72">
        <v>0.87170000000000003</v>
      </c>
      <c r="GU528" s="72">
        <v>0.91890000000000005</v>
      </c>
      <c r="GV528" s="72">
        <v>0.94159999999999999</v>
      </c>
      <c r="GW528" s="72">
        <v>0.93069999999999997</v>
      </c>
      <c r="GX528" s="72" t="s">
        <v>1085</v>
      </c>
      <c r="GY528" s="72">
        <v>0.98</v>
      </c>
      <c r="GZ528" s="72">
        <v>769</v>
      </c>
      <c r="HA528" s="133" t="s">
        <v>1587</v>
      </c>
      <c r="HB528" s="133" t="s">
        <v>981</v>
      </c>
      <c r="HC528" s="53" t="str">
        <f>IF(IFERROR(FIND("TGG",#REF!),"0")&lt;&gt;"0",SUBSTITUTE(#REF!,"TGG",""),"0")</f>
        <v>0</v>
      </c>
      <c r="HD528" s="56">
        <f t="shared" si="53"/>
        <v>2021</v>
      </c>
      <c r="HF528" s="56" t="e">
        <f>MATCH(ROUND(#REF!,1),#REF!,0)</f>
        <v>#REF!</v>
      </c>
      <c r="HG528" s="56" t="e">
        <f>MATCH(ROUND(#REF!,1),#REF!,0)</f>
        <v>#REF!</v>
      </c>
      <c r="HH528" s="56" t="e">
        <f>MATCH(ROUND(#REF!,1),#REF!,0)</f>
        <v>#REF!</v>
      </c>
      <c r="HI528" s="56" t="e">
        <f>MATCH(ROUND(#REF!,1),#REF!,0)</f>
        <v>#REF!</v>
      </c>
      <c r="HK528" s="115">
        <f t="shared" si="56"/>
        <v>1</v>
      </c>
      <c r="HL528" s="115" t="str" cm="1">
        <f t="array" ref="HL528">IFERROR(INDEX(#REF!,'5. Data Set'!HH528),"")</f>
        <v/>
      </c>
      <c r="HN528" s="116" t="str" cm="1">
        <f t="array" ref="HN528">IF(IFERROR(INDEX($E$5:$E$900,SMALL(IF(ROUND($EH$5:$EH$900,1)=ROUND($EH528,1),ROW($EH$5:$EH$900)-4,""),1)),"")=$E528,"",IFERROR(INDEX($E$5:$E$900,SMALL(IF(ROUND($EH$5:$EH$900,1)=ROUND($EH528,1),ROW($EH$5:$EH$900)-4,""),1)),""))</f>
        <v/>
      </c>
      <c r="HO528" s="116" t="str" cm="1">
        <f t="array" ref="HO528">IF(IFERROR(INDEX($E$5:$E$900,SMALL(IF(ROUND($EH$5:$EH$900,1)=ROUND($EH528,1),ROW($EH$5:$EH$900)-4,""),2)),"")=$E528,"",IFERROR(INDEX($E$5:$E$900,SMALL(IF(ROUND($EH$5:$EH$900,1)=ROUND($EH528,1),ROW($EH$5:$EH$900)-4,""),2)),""))</f>
        <v/>
      </c>
      <c r="HP528" s="116" t="str" cm="1">
        <f t="array" ref="HP528">IF(IFERROR(INDEX($E$5:$E$900,SMALL(IF(ROUND($EH$5:$EH$900,1)=ROUND($EH528,1),ROW($EH$5:$EH$900)-4,""),3)),"")=$E528,"",IFERROR(INDEX($E$5:$E$900,SMALL(IF(ROUND($EH$5:$EH$900,1)=ROUND($EH528,1),ROW($EH$5:$EH$900)-4,""),3)),""))</f>
        <v/>
      </c>
      <c r="HQ528" s="117" t="str" cm="1">
        <f t="array" ref="HQ528">IF(IFERROR(INDEX($E$5:$E$900,SMALL(IF(ROUND($EH$5:$EH$900,1)=ROUND($EH528,1),ROW($EH$5:$EH$900)-4,""),4)),"")=$E528,"",IFERROR(INDEX($E$5:$E$900,SMALL(IF(ROUND($EH$5:$EH$900,1)=ROUND($EH528,1),ROW($EH$5:$EH$900)-4,""),4)),""))</f>
        <v/>
      </c>
      <c r="HR528" s="118"/>
      <c r="HS528" s="105" t="str">
        <f t="shared" si="57"/>
        <v>BCXM</v>
      </c>
      <c r="HT528" s="119" t="str">
        <f t="shared" si="58"/>
        <v/>
      </c>
      <c r="HU528" s="119" t="str">
        <f t="shared" si="58"/>
        <v/>
      </c>
      <c r="HV528" s="119" t="str">
        <f t="shared" si="58"/>
        <v/>
      </c>
      <c r="HW528" s="119" t="str">
        <f t="shared" si="58"/>
        <v/>
      </c>
    </row>
    <row r="529" spans="1:231" ht="15" customHeight="1" x14ac:dyDescent="0.25">
      <c r="A529" s="110" t="s">
        <v>1072</v>
      </c>
      <c r="B529" s="110" t="s">
        <v>1615</v>
      </c>
      <c r="C529" s="107" t="s">
        <v>1074</v>
      </c>
      <c r="D529" s="107">
        <v>2021</v>
      </c>
      <c r="E529" s="109" t="s">
        <v>1618</v>
      </c>
      <c r="F529" s="107" t="s">
        <v>309</v>
      </c>
      <c r="G529" s="107" t="s">
        <v>1076</v>
      </c>
      <c r="H529" s="107" t="s">
        <v>1076</v>
      </c>
      <c r="I529" s="107" t="s">
        <v>1076</v>
      </c>
      <c r="J529" s="107" t="s">
        <v>1076</v>
      </c>
      <c r="K529" s="107" t="s">
        <v>1076</v>
      </c>
      <c r="L529" s="107" t="s">
        <v>1076</v>
      </c>
      <c r="M529" s="107" t="s">
        <v>1076</v>
      </c>
      <c r="N529" s="107" t="s">
        <v>1076</v>
      </c>
      <c r="O529" s="107" t="s">
        <v>1076</v>
      </c>
      <c r="P529" s="107" t="s">
        <v>1076</v>
      </c>
      <c r="Q529" s="107" t="s">
        <v>1076</v>
      </c>
      <c r="R529" s="107" t="s">
        <v>1076</v>
      </c>
      <c r="S529" s="107" t="s">
        <v>1077</v>
      </c>
      <c r="T529" s="107" t="s">
        <v>1077</v>
      </c>
      <c r="U529" s="107" t="s">
        <v>1077</v>
      </c>
      <c r="V529" s="107" t="s">
        <v>1077</v>
      </c>
      <c r="W529" s="107" t="s">
        <v>18</v>
      </c>
      <c r="X529" s="105" t="s">
        <v>1098</v>
      </c>
      <c r="Y529" s="107" t="s">
        <v>296</v>
      </c>
      <c r="Z529" s="107">
        <v>1</v>
      </c>
      <c r="AA529" s="107" t="s">
        <v>1603</v>
      </c>
      <c r="AB529" s="246">
        <v>2</v>
      </c>
      <c r="AC529" s="246">
        <v>1</v>
      </c>
      <c r="AD529" s="107">
        <v>3700</v>
      </c>
      <c r="AE529" s="107">
        <v>8</v>
      </c>
      <c r="AF529" s="107">
        <v>2</v>
      </c>
      <c r="AG529" s="107">
        <v>127900</v>
      </c>
      <c r="AH529" s="107">
        <v>8</v>
      </c>
      <c r="AI529" s="107" t="s">
        <v>1604</v>
      </c>
      <c r="AJ529" s="110">
        <v>2</v>
      </c>
      <c r="AK529" s="110"/>
      <c r="AL529" s="107"/>
      <c r="AM529" s="107">
        <v>2</v>
      </c>
      <c r="AN529" s="110" t="s">
        <v>907</v>
      </c>
      <c r="AO529" s="110">
        <v>770</v>
      </c>
      <c r="AP529" s="107" t="s">
        <v>1583</v>
      </c>
      <c r="AQ529" s="107" t="s">
        <v>1601</v>
      </c>
      <c r="AR529" s="107" t="s">
        <v>1595</v>
      </c>
      <c r="AS529" s="107" t="s">
        <v>1596</v>
      </c>
      <c r="AT529" s="107" t="s">
        <v>1189</v>
      </c>
      <c r="AU529" s="111">
        <v>8.8569999999999993</v>
      </c>
      <c r="AV529" s="111">
        <v>12.946</v>
      </c>
      <c r="AW529" s="111">
        <v>12.436999999999999</v>
      </c>
      <c r="AX529" s="111">
        <v>8.4220000000000006</v>
      </c>
      <c r="AY529" s="111">
        <v>7.5540000000000003</v>
      </c>
      <c r="AZ529" s="111">
        <v>128.346</v>
      </c>
      <c r="BA529" s="111">
        <v>10.647</v>
      </c>
      <c r="BB529" s="111">
        <v>35.606999999999999</v>
      </c>
      <c r="BC529" s="111">
        <v>528.08299999999997</v>
      </c>
      <c r="BD529" s="111">
        <v>27.943000000000001</v>
      </c>
      <c r="BE529" s="111">
        <v>50.305</v>
      </c>
      <c r="BF529" s="111">
        <v>21.4</v>
      </c>
      <c r="BG529" s="107">
        <v>29380.01</v>
      </c>
      <c r="BH529" s="112">
        <v>29834.482</v>
      </c>
      <c r="BI529" s="111">
        <v>4.3090000000000002</v>
      </c>
      <c r="BJ529" s="112">
        <v>311.82400000000001</v>
      </c>
      <c r="BK529" s="112">
        <v>22220.668000000001</v>
      </c>
      <c r="BL529" s="111">
        <v>3.2090000000000001</v>
      </c>
      <c r="BM529" s="112">
        <v>290.13299999999998</v>
      </c>
      <c r="BN529" s="112">
        <v>14831.675999999999</v>
      </c>
      <c r="BO529" s="111">
        <v>2.1419999999999999</v>
      </c>
      <c r="BP529" s="112">
        <v>263.30900000000003</v>
      </c>
      <c r="BQ529" s="112">
        <v>7395.4629999999997</v>
      </c>
      <c r="BR529" s="111">
        <v>1.0680000000000001</v>
      </c>
      <c r="BS529" s="107">
        <v>215.81100000000001</v>
      </c>
      <c r="BT529" s="107">
        <v>394885.85</v>
      </c>
      <c r="BU529" s="112">
        <v>394886.929</v>
      </c>
      <c r="BV529" s="107">
        <v>6.6920000000000002</v>
      </c>
      <c r="BW529" s="107">
        <v>298.83300000000003</v>
      </c>
      <c r="BX529" s="107">
        <v>296131.51400000002</v>
      </c>
      <c r="BY529" s="107">
        <v>5.0179999999999998</v>
      </c>
      <c r="BZ529" s="107">
        <v>312.28500000000003</v>
      </c>
      <c r="CA529" s="107">
        <v>197440.33499999999</v>
      </c>
      <c r="CB529" s="107">
        <v>3.3460000000000001</v>
      </c>
      <c r="CC529" s="107">
        <v>282.22199999999998</v>
      </c>
      <c r="CD529" s="107">
        <v>98738.589000000007</v>
      </c>
      <c r="CE529" s="107">
        <v>1.673</v>
      </c>
      <c r="CF529" s="107">
        <v>254.17599999999999</v>
      </c>
      <c r="CG529" s="107">
        <v>93318.080000000002</v>
      </c>
      <c r="CH529" s="112">
        <v>93910.123000000007</v>
      </c>
      <c r="CI529" s="107">
        <v>5.8890000000000002</v>
      </c>
      <c r="CJ529" s="107">
        <v>288.99200000000002</v>
      </c>
      <c r="CK529" s="107">
        <v>69956.595000000001</v>
      </c>
      <c r="CL529" s="107">
        <v>4.3869999999999996</v>
      </c>
      <c r="CM529" s="107">
        <v>282.12700000000001</v>
      </c>
      <c r="CN529" s="107">
        <v>46651.904000000002</v>
      </c>
      <c r="CO529" s="107">
        <v>2.9260000000000002</v>
      </c>
      <c r="CP529" s="107">
        <v>262.30099999999999</v>
      </c>
      <c r="CQ529" s="107">
        <v>23357.843000000001</v>
      </c>
      <c r="CR529" s="107">
        <v>1.4650000000000001</v>
      </c>
      <c r="CS529" s="107">
        <v>216.381</v>
      </c>
      <c r="CT529" s="107">
        <v>53583.71</v>
      </c>
      <c r="CU529" s="107">
        <v>53577.72</v>
      </c>
      <c r="CV529" s="107">
        <v>3.56</v>
      </c>
      <c r="CW529" s="107">
        <v>277.10000000000002</v>
      </c>
      <c r="CX529" s="112">
        <v>40189.1</v>
      </c>
      <c r="CY529" s="107">
        <v>2.67</v>
      </c>
      <c r="CZ529" s="107">
        <v>242.96</v>
      </c>
      <c r="DA529" s="112">
        <v>26820.17</v>
      </c>
      <c r="DB529" s="107">
        <v>1.78</v>
      </c>
      <c r="DC529" s="107">
        <v>226.97</v>
      </c>
      <c r="DD529" s="112">
        <v>13403.11</v>
      </c>
      <c r="DE529" s="107">
        <v>0.89</v>
      </c>
      <c r="DF529" s="107">
        <v>195.9</v>
      </c>
      <c r="DG529" s="107">
        <v>69843.839999999997</v>
      </c>
      <c r="DH529" s="112">
        <v>70059.53</v>
      </c>
      <c r="DI529" s="107">
        <v>3.35</v>
      </c>
      <c r="DJ529" s="107">
        <v>290.88</v>
      </c>
      <c r="DK529" s="112">
        <v>52386.59</v>
      </c>
      <c r="DL529" s="107">
        <v>2.5099999999999998</v>
      </c>
      <c r="DM529" s="107">
        <v>277.92</v>
      </c>
      <c r="DN529" s="112">
        <v>34934.400000000001</v>
      </c>
      <c r="DO529" s="107">
        <v>1.67</v>
      </c>
      <c r="DP529" s="107">
        <v>234.33</v>
      </c>
      <c r="DQ529" s="112">
        <v>17447.939999999999</v>
      </c>
      <c r="DR529" s="107">
        <v>0.84</v>
      </c>
      <c r="DS529" s="107">
        <v>190.6</v>
      </c>
      <c r="DT529" s="107">
        <v>55822.62</v>
      </c>
      <c r="DU529" s="112">
        <v>56151.06</v>
      </c>
      <c r="DV529" s="107">
        <v>57.48</v>
      </c>
      <c r="DW529" s="107">
        <v>263.39</v>
      </c>
      <c r="DX529" s="112">
        <v>41855.800000000003</v>
      </c>
      <c r="DY529" s="107">
        <v>42.85</v>
      </c>
      <c r="DZ529" s="107">
        <v>270.48</v>
      </c>
      <c r="EA529" s="112">
        <v>27883.42</v>
      </c>
      <c r="EB529" s="107">
        <v>28.54</v>
      </c>
      <c r="EC529" s="107">
        <v>250.28</v>
      </c>
      <c r="ED529" s="112">
        <v>13959.95</v>
      </c>
      <c r="EE529" s="107">
        <v>14.29</v>
      </c>
      <c r="EF529" s="107">
        <v>207.66</v>
      </c>
      <c r="EG529" s="107">
        <v>1700490.84</v>
      </c>
      <c r="EH529" s="111">
        <v>1710269.77</v>
      </c>
      <c r="EI529" s="107">
        <v>4.83</v>
      </c>
      <c r="EJ529" s="107">
        <v>268.54000000000002</v>
      </c>
      <c r="EK529" s="112">
        <v>1487553.8389999999</v>
      </c>
      <c r="EL529" s="107">
        <v>4.2009999999999996</v>
      </c>
      <c r="EM529" s="107">
        <v>251.58</v>
      </c>
      <c r="EN529" s="112">
        <v>1278699.65974</v>
      </c>
      <c r="EO529" s="107">
        <v>3.6110000000000002</v>
      </c>
      <c r="EP529" s="107">
        <v>227.58</v>
      </c>
      <c r="EQ529" s="112">
        <v>1065878.1433999999</v>
      </c>
      <c r="ER529" s="107">
        <v>3.01</v>
      </c>
      <c r="ES529" s="107">
        <v>234.637</v>
      </c>
      <c r="ET529" s="112">
        <v>850931.95302000002</v>
      </c>
      <c r="EU529" s="107">
        <v>2.403</v>
      </c>
      <c r="EV529" s="107">
        <v>214.738</v>
      </c>
      <c r="EW529" s="112">
        <v>639526.88604000001</v>
      </c>
      <c r="EX529" s="107">
        <v>1.806</v>
      </c>
      <c r="EY529" s="107">
        <v>196.322</v>
      </c>
      <c r="EZ529" s="112">
        <v>424934.80800000002</v>
      </c>
      <c r="FA529" s="107">
        <v>1.2</v>
      </c>
      <c r="FB529" s="107">
        <v>171.64500000000001</v>
      </c>
      <c r="FC529" s="112">
        <v>211759.17932</v>
      </c>
      <c r="FD529" s="107">
        <v>0.59799999999999998</v>
      </c>
      <c r="FE529" s="107">
        <v>159.27699999999999</v>
      </c>
      <c r="FF529" s="107">
        <v>2568.5</v>
      </c>
      <c r="FG529" s="112">
        <v>2572.5500000000002</v>
      </c>
      <c r="FH529" s="107">
        <v>7.6</v>
      </c>
      <c r="FI529" s="107">
        <v>152.53</v>
      </c>
      <c r="FJ529" s="112">
        <v>1282.4100000000001</v>
      </c>
      <c r="FK529" s="107">
        <v>3.79</v>
      </c>
      <c r="FL529" s="107">
        <v>148.91999999999999</v>
      </c>
      <c r="FM529" s="107">
        <v>15677.86</v>
      </c>
      <c r="FN529" s="112">
        <v>15564.2</v>
      </c>
      <c r="FO529" s="107">
        <v>113.95</v>
      </c>
      <c r="FP529" s="107">
        <v>155.49</v>
      </c>
      <c r="FQ529" s="112">
        <v>7844.05</v>
      </c>
      <c r="FR529" s="107">
        <v>57.43</v>
      </c>
      <c r="FS529" s="107">
        <v>150.91</v>
      </c>
      <c r="FT529" s="107">
        <v>96.33</v>
      </c>
      <c r="FU529" s="107">
        <v>8.36</v>
      </c>
      <c r="FV529" s="107">
        <v>279.06</v>
      </c>
      <c r="FW529" s="107">
        <v>98.05</v>
      </c>
      <c r="FX529" s="107">
        <v>8.51</v>
      </c>
      <c r="FY529" s="107">
        <v>326.64</v>
      </c>
      <c r="FZ529" s="107">
        <v>704377.16</v>
      </c>
      <c r="GA529" s="107">
        <v>4.76</v>
      </c>
      <c r="GB529" s="107">
        <v>318.86</v>
      </c>
      <c r="GC529" s="107">
        <v>2213503.27</v>
      </c>
      <c r="GD529" s="107">
        <v>14.95</v>
      </c>
      <c r="GE529" s="113">
        <v>297.11</v>
      </c>
      <c r="GF529" s="113">
        <v>97.8</v>
      </c>
      <c r="GG529" s="113">
        <v>14.3</v>
      </c>
      <c r="GH529" s="113">
        <v>137.1</v>
      </c>
      <c r="GI529" s="113">
        <v>37.5</v>
      </c>
      <c r="GJ529" s="113">
        <v>21.4</v>
      </c>
      <c r="GK529" s="113">
        <v>229.7</v>
      </c>
      <c r="GL529" s="107">
        <v>0</v>
      </c>
      <c r="GM529" s="107">
        <v>2</v>
      </c>
      <c r="GN529" s="107">
        <v>0</v>
      </c>
      <c r="GO529" s="133">
        <v>2</v>
      </c>
      <c r="GP529" s="133">
        <v>0</v>
      </c>
      <c r="GQ529" s="133">
        <v>0</v>
      </c>
      <c r="GR529" s="133" t="s">
        <v>1106</v>
      </c>
      <c r="GS529" s="72"/>
      <c r="GT529" s="72">
        <v>0.87170000000000003</v>
      </c>
      <c r="GU529" s="72">
        <v>0.91890000000000005</v>
      </c>
      <c r="GV529" s="72">
        <v>0.94159999999999999</v>
      </c>
      <c r="GW529" s="72">
        <v>0.93069999999999997</v>
      </c>
      <c r="GX529" s="72" t="s">
        <v>1085</v>
      </c>
      <c r="GY529" s="72">
        <v>0.98</v>
      </c>
      <c r="GZ529" s="72">
        <v>769</v>
      </c>
      <c r="HA529" s="133" t="s">
        <v>1587</v>
      </c>
      <c r="HB529" s="133" t="s">
        <v>981</v>
      </c>
      <c r="HC529" s="53" t="str">
        <f>IF(IFERROR(FIND("TGG",#REF!),"0")&lt;&gt;"0",SUBSTITUTE(#REF!,"TGG",""),"0")</f>
        <v>0</v>
      </c>
      <c r="HD529" s="56">
        <f t="shared" si="53"/>
        <v>2021</v>
      </c>
      <c r="HF529" s="56" t="e">
        <f>MATCH(ROUND(#REF!,1),#REF!,0)</f>
        <v>#REF!</v>
      </c>
      <c r="HG529" s="56" t="e">
        <f>MATCH(ROUND(#REF!,1),#REF!,0)</f>
        <v>#REF!</v>
      </c>
      <c r="HH529" s="56" t="e">
        <f>MATCH(ROUND(#REF!,1),#REF!,0)</f>
        <v>#REF!</v>
      </c>
      <c r="HI529" s="56" t="e">
        <f>MATCH(ROUND(#REF!,1),#REF!,0)</f>
        <v>#REF!</v>
      </c>
      <c r="HK529" s="115">
        <f t="shared" si="56"/>
        <v>1</v>
      </c>
      <c r="HL529" s="115" t="str" cm="1">
        <f t="array" ref="HL529">IFERROR(INDEX(#REF!,'5. Data Set'!HH529),"")</f>
        <v/>
      </c>
      <c r="HN529" s="116" t="str" cm="1">
        <f t="array" ref="HN529">IF(IFERROR(INDEX($E$5:$E$900,SMALL(IF(ROUND($EH$5:$EH$900,1)=ROUND($EH529,1),ROW($EH$5:$EH$900)-4,""),1)),"")=$E529,"",IFERROR(INDEX($E$5:$E$900,SMALL(IF(ROUND($EH$5:$EH$900,1)=ROUND($EH529,1),ROW($EH$5:$EH$900)-4,""),1)),""))</f>
        <v/>
      </c>
      <c r="HO529" s="116" t="str" cm="1">
        <f t="array" ref="HO529">IF(IFERROR(INDEX($E$5:$E$900,SMALL(IF(ROUND($EH$5:$EH$900,1)=ROUND($EH529,1),ROW($EH$5:$EH$900)-4,""),2)),"")=$E529,"",IFERROR(INDEX($E$5:$E$900,SMALL(IF(ROUND($EH$5:$EH$900,1)=ROUND($EH529,1),ROW($EH$5:$EH$900)-4,""),2)),""))</f>
        <v/>
      </c>
      <c r="HP529" s="116" t="str" cm="1">
        <f t="array" ref="HP529">IF(IFERROR(INDEX($E$5:$E$900,SMALL(IF(ROUND($EH$5:$EH$900,1)=ROUND($EH529,1),ROW($EH$5:$EH$900)-4,""),3)),"")=$E529,"",IFERROR(INDEX($E$5:$E$900,SMALL(IF(ROUND($EH$5:$EH$900,1)=ROUND($EH529,1),ROW($EH$5:$EH$900)-4,""),3)),""))</f>
        <v/>
      </c>
      <c r="HQ529" s="117" t="str" cm="1">
        <f t="array" ref="HQ529">IF(IFERROR(INDEX($E$5:$E$900,SMALL(IF(ROUND($EH$5:$EH$900,1)=ROUND($EH529,1),ROW($EH$5:$EH$900)-4,""),4)),"")=$E529,"",IFERROR(INDEX($E$5:$E$900,SMALL(IF(ROUND($EH$5:$EH$900,1)=ROUND($EH529,1),ROW($EH$5:$EH$900)-4,""),4)),""))</f>
        <v/>
      </c>
      <c r="HR529" s="118"/>
      <c r="HS529" s="105" t="str">
        <f t="shared" si="57"/>
        <v>BCXM</v>
      </c>
      <c r="HT529" s="119" t="str">
        <f t="shared" si="58"/>
        <v/>
      </c>
      <c r="HU529" s="119" t="str">
        <f t="shared" si="58"/>
        <v/>
      </c>
      <c r="HV529" s="119" t="str">
        <f t="shared" si="58"/>
        <v/>
      </c>
      <c r="HW529" s="119" t="str">
        <f t="shared" si="58"/>
        <v/>
      </c>
    </row>
    <row r="530" spans="1:231" ht="15" customHeight="1" x14ac:dyDescent="0.25">
      <c r="A530" s="110" t="s">
        <v>1072</v>
      </c>
      <c r="B530" s="110" t="s">
        <v>1615</v>
      </c>
      <c r="C530" s="107" t="s">
        <v>1074</v>
      </c>
      <c r="D530" s="107">
        <v>2021</v>
      </c>
      <c r="E530" s="109" t="s">
        <v>1619</v>
      </c>
      <c r="F530" s="107" t="s">
        <v>49</v>
      </c>
      <c r="G530" s="107" t="s">
        <v>1076</v>
      </c>
      <c r="H530" s="107" t="s">
        <v>1076</v>
      </c>
      <c r="I530" s="107" t="s">
        <v>1076</v>
      </c>
      <c r="J530" s="107" t="s">
        <v>1076</v>
      </c>
      <c r="K530" s="107" t="s">
        <v>1076</v>
      </c>
      <c r="L530" s="107" t="s">
        <v>1076</v>
      </c>
      <c r="M530" s="107" t="s">
        <v>1076</v>
      </c>
      <c r="N530" s="107" t="s">
        <v>1076</v>
      </c>
      <c r="O530" s="107" t="s">
        <v>1076</v>
      </c>
      <c r="P530" s="107" t="s">
        <v>1076</v>
      </c>
      <c r="Q530" s="107" t="s">
        <v>1076</v>
      </c>
      <c r="R530" s="107" t="s">
        <v>1076</v>
      </c>
      <c r="S530" s="107" t="s">
        <v>1077</v>
      </c>
      <c r="T530" s="107" t="s">
        <v>1077</v>
      </c>
      <c r="U530" s="107" t="s">
        <v>1077</v>
      </c>
      <c r="V530" s="107" t="s">
        <v>1077</v>
      </c>
      <c r="W530" s="107" t="s">
        <v>18</v>
      </c>
      <c r="X530" s="105" t="s">
        <v>1098</v>
      </c>
      <c r="Y530" s="107" t="s">
        <v>296</v>
      </c>
      <c r="Z530" s="107">
        <v>1</v>
      </c>
      <c r="AA530" s="107" t="s">
        <v>1606</v>
      </c>
      <c r="AB530" s="110">
        <v>2</v>
      </c>
      <c r="AC530" s="110">
        <v>1</v>
      </c>
      <c r="AD530" s="107">
        <v>2800</v>
      </c>
      <c r="AE530" s="107">
        <v>32</v>
      </c>
      <c r="AF530" s="107">
        <v>2</v>
      </c>
      <c r="AG530" s="107">
        <v>127900</v>
      </c>
      <c r="AH530" s="107">
        <v>8</v>
      </c>
      <c r="AI530" s="107" t="s">
        <v>1604</v>
      </c>
      <c r="AJ530" s="110">
        <v>2</v>
      </c>
      <c r="AK530" s="110"/>
      <c r="AL530" s="107"/>
      <c r="AM530" s="107">
        <v>2</v>
      </c>
      <c r="AN530" s="110" t="s">
        <v>907</v>
      </c>
      <c r="AO530" s="110">
        <v>770</v>
      </c>
      <c r="AP530" s="107" t="s">
        <v>1583</v>
      </c>
      <c r="AQ530" s="107" t="s">
        <v>1601</v>
      </c>
      <c r="AR530" s="107" t="s">
        <v>1595</v>
      </c>
      <c r="AS530" s="107" t="s">
        <v>1596</v>
      </c>
      <c r="AT530" s="107" t="s">
        <v>1189</v>
      </c>
      <c r="AU530" s="111">
        <v>21.146000000000001</v>
      </c>
      <c r="AV530" s="111">
        <v>21.971</v>
      </c>
      <c r="AW530" s="111">
        <v>33.024000000000001</v>
      </c>
      <c r="AX530" s="111">
        <v>23.494</v>
      </c>
      <c r="AY530" s="111">
        <v>21.016999999999999</v>
      </c>
      <c r="AZ530" s="111">
        <v>364.80900000000003</v>
      </c>
      <c r="BA530" s="111">
        <v>21.651</v>
      </c>
      <c r="BB530" s="111">
        <v>35.838999999999999</v>
      </c>
      <c r="BC530" s="111">
        <v>530.66</v>
      </c>
      <c r="BD530" s="111">
        <v>21.367999999999999</v>
      </c>
      <c r="BE530" s="111">
        <v>81.941999999999993</v>
      </c>
      <c r="BF530" s="111">
        <v>39.299999999999997</v>
      </c>
      <c r="BG530" s="107">
        <v>83948.4</v>
      </c>
      <c r="BH530" s="112">
        <v>83791.928</v>
      </c>
      <c r="BI530" s="111">
        <v>12.101000000000001</v>
      </c>
      <c r="BJ530" s="112">
        <v>383.80500000000001</v>
      </c>
      <c r="BK530" s="112">
        <v>62896.557000000001</v>
      </c>
      <c r="BL530" s="111">
        <v>9.0830000000000002</v>
      </c>
      <c r="BM530" s="112">
        <v>355.12700000000001</v>
      </c>
      <c r="BN530" s="112">
        <v>41970.194000000003</v>
      </c>
      <c r="BO530" s="111">
        <v>6.0609999999999999</v>
      </c>
      <c r="BP530" s="112">
        <v>294.67599999999999</v>
      </c>
      <c r="BQ530" s="112">
        <v>20965.96</v>
      </c>
      <c r="BR530" s="111">
        <v>3.028</v>
      </c>
      <c r="BS530" s="107">
        <v>251.18700000000001</v>
      </c>
      <c r="BT530" s="107">
        <v>706482.53</v>
      </c>
      <c r="BU530" s="112">
        <v>706431.86</v>
      </c>
      <c r="BV530" s="107">
        <v>11.972</v>
      </c>
      <c r="BW530" s="107">
        <v>382.57900000000001</v>
      </c>
      <c r="BX530" s="107">
        <v>529880.49600000004</v>
      </c>
      <c r="BY530" s="107">
        <v>8.98</v>
      </c>
      <c r="BZ530" s="107">
        <v>306.10599999999999</v>
      </c>
      <c r="CA530" s="107">
        <v>353110.94500000001</v>
      </c>
      <c r="CB530" s="107">
        <v>5.984</v>
      </c>
      <c r="CC530" s="107">
        <v>279.29000000000002</v>
      </c>
      <c r="CD530" s="107">
        <v>176634.68700000001</v>
      </c>
      <c r="CE530" s="107">
        <v>2.9929999999999999</v>
      </c>
      <c r="CF530" s="107">
        <v>252.65</v>
      </c>
      <c r="CG530" s="107">
        <v>292052.68</v>
      </c>
      <c r="CH530" s="112">
        <v>286060.35200000001</v>
      </c>
      <c r="CI530" s="107">
        <v>17.939</v>
      </c>
      <c r="CJ530" s="107">
        <v>373.05200000000002</v>
      </c>
      <c r="CK530" s="107">
        <v>218934.53400000001</v>
      </c>
      <c r="CL530" s="107">
        <v>13.728999999999999</v>
      </c>
      <c r="CM530" s="107">
        <v>340.26400000000001</v>
      </c>
      <c r="CN530" s="107">
        <v>145938.848</v>
      </c>
      <c r="CO530" s="107">
        <v>9.1519999999999992</v>
      </c>
      <c r="CP530" s="107">
        <v>279.50299999999999</v>
      </c>
      <c r="CQ530" s="107">
        <v>72961.798999999999</v>
      </c>
      <c r="CR530" s="107">
        <v>4.5750000000000002</v>
      </c>
      <c r="CS530" s="107">
        <v>244.39699999999999</v>
      </c>
      <c r="CT530" s="107">
        <v>181971.85</v>
      </c>
      <c r="CU530" s="107">
        <v>181993.46</v>
      </c>
      <c r="CV530" s="107">
        <v>12.09</v>
      </c>
      <c r="CW530" s="107">
        <v>345.75</v>
      </c>
      <c r="CX530" s="112">
        <v>136474.59</v>
      </c>
      <c r="CY530" s="107">
        <v>9.06</v>
      </c>
      <c r="CZ530" s="107">
        <v>318</v>
      </c>
      <c r="DA530" s="112">
        <v>90912.07</v>
      </c>
      <c r="DB530" s="107">
        <v>6.04</v>
      </c>
      <c r="DC530" s="107">
        <v>258.92</v>
      </c>
      <c r="DD530" s="112">
        <v>45441.440000000002</v>
      </c>
      <c r="DE530" s="107">
        <v>3.02</v>
      </c>
      <c r="DF530" s="107">
        <v>230.18</v>
      </c>
      <c r="DG530" s="107">
        <v>233837.43</v>
      </c>
      <c r="DH530" s="112">
        <v>234852.72</v>
      </c>
      <c r="DI530" s="107">
        <v>11.24</v>
      </c>
      <c r="DJ530" s="107">
        <v>373.37</v>
      </c>
      <c r="DK530" s="112">
        <v>175352.19</v>
      </c>
      <c r="DL530" s="107">
        <v>8.4</v>
      </c>
      <c r="DM530" s="107">
        <v>349.35</v>
      </c>
      <c r="DN530" s="112">
        <v>116854.46</v>
      </c>
      <c r="DO530" s="107">
        <v>5.6</v>
      </c>
      <c r="DP530" s="107">
        <v>269.39</v>
      </c>
      <c r="DQ530" s="112">
        <v>58476.77</v>
      </c>
      <c r="DR530" s="107">
        <v>2.8</v>
      </c>
      <c r="DS530" s="107">
        <v>215.67</v>
      </c>
      <c r="DT530" s="107">
        <v>189144.61</v>
      </c>
      <c r="DU530" s="112">
        <v>190370.8</v>
      </c>
      <c r="DV530" s="107">
        <v>194.88</v>
      </c>
      <c r="DW530" s="107">
        <v>358.78</v>
      </c>
      <c r="DX530" s="112">
        <v>141825.49</v>
      </c>
      <c r="DY530" s="107">
        <v>145.19</v>
      </c>
      <c r="DZ530" s="107">
        <v>328.8</v>
      </c>
      <c r="EA530" s="112">
        <v>94485.54</v>
      </c>
      <c r="EB530" s="107">
        <v>96.73</v>
      </c>
      <c r="EC530" s="107">
        <v>274.11</v>
      </c>
      <c r="ED530" s="112">
        <v>47334.720000000001</v>
      </c>
      <c r="EE530" s="107">
        <v>48.46</v>
      </c>
      <c r="EF530" s="107">
        <v>231.56</v>
      </c>
      <c r="EG530" s="107">
        <v>4588567.1100000003</v>
      </c>
      <c r="EH530" s="111">
        <v>4655895.92</v>
      </c>
      <c r="EI530" s="107">
        <v>13.148</v>
      </c>
      <c r="EJ530" s="107">
        <v>375.69</v>
      </c>
      <c r="EK530" s="112">
        <v>4006927.0649999999</v>
      </c>
      <c r="EL530" s="107">
        <v>11.315</v>
      </c>
      <c r="EM530" s="107">
        <v>367.154</v>
      </c>
      <c r="EN530" s="112">
        <v>3436306.1473599998</v>
      </c>
      <c r="EO530" s="107">
        <v>9.7040000000000006</v>
      </c>
      <c r="EP530" s="107">
        <v>353.55200000000002</v>
      </c>
      <c r="EQ530" s="112">
        <v>2865477.05528</v>
      </c>
      <c r="ER530" s="107">
        <v>8.0920000000000005</v>
      </c>
      <c r="ES530" s="107">
        <v>311.61799999999999</v>
      </c>
      <c r="ET530" s="112">
        <v>2293231.5138400001</v>
      </c>
      <c r="EU530" s="107">
        <v>6.476</v>
      </c>
      <c r="EV530" s="107">
        <v>240.19399999999999</v>
      </c>
      <c r="EW530" s="112">
        <v>1717444.8489999999</v>
      </c>
      <c r="EX530" s="107">
        <v>4.8499999999999996</v>
      </c>
      <c r="EY530" s="107">
        <v>243.77099999999999</v>
      </c>
      <c r="EZ530" s="112">
        <v>1147678.09394</v>
      </c>
      <c r="FA530" s="107">
        <v>3.2410000000000001</v>
      </c>
      <c r="FB530" s="107">
        <v>224.279</v>
      </c>
      <c r="FC530" s="112">
        <v>572245.54143999994</v>
      </c>
      <c r="FD530" s="107">
        <v>1.6160000000000001</v>
      </c>
      <c r="FE530" s="107">
        <v>199.41300000000001</v>
      </c>
      <c r="FF530" s="107">
        <v>2608.9899999999998</v>
      </c>
      <c r="FG530" s="112">
        <v>2603.54</v>
      </c>
      <c r="FH530" s="107">
        <v>7.69</v>
      </c>
      <c r="FI530" s="107">
        <v>152.65</v>
      </c>
      <c r="FJ530" s="112">
        <v>1306.8499999999999</v>
      </c>
      <c r="FK530" s="107">
        <v>3.86</v>
      </c>
      <c r="FL530" s="107">
        <v>151.47999999999999</v>
      </c>
      <c r="FM530" s="107">
        <v>15682.02</v>
      </c>
      <c r="FN530" s="112">
        <v>15727.44</v>
      </c>
      <c r="FO530" s="107">
        <v>115.14</v>
      </c>
      <c r="FP530" s="107">
        <v>153.62</v>
      </c>
      <c r="FQ530" s="112">
        <v>7828.6</v>
      </c>
      <c r="FR530" s="107">
        <v>57.32</v>
      </c>
      <c r="FS530" s="107">
        <v>152.56</v>
      </c>
      <c r="FT530" s="107">
        <v>83.42</v>
      </c>
      <c r="FU530" s="107">
        <v>7.24</v>
      </c>
      <c r="FV530" s="107">
        <v>329.79</v>
      </c>
      <c r="FW530" s="107">
        <v>83.51</v>
      </c>
      <c r="FX530" s="107">
        <v>7.25</v>
      </c>
      <c r="FY530" s="107">
        <v>348.62</v>
      </c>
      <c r="FZ530" s="107">
        <v>1559322.85</v>
      </c>
      <c r="GA530" s="107">
        <v>10.53</v>
      </c>
      <c r="GB530" s="107">
        <v>372.56</v>
      </c>
      <c r="GC530" s="107">
        <v>4764074.59</v>
      </c>
      <c r="GD530" s="107">
        <v>32.17</v>
      </c>
      <c r="GE530" s="113">
        <v>392.59</v>
      </c>
      <c r="GF530" s="113">
        <v>117.2</v>
      </c>
      <c r="GG530" s="113">
        <v>34.6</v>
      </c>
      <c r="GH530" s="113">
        <v>137.9</v>
      </c>
      <c r="GI530" s="113">
        <v>41.8</v>
      </c>
      <c r="GJ530" s="113">
        <v>39.299999999999997</v>
      </c>
      <c r="GK530" s="113">
        <v>229.7</v>
      </c>
      <c r="GL530" s="107">
        <v>0</v>
      </c>
      <c r="GM530" s="107">
        <v>2</v>
      </c>
      <c r="GN530" s="107">
        <v>0</v>
      </c>
      <c r="GO530" s="133">
        <v>2</v>
      </c>
      <c r="GP530" s="133">
        <v>0</v>
      </c>
      <c r="GQ530" s="133">
        <v>0</v>
      </c>
      <c r="GR530" s="133" t="s">
        <v>1106</v>
      </c>
      <c r="GS530" s="72"/>
      <c r="GT530" s="72">
        <v>0.87170000000000003</v>
      </c>
      <c r="GU530" s="72">
        <v>0.91890000000000005</v>
      </c>
      <c r="GV530" s="72">
        <v>0.94159999999999999</v>
      </c>
      <c r="GW530" s="72">
        <v>0.93069999999999997</v>
      </c>
      <c r="GX530" s="72" t="s">
        <v>1085</v>
      </c>
      <c r="GY530" s="72">
        <v>0.98</v>
      </c>
      <c r="GZ530" s="72">
        <v>769</v>
      </c>
      <c r="HA530" s="133" t="s">
        <v>1587</v>
      </c>
      <c r="HB530" s="133" t="s">
        <v>981</v>
      </c>
      <c r="HC530" s="53" t="str">
        <f>IF(IFERROR(FIND("TGG",#REF!),"0")&lt;&gt;"0",SUBSTITUTE(#REF!,"TGG",""),"0")</f>
        <v>0</v>
      </c>
      <c r="HD530" s="56">
        <f t="shared" si="53"/>
        <v>2021</v>
      </c>
      <c r="HF530" s="56" t="e">
        <f>MATCH(ROUND(#REF!,1),#REF!,0)</f>
        <v>#REF!</v>
      </c>
      <c r="HG530" s="56" t="e">
        <f>MATCH(ROUND(#REF!,1),#REF!,0)</f>
        <v>#REF!</v>
      </c>
      <c r="HH530" s="56" t="e">
        <f>MATCH(ROUND(#REF!,1),#REF!,0)</f>
        <v>#REF!</v>
      </c>
      <c r="HI530" s="56" t="e">
        <f>MATCH(ROUND(#REF!,1),#REF!,0)</f>
        <v>#REF!</v>
      </c>
      <c r="HK530" s="115">
        <f t="shared" si="56"/>
        <v>1</v>
      </c>
      <c r="HL530" s="115" t="str" cm="1">
        <f t="array" ref="HL530">IFERROR(INDEX(#REF!,'5. Data Set'!HH530),"")</f>
        <v/>
      </c>
      <c r="HN530" s="116" t="str" cm="1">
        <f t="array" ref="HN530">IF(IFERROR(INDEX($E$5:$E$900,SMALL(IF(ROUND($EH$5:$EH$900,1)=ROUND($EH530,1),ROW($EH$5:$EH$900)-4,""),1)),"")=$E530,"",IFERROR(INDEX($E$5:$E$900,SMALL(IF(ROUND($EH$5:$EH$900,1)=ROUND($EH530,1),ROW($EH$5:$EH$900)-4,""),1)),""))</f>
        <v/>
      </c>
      <c r="HO530" s="116" t="str" cm="1">
        <f t="array" ref="HO530">IF(IFERROR(INDEX($E$5:$E$900,SMALL(IF(ROUND($EH$5:$EH$900,1)=ROUND($EH530,1),ROW($EH$5:$EH$900)-4,""),2)),"")=$E530,"",IFERROR(INDEX($E$5:$E$900,SMALL(IF(ROUND($EH$5:$EH$900,1)=ROUND($EH530,1),ROW($EH$5:$EH$900)-4,""),2)),""))</f>
        <v/>
      </c>
      <c r="HP530" s="116" t="str" cm="1">
        <f t="array" ref="HP530">IF(IFERROR(INDEX($E$5:$E$900,SMALL(IF(ROUND($EH$5:$EH$900,1)=ROUND($EH530,1),ROW($EH$5:$EH$900)-4,""),3)),"")=$E530,"",IFERROR(INDEX($E$5:$E$900,SMALL(IF(ROUND($EH$5:$EH$900,1)=ROUND($EH530,1),ROW($EH$5:$EH$900)-4,""),3)),""))</f>
        <v/>
      </c>
      <c r="HQ530" s="117" t="str" cm="1">
        <f t="array" ref="HQ530">IF(IFERROR(INDEX($E$5:$E$900,SMALL(IF(ROUND($EH$5:$EH$900,1)=ROUND($EH530,1),ROW($EH$5:$EH$900)-4,""),4)),"")=$E530,"",IFERROR(INDEX($E$5:$E$900,SMALL(IF(ROUND($EH$5:$EH$900,1)=ROUND($EH530,1),ROW($EH$5:$EH$900)-4,""),4)),""))</f>
        <v/>
      </c>
      <c r="HR530" s="118"/>
      <c r="HS530" s="105" t="str">
        <f t="shared" si="57"/>
        <v>BCXM</v>
      </c>
      <c r="HT530" s="119" t="str">
        <f t="shared" si="58"/>
        <v/>
      </c>
      <c r="HU530" s="119" t="str">
        <f t="shared" si="58"/>
        <v/>
      </c>
      <c r="HV530" s="119" t="str">
        <f t="shared" si="58"/>
        <v/>
      </c>
      <c r="HW530" s="119" t="str">
        <f t="shared" si="58"/>
        <v/>
      </c>
    </row>
    <row r="531" spans="1:231" ht="12.75" customHeight="1" x14ac:dyDescent="0.25">
      <c r="A531" s="110" t="s">
        <v>1072</v>
      </c>
      <c r="B531" s="110" t="s">
        <v>1620</v>
      </c>
      <c r="C531" s="107" t="s">
        <v>1074</v>
      </c>
      <c r="D531" s="107">
        <v>2020</v>
      </c>
      <c r="E531" s="109" t="s">
        <v>1621</v>
      </c>
      <c r="F531" s="107" t="s">
        <v>300</v>
      </c>
      <c r="G531" s="107" t="s">
        <v>1076</v>
      </c>
      <c r="H531" s="107" t="s">
        <v>1076</v>
      </c>
      <c r="I531" s="107" t="s">
        <v>1076</v>
      </c>
      <c r="J531" s="107" t="s">
        <v>1076</v>
      </c>
      <c r="K531" s="107" t="s">
        <v>1076</v>
      </c>
      <c r="L531" s="107" t="s">
        <v>1076</v>
      </c>
      <c r="M531" s="107" t="s">
        <v>1076</v>
      </c>
      <c r="N531" s="107" t="s">
        <v>1076</v>
      </c>
      <c r="O531" s="107" t="s">
        <v>1076</v>
      </c>
      <c r="P531" s="107" t="s">
        <v>1076</v>
      </c>
      <c r="Q531" s="107" t="s">
        <v>1076</v>
      </c>
      <c r="R531" s="107" t="s">
        <v>1076</v>
      </c>
      <c r="S531" s="107" t="s">
        <v>1077</v>
      </c>
      <c r="T531" s="107" t="s">
        <v>1077</v>
      </c>
      <c r="U531" s="107" t="s">
        <v>1077</v>
      </c>
      <c r="V531" s="107" t="s">
        <v>1077</v>
      </c>
      <c r="W531" s="107" t="s">
        <v>305</v>
      </c>
      <c r="X531" s="105" t="s">
        <v>1622</v>
      </c>
      <c r="Y531" s="107" t="s">
        <v>296</v>
      </c>
      <c r="Z531" s="107">
        <v>4</v>
      </c>
      <c r="AA531" s="107" t="s">
        <v>1138</v>
      </c>
      <c r="AB531" s="246">
        <v>2</v>
      </c>
      <c r="AC531" s="246">
        <v>1</v>
      </c>
      <c r="AD531" s="107">
        <v>2300</v>
      </c>
      <c r="AE531" s="107">
        <v>40</v>
      </c>
      <c r="AF531" s="107">
        <v>2</v>
      </c>
      <c r="AG531" s="107">
        <v>255700</v>
      </c>
      <c r="AH531" s="107">
        <v>8</v>
      </c>
      <c r="AI531" s="107" t="s">
        <v>1582</v>
      </c>
      <c r="AJ531" s="110">
        <v>8</v>
      </c>
      <c r="AK531" s="110"/>
      <c r="AL531" s="107"/>
      <c r="AM531" s="107">
        <v>2</v>
      </c>
      <c r="AN531" s="110" t="s">
        <v>907</v>
      </c>
      <c r="AO531" s="110">
        <v>2500</v>
      </c>
      <c r="AP531" s="107" t="s">
        <v>1583</v>
      </c>
      <c r="AQ531" s="107" t="s">
        <v>1584</v>
      </c>
      <c r="AR531" s="107" t="s">
        <v>1585</v>
      </c>
      <c r="AS531" s="107" t="s">
        <v>1586</v>
      </c>
      <c r="AT531" s="107" t="s">
        <v>478</v>
      </c>
      <c r="AU531" s="111">
        <v>18.899999999999999</v>
      </c>
      <c r="AV531" s="111">
        <v>22.504999999999999</v>
      </c>
      <c r="AW531" s="111">
        <v>29.402000000000001</v>
      </c>
      <c r="AX531" s="111">
        <v>15.554</v>
      </c>
      <c r="AY531" s="111">
        <v>14.262</v>
      </c>
      <c r="AZ531" s="111">
        <v>175.87700000000001</v>
      </c>
      <c r="BA531" s="111">
        <v>17</v>
      </c>
      <c r="BB531" s="111">
        <v>21.823</v>
      </c>
      <c r="BC531" s="111">
        <v>210.786</v>
      </c>
      <c r="BD531" s="111">
        <v>25.314</v>
      </c>
      <c r="BE531" s="111">
        <v>116.13500000000001</v>
      </c>
      <c r="BF531" s="111">
        <v>34.1</v>
      </c>
      <c r="BG531" s="107">
        <v>316565.11</v>
      </c>
      <c r="BH531" s="112">
        <v>316295.027</v>
      </c>
      <c r="BI531" s="111">
        <v>45.677999999999997</v>
      </c>
      <c r="BJ531" s="112">
        <v>1747.9690000000001</v>
      </c>
      <c r="BK531" s="112">
        <v>237470.728</v>
      </c>
      <c r="BL531" s="111">
        <v>34.295000000000002</v>
      </c>
      <c r="BM531" s="112">
        <v>1588.056</v>
      </c>
      <c r="BN531" s="112">
        <v>158286.198</v>
      </c>
      <c r="BO531" s="111">
        <v>22.859000000000002</v>
      </c>
      <c r="BP531" s="112">
        <v>1370.05</v>
      </c>
      <c r="BQ531" s="112">
        <v>79066.73</v>
      </c>
      <c r="BR531" s="111">
        <v>11.419</v>
      </c>
      <c r="BS531" s="107">
        <v>842.69200000000001</v>
      </c>
      <c r="BT531" s="107">
        <v>3119197.09</v>
      </c>
      <c r="BU531" s="112">
        <v>3118996.0090000001</v>
      </c>
      <c r="BV531" s="107">
        <v>52.856999999999999</v>
      </c>
      <c r="BW531" s="107">
        <v>1684.7560000000001</v>
      </c>
      <c r="BX531" s="107">
        <v>2339846.8769999999</v>
      </c>
      <c r="BY531" s="107">
        <v>39.652999999999999</v>
      </c>
      <c r="BZ531" s="107">
        <v>1549.9749999999999</v>
      </c>
      <c r="CA531" s="107">
        <v>1559399.861</v>
      </c>
      <c r="CB531" s="107">
        <v>26.427</v>
      </c>
      <c r="CC531" s="107">
        <v>1286.2670000000001</v>
      </c>
      <c r="CD531" s="107">
        <v>779659.06400000001</v>
      </c>
      <c r="CE531" s="107">
        <v>13.212999999999999</v>
      </c>
      <c r="CF531" s="107">
        <v>849.41099999999994</v>
      </c>
      <c r="CG531" s="107">
        <v>1125450.96</v>
      </c>
      <c r="CH531" s="112">
        <v>1127355.909</v>
      </c>
      <c r="CI531" s="107">
        <v>70.695999999999998</v>
      </c>
      <c r="CJ531" s="107">
        <v>1658.817</v>
      </c>
      <c r="CK531" s="107">
        <v>844103.26399999997</v>
      </c>
      <c r="CL531" s="107">
        <v>52.933</v>
      </c>
      <c r="CM531" s="107">
        <v>1621.539</v>
      </c>
      <c r="CN531" s="107">
        <v>562557.348</v>
      </c>
      <c r="CO531" s="107">
        <v>35.277999999999999</v>
      </c>
      <c r="CP531" s="107">
        <v>1394.106</v>
      </c>
      <c r="CQ531" s="107">
        <v>281219.95899999997</v>
      </c>
      <c r="CR531" s="107">
        <v>17.635000000000002</v>
      </c>
      <c r="CS531" s="107">
        <v>830.75599999999997</v>
      </c>
      <c r="CT531" s="107">
        <v>469618.82</v>
      </c>
      <c r="CU531" s="112">
        <v>469658.47</v>
      </c>
      <c r="CV531" s="107">
        <v>31.19</v>
      </c>
      <c r="CW531" s="107">
        <v>1363.87</v>
      </c>
      <c r="CX531" s="112">
        <v>352233.46</v>
      </c>
      <c r="CY531" s="107">
        <v>23.39</v>
      </c>
      <c r="CZ531" s="107">
        <v>1277.83</v>
      </c>
      <c r="DA531" s="112">
        <v>234709.36</v>
      </c>
      <c r="DB531" s="107">
        <v>15.59</v>
      </c>
      <c r="DC531" s="107">
        <v>1159.1099999999999</v>
      </c>
      <c r="DD531" s="112">
        <v>117417.53</v>
      </c>
      <c r="DE531" s="107">
        <v>7.8</v>
      </c>
      <c r="DF531" s="107">
        <v>750.28</v>
      </c>
      <c r="DG531" s="107">
        <v>646123.30000000005</v>
      </c>
      <c r="DH531" s="112">
        <v>646279.30000000005</v>
      </c>
      <c r="DI531" s="107">
        <v>30.94</v>
      </c>
      <c r="DJ531" s="107">
        <v>1510.98</v>
      </c>
      <c r="DK531" s="112">
        <v>484803.02</v>
      </c>
      <c r="DL531" s="107">
        <v>23.21</v>
      </c>
      <c r="DM531" s="107">
        <v>1414.72</v>
      </c>
      <c r="DN531" s="112">
        <v>323244</v>
      </c>
      <c r="DO531" s="107">
        <v>15.48</v>
      </c>
      <c r="DP531" s="107">
        <v>1246.3800000000001</v>
      </c>
      <c r="DQ531" s="112">
        <v>161554.96</v>
      </c>
      <c r="DR531" s="107">
        <v>7.74</v>
      </c>
      <c r="DS531" s="107">
        <v>779.92</v>
      </c>
      <c r="DT531" s="107">
        <v>363831.9</v>
      </c>
      <c r="DU531" s="112">
        <v>363730.94</v>
      </c>
      <c r="DV531" s="107">
        <v>372.35</v>
      </c>
      <c r="DW531" s="107">
        <v>1467.23</v>
      </c>
      <c r="DX531" s="112">
        <v>272933.89</v>
      </c>
      <c r="DY531" s="107">
        <v>279.39999999999998</v>
      </c>
      <c r="DZ531" s="107">
        <v>1360.93</v>
      </c>
      <c r="EA531" s="112">
        <v>181884.7</v>
      </c>
      <c r="EB531" s="107">
        <v>186.2</v>
      </c>
      <c r="EC531" s="107">
        <v>1217.8399999999999</v>
      </c>
      <c r="ED531" s="112">
        <v>90978.52</v>
      </c>
      <c r="EE531" s="107">
        <v>93.14</v>
      </c>
      <c r="EF531" s="107">
        <v>775.35</v>
      </c>
      <c r="EG531" s="107">
        <v>15075577.210000001</v>
      </c>
      <c r="EH531" s="111">
        <v>15113258.33</v>
      </c>
      <c r="EI531" s="107">
        <v>42.679000000000002</v>
      </c>
      <c r="EJ531" s="107">
        <v>1751.63</v>
      </c>
      <c r="EK531" s="112">
        <v>13189114.503</v>
      </c>
      <c r="EL531" s="107">
        <v>37.246000000000002</v>
      </c>
      <c r="EM531" s="107">
        <v>1624.96</v>
      </c>
      <c r="EN531" s="112">
        <v>11293350.74728</v>
      </c>
      <c r="EO531" s="107">
        <v>31.891999999999999</v>
      </c>
      <c r="EP531" s="107">
        <v>1514.2560000000001</v>
      </c>
      <c r="EQ531" s="112">
        <v>9426470.4908000007</v>
      </c>
      <c r="ER531" s="107">
        <v>26.62</v>
      </c>
      <c r="ES531" s="107">
        <v>1383.444</v>
      </c>
      <c r="ET531" s="112">
        <v>7509660.3943800004</v>
      </c>
      <c r="EU531" s="107">
        <v>21.207000000000001</v>
      </c>
      <c r="EV531" s="107">
        <v>1050.163</v>
      </c>
      <c r="EW531" s="112">
        <v>5645613.0366200004</v>
      </c>
      <c r="EX531" s="107">
        <v>15.943</v>
      </c>
      <c r="EY531" s="107">
        <v>942.30399999999997</v>
      </c>
      <c r="EZ531" s="112">
        <v>3764214.1741999998</v>
      </c>
      <c r="FA531" s="107">
        <v>10.63</v>
      </c>
      <c r="FB531" s="107">
        <v>841.73699999999997</v>
      </c>
      <c r="FC531" s="112">
        <v>1885648.2105</v>
      </c>
      <c r="FD531" s="107">
        <v>5.3250000000000002</v>
      </c>
      <c r="FE531" s="107">
        <v>745.43100000000004</v>
      </c>
      <c r="FF531" s="107">
        <v>8884.02</v>
      </c>
      <c r="FG531" s="112">
        <v>8974.17</v>
      </c>
      <c r="FH531" s="107">
        <v>26.52</v>
      </c>
      <c r="FI531" s="107">
        <v>880.93</v>
      </c>
      <c r="FJ531" s="112">
        <v>4435.07</v>
      </c>
      <c r="FK531" s="107">
        <v>13.1</v>
      </c>
      <c r="FL531" s="107">
        <v>828.13</v>
      </c>
      <c r="FM531" s="107">
        <v>36098.06</v>
      </c>
      <c r="FN531" s="112">
        <v>35728.22</v>
      </c>
      <c r="FO531" s="107">
        <v>261.57</v>
      </c>
      <c r="FP531" s="107">
        <v>892.91</v>
      </c>
      <c r="FQ531" s="112">
        <v>18053.599999999999</v>
      </c>
      <c r="FR531" s="107">
        <v>132.16999999999999</v>
      </c>
      <c r="FS531" s="107">
        <v>871.46</v>
      </c>
      <c r="FT531" s="107">
        <v>463.25</v>
      </c>
      <c r="FU531" s="107">
        <v>40.21</v>
      </c>
      <c r="FV531" s="107">
        <v>1581.79</v>
      </c>
      <c r="FW531" s="107">
        <v>460.23</v>
      </c>
      <c r="FX531" s="107">
        <v>39.950000000000003</v>
      </c>
      <c r="FY531" s="107">
        <v>1584.96</v>
      </c>
      <c r="FZ531" s="107">
        <v>6876579.9100000001</v>
      </c>
      <c r="GA531" s="107">
        <v>46.43</v>
      </c>
      <c r="GB531" s="107">
        <v>1795.24</v>
      </c>
      <c r="GC531" s="107">
        <v>30791522.469999999</v>
      </c>
      <c r="GD531" s="107">
        <v>207.92</v>
      </c>
      <c r="GE531" s="113">
        <v>1790.31</v>
      </c>
      <c r="GF531" s="113">
        <v>596.6</v>
      </c>
      <c r="GG531" s="113">
        <v>26.1</v>
      </c>
      <c r="GH531" s="113">
        <v>67.8</v>
      </c>
      <c r="GI531" s="113">
        <v>54.2</v>
      </c>
      <c r="GJ531" s="113">
        <v>34.1</v>
      </c>
      <c r="GK531" s="113">
        <v>228.9</v>
      </c>
      <c r="GL531" s="107">
        <v>0</v>
      </c>
      <c r="GM531" s="107">
        <v>0</v>
      </c>
      <c r="GN531" s="107">
        <v>0</v>
      </c>
      <c r="GO531" s="133">
        <v>4</v>
      </c>
      <c r="GP531" s="133">
        <v>0</v>
      </c>
      <c r="GQ531" s="133">
        <v>0</v>
      </c>
      <c r="GR531" s="133" t="s">
        <v>1103</v>
      </c>
      <c r="GS531" s="72"/>
      <c r="GT531" s="72">
        <v>0.89</v>
      </c>
      <c r="GU531" s="72">
        <v>0.94879999999999998</v>
      </c>
      <c r="GV531" s="72">
        <v>0.94820000000000004</v>
      </c>
      <c r="GW531" s="72">
        <v>0.92700000000000005</v>
      </c>
      <c r="GX531" s="72" t="s">
        <v>1085</v>
      </c>
      <c r="GY531" s="72">
        <v>1</v>
      </c>
      <c r="GZ531" s="72">
        <v>2500</v>
      </c>
      <c r="HA531" s="133" t="s">
        <v>1623</v>
      </c>
      <c r="HB531" s="133" t="s">
        <v>981</v>
      </c>
      <c r="HC531" s="53" t="str">
        <f>IF(IFERROR(FIND("TGG",#REF!),"0")&lt;&gt;"0",SUBSTITUTE(#REF!,"TGG",""),"0")</f>
        <v>0</v>
      </c>
      <c r="HD531" s="56">
        <f t="shared" si="53"/>
        <v>2020</v>
      </c>
      <c r="HF531" s="56" t="e">
        <f>MATCH(ROUND(#REF!,1),#REF!,0)</f>
        <v>#REF!</v>
      </c>
      <c r="HG531" s="56" t="e">
        <f>MATCH(ROUND(#REF!,1),#REF!,0)</f>
        <v>#REF!</v>
      </c>
      <c r="HH531" s="56" t="e">
        <f>MATCH(ROUND(#REF!,1),#REF!,0)</f>
        <v>#REF!</v>
      </c>
      <c r="HI531" s="56" t="e">
        <f>MATCH(ROUND(#REF!,1),#REF!,0)</f>
        <v>#REF!</v>
      </c>
      <c r="HK531" s="115">
        <f t="shared" si="56"/>
        <v>1</v>
      </c>
      <c r="HL531" s="115" t="str" cm="1">
        <f t="array" ref="HL531">IFERROR(INDEX(#REF!,'5. Data Set'!HH531),"")</f>
        <v/>
      </c>
      <c r="HN531" s="116" t="str" cm="1">
        <f t="array" ref="HN531">IF(IFERROR(INDEX($E$5:$E$900,SMALL(IF(ROUND($EH$5:$EH$900,1)=ROUND($EH531,1),ROW($EH$5:$EH$900)-4,""),1)),"")=$E531,"",IFERROR(INDEX($E$5:$E$900,SMALL(IF(ROUND($EH$5:$EH$900,1)=ROUND($EH531,1),ROW($EH$5:$EH$900)-4,""),1)),""))</f>
        <v/>
      </c>
      <c r="HO531" s="116" t="str" cm="1">
        <f t="array" ref="HO531">IF(IFERROR(INDEX($E$5:$E$900,SMALL(IF(ROUND($EH$5:$EH$900,1)=ROUND($EH531,1),ROW($EH$5:$EH$900)-4,""),2)),"")=$E531,"",IFERROR(INDEX($E$5:$E$900,SMALL(IF(ROUND($EH$5:$EH$900,1)=ROUND($EH531,1),ROW($EH$5:$EH$900)-4,""),2)),""))</f>
        <v/>
      </c>
      <c r="HP531" s="116" t="str" cm="1">
        <f t="array" ref="HP531">IF(IFERROR(INDEX($E$5:$E$900,SMALL(IF(ROUND($EH$5:$EH$900,1)=ROUND($EH531,1),ROW($EH$5:$EH$900)-4,""),3)),"")=$E531,"",IFERROR(INDEX($E$5:$E$900,SMALL(IF(ROUND($EH$5:$EH$900,1)=ROUND($EH531,1),ROW($EH$5:$EH$900)-4,""),3)),""))</f>
        <v/>
      </c>
      <c r="HQ531" s="117" t="str" cm="1">
        <f t="array" ref="HQ531">IF(IFERROR(INDEX($E$5:$E$900,SMALL(IF(ROUND($EH$5:$EH$900,1)=ROUND($EH531,1),ROW($EH$5:$EH$900)-4,""),4)),"")=$E531,"",IFERROR(INDEX($E$5:$E$900,SMALL(IF(ROUND($EH$5:$EH$900,1)=ROUND($EH531,1),ROW($EH$5:$EH$900)-4,""),4)),""))</f>
        <v/>
      </c>
      <c r="HR531" s="118"/>
      <c r="HS531" s="105" t="str">
        <f t="shared" si="57"/>
        <v>BCXN</v>
      </c>
      <c r="HT531" s="119" t="str">
        <f t="shared" si="58"/>
        <v/>
      </c>
      <c r="HU531" s="119" t="str">
        <f t="shared" si="58"/>
        <v/>
      </c>
      <c r="HV531" s="119" t="str">
        <f t="shared" si="58"/>
        <v/>
      </c>
      <c r="HW531" s="119" t="str">
        <f t="shared" si="58"/>
        <v/>
      </c>
    </row>
    <row r="532" spans="1:231" ht="15" customHeight="1" x14ac:dyDescent="0.25">
      <c r="A532" s="110" t="s">
        <v>1072</v>
      </c>
      <c r="B532" s="110" t="s">
        <v>1620</v>
      </c>
      <c r="C532" s="107" t="s">
        <v>1074</v>
      </c>
      <c r="D532" s="107">
        <v>2020</v>
      </c>
      <c r="E532" s="109" t="s">
        <v>1624</v>
      </c>
      <c r="F532" s="107" t="s">
        <v>309</v>
      </c>
      <c r="G532" s="107" t="s">
        <v>1076</v>
      </c>
      <c r="H532" s="107" t="s">
        <v>1076</v>
      </c>
      <c r="I532" s="107" t="s">
        <v>1076</v>
      </c>
      <c r="J532" s="107" t="s">
        <v>1076</v>
      </c>
      <c r="K532" s="107" t="s">
        <v>1076</v>
      </c>
      <c r="L532" s="107" t="s">
        <v>1076</v>
      </c>
      <c r="M532" s="107" t="s">
        <v>1076</v>
      </c>
      <c r="N532" s="107" t="s">
        <v>1076</v>
      </c>
      <c r="O532" s="107" t="s">
        <v>1076</v>
      </c>
      <c r="P532" s="107" t="s">
        <v>1076</v>
      </c>
      <c r="Q532" s="107" t="s">
        <v>1076</v>
      </c>
      <c r="R532" s="107" t="s">
        <v>1076</v>
      </c>
      <c r="S532" s="107" t="s">
        <v>1077</v>
      </c>
      <c r="T532" s="107" t="s">
        <v>1077</v>
      </c>
      <c r="U532" s="107" t="s">
        <v>1077</v>
      </c>
      <c r="V532" s="107" t="s">
        <v>1077</v>
      </c>
      <c r="W532" s="107" t="s">
        <v>305</v>
      </c>
      <c r="X532" s="105" t="s">
        <v>1622</v>
      </c>
      <c r="Y532" s="107" t="s">
        <v>296</v>
      </c>
      <c r="Z532" s="107">
        <v>4</v>
      </c>
      <c r="AA532" s="107" t="s">
        <v>1589</v>
      </c>
      <c r="AB532" s="246">
        <v>2</v>
      </c>
      <c r="AC532" s="246">
        <v>1</v>
      </c>
      <c r="AD532" s="107">
        <v>2800</v>
      </c>
      <c r="AE532" s="107">
        <v>8</v>
      </c>
      <c r="AF532" s="107">
        <v>2</v>
      </c>
      <c r="AG532" s="107">
        <v>127700</v>
      </c>
      <c r="AH532" s="107">
        <v>8</v>
      </c>
      <c r="AI532" s="107" t="s">
        <v>1625</v>
      </c>
      <c r="AJ532" s="110">
        <v>8</v>
      </c>
      <c r="AK532" s="110"/>
      <c r="AL532" s="107"/>
      <c r="AM532" s="107">
        <v>2</v>
      </c>
      <c r="AN532" s="110" t="s">
        <v>907</v>
      </c>
      <c r="AO532" s="110">
        <v>2500</v>
      </c>
      <c r="AP532" s="107" t="s">
        <v>1583</v>
      </c>
      <c r="AQ532" s="107" t="s">
        <v>1584</v>
      </c>
      <c r="AR532" s="107" t="s">
        <v>1585</v>
      </c>
      <c r="AS532" s="107" t="s">
        <v>1586</v>
      </c>
      <c r="AT532" s="107" t="s">
        <v>478</v>
      </c>
      <c r="AU532" s="111">
        <v>7.8380000000000001</v>
      </c>
      <c r="AV532" s="111">
        <v>13.443</v>
      </c>
      <c r="AW532" s="111">
        <v>11.811</v>
      </c>
      <c r="AX532" s="111">
        <v>5.407</v>
      </c>
      <c r="AY532" s="111">
        <v>5.1970000000000001</v>
      </c>
      <c r="AZ532" s="111">
        <v>63.514000000000003</v>
      </c>
      <c r="BA532" s="111">
        <v>6.8760000000000003</v>
      </c>
      <c r="BB532" s="111">
        <v>26.709</v>
      </c>
      <c r="BC532" s="111">
        <v>330.60500000000002</v>
      </c>
      <c r="BD532" s="111">
        <v>28.542000000000002</v>
      </c>
      <c r="BE532" s="111">
        <v>43.7</v>
      </c>
      <c r="BF532" s="111">
        <v>17</v>
      </c>
      <c r="BG532" s="107">
        <v>80848.72</v>
      </c>
      <c r="BH532" s="112">
        <v>80840.797999999995</v>
      </c>
      <c r="BI532" s="111">
        <v>11.675000000000001</v>
      </c>
      <c r="BJ532" s="112">
        <v>917.78300000000002</v>
      </c>
      <c r="BK532" s="112">
        <v>60597.249000000003</v>
      </c>
      <c r="BL532" s="111">
        <v>8.7509999999999994</v>
      </c>
      <c r="BM532" s="112">
        <v>910.90300000000002</v>
      </c>
      <c r="BN532" s="112">
        <v>40417.22</v>
      </c>
      <c r="BO532" s="111">
        <v>5.8369999999999997</v>
      </c>
      <c r="BP532" s="112">
        <v>850.56899999999996</v>
      </c>
      <c r="BQ532" s="112">
        <v>20185.024000000001</v>
      </c>
      <c r="BR532" s="111">
        <v>2.915</v>
      </c>
      <c r="BS532" s="107">
        <v>647.59199999999998</v>
      </c>
      <c r="BT532" s="107">
        <v>1219854.81</v>
      </c>
      <c r="BU532" s="112">
        <v>1220410.628</v>
      </c>
      <c r="BV532" s="107">
        <v>20.681999999999999</v>
      </c>
      <c r="BW532" s="107">
        <v>950.90800000000002</v>
      </c>
      <c r="BX532" s="107">
        <v>915069.68299999996</v>
      </c>
      <c r="BY532" s="107">
        <v>15.507999999999999</v>
      </c>
      <c r="BZ532" s="107">
        <v>938.04399999999998</v>
      </c>
      <c r="CA532" s="107">
        <v>610133.15500000003</v>
      </c>
      <c r="CB532" s="107">
        <v>10.34</v>
      </c>
      <c r="CC532" s="107">
        <v>893.43600000000004</v>
      </c>
      <c r="CD532" s="107">
        <v>304939.47200000001</v>
      </c>
      <c r="CE532" s="107">
        <v>5.1680000000000001</v>
      </c>
      <c r="CF532" s="107">
        <v>658.41899999999998</v>
      </c>
      <c r="CG532" s="107">
        <v>278855.08</v>
      </c>
      <c r="CH532" s="112">
        <v>276283.21500000003</v>
      </c>
      <c r="CI532" s="107">
        <v>17.326000000000001</v>
      </c>
      <c r="CJ532" s="107">
        <v>888.73599999999999</v>
      </c>
      <c r="CK532" s="107">
        <v>209245.98699999999</v>
      </c>
      <c r="CL532" s="107">
        <v>13.122</v>
      </c>
      <c r="CM532" s="107">
        <v>890.41700000000003</v>
      </c>
      <c r="CN532" s="107">
        <v>139492.383</v>
      </c>
      <c r="CO532" s="107">
        <v>8.7479999999999993</v>
      </c>
      <c r="CP532" s="107">
        <v>882.00300000000004</v>
      </c>
      <c r="CQ532" s="107">
        <v>69765.248999999996</v>
      </c>
      <c r="CR532" s="107">
        <v>4.375</v>
      </c>
      <c r="CS532" s="107">
        <v>640.47500000000002</v>
      </c>
      <c r="CT532" s="107">
        <v>114170.46</v>
      </c>
      <c r="CU532" s="107">
        <v>114152.25</v>
      </c>
      <c r="CV532" s="107">
        <v>7.58</v>
      </c>
      <c r="CW532" s="107">
        <v>860.28</v>
      </c>
      <c r="CX532" s="112">
        <v>85643.3</v>
      </c>
      <c r="CY532" s="107">
        <v>5.69</v>
      </c>
      <c r="CZ532" s="107">
        <v>840.33</v>
      </c>
      <c r="DA532" s="112">
        <v>57014.53</v>
      </c>
      <c r="DB532" s="107">
        <v>3.79</v>
      </c>
      <c r="DC532" s="107">
        <v>810.01</v>
      </c>
      <c r="DD532" s="112">
        <v>28555.69</v>
      </c>
      <c r="DE532" s="107">
        <v>1.9</v>
      </c>
      <c r="DF532" s="107">
        <v>619</v>
      </c>
      <c r="DG532" s="107">
        <v>156951.06</v>
      </c>
      <c r="DH532" s="112">
        <v>156984.32999999999</v>
      </c>
      <c r="DI532" s="107">
        <v>7.52</v>
      </c>
      <c r="DJ532" s="107">
        <v>890.88</v>
      </c>
      <c r="DK532" s="112">
        <v>117803.07</v>
      </c>
      <c r="DL532" s="107">
        <v>5.64</v>
      </c>
      <c r="DM532" s="107">
        <v>878.72</v>
      </c>
      <c r="DN532" s="112">
        <v>78456.31</v>
      </c>
      <c r="DO532" s="107">
        <v>3.76</v>
      </c>
      <c r="DP532" s="107">
        <v>835.73</v>
      </c>
      <c r="DQ532" s="112">
        <v>39260.03</v>
      </c>
      <c r="DR532" s="107">
        <v>1.88</v>
      </c>
      <c r="DS532" s="107">
        <v>626.98</v>
      </c>
      <c r="DT532" s="107">
        <v>88886.51</v>
      </c>
      <c r="DU532" s="112">
        <v>88835.09</v>
      </c>
      <c r="DV532" s="107">
        <v>90.94</v>
      </c>
      <c r="DW532" s="107">
        <v>887.14</v>
      </c>
      <c r="DX532" s="112">
        <v>66682.929999999993</v>
      </c>
      <c r="DY532" s="107">
        <v>68.260000000000005</v>
      </c>
      <c r="DZ532" s="107">
        <v>861.67</v>
      </c>
      <c r="EA532" s="112">
        <v>44487.01</v>
      </c>
      <c r="EB532" s="107">
        <v>45.54</v>
      </c>
      <c r="EC532" s="107">
        <v>825.32</v>
      </c>
      <c r="ED532" s="112">
        <v>22208.38</v>
      </c>
      <c r="EE532" s="107">
        <v>22.74</v>
      </c>
      <c r="EF532" s="107">
        <v>626.04</v>
      </c>
      <c r="EG532" s="107">
        <v>4043319.69</v>
      </c>
      <c r="EH532" s="111">
        <v>4060587.66</v>
      </c>
      <c r="EI532" s="107">
        <v>11.467000000000001</v>
      </c>
      <c r="EJ532" s="107">
        <v>921.37</v>
      </c>
      <c r="EK532" s="112">
        <v>3542986.0819999999</v>
      </c>
      <c r="EL532" s="107">
        <v>10.005000000000001</v>
      </c>
      <c r="EM532" s="107">
        <v>915.654</v>
      </c>
      <c r="EN532" s="112">
        <v>3032618.0797600001</v>
      </c>
      <c r="EO532" s="107">
        <v>8.5640000000000001</v>
      </c>
      <c r="EP532" s="107">
        <v>904.47299999999996</v>
      </c>
      <c r="EQ532" s="112">
        <v>2522696.3101599999</v>
      </c>
      <c r="ER532" s="107">
        <v>7.1239999999999997</v>
      </c>
      <c r="ES532" s="107">
        <v>873.72799999999995</v>
      </c>
      <c r="ET532" s="112">
        <v>2023397.9107600001</v>
      </c>
      <c r="EU532" s="107">
        <v>5.7140000000000004</v>
      </c>
      <c r="EV532" s="107">
        <v>735.48500000000001</v>
      </c>
      <c r="EW532" s="112">
        <v>1519496.05094</v>
      </c>
      <c r="EX532" s="107">
        <v>4.2910000000000004</v>
      </c>
      <c r="EY532" s="107">
        <v>692.61300000000006</v>
      </c>
      <c r="EZ532" s="112">
        <v>1006033.1579399999</v>
      </c>
      <c r="FA532" s="107">
        <v>2.8410000000000002</v>
      </c>
      <c r="FB532" s="107">
        <v>658.25599999999997</v>
      </c>
      <c r="FC532" s="112">
        <v>503901.85982000001</v>
      </c>
      <c r="FD532" s="107">
        <v>1.423</v>
      </c>
      <c r="FE532" s="107">
        <v>621.45399999999995</v>
      </c>
      <c r="FF532" s="107">
        <v>9341.49</v>
      </c>
      <c r="FG532" s="112">
        <v>9290.07</v>
      </c>
      <c r="FH532" s="107">
        <v>27.45</v>
      </c>
      <c r="FI532" s="107">
        <v>746.77</v>
      </c>
      <c r="FJ532" s="112">
        <v>4663.78</v>
      </c>
      <c r="FK532" s="107">
        <v>13.78</v>
      </c>
      <c r="FL532" s="107">
        <v>709.99</v>
      </c>
      <c r="FM532" s="107">
        <v>48300.959999999999</v>
      </c>
      <c r="FN532" s="112">
        <v>48863.040000000001</v>
      </c>
      <c r="FO532" s="107">
        <v>357.74</v>
      </c>
      <c r="FP532" s="107">
        <v>772.8</v>
      </c>
      <c r="FQ532" s="112">
        <v>24167.69</v>
      </c>
      <c r="FR532" s="107">
        <v>176.94</v>
      </c>
      <c r="FS532" s="107">
        <v>749.37</v>
      </c>
      <c r="FT532" s="107">
        <v>327.08999999999997</v>
      </c>
      <c r="FU532" s="107">
        <v>28.39</v>
      </c>
      <c r="FV532" s="107">
        <v>982.11</v>
      </c>
      <c r="FW532" s="107">
        <v>320.42</v>
      </c>
      <c r="FX532" s="107">
        <v>27.81</v>
      </c>
      <c r="FY532" s="107">
        <v>987.1</v>
      </c>
      <c r="FZ532" s="107">
        <v>1880045.31</v>
      </c>
      <c r="GA532" s="107">
        <v>12.7</v>
      </c>
      <c r="GB532" s="107">
        <v>932.72</v>
      </c>
      <c r="GC532" s="107">
        <v>6033828.1699999999</v>
      </c>
      <c r="GD532" s="107">
        <v>40.74</v>
      </c>
      <c r="GE532" s="113">
        <v>932.32</v>
      </c>
      <c r="GF532" s="113">
        <v>559.9</v>
      </c>
      <c r="GG532" s="113">
        <v>10.6</v>
      </c>
      <c r="GH532" s="113">
        <v>94</v>
      </c>
      <c r="GI532" s="113">
        <v>35.299999999999997</v>
      </c>
      <c r="GJ532" s="113">
        <v>17</v>
      </c>
      <c r="GK532" s="113">
        <v>229.3</v>
      </c>
      <c r="GL532" s="107">
        <v>0</v>
      </c>
      <c r="GM532" s="107">
        <v>0</v>
      </c>
      <c r="GN532" s="107">
        <v>0</v>
      </c>
      <c r="GO532" s="133">
        <v>4</v>
      </c>
      <c r="GP532" s="133">
        <v>0</v>
      </c>
      <c r="GQ532" s="133">
        <v>0</v>
      </c>
      <c r="GR532" s="133" t="s">
        <v>1103</v>
      </c>
      <c r="GS532" s="72"/>
      <c r="GT532" s="72">
        <v>0.89</v>
      </c>
      <c r="GU532" s="72">
        <v>0.94879999999999998</v>
      </c>
      <c r="GV532" s="72">
        <v>0.94820000000000004</v>
      </c>
      <c r="GW532" s="72">
        <v>0.92700000000000005</v>
      </c>
      <c r="GX532" s="72" t="s">
        <v>1085</v>
      </c>
      <c r="GY532" s="72">
        <v>1</v>
      </c>
      <c r="GZ532" s="72">
        <v>2500</v>
      </c>
      <c r="HA532" s="133" t="s">
        <v>1623</v>
      </c>
      <c r="HB532" s="133" t="s">
        <v>981</v>
      </c>
      <c r="HC532" s="53" t="str">
        <f>IF(IFERROR(FIND("TGG",#REF!),"0")&lt;&gt;"0",SUBSTITUTE(#REF!,"TGG",""),"0")</f>
        <v>0</v>
      </c>
      <c r="HD532" s="56">
        <f t="shared" ref="HD532:HD595" si="59">IF(OR(VALUE(D532)=0,VALUE(D532)=""),"",VALUE(D532))</f>
        <v>2020</v>
      </c>
      <c r="HF532" s="56" t="e">
        <f>MATCH(ROUND(#REF!,1),#REF!,0)</f>
        <v>#REF!</v>
      </c>
      <c r="HG532" s="56" t="e">
        <f>MATCH(ROUND(#REF!,1),#REF!,0)</f>
        <v>#REF!</v>
      </c>
      <c r="HH532" s="56" t="e">
        <f>MATCH(ROUND(#REF!,1),#REF!,0)</f>
        <v>#REF!</v>
      </c>
      <c r="HI532" s="56" t="e">
        <f>MATCH(ROUND(#REF!,1),#REF!,0)</f>
        <v>#REF!</v>
      </c>
      <c r="HK532" s="115">
        <f t="shared" si="56"/>
        <v>1</v>
      </c>
      <c r="HL532" s="115" t="str" cm="1">
        <f t="array" ref="HL532">IFERROR(INDEX(#REF!,'5. Data Set'!HH532),"")</f>
        <v/>
      </c>
      <c r="HN532" s="116" t="str" cm="1">
        <f t="array" ref="HN532">IF(IFERROR(INDEX($E$5:$E$900,SMALL(IF(ROUND($EH$5:$EH$900,1)=ROUND($EH532,1),ROW($EH$5:$EH$900)-4,""),1)),"")=$E532,"",IFERROR(INDEX($E$5:$E$900,SMALL(IF(ROUND($EH$5:$EH$900,1)=ROUND($EH532,1),ROW($EH$5:$EH$900)-4,""),1)),""))</f>
        <v/>
      </c>
      <c r="HO532" s="116" t="str" cm="1">
        <f t="array" ref="HO532">IF(IFERROR(INDEX($E$5:$E$900,SMALL(IF(ROUND($EH$5:$EH$900,1)=ROUND($EH532,1),ROW($EH$5:$EH$900)-4,""),2)),"")=$E532,"",IFERROR(INDEX($E$5:$E$900,SMALL(IF(ROUND($EH$5:$EH$900,1)=ROUND($EH532,1),ROW($EH$5:$EH$900)-4,""),2)),""))</f>
        <v/>
      </c>
      <c r="HP532" s="116" t="str" cm="1">
        <f t="array" ref="HP532">IF(IFERROR(INDEX($E$5:$E$900,SMALL(IF(ROUND($EH$5:$EH$900,1)=ROUND($EH532,1),ROW($EH$5:$EH$900)-4,""),3)),"")=$E532,"",IFERROR(INDEX($E$5:$E$900,SMALL(IF(ROUND($EH$5:$EH$900,1)=ROUND($EH532,1),ROW($EH$5:$EH$900)-4,""),3)),""))</f>
        <v/>
      </c>
      <c r="HQ532" s="117" t="str" cm="1">
        <f t="array" ref="HQ532">IF(IFERROR(INDEX($E$5:$E$900,SMALL(IF(ROUND($EH$5:$EH$900,1)=ROUND($EH532,1),ROW($EH$5:$EH$900)-4,""),4)),"")=$E532,"",IFERROR(INDEX($E$5:$E$900,SMALL(IF(ROUND($EH$5:$EH$900,1)=ROUND($EH532,1),ROW($EH$5:$EH$900)-4,""),4)),""))</f>
        <v/>
      </c>
      <c r="HR532" s="118"/>
      <c r="HS532" s="105" t="str">
        <f t="shared" si="57"/>
        <v>BCXN</v>
      </c>
      <c r="HT532" s="119" t="str">
        <f t="shared" si="58"/>
        <v/>
      </c>
      <c r="HU532" s="119" t="str">
        <f t="shared" si="58"/>
        <v/>
      </c>
      <c r="HV532" s="119" t="str">
        <f t="shared" si="58"/>
        <v/>
      </c>
      <c r="HW532" s="119" t="str">
        <f t="shared" si="58"/>
        <v/>
      </c>
    </row>
    <row r="533" spans="1:231" ht="15" customHeight="1" x14ac:dyDescent="0.25">
      <c r="A533" s="110" t="s">
        <v>1072</v>
      </c>
      <c r="B533" s="110" t="s">
        <v>1620</v>
      </c>
      <c r="C533" s="107" t="s">
        <v>1074</v>
      </c>
      <c r="D533" s="107">
        <v>2020</v>
      </c>
      <c r="E533" s="109" t="s">
        <v>1626</v>
      </c>
      <c r="F533" s="107" t="s">
        <v>49</v>
      </c>
      <c r="G533" s="107" t="s">
        <v>1076</v>
      </c>
      <c r="H533" s="107" t="s">
        <v>1076</v>
      </c>
      <c r="I533" s="107" t="s">
        <v>1076</v>
      </c>
      <c r="J533" s="107" t="s">
        <v>1076</v>
      </c>
      <c r="K533" s="107" t="s">
        <v>1076</v>
      </c>
      <c r="L533" s="107" t="s">
        <v>1076</v>
      </c>
      <c r="M533" s="107" t="s">
        <v>1076</v>
      </c>
      <c r="N533" s="107" t="s">
        <v>1076</v>
      </c>
      <c r="O533" s="107" t="s">
        <v>1076</v>
      </c>
      <c r="P533" s="107" t="s">
        <v>1076</v>
      </c>
      <c r="Q533" s="107" t="s">
        <v>1076</v>
      </c>
      <c r="R533" s="107" t="s">
        <v>1076</v>
      </c>
      <c r="S533" s="107" t="s">
        <v>1077</v>
      </c>
      <c r="T533" s="107" t="s">
        <v>1077</v>
      </c>
      <c r="U533" s="107" t="s">
        <v>1077</v>
      </c>
      <c r="V533" s="107" t="s">
        <v>1077</v>
      </c>
      <c r="W533" s="107" t="s">
        <v>305</v>
      </c>
      <c r="X533" s="105" t="s">
        <v>1622</v>
      </c>
      <c r="Y533" s="107" t="s">
        <v>296</v>
      </c>
      <c r="Z533" s="107">
        <v>4</v>
      </c>
      <c r="AA533" s="107" t="s">
        <v>1627</v>
      </c>
      <c r="AB533" s="246">
        <v>2</v>
      </c>
      <c r="AC533" s="246">
        <v>1</v>
      </c>
      <c r="AD533" s="107">
        <v>3100</v>
      </c>
      <c r="AE533" s="107">
        <v>16</v>
      </c>
      <c r="AF533" s="107">
        <v>2</v>
      </c>
      <c r="AG533" s="107">
        <v>127700</v>
      </c>
      <c r="AH533" s="107">
        <v>8</v>
      </c>
      <c r="AI533" s="107" t="s">
        <v>1625</v>
      </c>
      <c r="AJ533" s="110">
        <v>8</v>
      </c>
      <c r="AK533" s="110"/>
      <c r="AL533" s="107"/>
      <c r="AM533" s="107">
        <v>2</v>
      </c>
      <c r="AN533" s="110" t="s">
        <v>907</v>
      </c>
      <c r="AO533" s="110">
        <v>2500</v>
      </c>
      <c r="AP533" s="107" t="s">
        <v>1583</v>
      </c>
      <c r="AQ533" s="107" t="s">
        <v>1584</v>
      </c>
      <c r="AR533" s="107" t="s">
        <v>1585</v>
      </c>
      <c r="AS533" s="107" t="s">
        <v>1586</v>
      </c>
      <c r="AT533" s="107" t="s">
        <v>478</v>
      </c>
      <c r="AU533" s="111">
        <v>13.180999999999999</v>
      </c>
      <c r="AV533" s="111">
        <v>18.859000000000002</v>
      </c>
      <c r="AW533" s="111">
        <v>18.652999999999999</v>
      </c>
      <c r="AX533" s="111">
        <v>9.4339999999999993</v>
      </c>
      <c r="AY533" s="111">
        <v>8.5939999999999994</v>
      </c>
      <c r="AZ533" s="111">
        <v>107.035</v>
      </c>
      <c r="BA533" s="111">
        <v>11.441000000000001</v>
      </c>
      <c r="BB533" s="111">
        <v>20.948</v>
      </c>
      <c r="BC533" s="111">
        <v>265.97899999999998</v>
      </c>
      <c r="BD533" s="111">
        <v>25.425999999999998</v>
      </c>
      <c r="BE533" s="111">
        <v>61.697000000000003</v>
      </c>
      <c r="BF533" s="111">
        <v>23.8</v>
      </c>
      <c r="BG533" s="107">
        <v>189410.08</v>
      </c>
      <c r="BH533" s="112">
        <v>189135.73</v>
      </c>
      <c r="BI533" s="111">
        <v>27.314</v>
      </c>
      <c r="BJ533" s="112">
        <v>1404.3389999999999</v>
      </c>
      <c r="BK533" s="112">
        <v>141937.592</v>
      </c>
      <c r="BL533" s="111">
        <v>20.498000000000001</v>
      </c>
      <c r="BM533" s="112">
        <v>1349.5940000000001</v>
      </c>
      <c r="BN533" s="112">
        <v>94567.813999999998</v>
      </c>
      <c r="BO533" s="111">
        <v>13.657</v>
      </c>
      <c r="BP533" s="112">
        <v>1187.9770000000001</v>
      </c>
      <c r="BQ533" s="112">
        <v>47287.586000000003</v>
      </c>
      <c r="BR533" s="111">
        <v>6.8289999999999997</v>
      </c>
      <c r="BS533" s="107">
        <v>768.25800000000004</v>
      </c>
      <c r="BT533" s="107">
        <v>2290502.83</v>
      </c>
      <c r="BU533" s="112">
        <v>2290216.31</v>
      </c>
      <c r="BV533" s="107">
        <v>38.811999999999998</v>
      </c>
      <c r="BW533" s="107">
        <v>1439.771</v>
      </c>
      <c r="BX533" s="107">
        <v>1717738.4140000001</v>
      </c>
      <c r="BY533" s="107">
        <v>29.11</v>
      </c>
      <c r="BZ533" s="107">
        <v>1370.5160000000001</v>
      </c>
      <c r="CA533" s="107">
        <v>1145360.149</v>
      </c>
      <c r="CB533" s="107">
        <v>19.41</v>
      </c>
      <c r="CC533" s="107">
        <v>1133.384</v>
      </c>
      <c r="CD533" s="107">
        <v>572463.16399999999</v>
      </c>
      <c r="CE533" s="107">
        <v>9.7010000000000005</v>
      </c>
      <c r="CF533" s="107">
        <v>752.01300000000003</v>
      </c>
      <c r="CG533" s="107">
        <v>610500.61</v>
      </c>
      <c r="CH533" s="112">
        <v>611204.61499999999</v>
      </c>
      <c r="CI533" s="107">
        <v>38.328000000000003</v>
      </c>
      <c r="CJ533" s="107">
        <v>1340.41</v>
      </c>
      <c r="CK533" s="107">
        <v>457887.28399999999</v>
      </c>
      <c r="CL533" s="107">
        <v>28.713999999999999</v>
      </c>
      <c r="CM533" s="107">
        <v>1341.6479999999999</v>
      </c>
      <c r="CN533" s="107">
        <v>305274.603</v>
      </c>
      <c r="CO533" s="107">
        <v>19.143999999999998</v>
      </c>
      <c r="CP533" s="107">
        <v>1223.9449999999999</v>
      </c>
      <c r="CQ533" s="107">
        <v>152594.46</v>
      </c>
      <c r="CR533" s="107">
        <v>9.5690000000000008</v>
      </c>
      <c r="CS533" s="107">
        <v>756.61</v>
      </c>
      <c r="CT533" s="107">
        <v>256466.84</v>
      </c>
      <c r="CU533" s="107">
        <v>256428.43</v>
      </c>
      <c r="CV533" s="107">
        <v>17.03</v>
      </c>
      <c r="CW533" s="107">
        <v>1192.3800000000001</v>
      </c>
      <c r="CX533" s="112">
        <v>192280.1</v>
      </c>
      <c r="CY533" s="107">
        <v>12.77</v>
      </c>
      <c r="CZ533" s="107">
        <v>1132.5999999999999</v>
      </c>
      <c r="DA533" s="112">
        <v>128351.2</v>
      </c>
      <c r="DB533" s="107">
        <v>8.5299999999999994</v>
      </c>
      <c r="DC533" s="107">
        <v>1045.6400000000001</v>
      </c>
      <c r="DD533" s="112">
        <v>64158.29</v>
      </c>
      <c r="DE533" s="107">
        <v>4.26</v>
      </c>
      <c r="DF533" s="107">
        <v>706.25</v>
      </c>
      <c r="DG533" s="107">
        <v>347421.89</v>
      </c>
      <c r="DH533" s="112">
        <v>347751.26</v>
      </c>
      <c r="DI533" s="107">
        <v>16.649999999999999</v>
      </c>
      <c r="DJ533" s="107">
        <v>1305.56</v>
      </c>
      <c r="DK533" s="112">
        <v>260697.81</v>
      </c>
      <c r="DL533" s="107">
        <v>12.48</v>
      </c>
      <c r="DM533" s="107">
        <v>1234.47</v>
      </c>
      <c r="DN533" s="112">
        <v>173655.27</v>
      </c>
      <c r="DO533" s="107">
        <v>8.31</v>
      </c>
      <c r="DP533" s="107">
        <v>1109.08</v>
      </c>
      <c r="DQ533" s="112">
        <v>86922.81</v>
      </c>
      <c r="DR533" s="107">
        <v>4.16</v>
      </c>
      <c r="DS533" s="107">
        <v>737.31</v>
      </c>
      <c r="DT533" s="107">
        <v>197029.13</v>
      </c>
      <c r="DU533" s="112">
        <v>197084.16</v>
      </c>
      <c r="DV533" s="107">
        <v>201.76</v>
      </c>
      <c r="DW533" s="107">
        <v>1264.07</v>
      </c>
      <c r="DX533" s="112">
        <v>147812.15</v>
      </c>
      <c r="DY533" s="107">
        <v>151.32</v>
      </c>
      <c r="DZ533" s="107">
        <v>1192.51</v>
      </c>
      <c r="EA533" s="112">
        <v>98510.97</v>
      </c>
      <c r="EB533" s="107">
        <v>100.85</v>
      </c>
      <c r="EC533" s="107">
        <v>1085.01</v>
      </c>
      <c r="ED533" s="112">
        <v>49247.3</v>
      </c>
      <c r="EE533" s="107">
        <v>50.41</v>
      </c>
      <c r="EF533" s="107">
        <v>723.01</v>
      </c>
      <c r="EG533" s="107">
        <v>9000836.1899999995</v>
      </c>
      <c r="EH533" s="111">
        <v>9022140.25</v>
      </c>
      <c r="EI533" s="107">
        <v>25.478000000000002</v>
      </c>
      <c r="EJ533" s="107">
        <v>1394.67</v>
      </c>
      <c r="EK533" s="112">
        <v>7874301.074</v>
      </c>
      <c r="EL533" s="107">
        <v>22.236999999999998</v>
      </c>
      <c r="EM533" s="107">
        <v>1353.684</v>
      </c>
      <c r="EN533" s="112">
        <v>6738757.8301999997</v>
      </c>
      <c r="EO533" s="107">
        <v>19.03</v>
      </c>
      <c r="EP533" s="107">
        <v>1286.7090000000001</v>
      </c>
      <c r="EQ533" s="112">
        <v>5636760.2281200001</v>
      </c>
      <c r="ER533" s="107">
        <v>15.917999999999999</v>
      </c>
      <c r="ES533" s="107">
        <v>1214.799</v>
      </c>
      <c r="ET533" s="112">
        <v>4513161.7732999995</v>
      </c>
      <c r="EU533" s="107">
        <v>12.744999999999999</v>
      </c>
      <c r="EV533" s="107">
        <v>1032.913</v>
      </c>
      <c r="EW533" s="112">
        <v>3367962.4657399999</v>
      </c>
      <c r="EX533" s="107">
        <v>9.5109999999999992</v>
      </c>
      <c r="EY533" s="107">
        <v>857.62099999999998</v>
      </c>
      <c r="EZ533" s="112">
        <v>2251446.2577200001</v>
      </c>
      <c r="FA533" s="107">
        <v>6.3579999999999997</v>
      </c>
      <c r="FB533" s="107">
        <v>776.68299999999999</v>
      </c>
      <c r="FC533" s="112">
        <v>1124660.7918400001</v>
      </c>
      <c r="FD533" s="107">
        <v>3.1760000000000002</v>
      </c>
      <c r="FE533" s="107">
        <v>704.798</v>
      </c>
      <c r="FF533" s="107">
        <v>8161.11</v>
      </c>
      <c r="FG533" s="112">
        <v>8564.66</v>
      </c>
      <c r="FH533" s="107">
        <v>25.31</v>
      </c>
      <c r="FI533" s="107">
        <v>849.12</v>
      </c>
      <c r="FJ533" s="112">
        <v>4102.41</v>
      </c>
      <c r="FK533" s="107">
        <v>12.12</v>
      </c>
      <c r="FL533" s="107">
        <v>823.19</v>
      </c>
      <c r="FM533" s="107">
        <v>45075.89</v>
      </c>
      <c r="FN533" s="112">
        <v>43347.98</v>
      </c>
      <c r="FO533" s="107">
        <v>317.36</v>
      </c>
      <c r="FP533" s="107">
        <v>873.59</v>
      </c>
      <c r="FQ533" s="112">
        <v>22547.11</v>
      </c>
      <c r="FR533" s="107">
        <v>165.07</v>
      </c>
      <c r="FS533" s="107">
        <v>847.66</v>
      </c>
      <c r="FT533" s="107">
        <v>415.68</v>
      </c>
      <c r="FU533" s="107">
        <v>36.08</v>
      </c>
      <c r="FV533" s="107">
        <v>1411.12</v>
      </c>
      <c r="FW533" s="107">
        <v>412.57</v>
      </c>
      <c r="FX533" s="107">
        <v>35.81</v>
      </c>
      <c r="FY533" s="107">
        <v>1416.53</v>
      </c>
      <c r="FZ533" s="107">
        <v>3952156.19</v>
      </c>
      <c r="GA533" s="107">
        <v>26.69</v>
      </c>
      <c r="GB533" s="107">
        <v>1422.29</v>
      </c>
      <c r="GC533" s="107">
        <v>12989379.02</v>
      </c>
      <c r="GD533" s="107">
        <v>87.71</v>
      </c>
      <c r="GE533" s="113">
        <v>1421.62</v>
      </c>
      <c r="GF533" s="113">
        <v>584.4</v>
      </c>
      <c r="GG533" s="113">
        <v>17.3</v>
      </c>
      <c r="GH533" s="113">
        <v>74.599999999999994</v>
      </c>
      <c r="GI533" s="113">
        <v>39.6</v>
      </c>
      <c r="GJ533" s="113">
        <v>23.8</v>
      </c>
      <c r="GK533" s="113">
        <v>229.3</v>
      </c>
      <c r="GL533" s="107">
        <v>0</v>
      </c>
      <c r="GM533" s="107">
        <v>0</v>
      </c>
      <c r="GN533" s="107">
        <v>0</v>
      </c>
      <c r="GO533" s="133">
        <v>4</v>
      </c>
      <c r="GP533" s="133">
        <v>0</v>
      </c>
      <c r="GQ533" s="133">
        <v>0</v>
      </c>
      <c r="GR533" s="133" t="s">
        <v>1103</v>
      </c>
      <c r="GS533" s="72"/>
      <c r="GT533" s="72">
        <v>0.89</v>
      </c>
      <c r="GU533" s="72">
        <v>0.94879999999999998</v>
      </c>
      <c r="GV533" s="72">
        <v>0.94820000000000004</v>
      </c>
      <c r="GW533" s="72">
        <v>0.92700000000000005</v>
      </c>
      <c r="GX533" s="72" t="s">
        <v>1085</v>
      </c>
      <c r="GY533" s="72">
        <v>1</v>
      </c>
      <c r="GZ533" s="72">
        <v>2500</v>
      </c>
      <c r="HA533" s="133" t="s">
        <v>1623</v>
      </c>
      <c r="HB533" s="133" t="s">
        <v>981</v>
      </c>
      <c r="HC533" s="53" t="str">
        <f>IF(IFERROR(FIND("TGG",#REF!),"0")&lt;&gt;"0",SUBSTITUTE(#REF!,"TGG",""),"0")</f>
        <v>0</v>
      </c>
      <c r="HD533" s="56">
        <f t="shared" si="59"/>
        <v>2020</v>
      </c>
      <c r="HF533" s="56" t="e">
        <f>MATCH(ROUND(#REF!,1),#REF!,0)</f>
        <v>#REF!</v>
      </c>
      <c r="HG533" s="56" t="e">
        <f>MATCH(ROUND(#REF!,1),#REF!,0)</f>
        <v>#REF!</v>
      </c>
      <c r="HH533" s="56" t="e">
        <f>MATCH(ROUND(#REF!,1),#REF!,0)</f>
        <v>#REF!</v>
      </c>
      <c r="HI533" s="56" t="e">
        <f>MATCH(ROUND(#REF!,1),#REF!,0)</f>
        <v>#REF!</v>
      </c>
      <c r="HK533" s="115">
        <f t="shared" si="56"/>
        <v>1</v>
      </c>
      <c r="HL533" s="115" t="str" cm="1">
        <f t="array" ref="HL533">IFERROR(INDEX(#REF!,'5. Data Set'!HH533),"")</f>
        <v/>
      </c>
      <c r="HN533" s="116" t="str" cm="1">
        <f t="array" ref="HN533">IF(IFERROR(INDEX($E$5:$E$900,SMALL(IF(ROUND($EH$5:$EH$900,1)=ROUND($EH533,1),ROW($EH$5:$EH$900)-4,""),1)),"")=$E533,"",IFERROR(INDEX($E$5:$E$900,SMALL(IF(ROUND($EH$5:$EH$900,1)=ROUND($EH533,1),ROW($EH$5:$EH$900)-4,""),1)),""))</f>
        <v/>
      </c>
      <c r="HO533" s="116" t="str" cm="1">
        <f t="array" ref="HO533">IF(IFERROR(INDEX($E$5:$E$900,SMALL(IF(ROUND($EH$5:$EH$900,1)=ROUND($EH533,1),ROW($EH$5:$EH$900)-4,""),2)),"")=$E533,"",IFERROR(INDEX($E$5:$E$900,SMALL(IF(ROUND($EH$5:$EH$900,1)=ROUND($EH533,1),ROW($EH$5:$EH$900)-4,""),2)),""))</f>
        <v/>
      </c>
      <c r="HP533" s="116" t="str" cm="1">
        <f t="array" ref="HP533">IF(IFERROR(INDEX($E$5:$E$900,SMALL(IF(ROUND($EH$5:$EH$900,1)=ROUND($EH533,1),ROW($EH$5:$EH$900)-4,""),3)),"")=$E533,"",IFERROR(INDEX($E$5:$E$900,SMALL(IF(ROUND($EH$5:$EH$900,1)=ROUND($EH533,1),ROW($EH$5:$EH$900)-4,""),3)),""))</f>
        <v/>
      </c>
      <c r="HQ533" s="117" t="str" cm="1">
        <f t="array" ref="HQ533">IF(IFERROR(INDEX($E$5:$E$900,SMALL(IF(ROUND($EH$5:$EH$900,1)=ROUND($EH533,1),ROW($EH$5:$EH$900)-4,""),4)),"")=$E533,"",IFERROR(INDEX($E$5:$E$900,SMALL(IF(ROUND($EH$5:$EH$900,1)=ROUND($EH533,1),ROW($EH$5:$EH$900)-4,""),4)),""))</f>
        <v/>
      </c>
      <c r="HR533" s="118"/>
      <c r="HS533" s="105" t="str">
        <f t="shared" si="57"/>
        <v>BCXN</v>
      </c>
      <c r="HT533" s="119" t="str">
        <f t="shared" si="58"/>
        <v/>
      </c>
      <c r="HU533" s="119" t="str">
        <f t="shared" si="58"/>
        <v/>
      </c>
      <c r="HV533" s="119" t="str">
        <f t="shared" si="58"/>
        <v/>
      </c>
      <c r="HW533" s="119" t="str">
        <f t="shared" si="58"/>
        <v/>
      </c>
    </row>
    <row r="534" spans="1:231" ht="12.75" customHeight="1" x14ac:dyDescent="0.25">
      <c r="A534" s="110" t="s">
        <v>1072</v>
      </c>
      <c r="B534" s="110" t="s">
        <v>1628</v>
      </c>
      <c r="C534" s="107" t="s">
        <v>1074</v>
      </c>
      <c r="D534" s="107">
        <v>2021</v>
      </c>
      <c r="E534" s="109" t="s">
        <v>1629</v>
      </c>
      <c r="F534" s="107" t="s">
        <v>300</v>
      </c>
      <c r="G534" s="107" t="s">
        <v>1076</v>
      </c>
      <c r="H534" s="107" t="s">
        <v>1076</v>
      </c>
      <c r="I534" s="107" t="s">
        <v>1076</v>
      </c>
      <c r="J534" s="107" t="s">
        <v>1076</v>
      </c>
      <c r="K534" s="107" t="s">
        <v>1076</v>
      </c>
      <c r="L534" s="107" t="s">
        <v>1076</v>
      </c>
      <c r="M534" s="107" t="s">
        <v>1076</v>
      </c>
      <c r="N534" s="107" t="s">
        <v>1076</v>
      </c>
      <c r="O534" s="107" t="s">
        <v>1076</v>
      </c>
      <c r="P534" s="107" t="s">
        <v>1076</v>
      </c>
      <c r="Q534" s="107" t="s">
        <v>1076</v>
      </c>
      <c r="R534" s="107" t="s">
        <v>1076</v>
      </c>
      <c r="S534" s="107" t="s">
        <v>1077</v>
      </c>
      <c r="T534" s="107" t="s">
        <v>1077</v>
      </c>
      <c r="U534" s="107" t="s">
        <v>1077</v>
      </c>
      <c r="V534" s="107" t="s">
        <v>1077</v>
      </c>
      <c r="W534" s="107" t="s">
        <v>305</v>
      </c>
      <c r="X534" s="105" t="s">
        <v>1630</v>
      </c>
      <c r="Y534" s="107" t="s">
        <v>296</v>
      </c>
      <c r="Z534" s="107">
        <v>4</v>
      </c>
      <c r="AA534" s="107" t="s">
        <v>1581</v>
      </c>
      <c r="AB534" s="246">
        <v>2</v>
      </c>
      <c r="AC534" s="246">
        <v>1</v>
      </c>
      <c r="AD534" s="107">
        <v>2300</v>
      </c>
      <c r="AE534" s="107">
        <v>40</v>
      </c>
      <c r="AF534" s="107">
        <v>2</v>
      </c>
      <c r="AG534" s="107">
        <v>255700</v>
      </c>
      <c r="AH534" s="107">
        <v>8</v>
      </c>
      <c r="AI534" s="107" t="s">
        <v>1582</v>
      </c>
      <c r="AJ534" s="110">
        <v>8</v>
      </c>
      <c r="AK534" s="110"/>
      <c r="AL534" s="107"/>
      <c r="AM534" s="107">
        <v>3</v>
      </c>
      <c r="AN534" s="110" t="s">
        <v>907</v>
      </c>
      <c r="AO534" s="110">
        <v>2800</v>
      </c>
      <c r="AP534" s="107" t="s">
        <v>1583</v>
      </c>
      <c r="AQ534" s="107" t="s">
        <v>1584</v>
      </c>
      <c r="AR534" s="107" t="s">
        <v>1585</v>
      </c>
      <c r="AS534" s="107" t="s">
        <v>1586</v>
      </c>
      <c r="AT534" s="107" t="s">
        <v>478</v>
      </c>
      <c r="AU534" s="111">
        <v>16.187000000000001</v>
      </c>
      <c r="AV534" s="111">
        <v>15.986000000000001</v>
      </c>
      <c r="AW534" s="111">
        <v>23.603000000000002</v>
      </c>
      <c r="AX534" s="111">
        <v>13.391</v>
      </c>
      <c r="AY534" s="111">
        <v>11.920999999999999</v>
      </c>
      <c r="AZ534" s="111">
        <v>149.30199999999999</v>
      </c>
      <c r="BA534" s="111">
        <v>12.698</v>
      </c>
      <c r="BB534" s="111">
        <v>18.475000000000001</v>
      </c>
      <c r="BC534" s="111">
        <v>195.607</v>
      </c>
      <c r="BD534" s="111">
        <v>19.094999999999999</v>
      </c>
      <c r="BE534" s="111">
        <v>93.587000000000003</v>
      </c>
      <c r="BF534" s="111">
        <v>27.4</v>
      </c>
      <c r="BG534" s="107">
        <v>382086.37</v>
      </c>
      <c r="BH534" s="112">
        <v>382741.72899999999</v>
      </c>
      <c r="BI534" s="111">
        <v>55.274000000000001</v>
      </c>
      <c r="BJ534" s="112">
        <v>2255.306</v>
      </c>
      <c r="BK534" s="112">
        <v>286591.21500000003</v>
      </c>
      <c r="BL534" s="111">
        <v>41.389000000000003</v>
      </c>
      <c r="BM534" s="112">
        <v>2240.194</v>
      </c>
      <c r="BN534" s="112">
        <v>191191.60699999999</v>
      </c>
      <c r="BO534" s="111">
        <v>27.611000000000001</v>
      </c>
      <c r="BP534" s="112">
        <v>1938.35</v>
      </c>
      <c r="BQ534" s="112">
        <v>95297.535000000003</v>
      </c>
      <c r="BR534" s="111">
        <v>13.763</v>
      </c>
      <c r="BS534" s="107">
        <v>1292.9059999999999</v>
      </c>
      <c r="BT534" s="107">
        <v>2995866.71</v>
      </c>
      <c r="BU534" s="112">
        <v>2995882.5419999999</v>
      </c>
      <c r="BV534" s="107">
        <v>50.771000000000001</v>
      </c>
      <c r="BW534" s="107">
        <v>2274.0830000000001</v>
      </c>
      <c r="BX534" s="107">
        <v>2246899.1880000001</v>
      </c>
      <c r="BY534" s="107">
        <v>38.078000000000003</v>
      </c>
      <c r="BZ534" s="107">
        <v>2076.65</v>
      </c>
      <c r="CA534" s="107">
        <v>1497859.639</v>
      </c>
      <c r="CB534" s="107">
        <v>25.384</v>
      </c>
      <c r="CC534" s="107">
        <v>1798.903</v>
      </c>
      <c r="CD534" s="107">
        <v>749222.875</v>
      </c>
      <c r="CE534" s="107">
        <v>12.696999999999999</v>
      </c>
      <c r="CF534" s="107">
        <v>1122.9359999999999</v>
      </c>
      <c r="CG534" s="107">
        <v>1233887.3899999999</v>
      </c>
      <c r="CH534" s="112">
        <v>1249065.3559999999</v>
      </c>
      <c r="CI534" s="107">
        <v>78.328000000000003</v>
      </c>
      <c r="CJ534" s="107">
        <v>2144.4720000000002</v>
      </c>
      <c r="CK534" s="107">
        <v>925438.14899999998</v>
      </c>
      <c r="CL534" s="107">
        <v>58.033999999999999</v>
      </c>
      <c r="CM534" s="107">
        <v>2122.1080000000002</v>
      </c>
      <c r="CN534" s="107">
        <v>616848.44499999995</v>
      </c>
      <c r="CO534" s="107">
        <v>38.682000000000002</v>
      </c>
      <c r="CP534" s="107">
        <v>1890.278</v>
      </c>
      <c r="CQ534" s="107">
        <v>308536.837</v>
      </c>
      <c r="CR534" s="107">
        <v>19.347999999999999</v>
      </c>
      <c r="CS534" s="107">
        <v>1274.3219999999999</v>
      </c>
      <c r="CT534" s="107">
        <v>620885.56999999995</v>
      </c>
      <c r="CU534" s="112">
        <v>620969.82999999996</v>
      </c>
      <c r="CV534" s="107">
        <v>41.24</v>
      </c>
      <c r="CW534" s="107">
        <v>2089.75</v>
      </c>
      <c r="CX534" s="112">
        <v>466014.06</v>
      </c>
      <c r="CY534" s="107">
        <v>30.95</v>
      </c>
      <c r="CZ534" s="107">
        <v>1959.71</v>
      </c>
      <c r="DA534" s="112">
        <v>310313.02</v>
      </c>
      <c r="DB534" s="107">
        <v>20.61</v>
      </c>
      <c r="DC534" s="107">
        <v>1766.21</v>
      </c>
      <c r="DD534" s="112">
        <v>155205.92000000001</v>
      </c>
      <c r="DE534" s="107">
        <v>10.31</v>
      </c>
      <c r="DF534" s="107">
        <v>1166.0899999999999</v>
      </c>
      <c r="DG534" s="107">
        <v>807680.62</v>
      </c>
      <c r="DH534" s="112">
        <v>806476.12</v>
      </c>
      <c r="DI534" s="107">
        <v>38.61</v>
      </c>
      <c r="DJ534" s="107">
        <v>2082.75</v>
      </c>
      <c r="DK534" s="112">
        <v>605716.05000000005</v>
      </c>
      <c r="DL534" s="107">
        <v>29</v>
      </c>
      <c r="DM534" s="107">
        <v>2113.27</v>
      </c>
      <c r="DN534" s="112">
        <v>403881.55</v>
      </c>
      <c r="DO534" s="107">
        <v>19.34</v>
      </c>
      <c r="DP534" s="107">
        <v>1860.41</v>
      </c>
      <c r="DQ534" s="112">
        <v>201944.87</v>
      </c>
      <c r="DR534" s="107">
        <v>9.67</v>
      </c>
      <c r="DS534" s="107">
        <v>1265.8399999999999</v>
      </c>
      <c r="DT534" s="107">
        <v>474941.66</v>
      </c>
      <c r="DU534" s="112">
        <v>474702.33</v>
      </c>
      <c r="DV534" s="107">
        <v>485.95</v>
      </c>
      <c r="DW534" s="107">
        <v>2139.75</v>
      </c>
      <c r="DX534" s="112">
        <v>356292.83</v>
      </c>
      <c r="DY534" s="107">
        <v>364.74</v>
      </c>
      <c r="DZ534" s="107">
        <v>2094.59</v>
      </c>
      <c r="EA534" s="112">
        <v>237424.09</v>
      </c>
      <c r="EB534" s="107">
        <v>243.05</v>
      </c>
      <c r="EC534" s="107">
        <v>1867.08</v>
      </c>
      <c r="ED534" s="112">
        <v>118753.64</v>
      </c>
      <c r="EE534" s="107">
        <v>121.57</v>
      </c>
      <c r="EF534" s="107">
        <v>1259.51</v>
      </c>
      <c r="EG534" s="107">
        <v>15130310.640000001</v>
      </c>
      <c r="EH534" s="111">
        <v>15178547.59</v>
      </c>
      <c r="EI534" s="107">
        <v>42.863999999999997</v>
      </c>
      <c r="EJ534" s="107">
        <v>2145.37</v>
      </c>
      <c r="EK534" s="112">
        <v>13237803.569</v>
      </c>
      <c r="EL534" s="107">
        <v>37.383000000000003</v>
      </c>
      <c r="EM534" s="107">
        <v>2125.3490000000002</v>
      </c>
      <c r="EN534" s="112">
        <v>11341510.025520001</v>
      </c>
      <c r="EO534" s="107">
        <v>32.027999999999999</v>
      </c>
      <c r="EP534" s="107">
        <v>2025.7570000000001</v>
      </c>
      <c r="EQ534" s="112">
        <v>9464360.5111800004</v>
      </c>
      <c r="ER534" s="107">
        <v>26.727</v>
      </c>
      <c r="ES534" s="107">
        <v>1830.327</v>
      </c>
      <c r="ET534" s="112">
        <v>7563839.5823999997</v>
      </c>
      <c r="EU534" s="107">
        <v>21.36</v>
      </c>
      <c r="EV534" s="107">
        <v>1727.9169999999999</v>
      </c>
      <c r="EW534" s="112">
        <v>5670046.7880800003</v>
      </c>
      <c r="EX534" s="107">
        <v>16.012</v>
      </c>
      <c r="EY534" s="107">
        <v>1274.8489999999999</v>
      </c>
      <c r="EZ534" s="112">
        <v>3785106.8022599998</v>
      </c>
      <c r="FA534" s="107">
        <v>10.689</v>
      </c>
      <c r="FB534" s="107">
        <v>1100.221</v>
      </c>
      <c r="FC534" s="112">
        <v>1892376.3449599999</v>
      </c>
      <c r="FD534" s="107">
        <v>5.3440000000000003</v>
      </c>
      <c r="FE534" s="107">
        <v>967.46299999999997</v>
      </c>
      <c r="FF534" s="107">
        <v>9132.85</v>
      </c>
      <c r="FG534" s="112">
        <v>9382.61</v>
      </c>
      <c r="FH534" s="107">
        <v>27.72</v>
      </c>
      <c r="FI534" s="107">
        <v>1074.99</v>
      </c>
      <c r="FJ534" s="112">
        <v>4566.91</v>
      </c>
      <c r="FK534" s="107">
        <v>13.49</v>
      </c>
      <c r="FL534" s="107">
        <v>1019.45</v>
      </c>
      <c r="FM534" s="107">
        <v>40561.370000000003</v>
      </c>
      <c r="FN534" s="112">
        <v>41757.06</v>
      </c>
      <c r="FO534" s="107">
        <v>305.70999999999998</v>
      </c>
      <c r="FP534" s="107">
        <v>1103.27</v>
      </c>
      <c r="FQ534" s="112">
        <v>20258.97</v>
      </c>
      <c r="FR534" s="107">
        <v>148.32</v>
      </c>
      <c r="FS534" s="107">
        <v>1074.1400000000001</v>
      </c>
      <c r="FT534" s="107">
        <v>434.56</v>
      </c>
      <c r="FU534" s="107">
        <v>37.72</v>
      </c>
      <c r="FV534" s="107">
        <v>1977.89</v>
      </c>
      <c r="FW534" s="107">
        <v>431.4</v>
      </c>
      <c r="FX534" s="107">
        <v>37.450000000000003</v>
      </c>
      <c r="FY534" s="107">
        <v>1958.81</v>
      </c>
      <c r="FZ534" s="107">
        <v>7152615.9000000004</v>
      </c>
      <c r="GA534" s="107">
        <v>48.3</v>
      </c>
      <c r="GB534" s="107">
        <v>2265.9899999999998</v>
      </c>
      <c r="GC534" s="107">
        <v>31617782.879999999</v>
      </c>
      <c r="GD534" s="107">
        <v>213.5</v>
      </c>
      <c r="GE534" s="113">
        <v>2281.25</v>
      </c>
      <c r="GF534" s="113">
        <v>781.2</v>
      </c>
      <c r="GG534" s="113">
        <v>21.1</v>
      </c>
      <c r="GH534" s="113">
        <v>60.1</v>
      </c>
      <c r="GI534" s="113">
        <v>42.3</v>
      </c>
      <c r="GJ534" s="113">
        <v>27.4</v>
      </c>
      <c r="GK534" s="113">
        <v>228.8</v>
      </c>
      <c r="GL534" s="107">
        <v>0</v>
      </c>
      <c r="GM534" s="107">
        <v>0</v>
      </c>
      <c r="GN534" s="107">
        <v>0</v>
      </c>
      <c r="GO534" s="133">
        <v>0</v>
      </c>
      <c r="GP534" s="133">
        <v>4</v>
      </c>
      <c r="GQ534" s="133">
        <v>0</v>
      </c>
      <c r="GR534" s="133" t="s">
        <v>1452</v>
      </c>
      <c r="GS534" s="72"/>
      <c r="GT534" s="72">
        <v>0.94320000000000004</v>
      </c>
      <c r="GU534" s="72">
        <v>0.95140000000000002</v>
      </c>
      <c r="GV534" s="72">
        <v>0.96060000000000001</v>
      </c>
      <c r="GW534" s="72">
        <v>0.94899999999999995</v>
      </c>
      <c r="GX534" s="72" t="s">
        <v>1085</v>
      </c>
      <c r="GY534" s="72">
        <v>0.99</v>
      </c>
      <c r="GZ534" s="72">
        <v>2799</v>
      </c>
      <c r="HA534" s="133" t="s">
        <v>1587</v>
      </c>
      <c r="HB534" s="133" t="s">
        <v>981</v>
      </c>
      <c r="HC534" s="53" t="str">
        <f>IF(IFERROR(FIND("TGG",#REF!),"0")&lt;&gt;"0",SUBSTITUTE(#REF!,"TGG",""),"0")</f>
        <v>0</v>
      </c>
      <c r="HD534" s="56">
        <f t="shared" si="59"/>
        <v>2021</v>
      </c>
      <c r="HF534" s="56" t="e">
        <f>MATCH(ROUND(#REF!,1),#REF!,0)</f>
        <v>#REF!</v>
      </c>
      <c r="HG534" s="56" t="e">
        <f>MATCH(ROUND(#REF!,1),#REF!,0)</f>
        <v>#REF!</v>
      </c>
      <c r="HH534" s="56" t="e">
        <f>MATCH(ROUND(#REF!,1),#REF!,0)</f>
        <v>#REF!</v>
      </c>
      <c r="HI534" s="56" t="e">
        <f>MATCH(ROUND(#REF!,1),#REF!,0)</f>
        <v>#REF!</v>
      </c>
      <c r="HK534" s="115">
        <f t="shared" si="56"/>
        <v>1</v>
      </c>
      <c r="HL534" s="115" t="str" cm="1">
        <f t="array" ref="HL534">IFERROR(INDEX(#REF!,'5. Data Set'!HH534),"")</f>
        <v/>
      </c>
      <c r="HN534" s="116" t="str" cm="1">
        <f t="array" ref="HN534">IF(IFERROR(INDEX($E$5:$E$900,SMALL(IF(ROUND($EH$5:$EH$900,1)=ROUND($EH534,1),ROW($EH$5:$EH$900)-4,""),1)),"")=$E534,"",IFERROR(INDEX($E$5:$E$900,SMALL(IF(ROUND($EH$5:$EH$900,1)=ROUND($EH534,1),ROW($EH$5:$EH$900)-4,""),1)),""))</f>
        <v/>
      </c>
      <c r="HO534" s="116" t="str" cm="1">
        <f t="array" ref="HO534">IF(IFERROR(INDEX($E$5:$E$900,SMALL(IF(ROUND($EH$5:$EH$900,1)=ROUND($EH534,1),ROW($EH$5:$EH$900)-4,""),2)),"")=$E534,"",IFERROR(INDEX($E$5:$E$900,SMALL(IF(ROUND($EH$5:$EH$900,1)=ROUND($EH534,1),ROW($EH$5:$EH$900)-4,""),2)),""))</f>
        <v/>
      </c>
      <c r="HP534" s="116" t="str" cm="1">
        <f t="array" ref="HP534">IF(IFERROR(INDEX($E$5:$E$900,SMALL(IF(ROUND($EH$5:$EH$900,1)=ROUND($EH534,1),ROW($EH$5:$EH$900)-4,""),3)),"")=$E534,"",IFERROR(INDEX($E$5:$E$900,SMALL(IF(ROUND($EH$5:$EH$900,1)=ROUND($EH534,1),ROW($EH$5:$EH$900)-4,""),3)),""))</f>
        <v/>
      </c>
      <c r="HQ534" s="117" t="str" cm="1">
        <f t="array" ref="HQ534">IF(IFERROR(INDEX($E$5:$E$900,SMALL(IF(ROUND($EH$5:$EH$900,1)=ROUND($EH534,1),ROW($EH$5:$EH$900)-4,""),4)),"")=$E534,"",IFERROR(INDEX($E$5:$E$900,SMALL(IF(ROUND($EH$5:$EH$900,1)=ROUND($EH534,1),ROW($EH$5:$EH$900)-4,""),4)),""))</f>
        <v/>
      </c>
      <c r="HR534" s="118"/>
      <c r="HS534" s="105" t="str">
        <f t="shared" si="57"/>
        <v>BCXO</v>
      </c>
      <c r="HT534" s="119" t="str">
        <f t="shared" si="58"/>
        <v/>
      </c>
      <c r="HU534" s="119" t="str">
        <f t="shared" si="58"/>
        <v/>
      </c>
      <c r="HV534" s="119" t="str">
        <f t="shared" si="58"/>
        <v/>
      </c>
      <c r="HW534" s="119" t="str">
        <f t="shared" si="58"/>
        <v/>
      </c>
    </row>
    <row r="535" spans="1:231" ht="15" customHeight="1" x14ac:dyDescent="0.25">
      <c r="A535" s="110" t="s">
        <v>1072</v>
      </c>
      <c r="B535" s="110" t="s">
        <v>1628</v>
      </c>
      <c r="C535" s="107" t="s">
        <v>1074</v>
      </c>
      <c r="D535" s="107">
        <v>2021</v>
      </c>
      <c r="E535" s="109" t="s">
        <v>1631</v>
      </c>
      <c r="F535" s="107" t="s">
        <v>309</v>
      </c>
      <c r="G535" s="107" t="s">
        <v>1076</v>
      </c>
      <c r="H535" s="107" t="s">
        <v>1076</v>
      </c>
      <c r="I535" s="107" t="s">
        <v>1076</v>
      </c>
      <c r="J535" s="107" t="s">
        <v>1076</v>
      </c>
      <c r="K535" s="107" t="s">
        <v>1076</v>
      </c>
      <c r="L535" s="107" t="s">
        <v>1076</v>
      </c>
      <c r="M535" s="107" t="s">
        <v>1076</v>
      </c>
      <c r="N535" s="107" t="s">
        <v>1076</v>
      </c>
      <c r="O535" s="107" t="s">
        <v>1076</v>
      </c>
      <c r="P535" s="107" t="s">
        <v>1076</v>
      </c>
      <c r="Q535" s="107" t="s">
        <v>1076</v>
      </c>
      <c r="R535" s="107" t="s">
        <v>1076</v>
      </c>
      <c r="S535" s="107" t="s">
        <v>1077</v>
      </c>
      <c r="T535" s="107" t="s">
        <v>1077</v>
      </c>
      <c r="U535" s="107" t="s">
        <v>1077</v>
      </c>
      <c r="V535" s="107" t="s">
        <v>1077</v>
      </c>
      <c r="W535" s="107" t="s">
        <v>305</v>
      </c>
      <c r="X535" s="105" t="s">
        <v>1630</v>
      </c>
      <c r="Y535" s="107" t="s">
        <v>296</v>
      </c>
      <c r="Z535" s="107">
        <v>4</v>
      </c>
      <c r="AA535" s="107" t="s">
        <v>1589</v>
      </c>
      <c r="AB535" s="110">
        <v>2</v>
      </c>
      <c r="AC535" s="110">
        <v>1</v>
      </c>
      <c r="AD535" s="107">
        <v>2800</v>
      </c>
      <c r="AE535" s="107">
        <v>4</v>
      </c>
      <c r="AF535" s="107">
        <v>2</v>
      </c>
      <c r="AG535" s="107">
        <v>127700</v>
      </c>
      <c r="AH535" s="107">
        <v>8</v>
      </c>
      <c r="AI535" s="107" t="s">
        <v>1632</v>
      </c>
      <c r="AJ535" s="110">
        <v>8</v>
      </c>
      <c r="AK535" s="110"/>
      <c r="AL535" s="107"/>
      <c r="AM535" s="107">
        <v>3</v>
      </c>
      <c r="AN535" s="110" t="s">
        <v>907</v>
      </c>
      <c r="AO535" s="110">
        <v>2800</v>
      </c>
      <c r="AP535" s="107" t="s">
        <v>1583</v>
      </c>
      <c r="AQ535" s="107" t="s">
        <v>1584</v>
      </c>
      <c r="AR535" s="107" t="s">
        <v>1585</v>
      </c>
      <c r="AS535" s="107" t="s">
        <v>1586</v>
      </c>
      <c r="AT535" s="107" t="s">
        <v>478</v>
      </c>
      <c r="AU535" s="111">
        <v>6.4939999999999998</v>
      </c>
      <c r="AV535" s="111">
        <v>10.55</v>
      </c>
      <c r="AW535" s="111">
        <v>8.7490000000000006</v>
      </c>
      <c r="AX535" s="111">
        <v>4.6399999999999997</v>
      </c>
      <c r="AY535" s="111">
        <v>4.46</v>
      </c>
      <c r="AZ535" s="111">
        <v>56.372999999999998</v>
      </c>
      <c r="BA535" s="111">
        <v>4.9720000000000004</v>
      </c>
      <c r="BB535" s="111">
        <v>21.481999999999999</v>
      </c>
      <c r="BC535" s="111">
        <v>301.56299999999999</v>
      </c>
      <c r="BD535" s="111">
        <v>20.181999999999999</v>
      </c>
      <c r="BE535" s="111">
        <v>33.311999999999998</v>
      </c>
      <c r="BF535" s="111">
        <v>13.4</v>
      </c>
      <c r="BG535" s="107">
        <v>95235.520000000004</v>
      </c>
      <c r="BH535" s="112">
        <v>95100.456999999995</v>
      </c>
      <c r="BI535" s="111">
        <v>13.734</v>
      </c>
      <c r="BJ535" s="112">
        <v>1305.1579999999999</v>
      </c>
      <c r="BK535" s="112">
        <v>71252.191000000006</v>
      </c>
      <c r="BL535" s="111">
        <v>10.29</v>
      </c>
      <c r="BM535" s="112">
        <v>1280.4059999999999</v>
      </c>
      <c r="BN535" s="112">
        <v>47580.262000000002</v>
      </c>
      <c r="BO535" s="111">
        <v>6.8710000000000004</v>
      </c>
      <c r="BP535" s="112">
        <v>1233.8720000000001</v>
      </c>
      <c r="BQ535" s="112">
        <v>23753.325000000001</v>
      </c>
      <c r="BR535" s="111">
        <v>3.43</v>
      </c>
      <c r="BS535" s="107">
        <v>908.23599999999999</v>
      </c>
      <c r="BT535" s="107">
        <v>1287493.08</v>
      </c>
      <c r="BU535" s="112">
        <v>1282822.513</v>
      </c>
      <c r="BV535" s="107">
        <v>21.74</v>
      </c>
      <c r="BW535" s="107">
        <v>1280.383</v>
      </c>
      <c r="BX535" s="107">
        <v>965185.97199999995</v>
      </c>
      <c r="BY535" s="107">
        <v>16.356999999999999</v>
      </c>
      <c r="BZ535" s="107">
        <v>1278.4780000000001</v>
      </c>
      <c r="CA535" s="107">
        <v>643970.57200000004</v>
      </c>
      <c r="CB535" s="107">
        <v>10.913</v>
      </c>
      <c r="CC535" s="107">
        <v>1164.2280000000001</v>
      </c>
      <c r="CD535" s="107">
        <v>321812.16700000002</v>
      </c>
      <c r="CE535" s="107">
        <v>5.4539999999999997</v>
      </c>
      <c r="CF535" s="107">
        <v>896.33100000000002</v>
      </c>
      <c r="CG535" s="107">
        <v>296260.76</v>
      </c>
      <c r="CH535" s="112">
        <v>295858.92800000001</v>
      </c>
      <c r="CI535" s="107">
        <v>18.553000000000001</v>
      </c>
      <c r="CJ535" s="107">
        <v>1297.3779999999999</v>
      </c>
      <c r="CK535" s="107">
        <v>222162.12599999999</v>
      </c>
      <c r="CL535" s="107">
        <v>13.932</v>
      </c>
      <c r="CM535" s="107">
        <v>1297.5999999999999</v>
      </c>
      <c r="CN535" s="107">
        <v>148194.071</v>
      </c>
      <c r="CO535" s="107">
        <v>9.2929999999999993</v>
      </c>
      <c r="CP535" s="107">
        <v>1214.922</v>
      </c>
      <c r="CQ535" s="107">
        <v>74098.319000000003</v>
      </c>
      <c r="CR535" s="107">
        <v>4.6470000000000002</v>
      </c>
      <c r="CS535" s="107">
        <v>931.38300000000004</v>
      </c>
      <c r="CT535" s="107">
        <v>140683.94</v>
      </c>
      <c r="CU535" s="107">
        <v>140586.60999999999</v>
      </c>
      <c r="CV535" s="107">
        <v>9.34</v>
      </c>
      <c r="CW535" s="107">
        <v>1267.7</v>
      </c>
      <c r="CX535" s="112">
        <v>105499.29</v>
      </c>
      <c r="CY535" s="107">
        <v>7.01</v>
      </c>
      <c r="CZ535" s="107">
        <v>1248.48</v>
      </c>
      <c r="DA535" s="112">
        <v>70405.210000000006</v>
      </c>
      <c r="DB535" s="107">
        <v>4.68</v>
      </c>
      <c r="DC535" s="107">
        <v>1117.69</v>
      </c>
      <c r="DD535" s="112">
        <v>35160</v>
      </c>
      <c r="DE535" s="107">
        <v>2.34</v>
      </c>
      <c r="DF535" s="107">
        <v>871.5</v>
      </c>
      <c r="DG535" s="107">
        <v>189216.18</v>
      </c>
      <c r="DH535" s="112">
        <v>189335.3</v>
      </c>
      <c r="DI535" s="107">
        <v>9.07</v>
      </c>
      <c r="DJ535" s="107">
        <v>1227.8900000000001</v>
      </c>
      <c r="DK535" s="112">
        <v>141902.45000000001</v>
      </c>
      <c r="DL535" s="107">
        <v>6.79</v>
      </c>
      <c r="DM535" s="107">
        <v>1229.8599999999999</v>
      </c>
      <c r="DN535" s="112">
        <v>94591.63</v>
      </c>
      <c r="DO535" s="107">
        <v>4.53</v>
      </c>
      <c r="DP535" s="107">
        <v>1197.27</v>
      </c>
      <c r="DQ535" s="112">
        <v>47261.85</v>
      </c>
      <c r="DR535" s="107">
        <v>2.2599999999999998</v>
      </c>
      <c r="DS535" s="107">
        <v>882.02</v>
      </c>
      <c r="DT535" s="107">
        <v>107739.84</v>
      </c>
      <c r="DU535" s="112">
        <v>107904.11</v>
      </c>
      <c r="DV535" s="107">
        <v>110.46</v>
      </c>
      <c r="DW535" s="107">
        <v>1168.95</v>
      </c>
      <c r="DX535" s="112">
        <v>80805.100000000006</v>
      </c>
      <c r="DY535" s="107">
        <v>82.72</v>
      </c>
      <c r="DZ535" s="107">
        <v>1172.31</v>
      </c>
      <c r="EA535" s="112">
        <v>53847.040000000001</v>
      </c>
      <c r="EB535" s="107">
        <v>55.12</v>
      </c>
      <c r="EC535" s="107">
        <v>1133.96</v>
      </c>
      <c r="ED535" s="112">
        <v>26975.73</v>
      </c>
      <c r="EE535" s="107">
        <v>27.62</v>
      </c>
      <c r="EF535" s="107">
        <v>886.31</v>
      </c>
      <c r="EG535" s="107">
        <v>4038959.74</v>
      </c>
      <c r="EH535" s="111">
        <v>4053743.3</v>
      </c>
      <c r="EI535" s="107">
        <v>11.448</v>
      </c>
      <c r="EJ535" s="107">
        <v>1231.72</v>
      </c>
      <c r="EK535" s="112">
        <v>3536135.5329999998</v>
      </c>
      <c r="EL535" s="107">
        <v>9.9860000000000007</v>
      </c>
      <c r="EM535" s="107">
        <v>1189.1389999999999</v>
      </c>
      <c r="EN535" s="112">
        <v>3040408.5512399999</v>
      </c>
      <c r="EO535" s="107">
        <v>8.5860000000000003</v>
      </c>
      <c r="EP535" s="107">
        <v>1213.4580000000001</v>
      </c>
      <c r="EQ535" s="112">
        <v>2523404.5348399999</v>
      </c>
      <c r="ER535" s="107">
        <v>7.1260000000000003</v>
      </c>
      <c r="ES535" s="107">
        <v>1174.1120000000001</v>
      </c>
      <c r="ET535" s="112">
        <v>2015607.43928</v>
      </c>
      <c r="EU535" s="107">
        <v>5.6920000000000002</v>
      </c>
      <c r="EV535" s="107">
        <v>1115.2809999999999</v>
      </c>
      <c r="EW535" s="112">
        <v>1510643.2424399999</v>
      </c>
      <c r="EX535" s="107">
        <v>4.266</v>
      </c>
      <c r="EY535" s="107">
        <v>976.41300000000001</v>
      </c>
      <c r="EZ535" s="112">
        <v>1007095.49496</v>
      </c>
      <c r="FA535" s="107">
        <v>2.8439999999999999</v>
      </c>
      <c r="FB535" s="107">
        <v>923.8</v>
      </c>
      <c r="FC535" s="112">
        <v>505672.42151999997</v>
      </c>
      <c r="FD535" s="107">
        <v>1.4279999999999999</v>
      </c>
      <c r="FE535" s="107">
        <v>879.14400000000001</v>
      </c>
      <c r="FF535" s="107">
        <v>10243.19</v>
      </c>
      <c r="FG535" s="112">
        <v>10262.07</v>
      </c>
      <c r="FH535" s="107">
        <v>30.32</v>
      </c>
      <c r="FI535" s="107">
        <v>1014.49</v>
      </c>
      <c r="FJ535" s="112">
        <v>5129.09</v>
      </c>
      <c r="FK535" s="107">
        <v>15.15</v>
      </c>
      <c r="FL535" s="107">
        <v>981.4</v>
      </c>
      <c r="FM535" s="107">
        <v>60779.23</v>
      </c>
      <c r="FN535" s="112">
        <v>60485.93</v>
      </c>
      <c r="FO535" s="107">
        <v>442.83</v>
      </c>
      <c r="FP535" s="107">
        <v>1050.73</v>
      </c>
      <c r="FQ535" s="112">
        <v>30376.22</v>
      </c>
      <c r="FR535" s="107">
        <v>222.39</v>
      </c>
      <c r="FS535" s="107">
        <v>1030.6300000000001</v>
      </c>
      <c r="FT535" s="107">
        <v>303.52999999999997</v>
      </c>
      <c r="FU535" s="107">
        <v>26.35</v>
      </c>
      <c r="FV535" s="107">
        <v>1239.22</v>
      </c>
      <c r="FW535" s="107">
        <v>296.41000000000003</v>
      </c>
      <c r="FX535" s="107">
        <v>25.73</v>
      </c>
      <c r="FY535" s="107">
        <v>1343.13</v>
      </c>
      <c r="FZ535" s="107">
        <v>1987774.85</v>
      </c>
      <c r="GA535" s="107">
        <v>13.42</v>
      </c>
      <c r="GB535" s="107">
        <v>1323.42</v>
      </c>
      <c r="GC535" s="107">
        <v>6232112.29</v>
      </c>
      <c r="GD535" s="107">
        <v>42.08</v>
      </c>
      <c r="GE535" s="113">
        <v>1263.25</v>
      </c>
      <c r="GF535" s="113">
        <v>804.1</v>
      </c>
      <c r="GG535" s="113">
        <v>8.6</v>
      </c>
      <c r="GH535" s="113">
        <v>80.5</v>
      </c>
      <c r="GI535" s="113">
        <v>25.9</v>
      </c>
      <c r="GJ535" s="113">
        <v>13.4</v>
      </c>
      <c r="GK535" s="113">
        <v>229.2</v>
      </c>
      <c r="GL535" s="107">
        <v>0</v>
      </c>
      <c r="GM535" s="107">
        <v>0</v>
      </c>
      <c r="GN535" s="107">
        <v>0</v>
      </c>
      <c r="GO535" s="133">
        <v>0</v>
      </c>
      <c r="GP535" s="133">
        <v>4</v>
      </c>
      <c r="GQ535" s="133">
        <v>0</v>
      </c>
      <c r="GR535" s="133" t="s">
        <v>1452</v>
      </c>
      <c r="GS535" s="72"/>
      <c r="GT535" s="72">
        <v>0.94320000000000004</v>
      </c>
      <c r="GU535" s="72">
        <v>0.95140000000000002</v>
      </c>
      <c r="GV535" s="72">
        <v>0.96060000000000001</v>
      </c>
      <c r="GW535" s="72">
        <v>0.94899999999999995</v>
      </c>
      <c r="GX535" s="72" t="s">
        <v>1085</v>
      </c>
      <c r="GY535" s="72">
        <v>0.99</v>
      </c>
      <c r="GZ535" s="72">
        <v>2799</v>
      </c>
      <c r="HA535" s="133" t="s">
        <v>1587</v>
      </c>
      <c r="HB535" s="133" t="s">
        <v>981</v>
      </c>
      <c r="HC535" s="53" t="str">
        <f>IF(IFERROR(FIND("TGG",#REF!),"0")&lt;&gt;"0",SUBSTITUTE(#REF!,"TGG",""),"0")</f>
        <v>0</v>
      </c>
      <c r="HD535" s="56">
        <f t="shared" si="59"/>
        <v>2021</v>
      </c>
      <c r="HF535" s="56" t="e">
        <f>MATCH(ROUND(#REF!,1),#REF!,0)</f>
        <v>#REF!</v>
      </c>
      <c r="HG535" s="56" t="e">
        <f>MATCH(ROUND(#REF!,1),#REF!,0)</f>
        <v>#REF!</v>
      </c>
      <c r="HH535" s="56" t="e">
        <f>MATCH(ROUND(#REF!,1),#REF!,0)</f>
        <v>#REF!</v>
      </c>
      <c r="HI535" s="56" t="e">
        <f>MATCH(ROUND(#REF!,1),#REF!,0)</f>
        <v>#REF!</v>
      </c>
      <c r="HK535" s="115">
        <f t="shared" si="56"/>
        <v>1</v>
      </c>
      <c r="HL535" s="115" t="str" cm="1">
        <f t="array" ref="HL535">IFERROR(INDEX(#REF!,'5. Data Set'!HH535),"")</f>
        <v/>
      </c>
      <c r="HN535" s="116" t="str" cm="1">
        <f t="array" ref="HN535">IF(IFERROR(INDEX($E$5:$E$900,SMALL(IF(ROUND($EH$5:$EH$900,1)=ROUND($EH535,1),ROW($EH$5:$EH$900)-4,""),1)),"")=$E535,"",IFERROR(INDEX($E$5:$E$900,SMALL(IF(ROUND($EH$5:$EH$900,1)=ROUND($EH535,1),ROW($EH$5:$EH$900)-4,""),1)),""))</f>
        <v/>
      </c>
      <c r="HO535" s="116" t="str" cm="1">
        <f t="array" ref="HO535">IF(IFERROR(INDEX($E$5:$E$900,SMALL(IF(ROUND($EH$5:$EH$900,1)=ROUND($EH535,1),ROW($EH$5:$EH$900)-4,""),2)),"")=$E535,"",IFERROR(INDEX($E$5:$E$900,SMALL(IF(ROUND($EH$5:$EH$900,1)=ROUND($EH535,1),ROW($EH$5:$EH$900)-4,""),2)),""))</f>
        <v/>
      </c>
      <c r="HP535" s="116" t="str" cm="1">
        <f t="array" ref="HP535">IF(IFERROR(INDEX($E$5:$E$900,SMALL(IF(ROUND($EH$5:$EH$900,1)=ROUND($EH535,1),ROW($EH$5:$EH$900)-4,""),3)),"")=$E535,"",IFERROR(INDEX($E$5:$E$900,SMALL(IF(ROUND($EH$5:$EH$900,1)=ROUND($EH535,1),ROW($EH$5:$EH$900)-4,""),3)),""))</f>
        <v/>
      </c>
      <c r="HQ535" s="117" t="str" cm="1">
        <f t="array" ref="HQ535">IF(IFERROR(INDEX($E$5:$E$900,SMALL(IF(ROUND($EH$5:$EH$900,1)=ROUND($EH535,1),ROW($EH$5:$EH$900)-4,""),4)),"")=$E535,"",IFERROR(INDEX($E$5:$E$900,SMALL(IF(ROUND($EH$5:$EH$900,1)=ROUND($EH535,1),ROW($EH$5:$EH$900)-4,""),4)),""))</f>
        <v/>
      </c>
      <c r="HR535" s="118"/>
      <c r="HS535" s="105" t="str">
        <f t="shared" si="57"/>
        <v>BCXO</v>
      </c>
      <c r="HT535" s="119" t="str">
        <f t="shared" si="58"/>
        <v/>
      </c>
      <c r="HU535" s="119" t="str">
        <f t="shared" si="58"/>
        <v/>
      </c>
      <c r="HV535" s="119" t="str">
        <f t="shared" si="58"/>
        <v/>
      </c>
      <c r="HW535" s="119" t="str">
        <f t="shared" si="58"/>
        <v/>
      </c>
    </row>
    <row r="536" spans="1:231" ht="15" customHeight="1" x14ac:dyDescent="0.25">
      <c r="A536" s="110" t="s">
        <v>1072</v>
      </c>
      <c r="B536" s="110" t="s">
        <v>1628</v>
      </c>
      <c r="C536" s="107" t="s">
        <v>1074</v>
      </c>
      <c r="D536" s="108">
        <v>2021</v>
      </c>
      <c r="E536" s="109" t="s">
        <v>1633</v>
      </c>
      <c r="F536" s="107" t="s">
        <v>49</v>
      </c>
      <c r="G536" s="107" t="s">
        <v>1076</v>
      </c>
      <c r="H536" s="107" t="s">
        <v>1076</v>
      </c>
      <c r="I536" s="107" t="s">
        <v>1076</v>
      </c>
      <c r="J536" s="107" t="s">
        <v>1076</v>
      </c>
      <c r="K536" s="107" t="s">
        <v>1076</v>
      </c>
      <c r="L536" s="107" t="s">
        <v>1076</v>
      </c>
      <c r="M536" s="107" t="s">
        <v>1076</v>
      </c>
      <c r="N536" s="107" t="s">
        <v>1076</v>
      </c>
      <c r="O536" s="107" t="s">
        <v>1076</v>
      </c>
      <c r="P536" s="107" t="s">
        <v>1076</v>
      </c>
      <c r="Q536" s="107" t="s">
        <v>1076</v>
      </c>
      <c r="R536" s="107" t="s">
        <v>1076</v>
      </c>
      <c r="S536" s="107" t="s">
        <v>1077</v>
      </c>
      <c r="T536" s="107" t="s">
        <v>1077</v>
      </c>
      <c r="U536" s="107" t="s">
        <v>1077</v>
      </c>
      <c r="V536" s="107" t="s">
        <v>1077</v>
      </c>
      <c r="W536" s="107" t="s">
        <v>305</v>
      </c>
      <c r="X536" s="136" t="s">
        <v>1630</v>
      </c>
      <c r="Y536" s="107" t="s">
        <v>296</v>
      </c>
      <c r="Z536" s="107">
        <v>4</v>
      </c>
      <c r="AA536" s="107" t="s">
        <v>1627</v>
      </c>
      <c r="AB536" s="110">
        <v>2</v>
      </c>
      <c r="AC536" s="110">
        <v>1</v>
      </c>
      <c r="AD536" s="107">
        <v>3100</v>
      </c>
      <c r="AE536" s="107">
        <v>16</v>
      </c>
      <c r="AF536" s="107">
        <v>2</v>
      </c>
      <c r="AG536" s="107">
        <v>127700</v>
      </c>
      <c r="AH536" s="107">
        <v>8</v>
      </c>
      <c r="AI536" s="107" t="s">
        <v>1632</v>
      </c>
      <c r="AJ536" s="110">
        <v>8</v>
      </c>
      <c r="AK536" s="110"/>
      <c r="AL536" s="107"/>
      <c r="AM536" s="107">
        <v>3</v>
      </c>
      <c r="AN536" s="110" t="s">
        <v>907</v>
      </c>
      <c r="AO536" s="110">
        <v>2800</v>
      </c>
      <c r="AP536" s="107" t="s">
        <v>1583</v>
      </c>
      <c r="AQ536" s="107" t="s">
        <v>1584</v>
      </c>
      <c r="AR536" s="107" t="s">
        <v>1585</v>
      </c>
      <c r="AS536" s="107" t="s">
        <v>1586</v>
      </c>
      <c r="AT536" s="107" t="s">
        <v>478</v>
      </c>
      <c r="AU536" s="111">
        <v>10.31</v>
      </c>
      <c r="AV536" s="111">
        <v>13.574999999999999</v>
      </c>
      <c r="AW536" s="111">
        <v>14.122999999999999</v>
      </c>
      <c r="AX536" s="111">
        <v>7.7789999999999999</v>
      </c>
      <c r="AY536" s="111">
        <v>7.1820000000000004</v>
      </c>
      <c r="AZ536" s="111">
        <v>84.512</v>
      </c>
      <c r="BA536" s="111">
        <v>8.5649999999999995</v>
      </c>
      <c r="BB536" s="111">
        <v>20.306000000000001</v>
      </c>
      <c r="BC536" s="111">
        <v>260.17899999999997</v>
      </c>
      <c r="BD536" s="111">
        <v>19.43</v>
      </c>
      <c r="BE536" s="111">
        <v>47.161999999999999</v>
      </c>
      <c r="BF536" s="111">
        <v>18.7</v>
      </c>
      <c r="BG536" s="107">
        <v>196707.54</v>
      </c>
      <c r="BH536" s="112">
        <v>196177.413</v>
      </c>
      <c r="BI536" s="111">
        <v>28.331</v>
      </c>
      <c r="BJ536" s="112">
        <v>1826.0830000000001</v>
      </c>
      <c r="BK536" s="112">
        <v>147343.022</v>
      </c>
      <c r="BL536" s="111">
        <v>21.279</v>
      </c>
      <c r="BM536" s="112">
        <v>1819.6559999999999</v>
      </c>
      <c r="BN536" s="112">
        <v>98154.698999999993</v>
      </c>
      <c r="BO536" s="111">
        <v>14.175000000000001</v>
      </c>
      <c r="BP536" s="112">
        <v>1582.1579999999999</v>
      </c>
      <c r="BQ536" s="112">
        <v>49130.082000000002</v>
      </c>
      <c r="BR536" s="111">
        <v>7.0949999999999998</v>
      </c>
      <c r="BS536" s="107">
        <v>1020.567</v>
      </c>
      <c r="BT536" s="107">
        <v>2277492.13</v>
      </c>
      <c r="BU536" s="112">
        <v>2279256.5060000001</v>
      </c>
      <c r="BV536" s="107">
        <v>38.625999999999998</v>
      </c>
      <c r="BW536" s="107">
        <v>1880.4169999999999</v>
      </c>
      <c r="BX536" s="107">
        <v>1708712.0870000001</v>
      </c>
      <c r="BY536" s="107">
        <v>28.957000000000001</v>
      </c>
      <c r="BZ536" s="107">
        <v>1859.692</v>
      </c>
      <c r="CA536" s="107">
        <v>1139029.3470000001</v>
      </c>
      <c r="CB536" s="107">
        <v>19.303000000000001</v>
      </c>
      <c r="CC536" s="107">
        <v>1652.183</v>
      </c>
      <c r="CD536" s="107">
        <v>569568.13300000003</v>
      </c>
      <c r="CE536" s="107">
        <v>9.6519999999999992</v>
      </c>
      <c r="CF536" s="107">
        <v>1062.1110000000001</v>
      </c>
      <c r="CG536" s="107">
        <v>623864.05000000005</v>
      </c>
      <c r="CH536" s="107">
        <v>626878.245</v>
      </c>
      <c r="CI536" s="107">
        <v>39.311</v>
      </c>
      <c r="CJ536" s="107">
        <v>1805.806</v>
      </c>
      <c r="CK536" s="107">
        <v>467756.13799999998</v>
      </c>
      <c r="CL536" s="107">
        <v>29.332999999999998</v>
      </c>
      <c r="CM536" s="107">
        <v>1806.558</v>
      </c>
      <c r="CN536" s="107">
        <v>311862.94799999997</v>
      </c>
      <c r="CO536" s="107">
        <v>19.556999999999999</v>
      </c>
      <c r="CP536" s="107">
        <v>1604.942</v>
      </c>
      <c r="CQ536" s="107">
        <v>155950.89799999999</v>
      </c>
      <c r="CR536" s="107">
        <v>9.7799999999999994</v>
      </c>
      <c r="CS536" s="107">
        <v>1058.864</v>
      </c>
      <c r="CT536" s="107">
        <v>297982.53999999998</v>
      </c>
      <c r="CU536" s="107">
        <v>298093.73</v>
      </c>
      <c r="CV536" s="107">
        <v>19.8</v>
      </c>
      <c r="CW536" s="107">
        <v>1693.94</v>
      </c>
      <c r="CX536" s="112">
        <v>223498.32</v>
      </c>
      <c r="CY536" s="107">
        <v>14.84</v>
      </c>
      <c r="CZ536" s="107">
        <v>1655.84</v>
      </c>
      <c r="DA536" s="112">
        <v>149050.57</v>
      </c>
      <c r="DB536" s="107">
        <v>9.9</v>
      </c>
      <c r="DC536" s="107">
        <v>1455.63</v>
      </c>
      <c r="DD536" s="112">
        <v>74463.34</v>
      </c>
      <c r="DE536" s="107">
        <v>4.95</v>
      </c>
      <c r="DF536" s="107">
        <v>962.27</v>
      </c>
      <c r="DG536" s="107">
        <v>391073.63</v>
      </c>
      <c r="DH536" s="112">
        <v>391502.36</v>
      </c>
      <c r="DI536" s="107">
        <v>18.739999999999998</v>
      </c>
      <c r="DJ536" s="107">
        <v>1711.64</v>
      </c>
      <c r="DK536" s="112">
        <v>293332.28000000003</v>
      </c>
      <c r="DL536" s="107">
        <v>14.04</v>
      </c>
      <c r="DM536" s="107">
        <v>1695.36</v>
      </c>
      <c r="DN536" s="112">
        <v>195612.01</v>
      </c>
      <c r="DO536" s="107">
        <v>9.3699999999999992</v>
      </c>
      <c r="DP536" s="107">
        <v>1519.8</v>
      </c>
      <c r="DQ536" s="112">
        <v>97789.39</v>
      </c>
      <c r="DR536" s="107">
        <v>4.68</v>
      </c>
      <c r="DS536" s="107">
        <v>983.56</v>
      </c>
      <c r="DT536" s="107">
        <v>224925.65</v>
      </c>
      <c r="DU536" s="112">
        <v>225685.45</v>
      </c>
      <c r="DV536" s="107">
        <v>231.03</v>
      </c>
      <c r="DW536" s="107">
        <v>1805.75</v>
      </c>
      <c r="DX536" s="112">
        <v>168786.98</v>
      </c>
      <c r="DY536" s="107">
        <v>172.79</v>
      </c>
      <c r="DZ536" s="107">
        <v>1748.64</v>
      </c>
      <c r="EA536" s="112">
        <v>112422.62</v>
      </c>
      <c r="EB536" s="107">
        <v>115.09</v>
      </c>
      <c r="EC536" s="107">
        <v>1582.77</v>
      </c>
      <c r="ED536" s="112">
        <v>56214.7</v>
      </c>
      <c r="EE536" s="107">
        <v>57.55</v>
      </c>
      <c r="EF536" s="107">
        <v>1037.02</v>
      </c>
      <c r="EG536" s="107">
        <v>8662683.5800000001</v>
      </c>
      <c r="EH536" s="111">
        <v>8751147.5299999993</v>
      </c>
      <c r="EI536" s="107">
        <v>24.713000000000001</v>
      </c>
      <c r="EJ536" s="107">
        <v>1761.1</v>
      </c>
      <c r="EK536" s="112">
        <v>7582795.9960000003</v>
      </c>
      <c r="EL536" s="107">
        <v>21.414000000000001</v>
      </c>
      <c r="EM536" s="107">
        <v>1729.6590000000001</v>
      </c>
      <c r="EN536" s="112">
        <v>6493003.8662400004</v>
      </c>
      <c r="EO536" s="107">
        <v>18.335999999999999</v>
      </c>
      <c r="EP536" s="107">
        <v>1676.0029999999999</v>
      </c>
      <c r="EQ536" s="112">
        <v>5415794.1279600002</v>
      </c>
      <c r="ER536" s="107">
        <v>15.294</v>
      </c>
      <c r="ES536" s="107">
        <v>1506.1569999999999</v>
      </c>
      <c r="ET536" s="112">
        <v>4332210.3675600002</v>
      </c>
      <c r="EU536" s="107">
        <v>12.234</v>
      </c>
      <c r="EV536" s="107">
        <v>1438.9549999999999</v>
      </c>
      <c r="EW536" s="112">
        <v>3244731.3714200002</v>
      </c>
      <c r="EX536" s="107">
        <v>9.1630000000000003</v>
      </c>
      <c r="EY536" s="107">
        <v>1097.087</v>
      </c>
      <c r="EZ536" s="112">
        <v>2174603.8799399999</v>
      </c>
      <c r="FA536" s="107">
        <v>6.141</v>
      </c>
      <c r="FB536" s="107">
        <v>991.375</v>
      </c>
      <c r="FC536" s="112">
        <v>1081459.0863600001</v>
      </c>
      <c r="FD536" s="107">
        <v>3.0539999999999998</v>
      </c>
      <c r="FE536" s="107">
        <v>895.16</v>
      </c>
      <c r="FF536" s="107">
        <v>10230.469999999999</v>
      </c>
      <c r="FG536" s="112">
        <v>10202.82</v>
      </c>
      <c r="FH536" s="107">
        <v>30.15</v>
      </c>
      <c r="FI536" s="107">
        <v>1062.74</v>
      </c>
      <c r="FJ536" s="112">
        <v>5109.2</v>
      </c>
      <c r="FK536" s="107">
        <v>15.1</v>
      </c>
      <c r="FL536" s="107">
        <v>1038.47</v>
      </c>
      <c r="FM536" s="107">
        <v>54609.05</v>
      </c>
      <c r="FN536" s="112">
        <v>54710.16</v>
      </c>
      <c r="FO536" s="107">
        <v>400.54</v>
      </c>
      <c r="FP536" s="107">
        <v>1104.08</v>
      </c>
      <c r="FQ536" s="112">
        <v>27269.53</v>
      </c>
      <c r="FR536" s="107">
        <v>199.65</v>
      </c>
      <c r="FS536" s="107">
        <v>1069.96</v>
      </c>
      <c r="FT536" s="107">
        <v>393.77</v>
      </c>
      <c r="FU536" s="107">
        <v>34.18</v>
      </c>
      <c r="FV536" s="107">
        <v>1734.91</v>
      </c>
      <c r="FW536" s="107">
        <v>392.2</v>
      </c>
      <c r="FX536" s="107">
        <v>34.049999999999997</v>
      </c>
      <c r="FY536" s="107">
        <v>1776.73</v>
      </c>
      <c r="FZ536" s="107">
        <v>3984688.47</v>
      </c>
      <c r="GA536" s="107">
        <v>26.91</v>
      </c>
      <c r="GB536" s="107">
        <v>1768.77</v>
      </c>
      <c r="GC536" s="107">
        <v>12806659.220000001</v>
      </c>
      <c r="GD536" s="107">
        <v>86.48</v>
      </c>
      <c r="GE536" s="113">
        <v>1833.58</v>
      </c>
      <c r="GF536" s="113">
        <v>762.1</v>
      </c>
      <c r="GG536" s="113">
        <v>13.5</v>
      </c>
      <c r="GH536" s="113">
        <v>72.7</v>
      </c>
      <c r="GI536" s="113">
        <v>30.3</v>
      </c>
      <c r="GJ536" s="113">
        <v>18.7</v>
      </c>
      <c r="GK536" s="113">
        <v>228.9</v>
      </c>
      <c r="GL536" s="107">
        <v>0</v>
      </c>
      <c r="GM536" s="107">
        <v>0</v>
      </c>
      <c r="GN536" s="107">
        <v>0</v>
      </c>
      <c r="GO536" s="137">
        <v>0</v>
      </c>
      <c r="GP536" s="137">
        <v>4</v>
      </c>
      <c r="GQ536" s="137">
        <v>0</v>
      </c>
      <c r="GR536" s="137" t="s">
        <v>1452</v>
      </c>
      <c r="GS536" s="136"/>
      <c r="GT536" s="136">
        <v>0.94320000000000004</v>
      </c>
      <c r="GU536" s="136">
        <v>0.95140000000000002</v>
      </c>
      <c r="GV536" s="136">
        <v>0.96060000000000001</v>
      </c>
      <c r="GW536" s="136">
        <v>0.94899999999999995</v>
      </c>
      <c r="GX536" s="136" t="s">
        <v>1085</v>
      </c>
      <c r="GY536" s="136">
        <v>0.99</v>
      </c>
      <c r="GZ536" s="136">
        <v>2799</v>
      </c>
      <c r="HA536" s="137" t="s">
        <v>1587</v>
      </c>
      <c r="HB536" s="137" t="s">
        <v>981</v>
      </c>
      <c r="HD536" s="56">
        <f t="shared" si="59"/>
        <v>2021</v>
      </c>
      <c r="HF536" s="56" t="e">
        <f>MATCH(ROUND(#REF!,1),#REF!,0)</f>
        <v>#REF!</v>
      </c>
      <c r="HG536" s="56" t="e">
        <f>MATCH(ROUND(#REF!,1),#REF!,0)</f>
        <v>#REF!</v>
      </c>
      <c r="HH536" s="56" t="e">
        <f>MATCH(ROUND(#REF!,1),#REF!,0)</f>
        <v>#REF!</v>
      </c>
      <c r="HI536" s="56" t="e">
        <f>MATCH(ROUND(#REF!,1),#REF!,0)</f>
        <v>#REF!</v>
      </c>
      <c r="HK536" s="115">
        <f t="shared" si="56"/>
        <v>1</v>
      </c>
      <c r="HL536" s="115" t="str" cm="1">
        <f t="array" ref="HL536">IFERROR(INDEX(#REF!,'5. Data Set'!HH536),"")</f>
        <v/>
      </c>
      <c r="HN536" s="116" t="str" cm="1">
        <f t="array" ref="HN536">IF(IFERROR(INDEX($E$5:$E$900,SMALL(IF(ROUND($EH$5:$EH$900,1)=ROUND($EH536,1),ROW($EH$5:$EH$900)-4,""),1)),"")=$E536,"",IFERROR(INDEX($E$5:$E$900,SMALL(IF(ROUND($EH$5:$EH$900,1)=ROUND($EH536,1),ROW($EH$5:$EH$900)-4,""),1)),""))</f>
        <v/>
      </c>
      <c r="HO536" s="116" t="str" cm="1">
        <f t="array" ref="HO536">IF(IFERROR(INDEX($E$5:$E$900,SMALL(IF(ROUND($EH$5:$EH$900,1)=ROUND($EH536,1),ROW($EH$5:$EH$900)-4,""),2)),"")=$E536,"",IFERROR(INDEX($E$5:$E$900,SMALL(IF(ROUND($EH$5:$EH$900,1)=ROUND($EH536,1),ROW($EH$5:$EH$900)-4,""),2)),""))</f>
        <v/>
      </c>
      <c r="HP536" s="116" t="str" cm="1">
        <f t="array" ref="HP536">IF(IFERROR(INDEX($E$5:$E$900,SMALL(IF(ROUND($EH$5:$EH$900,1)=ROUND($EH536,1),ROW($EH$5:$EH$900)-4,""),3)),"")=$E536,"",IFERROR(INDEX($E$5:$E$900,SMALL(IF(ROUND($EH$5:$EH$900,1)=ROUND($EH536,1),ROW($EH$5:$EH$900)-4,""),3)),""))</f>
        <v/>
      </c>
      <c r="HQ536" s="117" t="str" cm="1">
        <f t="array" ref="HQ536">IF(IFERROR(INDEX($E$5:$E$900,SMALL(IF(ROUND($EH$5:$EH$900,1)=ROUND($EH536,1),ROW($EH$5:$EH$900)-4,""),4)),"")=$E536,"",IFERROR(INDEX($E$5:$E$900,SMALL(IF(ROUND($EH$5:$EH$900,1)=ROUND($EH536,1),ROW($EH$5:$EH$900)-4,""),4)),""))</f>
        <v/>
      </c>
      <c r="HR536" s="118"/>
      <c r="HS536" s="105" t="str">
        <f t="shared" si="57"/>
        <v>BCXO</v>
      </c>
      <c r="HT536" s="119" t="str">
        <f t="shared" si="58"/>
        <v/>
      </c>
      <c r="HU536" s="119" t="str">
        <f t="shared" si="58"/>
        <v/>
      </c>
      <c r="HV536" s="119" t="str">
        <f t="shared" si="58"/>
        <v/>
      </c>
      <c r="HW536" s="119" t="str">
        <f t="shared" si="58"/>
        <v/>
      </c>
    </row>
    <row r="537" spans="1:231" ht="15" customHeight="1" x14ac:dyDescent="0.25">
      <c r="A537" s="110" t="s">
        <v>1072</v>
      </c>
      <c r="B537" s="110" t="s">
        <v>1634</v>
      </c>
      <c r="C537" s="107" t="s">
        <v>1074</v>
      </c>
      <c r="D537" s="108">
        <v>2021</v>
      </c>
      <c r="E537" s="109" t="s">
        <v>1635</v>
      </c>
      <c r="F537" s="107" t="s">
        <v>300</v>
      </c>
      <c r="G537" s="107" t="s">
        <v>1076</v>
      </c>
      <c r="H537" s="107" t="s">
        <v>1076</v>
      </c>
      <c r="I537" s="107" t="s">
        <v>1076</v>
      </c>
      <c r="J537" s="107" t="s">
        <v>1076</v>
      </c>
      <c r="K537" s="107" t="s">
        <v>1076</v>
      </c>
      <c r="L537" s="107" t="s">
        <v>1076</v>
      </c>
      <c r="M537" s="107" t="s">
        <v>1076</v>
      </c>
      <c r="N537" s="107" t="s">
        <v>1076</v>
      </c>
      <c r="O537" s="107" t="s">
        <v>1076</v>
      </c>
      <c r="P537" s="107" t="s">
        <v>1076</v>
      </c>
      <c r="Q537" s="107" t="s">
        <v>1076</v>
      </c>
      <c r="R537" s="107" t="s">
        <v>1076</v>
      </c>
      <c r="S537" s="107" t="s">
        <v>1077</v>
      </c>
      <c r="T537" s="107" t="s">
        <v>1077</v>
      </c>
      <c r="U537" s="107" t="s">
        <v>1077</v>
      </c>
      <c r="V537" s="107" t="s">
        <v>1077</v>
      </c>
      <c r="W537" s="107" t="s">
        <v>18</v>
      </c>
      <c r="X537" s="136" t="s">
        <v>1119</v>
      </c>
      <c r="Y537" s="107" t="s">
        <v>296</v>
      </c>
      <c r="Z537" s="107">
        <v>1</v>
      </c>
      <c r="AA537" s="107" t="s">
        <v>1581</v>
      </c>
      <c r="AB537" s="110">
        <v>2</v>
      </c>
      <c r="AC537" s="110">
        <v>2</v>
      </c>
      <c r="AD537" s="107">
        <v>2300</v>
      </c>
      <c r="AE537" s="107">
        <v>40</v>
      </c>
      <c r="AF537" s="107">
        <v>2</v>
      </c>
      <c r="AG537" s="107">
        <v>511700</v>
      </c>
      <c r="AH537" s="107">
        <v>16</v>
      </c>
      <c r="AI537" s="107" t="s">
        <v>1636</v>
      </c>
      <c r="AJ537" s="110">
        <v>2</v>
      </c>
      <c r="AK537" s="110"/>
      <c r="AL537" s="107"/>
      <c r="AM537" s="107">
        <v>2</v>
      </c>
      <c r="AN537" s="110" t="s">
        <v>907</v>
      </c>
      <c r="AO537" s="110">
        <v>770</v>
      </c>
      <c r="AP537" s="107" t="s">
        <v>1583</v>
      </c>
      <c r="AQ537" s="107" t="s">
        <v>1584</v>
      </c>
      <c r="AR537" s="107" t="s">
        <v>1585</v>
      </c>
      <c r="AS537" s="107" t="s">
        <v>1586</v>
      </c>
      <c r="AT537" s="107" t="s">
        <v>478</v>
      </c>
      <c r="AU537" s="111">
        <v>24.027999999999999</v>
      </c>
      <c r="AV537" s="111">
        <v>26.422999999999998</v>
      </c>
      <c r="AW537" s="111">
        <v>36.633000000000003</v>
      </c>
      <c r="AX537" s="111">
        <v>22.318000000000001</v>
      </c>
      <c r="AY537" s="111">
        <v>19.190999999999999</v>
      </c>
      <c r="AZ537" s="111">
        <v>252.02099999999999</v>
      </c>
      <c r="BA537" s="111">
        <v>21.128</v>
      </c>
      <c r="BB537" s="111">
        <v>18.074999999999999</v>
      </c>
      <c r="BC537" s="111">
        <v>196.82400000000001</v>
      </c>
      <c r="BD537" s="111">
        <v>29.006</v>
      </c>
      <c r="BE537" s="107">
        <v>181.14400000000001</v>
      </c>
      <c r="BF537" s="107">
        <v>43.9</v>
      </c>
      <c r="BG537" s="107">
        <v>181535.26</v>
      </c>
      <c r="BH537" s="112">
        <v>181373.34400000001</v>
      </c>
      <c r="BI537" s="111">
        <v>26.193000000000001</v>
      </c>
      <c r="BJ537" s="112">
        <v>817.59699999999998</v>
      </c>
      <c r="BK537" s="112">
        <v>136146.32399999999</v>
      </c>
      <c r="BL537" s="111">
        <v>19.661999999999999</v>
      </c>
      <c r="BM537" s="112">
        <v>801.072</v>
      </c>
      <c r="BN537" s="112">
        <v>90831.531000000003</v>
      </c>
      <c r="BO537" s="111">
        <v>13.118</v>
      </c>
      <c r="BP537" s="112">
        <v>561.10599999999999</v>
      </c>
      <c r="BQ537" s="112">
        <v>45336.019</v>
      </c>
      <c r="BR537" s="111">
        <v>6.5469999999999997</v>
      </c>
      <c r="BS537" s="107">
        <v>361.06099999999998</v>
      </c>
      <c r="BT537" s="107">
        <v>1725027.57</v>
      </c>
      <c r="BU537" s="112">
        <v>1724831.567</v>
      </c>
      <c r="BV537" s="107">
        <v>29.23</v>
      </c>
      <c r="BW537" s="107">
        <v>844.10799999999995</v>
      </c>
      <c r="BX537" s="107">
        <v>1294025.9750000001</v>
      </c>
      <c r="BY537" s="107">
        <v>21.93</v>
      </c>
      <c r="BZ537" s="107">
        <v>767.88099999999997</v>
      </c>
      <c r="CA537" s="107">
        <v>862467.85499999998</v>
      </c>
      <c r="CB537" s="107">
        <v>14.616</v>
      </c>
      <c r="CC537" s="107">
        <v>591.62800000000004</v>
      </c>
      <c r="CD537" s="107">
        <v>431325.36300000001</v>
      </c>
      <c r="CE537" s="107">
        <v>7.31</v>
      </c>
      <c r="CF537" s="107">
        <v>366.38200000000001</v>
      </c>
      <c r="CG537" s="107">
        <v>597740.77</v>
      </c>
      <c r="CH537" s="112">
        <v>607563.70499999996</v>
      </c>
      <c r="CI537" s="107">
        <v>38.1</v>
      </c>
      <c r="CJ537" s="107">
        <v>775.55600000000004</v>
      </c>
      <c r="CK537" s="107">
        <v>448370.234</v>
      </c>
      <c r="CL537" s="107">
        <v>28.117000000000001</v>
      </c>
      <c r="CM537" s="107">
        <v>751.01400000000001</v>
      </c>
      <c r="CN537" s="107">
        <v>298785.37300000002</v>
      </c>
      <c r="CO537" s="107">
        <v>18.736999999999998</v>
      </c>
      <c r="CP537" s="107">
        <v>518.54999999999995</v>
      </c>
      <c r="CQ537" s="107">
        <v>149485.459</v>
      </c>
      <c r="CR537" s="107">
        <v>9.3740000000000006</v>
      </c>
      <c r="CS537" s="107">
        <v>345.92200000000003</v>
      </c>
      <c r="CT537" s="107">
        <v>310436.07</v>
      </c>
      <c r="CU537" s="112">
        <v>310420.95</v>
      </c>
      <c r="CV537" s="107">
        <v>20.62</v>
      </c>
      <c r="CW537" s="107">
        <v>774.73</v>
      </c>
      <c r="CX537" s="112">
        <v>232773.95</v>
      </c>
      <c r="CY537" s="107">
        <v>15.46</v>
      </c>
      <c r="CZ537" s="107">
        <v>593.04999999999995</v>
      </c>
      <c r="DA537" s="112">
        <v>155204.96</v>
      </c>
      <c r="DB537" s="107">
        <v>10.31</v>
      </c>
      <c r="DC537" s="107">
        <v>459.3</v>
      </c>
      <c r="DD537" s="112">
        <v>77630.67</v>
      </c>
      <c r="DE537" s="107">
        <v>5.16</v>
      </c>
      <c r="DF537" s="107">
        <v>323.56</v>
      </c>
      <c r="DG537" s="107">
        <v>394431.67</v>
      </c>
      <c r="DH537" s="112">
        <v>392602.34</v>
      </c>
      <c r="DI537" s="107">
        <v>18.8</v>
      </c>
      <c r="DJ537" s="107">
        <v>779.4</v>
      </c>
      <c r="DK537" s="112">
        <v>295902.75</v>
      </c>
      <c r="DL537" s="107">
        <v>14.17</v>
      </c>
      <c r="DM537" s="107">
        <v>669.3</v>
      </c>
      <c r="DN537" s="112">
        <v>197239.91</v>
      </c>
      <c r="DO537" s="107">
        <v>9.44</v>
      </c>
      <c r="DP537" s="107">
        <v>502.31</v>
      </c>
      <c r="DQ537" s="112">
        <v>98666.47</v>
      </c>
      <c r="DR537" s="107">
        <v>4.72</v>
      </c>
      <c r="DS537" s="107">
        <v>334.17</v>
      </c>
      <c r="DT537" s="107">
        <v>235980.23</v>
      </c>
      <c r="DU537" s="112">
        <v>236008.27</v>
      </c>
      <c r="DV537" s="107">
        <v>241.6</v>
      </c>
      <c r="DW537" s="107">
        <v>775.72</v>
      </c>
      <c r="DX537" s="112">
        <v>176945.58</v>
      </c>
      <c r="DY537" s="107">
        <v>181.14</v>
      </c>
      <c r="DZ537" s="107">
        <v>660.18</v>
      </c>
      <c r="EA537" s="112">
        <v>118006.92</v>
      </c>
      <c r="EB537" s="107">
        <v>120.8</v>
      </c>
      <c r="EC537" s="107">
        <v>479.97</v>
      </c>
      <c r="ED537" s="112">
        <v>58966.06</v>
      </c>
      <c r="EE537" s="107">
        <v>60.36</v>
      </c>
      <c r="EF537" s="107">
        <v>321.83999999999997</v>
      </c>
      <c r="EG537" s="107">
        <v>8250526.2000000002</v>
      </c>
      <c r="EH537" s="111">
        <v>8274345.7800000003</v>
      </c>
      <c r="EI537" s="107">
        <v>23.366</v>
      </c>
      <c r="EJ537" s="107">
        <v>819.48</v>
      </c>
      <c r="EK537" s="112">
        <v>7230193.835</v>
      </c>
      <c r="EL537" s="107">
        <v>20.417999999999999</v>
      </c>
      <c r="EM537" s="107">
        <v>806.37300000000005</v>
      </c>
      <c r="EN537" s="112">
        <v>6188821.3661799999</v>
      </c>
      <c r="EO537" s="107">
        <v>17.477</v>
      </c>
      <c r="EP537" s="107">
        <v>728.303</v>
      </c>
      <c r="EQ537" s="112">
        <v>5134628.93</v>
      </c>
      <c r="ER537" s="107">
        <v>14.5</v>
      </c>
      <c r="ES537" s="107">
        <v>591.47500000000002</v>
      </c>
      <c r="ET537" s="112">
        <v>4131074.5584399998</v>
      </c>
      <c r="EU537" s="107">
        <v>11.666</v>
      </c>
      <c r="EV537" s="107">
        <v>499.69499999999999</v>
      </c>
      <c r="EW537" s="112">
        <v>3099899.4243600001</v>
      </c>
      <c r="EX537" s="107">
        <v>8.7539999999999996</v>
      </c>
      <c r="EY537" s="107">
        <v>426.41500000000002</v>
      </c>
      <c r="EZ537" s="112">
        <v>2063766.7175199999</v>
      </c>
      <c r="FA537" s="107">
        <v>5.8280000000000003</v>
      </c>
      <c r="FB537" s="107">
        <v>329.55900000000003</v>
      </c>
      <c r="FC537" s="112">
        <v>1031883.35876</v>
      </c>
      <c r="FD537" s="107">
        <v>2.9140000000000001</v>
      </c>
      <c r="FE537" s="107">
        <v>264.17700000000002</v>
      </c>
      <c r="FF537" s="107">
        <v>2523.94</v>
      </c>
      <c r="FG537" s="112">
        <v>2517.31</v>
      </c>
      <c r="FH537" s="107">
        <v>7.44</v>
      </c>
      <c r="FI537" s="107">
        <v>323.97000000000003</v>
      </c>
      <c r="FJ537" s="112">
        <v>1257.82</v>
      </c>
      <c r="FK537" s="107">
        <v>3.72</v>
      </c>
      <c r="FL537" s="107">
        <v>261.14999999999998</v>
      </c>
      <c r="FM537" s="107">
        <v>12379.38</v>
      </c>
      <c r="FN537" s="112">
        <v>12216.73</v>
      </c>
      <c r="FO537" s="107">
        <v>89.44</v>
      </c>
      <c r="FP537" s="107">
        <v>325.82</v>
      </c>
      <c r="FQ537" s="112">
        <v>6209.14</v>
      </c>
      <c r="FR537" s="107">
        <v>45.46</v>
      </c>
      <c r="FS537" s="107">
        <v>322.12</v>
      </c>
      <c r="FT537" s="107">
        <v>271.52999999999997</v>
      </c>
      <c r="FU537" s="107">
        <v>23.57</v>
      </c>
      <c r="FV537" s="107">
        <v>813.59</v>
      </c>
      <c r="FW537" s="107">
        <v>274.7</v>
      </c>
      <c r="FX537" s="107">
        <v>23.85</v>
      </c>
      <c r="FY537" s="107">
        <v>821.1</v>
      </c>
      <c r="FZ537" s="107">
        <v>3444674.27</v>
      </c>
      <c r="GA537" s="107">
        <v>23.26</v>
      </c>
      <c r="GB537" s="107">
        <v>837.82</v>
      </c>
      <c r="GC537" s="107">
        <v>22494266.41</v>
      </c>
      <c r="GD537" s="107">
        <v>151.88999999999999</v>
      </c>
      <c r="GE537" s="113">
        <v>838.51</v>
      </c>
      <c r="GF537" s="113">
        <v>181.8</v>
      </c>
      <c r="GG537" s="113">
        <v>34</v>
      </c>
      <c r="GH537" s="113">
        <v>59.6</v>
      </c>
      <c r="GI537" s="113">
        <v>72.5</v>
      </c>
      <c r="GJ537" s="113">
        <v>43.9</v>
      </c>
      <c r="GK537" s="113">
        <v>229.5</v>
      </c>
      <c r="GL537" s="107">
        <v>0</v>
      </c>
      <c r="GM537" s="107">
        <v>1</v>
      </c>
      <c r="GN537" s="107">
        <v>0</v>
      </c>
      <c r="GO537" s="137">
        <v>2</v>
      </c>
      <c r="GP537" s="137">
        <v>0</v>
      </c>
      <c r="GQ537" s="137">
        <v>0</v>
      </c>
      <c r="GR537" s="137" t="s">
        <v>1106</v>
      </c>
      <c r="GS537" s="136"/>
      <c r="GT537" s="136">
        <v>0.87170000000000003</v>
      </c>
      <c r="GU537" s="136">
        <v>0.91890000000000005</v>
      </c>
      <c r="GV537" s="136">
        <v>0.94159999999999999</v>
      </c>
      <c r="GW537" s="136">
        <v>0.93069999999999997</v>
      </c>
      <c r="GX537" s="136" t="s">
        <v>1085</v>
      </c>
      <c r="GY537" s="136">
        <v>0.98</v>
      </c>
      <c r="GZ537" s="136">
        <v>769</v>
      </c>
      <c r="HA537" s="137" t="s">
        <v>1587</v>
      </c>
      <c r="HB537" s="137" t="s">
        <v>981</v>
      </c>
      <c r="HC537" s="53" t="str">
        <f>IF(IFERROR(FIND("TGG",#REF!),"0")&lt;&gt;"0",SUBSTITUTE(#REF!,"TGG",""),"0")</f>
        <v>0</v>
      </c>
      <c r="HD537" s="56">
        <f t="shared" si="59"/>
        <v>2021</v>
      </c>
      <c r="HF537" s="56" t="e">
        <f>MATCH(ROUND(#REF!,1),#REF!,0)</f>
        <v>#REF!</v>
      </c>
      <c r="HG537" s="56" t="e">
        <f>MATCH(ROUND(#REF!,1),#REF!,0)</f>
        <v>#REF!</v>
      </c>
      <c r="HH537" s="56" t="e">
        <f>MATCH(ROUND(#REF!,1),#REF!,0)</f>
        <v>#REF!</v>
      </c>
      <c r="HI537" s="56" t="e">
        <f>MATCH(ROUND(#REF!,1),#REF!,0)</f>
        <v>#REF!</v>
      </c>
      <c r="HK537" s="115">
        <f t="shared" si="56"/>
        <v>2</v>
      </c>
      <c r="HL537" s="115" t="str" cm="1">
        <f t="array" ref="HL537">IFERROR(INDEX(#REF!,'5. Data Set'!HH537),"")</f>
        <v/>
      </c>
      <c r="HN537" s="116" t="str" cm="1">
        <f t="array" ref="HN537">IF(IFERROR(INDEX($E$5:$E$900,SMALL(IF(ROUND($EH$5:$EH$900,1)=ROUND($EH537,1),ROW($EH$5:$EH$900)-4,""),1)),"")=$E537,"",IFERROR(INDEX($E$5:$E$900,SMALL(IF(ROUND($EH$5:$EH$900,1)=ROUND($EH537,1),ROW($EH$5:$EH$900)-4,""),1)),""))</f>
        <v/>
      </c>
      <c r="HO537" s="116" t="str" cm="1">
        <f t="array" ref="HO537">IF(IFERROR(INDEX($E$5:$E$900,SMALL(IF(ROUND($EH$5:$EH$900,1)=ROUND($EH537,1),ROW($EH$5:$EH$900)-4,""),2)),"")=$E537,"",IFERROR(INDEX($E$5:$E$900,SMALL(IF(ROUND($EH$5:$EH$900,1)=ROUND($EH537,1),ROW($EH$5:$EH$900)-4,""),2)),""))</f>
        <v/>
      </c>
      <c r="HP537" s="116" t="str" cm="1">
        <f t="array" ref="HP537">IF(IFERROR(INDEX($E$5:$E$900,SMALL(IF(ROUND($EH$5:$EH$900,1)=ROUND($EH537,1),ROW($EH$5:$EH$900)-4,""),3)),"")=$E537,"",IFERROR(INDEX($E$5:$E$900,SMALL(IF(ROUND($EH$5:$EH$900,1)=ROUND($EH537,1),ROW($EH$5:$EH$900)-4,""),3)),""))</f>
        <v/>
      </c>
      <c r="HQ537" s="117" t="str" cm="1">
        <f t="array" ref="HQ537">IF(IFERROR(INDEX($E$5:$E$900,SMALL(IF(ROUND($EH$5:$EH$900,1)=ROUND($EH537,1),ROW($EH$5:$EH$900)-4,""),4)),"")=$E537,"",IFERROR(INDEX($E$5:$E$900,SMALL(IF(ROUND($EH$5:$EH$900,1)=ROUND($EH537,1),ROW($EH$5:$EH$900)-4,""),4)),""))</f>
        <v/>
      </c>
      <c r="HR537" s="118"/>
      <c r="HS537" s="105" t="str">
        <f t="shared" si="57"/>
        <v>BCXP</v>
      </c>
      <c r="HT537" s="119" t="str">
        <f t="shared" si="58"/>
        <v/>
      </c>
      <c r="HU537" s="119" t="str">
        <f t="shared" si="58"/>
        <v/>
      </c>
      <c r="HV537" s="119" t="str">
        <f t="shared" si="58"/>
        <v/>
      </c>
      <c r="HW537" s="119" t="str">
        <f t="shared" si="58"/>
        <v/>
      </c>
    </row>
    <row r="538" spans="1:231" ht="15" customHeight="1" x14ac:dyDescent="0.25">
      <c r="A538" s="110" t="s">
        <v>1072</v>
      </c>
      <c r="B538" s="110" t="s">
        <v>1634</v>
      </c>
      <c r="C538" s="107" t="s">
        <v>1074</v>
      </c>
      <c r="D538" s="108">
        <v>2021</v>
      </c>
      <c r="E538" s="109" t="s">
        <v>1637</v>
      </c>
      <c r="F538" s="107" t="s">
        <v>309</v>
      </c>
      <c r="G538" s="107" t="s">
        <v>1076</v>
      </c>
      <c r="H538" s="107" t="s">
        <v>1076</v>
      </c>
      <c r="I538" s="107" t="s">
        <v>1076</v>
      </c>
      <c r="J538" s="107" t="s">
        <v>1076</v>
      </c>
      <c r="K538" s="107" t="s">
        <v>1076</v>
      </c>
      <c r="L538" s="107" t="s">
        <v>1076</v>
      </c>
      <c r="M538" s="107" t="s">
        <v>1076</v>
      </c>
      <c r="N538" s="107" t="s">
        <v>1076</v>
      </c>
      <c r="O538" s="107" t="s">
        <v>1076</v>
      </c>
      <c r="P538" s="107" t="s">
        <v>1076</v>
      </c>
      <c r="Q538" s="107" t="s">
        <v>1076</v>
      </c>
      <c r="R538" s="107" t="s">
        <v>1076</v>
      </c>
      <c r="S538" s="107" t="s">
        <v>1077</v>
      </c>
      <c r="T538" s="107" t="s">
        <v>1077</v>
      </c>
      <c r="U538" s="107" t="s">
        <v>1077</v>
      </c>
      <c r="V538" s="107" t="s">
        <v>1077</v>
      </c>
      <c r="W538" s="107" t="s">
        <v>18</v>
      </c>
      <c r="X538" s="136" t="s">
        <v>1119</v>
      </c>
      <c r="Y538" s="107" t="s">
        <v>296</v>
      </c>
      <c r="Z538" s="107">
        <v>1</v>
      </c>
      <c r="AA538" s="107" t="s">
        <v>1589</v>
      </c>
      <c r="AB538" s="110">
        <v>2</v>
      </c>
      <c r="AC538" s="110">
        <v>2</v>
      </c>
      <c r="AD538" s="107">
        <v>2800</v>
      </c>
      <c r="AE538" s="107">
        <v>8</v>
      </c>
      <c r="AF538" s="107">
        <v>2</v>
      </c>
      <c r="AG538" s="107">
        <v>255700</v>
      </c>
      <c r="AH538" s="107">
        <v>16</v>
      </c>
      <c r="AI538" s="107" t="s">
        <v>1638</v>
      </c>
      <c r="AJ538" s="110">
        <v>2</v>
      </c>
      <c r="AK538" s="110"/>
      <c r="AL538" s="107"/>
      <c r="AM538" s="107">
        <v>2</v>
      </c>
      <c r="AN538" s="110" t="s">
        <v>907</v>
      </c>
      <c r="AO538" s="110">
        <v>770</v>
      </c>
      <c r="AP538" s="107" t="s">
        <v>1583</v>
      </c>
      <c r="AQ538" s="107" t="s">
        <v>1584</v>
      </c>
      <c r="AR538" s="107" t="s">
        <v>1585</v>
      </c>
      <c r="AS538" s="107" t="s">
        <v>1586</v>
      </c>
      <c r="AT538" s="107" t="s">
        <v>478</v>
      </c>
      <c r="AU538" s="111">
        <v>12.706</v>
      </c>
      <c r="AV538" s="111">
        <v>18.884</v>
      </c>
      <c r="AW538" s="111">
        <v>16.693000000000001</v>
      </c>
      <c r="AX538" s="111">
        <v>10.557</v>
      </c>
      <c r="AY538" s="111">
        <v>9.0259999999999998</v>
      </c>
      <c r="AZ538" s="111">
        <v>111.64700000000001</v>
      </c>
      <c r="BA538" s="111">
        <v>10.487</v>
      </c>
      <c r="BB538" s="111">
        <v>21.567</v>
      </c>
      <c r="BC538" s="111">
        <v>326.16000000000003</v>
      </c>
      <c r="BD538" s="111">
        <v>28.512</v>
      </c>
      <c r="BE538" s="107">
        <v>74.763000000000005</v>
      </c>
      <c r="BF538" s="107">
        <v>25</v>
      </c>
      <c r="BG538" s="107">
        <v>42403.28</v>
      </c>
      <c r="BH538" s="112">
        <v>42199.262000000002</v>
      </c>
      <c r="BI538" s="111">
        <v>6.0940000000000003</v>
      </c>
      <c r="BJ538" s="112">
        <v>352.28399999999999</v>
      </c>
      <c r="BK538" s="112">
        <v>31749.062000000002</v>
      </c>
      <c r="BL538" s="111">
        <v>4.585</v>
      </c>
      <c r="BM538" s="112">
        <v>297.642</v>
      </c>
      <c r="BN538" s="112">
        <v>21147.780999999999</v>
      </c>
      <c r="BO538" s="111">
        <v>3.0539999999999998</v>
      </c>
      <c r="BP538" s="112">
        <v>244.345</v>
      </c>
      <c r="BQ538" s="112">
        <v>10595.145</v>
      </c>
      <c r="BR538" s="111">
        <v>1.53</v>
      </c>
      <c r="BS538" s="107">
        <v>195.548</v>
      </c>
      <c r="BT538" s="107">
        <v>566837.82999999996</v>
      </c>
      <c r="BU538" s="112">
        <v>571583.47900000005</v>
      </c>
      <c r="BV538" s="107">
        <v>9.6869999999999994</v>
      </c>
      <c r="BW538" s="107">
        <v>373.52600000000001</v>
      </c>
      <c r="BX538" s="107">
        <v>425243.12800000003</v>
      </c>
      <c r="BY538" s="107">
        <v>7.2069999999999999</v>
      </c>
      <c r="BZ538" s="107">
        <v>325.63499999999999</v>
      </c>
      <c r="CA538" s="107">
        <v>283402.31300000002</v>
      </c>
      <c r="CB538" s="107">
        <v>4.8029999999999999</v>
      </c>
      <c r="CC538" s="107">
        <v>258.64800000000002</v>
      </c>
      <c r="CD538" s="107">
        <v>141673.57399999999</v>
      </c>
      <c r="CE538" s="107">
        <v>2.4009999999999998</v>
      </c>
      <c r="CF538" s="107">
        <v>201.21700000000001</v>
      </c>
      <c r="CG538" s="107">
        <v>142589.79</v>
      </c>
      <c r="CH538" s="112">
        <v>144399.88800000001</v>
      </c>
      <c r="CI538" s="107">
        <v>9.0549999999999997</v>
      </c>
      <c r="CJ538" s="107">
        <v>384.34199999999998</v>
      </c>
      <c r="CK538" s="107">
        <v>106987.895</v>
      </c>
      <c r="CL538" s="107">
        <v>6.7089999999999996</v>
      </c>
      <c r="CM538" s="107">
        <v>344.71899999999999</v>
      </c>
      <c r="CN538" s="107">
        <v>71266.895999999993</v>
      </c>
      <c r="CO538" s="107">
        <v>4.4690000000000003</v>
      </c>
      <c r="CP538" s="107">
        <v>283.803</v>
      </c>
      <c r="CQ538" s="107">
        <v>35649.536999999997</v>
      </c>
      <c r="CR538" s="107">
        <v>2.2360000000000002</v>
      </c>
      <c r="CS538" s="107">
        <v>207.9</v>
      </c>
      <c r="CT538" s="107">
        <v>69368.84</v>
      </c>
      <c r="CU538" s="107">
        <v>69381.61</v>
      </c>
      <c r="CV538" s="107">
        <v>4.6100000000000003</v>
      </c>
      <c r="CW538" s="107">
        <v>337.75</v>
      </c>
      <c r="CX538" s="112">
        <v>51973.120000000003</v>
      </c>
      <c r="CY538" s="107">
        <v>3.45</v>
      </c>
      <c r="CZ538" s="107">
        <v>254.37</v>
      </c>
      <c r="DA538" s="112">
        <v>34658.35</v>
      </c>
      <c r="DB538" s="107">
        <v>2.2999999999999998</v>
      </c>
      <c r="DC538" s="107">
        <v>214.56</v>
      </c>
      <c r="DD538" s="112">
        <v>17321.080000000002</v>
      </c>
      <c r="DE538" s="107">
        <v>1.1499999999999999</v>
      </c>
      <c r="DF538" s="107">
        <v>183.96</v>
      </c>
      <c r="DG538" s="107">
        <v>94315.25</v>
      </c>
      <c r="DH538" s="112">
        <v>94376.46</v>
      </c>
      <c r="DI538" s="107">
        <v>4.5199999999999996</v>
      </c>
      <c r="DJ538" s="107">
        <v>377.2</v>
      </c>
      <c r="DK538" s="112">
        <v>70772.990000000005</v>
      </c>
      <c r="DL538" s="107">
        <v>3.39</v>
      </c>
      <c r="DM538" s="107">
        <v>313.18</v>
      </c>
      <c r="DN538" s="112">
        <v>47172.05</v>
      </c>
      <c r="DO538" s="107">
        <v>2.2599999999999998</v>
      </c>
      <c r="DP538" s="107">
        <v>253.36</v>
      </c>
      <c r="DQ538" s="112">
        <v>23575.22</v>
      </c>
      <c r="DR538" s="107">
        <v>1.1299999999999999</v>
      </c>
      <c r="DS538" s="107">
        <v>196.42</v>
      </c>
      <c r="DT538" s="107">
        <v>53578.15</v>
      </c>
      <c r="DU538" s="112">
        <v>53633.68</v>
      </c>
      <c r="DV538" s="107">
        <v>54.91</v>
      </c>
      <c r="DW538" s="107">
        <v>384.36</v>
      </c>
      <c r="DX538" s="112">
        <v>40164.01</v>
      </c>
      <c r="DY538" s="107">
        <v>41.12</v>
      </c>
      <c r="DZ538" s="107">
        <v>299.44</v>
      </c>
      <c r="EA538" s="112">
        <v>26782.57</v>
      </c>
      <c r="EB538" s="107">
        <v>27.42</v>
      </c>
      <c r="EC538" s="107">
        <v>244.32</v>
      </c>
      <c r="ED538" s="112">
        <v>13403.54</v>
      </c>
      <c r="EE538" s="107">
        <v>13.72</v>
      </c>
      <c r="EF538" s="107">
        <v>194.37</v>
      </c>
      <c r="EG538" s="107">
        <v>2030895.05</v>
      </c>
      <c r="EH538" s="111">
        <v>2045200.32</v>
      </c>
      <c r="EI538" s="107">
        <v>5.7759999999999998</v>
      </c>
      <c r="EJ538" s="107">
        <v>350.04</v>
      </c>
      <c r="EK538" s="112">
        <v>1771906.3060000001</v>
      </c>
      <c r="EL538" s="107">
        <v>5.0039999999999996</v>
      </c>
      <c r="EM538" s="107">
        <v>342.39800000000002</v>
      </c>
      <c r="EN538" s="112">
        <v>1525515.9607200001</v>
      </c>
      <c r="EO538" s="107">
        <v>4.3079999999999998</v>
      </c>
      <c r="EP538" s="107">
        <v>302.49200000000002</v>
      </c>
      <c r="EQ538" s="112">
        <v>1268076.28954</v>
      </c>
      <c r="ER538" s="107">
        <v>3.581</v>
      </c>
      <c r="ES538" s="107">
        <v>268.58800000000002</v>
      </c>
      <c r="ET538" s="112">
        <v>1013115.40474</v>
      </c>
      <c r="EU538" s="107">
        <v>2.8610000000000002</v>
      </c>
      <c r="EV538" s="107">
        <v>243.81800000000001</v>
      </c>
      <c r="EW538" s="112">
        <v>763820.31738000002</v>
      </c>
      <c r="EX538" s="107">
        <v>2.157</v>
      </c>
      <c r="EY538" s="107">
        <v>220.96</v>
      </c>
      <c r="EZ538" s="112">
        <v>510629.99427999998</v>
      </c>
      <c r="FA538" s="107">
        <v>1.4419999999999999</v>
      </c>
      <c r="FB538" s="107">
        <v>200.28299999999999</v>
      </c>
      <c r="FC538" s="112">
        <v>251065.64906</v>
      </c>
      <c r="FD538" s="107">
        <v>0.70899999999999996</v>
      </c>
      <c r="FE538" s="107">
        <v>183.00200000000001</v>
      </c>
      <c r="FF538" s="107">
        <v>2617.2600000000002</v>
      </c>
      <c r="FG538" s="112">
        <v>2623.57</v>
      </c>
      <c r="FH538" s="107">
        <v>7.75</v>
      </c>
      <c r="FI538" s="107">
        <v>253.82</v>
      </c>
      <c r="FJ538" s="112">
        <v>1302.28</v>
      </c>
      <c r="FK538" s="107">
        <v>3.85</v>
      </c>
      <c r="FL538" s="107">
        <v>252.62</v>
      </c>
      <c r="FM538" s="107">
        <v>16141.29</v>
      </c>
      <c r="FN538" s="112">
        <v>16177.73</v>
      </c>
      <c r="FO538" s="107">
        <v>118.44</v>
      </c>
      <c r="FP538" s="107">
        <v>258.38</v>
      </c>
      <c r="FQ538" s="112">
        <v>8077.52</v>
      </c>
      <c r="FR538" s="107">
        <v>59.14</v>
      </c>
      <c r="FS538" s="107">
        <v>254.82</v>
      </c>
      <c r="FT538" s="107">
        <v>128.18</v>
      </c>
      <c r="FU538" s="107">
        <v>11.13</v>
      </c>
      <c r="FV538" s="107">
        <v>367.71</v>
      </c>
      <c r="FW538" s="107">
        <v>125.22</v>
      </c>
      <c r="FX538" s="107">
        <v>10.87</v>
      </c>
      <c r="FY538" s="107">
        <v>404.6</v>
      </c>
      <c r="FZ538" s="107">
        <v>870238.45</v>
      </c>
      <c r="GA538" s="107">
        <v>5.88</v>
      </c>
      <c r="GB538" s="107">
        <v>387.79</v>
      </c>
      <c r="GC538" s="107">
        <v>4049716.39</v>
      </c>
      <c r="GD538" s="107">
        <v>27.35</v>
      </c>
      <c r="GE538" s="113">
        <v>365.76</v>
      </c>
      <c r="GF538" s="113">
        <v>169.3</v>
      </c>
      <c r="GG538" s="113">
        <v>17.2</v>
      </c>
      <c r="GH538" s="113">
        <v>83.9</v>
      </c>
      <c r="GI538" s="113">
        <v>46.2</v>
      </c>
      <c r="GJ538" s="113">
        <v>25</v>
      </c>
      <c r="GK538" s="113">
        <v>229.7</v>
      </c>
      <c r="GL538" s="107">
        <v>0</v>
      </c>
      <c r="GM538" s="107">
        <v>1</v>
      </c>
      <c r="GN538" s="107">
        <v>0</v>
      </c>
      <c r="GO538" s="137">
        <v>2</v>
      </c>
      <c r="GP538" s="137">
        <v>0</v>
      </c>
      <c r="GQ538" s="137">
        <v>0</v>
      </c>
      <c r="GR538" s="137" t="s">
        <v>1106</v>
      </c>
      <c r="GS538" s="136"/>
      <c r="GT538" s="136">
        <v>0.87170000000000003</v>
      </c>
      <c r="GU538" s="136">
        <v>0.91890000000000005</v>
      </c>
      <c r="GV538" s="136">
        <v>0.94159999999999999</v>
      </c>
      <c r="GW538" s="136">
        <v>0.93069999999999997</v>
      </c>
      <c r="GX538" s="136" t="s">
        <v>1085</v>
      </c>
      <c r="GY538" s="136">
        <v>0.98</v>
      </c>
      <c r="GZ538" s="136">
        <v>769</v>
      </c>
      <c r="HA538" s="137" t="s">
        <v>1587</v>
      </c>
      <c r="HB538" s="137" t="s">
        <v>981</v>
      </c>
      <c r="HC538" s="53" t="str">
        <f>IF(IFERROR(FIND("TGG",#REF!),"0")&lt;&gt;"0",SUBSTITUTE(#REF!,"TGG",""),"0")</f>
        <v>0</v>
      </c>
      <c r="HD538" s="56">
        <f t="shared" si="59"/>
        <v>2021</v>
      </c>
      <c r="HF538" s="56" t="e">
        <f>MATCH(ROUND(#REF!,1),#REF!,0)</f>
        <v>#REF!</v>
      </c>
      <c r="HG538" s="56" t="e">
        <f>MATCH(ROUND(#REF!,1),#REF!,0)</f>
        <v>#REF!</v>
      </c>
      <c r="HH538" s="56" t="e">
        <f>MATCH(ROUND(#REF!,1),#REF!,0)</f>
        <v>#REF!</v>
      </c>
      <c r="HI538" s="56" t="e">
        <f>MATCH(ROUND(#REF!,1),#REF!,0)</f>
        <v>#REF!</v>
      </c>
      <c r="HK538" s="115">
        <f t="shared" si="56"/>
        <v>2</v>
      </c>
      <c r="HL538" s="115" t="str" cm="1">
        <f t="array" ref="HL538">IFERROR(INDEX(#REF!,'5. Data Set'!HH538),"")</f>
        <v/>
      </c>
      <c r="HN538" s="116" t="str" cm="1">
        <f t="array" ref="HN538">IF(IFERROR(INDEX($E$5:$E$900,SMALL(IF(ROUND($EH$5:$EH$900,1)=ROUND($EH538,1),ROW($EH$5:$EH$900)-4,""),1)),"")=$E538,"",IFERROR(INDEX($E$5:$E$900,SMALL(IF(ROUND($EH$5:$EH$900,1)=ROUND($EH538,1),ROW($EH$5:$EH$900)-4,""),1)),""))</f>
        <v/>
      </c>
      <c r="HO538" s="116" t="str" cm="1">
        <f t="array" ref="HO538">IF(IFERROR(INDEX($E$5:$E$900,SMALL(IF(ROUND($EH$5:$EH$900,1)=ROUND($EH538,1),ROW($EH$5:$EH$900)-4,""),2)),"")=$E538,"",IFERROR(INDEX($E$5:$E$900,SMALL(IF(ROUND($EH$5:$EH$900,1)=ROUND($EH538,1),ROW($EH$5:$EH$900)-4,""),2)),""))</f>
        <v/>
      </c>
      <c r="HP538" s="116" t="str" cm="1">
        <f t="array" ref="HP538">IF(IFERROR(INDEX($E$5:$E$900,SMALL(IF(ROUND($EH$5:$EH$900,1)=ROUND($EH538,1),ROW($EH$5:$EH$900)-4,""),3)),"")=$E538,"",IFERROR(INDEX($E$5:$E$900,SMALL(IF(ROUND($EH$5:$EH$900,1)=ROUND($EH538,1),ROW($EH$5:$EH$900)-4,""),3)),""))</f>
        <v/>
      </c>
      <c r="HQ538" s="117" t="str" cm="1">
        <f t="array" ref="HQ538">IF(IFERROR(INDEX($E$5:$E$900,SMALL(IF(ROUND($EH$5:$EH$900,1)=ROUND($EH538,1),ROW($EH$5:$EH$900)-4,""),4)),"")=$E538,"",IFERROR(INDEX($E$5:$E$900,SMALL(IF(ROUND($EH$5:$EH$900,1)=ROUND($EH538,1),ROW($EH$5:$EH$900)-4,""),4)),""))</f>
        <v/>
      </c>
      <c r="HR538" s="118"/>
      <c r="HS538" s="105" t="str">
        <f t="shared" si="57"/>
        <v>BCXP</v>
      </c>
      <c r="HT538" s="119" t="str">
        <f t="shared" si="58"/>
        <v/>
      </c>
      <c r="HU538" s="119" t="str">
        <f t="shared" si="58"/>
        <v/>
      </c>
      <c r="HV538" s="119" t="str">
        <f t="shared" si="58"/>
        <v/>
      </c>
      <c r="HW538" s="119" t="str">
        <f t="shared" si="58"/>
        <v/>
      </c>
    </row>
    <row r="539" spans="1:231" ht="12.75" customHeight="1" x14ac:dyDescent="0.25">
      <c r="A539" s="110" t="s">
        <v>1072</v>
      </c>
      <c r="B539" s="110" t="s">
        <v>1634</v>
      </c>
      <c r="C539" s="107" t="s">
        <v>1074</v>
      </c>
      <c r="D539" s="107">
        <v>2021</v>
      </c>
      <c r="E539" s="109" t="s">
        <v>1639</v>
      </c>
      <c r="F539" s="107" t="s">
        <v>49</v>
      </c>
      <c r="G539" s="107" t="s">
        <v>1076</v>
      </c>
      <c r="H539" s="107" t="s">
        <v>1076</v>
      </c>
      <c r="I539" s="107" t="s">
        <v>1076</v>
      </c>
      <c r="J539" s="107" t="s">
        <v>1076</v>
      </c>
      <c r="K539" s="107" t="s">
        <v>1076</v>
      </c>
      <c r="L539" s="107" t="s">
        <v>1076</v>
      </c>
      <c r="M539" s="107" t="s">
        <v>1076</v>
      </c>
      <c r="N539" s="107" t="s">
        <v>1076</v>
      </c>
      <c r="O539" s="107" t="s">
        <v>1076</v>
      </c>
      <c r="P539" s="107" t="s">
        <v>1076</v>
      </c>
      <c r="Q539" s="107" t="s">
        <v>1076</v>
      </c>
      <c r="R539" s="107" t="s">
        <v>1076</v>
      </c>
      <c r="S539" s="107" t="s">
        <v>1077</v>
      </c>
      <c r="T539" s="107" t="s">
        <v>1077</v>
      </c>
      <c r="U539" s="107" t="s">
        <v>1077</v>
      </c>
      <c r="V539" s="107" t="s">
        <v>1077</v>
      </c>
      <c r="W539" s="107" t="s">
        <v>18</v>
      </c>
      <c r="X539" s="136" t="s">
        <v>1119</v>
      </c>
      <c r="Y539" s="107" t="s">
        <v>296</v>
      </c>
      <c r="Z539" s="107">
        <v>1</v>
      </c>
      <c r="AA539" s="107" t="s">
        <v>1613</v>
      </c>
      <c r="AB539" s="110">
        <v>2</v>
      </c>
      <c r="AC539" s="110">
        <v>2</v>
      </c>
      <c r="AD539" s="107">
        <v>3100</v>
      </c>
      <c r="AE539" s="107">
        <v>16</v>
      </c>
      <c r="AF539" s="107">
        <v>2</v>
      </c>
      <c r="AG539" s="107">
        <v>255700</v>
      </c>
      <c r="AH539" s="107">
        <v>16</v>
      </c>
      <c r="AI539" s="107" t="s">
        <v>1638</v>
      </c>
      <c r="AJ539" s="110">
        <v>2</v>
      </c>
      <c r="AK539" s="110"/>
      <c r="AL539" s="107"/>
      <c r="AM539" s="107">
        <v>2</v>
      </c>
      <c r="AN539" s="110" t="s">
        <v>907</v>
      </c>
      <c r="AO539" s="110">
        <v>770</v>
      </c>
      <c r="AP539" s="107" t="s">
        <v>1583</v>
      </c>
      <c r="AQ539" s="107" t="s">
        <v>1584</v>
      </c>
      <c r="AR539" s="107" t="s">
        <v>1585</v>
      </c>
      <c r="AS539" s="107" t="s">
        <v>1586</v>
      </c>
      <c r="AT539" s="107" t="s">
        <v>478</v>
      </c>
      <c r="AU539" s="111">
        <v>15.428000000000001</v>
      </c>
      <c r="AV539" s="111">
        <v>20.582999999999998</v>
      </c>
      <c r="AW539" s="111">
        <v>23.079000000000001</v>
      </c>
      <c r="AX539" s="111">
        <v>13.906000000000001</v>
      </c>
      <c r="AY539" s="111">
        <v>12.048999999999999</v>
      </c>
      <c r="AZ539" s="111">
        <v>152.00800000000001</v>
      </c>
      <c r="BA539" s="111">
        <v>14.045</v>
      </c>
      <c r="BB539" s="111">
        <v>16.442</v>
      </c>
      <c r="BC539" s="111">
        <v>251.11500000000001</v>
      </c>
      <c r="BD539" s="111">
        <v>24.782</v>
      </c>
      <c r="BE539" s="111">
        <v>87.778000000000006</v>
      </c>
      <c r="BF539" s="111">
        <v>29.2</v>
      </c>
      <c r="BG539" s="107">
        <v>85610.05</v>
      </c>
      <c r="BH539" s="112">
        <v>86185.614000000001</v>
      </c>
      <c r="BI539" s="111">
        <v>12.446999999999999</v>
      </c>
      <c r="BJ539" s="112">
        <v>648.923</v>
      </c>
      <c r="BK539" s="112">
        <v>64329.578999999998</v>
      </c>
      <c r="BL539" s="111">
        <v>9.2899999999999991</v>
      </c>
      <c r="BM539" s="112">
        <v>536.08100000000002</v>
      </c>
      <c r="BN539" s="112">
        <v>42897.315000000002</v>
      </c>
      <c r="BO539" s="111">
        <v>6.1950000000000003</v>
      </c>
      <c r="BP539" s="112">
        <v>396.95800000000003</v>
      </c>
      <c r="BQ539" s="112">
        <v>21455.414000000001</v>
      </c>
      <c r="BR539" s="111">
        <v>3.0990000000000002</v>
      </c>
      <c r="BS539" s="107">
        <v>283.68400000000003</v>
      </c>
      <c r="BT539" s="107">
        <v>1041057.13</v>
      </c>
      <c r="BU539" s="112">
        <v>1040778.018</v>
      </c>
      <c r="BV539" s="107">
        <v>17.638000000000002</v>
      </c>
      <c r="BW539" s="107">
        <v>660.9</v>
      </c>
      <c r="BX539" s="107">
        <v>780654.88800000004</v>
      </c>
      <c r="BY539" s="107">
        <v>13.23</v>
      </c>
      <c r="BZ539" s="107">
        <v>601.11599999999999</v>
      </c>
      <c r="CA539" s="107">
        <v>520590.75900000002</v>
      </c>
      <c r="CB539" s="107">
        <v>8.8219999999999992</v>
      </c>
      <c r="CC539" s="107">
        <v>427.98500000000001</v>
      </c>
      <c r="CD539" s="107">
        <v>260269.7</v>
      </c>
      <c r="CE539" s="107">
        <v>4.4109999999999996</v>
      </c>
      <c r="CF539" s="107">
        <v>297.55200000000002</v>
      </c>
      <c r="CG539" s="107">
        <v>298759.90999999997</v>
      </c>
      <c r="CH539" s="112">
        <v>300989.81400000001</v>
      </c>
      <c r="CI539" s="107">
        <v>18.875</v>
      </c>
      <c r="CJ539" s="107">
        <v>622</v>
      </c>
      <c r="CK539" s="107">
        <v>224034.38500000001</v>
      </c>
      <c r="CL539" s="107">
        <v>14.048999999999999</v>
      </c>
      <c r="CM539" s="107">
        <v>558.03200000000004</v>
      </c>
      <c r="CN539" s="107">
        <v>149401.32699999999</v>
      </c>
      <c r="CO539" s="107">
        <v>9.3689999999999998</v>
      </c>
      <c r="CP539" s="107">
        <v>418.49099999999999</v>
      </c>
      <c r="CQ539" s="107">
        <v>74583.387000000002</v>
      </c>
      <c r="CR539" s="107">
        <v>4.6769999999999996</v>
      </c>
      <c r="CS539" s="107">
        <v>281.96300000000002</v>
      </c>
      <c r="CT539" s="107">
        <v>146930.57</v>
      </c>
      <c r="CU539" s="107">
        <v>146955.5</v>
      </c>
      <c r="CV539" s="107">
        <v>9.76</v>
      </c>
      <c r="CW539" s="107">
        <v>615.98</v>
      </c>
      <c r="CX539" s="112">
        <v>110183.02</v>
      </c>
      <c r="CY539" s="107">
        <v>7.32</v>
      </c>
      <c r="CZ539" s="107">
        <v>430.95</v>
      </c>
      <c r="DA539" s="112">
        <v>73488.02</v>
      </c>
      <c r="DB539" s="107">
        <v>4.88</v>
      </c>
      <c r="DC539" s="107">
        <v>336.98</v>
      </c>
      <c r="DD539" s="112">
        <v>36673.25</v>
      </c>
      <c r="DE539" s="107">
        <v>2.44</v>
      </c>
      <c r="DF539" s="107">
        <v>253.82</v>
      </c>
      <c r="DG539" s="107">
        <v>193840.56</v>
      </c>
      <c r="DH539" s="112">
        <v>194014.46</v>
      </c>
      <c r="DI539" s="107">
        <v>9.2899999999999991</v>
      </c>
      <c r="DJ539" s="107">
        <v>623.53</v>
      </c>
      <c r="DK539" s="112">
        <v>145434.07</v>
      </c>
      <c r="DL539" s="107">
        <v>6.96</v>
      </c>
      <c r="DM539" s="107">
        <v>503.93</v>
      </c>
      <c r="DN539" s="112">
        <v>96898.26</v>
      </c>
      <c r="DO539" s="107">
        <v>4.6399999999999997</v>
      </c>
      <c r="DP539" s="107">
        <v>383.08</v>
      </c>
      <c r="DQ539" s="112">
        <v>48398.97</v>
      </c>
      <c r="DR539" s="107">
        <v>2.3199999999999998</v>
      </c>
      <c r="DS539" s="107">
        <v>274.06</v>
      </c>
      <c r="DT539" s="107">
        <v>112504.89</v>
      </c>
      <c r="DU539" s="112">
        <v>112618.03</v>
      </c>
      <c r="DV539" s="107">
        <v>115.29</v>
      </c>
      <c r="DW539" s="107">
        <v>622</v>
      </c>
      <c r="DX539" s="112">
        <v>84436.44</v>
      </c>
      <c r="DY539" s="107">
        <v>86.44</v>
      </c>
      <c r="DZ539" s="107">
        <v>487.67</v>
      </c>
      <c r="EA539" s="112">
        <v>56217.78</v>
      </c>
      <c r="EB539" s="107">
        <v>57.55</v>
      </c>
      <c r="EC539" s="107">
        <v>373.7</v>
      </c>
      <c r="ED539" s="112">
        <v>28120.75</v>
      </c>
      <c r="EE539" s="107">
        <v>28.79</v>
      </c>
      <c r="EF539" s="107">
        <v>272.77999999999997</v>
      </c>
      <c r="EG539" s="107">
        <v>4298526.09</v>
      </c>
      <c r="EH539" s="111">
        <v>4339248.6399999997</v>
      </c>
      <c r="EI539" s="107">
        <v>12.254</v>
      </c>
      <c r="EJ539" s="107">
        <v>643.01</v>
      </c>
      <c r="EK539" s="112">
        <v>3766575.2379999999</v>
      </c>
      <c r="EL539" s="107">
        <v>10.637</v>
      </c>
      <c r="EM539" s="107">
        <v>620.13900000000001</v>
      </c>
      <c r="EN539" s="112">
        <v>3218881.1705999998</v>
      </c>
      <c r="EO539" s="107">
        <v>9.09</v>
      </c>
      <c r="EP539" s="107">
        <v>505.39499999999998</v>
      </c>
      <c r="EQ539" s="112">
        <v>2688774.99762</v>
      </c>
      <c r="ER539" s="107">
        <v>7.593</v>
      </c>
      <c r="ES539" s="107">
        <v>430.74700000000001</v>
      </c>
      <c r="ET539" s="112">
        <v>2150878.3531599999</v>
      </c>
      <c r="EU539" s="107">
        <v>6.0739999999999998</v>
      </c>
      <c r="EV539" s="107">
        <v>379.529</v>
      </c>
      <c r="EW539" s="112">
        <v>1615460.49508</v>
      </c>
      <c r="EX539" s="107">
        <v>4.5620000000000003</v>
      </c>
      <c r="EY539" s="107">
        <v>329.33600000000001</v>
      </c>
      <c r="EZ539" s="112">
        <v>1072606.27786</v>
      </c>
      <c r="FA539" s="107">
        <v>3.0289999999999999</v>
      </c>
      <c r="FB539" s="107">
        <v>282.87900000000002</v>
      </c>
      <c r="FC539" s="112">
        <v>534709.63340000005</v>
      </c>
      <c r="FD539" s="107">
        <v>1.51</v>
      </c>
      <c r="FE539" s="107">
        <v>245.34899999999999</v>
      </c>
      <c r="FF539" s="107">
        <v>2590.36</v>
      </c>
      <c r="FG539" s="112">
        <v>2583.6</v>
      </c>
      <c r="FH539" s="107">
        <v>7.63</v>
      </c>
      <c r="FI539" s="107">
        <v>329.32</v>
      </c>
      <c r="FJ539" s="112">
        <v>1299.68</v>
      </c>
      <c r="FK539" s="107">
        <v>3.84</v>
      </c>
      <c r="FL539" s="107">
        <v>329.25</v>
      </c>
      <c r="FM539" s="107">
        <v>16065.12</v>
      </c>
      <c r="FN539" s="112">
        <v>16354.23</v>
      </c>
      <c r="FO539" s="107">
        <v>119.73</v>
      </c>
      <c r="FP539" s="107">
        <v>336.88</v>
      </c>
      <c r="FQ539" s="112">
        <v>8050.22</v>
      </c>
      <c r="FR539" s="107">
        <v>58.94</v>
      </c>
      <c r="FS539" s="107">
        <v>332.18</v>
      </c>
      <c r="FT539" s="107">
        <v>188.36</v>
      </c>
      <c r="FU539" s="107">
        <v>16.350000000000001</v>
      </c>
      <c r="FV539" s="107">
        <v>649.99</v>
      </c>
      <c r="FW539" s="107">
        <v>187.65</v>
      </c>
      <c r="FX539" s="107">
        <v>16.29</v>
      </c>
      <c r="FY539" s="107">
        <v>667.21</v>
      </c>
      <c r="FZ539" s="107">
        <v>1842153.89</v>
      </c>
      <c r="GA539" s="107">
        <v>12.44</v>
      </c>
      <c r="GB539" s="107">
        <v>643.1</v>
      </c>
      <c r="GC539" s="107">
        <v>8548447.7200000007</v>
      </c>
      <c r="GD539" s="107">
        <v>57.72</v>
      </c>
      <c r="GE539" s="113">
        <v>657.6</v>
      </c>
      <c r="GF539" s="113">
        <v>207.1</v>
      </c>
      <c r="GG539" s="113">
        <v>22.2</v>
      </c>
      <c r="GH539" s="113">
        <v>64.3</v>
      </c>
      <c r="GI539" s="113">
        <v>46.6</v>
      </c>
      <c r="GJ539" s="113">
        <v>29.2</v>
      </c>
      <c r="GK539" s="113">
        <v>229.6</v>
      </c>
      <c r="GL539" s="107">
        <v>0</v>
      </c>
      <c r="GM539" s="107">
        <v>1</v>
      </c>
      <c r="GN539" s="107">
        <v>0</v>
      </c>
      <c r="GO539" s="137">
        <v>2</v>
      </c>
      <c r="GP539" s="137">
        <v>0</v>
      </c>
      <c r="GQ539" s="137">
        <v>0</v>
      </c>
      <c r="GR539" s="137" t="s">
        <v>1106</v>
      </c>
      <c r="GS539" s="136"/>
      <c r="GT539" s="136">
        <v>0.87170000000000003</v>
      </c>
      <c r="GU539" s="136">
        <v>0.91890000000000005</v>
      </c>
      <c r="GV539" s="136">
        <v>0.94159999999999999</v>
      </c>
      <c r="GW539" s="136">
        <v>0.93069999999999997</v>
      </c>
      <c r="GX539" s="136" t="s">
        <v>1085</v>
      </c>
      <c r="GY539" s="136">
        <v>0.98</v>
      </c>
      <c r="GZ539" s="136">
        <v>769</v>
      </c>
      <c r="HA539" s="137" t="s">
        <v>1587</v>
      </c>
      <c r="HB539" s="137" t="s">
        <v>981</v>
      </c>
      <c r="HC539" s="53" t="str">
        <f>IF(IFERROR(FIND("TGG",#REF!),"0")&lt;&gt;"0",SUBSTITUTE(#REF!,"TGG",""),"0")</f>
        <v>0</v>
      </c>
      <c r="HD539" s="56">
        <f t="shared" si="59"/>
        <v>2021</v>
      </c>
      <c r="HF539" s="56" t="e">
        <f>MATCH(ROUND(#REF!,1),#REF!,0)</f>
        <v>#REF!</v>
      </c>
      <c r="HG539" s="56" t="e">
        <f>MATCH(ROUND(#REF!,1),#REF!,0)</f>
        <v>#REF!</v>
      </c>
      <c r="HH539" s="56" t="e">
        <f>MATCH(ROUND(#REF!,1),#REF!,0)</f>
        <v>#REF!</v>
      </c>
      <c r="HI539" s="56" t="e">
        <f>MATCH(ROUND(#REF!,1),#REF!,0)</f>
        <v>#REF!</v>
      </c>
      <c r="HK539" s="115">
        <f t="shared" si="56"/>
        <v>2</v>
      </c>
      <c r="HL539" s="115" t="str" cm="1">
        <f t="array" ref="HL539">IFERROR(INDEX(#REF!,'5. Data Set'!HH539),"")</f>
        <v/>
      </c>
      <c r="HN539" s="116" t="str" cm="1">
        <f t="array" ref="HN539">IF(IFERROR(INDEX($E$5:$E$900,SMALL(IF(ROUND($EH$5:$EH$900,1)=ROUND($EH539,1),ROW($EH$5:$EH$900)-4,""),1)),"")=$E539,"",IFERROR(INDEX($E$5:$E$900,SMALL(IF(ROUND($EH$5:$EH$900,1)=ROUND($EH539,1),ROW($EH$5:$EH$900)-4,""),1)),""))</f>
        <v/>
      </c>
      <c r="HO539" s="116" t="str" cm="1">
        <f t="array" ref="HO539">IF(IFERROR(INDEX($E$5:$E$900,SMALL(IF(ROUND($EH$5:$EH$900,1)=ROUND($EH539,1),ROW($EH$5:$EH$900)-4,""),2)),"")=$E539,"",IFERROR(INDEX($E$5:$E$900,SMALL(IF(ROUND($EH$5:$EH$900,1)=ROUND($EH539,1),ROW($EH$5:$EH$900)-4,""),2)),""))</f>
        <v/>
      </c>
      <c r="HP539" s="116" t="str" cm="1">
        <f t="array" ref="HP539">IF(IFERROR(INDEX($E$5:$E$900,SMALL(IF(ROUND($EH$5:$EH$900,1)=ROUND($EH539,1),ROW($EH$5:$EH$900)-4,""),3)),"")=$E539,"",IFERROR(INDEX($E$5:$E$900,SMALL(IF(ROUND($EH$5:$EH$900,1)=ROUND($EH539,1),ROW($EH$5:$EH$900)-4,""),3)),""))</f>
        <v/>
      </c>
      <c r="HQ539" s="117" t="str" cm="1">
        <f t="array" ref="HQ539">IF(IFERROR(INDEX($E$5:$E$900,SMALL(IF(ROUND($EH$5:$EH$900,1)=ROUND($EH539,1),ROW($EH$5:$EH$900)-4,""),4)),"")=$E539,"",IFERROR(INDEX($E$5:$E$900,SMALL(IF(ROUND($EH$5:$EH$900,1)=ROUND($EH539,1),ROW($EH$5:$EH$900)-4,""),4)),""))</f>
        <v/>
      </c>
      <c r="HR539" s="118"/>
      <c r="HS539" s="105" t="str">
        <f t="shared" si="57"/>
        <v>BCXP</v>
      </c>
      <c r="HT539" s="119" t="str">
        <f t="shared" si="58"/>
        <v/>
      </c>
      <c r="HU539" s="119" t="str">
        <f t="shared" si="58"/>
        <v/>
      </c>
      <c r="HV539" s="119" t="str">
        <f t="shared" si="58"/>
        <v/>
      </c>
      <c r="HW539" s="119" t="str">
        <f t="shared" si="58"/>
        <v/>
      </c>
    </row>
    <row r="540" spans="1:231" ht="12.75" customHeight="1" x14ac:dyDescent="0.25">
      <c r="A540" s="110" t="s">
        <v>1072</v>
      </c>
      <c r="B540" s="110" t="s">
        <v>1640</v>
      </c>
      <c r="C540" s="107" t="s">
        <v>1074</v>
      </c>
      <c r="D540" s="107">
        <v>2021</v>
      </c>
      <c r="E540" s="109" t="s">
        <v>1641</v>
      </c>
      <c r="F540" s="107" t="s">
        <v>300</v>
      </c>
      <c r="G540" s="107" t="s">
        <v>1076</v>
      </c>
      <c r="H540" s="107" t="s">
        <v>1076</v>
      </c>
      <c r="I540" s="107" t="s">
        <v>1076</v>
      </c>
      <c r="J540" s="107" t="s">
        <v>1076</v>
      </c>
      <c r="K540" s="107" t="s">
        <v>1076</v>
      </c>
      <c r="L540" s="107" t="s">
        <v>1076</v>
      </c>
      <c r="M540" s="107" t="s">
        <v>1076</v>
      </c>
      <c r="N540" s="107" t="s">
        <v>1076</v>
      </c>
      <c r="O540" s="107" t="s">
        <v>1076</v>
      </c>
      <c r="P540" s="107" t="s">
        <v>1076</v>
      </c>
      <c r="Q540" s="107" t="s">
        <v>1076</v>
      </c>
      <c r="R540" s="107" t="s">
        <v>1076</v>
      </c>
      <c r="S540" s="107" t="s">
        <v>1077</v>
      </c>
      <c r="T540" s="107" t="s">
        <v>1077</v>
      </c>
      <c r="U540" s="107" t="s">
        <v>1077</v>
      </c>
      <c r="V540" s="107" t="s">
        <v>1077</v>
      </c>
      <c r="W540" s="107" t="s">
        <v>18</v>
      </c>
      <c r="X540" s="105" t="s">
        <v>1119</v>
      </c>
      <c r="Y540" s="107" t="s">
        <v>296</v>
      </c>
      <c r="Z540" s="107">
        <v>1</v>
      </c>
      <c r="AA540" s="107" t="s">
        <v>1599</v>
      </c>
      <c r="AB540" s="110">
        <v>2</v>
      </c>
      <c r="AC540" s="110">
        <v>2</v>
      </c>
      <c r="AD540" s="107">
        <v>2450</v>
      </c>
      <c r="AE540" s="107">
        <v>64</v>
      </c>
      <c r="AF540" s="107">
        <v>2</v>
      </c>
      <c r="AG540" s="107">
        <v>511900</v>
      </c>
      <c r="AH540" s="107">
        <v>16</v>
      </c>
      <c r="AI540" s="107" t="s">
        <v>1642</v>
      </c>
      <c r="AJ540" s="110">
        <v>2</v>
      </c>
      <c r="AK540" s="110"/>
      <c r="AL540" s="107"/>
      <c r="AM540" s="107">
        <v>2</v>
      </c>
      <c r="AN540" s="110" t="s">
        <v>907</v>
      </c>
      <c r="AO540" s="110">
        <v>770</v>
      </c>
      <c r="AP540" s="107" t="s">
        <v>1583</v>
      </c>
      <c r="AQ540" s="107" t="s">
        <v>1601</v>
      </c>
      <c r="AR540" s="107" t="s">
        <v>1595</v>
      </c>
      <c r="AS540" s="107" t="s">
        <v>1596</v>
      </c>
      <c r="AT540" s="107" t="s">
        <v>1189</v>
      </c>
      <c r="AU540" s="111">
        <v>32.877000000000002</v>
      </c>
      <c r="AV540" s="111">
        <v>30.81</v>
      </c>
      <c r="AW540" s="111">
        <v>58.591000000000001</v>
      </c>
      <c r="AX540" s="111">
        <v>45.296999999999997</v>
      </c>
      <c r="AY540" s="111">
        <v>37.070999999999998</v>
      </c>
      <c r="AZ540" s="111">
        <v>681.33199999999999</v>
      </c>
      <c r="BA540" s="111">
        <v>34.262</v>
      </c>
      <c r="BB540" s="111">
        <v>21.469000000000001</v>
      </c>
      <c r="BC540" s="111">
        <v>345.48</v>
      </c>
      <c r="BD540" s="111">
        <v>25.698</v>
      </c>
      <c r="BE540" s="111">
        <v>187.279</v>
      </c>
      <c r="BF540" s="111">
        <v>62.7</v>
      </c>
      <c r="BG540" s="107">
        <v>236202.59</v>
      </c>
      <c r="BH540" s="112">
        <v>236089.486</v>
      </c>
      <c r="BI540" s="111">
        <v>34.094999999999999</v>
      </c>
      <c r="BJ540" s="112">
        <v>852.06500000000005</v>
      </c>
      <c r="BK540" s="112">
        <v>177154.35399999999</v>
      </c>
      <c r="BL540" s="111">
        <v>25.584</v>
      </c>
      <c r="BM540" s="112">
        <v>617.71299999999997</v>
      </c>
      <c r="BN540" s="112">
        <v>118137.25599999999</v>
      </c>
      <c r="BO540" s="111">
        <v>17.061</v>
      </c>
      <c r="BP540" s="112">
        <v>519.45799999999997</v>
      </c>
      <c r="BQ540" s="112">
        <v>59163.694000000003</v>
      </c>
      <c r="BR540" s="111">
        <v>8.5440000000000005</v>
      </c>
      <c r="BS540" s="107">
        <v>398.09</v>
      </c>
      <c r="BT540" s="107">
        <v>1675305.36</v>
      </c>
      <c r="BU540" s="112">
        <v>1675445.588</v>
      </c>
      <c r="BV540" s="107">
        <v>28.393000000000001</v>
      </c>
      <c r="BW540" s="107">
        <v>748.71600000000001</v>
      </c>
      <c r="BX540" s="107">
        <v>1256751.7490000001</v>
      </c>
      <c r="BY540" s="107">
        <v>21.297999999999998</v>
      </c>
      <c r="BZ540" s="107">
        <v>531.09</v>
      </c>
      <c r="CA540" s="107">
        <v>837828.44799999997</v>
      </c>
      <c r="CB540" s="107">
        <v>14.199</v>
      </c>
      <c r="CC540" s="107">
        <v>465.11</v>
      </c>
      <c r="CD540" s="107">
        <v>418668.18099999998</v>
      </c>
      <c r="CE540" s="107">
        <v>7.0949999999999998</v>
      </c>
      <c r="CF540" s="107">
        <v>365.57100000000003</v>
      </c>
      <c r="CG540" s="107">
        <v>911050.18</v>
      </c>
      <c r="CH540" s="112">
        <v>912647.46200000006</v>
      </c>
      <c r="CI540" s="107">
        <v>57.231999999999999</v>
      </c>
      <c r="CJ540" s="107">
        <v>696.35500000000002</v>
      </c>
      <c r="CK540" s="107">
        <v>683077.55</v>
      </c>
      <c r="CL540" s="107">
        <v>42.835999999999999</v>
      </c>
      <c r="CM540" s="107">
        <v>667.5</v>
      </c>
      <c r="CN540" s="107">
        <v>455386.37</v>
      </c>
      <c r="CO540" s="107">
        <v>28.556999999999999</v>
      </c>
      <c r="CP540" s="107">
        <v>496.89699999999999</v>
      </c>
      <c r="CQ540" s="107">
        <v>227716.90700000001</v>
      </c>
      <c r="CR540" s="107">
        <v>14.28</v>
      </c>
      <c r="CS540" s="107">
        <v>367.3</v>
      </c>
      <c r="CT540" s="107">
        <v>663758.76</v>
      </c>
      <c r="CU540" s="107">
        <v>663685.52</v>
      </c>
      <c r="CV540" s="107">
        <v>44.08</v>
      </c>
      <c r="CW540" s="107">
        <v>742.51</v>
      </c>
      <c r="CX540" s="112">
        <v>497780.58</v>
      </c>
      <c r="CY540" s="107">
        <v>33.06</v>
      </c>
      <c r="CZ540" s="107">
        <v>663.19</v>
      </c>
      <c r="DA540" s="112">
        <v>332072.84999999998</v>
      </c>
      <c r="DB540" s="107">
        <v>22.06</v>
      </c>
      <c r="DC540" s="107">
        <v>467.17</v>
      </c>
      <c r="DD540" s="112">
        <v>166017.95000000001</v>
      </c>
      <c r="DE540" s="107">
        <v>11.03</v>
      </c>
      <c r="DF540" s="107">
        <v>365.94</v>
      </c>
      <c r="DG540" s="107">
        <v>841197.19</v>
      </c>
      <c r="DH540" s="112">
        <v>841062.74</v>
      </c>
      <c r="DI540" s="107">
        <v>40.270000000000003</v>
      </c>
      <c r="DJ540" s="107">
        <v>834.37</v>
      </c>
      <c r="DK540" s="112">
        <v>631046.38</v>
      </c>
      <c r="DL540" s="107">
        <v>30.21</v>
      </c>
      <c r="DM540" s="107">
        <v>805.45</v>
      </c>
      <c r="DN540" s="112">
        <v>420809.87</v>
      </c>
      <c r="DO540" s="107">
        <v>20.149999999999999</v>
      </c>
      <c r="DP540" s="107">
        <v>500.76</v>
      </c>
      <c r="DQ540" s="112">
        <v>210417.92000000001</v>
      </c>
      <c r="DR540" s="107">
        <v>10.07</v>
      </c>
      <c r="DS540" s="107">
        <v>388.51</v>
      </c>
      <c r="DT540" s="107">
        <v>691170.63</v>
      </c>
      <c r="DU540" s="112">
        <v>693732.31</v>
      </c>
      <c r="DV540" s="107">
        <v>710.17</v>
      </c>
      <c r="DW540" s="107">
        <v>795.64</v>
      </c>
      <c r="DX540" s="112">
        <v>518428.45</v>
      </c>
      <c r="DY540" s="107">
        <v>530.71</v>
      </c>
      <c r="DZ540" s="107">
        <v>705.95</v>
      </c>
      <c r="EA540" s="112">
        <v>345688.9</v>
      </c>
      <c r="EB540" s="107">
        <v>353.88</v>
      </c>
      <c r="EC540" s="107">
        <v>511.57</v>
      </c>
      <c r="ED540" s="112">
        <v>172742.42</v>
      </c>
      <c r="EE540" s="107">
        <v>176.84</v>
      </c>
      <c r="EF540" s="107">
        <v>380.91</v>
      </c>
      <c r="EG540" s="107">
        <v>14916556.59</v>
      </c>
      <c r="EH540" s="111">
        <v>14864822.9</v>
      </c>
      <c r="EI540" s="107">
        <v>41.978000000000002</v>
      </c>
      <c r="EJ540" s="107">
        <v>842.96</v>
      </c>
      <c r="EK540" s="112">
        <v>13059079.517000001</v>
      </c>
      <c r="EL540" s="107">
        <v>36.878</v>
      </c>
      <c r="EM540" s="107">
        <v>822.23599999999999</v>
      </c>
      <c r="EN540" s="112">
        <v>11194553.40442</v>
      </c>
      <c r="EO540" s="107">
        <v>31.613</v>
      </c>
      <c r="EP540" s="107">
        <v>754.48299999999995</v>
      </c>
      <c r="EQ540" s="112">
        <v>9334047.1700599995</v>
      </c>
      <c r="ER540" s="107">
        <v>26.359000000000002</v>
      </c>
      <c r="ES540" s="107">
        <v>630.18200000000002</v>
      </c>
      <c r="ET540" s="112">
        <v>7443441.3868000004</v>
      </c>
      <c r="EU540" s="107">
        <v>21.02</v>
      </c>
      <c r="EV540" s="107">
        <v>519.05999999999995</v>
      </c>
      <c r="EW540" s="112">
        <v>5588600.9498800002</v>
      </c>
      <c r="EX540" s="107">
        <v>15.782</v>
      </c>
      <c r="EY540" s="107">
        <v>473.68299999999999</v>
      </c>
      <c r="EZ540" s="112">
        <v>3726324.1538200001</v>
      </c>
      <c r="FA540" s="107">
        <v>10.523</v>
      </c>
      <c r="FB540" s="107">
        <v>421.25400000000002</v>
      </c>
      <c r="FC540" s="112">
        <v>1868650.8181799999</v>
      </c>
      <c r="FD540" s="107">
        <v>5.2770000000000001</v>
      </c>
      <c r="FE540" s="107">
        <v>366.62</v>
      </c>
      <c r="FF540" s="107">
        <v>2508.4499999999998</v>
      </c>
      <c r="FG540" s="112">
        <v>2524.9899999999998</v>
      </c>
      <c r="FH540" s="107">
        <v>7.46</v>
      </c>
      <c r="FI540" s="107">
        <v>261.19</v>
      </c>
      <c r="FJ540" s="112">
        <v>1251.33</v>
      </c>
      <c r="FK540" s="107">
        <v>3.7</v>
      </c>
      <c r="FL540" s="107">
        <v>229.12</v>
      </c>
      <c r="FM540" s="107">
        <v>15117.85</v>
      </c>
      <c r="FN540" s="112">
        <v>14973.23</v>
      </c>
      <c r="FO540" s="107">
        <v>109.62</v>
      </c>
      <c r="FP540" s="107">
        <v>226.27</v>
      </c>
      <c r="FQ540" s="112">
        <v>7548.62</v>
      </c>
      <c r="FR540" s="107">
        <v>55.27</v>
      </c>
      <c r="FS540" s="107">
        <v>224.32</v>
      </c>
      <c r="FT540" s="107">
        <v>201.77</v>
      </c>
      <c r="FU540" s="107">
        <v>17.52</v>
      </c>
      <c r="FV540" s="107">
        <v>676.36</v>
      </c>
      <c r="FW540" s="107">
        <v>201.8</v>
      </c>
      <c r="FX540" s="107">
        <v>17.52</v>
      </c>
      <c r="FY540" s="107">
        <v>686.92</v>
      </c>
      <c r="FZ540" s="107">
        <v>3664883.1</v>
      </c>
      <c r="GA540" s="107">
        <v>24.75</v>
      </c>
      <c r="GB540" s="107">
        <v>809.5</v>
      </c>
      <c r="GC540" s="107">
        <v>22638204.809999999</v>
      </c>
      <c r="GD540" s="107">
        <v>152.86000000000001</v>
      </c>
      <c r="GE540" s="113">
        <v>816.23</v>
      </c>
      <c r="GF540" s="113">
        <v>129.19999999999999</v>
      </c>
      <c r="GG540" s="113">
        <v>58.4</v>
      </c>
      <c r="GH540" s="113">
        <v>86.1</v>
      </c>
      <c r="GI540" s="113">
        <v>69.400000000000006</v>
      </c>
      <c r="GJ540" s="113">
        <v>62.7</v>
      </c>
      <c r="GK540" s="113">
        <v>229.5</v>
      </c>
      <c r="GL540" s="107">
        <v>0</v>
      </c>
      <c r="GM540" s="107">
        <v>2</v>
      </c>
      <c r="GN540" s="107">
        <v>0</v>
      </c>
      <c r="GO540" s="133">
        <v>2</v>
      </c>
      <c r="GP540" s="133">
        <v>0</v>
      </c>
      <c r="GQ540" s="133">
        <v>0</v>
      </c>
      <c r="GR540" s="133" t="s">
        <v>1106</v>
      </c>
      <c r="GS540" s="72"/>
      <c r="GT540" s="72">
        <v>0.87170000000000003</v>
      </c>
      <c r="GU540" s="72">
        <v>0.91890000000000005</v>
      </c>
      <c r="GV540" s="72">
        <v>0.94159999999999999</v>
      </c>
      <c r="GW540" s="72">
        <v>0.93069999999999997</v>
      </c>
      <c r="GX540" s="72" t="s">
        <v>1085</v>
      </c>
      <c r="GY540" s="72">
        <v>0.98</v>
      </c>
      <c r="GZ540" s="72">
        <v>769</v>
      </c>
      <c r="HA540" s="133" t="s">
        <v>1587</v>
      </c>
      <c r="HB540" s="133" t="s">
        <v>981</v>
      </c>
      <c r="HC540" s="53" t="str">
        <f>IF(IFERROR(FIND("TGG",#REF!),"0")&lt;&gt;"0",SUBSTITUTE(#REF!,"TGG",""),"0")</f>
        <v>0</v>
      </c>
      <c r="HD540" s="56">
        <f t="shared" si="59"/>
        <v>2021</v>
      </c>
      <c r="HF540" s="56" t="e">
        <f>MATCH(ROUND(#REF!,1),#REF!,0)</f>
        <v>#REF!</v>
      </c>
      <c r="HG540" s="56" t="e">
        <f>MATCH(ROUND(#REF!,1),#REF!,0)</f>
        <v>#REF!</v>
      </c>
      <c r="HH540" s="56" t="e">
        <f>MATCH(ROUND(#REF!,1),#REF!,0)</f>
        <v>#REF!</v>
      </c>
      <c r="HI540" s="56" t="e">
        <f>MATCH(ROUND(#REF!,1),#REF!,0)</f>
        <v>#REF!</v>
      </c>
      <c r="HK540" s="115">
        <f t="shared" si="56"/>
        <v>2</v>
      </c>
      <c r="HL540" s="115" t="str" cm="1">
        <f t="array" ref="HL540">IFERROR(INDEX(#REF!,'5. Data Set'!HH540),"")</f>
        <v/>
      </c>
      <c r="HN540" s="116" t="str" cm="1">
        <f t="array" ref="HN540">IF(IFERROR(INDEX($E$5:$E$900,SMALL(IF(ROUND($EH$5:$EH$900,1)=ROUND($EH540,1),ROW($EH$5:$EH$900)-4,""),1)),"")=$E540,"",IFERROR(INDEX($E$5:$E$900,SMALL(IF(ROUND($EH$5:$EH$900,1)=ROUND($EH540,1),ROW($EH$5:$EH$900)-4,""),1)),""))</f>
        <v/>
      </c>
      <c r="HO540" s="116" t="str" cm="1">
        <f t="array" ref="HO540">IF(IFERROR(INDEX($E$5:$E$900,SMALL(IF(ROUND($EH$5:$EH$900,1)=ROUND($EH540,1),ROW($EH$5:$EH$900)-4,""),2)),"")=$E540,"",IFERROR(INDEX($E$5:$E$900,SMALL(IF(ROUND($EH$5:$EH$900,1)=ROUND($EH540,1),ROW($EH$5:$EH$900)-4,""),2)),""))</f>
        <v/>
      </c>
      <c r="HP540" s="116" t="str" cm="1">
        <f t="array" ref="HP540">IF(IFERROR(INDEX($E$5:$E$900,SMALL(IF(ROUND($EH$5:$EH$900,1)=ROUND($EH540,1),ROW($EH$5:$EH$900)-4,""),3)),"")=$E540,"",IFERROR(INDEX($E$5:$E$900,SMALL(IF(ROUND($EH$5:$EH$900,1)=ROUND($EH540,1),ROW($EH$5:$EH$900)-4,""),3)),""))</f>
        <v/>
      </c>
      <c r="HQ540" s="117" t="str" cm="1">
        <f t="array" ref="HQ540">IF(IFERROR(INDEX($E$5:$E$900,SMALL(IF(ROUND($EH$5:$EH$900,1)=ROUND($EH540,1),ROW($EH$5:$EH$900)-4,""),4)),"")=$E540,"",IFERROR(INDEX($E$5:$E$900,SMALL(IF(ROUND($EH$5:$EH$900,1)=ROUND($EH540,1),ROW($EH$5:$EH$900)-4,""),4)),""))</f>
        <v/>
      </c>
      <c r="HR540" s="118"/>
      <c r="HS540" s="105" t="str">
        <f t="shared" si="57"/>
        <v>BCXQ</v>
      </c>
      <c r="HT540" s="119" t="str">
        <f t="shared" si="58"/>
        <v/>
      </c>
      <c r="HU540" s="119" t="str">
        <f t="shared" si="58"/>
        <v/>
      </c>
      <c r="HV540" s="119" t="str">
        <f t="shared" si="58"/>
        <v/>
      </c>
      <c r="HW540" s="119" t="str">
        <f t="shared" si="58"/>
        <v/>
      </c>
    </row>
    <row r="541" spans="1:231" ht="15" customHeight="1" x14ac:dyDescent="0.25">
      <c r="A541" s="110" t="s">
        <v>1072</v>
      </c>
      <c r="B541" s="110" t="s">
        <v>1640</v>
      </c>
      <c r="C541" s="107" t="s">
        <v>1074</v>
      </c>
      <c r="D541" s="107">
        <v>2021</v>
      </c>
      <c r="E541" s="109" t="s">
        <v>1643</v>
      </c>
      <c r="F541" s="107" t="s">
        <v>309</v>
      </c>
      <c r="G541" s="107" t="s">
        <v>1076</v>
      </c>
      <c r="H541" s="107" t="s">
        <v>1076</v>
      </c>
      <c r="I541" s="107" t="s">
        <v>1076</v>
      </c>
      <c r="J541" s="107" t="s">
        <v>1076</v>
      </c>
      <c r="K541" s="107" t="s">
        <v>1076</v>
      </c>
      <c r="L541" s="107" t="s">
        <v>1076</v>
      </c>
      <c r="M541" s="107" t="s">
        <v>1076</v>
      </c>
      <c r="N541" s="107" t="s">
        <v>1076</v>
      </c>
      <c r="O541" s="107" t="s">
        <v>1076</v>
      </c>
      <c r="P541" s="107" t="s">
        <v>1076</v>
      </c>
      <c r="Q541" s="107" t="s">
        <v>1076</v>
      </c>
      <c r="R541" s="107" t="s">
        <v>1076</v>
      </c>
      <c r="S541" s="107" t="s">
        <v>1077</v>
      </c>
      <c r="T541" s="107" t="s">
        <v>1077</v>
      </c>
      <c r="U541" s="107" t="s">
        <v>1077</v>
      </c>
      <c r="V541" s="107" t="s">
        <v>1077</v>
      </c>
      <c r="W541" s="107" t="s">
        <v>18</v>
      </c>
      <c r="X541" s="105" t="s">
        <v>1119</v>
      </c>
      <c r="Y541" s="107" t="s">
        <v>296</v>
      </c>
      <c r="Z541" s="107">
        <v>1</v>
      </c>
      <c r="AA541" s="107" t="s">
        <v>1603</v>
      </c>
      <c r="AB541" s="110">
        <v>2</v>
      </c>
      <c r="AC541" s="110">
        <v>2</v>
      </c>
      <c r="AD541" s="107">
        <v>3700</v>
      </c>
      <c r="AE541" s="107">
        <v>16</v>
      </c>
      <c r="AF541" s="107">
        <v>2</v>
      </c>
      <c r="AG541" s="107">
        <v>255900</v>
      </c>
      <c r="AH541" s="107">
        <v>16</v>
      </c>
      <c r="AI541" s="107" t="s">
        <v>1644</v>
      </c>
      <c r="AJ541" s="110">
        <v>2</v>
      </c>
      <c r="AK541" s="110"/>
      <c r="AL541" s="107"/>
      <c r="AM541" s="107">
        <v>2</v>
      </c>
      <c r="AN541" s="110" t="s">
        <v>907</v>
      </c>
      <c r="AO541" s="110">
        <v>770</v>
      </c>
      <c r="AP541" s="107" t="s">
        <v>1583</v>
      </c>
      <c r="AQ541" s="107" t="s">
        <v>1601</v>
      </c>
      <c r="AR541" s="107" t="s">
        <v>1595</v>
      </c>
      <c r="AS541" s="107" t="s">
        <v>1596</v>
      </c>
      <c r="AT541" s="107" t="s">
        <v>1189</v>
      </c>
      <c r="AU541" s="111">
        <v>11.433999999999999</v>
      </c>
      <c r="AV541" s="111">
        <v>13.712</v>
      </c>
      <c r="AW541" s="111">
        <v>18.201000000000001</v>
      </c>
      <c r="AX541" s="111">
        <v>11.526999999999999</v>
      </c>
      <c r="AY541" s="111">
        <v>9.8409999999999993</v>
      </c>
      <c r="AZ541" s="111">
        <v>164.60400000000001</v>
      </c>
      <c r="BA541" s="111">
        <v>12.314</v>
      </c>
      <c r="BB541" s="111">
        <v>15.321</v>
      </c>
      <c r="BC541" s="111">
        <v>315.923</v>
      </c>
      <c r="BD541" s="111">
        <v>17.213999999999999</v>
      </c>
      <c r="BE541" s="111">
        <v>48.954000000000001</v>
      </c>
      <c r="BF541" s="111">
        <v>22.4</v>
      </c>
      <c r="BG541" s="107">
        <v>53574.27</v>
      </c>
      <c r="BH541" s="112">
        <v>53658.014999999999</v>
      </c>
      <c r="BI541" s="111">
        <v>7.7489999999999997</v>
      </c>
      <c r="BJ541" s="112">
        <v>469.80599999999998</v>
      </c>
      <c r="BK541" s="112">
        <v>40158.233999999997</v>
      </c>
      <c r="BL541" s="111">
        <v>5.8</v>
      </c>
      <c r="BM541" s="112">
        <v>414.3</v>
      </c>
      <c r="BN541" s="112">
        <v>26843.083999999999</v>
      </c>
      <c r="BO541" s="111">
        <v>3.8769999999999998</v>
      </c>
      <c r="BP541" s="112">
        <v>340.41500000000002</v>
      </c>
      <c r="BQ541" s="112">
        <v>13406.295</v>
      </c>
      <c r="BR541" s="111">
        <v>1.9359999999999999</v>
      </c>
      <c r="BS541" s="107">
        <v>297.80599999999998</v>
      </c>
      <c r="BT541" s="107">
        <v>569808.72</v>
      </c>
      <c r="BU541" s="112">
        <v>570423.59499999997</v>
      </c>
      <c r="BV541" s="107">
        <v>9.6669999999999998</v>
      </c>
      <c r="BW541" s="107">
        <v>477.76799999999997</v>
      </c>
      <c r="BX541" s="107">
        <v>427650.51500000001</v>
      </c>
      <c r="BY541" s="107">
        <v>7.2469999999999999</v>
      </c>
      <c r="BZ541" s="107">
        <v>443.065</v>
      </c>
      <c r="CA541" s="107">
        <v>284991.46600000001</v>
      </c>
      <c r="CB541" s="107">
        <v>4.83</v>
      </c>
      <c r="CC541" s="107">
        <v>352.48500000000001</v>
      </c>
      <c r="CD541" s="107">
        <v>142512.51699999999</v>
      </c>
      <c r="CE541" s="107">
        <v>2.415</v>
      </c>
      <c r="CF541" s="107">
        <v>309.77699999999999</v>
      </c>
      <c r="CG541" s="107">
        <v>192176.37</v>
      </c>
      <c r="CH541" s="112">
        <v>194908.764</v>
      </c>
      <c r="CI541" s="107">
        <v>12.223000000000001</v>
      </c>
      <c r="CJ541" s="107">
        <v>434.839</v>
      </c>
      <c r="CK541" s="107">
        <v>144260.78</v>
      </c>
      <c r="CL541" s="107">
        <v>9.0470000000000006</v>
      </c>
      <c r="CM541" s="107">
        <v>421.56799999999998</v>
      </c>
      <c r="CN541" s="107">
        <v>96047.123000000007</v>
      </c>
      <c r="CO541" s="107">
        <v>6.0229999999999997</v>
      </c>
      <c r="CP541" s="107">
        <v>339.20100000000002</v>
      </c>
      <c r="CQ541" s="107">
        <v>48040.012000000002</v>
      </c>
      <c r="CR541" s="107">
        <v>3.0129999999999999</v>
      </c>
      <c r="CS541" s="107">
        <v>293.995</v>
      </c>
      <c r="CT541" s="107">
        <v>107047.72</v>
      </c>
      <c r="CU541" s="107">
        <v>107079.88</v>
      </c>
      <c r="CV541" s="107">
        <v>7.11</v>
      </c>
      <c r="CW541" s="107">
        <v>407.95</v>
      </c>
      <c r="CX541" s="112">
        <v>80253.14</v>
      </c>
      <c r="CY541" s="107">
        <v>5.33</v>
      </c>
      <c r="CZ541" s="107">
        <v>385.52</v>
      </c>
      <c r="DA541" s="112">
        <v>53580.23</v>
      </c>
      <c r="DB541" s="107">
        <v>3.56</v>
      </c>
      <c r="DC541" s="107">
        <v>326.64999999999998</v>
      </c>
      <c r="DD541" s="112">
        <v>26738.27</v>
      </c>
      <c r="DE541" s="107">
        <v>1.78</v>
      </c>
      <c r="DF541" s="107">
        <v>264.14999999999998</v>
      </c>
      <c r="DG541" s="107">
        <v>131420.04999999999</v>
      </c>
      <c r="DH541" s="112">
        <v>131826.44</v>
      </c>
      <c r="DI541" s="107">
        <v>6.31</v>
      </c>
      <c r="DJ541" s="107">
        <v>428.88</v>
      </c>
      <c r="DK541" s="112">
        <v>98574.36</v>
      </c>
      <c r="DL541" s="107">
        <v>4.72</v>
      </c>
      <c r="DM541" s="107">
        <v>406.25</v>
      </c>
      <c r="DN541" s="112">
        <v>65718.350000000006</v>
      </c>
      <c r="DO541" s="107">
        <v>3.15</v>
      </c>
      <c r="DP541" s="107">
        <v>334.53</v>
      </c>
      <c r="DQ541" s="112">
        <v>32797.86</v>
      </c>
      <c r="DR541" s="107">
        <v>1.57</v>
      </c>
      <c r="DS541" s="107">
        <v>269.26</v>
      </c>
      <c r="DT541" s="107">
        <v>104057.41</v>
      </c>
      <c r="DU541" s="112">
        <v>104523.01</v>
      </c>
      <c r="DV541" s="107">
        <v>107</v>
      </c>
      <c r="DW541" s="107">
        <v>432.05</v>
      </c>
      <c r="DX541" s="112">
        <v>78078.34</v>
      </c>
      <c r="DY541" s="107">
        <v>79.930000000000007</v>
      </c>
      <c r="DZ541" s="107">
        <v>405.34</v>
      </c>
      <c r="EA541" s="112">
        <v>52038.26</v>
      </c>
      <c r="EB541" s="107">
        <v>53.27</v>
      </c>
      <c r="EC541" s="107">
        <v>342.42</v>
      </c>
      <c r="ED541" s="112">
        <v>25992.51</v>
      </c>
      <c r="EE541" s="107">
        <v>26.61</v>
      </c>
      <c r="EF541" s="107">
        <v>275.39</v>
      </c>
      <c r="EG541" s="107">
        <v>3063515.86</v>
      </c>
      <c r="EH541" s="111">
        <v>3090741.42</v>
      </c>
      <c r="EI541" s="107">
        <v>8.7279999999999998</v>
      </c>
      <c r="EJ541" s="107">
        <v>435.9</v>
      </c>
      <c r="EK541" s="112">
        <v>2683975.0750000002</v>
      </c>
      <c r="EL541" s="107">
        <v>7.5789999999999997</v>
      </c>
      <c r="EM541" s="107">
        <v>429.10399999999998</v>
      </c>
      <c r="EN541" s="112">
        <v>2301021.98532</v>
      </c>
      <c r="EO541" s="107">
        <v>6.4980000000000002</v>
      </c>
      <c r="EP541" s="107">
        <v>400.19299999999998</v>
      </c>
      <c r="EQ541" s="112">
        <v>1914331.3100399999</v>
      </c>
      <c r="ER541" s="107">
        <v>5.4059999999999997</v>
      </c>
      <c r="ES541" s="107">
        <v>360.97899999999998</v>
      </c>
      <c r="ET541" s="112">
        <v>1537555.7802800001</v>
      </c>
      <c r="EU541" s="107">
        <v>4.3419999999999996</v>
      </c>
      <c r="EV541" s="107">
        <v>316.70800000000003</v>
      </c>
      <c r="EW541" s="112">
        <v>1148032.20628</v>
      </c>
      <c r="EX541" s="107">
        <v>3.242</v>
      </c>
      <c r="EY541" s="107">
        <v>278.65100000000001</v>
      </c>
      <c r="EZ541" s="112">
        <v>765590.87907999998</v>
      </c>
      <c r="FA541" s="107">
        <v>2.1619999999999999</v>
      </c>
      <c r="FB541" s="107">
        <v>258.161</v>
      </c>
      <c r="FC541" s="112">
        <v>380670.76549999998</v>
      </c>
      <c r="FD541" s="107">
        <v>1.075</v>
      </c>
      <c r="FE541" s="107">
        <v>233.50200000000001</v>
      </c>
      <c r="FF541" s="107">
        <v>2591.09</v>
      </c>
      <c r="FG541" s="112">
        <v>2577.34</v>
      </c>
      <c r="FH541" s="107">
        <v>7.62</v>
      </c>
      <c r="FI541" s="107">
        <v>333.38</v>
      </c>
      <c r="FJ541" s="112">
        <v>1295.1099999999999</v>
      </c>
      <c r="FK541" s="107">
        <v>3.83</v>
      </c>
      <c r="FL541" s="107">
        <v>372.34</v>
      </c>
      <c r="FM541" s="107">
        <v>14227.7</v>
      </c>
      <c r="FN541" s="112">
        <v>14273.51</v>
      </c>
      <c r="FO541" s="107">
        <v>104.5</v>
      </c>
      <c r="FP541" s="107">
        <v>241.66</v>
      </c>
      <c r="FQ541" s="112">
        <v>7134.61</v>
      </c>
      <c r="FR541" s="107">
        <v>52.23</v>
      </c>
      <c r="FS541" s="107">
        <v>226.3</v>
      </c>
      <c r="FT541" s="107">
        <v>83.7</v>
      </c>
      <c r="FU541" s="107">
        <v>7.27</v>
      </c>
      <c r="FV541" s="107">
        <v>411.53</v>
      </c>
      <c r="FW541" s="107">
        <v>83.47</v>
      </c>
      <c r="FX541" s="107">
        <v>7.25</v>
      </c>
      <c r="FY541" s="107">
        <v>431.71</v>
      </c>
      <c r="FZ541" s="107">
        <v>1231902.8999999999</v>
      </c>
      <c r="GA541" s="107">
        <v>8.32</v>
      </c>
      <c r="GB541" s="107">
        <v>498.26</v>
      </c>
      <c r="GC541" s="107">
        <v>3127561.05</v>
      </c>
      <c r="GD541" s="107">
        <v>21.12</v>
      </c>
      <c r="GE541" s="113">
        <v>431.4</v>
      </c>
      <c r="GF541" s="113">
        <v>117.7</v>
      </c>
      <c r="GG541" s="113">
        <v>18.2</v>
      </c>
      <c r="GH541" s="113">
        <v>69.599999999999994</v>
      </c>
      <c r="GI541" s="113">
        <v>29</v>
      </c>
      <c r="GJ541" s="113">
        <v>22.4</v>
      </c>
      <c r="GK541" s="113">
        <v>229.7</v>
      </c>
      <c r="GL541" s="107">
        <v>0</v>
      </c>
      <c r="GM541" s="107">
        <v>2</v>
      </c>
      <c r="GN541" s="107">
        <v>0</v>
      </c>
      <c r="GO541" s="133">
        <v>2</v>
      </c>
      <c r="GP541" s="133">
        <v>0</v>
      </c>
      <c r="GQ541" s="133">
        <v>0</v>
      </c>
      <c r="GR541" s="133" t="s">
        <v>1106</v>
      </c>
      <c r="GS541" s="72"/>
      <c r="GT541" s="72">
        <v>0.87170000000000003</v>
      </c>
      <c r="GU541" s="72">
        <v>0.91890000000000005</v>
      </c>
      <c r="GV541" s="72">
        <v>0.94159999999999999</v>
      </c>
      <c r="GW541" s="72">
        <v>0.93069999999999997</v>
      </c>
      <c r="GX541" s="72" t="s">
        <v>1085</v>
      </c>
      <c r="GY541" s="72">
        <v>0.98</v>
      </c>
      <c r="GZ541" s="72">
        <v>769</v>
      </c>
      <c r="HA541" s="133" t="s">
        <v>1587</v>
      </c>
      <c r="HB541" s="133" t="s">
        <v>981</v>
      </c>
      <c r="HC541" s="53" t="str">
        <f>IF(IFERROR(FIND("TGG",#REF!),"0")&lt;&gt;"0",SUBSTITUTE(#REF!,"TGG",""),"0")</f>
        <v>0</v>
      </c>
      <c r="HD541" s="56">
        <f t="shared" si="59"/>
        <v>2021</v>
      </c>
      <c r="HF541" s="56" t="e">
        <f>MATCH(ROUND(#REF!,1),#REF!,0)</f>
        <v>#REF!</v>
      </c>
      <c r="HG541" s="56" t="e">
        <f>MATCH(ROUND(#REF!,1),#REF!,0)</f>
        <v>#REF!</v>
      </c>
      <c r="HH541" s="56" t="e">
        <f>MATCH(ROUND(#REF!,1),#REF!,0)</f>
        <v>#REF!</v>
      </c>
      <c r="HI541" s="56" t="e">
        <f>MATCH(ROUND(#REF!,1),#REF!,0)</f>
        <v>#REF!</v>
      </c>
      <c r="HK541" s="115">
        <f t="shared" si="56"/>
        <v>2</v>
      </c>
      <c r="HL541" s="115" t="str" cm="1">
        <f t="array" ref="HL541">IFERROR(INDEX(#REF!,'5. Data Set'!HH541),"")</f>
        <v/>
      </c>
      <c r="HN541" s="116" t="str" cm="1">
        <f t="array" ref="HN541">IF(IFERROR(INDEX($E$5:$E$900,SMALL(IF(ROUND($EH$5:$EH$900,1)=ROUND($EH541,1),ROW($EH$5:$EH$900)-4,""),1)),"")=$E541,"",IFERROR(INDEX($E$5:$E$900,SMALL(IF(ROUND($EH$5:$EH$900,1)=ROUND($EH541,1),ROW($EH$5:$EH$900)-4,""),1)),""))</f>
        <v/>
      </c>
      <c r="HO541" s="116" t="str" cm="1">
        <f t="array" ref="HO541">IF(IFERROR(INDEX($E$5:$E$900,SMALL(IF(ROUND($EH$5:$EH$900,1)=ROUND($EH541,1),ROW($EH$5:$EH$900)-4,""),2)),"")=$E541,"",IFERROR(INDEX($E$5:$E$900,SMALL(IF(ROUND($EH$5:$EH$900,1)=ROUND($EH541,1),ROW($EH$5:$EH$900)-4,""),2)),""))</f>
        <v/>
      </c>
      <c r="HP541" s="116" t="str" cm="1">
        <f t="array" ref="HP541">IF(IFERROR(INDEX($E$5:$E$900,SMALL(IF(ROUND($EH$5:$EH$900,1)=ROUND($EH541,1),ROW($EH$5:$EH$900)-4,""),3)),"")=$E541,"",IFERROR(INDEX($E$5:$E$900,SMALL(IF(ROUND($EH$5:$EH$900,1)=ROUND($EH541,1),ROW($EH$5:$EH$900)-4,""),3)),""))</f>
        <v/>
      </c>
      <c r="HQ541" s="117" t="str" cm="1">
        <f t="array" ref="HQ541">IF(IFERROR(INDEX($E$5:$E$900,SMALL(IF(ROUND($EH$5:$EH$900,1)=ROUND($EH541,1),ROW($EH$5:$EH$900)-4,""),4)),"")=$E541,"",IFERROR(INDEX($E$5:$E$900,SMALL(IF(ROUND($EH$5:$EH$900,1)=ROUND($EH541,1),ROW($EH$5:$EH$900)-4,""),4)),""))</f>
        <v/>
      </c>
      <c r="HR541" s="118"/>
      <c r="HS541" s="105" t="str">
        <f t="shared" si="57"/>
        <v>BCXQ</v>
      </c>
      <c r="HT541" s="119" t="str">
        <f t="shared" si="58"/>
        <v/>
      </c>
      <c r="HU541" s="119" t="str">
        <f t="shared" si="58"/>
        <v/>
      </c>
      <c r="HV541" s="119" t="str">
        <f t="shared" si="58"/>
        <v/>
      </c>
      <c r="HW541" s="119" t="str">
        <f t="shared" si="58"/>
        <v/>
      </c>
    </row>
    <row r="542" spans="1:231" ht="15" customHeight="1" x14ac:dyDescent="0.25">
      <c r="A542" s="110" t="s">
        <v>1072</v>
      </c>
      <c r="B542" s="110" t="s">
        <v>1640</v>
      </c>
      <c r="C542" s="107" t="s">
        <v>1074</v>
      </c>
      <c r="D542" s="108">
        <v>2021</v>
      </c>
      <c r="E542" s="109" t="s">
        <v>1645</v>
      </c>
      <c r="F542" s="107" t="s">
        <v>49</v>
      </c>
      <c r="G542" s="107" t="s">
        <v>1076</v>
      </c>
      <c r="H542" s="107" t="s">
        <v>1076</v>
      </c>
      <c r="I542" s="107" t="s">
        <v>1076</v>
      </c>
      <c r="J542" s="107" t="s">
        <v>1076</v>
      </c>
      <c r="K542" s="107" t="s">
        <v>1076</v>
      </c>
      <c r="L542" s="107" t="s">
        <v>1076</v>
      </c>
      <c r="M542" s="107" t="s">
        <v>1076</v>
      </c>
      <c r="N542" s="107" t="s">
        <v>1076</v>
      </c>
      <c r="O542" s="107" t="s">
        <v>1076</v>
      </c>
      <c r="P542" s="107" t="s">
        <v>1076</v>
      </c>
      <c r="Q542" s="107" t="s">
        <v>1076</v>
      </c>
      <c r="R542" s="107" t="s">
        <v>1076</v>
      </c>
      <c r="S542" s="107" t="s">
        <v>1077</v>
      </c>
      <c r="T542" s="107" t="s">
        <v>1077</v>
      </c>
      <c r="U542" s="107" t="s">
        <v>1077</v>
      </c>
      <c r="V542" s="107" t="s">
        <v>1077</v>
      </c>
      <c r="W542" s="107" t="s">
        <v>18</v>
      </c>
      <c r="X542" s="105" t="s">
        <v>1119</v>
      </c>
      <c r="Y542" s="107" t="s">
        <v>296</v>
      </c>
      <c r="Z542" s="107">
        <v>1</v>
      </c>
      <c r="AA542" s="107" t="s">
        <v>1606</v>
      </c>
      <c r="AB542" s="110">
        <v>2</v>
      </c>
      <c r="AC542" s="110">
        <v>2</v>
      </c>
      <c r="AD542" s="107">
        <v>2800</v>
      </c>
      <c r="AE542" s="107">
        <v>32</v>
      </c>
      <c r="AF542" s="107">
        <v>2</v>
      </c>
      <c r="AG542" s="107">
        <v>255900</v>
      </c>
      <c r="AH542" s="107">
        <v>16</v>
      </c>
      <c r="AI542" s="107" t="s">
        <v>1646</v>
      </c>
      <c r="AJ542" s="110">
        <v>2</v>
      </c>
      <c r="AK542" s="110"/>
      <c r="AL542" s="107"/>
      <c r="AM542" s="107">
        <v>2</v>
      </c>
      <c r="AN542" s="110" t="s">
        <v>907</v>
      </c>
      <c r="AO542" s="110">
        <v>770</v>
      </c>
      <c r="AP542" s="107" t="s">
        <v>1583</v>
      </c>
      <c r="AQ542" s="107" t="s">
        <v>1601</v>
      </c>
      <c r="AR542" s="107" t="s">
        <v>1595</v>
      </c>
      <c r="AS542" s="107" t="s">
        <v>1596</v>
      </c>
      <c r="AT542" s="107" t="s">
        <v>1189</v>
      </c>
      <c r="AU542" s="111">
        <v>25.952999999999999</v>
      </c>
      <c r="AV542" s="111">
        <v>27.986000000000001</v>
      </c>
      <c r="AW542" s="111">
        <v>45.011000000000003</v>
      </c>
      <c r="AX542" s="111">
        <v>31.881</v>
      </c>
      <c r="AY542" s="111">
        <v>26.106999999999999</v>
      </c>
      <c r="AZ542" s="111">
        <v>448.57</v>
      </c>
      <c r="BA542" s="111">
        <v>26.207999999999998</v>
      </c>
      <c r="BB542" s="111">
        <v>24.419</v>
      </c>
      <c r="BC542" s="111">
        <v>372.59199999999998</v>
      </c>
      <c r="BD542" s="111">
        <v>25.149000000000001</v>
      </c>
      <c r="BE542" s="111">
        <v>105.13500000000001</v>
      </c>
      <c r="BF542" s="111">
        <v>47.9</v>
      </c>
      <c r="BG542" s="107">
        <v>164574.13</v>
      </c>
      <c r="BH542" s="112">
        <v>164700.579</v>
      </c>
      <c r="BI542" s="111">
        <v>23.786000000000001</v>
      </c>
      <c r="BJ542" s="112">
        <v>658.66099999999994</v>
      </c>
      <c r="BK542" s="112">
        <v>123330.70699999999</v>
      </c>
      <c r="BL542" s="111">
        <v>17.811</v>
      </c>
      <c r="BM542" s="112">
        <v>593.197</v>
      </c>
      <c r="BN542" s="112">
        <v>82421.153000000006</v>
      </c>
      <c r="BO542" s="111">
        <v>11.903</v>
      </c>
      <c r="BP542" s="112">
        <v>446.76499999999999</v>
      </c>
      <c r="BQ542" s="112">
        <v>41103.040000000001</v>
      </c>
      <c r="BR542" s="111">
        <v>5.9359999999999999</v>
      </c>
      <c r="BS542" s="107">
        <v>377.97800000000001</v>
      </c>
      <c r="BT542" s="107">
        <v>1348056.31</v>
      </c>
      <c r="BU542" s="112">
        <v>1349130.8770000001</v>
      </c>
      <c r="BV542" s="107">
        <v>22.863</v>
      </c>
      <c r="BW542" s="107">
        <v>609.548</v>
      </c>
      <c r="BX542" s="107">
        <v>1011060.048</v>
      </c>
      <c r="BY542" s="107">
        <v>17.134</v>
      </c>
      <c r="BZ542" s="107">
        <v>463.76100000000002</v>
      </c>
      <c r="CA542" s="107">
        <v>674012.61899999995</v>
      </c>
      <c r="CB542" s="107">
        <v>11.422000000000001</v>
      </c>
      <c r="CC542" s="107">
        <v>410.95400000000001</v>
      </c>
      <c r="CD542" s="107">
        <v>336884</v>
      </c>
      <c r="CE542" s="107">
        <v>5.7089999999999996</v>
      </c>
      <c r="CF542" s="107">
        <v>358.47</v>
      </c>
      <c r="CG542" s="107">
        <v>608266.5</v>
      </c>
      <c r="CH542" s="112">
        <v>594485.09499999997</v>
      </c>
      <c r="CI542" s="107">
        <v>37.28</v>
      </c>
      <c r="CJ542" s="107">
        <v>625.98699999999997</v>
      </c>
      <c r="CK542" s="107">
        <v>456331.14500000002</v>
      </c>
      <c r="CL542" s="107">
        <v>28.616</v>
      </c>
      <c r="CM542" s="107">
        <v>539.20299999999997</v>
      </c>
      <c r="CN542" s="107">
        <v>304305.79599999997</v>
      </c>
      <c r="CO542" s="107">
        <v>19.082999999999998</v>
      </c>
      <c r="CP542" s="107">
        <v>409.85300000000001</v>
      </c>
      <c r="CQ542" s="107">
        <v>152001.571</v>
      </c>
      <c r="CR542" s="107">
        <v>9.532</v>
      </c>
      <c r="CS542" s="107">
        <v>341.73200000000003</v>
      </c>
      <c r="CT542" s="107">
        <v>365324.09</v>
      </c>
      <c r="CU542" s="107">
        <v>365332.75</v>
      </c>
      <c r="CV542" s="107">
        <v>24.26</v>
      </c>
      <c r="CW542" s="107">
        <v>549.16</v>
      </c>
      <c r="CX542" s="112">
        <v>273968.87</v>
      </c>
      <c r="CY542" s="107">
        <v>18.2</v>
      </c>
      <c r="CZ542" s="107">
        <v>491.43</v>
      </c>
      <c r="DA542" s="112">
        <v>182593.21</v>
      </c>
      <c r="DB542" s="107">
        <v>12.13</v>
      </c>
      <c r="DC542" s="107">
        <v>373.84</v>
      </c>
      <c r="DD542" s="112">
        <v>91314.67</v>
      </c>
      <c r="DE542" s="107">
        <v>6.07</v>
      </c>
      <c r="DF542" s="107">
        <v>311.57</v>
      </c>
      <c r="DG542" s="107">
        <v>446983.92</v>
      </c>
      <c r="DH542" s="112">
        <v>448534.06</v>
      </c>
      <c r="DI542" s="107">
        <v>21.47</v>
      </c>
      <c r="DJ542" s="107">
        <v>607.82000000000005</v>
      </c>
      <c r="DK542" s="112">
        <v>335342.87</v>
      </c>
      <c r="DL542" s="107">
        <v>16.059999999999999</v>
      </c>
      <c r="DM542" s="107">
        <v>549.32000000000005</v>
      </c>
      <c r="DN542" s="112">
        <v>223538.85</v>
      </c>
      <c r="DO542" s="107">
        <v>10.7</v>
      </c>
      <c r="DP542" s="107">
        <v>391.58</v>
      </c>
      <c r="DQ542" s="112">
        <v>111602.48</v>
      </c>
      <c r="DR542" s="107">
        <v>5.34</v>
      </c>
      <c r="DS542" s="107">
        <v>324.60000000000002</v>
      </c>
      <c r="DT542" s="107">
        <v>352441.86</v>
      </c>
      <c r="DU542" s="112">
        <v>353917.61</v>
      </c>
      <c r="DV542" s="107">
        <v>362.31</v>
      </c>
      <c r="DW542" s="107">
        <v>587.11</v>
      </c>
      <c r="DX542" s="112">
        <v>264386.28000000003</v>
      </c>
      <c r="DY542" s="107">
        <v>270.64999999999998</v>
      </c>
      <c r="DZ542" s="107">
        <v>521.66</v>
      </c>
      <c r="EA542" s="112">
        <v>176277.43</v>
      </c>
      <c r="EB542" s="107">
        <v>180.46</v>
      </c>
      <c r="EC542" s="107">
        <v>399.9</v>
      </c>
      <c r="ED542" s="112">
        <v>88104.51</v>
      </c>
      <c r="EE542" s="107">
        <v>90.19</v>
      </c>
      <c r="EF542" s="107">
        <v>321.83999999999997</v>
      </c>
      <c r="EG542" s="107">
        <v>8934620.0899999999</v>
      </c>
      <c r="EH542" s="111">
        <v>9026761.2200000007</v>
      </c>
      <c r="EI542" s="107">
        <v>25.491</v>
      </c>
      <c r="EJ542" s="107">
        <v>637.91</v>
      </c>
      <c r="EK542" s="112">
        <v>7810462.25</v>
      </c>
      <c r="EL542" s="107">
        <v>22.056000000000001</v>
      </c>
      <c r="EM542" s="107">
        <v>604.06899999999996</v>
      </c>
      <c r="EN542" s="112">
        <v>6702992.48386</v>
      </c>
      <c r="EO542" s="107">
        <v>18.928999999999998</v>
      </c>
      <c r="EP542" s="107">
        <v>561.02099999999996</v>
      </c>
      <c r="EQ542" s="112">
        <v>5593558.5226400001</v>
      </c>
      <c r="ER542" s="107">
        <v>15.795999999999999</v>
      </c>
      <c r="ES542" s="107">
        <v>499.72899999999998</v>
      </c>
      <c r="ET542" s="112">
        <v>4463231.9333600001</v>
      </c>
      <c r="EU542" s="107">
        <v>12.603999999999999</v>
      </c>
      <c r="EV542" s="107">
        <v>414.18799999999999</v>
      </c>
      <c r="EW542" s="112">
        <v>3350610.9610799998</v>
      </c>
      <c r="EX542" s="107">
        <v>9.4619999999999997</v>
      </c>
      <c r="EY542" s="107">
        <v>379.20800000000003</v>
      </c>
      <c r="EZ542" s="112">
        <v>2236927.65178</v>
      </c>
      <c r="FA542" s="107">
        <v>6.3170000000000002</v>
      </c>
      <c r="FB542" s="107">
        <v>345.74</v>
      </c>
      <c r="FC542" s="112">
        <v>1111912.7475999999</v>
      </c>
      <c r="FD542" s="107">
        <v>3.14</v>
      </c>
      <c r="FE542" s="107">
        <v>304.64400000000001</v>
      </c>
      <c r="FF542" s="107">
        <v>2594.37</v>
      </c>
      <c r="FG542" s="112">
        <v>2591.37</v>
      </c>
      <c r="FH542" s="107">
        <v>7.66</v>
      </c>
      <c r="FI542" s="107">
        <v>230.31</v>
      </c>
      <c r="FJ542" s="112">
        <v>1298.9000000000001</v>
      </c>
      <c r="FK542" s="107">
        <v>3.84</v>
      </c>
      <c r="FL542" s="107">
        <v>213.95</v>
      </c>
      <c r="FM542" s="107">
        <v>15474.93</v>
      </c>
      <c r="FN542" s="112">
        <v>15355.64</v>
      </c>
      <c r="FO542" s="107">
        <v>112.42</v>
      </c>
      <c r="FP542" s="107">
        <v>214.89</v>
      </c>
      <c r="FQ542" s="112">
        <v>7733.77</v>
      </c>
      <c r="FR542" s="107">
        <v>56.62</v>
      </c>
      <c r="FS542" s="107">
        <v>213.37</v>
      </c>
      <c r="FT542" s="107">
        <v>154.35</v>
      </c>
      <c r="FU542" s="107">
        <v>13.4</v>
      </c>
      <c r="FV542" s="107">
        <v>539.19000000000005</v>
      </c>
      <c r="FW542" s="107">
        <v>162.37</v>
      </c>
      <c r="FX542" s="107">
        <v>14.09</v>
      </c>
      <c r="FY542" s="107">
        <v>553.76</v>
      </c>
      <c r="FZ542" s="107">
        <v>3069201.48</v>
      </c>
      <c r="GA542" s="107">
        <v>20.73</v>
      </c>
      <c r="GB542" s="107">
        <v>647.42999999999995</v>
      </c>
      <c r="GC542" s="107">
        <v>8838353.7200000007</v>
      </c>
      <c r="GD542" s="107">
        <v>59.68</v>
      </c>
      <c r="GE542" s="113">
        <v>567.65</v>
      </c>
      <c r="GF542" s="113">
        <v>126.8</v>
      </c>
      <c r="GG542" s="113">
        <v>44</v>
      </c>
      <c r="GH542" s="113">
        <v>95.4</v>
      </c>
      <c r="GI542" s="113">
        <v>51.4</v>
      </c>
      <c r="GJ542" s="113">
        <v>47.9</v>
      </c>
      <c r="GK542" s="113">
        <v>229.6</v>
      </c>
      <c r="GL542" s="107">
        <v>0</v>
      </c>
      <c r="GM542" s="107">
        <v>2</v>
      </c>
      <c r="GN542" s="107">
        <v>0</v>
      </c>
      <c r="GO542" s="133">
        <v>2</v>
      </c>
      <c r="GP542" s="133">
        <v>0</v>
      </c>
      <c r="GQ542" s="133">
        <v>0</v>
      </c>
      <c r="GR542" s="133" t="s">
        <v>1106</v>
      </c>
      <c r="GS542" s="72"/>
      <c r="GT542" s="72">
        <v>0.87170000000000003</v>
      </c>
      <c r="GU542" s="72">
        <v>0.91890000000000005</v>
      </c>
      <c r="GV542" s="72">
        <v>0.94159999999999999</v>
      </c>
      <c r="GW542" s="72">
        <v>0.93069999999999997</v>
      </c>
      <c r="GX542" s="72" t="s">
        <v>1085</v>
      </c>
      <c r="GY542" s="72">
        <v>0.98</v>
      </c>
      <c r="GZ542" s="72">
        <v>769</v>
      </c>
      <c r="HA542" s="133" t="s">
        <v>1587</v>
      </c>
      <c r="HB542" s="133" t="s">
        <v>981</v>
      </c>
      <c r="HC542" s="53" t="str">
        <f>IF(IFERROR(FIND("TGG",#REF!),"0")&lt;&gt;"0",SUBSTITUTE(#REF!,"TGG",""),"0")</f>
        <v>0</v>
      </c>
      <c r="HD542" s="56">
        <f t="shared" si="59"/>
        <v>2021</v>
      </c>
      <c r="HF542" s="56" t="e">
        <f>MATCH(ROUND(#REF!,1),#REF!,0)</f>
        <v>#REF!</v>
      </c>
      <c r="HG542" s="56" t="e">
        <f>MATCH(ROUND(#REF!,1),#REF!,0)</f>
        <v>#REF!</v>
      </c>
      <c r="HH542" s="56" t="e">
        <f>MATCH(ROUND(#REF!,1),#REF!,0)</f>
        <v>#REF!</v>
      </c>
      <c r="HI542" s="56" t="e">
        <f>MATCH(ROUND(#REF!,1),#REF!,0)</f>
        <v>#REF!</v>
      </c>
      <c r="HK542" s="115">
        <f t="shared" si="56"/>
        <v>2</v>
      </c>
      <c r="HL542" s="115" t="str" cm="1">
        <f t="array" ref="HL542">IFERROR(INDEX(#REF!,'5. Data Set'!HH542),"")</f>
        <v/>
      </c>
      <c r="HN542" s="116" t="str" cm="1">
        <f t="array" ref="HN542">IF(IFERROR(INDEX($E$5:$E$900,SMALL(IF(ROUND($EH$5:$EH$900,1)=ROUND($EH542,1),ROW($EH$5:$EH$900)-4,""),1)),"")=$E542,"",IFERROR(INDEX($E$5:$E$900,SMALL(IF(ROUND($EH$5:$EH$900,1)=ROUND($EH542,1),ROW($EH$5:$EH$900)-4,""),1)),""))</f>
        <v/>
      </c>
      <c r="HO542" s="116" t="str" cm="1">
        <f t="array" ref="HO542">IF(IFERROR(INDEX($E$5:$E$900,SMALL(IF(ROUND($EH$5:$EH$900,1)=ROUND($EH542,1),ROW($EH$5:$EH$900)-4,""),2)),"")=$E542,"",IFERROR(INDEX($E$5:$E$900,SMALL(IF(ROUND($EH$5:$EH$900,1)=ROUND($EH542,1),ROW($EH$5:$EH$900)-4,""),2)),""))</f>
        <v/>
      </c>
      <c r="HP542" s="116" t="str" cm="1">
        <f t="array" ref="HP542">IF(IFERROR(INDEX($E$5:$E$900,SMALL(IF(ROUND($EH$5:$EH$900,1)=ROUND($EH542,1),ROW($EH$5:$EH$900)-4,""),3)),"")=$E542,"",IFERROR(INDEX($E$5:$E$900,SMALL(IF(ROUND($EH$5:$EH$900,1)=ROUND($EH542,1),ROW($EH$5:$EH$900)-4,""),3)),""))</f>
        <v/>
      </c>
      <c r="HQ542" s="117" t="str" cm="1">
        <f t="array" ref="HQ542">IF(IFERROR(INDEX($E$5:$E$900,SMALL(IF(ROUND($EH$5:$EH$900,1)=ROUND($EH542,1),ROW($EH$5:$EH$900)-4,""),4)),"")=$E542,"",IFERROR(INDEX($E$5:$E$900,SMALL(IF(ROUND($EH$5:$EH$900,1)=ROUND($EH542,1),ROW($EH$5:$EH$900)-4,""),4)),""))</f>
        <v/>
      </c>
      <c r="HR542" s="118"/>
      <c r="HS542" s="105" t="str">
        <f t="shared" si="57"/>
        <v>BCXQ</v>
      </c>
      <c r="HT542" s="119" t="str">
        <f t="shared" si="58"/>
        <v/>
      </c>
      <c r="HU542" s="119" t="str">
        <f t="shared" si="58"/>
        <v/>
      </c>
      <c r="HV542" s="119" t="str">
        <f t="shared" si="58"/>
        <v/>
      </c>
      <c r="HW542" s="119" t="str">
        <f t="shared" si="58"/>
        <v/>
      </c>
    </row>
    <row r="543" spans="1:231" ht="15" customHeight="1" x14ac:dyDescent="0.25">
      <c r="A543" s="110" t="s">
        <v>1072</v>
      </c>
      <c r="B543" s="110" t="s">
        <v>1647</v>
      </c>
      <c r="C543" s="107" t="s">
        <v>1074</v>
      </c>
      <c r="D543" s="108">
        <v>2021</v>
      </c>
      <c r="E543" s="109" t="s">
        <v>1648</v>
      </c>
      <c r="F543" s="107" t="s">
        <v>300</v>
      </c>
      <c r="G543" s="107" t="s">
        <v>1076</v>
      </c>
      <c r="H543" s="107" t="s">
        <v>1076</v>
      </c>
      <c r="I543" s="107" t="s">
        <v>1076</v>
      </c>
      <c r="J543" s="107" t="s">
        <v>1076</v>
      </c>
      <c r="K543" s="107" t="s">
        <v>1076</v>
      </c>
      <c r="L543" s="107" t="s">
        <v>1076</v>
      </c>
      <c r="M543" s="107" t="s">
        <v>1076</v>
      </c>
      <c r="N543" s="107" t="s">
        <v>1076</v>
      </c>
      <c r="O543" s="107" t="s">
        <v>1076</v>
      </c>
      <c r="P543" s="107" t="s">
        <v>1076</v>
      </c>
      <c r="Q543" s="107" t="s">
        <v>1076</v>
      </c>
      <c r="R543" s="107" t="s">
        <v>1076</v>
      </c>
      <c r="S543" s="107" t="s">
        <v>1077</v>
      </c>
      <c r="T543" s="107" t="s">
        <v>1077</v>
      </c>
      <c r="U543" s="107" t="s">
        <v>1077</v>
      </c>
      <c r="V543" s="107" t="s">
        <v>1077</v>
      </c>
      <c r="W543" s="107" t="s">
        <v>18</v>
      </c>
      <c r="X543" s="105" t="s">
        <v>1098</v>
      </c>
      <c r="Y543" s="107" t="s">
        <v>296</v>
      </c>
      <c r="Z543" s="107">
        <v>1</v>
      </c>
      <c r="AA543" s="107" t="s">
        <v>1138</v>
      </c>
      <c r="AB543" s="110">
        <v>2</v>
      </c>
      <c r="AC543" s="110">
        <v>2</v>
      </c>
      <c r="AD543" s="107">
        <v>2300</v>
      </c>
      <c r="AE543" s="107">
        <v>40</v>
      </c>
      <c r="AF543" s="107">
        <v>2</v>
      </c>
      <c r="AG543" s="107">
        <v>511700</v>
      </c>
      <c r="AH543" s="107">
        <v>16</v>
      </c>
      <c r="AI543" s="107" t="s">
        <v>1649</v>
      </c>
      <c r="AJ543" s="110">
        <v>2</v>
      </c>
      <c r="AK543" s="110"/>
      <c r="AL543" s="107"/>
      <c r="AM543" s="107">
        <v>2</v>
      </c>
      <c r="AN543" s="110" t="s">
        <v>756</v>
      </c>
      <c r="AO543" s="110">
        <v>1050</v>
      </c>
      <c r="AP543" s="107" t="s">
        <v>1583</v>
      </c>
      <c r="AQ543" s="107" t="s">
        <v>1584</v>
      </c>
      <c r="AR543" s="107" t="s">
        <v>1585</v>
      </c>
      <c r="AS543" s="107" t="s">
        <v>1586</v>
      </c>
      <c r="AT543" s="107" t="s">
        <v>478</v>
      </c>
      <c r="AU543" s="111">
        <v>20.285</v>
      </c>
      <c r="AV543" s="111">
        <v>23.001000000000001</v>
      </c>
      <c r="AW543" s="111">
        <v>32.426000000000002</v>
      </c>
      <c r="AX543" s="111">
        <v>18.440000000000001</v>
      </c>
      <c r="AY543" s="111">
        <v>16.376999999999999</v>
      </c>
      <c r="AZ543" s="111">
        <v>207.95099999999999</v>
      </c>
      <c r="BA543" s="111">
        <v>18.059999999999999</v>
      </c>
      <c r="BB543" s="111">
        <v>15.539</v>
      </c>
      <c r="BC543" s="111">
        <v>170.88300000000001</v>
      </c>
      <c r="BD543" s="111">
        <v>25.539000000000001</v>
      </c>
      <c r="BE543" s="111">
        <v>166.958</v>
      </c>
      <c r="BF543" s="111">
        <v>38.1</v>
      </c>
      <c r="BG543" s="107">
        <v>175679.05</v>
      </c>
      <c r="BH543" s="112">
        <v>175393.011</v>
      </c>
      <c r="BI543" s="111">
        <v>25.33</v>
      </c>
      <c r="BJ543" s="112">
        <v>852.70299999999997</v>
      </c>
      <c r="BK543" s="112">
        <v>131756.79999999999</v>
      </c>
      <c r="BL543" s="111">
        <v>19.027999999999999</v>
      </c>
      <c r="BM543" s="112">
        <v>853.24199999999996</v>
      </c>
      <c r="BN543" s="112">
        <v>87779.547000000006</v>
      </c>
      <c r="BO543" s="111">
        <v>12.677</v>
      </c>
      <c r="BP543" s="112">
        <v>714.21299999999997</v>
      </c>
      <c r="BQ543" s="112">
        <v>43884.173000000003</v>
      </c>
      <c r="BR543" s="111">
        <v>6.3380000000000001</v>
      </c>
      <c r="BS543" s="107">
        <v>440.08699999999999</v>
      </c>
      <c r="BT543" s="107">
        <v>1585548.04</v>
      </c>
      <c r="BU543" s="112">
        <v>1584985.081</v>
      </c>
      <c r="BV543" s="107">
        <v>26.86</v>
      </c>
      <c r="BW543" s="107">
        <v>862.16499999999996</v>
      </c>
      <c r="BX543" s="107">
        <v>1189072.2450000001</v>
      </c>
      <c r="BY543" s="107">
        <v>20.151</v>
      </c>
      <c r="BZ543" s="107">
        <v>817.64499999999998</v>
      </c>
      <c r="CA543" s="107">
        <v>792708.196</v>
      </c>
      <c r="CB543" s="107">
        <v>13.433999999999999</v>
      </c>
      <c r="CC543" s="107">
        <v>683.61</v>
      </c>
      <c r="CD543" s="107">
        <v>396444.38400000002</v>
      </c>
      <c r="CE543" s="107">
        <v>6.718</v>
      </c>
      <c r="CF543" s="107">
        <v>362.19400000000002</v>
      </c>
      <c r="CG543" s="107">
        <v>601935.89</v>
      </c>
      <c r="CH543" s="112">
        <v>609932.26899999997</v>
      </c>
      <c r="CI543" s="107">
        <v>38.249000000000002</v>
      </c>
      <c r="CJ543" s="107">
        <v>796.35500000000002</v>
      </c>
      <c r="CK543" s="107">
        <v>451376.58</v>
      </c>
      <c r="CL543" s="107">
        <v>28.306000000000001</v>
      </c>
      <c r="CM543" s="107">
        <v>801.85500000000002</v>
      </c>
      <c r="CN543" s="107">
        <v>300836.717</v>
      </c>
      <c r="CO543" s="107">
        <v>18.864999999999998</v>
      </c>
      <c r="CP543" s="107">
        <v>668.6</v>
      </c>
      <c r="CQ543" s="107">
        <v>150294.234</v>
      </c>
      <c r="CR543" s="107">
        <v>9.4250000000000007</v>
      </c>
      <c r="CS543" s="107">
        <v>407.858</v>
      </c>
      <c r="CT543" s="107">
        <v>310336.40999999997</v>
      </c>
      <c r="CU543" s="112">
        <v>310430.38</v>
      </c>
      <c r="CV543" s="107">
        <v>20.62</v>
      </c>
      <c r="CW543" s="107">
        <v>803.55</v>
      </c>
      <c r="CX543" s="112">
        <v>232861.69</v>
      </c>
      <c r="CY543" s="107">
        <v>15.47</v>
      </c>
      <c r="CZ543" s="107">
        <v>739.39</v>
      </c>
      <c r="DA543" s="112">
        <v>155186.95000000001</v>
      </c>
      <c r="DB543" s="107">
        <v>10.31</v>
      </c>
      <c r="DC543" s="107">
        <v>645.27</v>
      </c>
      <c r="DD543" s="112">
        <v>77570.86</v>
      </c>
      <c r="DE543" s="107">
        <v>5.15</v>
      </c>
      <c r="DF543" s="107">
        <v>381.96</v>
      </c>
      <c r="DG543" s="107">
        <v>396371.32</v>
      </c>
      <c r="DH543" s="112">
        <v>396165.21</v>
      </c>
      <c r="DI543" s="107">
        <v>18.97</v>
      </c>
      <c r="DJ543" s="107">
        <v>816.75</v>
      </c>
      <c r="DK543" s="112">
        <v>297387.98</v>
      </c>
      <c r="DL543" s="107">
        <v>14.24</v>
      </c>
      <c r="DM543" s="107">
        <v>802.66</v>
      </c>
      <c r="DN543" s="112">
        <v>198256.56</v>
      </c>
      <c r="DO543" s="107">
        <v>9.49</v>
      </c>
      <c r="DP543" s="107">
        <v>679.14</v>
      </c>
      <c r="DQ543" s="112">
        <v>99110.57</v>
      </c>
      <c r="DR543" s="107">
        <v>4.75</v>
      </c>
      <c r="DS543" s="107">
        <v>379.81</v>
      </c>
      <c r="DT543" s="107">
        <v>237332.66</v>
      </c>
      <c r="DU543" s="112">
        <v>237319.69</v>
      </c>
      <c r="DV543" s="107">
        <v>242.94</v>
      </c>
      <c r="DW543" s="107">
        <v>815.74</v>
      </c>
      <c r="DX543" s="112">
        <v>178104.18</v>
      </c>
      <c r="DY543" s="107">
        <v>182.33</v>
      </c>
      <c r="DZ543" s="107">
        <v>801.12</v>
      </c>
      <c r="EA543" s="112">
        <v>118666.65</v>
      </c>
      <c r="EB543" s="107">
        <v>121.48</v>
      </c>
      <c r="EC543" s="107">
        <v>691.31</v>
      </c>
      <c r="ED543" s="112">
        <v>59360.15</v>
      </c>
      <c r="EE543" s="107">
        <v>60.77</v>
      </c>
      <c r="EF543" s="107">
        <v>387.04</v>
      </c>
      <c r="EG543" s="107">
        <v>7940938.6699999999</v>
      </c>
      <c r="EH543" s="111">
        <v>7895668.5499999998</v>
      </c>
      <c r="EI543" s="107">
        <v>22.297000000000001</v>
      </c>
      <c r="EJ543" s="107">
        <v>805.58</v>
      </c>
      <c r="EK543" s="112">
        <v>6959379.818</v>
      </c>
      <c r="EL543" s="107">
        <v>19.652999999999999</v>
      </c>
      <c r="EM543" s="107">
        <v>841.68100000000004</v>
      </c>
      <c r="EN543" s="112">
        <v>5955461.3341199998</v>
      </c>
      <c r="EO543" s="107">
        <v>16.818000000000001</v>
      </c>
      <c r="EP543" s="107">
        <v>802.20699999999999</v>
      </c>
      <c r="EQ543" s="112">
        <v>4963946.7821199996</v>
      </c>
      <c r="ER543" s="107">
        <v>14.018000000000001</v>
      </c>
      <c r="ES543" s="107">
        <v>745.50800000000004</v>
      </c>
      <c r="ET543" s="112">
        <v>3964995.8709800001</v>
      </c>
      <c r="EU543" s="107">
        <v>11.196999999999999</v>
      </c>
      <c r="EV543" s="107">
        <v>650.71199999999999</v>
      </c>
      <c r="EW543" s="112">
        <v>2975605.9930199999</v>
      </c>
      <c r="EX543" s="107">
        <v>8.4030000000000005</v>
      </c>
      <c r="EY543" s="107">
        <v>477.95</v>
      </c>
      <c r="EZ543" s="112">
        <v>1990465.4631399999</v>
      </c>
      <c r="FA543" s="107">
        <v>5.6210000000000004</v>
      </c>
      <c r="FB543" s="107">
        <v>366.49599999999998</v>
      </c>
      <c r="FC543" s="112">
        <v>993285.11369999999</v>
      </c>
      <c r="FD543" s="107">
        <v>2.8050000000000002</v>
      </c>
      <c r="FE543" s="107">
        <v>292.97399999999999</v>
      </c>
      <c r="FF543" s="107">
        <v>2433.17</v>
      </c>
      <c r="FG543" s="112">
        <v>2474.41</v>
      </c>
      <c r="FH543" s="107">
        <v>7.31</v>
      </c>
      <c r="FI543" s="107">
        <v>335.3</v>
      </c>
      <c r="FJ543" s="112">
        <v>1222.68</v>
      </c>
      <c r="FK543" s="107">
        <v>3.61</v>
      </c>
      <c r="FL543" s="107">
        <v>326.2</v>
      </c>
      <c r="FM543" s="107">
        <v>11208.05</v>
      </c>
      <c r="FN543" s="112">
        <v>11163.22</v>
      </c>
      <c r="FO543" s="107">
        <v>81.73</v>
      </c>
      <c r="FP543" s="107">
        <v>341.96</v>
      </c>
      <c r="FQ543" s="112">
        <v>5599.11</v>
      </c>
      <c r="FR543" s="107">
        <v>40.99</v>
      </c>
      <c r="FS543" s="107">
        <v>335.51</v>
      </c>
      <c r="FT543" s="107">
        <v>244.85</v>
      </c>
      <c r="FU543" s="107">
        <v>21.25</v>
      </c>
      <c r="FV543" s="107">
        <v>820.56</v>
      </c>
      <c r="FW543" s="107">
        <v>245.53</v>
      </c>
      <c r="FX543" s="107">
        <v>21.31</v>
      </c>
      <c r="FY543" s="107">
        <v>846.4</v>
      </c>
      <c r="FZ543" s="107">
        <v>3284929.26</v>
      </c>
      <c r="GA543" s="107">
        <v>22.18</v>
      </c>
      <c r="GB543" s="107">
        <v>860.9</v>
      </c>
      <c r="GC543" s="107">
        <v>21704457.75</v>
      </c>
      <c r="GD543" s="107">
        <v>146.56</v>
      </c>
      <c r="GE543" s="113">
        <v>877.81</v>
      </c>
      <c r="GF543" s="113">
        <v>196.4</v>
      </c>
      <c r="GG543" s="113">
        <v>29</v>
      </c>
      <c r="GH543" s="113">
        <v>51.5</v>
      </c>
      <c r="GI543" s="113">
        <v>65.3</v>
      </c>
      <c r="GJ543" s="113">
        <v>38.1</v>
      </c>
      <c r="GK543" s="113">
        <v>229.5</v>
      </c>
      <c r="GL543" s="107">
        <v>0</v>
      </c>
      <c r="GM543" s="107">
        <v>2</v>
      </c>
      <c r="GN543" s="107">
        <v>0</v>
      </c>
      <c r="GO543" s="133">
        <v>2</v>
      </c>
      <c r="GP543" s="133">
        <v>0</v>
      </c>
      <c r="GQ543" s="133">
        <v>0</v>
      </c>
      <c r="GR543" s="133" t="s">
        <v>1106</v>
      </c>
      <c r="GS543" s="72"/>
      <c r="GT543" s="72">
        <v>0.88519999999999999</v>
      </c>
      <c r="GU543" s="72">
        <v>0.92600000000000005</v>
      </c>
      <c r="GV543" s="72">
        <v>0.94369999999999998</v>
      </c>
      <c r="GW543" s="72">
        <v>0.92749999999999999</v>
      </c>
      <c r="GX543" s="72" t="s">
        <v>1085</v>
      </c>
      <c r="GY543" s="72">
        <v>0.99</v>
      </c>
      <c r="GZ543" s="72">
        <v>1066</v>
      </c>
      <c r="HA543" s="133" t="s">
        <v>1587</v>
      </c>
      <c r="HB543" s="133" t="s">
        <v>981</v>
      </c>
      <c r="HC543" s="53" t="str">
        <f>IF(IFERROR(FIND("TGG",#REF!),"0")&lt;&gt;"0",SUBSTITUTE(#REF!,"TGG",""),"0")</f>
        <v>0</v>
      </c>
      <c r="HD543" s="56">
        <f t="shared" si="59"/>
        <v>2021</v>
      </c>
      <c r="HF543" s="56" t="e">
        <f>MATCH(ROUND(#REF!,1),#REF!,0)</f>
        <v>#REF!</v>
      </c>
      <c r="HG543" s="56" t="e">
        <f>MATCH(ROUND(#REF!,1),#REF!,0)</f>
        <v>#REF!</v>
      </c>
      <c r="HH543" s="56" t="e">
        <f>MATCH(ROUND(#REF!,1),#REF!,0)</f>
        <v>#REF!</v>
      </c>
      <c r="HI543" s="56" t="e">
        <f>MATCH(ROUND(#REF!,1),#REF!,0)</f>
        <v>#REF!</v>
      </c>
      <c r="HK543" s="115">
        <f t="shared" si="56"/>
        <v>2</v>
      </c>
      <c r="HL543" s="115" t="str" cm="1">
        <f t="array" ref="HL543">IFERROR(INDEX(#REF!,'5. Data Set'!HH543),"")</f>
        <v/>
      </c>
      <c r="HN543" s="116" t="str" cm="1">
        <f t="array" ref="HN543">IF(IFERROR(INDEX($E$5:$E$900,SMALL(IF(ROUND($EH$5:$EH$900,1)=ROUND($EH543,1),ROW($EH$5:$EH$900)-4,""),1)),"")=$E543,"",IFERROR(INDEX($E$5:$E$900,SMALL(IF(ROUND($EH$5:$EH$900,1)=ROUND($EH543,1),ROW($EH$5:$EH$900)-4,""),1)),""))</f>
        <v/>
      </c>
      <c r="HO543" s="116" t="str" cm="1">
        <f t="array" ref="HO543">IF(IFERROR(INDEX($E$5:$E$900,SMALL(IF(ROUND($EH$5:$EH$900,1)=ROUND($EH543,1),ROW($EH$5:$EH$900)-4,""),2)),"")=$E543,"",IFERROR(INDEX($E$5:$E$900,SMALL(IF(ROUND($EH$5:$EH$900,1)=ROUND($EH543,1),ROW($EH$5:$EH$900)-4,""),2)),""))</f>
        <v/>
      </c>
      <c r="HP543" s="116" t="str" cm="1">
        <f t="array" ref="HP543">IF(IFERROR(INDEX($E$5:$E$900,SMALL(IF(ROUND($EH$5:$EH$900,1)=ROUND($EH543,1),ROW($EH$5:$EH$900)-4,""),3)),"")=$E543,"",IFERROR(INDEX($E$5:$E$900,SMALL(IF(ROUND($EH$5:$EH$900,1)=ROUND($EH543,1),ROW($EH$5:$EH$900)-4,""),3)),""))</f>
        <v/>
      </c>
      <c r="HQ543" s="117" t="str" cm="1">
        <f t="array" ref="HQ543">IF(IFERROR(INDEX($E$5:$E$900,SMALL(IF(ROUND($EH$5:$EH$900,1)=ROUND($EH543,1),ROW($EH$5:$EH$900)-4,""),4)),"")=$E543,"",IFERROR(INDEX($E$5:$E$900,SMALL(IF(ROUND($EH$5:$EH$900,1)=ROUND($EH543,1),ROW($EH$5:$EH$900)-4,""),4)),""))</f>
        <v/>
      </c>
      <c r="HR543" s="118"/>
      <c r="HS543" s="105" t="str">
        <f t="shared" si="57"/>
        <v>BCXR</v>
      </c>
      <c r="HT543" s="119" t="str">
        <f t="shared" si="58"/>
        <v/>
      </c>
      <c r="HU543" s="119" t="str">
        <f t="shared" si="58"/>
        <v/>
      </c>
      <c r="HV543" s="119" t="str">
        <f t="shared" si="58"/>
        <v/>
      </c>
      <c r="HW543" s="119" t="str">
        <f t="shared" si="58"/>
        <v/>
      </c>
    </row>
    <row r="544" spans="1:231" ht="12.75" customHeight="1" x14ac:dyDescent="0.25">
      <c r="A544" s="110" t="s">
        <v>1072</v>
      </c>
      <c r="B544" s="110" t="s">
        <v>1647</v>
      </c>
      <c r="C544" s="107" t="s">
        <v>1074</v>
      </c>
      <c r="D544" s="108">
        <v>2021</v>
      </c>
      <c r="E544" s="109" t="s">
        <v>1650</v>
      </c>
      <c r="F544" s="107" t="s">
        <v>309</v>
      </c>
      <c r="G544" s="107" t="s">
        <v>1076</v>
      </c>
      <c r="H544" s="107" t="s">
        <v>1076</v>
      </c>
      <c r="I544" s="107" t="s">
        <v>1076</v>
      </c>
      <c r="J544" s="107" t="s">
        <v>1076</v>
      </c>
      <c r="K544" s="107" t="s">
        <v>1076</v>
      </c>
      <c r="L544" s="107" t="s">
        <v>1076</v>
      </c>
      <c r="M544" s="107" t="s">
        <v>1076</v>
      </c>
      <c r="N544" s="107" t="s">
        <v>1076</v>
      </c>
      <c r="O544" s="107" t="s">
        <v>1076</v>
      </c>
      <c r="P544" s="107" t="s">
        <v>1076</v>
      </c>
      <c r="Q544" s="107" t="s">
        <v>1076</v>
      </c>
      <c r="R544" s="107" t="s">
        <v>1076</v>
      </c>
      <c r="S544" s="107" t="s">
        <v>1077</v>
      </c>
      <c r="T544" s="107" t="s">
        <v>1077</v>
      </c>
      <c r="U544" s="107" t="s">
        <v>1077</v>
      </c>
      <c r="V544" s="107" t="s">
        <v>1077</v>
      </c>
      <c r="W544" s="107" t="s">
        <v>18</v>
      </c>
      <c r="X544" s="105" t="s">
        <v>1098</v>
      </c>
      <c r="Y544" s="107" t="s">
        <v>296</v>
      </c>
      <c r="Z544" s="107">
        <v>1</v>
      </c>
      <c r="AA544" s="107" t="s">
        <v>1611</v>
      </c>
      <c r="AB544" s="246">
        <v>2</v>
      </c>
      <c r="AC544" s="110">
        <v>2</v>
      </c>
      <c r="AD544" s="107">
        <v>2800</v>
      </c>
      <c r="AE544" s="107">
        <v>16</v>
      </c>
      <c r="AF544" s="107">
        <v>2</v>
      </c>
      <c r="AG544" s="107">
        <v>255700</v>
      </c>
      <c r="AH544" s="107">
        <v>16</v>
      </c>
      <c r="AI544" s="107" t="s">
        <v>1638</v>
      </c>
      <c r="AJ544" s="110">
        <v>2</v>
      </c>
      <c r="AK544" s="110"/>
      <c r="AL544" s="107"/>
      <c r="AM544" s="107">
        <v>2</v>
      </c>
      <c r="AN544" s="110" t="s">
        <v>756</v>
      </c>
      <c r="AO544" s="110">
        <v>1050</v>
      </c>
      <c r="AP544" s="107" t="s">
        <v>1583</v>
      </c>
      <c r="AQ544" s="107" t="s">
        <v>1584</v>
      </c>
      <c r="AR544" s="107" t="s">
        <v>1585</v>
      </c>
      <c r="AS544" s="107" t="s">
        <v>1586</v>
      </c>
      <c r="AT544" s="107" t="s">
        <v>478</v>
      </c>
      <c r="AU544" s="111">
        <v>9.91</v>
      </c>
      <c r="AV544" s="111">
        <v>16.393999999999998</v>
      </c>
      <c r="AW544" s="111">
        <v>13.99</v>
      </c>
      <c r="AX544" s="111">
        <v>8.8350000000000009</v>
      </c>
      <c r="AY544" s="111">
        <v>7.06</v>
      </c>
      <c r="AZ544" s="111">
        <v>88.186999999999998</v>
      </c>
      <c r="BA544" s="111">
        <v>9.2530000000000001</v>
      </c>
      <c r="BB544" s="111">
        <v>23.248999999999999</v>
      </c>
      <c r="BC544" s="111">
        <v>262.18200000000002</v>
      </c>
      <c r="BD544" s="111">
        <v>29.123000000000001</v>
      </c>
      <c r="BE544" s="111">
        <v>74.501000000000005</v>
      </c>
      <c r="BF544" s="111">
        <v>22.1</v>
      </c>
      <c r="BG544" s="107">
        <v>44756.63</v>
      </c>
      <c r="BH544" s="112">
        <v>44608.072</v>
      </c>
      <c r="BI544" s="111">
        <v>6.4420000000000002</v>
      </c>
      <c r="BJ544" s="112">
        <v>428.61099999999999</v>
      </c>
      <c r="BK544" s="112">
        <v>33536.756999999998</v>
      </c>
      <c r="BL544" s="111">
        <v>4.843</v>
      </c>
      <c r="BM544" s="112">
        <v>400.827</v>
      </c>
      <c r="BN544" s="112">
        <v>22340.041000000001</v>
      </c>
      <c r="BO544" s="111">
        <v>3.226</v>
      </c>
      <c r="BP544" s="112">
        <v>384.49400000000003</v>
      </c>
      <c r="BQ544" s="112">
        <v>11167.96</v>
      </c>
      <c r="BR544" s="111">
        <v>1.613</v>
      </c>
      <c r="BS544" s="107">
        <v>254.83500000000001</v>
      </c>
      <c r="BT544" s="107">
        <v>576328.64</v>
      </c>
      <c r="BU544" s="112">
        <v>575357.54099999997</v>
      </c>
      <c r="BV544" s="107">
        <v>9.75</v>
      </c>
      <c r="BW544" s="107">
        <v>381.19499999999999</v>
      </c>
      <c r="BX544" s="107">
        <v>432337.61099999998</v>
      </c>
      <c r="BY544" s="107">
        <v>7.327</v>
      </c>
      <c r="BZ544" s="107">
        <v>412.49599999999998</v>
      </c>
      <c r="CA544" s="107">
        <v>288341.01500000001</v>
      </c>
      <c r="CB544" s="107">
        <v>4.8860000000000001</v>
      </c>
      <c r="CC544" s="107">
        <v>324.22199999999998</v>
      </c>
      <c r="CD544" s="107">
        <v>143981.63399999999</v>
      </c>
      <c r="CE544" s="107">
        <v>2.44</v>
      </c>
      <c r="CF544" s="107">
        <v>231.32499999999999</v>
      </c>
      <c r="CG544" s="107">
        <v>146106.26</v>
      </c>
      <c r="CH544" s="112">
        <v>145899.185</v>
      </c>
      <c r="CI544" s="107">
        <v>9.1489999999999991</v>
      </c>
      <c r="CJ544" s="107">
        <v>414.72899999999998</v>
      </c>
      <c r="CK544" s="107">
        <v>109667.14</v>
      </c>
      <c r="CL544" s="107">
        <v>6.8769999999999998</v>
      </c>
      <c r="CM544" s="107">
        <v>414.74299999999999</v>
      </c>
      <c r="CN544" s="107">
        <v>73055.164000000004</v>
      </c>
      <c r="CO544" s="107">
        <v>4.5810000000000004</v>
      </c>
      <c r="CP544" s="107">
        <v>392.83100000000002</v>
      </c>
      <c r="CQ544" s="107">
        <v>36595.624000000003</v>
      </c>
      <c r="CR544" s="107">
        <v>2.2949999999999999</v>
      </c>
      <c r="CS544" s="107">
        <v>255.54900000000001</v>
      </c>
      <c r="CT544" s="107">
        <v>70361.240000000005</v>
      </c>
      <c r="CU544" s="107">
        <v>70364.83</v>
      </c>
      <c r="CV544" s="107">
        <v>4.67</v>
      </c>
      <c r="CW544" s="107">
        <v>340.84</v>
      </c>
      <c r="CX544" s="112">
        <v>52739.25</v>
      </c>
      <c r="CY544" s="107">
        <v>3.5</v>
      </c>
      <c r="CZ544" s="107">
        <v>344.2</v>
      </c>
      <c r="DA544" s="112">
        <v>35146.339999999997</v>
      </c>
      <c r="DB544" s="107">
        <v>2.33</v>
      </c>
      <c r="DC544" s="107">
        <v>316.89999999999998</v>
      </c>
      <c r="DD544" s="112">
        <v>17624.82</v>
      </c>
      <c r="DE544" s="107">
        <v>1.17</v>
      </c>
      <c r="DF544" s="107">
        <v>197.48</v>
      </c>
      <c r="DG544" s="107">
        <v>93416.26</v>
      </c>
      <c r="DH544" s="112">
        <v>93392.67</v>
      </c>
      <c r="DI544" s="107">
        <v>4.47</v>
      </c>
      <c r="DJ544" s="107">
        <v>415.53</v>
      </c>
      <c r="DK544" s="112">
        <v>70101.919999999998</v>
      </c>
      <c r="DL544" s="107">
        <v>3.36</v>
      </c>
      <c r="DM544" s="107">
        <v>415.06</v>
      </c>
      <c r="DN544" s="112">
        <v>46778.59</v>
      </c>
      <c r="DO544" s="107">
        <v>2.2400000000000002</v>
      </c>
      <c r="DP544" s="107">
        <v>377.46</v>
      </c>
      <c r="DQ544" s="112">
        <v>23381.15</v>
      </c>
      <c r="DR544" s="107">
        <v>1.1200000000000001</v>
      </c>
      <c r="DS544" s="107">
        <v>232.57</v>
      </c>
      <c r="DT544" s="107">
        <v>53615.88</v>
      </c>
      <c r="DU544" s="112">
        <v>53659.58</v>
      </c>
      <c r="DV544" s="107">
        <v>54.93</v>
      </c>
      <c r="DW544" s="107">
        <v>383.79</v>
      </c>
      <c r="DX544" s="112">
        <v>40212.5</v>
      </c>
      <c r="DY544" s="107">
        <v>41.17</v>
      </c>
      <c r="DZ544" s="107">
        <v>414.87</v>
      </c>
      <c r="EA544" s="112">
        <v>26854.38</v>
      </c>
      <c r="EB544" s="107">
        <v>27.49</v>
      </c>
      <c r="EC544" s="107">
        <v>376.93</v>
      </c>
      <c r="ED544" s="112">
        <v>13407.64</v>
      </c>
      <c r="EE544" s="107">
        <v>13.73</v>
      </c>
      <c r="EF544" s="107">
        <v>235.07</v>
      </c>
      <c r="EG544" s="107">
        <v>2041320.18</v>
      </c>
      <c r="EH544" s="111">
        <v>2043175.73</v>
      </c>
      <c r="EI544" s="107">
        <v>5.77</v>
      </c>
      <c r="EJ544" s="107">
        <v>356.64</v>
      </c>
      <c r="EK544" s="112">
        <v>1776425.922</v>
      </c>
      <c r="EL544" s="107">
        <v>5.0170000000000003</v>
      </c>
      <c r="EM544" s="107">
        <v>362.435</v>
      </c>
      <c r="EN544" s="112">
        <v>1535076.9938999999</v>
      </c>
      <c r="EO544" s="107">
        <v>4.335</v>
      </c>
      <c r="EP544" s="107">
        <v>356.84199999999998</v>
      </c>
      <c r="EQ544" s="112">
        <v>1273033.8622999999</v>
      </c>
      <c r="ER544" s="107">
        <v>3.5950000000000002</v>
      </c>
      <c r="ES544" s="107">
        <v>342.12799999999999</v>
      </c>
      <c r="ET544" s="112">
        <v>1024446.99962</v>
      </c>
      <c r="EU544" s="107">
        <v>2.8929999999999998</v>
      </c>
      <c r="EV544" s="107">
        <v>321.09300000000002</v>
      </c>
      <c r="EW544" s="112">
        <v>760987.41865999997</v>
      </c>
      <c r="EX544" s="107">
        <v>2.149</v>
      </c>
      <c r="EY544" s="107">
        <v>244.25399999999999</v>
      </c>
      <c r="EZ544" s="112">
        <v>511338.21896000003</v>
      </c>
      <c r="FA544" s="107">
        <v>1.444</v>
      </c>
      <c r="FB544" s="107">
        <v>220.732</v>
      </c>
      <c r="FC544" s="112">
        <v>254606.77246000001</v>
      </c>
      <c r="FD544" s="107">
        <v>0.71899999999999997</v>
      </c>
      <c r="FE544" s="107">
        <v>198.26900000000001</v>
      </c>
      <c r="FF544" s="107">
        <v>2544.36</v>
      </c>
      <c r="FG544" s="112">
        <v>2530.0500000000002</v>
      </c>
      <c r="FH544" s="107">
        <v>7.48</v>
      </c>
      <c r="FI544" s="107">
        <v>262.27</v>
      </c>
      <c r="FJ544" s="112">
        <v>1273.6300000000001</v>
      </c>
      <c r="FK544" s="107">
        <v>3.76</v>
      </c>
      <c r="FL544" s="107">
        <v>198.43</v>
      </c>
      <c r="FM544" s="107">
        <v>13189.89</v>
      </c>
      <c r="FN544" s="112">
        <v>13499.13</v>
      </c>
      <c r="FO544" s="107">
        <v>98.83</v>
      </c>
      <c r="FP544" s="107">
        <v>270.54000000000002</v>
      </c>
      <c r="FQ544" s="112">
        <v>6598.45</v>
      </c>
      <c r="FR544" s="107">
        <v>48.31</v>
      </c>
      <c r="FS544" s="107">
        <v>256.73</v>
      </c>
      <c r="FT544" s="107">
        <v>131.06</v>
      </c>
      <c r="FU544" s="107">
        <v>11.38</v>
      </c>
      <c r="FV544" s="107">
        <v>373.11</v>
      </c>
      <c r="FW544" s="107">
        <v>124.18</v>
      </c>
      <c r="FX544" s="107">
        <v>10.78</v>
      </c>
      <c r="FY544" s="107">
        <v>387.54</v>
      </c>
      <c r="FZ544" s="107">
        <v>862746.62</v>
      </c>
      <c r="GA544" s="107">
        <v>5.83</v>
      </c>
      <c r="GB544" s="107">
        <v>386.38</v>
      </c>
      <c r="GC544" s="107">
        <v>4020090.65</v>
      </c>
      <c r="GD544" s="107">
        <v>27.15</v>
      </c>
      <c r="GE544" s="113">
        <v>364.36</v>
      </c>
      <c r="GF544" s="113">
        <v>161.30000000000001</v>
      </c>
      <c r="GG544" s="113">
        <v>14.2</v>
      </c>
      <c r="GH544" s="113">
        <v>78.099999999999994</v>
      </c>
      <c r="GI544" s="113">
        <v>46.6</v>
      </c>
      <c r="GJ544" s="113">
        <v>22.1</v>
      </c>
      <c r="GK544" s="113">
        <v>229.4</v>
      </c>
      <c r="GL544" s="107">
        <v>0</v>
      </c>
      <c r="GM544" s="107">
        <v>2</v>
      </c>
      <c r="GN544" s="107">
        <v>0</v>
      </c>
      <c r="GO544" s="133">
        <v>2</v>
      </c>
      <c r="GP544" s="133">
        <v>0</v>
      </c>
      <c r="GQ544" s="133">
        <v>0</v>
      </c>
      <c r="GR544" s="133" t="s">
        <v>1106</v>
      </c>
      <c r="GS544" s="72"/>
      <c r="GT544" s="72">
        <v>0.88519999999999999</v>
      </c>
      <c r="GU544" s="72">
        <v>0.92600000000000005</v>
      </c>
      <c r="GV544" s="72">
        <v>0.94369999999999998</v>
      </c>
      <c r="GW544" s="72">
        <v>0.92749999999999999</v>
      </c>
      <c r="GX544" s="72" t="s">
        <v>1085</v>
      </c>
      <c r="GY544" s="72">
        <v>0.99</v>
      </c>
      <c r="GZ544" s="72">
        <v>1066</v>
      </c>
      <c r="HA544" s="133" t="s">
        <v>1587</v>
      </c>
      <c r="HB544" s="133" t="s">
        <v>981</v>
      </c>
      <c r="HC544" s="53" t="str">
        <f>IF(IFERROR(FIND("TGG",#REF!),"0")&lt;&gt;"0",SUBSTITUTE(#REF!,"TGG",""),"0")</f>
        <v>0</v>
      </c>
      <c r="HD544" s="56">
        <f t="shared" si="59"/>
        <v>2021</v>
      </c>
      <c r="HF544" s="56" t="e">
        <f>MATCH(ROUND(#REF!,1),#REF!,0)</f>
        <v>#REF!</v>
      </c>
      <c r="HG544" s="56" t="e">
        <f>MATCH(ROUND(#REF!,1),#REF!,0)</f>
        <v>#REF!</v>
      </c>
      <c r="HH544" s="56" t="e">
        <f>MATCH(ROUND(#REF!,1),#REF!,0)</f>
        <v>#REF!</v>
      </c>
      <c r="HI544" s="56" t="e">
        <f>MATCH(ROUND(#REF!,1),#REF!,0)</f>
        <v>#REF!</v>
      </c>
      <c r="HK544" s="115">
        <f t="shared" si="56"/>
        <v>2</v>
      </c>
      <c r="HL544" s="115" t="str" cm="1">
        <f t="array" ref="HL544">IFERROR(INDEX(#REF!,'5. Data Set'!HH544),"")</f>
        <v/>
      </c>
      <c r="HN544" s="116" t="str" cm="1">
        <f t="array" ref="HN544">IF(IFERROR(INDEX($E$5:$E$900,SMALL(IF(ROUND($EH$5:$EH$900,1)=ROUND($EH544,1),ROW($EH$5:$EH$900)-4,""),1)),"")=$E544,"",IFERROR(INDEX($E$5:$E$900,SMALL(IF(ROUND($EH$5:$EH$900,1)=ROUND($EH544,1),ROW($EH$5:$EH$900)-4,""),1)),""))</f>
        <v/>
      </c>
      <c r="HO544" s="116" t="str" cm="1">
        <f t="array" ref="HO544">IF(IFERROR(INDEX($E$5:$E$900,SMALL(IF(ROUND($EH$5:$EH$900,1)=ROUND($EH544,1),ROW($EH$5:$EH$900)-4,""),2)),"")=$E544,"",IFERROR(INDEX($E$5:$E$900,SMALL(IF(ROUND($EH$5:$EH$900,1)=ROUND($EH544,1),ROW($EH$5:$EH$900)-4,""),2)),""))</f>
        <v/>
      </c>
      <c r="HP544" s="116" t="str" cm="1">
        <f t="array" ref="HP544">IF(IFERROR(INDEX($E$5:$E$900,SMALL(IF(ROUND($EH$5:$EH$900,1)=ROUND($EH544,1),ROW($EH$5:$EH$900)-4,""),3)),"")=$E544,"",IFERROR(INDEX($E$5:$E$900,SMALL(IF(ROUND($EH$5:$EH$900,1)=ROUND($EH544,1),ROW($EH$5:$EH$900)-4,""),3)),""))</f>
        <v/>
      </c>
      <c r="HQ544" s="117" t="str" cm="1">
        <f t="array" ref="HQ544">IF(IFERROR(INDEX($E$5:$E$900,SMALL(IF(ROUND($EH$5:$EH$900,1)=ROUND($EH544,1),ROW($EH$5:$EH$900)-4,""),4)),"")=$E544,"",IFERROR(INDEX($E$5:$E$900,SMALL(IF(ROUND($EH$5:$EH$900,1)=ROUND($EH544,1),ROW($EH$5:$EH$900)-4,""),4)),""))</f>
        <v/>
      </c>
      <c r="HR544" s="118"/>
      <c r="HS544" s="105" t="str">
        <f t="shared" si="57"/>
        <v>BCXR</v>
      </c>
      <c r="HT544" s="119" t="str">
        <f t="shared" si="58"/>
        <v/>
      </c>
      <c r="HU544" s="119" t="str">
        <f t="shared" si="58"/>
        <v/>
      </c>
      <c r="HV544" s="119" t="str">
        <f t="shared" si="58"/>
        <v/>
      </c>
      <c r="HW544" s="119" t="str">
        <f t="shared" si="58"/>
        <v/>
      </c>
    </row>
    <row r="545" spans="1:231" ht="12.75" customHeight="1" x14ac:dyDescent="0.25">
      <c r="A545" s="110" t="s">
        <v>1072</v>
      </c>
      <c r="B545" s="110" t="s">
        <v>1647</v>
      </c>
      <c r="C545" s="107" t="s">
        <v>1074</v>
      </c>
      <c r="D545" s="108">
        <v>2021</v>
      </c>
      <c r="E545" s="109" t="s">
        <v>1651</v>
      </c>
      <c r="F545" s="107" t="s">
        <v>49</v>
      </c>
      <c r="G545" s="107" t="s">
        <v>1076</v>
      </c>
      <c r="H545" s="107" t="s">
        <v>1076</v>
      </c>
      <c r="I545" s="107" t="s">
        <v>1076</v>
      </c>
      <c r="J545" s="107" t="s">
        <v>1076</v>
      </c>
      <c r="K545" s="107" t="s">
        <v>1076</v>
      </c>
      <c r="L545" s="107" t="s">
        <v>1076</v>
      </c>
      <c r="M545" s="107" t="s">
        <v>1076</v>
      </c>
      <c r="N545" s="107" t="s">
        <v>1076</v>
      </c>
      <c r="O545" s="107" t="s">
        <v>1076</v>
      </c>
      <c r="P545" s="107" t="s">
        <v>1076</v>
      </c>
      <c r="Q545" s="107" t="s">
        <v>1076</v>
      </c>
      <c r="R545" s="107" t="s">
        <v>1076</v>
      </c>
      <c r="S545" s="107" t="s">
        <v>1077</v>
      </c>
      <c r="T545" s="107" t="s">
        <v>1077</v>
      </c>
      <c r="U545" s="107" t="s">
        <v>1077</v>
      </c>
      <c r="V545" s="107" t="s">
        <v>1077</v>
      </c>
      <c r="W545" s="107" t="s">
        <v>18</v>
      </c>
      <c r="X545" s="105" t="s">
        <v>1098</v>
      </c>
      <c r="Y545" s="107" t="s">
        <v>296</v>
      </c>
      <c r="Z545" s="107">
        <v>1</v>
      </c>
      <c r="AA545" s="107" t="s">
        <v>1613</v>
      </c>
      <c r="AB545" s="110">
        <v>2</v>
      </c>
      <c r="AC545" s="110">
        <v>2</v>
      </c>
      <c r="AD545" s="107">
        <v>3100</v>
      </c>
      <c r="AE545" s="107">
        <v>40</v>
      </c>
      <c r="AF545" s="107">
        <v>2</v>
      </c>
      <c r="AG545" s="107">
        <v>255700</v>
      </c>
      <c r="AH545" s="107">
        <v>16</v>
      </c>
      <c r="AI545" s="107" t="s">
        <v>1614</v>
      </c>
      <c r="AJ545" s="110">
        <v>2</v>
      </c>
      <c r="AK545" s="110"/>
      <c r="AL545" s="107"/>
      <c r="AM545" s="107">
        <v>2</v>
      </c>
      <c r="AN545" s="110" t="s">
        <v>756</v>
      </c>
      <c r="AO545" s="110">
        <v>1050</v>
      </c>
      <c r="AP545" s="107" t="s">
        <v>1583</v>
      </c>
      <c r="AQ545" s="107" t="s">
        <v>1584</v>
      </c>
      <c r="AR545" s="107" t="s">
        <v>1585</v>
      </c>
      <c r="AS545" s="107" t="s">
        <v>1586</v>
      </c>
      <c r="AT545" s="107" t="s">
        <v>478</v>
      </c>
      <c r="AU545" s="111">
        <v>14.159000000000001</v>
      </c>
      <c r="AV545" s="111">
        <v>18.288</v>
      </c>
      <c r="AW545" s="111">
        <v>20.32</v>
      </c>
      <c r="AX545" s="111">
        <v>11.019</v>
      </c>
      <c r="AY545" s="111">
        <v>9.8970000000000002</v>
      </c>
      <c r="AZ545" s="111">
        <v>123.523</v>
      </c>
      <c r="BA545" s="111">
        <v>12.647</v>
      </c>
      <c r="BB545" s="111">
        <v>16.777999999999999</v>
      </c>
      <c r="BC545" s="111">
        <v>211.05699999999999</v>
      </c>
      <c r="BD545" s="111">
        <v>24.106999999999999</v>
      </c>
      <c r="BE545" s="111">
        <v>87.438999999999993</v>
      </c>
      <c r="BF545" s="111">
        <v>26.2</v>
      </c>
      <c r="BG545" s="107">
        <v>93741.47</v>
      </c>
      <c r="BH545" s="112">
        <v>93491.335999999996</v>
      </c>
      <c r="BI545" s="111">
        <v>13.502000000000001</v>
      </c>
      <c r="BJ545" s="112">
        <v>674.53300000000002</v>
      </c>
      <c r="BK545" s="112">
        <v>70190.194000000003</v>
      </c>
      <c r="BL545" s="111">
        <v>10.137</v>
      </c>
      <c r="BM545" s="112">
        <v>667.20600000000002</v>
      </c>
      <c r="BN545" s="112">
        <v>46802.394999999997</v>
      </c>
      <c r="BO545" s="111">
        <v>6.7590000000000003</v>
      </c>
      <c r="BP545" s="112">
        <v>560.42499999999995</v>
      </c>
      <c r="BQ545" s="112">
        <v>23390.615000000002</v>
      </c>
      <c r="BR545" s="111">
        <v>3.3780000000000001</v>
      </c>
      <c r="BS545" s="107">
        <v>308.25299999999999</v>
      </c>
      <c r="BT545" s="107">
        <v>1041232.6</v>
      </c>
      <c r="BU545" s="112">
        <v>1041687.865</v>
      </c>
      <c r="BV545" s="107">
        <v>17.652999999999999</v>
      </c>
      <c r="BW545" s="107">
        <v>684.96699999999998</v>
      </c>
      <c r="BX545" s="107">
        <v>780955.83499999996</v>
      </c>
      <c r="BY545" s="107">
        <v>13.234999999999999</v>
      </c>
      <c r="BZ545" s="107">
        <v>663.20299999999997</v>
      </c>
      <c r="CA545" s="107">
        <v>520572.74400000001</v>
      </c>
      <c r="CB545" s="107">
        <v>8.8219999999999992</v>
      </c>
      <c r="CC545" s="107">
        <v>574.25300000000004</v>
      </c>
      <c r="CD545" s="107">
        <v>260254.03599999999</v>
      </c>
      <c r="CE545" s="107">
        <v>4.41</v>
      </c>
      <c r="CF545" s="107">
        <v>311.55599999999998</v>
      </c>
      <c r="CG545" s="107">
        <v>307375.8</v>
      </c>
      <c r="CH545" s="112">
        <v>306525.413</v>
      </c>
      <c r="CI545" s="107">
        <v>19.222000000000001</v>
      </c>
      <c r="CJ545" s="107">
        <v>646.83299999999997</v>
      </c>
      <c r="CK545" s="107">
        <v>230650.84700000001</v>
      </c>
      <c r="CL545" s="107">
        <v>14.464</v>
      </c>
      <c r="CM545" s="107">
        <v>649.06899999999996</v>
      </c>
      <c r="CN545" s="107">
        <v>153795.864</v>
      </c>
      <c r="CO545" s="107">
        <v>9.6440000000000001</v>
      </c>
      <c r="CP545" s="107">
        <v>559.34400000000005</v>
      </c>
      <c r="CQ545" s="107">
        <v>76818.672999999995</v>
      </c>
      <c r="CR545" s="107">
        <v>4.8170000000000002</v>
      </c>
      <c r="CS545" s="107">
        <v>322.61099999999999</v>
      </c>
      <c r="CT545" s="107">
        <v>149012.79</v>
      </c>
      <c r="CU545" s="107">
        <v>149035.85</v>
      </c>
      <c r="CV545" s="107">
        <v>9.9</v>
      </c>
      <c r="CW545" s="107">
        <v>629.4</v>
      </c>
      <c r="CX545" s="112">
        <v>111765.78</v>
      </c>
      <c r="CY545" s="107">
        <v>7.42</v>
      </c>
      <c r="CZ545" s="107">
        <v>591.66999999999996</v>
      </c>
      <c r="DA545" s="112">
        <v>74461.77</v>
      </c>
      <c r="DB545" s="107">
        <v>4.95</v>
      </c>
      <c r="DC545" s="107">
        <v>532.77</v>
      </c>
      <c r="DD545" s="112">
        <v>37253.449999999997</v>
      </c>
      <c r="DE545" s="107">
        <v>2.4700000000000002</v>
      </c>
      <c r="DF545" s="107">
        <v>307.44</v>
      </c>
      <c r="DG545" s="107">
        <v>194172.29</v>
      </c>
      <c r="DH545" s="112">
        <v>194470.84</v>
      </c>
      <c r="DI545" s="107">
        <v>9.31</v>
      </c>
      <c r="DJ545" s="107">
        <v>648.82000000000005</v>
      </c>
      <c r="DK545" s="112">
        <v>145683.78</v>
      </c>
      <c r="DL545" s="107">
        <v>6.98</v>
      </c>
      <c r="DM545" s="107">
        <v>637.48</v>
      </c>
      <c r="DN545" s="112">
        <v>97157.79</v>
      </c>
      <c r="DO545" s="107">
        <v>4.6500000000000004</v>
      </c>
      <c r="DP545" s="107">
        <v>559.59</v>
      </c>
      <c r="DQ545" s="112">
        <v>48510.62</v>
      </c>
      <c r="DR545" s="107">
        <v>2.3199999999999998</v>
      </c>
      <c r="DS545" s="107">
        <v>315.95999999999998</v>
      </c>
      <c r="DT545" s="107">
        <v>112887.29</v>
      </c>
      <c r="DU545" s="112">
        <v>113096.73</v>
      </c>
      <c r="DV545" s="107">
        <v>115.78</v>
      </c>
      <c r="DW545" s="107">
        <v>647.33000000000004</v>
      </c>
      <c r="DX545" s="112">
        <v>84663.83</v>
      </c>
      <c r="DY545" s="107">
        <v>86.67</v>
      </c>
      <c r="DZ545" s="107">
        <v>628</v>
      </c>
      <c r="EA545" s="112">
        <v>56491.67</v>
      </c>
      <c r="EB545" s="107">
        <v>57.83</v>
      </c>
      <c r="EC545" s="107">
        <v>556.53</v>
      </c>
      <c r="ED545" s="112">
        <v>28258.14</v>
      </c>
      <c r="EE545" s="107">
        <v>28.93</v>
      </c>
      <c r="EF545" s="107">
        <v>318.72000000000003</v>
      </c>
      <c r="EG545" s="107">
        <v>4356971.62</v>
      </c>
      <c r="EH545" s="111">
        <v>4375839.67</v>
      </c>
      <c r="EI545" s="107">
        <v>12.356999999999999</v>
      </c>
      <c r="EJ545" s="107">
        <v>650.77</v>
      </c>
      <c r="EK545" s="112">
        <v>3813313.1519999998</v>
      </c>
      <c r="EL545" s="107">
        <v>10.769</v>
      </c>
      <c r="EM545" s="107">
        <v>645.32500000000005</v>
      </c>
      <c r="EN545" s="112">
        <v>3270581.5722400001</v>
      </c>
      <c r="EO545" s="107">
        <v>9.2360000000000007</v>
      </c>
      <c r="EP545" s="107">
        <v>606.68200000000002</v>
      </c>
      <c r="EQ545" s="112">
        <v>2721353.3328999998</v>
      </c>
      <c r="ER545" s="107">
        <v>7.6849999999999996</v>
      </c>
      <c r="ES545" s="107">
        <v>578.64</v>
      </c>
      <c r="ET545" s="112">
        <v>2181332.0144000002</v>
      </c>
      <c r="EU545" s="107">
        <v>6.16</v>
      </c>
      <c r="EV545" s="107">
        <v>498.27800000000002</v>
      </c>
      <c r="EW545" s="112">
        <v>1637415.46016</v>
      </c>
      <c r="EX545" s="107">
        <v>4.6239999999999997</v>
      </c>
      <c r="EY545" s="107">
        <v>351.94799999999998</v>
      </c>
      <c r="EZ545" s="112">
        <v>1091728.3442200001</v>
      </c>
      <c r="FA545" s="107">
        <v>3.0830000000000002</v>
      </c>
      <c r="FB545" s="107">
        <v>301.03300000000002</v>
      </c>
      <c r="FC545" s="112">
        <v>539667.20615999994</v>
      </c>
      <c r="FD545" s="107">
        <v>1.524</v>
      </c>
      <c r="FE545" s="107">
        <v>248.13200000000001</v>
      </c>
      <c r="FF545" s="107">
        <v>2511.8000000000002</v>
      </c>
      <c r="FG545" s="112">
        <v>2517.77</v>
      </c>
      <c r="FH545" s="107">
        <v>7.44</v>
      </c>
      <c r="FI545" s="107">
        <v>322.45</v>
      </c>
      <c r="FJ545" s="112">
        <v>1255.18</v>
      </c>
      <c r="FK545" s="107">
        <v>3.71</v>
      </c>
      <c r="FL545" s="107">
        <v>303.91000000000003</v>
      </c>
      <c r="FM545" s="107">
        <v>13155.62</v>
      </c>
      <c r="FN545" s="112">
        <v>13425.38</v>
      </c>
      <c r="FO545" s="107">
        <v>98.29</v>
      </c>
      <c r="FP545" s="107">
        <v>328.44</v>
      </c>
      <c r="FQ545" s="112">
        <v>6582.01</v>
      </c>
      <c r="FR545" s="107">
        <v>48.19</v>
      </c>
      <c r="FS545" s="107">
        <v>323.74</v>
      </c>
      <c r="FT545" s="107">
        <v>186.85</v>
      </c>
      <c r="FU545" s="107">
        <v>16.22</v>
      </c>
      <c r="FV545" s="107">
        <v>657.72</v>
      </c>
      <c r="FW545" s="107">
        <v>186.96</v>
      </c>
      <c r="FX545" s="107">
        <v>16.23</v>
      </c>
      <c r="FY545" s="107">
        <v>688.65</v>
      </c>
      <c r="FZ545" s="107">
        <v>1866087.68</v>
      </c>
      <c r="GA545" s="107">
        <v>12.6</v>
      </c>
      <c r="GB545" s="107">
        <v>680.53</v>
      </c>
      <c r="GC545" s="107">
        <v>8650865.9100000001</v>
      </c>
      <c r="GD545" s="107">
        <v>58.41</v>
      </c>
      <c r="GE545" s="113">
        <v>668.06</v>
      </c>
      <c r="GF545" s="113">
        <v>184.8</v>
      </c>
      <c r="GG545" s="113">
        <v>19</v>
      </c>
      <c r="GH545" s="113">
        <v>59.5</v>
      </c>
      <c r="GI545" s="113">
        <v>45.9</v>
      </c>
      <c r="GJ545" s="113">
        <v>26.2</v>
      </c>
      <c r="GK545" s="113">
        <v>229.6</v>
      </c>
      <c r="GL545" s="107">
        <v>0</v>
      </c>
      <c r="GM545" s="107">
        <v>2</v>
      </c>
      <c r="GN545" s="107">
        <v>0</v>
      </c>
      <c r="GO545" s="133">
        <v>2</v>
      </c>
      <c r="GP545" s="133">
        <v>0</v>
      </c>
      <c r="GQ545" s="133">
        <v>0</v>
      </c>
      <c r="GR545" s="133" t="s">
        <v>1106</v>
      </c>
      <c r="GS545" s="72"/>
      <c r="GT545" s="72">
        <v>0.88519999999999999</v>
      </c>
      <c r="GU545" s="72">
        <v>0.92600000000000005</v>
      </c>
      <c r="GV545" s="72">
        <v>0.94369999999999998</v>
      </c>
      <c r="GW545" s="72">
        <v>0.92749999999999999</v>
      </c>
      <c r="GX545" s="72" t="s">
        <v>1085</v>
      </c>
      <c r="GY545" s="72">
        <v>0.99</v>
      </c>
      <c r="GZ545" s="72">
        <v>1066</v>
      </c>
      <c r="HA545" s="133" t="s">
        <v>1587</v>
      </c>
      <c r="HB545" s="133" t="s">
        <v>981</v>
      </c>
      <c r="HC545" s="53" t="str">
        <f>IF(IFERROR(FIND("TGG",#REF!),"0")&lt;&gt;"0",SUBSTITUTE(#REF!,"TGG",""),"0")</f>
        <v>0</v>
      </c>
      <c r="HD545" s="56">
        <f t="shared" si="59"/>
        <v>2021</v>
      </c>
      <c r="HF545" s="56" t="e">
        <f>MATCH(ROUND(#REF!,1),#REF!,0)</f>
        <v>#REF!</v>
      </c>
      <c r="HG545" s="56" t="e">
        <f>MATCH(ROUND(#REF!,1),#REF!,0)</f>
        <v>#REF!</v>
      </c>
      <c r="HH545" s="56" t="e">
        <f>MATCH(ROUND(#REF!,1),#REF!,0)</f>
        <v>#REF!</v>
      </c>
      <c r="HI545" s="56" t="e">
        <f>MATCH(ROUND(#REF!,1),#REF!,0)</f>
        <v>#REF!</v>
      </c>
      <c r="HK545" s="115">
        <f t="shared" si="56"/>
        <v>2</v>
      </c>
      <c r="HL545" s="115" t="str" cm="1">
        <f t="array" ref="HL545">IFERROR(INDEX(#REF!,'5. Data Set'!HH545),"")</f>
        <v/>
      </c>
      <c r="HN545" s="116" t="str" cm="1">
        <f t="array" ref="HN545">IF(IFERROR(INDEX($E$5:$E$900,SMALL(IF(ROUND($EH$5:$EH$900,1)=ROUND($EH545,1),ROW($EH$5:$EH$900)-4,""),1)),"")=$E545,"",IFERROR(INDEX($E$5:$E$900,SMALL(IF(ROUND($EH$5:$EH$900,1)=ROUND($EH545,1),ROW($EH$5:$EH$900)-4,""),1)),""))</f>
        <v/>
      </c>
      <c r="HO545" s="116" t="str" cm="1">
        <f t="array" ref="HO545">IF(IFERROR(INDEX($E$5:$E$900,SMALL(IF(ROUND($EH$5:$EH$900,1)=ROUND($EH545,1),ROW($EH$5:$EH$900)-4,""),2)),"")=$E545,"",IFERROR(INDEX($E$5:$E$900,SMALL(IF(ROUND($EH$5:$EH$900,1)=ROUND($EH545,1),ROW($EH$5:$EH$900)-4,""),2)),""))</f>
        <v/>
      </c>
      <c r="HP545" s="116" t="str" cm="1">
        <f t="array" ref="HP545">IF(IFERROR(INDEX($E$5:$E$900,SMALL(IF(ROUND($EH$5:$EH$900,1)=ROUND($EH545,1),ROW($EH$5:$EH$900)-4,""),3)),"")=$E545,"",IFERROR(INDEX($E$5:$E$900,SMALL(IF(ROUND($EH$5:$EH$900,1)=ROUND($EH545,1),ROW($EH$5:$EH$900)-4,""),3)),""))</f>
        <v/>
      </c>
      <c r="HQ545" s="117" t="str" cm="1">
        <f t="array" ref="HQ545">IF(IFERROR(INDEX($E$5:$E$900,SMALL(IF(ROUND($EH$5:$EH$900,1)=ROUND($EH545,1),ROW($EH$5:$EH$900)-4,""),4)),"")=$E545,"",IFERROR(INDEX($E$5:$E$900,SMALL(IF(ROUND($EH$5:$EH$900,1)=ROUND($EH545,1),ROW($EH$5:$EH$900)-4,""),4)),""))</f>
        <v/>
      </c>
      <c r="HR545" s="118"/>
      <c r="HS545" s="105" t="str">
        <f t="shared" si="57"/>
        <v>BCXR</v>
      </c>
      <c r="HT545" s="119" t="str">
        <f t="shared" si="58"/>
        <v/>
      </c>
      <c r="HU545" s="119" t="str">
        <f t="shared" si="58"/>
        <v/>
      </c>
      <c r="HV545" s="119" t="str">
        <f t="shared" si="58"/>
        <v/>
      </c>
      <c r="HW545" s="119" t="str">
        <f t="shared" si="58"/>
        <v/>
      </c>
    </row>
    <row r="546" spans="1:231" ht="12.75" customHeight="1" x14ac:dyDescent="0.25">
      <c r="A546" s="110" t="s">
        <v>1072</v>
      </c>
      <c r="B546" s="110" t="s">
        <v>1652</v>
      </c>
      <c r="C546" s="107" t="s">
        <v>1074</v>
      </c>
      <c r="D546" s="108">
        <v>2021</v>
      </c>
      <c r="E546" s="109" t="s">
        <v>1653</v>
      </c>
      <c r="F546" s="107" t="s">
        <v>300</v>
      </c>
      <c r="G546" s="107" t="s">
        <v>1076</v>
      </c>
      <c r="H546" s="107" t="s">
        <v>1076</v>
      </c>
      <c r="I546" s="107" t="s">
        <v>1076</v>
      </c>
      <c r="J546" s="107" t="s">
        <v>1076</v>
      </c>
      <c r="K546" s="107" t="s">
        <v>1076</v>
      </c>
      <c r="L546" s="107" t="s">
        <v>1076</v>
      </c>
      <c r="M546" s="107" t="s">
        <v>1076</v>
      </c>
      <c r="N546" s="107" t="s">
        <v>1076</v>
      </c>
      <c r="O546" s="107" t="s">
        <v>1076</v>
      </c>
      <c r="P546" s="107" t="s">
        <v>1076</v>
      </c>
      <c r="Q546" s="107" t="s">
        <v>1076</v>
      </c>
      <c r="R546" s="107" t="s">
        <v>1076</v>
      </c>
      <c r="S546" s="107" t="s">
        <v>1077</v>
      </c>
      <c r="T546" s="107" t="s">
        <v>1077</v>
      </c>
      <c r="U546" s="107" t="s">
        <v>1077</v>
      </c>
      <c r="V546" s="107" t="s">
        <v>1077</v>
      </c>
      <c r="W546" s="107" t="s">
        <v>18</v>
      </c>
      <c r="X546" s="105" t="s">
        <v>1098</v>
      </c>
      <c r="Y546" s="107" t="s">
        <v>296</v>
      </c>
      <c r="Z546" s="107">
        <v>1</v>
      </c>
      <c r="AA546" s="107" t="s">
        <v>1599</v>
      </c>
      <c r="AB546" s="110">
        <v>2</v>
      </c>
      <c r="AC546" s="110">
        <v>2</v>
      </c>
      <c r="AD546" s="107">
        <v>2450</v>
      </c>
      <c r="AE546" s="107">
        <v>64</v>
      </c>
      <c r="AF546" s="107">
        <v>2</v>
      </c>
      <c r="AG546" s="107">
        <v>1023900</v>
      </c>
      <c r="AH546" s="107">
        <v>16</v>
      </c>
      <c r="AI546" s="107" t="s">
        <v>1654</v>
      </c>
      <c r="AJ546" s="110">
        <v>2</v>
      </c>
      <c r="AK546" s="110"/>
      <c r="AL546" s="107"/>
      <c r="AM546" s="107">
        <v>2</v>
      </c>
      <c r="AN546" s="110" t="s">
        <v>907</v>
      </c>
      <c r="AO546" s="110">
        <v>770</v>
      </c>
      <c r="AP546" s="107" t="s">
        <v>1583</v>
      </c>
      <c r="AQ546" s="107" t="s">
        <v>1594</v>
      </c>
      <c r="AR546" s="107" t="s">
        <v>1595</v>
      </c>
      <c r="AS546" s="107" t="s">
        <v>1596</v>
      </c>
      <c r="AT546" s="107" t="s">
        <v>1189</v>
      </c>
      <c r="AU546" s="111">
        <v>28.318999999999999</v>
      </c>
      <c r="AV546" s="111">
        <v>26.484000000000002</v>
      </c>
      <c r="AW546" s="111">
        <v>52.372999999999998</v>
      </c>
      <c r="AX546" s="111">
        <v>40.909999999999997</v>
      </c>
      <c r="AY546" s="111">
        <v>33.598999999999997</v>
      </c>
      <c r="AZ546" s="111">
        <v>622.62699999999995</v>
      </c>
      <c r="BA546" s="111">
        <v>33.131999999999998</v>
      </c>
      <c r="BB546" s="111">
        <v>12.669</v>
      </c>
      <c r="BC546" s="111">
        <v>292.29700000000003</v>
      </c>
      <c r="BD546" s="111">
        <v>22.99</v>
      </c>
      <c r="BE546" s="111">
        <v>248.24199999999999</v>
      </c>
      <c r="BF546" s="111">
        <v>59.1</v>
      </c>
      <c r="BG546" s="107">
        <v>218093.53</v>
      </c>
      <c r="BH546" s="112">
        <v>218429.42</v>
      </c>
      <c r="BI546" s="111">
        <v>31.545000000000002</v>
      </c>
      <c r="BJ546" s="112">
        <v>918.40599999999995</v>
      </c>
      <c r="BK546" s="112">
        <v>163699.33100000001</v>
      </c>
      <c r="BL546" s="111">
        <v>23.640999999999998</v>
      </c>
      <c r="BM546" s="112">
        <v>646.11</v>
      </c>
      <c r="BN546" s="112">
        <v>108990.382</v>
      </c>
      <c r="BO546" s="111">
        <v>15.74</v>
      </c>
      <c r="BP546" s="112">
        <v>556.66499999999996</v>
      </c>
      <c r="BQ546" s="112">
        <v>54606.891000000003</v>
      </c>
      <c r="BR546" s="111">
        <v>7.8860000000000001</v>
      </c>
      <c r="BS546" s="107">
        <v>435.76100000000002</v>
      </c>
      <c r="BT546" s="107">
        <v>1569619.96</v>
      </c>
      <c r="BU546" s="112">
        <v>1569774.3859999999</v>
      </c>
      <c r="BV546" s="107">
        <v>26.603000000000002</v>
      </c>
      <c r="BW546" s="107">
        <v>771.96500000000003</v>
      </c>
      <c r="BX546" s="107">
        <v>1177005.6340000001</v>
      </c>
      <c r="BY546" s="107">
        <v>19.946999999999999</v>
      </c>
      <c r="BZ546" s="107">
        <v>564.11</v>
      </c>
      <c r="CA546" s="107">
        <v>784551.66899999999</v>
      </c>
      <c r="CB546" s="107">
        <v>13.295999999999999</v>
      </c>
      <c r="CC546" s="107">
        <v>501.77100000000002</v>
      </c>
      <c r="CD546" s="107">
        <v>392562.549</v>
      </c>
      <c r="CE546" s="107">
        <v>6.6529999999999996</v>
      </c>
      <c r="CF546" s="107">
        <v>436.61599999999999</v>
      </c>
      <c r="CG546" s="107">
        <v>928313.63</v>
      </c>
      <c r="CH546" s="112">
        <v>928615.26</v>
      </c>
      <c r="CI546" s="107">
        <v>58.232999999999997</v>
      </c>
      <c r="CJ546" s="107">
        <v>763.63900000000001</v>
      </c>
      <c r="CK546" s="107">
        <v>696313.34100000001</v>
      </c>
      <c r="CL546" s="107">
        <v>43.665999999999997</v>
      </c>
      <c r="CM546" s="107">
        <v>734.72900000000004</v>
      </c>
      <c r="CN546" s="107">
        <v>464326.31199999998</v>
      </c>
      <c r="CO546" s="107">
        <v>29.117999999999999</v>
      </c>
      <c r="CP546" s="107">
        <v>556.83199999999999</v>
      </c>
      <c r="CQ546" s="107">
        <v>231976.769</v>
      </c>
      <c r="CR546" s="107">
        <v>14.547000000000001</v>
      </c>
      <c r="CS546" s="107">
        <v>458.21899999999999</v>
      </c>
      <c r="CT546" s="107">
        <v>663907.47</v>
      </c>
      <c r="CU546" s="107">
        <v>663876.36</v>
      </c>
      <c r="CV546" s="107">
        <v>44.09</v>
      </c>
      <c r="CW546" s="107">
        <v>798.33</v>
      </c>
      <c r="CX546" s="112">
        <v>497787.07</v>
      </c>
      <c r="CY546" s="107">
        <v>33.06</v>
      </c>
      <c r="CZ546" s="107">
        <v>718.42</v>
      </c>
      <c r="DA546" s="112">
        <v>332149.88</v>
      </c>
      <c r="DB546" s="107">
        <v>22.06</v>
      </c>
      <c r="DC546" s="107">
        <v>522.83000000000004</v>
      </c>
      <c r="DD546" s="112">
        <v>165937.65</v>
      </c>
      <c r="DE546" s="107">
        <v>11.02</v>
      </c>
      <c r="DF546" s="107">
        <v>421.98</v>
      </c>
      <c r="DG546" s="107">
        <v>832937.25</v>
      </c>
      <c r="DH546" s="112">
        <v>832974.67</v>
      </c>
      <c r="DI546" s="107">
        <v>39.880000000000003</v>
      </c>
      <c r="DJ546" s="107">
        <v>886.4</v>
      </c>
      <c r="DK546" s="112">
        <v>624592.69999999995</v>
      </c>
      <c r="DL546" s="107">
        <v>29.9</v>
      </c>
      <c r="DM546" s="107">
        <v>850.78</v>
      </c>
      <c r="DN546" s="112">
        <v>416167.5</v>
      </c>
      <c r="DO546" s="107">
        <v>19.93</v>
      </c>
      <c r="DP546" s="107">
        <v>558.5</v>
      </c>
      <c r="DQ546" s="112">
        <v>208394.1</v>
      </c>
      <c r="DR546" s="107">
        <v>9.98</v>
      </c>
      <c r="DS546" s="107">
        <v>441.67</v>
      </c>
      <c r="DT546" s="107">
        <v>693087.31</v>
      </c>
      <c r="DU546" s="112">
        <v>695959.86</v>
      </c>
      <c r="DV546" s="107">
        <v>712.45</v>
      </c>
      <c r="DW546" s="107">
        <v>848.84</v>
      </c>
      <c r="DX546" s="112">
        <v>520079.43</v>
      </c>
      <c r="DY546" s="107">
        <v>532.41</v>
      </c>
      <c r="DZ546" s="107">
        <v>757.51</v>
      </c>
      <c r="EA546" s="112">
        <v>346729.04</v>
      </c>
      <c r="EB546" s="107">
        <v>354.95</v>
      </c>
      <c r="EC546" s="107">
        <v>568.45000000000005</v>
      </c>
      <c r="ED546" s="112">
        <v>173195.96</v>
      </c>
      <c r="EE546" s="107">
        <v>177.3</v>
      </c>
      <c r="EF546" s="107">
        <v>434.56</v>
      </c>
      <c r="EG546" s="107">
        <v>14636706.779999999</v>
      </c>
      <c r="EH546" s="111">
        <v>14610202.539999999</v>
      </c>
      <c r="EI546" s="107">
        <v>41.259</v>
      </c>
      <c r="EJ546" s="107">
        <v>900.95</v>
      </c>
      <c r="EK546" s="112">
        <v>12830077.318</v>
      </c>
      <c r="EL546" s="107">
        <v>36.231999999999999</v>
      </c>
      <c r="EM546" s="107">
        <v>859.93100000000004</v>
      </c>
      <c r="EN546" s="112">
        <v>10966150.945119999</v>
      </c>
      <c r="EO546" s="107">
        <v>30.968</v>
      </c>
      <c r="EP546" s="107">
        <v>755.55100000000004</v>
      </c>
      <c r="EQ546" s="112">
        <v>9149908.7532599997</v>
      </c>
      <c r="ER546" s="107">
        <v>25.838999999999999</v>
      </c>
      <c r="ES546" s="107">
        <v>639.63900000000001</v>
      </c>
      <c r="ET546" s="112">
        <v>7324459.6405600002</v>
      </c>
      <c r="EU546" s="107">
        <v>20.684000000000001</v>
      </c>
      <c r="EV546" s="107">
        <v>551.33699999999999</v>
      </c>
      <c r="EW546" s="112">
        <v>5485200.1465999996</v>
      </c>
      <c r="EX546" s="107">
        <v>15.49</v>
      </c>
      <c r="EY546" s="107">
        <v>460.233</v>
      </c>
      <c r="EZ546" s="112">
        <v>3669312.0670799999</v>
      </c>
      <c r="FA546" s="107">
        <v>10.362</v>
      </c>
      <c r="FB546" s="107">
        <v>411.83699999999999</v>
      </c>
      <c r="FC546" s="112">
        <v>1825449.1126999999</v>
      </c>
      <c r="FD546" s="107">
        <v>5.1550000000000002</v>
      </c>
      <c r="FE546" s="107">
        <v>360.30799999999999</v>
      </c>
      <c r="FF546" s="107">
        <v>2376.2600000000002</v>
      </c>
      <c r="FG546" s="112">
        <v>2452.13</v>
      </c>
      <c r="FH546" s="107">
        <v>7.25</v>
      </c>
      <c r="FI546" s="107">
        <v>394.35</v>
      </c>
      <c r="FJ546" s="112">
        <v>1187.05</v>
      </c>
      <c r="FK546" s="107">
        <v>3.51</v>
      </c>
      <c r="FL546" s="107">
        <v>401.46</v>
      </c>
      <c r="FM546" s="107">
        <v>15009.16</v>
      </c>
      <c r="FN546" s="112">
        <v>15277.42</v>
      </c>
      <c r="FO546" s="107">
        <v>111.85</v>
      </c>
      <c r="FP546" s="107">
        <v>268.48</v>
      </c>
      <c r="FQ546" s="112">
        <v>7489.26</v>
      </c>
      <c r="FR546" s="107">
        <v>54.83</v>
      </c>
      <c r="FS546" s="107">
        <v>267.35000000000002</v>
      </c>
      <c r="FT546" s="107">
        <v>186.7</v>
      </c>
      <c r="FU546" s="107">
        <v>16.21</v>
      </c>
      <c r="FV546" s="107">
        <v>681.89</v>
      </c>
      <c r="FW546" s="107">
        <v>186.58</v>
      </c>
      <c r="FX546" s="107">
        <v>16.2</v>
      </c>
      <c r="FY546" s="107">
        <v>728.28</v>
      </c>
      <c r="FZ546" s="107">
        <v>3442263.95</v>
      </c>
      <c r="GA546" s="107">
        <v>23.24</v>
      </c>
      <c r="GB546" s="107">
        <v>814.72</v>
      </c>
      <c r="GC546" s="107">
        <v>30621957.550000001</v>
      </c>
      <c r="GD546" s="107">
        <v>206.77</v>
      </c>
      <c r="GE546" s="113">
        <v>832.95</v>
      </c>
      <c r="GF546" s="113">
        <v>148.19999999999999</v>
      </c>
      <c r="GG546" s="113">
        <v>52.6</v>
      </c>
      <c r="GH546" s="113">
        <v>60.9</v>
      </c>
      <c r="GI546" s="113">
        <v>75.5</v>
      </c>
      <c r="GJ546" s="113">
        <v>59.1</v>
      </c>
      <c r="GK546" s="113">
        <v>229.6</v>
      </c>
      <c r="GL546" s="107">
        <v>0</v>
      </c>
      <c r="GM546" s="107">
        <v>2</v>
      </c>
      <c r="GN546" s="107">
        <v>0</v>
      </c>
      <c r="GO546" s="133">
        <v>2</v>
      </c>
      <c r="GP546" s="133">
        <v>0</v>
      </c>
      <c r="GQ546" s="133">
        <v>0</v>
      </c>
      <c r="GR546" s="133" t="s">
        <v>1106</v>
      </c>
      <c r="GS546" s="72"/>
      <c r="GT546" s="72">
        <v>0.87170000000000003</v>
      </c>
      <c r="GU546" s="72">
        <v>0.91890000000000005</v>
      </c>
      <c r="GV546" s="72">
        <v>0.94159999999999999</v>
      </c>
      <c r="GW546" s="72">
        <v>0.93069999999999997</v>
      </c>
      <c r="GX546" s="72" t="s">
        <v>1085</v>
      </c>
      <c r="GY546" s="72">
        <v>0.98</v>
      </c>
      <c r="GZ546" s="72">
        <v>769</v>
      </c>
      <c r="HA546" s="133" t="s">
        <v>1587</v>
      </c>
      <c r="HB546" s="133" t="s">
        <v>981</v>
      </c>
      <c r="HC546" s="53" t="str">
        <f>IF(IFERROR(FIND("TGG",#REF!),"0")&lt;&gt;"0",SUBSTITUTE(#REF!,"TGG",""),"0")</f>
        <v>0</v>
      </c>
      <c r="HD546" s="56">
        <f t="shared" si="59"/>
        <v>2021</v>
      </c>
      <c r="HF546" s="56" t="e">
        <f>MATCH(ROUND(#REF!,1),#REF!,0)</f>
        <v>#REF!</v>
      </c>
      <c r="HG546" s="56" t="e">
        <f>MATCH(ROUND(#REF!,1),#REF!,0)</f>
        <v>#REF!</v>
      </c>
      <c r="HH546" s="56" t="e">
        <f>MATCH(ROUND(#REF!,1),#REF!,0)</f>
        <v>#REF!</v>
      </c>
      <c r="HI546" s="56" t="e">
        <f>MATCH(ROUND(#REF!,1),#REF!,0)</f>
        <v>#REF!</v>
      </c>
      <c r="HK546" s="115">
        <f t="shared" si="56"/>
        <v>2</v>
      </c>
      <c r="HL546" s="115" t="str" cm="1">
        <f t="array" ref="HL546">IFERROR(INDEX(#REF!,'5. Data Set'!HH546),"")</f>
        <v/>
      </c>
      <c r="HN546" s="116" t="str" cm="1">
        <f t="array" ref="HN546">IF(IFERROR(INDEX($E$5:$E$900,SMALL(IF(ROUND($EH$5:$EH$900,1)=ROUND($EH546,1),ROW($EH$5:$EH$900)-4,""),1)),"")=$E546,"",IFERROR(INDEX($E$5:$E$900,SMALL(IF(ROUND($EH$5:$EH$900,1)=ROUND($EH546,1),ROW($EH$5:$EH$900)-4,""),1)),""))</f>
        <v/>
      </c>
      <c r="HO546" s="116" t="str" cm="1">
        <f t="array" ref="HO546">IF(IFERROR(INDEX($E$5:$E$900,SMALL(IF(ROUND($EH$5:$EH$900,1)=ROUND($EH546,1),ROW($EH$5:$EH$900)-4,""),2)),"")=$E546,"",IFERROR(INDEX($E$5:$E$900,SMALL(IF(ROUND($EH$5:$EH$900,1)=ROUND($EH546,1),ROW($EH$5:$EH$900)-4,""),2)),""))</f>
        <v/>
      </c>
      <c r="HP546" s="116" t="str" cm="1">
        <f t="array" ref="HP546">IF(IFERROR(INDEX($E$5:$E$900,SMALL(IF(ROUND($EH$5:$EH$900,1)=ROUND($EH546,1),ROW($EH$5:$EH$900)-4,""),3)),"")=$E546,"",IFERROR(INDEX($E$5:$E$900,SMALL(IF(ROUND($EH$5:$EH$900,1)=ROUND($EH546,1),ROW($EH$5:$EH$900)-4,""),3)),""))</f>
        <v/>
      </c>
      <c r="HQ546" s="117" t="str" cm="1">
        <f t="array" ref="HQ546">IF(IFERROR(INDEX($E$5:$E$900,SMALL(IF(ROUND($EH$5:$EH$900,1)=ROUND($EH546,1),ROW($EH$5:$EH$900)-4,""),4)),"")=$E546,"",IFERROR(INDEX($E$5:$E$900,SMALL(IF(ROUND($EH$5:$EH$900,1)=ROUND($EH546,1),ROW($EH$5:$EH$900)-4,""),4)),""))</f>
        <v/>
      </c>
      <c r="HR546" s="118"/>
      <c r="HS546" s="105" t="str">
        <f t="shared" si="57"/>
        <v>BCXS</v>
      </c>
      <c r="HT546" s="119" t="str">
        <f t="shared" si="58"/>
        <v/>
      </c>
      <c r="HU546" s="119" t="str">
        <f t="shared" si="58"/>
        <v/>
      </c>
      <c r="HV546" s="119" t="str">
        <f t="shared" si="58"/>
        <v/>
      </c>
      <c r="HW546" s="119" t="str">
        <f t="shared" si="58"/>
        <v/>
      </c>
    </row>
    <row r="547" spans="1:231" ht="12.75" customHeight="1" x14ac:dyDescent="0.25">
      <c r="A547" s="110" t="s">
        <v>1072</v>
      </c>
      <c r="B547" s="110" t="s">
        <v>1652</v>
      </c>
      <c r="C547" s="107" t="s">
        <v>1074</v>
      </c>
      <c r="D547" s="107">
        <v>2021</v>
      </c>
      <c r="E547" s="109" t="s">
        <v>1655</v>
      </c>
      <c r="F547" s="107" t="s">
        <v>309</v>
      </c>
      <c r="G547" s="107" t="s">
        <v>1076</v>
      </c>
      <c r="H547" s="107" t="s">
        <v>1076</v>
      </c>
      <c r="I547" s="107" t="s">
        <v>1076</v>
      </c>
      <c r="J547" s="107" t="s">
        <v>1076</v>
      </c>
      <c r="K547" s="107" t="s">
        <v>1076</v>
      </c>
      <c r="L547" s="107" t="s">
        <v>1076</v>
      </c>
      <c r="M547" s="107" t="s">
        <v>1076</v>
      </c>
      <c r="N547" s="107" t="s">
        <v>1076</v>
      </c>
      <c r="O547" s="107" t="s">
        <v>1076</v>
      </c>
      <c r="P547" s="107" t="s">
        <v>1076</v>
      </c>
      <c r="Q547" s="107" t="s">
        <v>1076</v>
      </c>
      <c r="R547" s="107" t="s">
        <v>1076</v>
      </c>
      <c r="S547" s="107" t="s">
        <v>1077</v>
      </c>
      <c r="T547" s="107" t="s">
        <v>1077</v>
      </c>
      <c r="U547" s="107" t="s">
        <v>1077</v>
      </c>
      <c r="V547" s="107" t="s">
        <v>1077</v>
      </c>
      <c r="W547" s="107" t="s">
        <v>18</v>
      </c>
      <c r="X547" s="105" t="s">
        <v>1098</v>
      </c>
      <c r="Y547" s="107" t="s">
        <v>296</v>
      </c>
      <c r="Z547" s="107">
        <v>1</v>
      </c>
      <c r="AA547" s="107" t="s">
        <v>1603</v>
      </c>
      <c r="AB547" s="110">
        <v>2</v>
      </c>
      <c r="AC547" s="110">
        <v>2</v>
      </c>
      <c r="AD547" s="107">
        <v>3700</v>
      </c>
      <c r="AE547" s="107">
        <v>8</v>
      </c>
      <c r="AF547" s="107">
        <v>2</v>
      </c>
      <c r="AG547" s="107">
        <v>255900</v>
      </c>
      <c r="AH547" s="107">
        <v>16</v>
      </c>
      <c r="AI547" s="107" t="s">
        <v>1646</v>
      </c>
      <c r="AJ547" s="110">
        <v>2</v>
      </c>
      <c r="AK547" s="110"/>
      <c r="AL547" s="107"/>
      <c r="AM547" s="107">
        <v>2</v>
      </c>
      <c r="AN547" s="110" t="s">
        <v>907</v>
      </c>
      <c r="AO547" s="110">
        <v>770</v>
      </c>
      <c r="AP547" s="107" t="s">
        <v>1583</v>
      </c>
      <c r="AQ547" s="107" t="s">
        <v>1601</v>
      </c>
      <c r="AR547" s="107" t="s">
        <v>1595</v>
      </c>
      <c r="AS547" s="107" t="s">
        <v>1596</v>
      </c>
      <c r="AT547" s="107" t="s">
        <v>1189</v>
      </c>
      <c r="AU547" s="111">
        <v>11.497</v>
      </c>
      <c r="AV547" s="111">
        <v>16.102</v>
      </c>
      <c r="AW547" s="111">
        <v>16.224</v>
      </c>
      <c r="AX547" s="111">
        <v>10.492000000000001</v>
      </c>
      <c r="AY547" s="111">
        <v>9.5190000000000001</v>
      </c>
      <c r="AZ547" s="111">
        <v>165.96799999999999</v>
      </c>
      <c r="BA547" s="111">
        <v>12.446999999999999</v>
      </c>
      <c r="BB547" s="111">
        <v>22.893000000000001</v>
      </c>
      <c r="BC547" s="111">
        <v>307.39100000000002</v>
      </c>
      <c r="BD547" s="111">
        <v>31.927</v>
      </c>
      <c r="BE547" s="111">
        <v>83.718000000000004</v>
      </c>
      <c r="BF547" s="111">
        <v>26.7</v>
      </c>
      <c r="BG547" s="107">
        <v>59238.5</v>
      </c>
      <c r="BH547" s="112">
        <v>59464.911</v>
      </c>
      <c r="BI547" s="111">
        <v>8.5879999999999992</v>
      </c>
      <c r="BJ547" s="112">
        <v>502.73099999999999</v>
      </c>
      <c r="BK547" s="112">
        <v>44433.455999999998</v>
      </c>
      <c r="BL547" s="111">
        <v>6.4169999999999998</v>
      </c>
      <c r="BM547" s="112">
        <v>459.50599999999997</v>
      </c>
      <c r="BN547" s="112">
        <v>29594.548999999999</v>
      </c>
      <c r="BO547" s="111">
        <v>4.274</v>
      </c>
      <c r="BP547" s="112">
        <v>391.25599999999997</v>
      </c>
      <c r="BQ547" s="112">
        <v>14872.341</v>
      </c>
      <c r="BR547" s="111">
        <v>2.1480000000000001</v>
      </c>
      <c r="BS547" s="107">
        <v>320.28699999999998</v>
      </c>
      <c r="BT547" s="107">
        <v>775694.24</v>
      </c>
      <c r="BU547" s="112">
        <v>775812.35600000003</v>
      </c>
      <c r="BV547" s="107">
        <v>13.148</v>
      </c>
      <c r="BW547" s="107">
        <v>521.09199999999998</v>
      </c>
      <c r="BX547" s="107">
        <v>581793.299</v>
      </c>
      <c r="BY547" s="107">
        <v>9.86</v>
      </c>
      <c r="BZ547" s="107">
        <v>501.79700000000003</v>
      </c>
      <c r="CA547" s="107">
        <v>388139.52399999998</v>
      </c>
      <c r="CB547" s="107">
        <v>6.5780000000000003</v>
      </c>
      <c r="CC547" s="107">
        <v>423.666</v>
      </c>
      <c r="CD547" s="107">
        <v>193937.495</v>
      </c>
      <c r="CE547" s="107">
        <v>3.2869999999999999</v>
      </c>
      <c r="CF547" s="107">
        <v>376.31900000000002</v>
      </c>
      <c r="CG547" s="107">
        <v>186563.51</v>
      </c>
      <c r="CH547" s="112">
        <v>188930.33499999999</v>
      </c>
      <c r="CI547" s="107">
        <v>11.848000000000001</v>
      </c>
      <c r="CJ547" s="107">
        <v>437.839</v>
      </c>
      <c r="CK547" s="107">
        <v>139927.11499999999</v>
      </c>
      <c r="CL547" s="107">
        <v>8.7750000000000004</v>
      </c>
      <c r="CM547" s="107">
        <v>442.05599999999998</v>
      </c>
      <c r="CN547" s="107">
        <v>93285.569000000003</v>
      </c>
      <c r="CO547" s="107">
        <v>5.85</v>
      </c>
      <c r="CP547" s="107">
        <v>385.31599999999997</v>
      </c>
      <c r="CQ547" s="107">
        <v>46704.442000000003</v>
      </c>
      <c r="CR547" s="107">
        <v>2.9289999999999998</v>
      </c>
      <c r="CS547" s="107">
        <v>344.74</v>
      </c>
      <c r="CT547" s="107">
        <v>107081.06</v>
      </c>
      <c r="CU547" s="107">
        <v>107106.46</v>
      </c>
      <c r="CV547" s="107">
        <v>7.11</v>
      </c>
      <c r="CW547" s="107">
        <v>433.21</v>
      </c>
      <c r="CX547" s="112">
        <v>80245.440000000002</v>
      </c>
      <c r="CY547" s="107">
        <v>5.33</v>
      </c>
      <c r="CZ547" s="107">
        <v>412.25</v>
      </c>
      <c r="DA547" s="112">
        <v>53553.3</v>
      </c>
      <c r="DB547" s="107">
        <v>3.56</v>
      </c>
      <c r="DC547" s="107">
        <v>358.32</v>
      </c>
      <c r="DD547" s="112">
        <v>26759.77</v>
      </c>
      <c r="DE547" s="107">
        <v>1.78</v>
      </c>
      <c r="DF547" s="107">
        <v>309.02</v>
      </c>
      <c r="DG547" s="107">
        <v>140521.98000000001</v>
      </c>
      <c r="DH547" s="112">
        <v>140956.64000000001</v>
      </c>
      <c r="DI547" s="107">
        <v>6.75</v>
      </c>
      <c r="DJ547" s="107">
        <v>459.68</v>
      </c>
      <c r="DK547" s="112">
        <v>105420.22</v>
      </c>
      <c r="DL547" s="107">
        <v>5.05</v>
      </c>
      <c r="DM547" s="107">
        <v>436.64</v>
      </c>
      <c r="DN547" s="112">
        <v>70300.850000000006</v>
      </c>
      <c r="DO547" s="107">
        <v>3.37</v>
      </c>
      <c r="DP547" s="107">
        <v>371.71</v>
      </c>
      <c r="DQ547" s="112">
        <v>35144.74</v>
      </c>
      <c r="DR547" s="107">
        <v>1.68</v>
      </c>
      <c r="DS547" s="107">
        <v>314.94</v>
      </c>
      <c r="DT547" s="107">
        <v>111589.93</v>
      </c>
      <c r="DU547" s="112">
        <v>112210.1</v>
      </c>
      <c r="DV547" s="107">
        <v>114.87</v>
      </c>
      <c r="DW547" s="107">
        <v>443.32</v>
      </c>
      <c r="DX547" s="112">
        <v>83638.48</v>
      </c>
      <c r="DY547" s="107">
        <v>85.62</v>
      </c>
      <c r="DZ547" s="107">
        <v>421.94</v>
      </c>
      <c r="EA547" s="112">
        <v>55845.61</v>
      </c>
      <c r="EB547" s="107">
        <v>57.17</v>
      </c>
      <c r="EC547" s="107">
        <v>364.93</v>
      </c>
      <c r="ED547" s="112">
        <v>27874.71</v>
      </c>
      <c r="EE547" s="107">
        <v>28.54</v>
      </c>
      <c r="EF547" s="107">
        <v>309.77999999999997</v>
      </c>
      <c r="EG547" s="107">
        <v>3398963.34</v>
      </c>
      <c r="EH547" s="111">
        <v>3413803.12</v>
      </c>
      <c r="EI547" s="107">
        <v>9.64</v>
      </c>
      <c r="EJ547" s="107">
        <v>481.8</v>
      </c>
      <c r="EK547" s="112">
        <v>2977259.4350000001</v>
      </c>
      <c r="EL547" s="107">
        <v>8.4079999999999995</v>
      </c>
      <c r="EM547" s="107">
        <v>463.45299999999997</v>
      </c>
      <c r="EN547" s="112">
        <v>2551733.5220400002</v>
      </c>
      <c r="EO547" s="107">
        <v>7.2060000000000004</v>
      </c>
      <c r="EP547" s="107">
        <v>438.017</v>
      </c>
      <c r="EQ547" s="112">
        <v>2119716.4672400001</v>
      </c>
      <c r="ER547" s="107">
        <v>5.9859999999999998</v>
      </c>
      <c r="ES547" s="107">
        <v>383.18700000000001</v>
      </c>
      <c r="ET547" s="112">
        <v>1696906.3332799999</v>
      </c>
      <c r="EU547" s="107">
        <v>4.7919999999999998</v>
      </c>
      <c r="EV547" s="107">
        <v>343.56599999999997</v>
      </c>
      <c r="EW547" s="112">
        <v>1273033.8622999999</v>
      </c>
      <c r="EX547" s="107">
        <v>3.5950000000000002</v>
      </c>
      <c r="EY547" s="107">
        <v>313.26600000000002</v>
      </c>
      <c r="EZ547" s="112">
        <v>850931.95302000002</v>
      </c>
      <c r="FA547" s="107">
        <v>2.403</v>
      </c>
      <c r="FB547" s="107">
        <v>288.01799999999997</v>
      </c>
      <c r="FC547" s="112">
        <v>424580.69566000003</v>
      </c>
      <c r="FD547" s="107">
        <v>1.1990000000000001</v>
      </c>
      <c r="FE547" s="107">
        <v>259.26100000000002</v>
      </c>
      <c r="FF547" s="107">
        <v>2616.29</v>
      </c>
      <c r="FG547" s="112">
        <v>2613.46</v>
      </c>
      <c r="FH547" s="107">
        <v>7.72</v>
      </c>
      <c r="FI547" s="107">
        <v>237.5</v>
      </c>
      <c r="FJ547" s="112">
        <v>1302.79</v>
      </c>
      <c r="FK547" s="107">
        <v>3.85</v>
      </c>
      <c r="FL547" s="107">
        <v>238.79</v>
      </c>
      <c r="FM547" s="107">
        <v>14770.17</v>
      </c>
      <c r="FN547" s="112">
        <v>14813.3</v>
      </c>
      <c r="FO547" s="107">
        <v>108.45</v>
      </c>
      <c r="FP547" s="107">
        <v>252.33</v>
      </c>
      <c r="FQ547" s="112">
        <v>7373.37</v>
      </c>
      <c r="FR547" s="107">
        <v>53.98</v>
      </c>
      <c r="FS547" s="107">
        <v>245.55</v>
      </c>
      <c r="FT547" s="107">
        <v>191.98</v>
      </c>
      <c r="FU547" s="107">
        <v>16.670000000000002</v>
      </c>
      <c r="FV547" s="107">
        <v>511.77</v>
      </c>
      <c r="FW547" s="107">
        <v>195.86</v>
      </c>
      <c r="FX547" s="107">
        <v>17</v>
      </c>
      <c r="FY547" s="107">
        <v>543.12</v>
      </c>
      <c r="FZ547" s="107">
        <v>1360906.49</v>
      </c>
      <c r="GA547" s="107">
        <v>9.19</v>
      </c>
      <c r="GB547" s="107">
        <v>519.4</v>
      </c>
      <c r="GC547" s="107">
        <v>6111187.6399999997</v>
      </c>
      <c r="GD547" s="107">
        <v>41.27</v>
      </c>
      <c r="GE547" s="113">
        <v>492.91</v>
      </c>
      <c r="GF547" s="113">
        <v>138.80000000000001</v>
      </c>
      <c r="GG547" s="113">
        <v>18</v>
      </c>
      <c r="GH547" s="113">
        <v>83.9</v>
      </c>
      <c r="GI547" s="113">
        <v>51.7</v>
      </c>
      <c r="GJ547" s="113">
        <v>26.7</v>
      </c>
      <c r="GK547" s="113">
        <v>229.6</v>
      </c>
      <c r="GL547" s="107">
        <v>0</v>
      </c>
      <c r="GM547" s="107">
        <v>2</v>
      </c>
      <c r="GN547" s="107">
        <v>0</v>
      </c>
      <c r="GO547" s="133">
        <v>2</v>
      </c>
      <c r="GP547" s="133">
        <v>0</v>
      </c>
      <c r="GQ547" s="133">
        <v>0</v>
      </c>
      <c r="GR547" s="133" t="s">
        <v>1106</v>
      </c>
      <c r="GS547" s="72"/>
      <c r="GT547" s="72">
        <v>0.87170000000000003</v>
      </c>
      <c r="GU547" s="72">
        <v>0.91890000000000005</v>
      </c>
      <c r="GV547" s="72">
        <v>0.94159999999999999</v>
      </c>
      <c r="GW547" s="72">
        <v>0.93069999999999997</v>
      </c>
      <c r="GX547" s="72" t="s">
        <v>1085</v>
      </c>
      <c r="GY547" s="72">
        <v>0.98</v>
      </c>
      <c r="GZ547" s="72">
        <v>769</v>
      </c>
      <c r="HA547" s="133" t="s">
        <v>1587</v>
      </c>
      <c r="HB547" s="133" t="s">
        <v>981</v>
      </c>
      <c r="HC547" s="53" t="str">
        <f>IF(IFERROR(FIND("TGG",#REF!),"0")&lt;&gt;"0",SUBSTITUTE(#REF!,"TGG",""),"0")</f>
        <v>0</v>
      </c>
      <c r="HD547" s="56">
        <f t="shared" si="59"/>
        <v>2021</v>
      </c>
      <c r="HF547" s="56" t="e">
        <f>MATCH(ROUND(#REF!,1),#REF!,0)</f>
        <v>#REF!</v>
      </c>
      <c r="HG547" s="56" t="e">
        <f>MATCH(ROUND(#REF!,1),#REF!,0)</f>
        <v>#REF!</v>
      </c>
      <c r="HH547" s="56" t="e">
        <f>MATCH(ROUND(#REF!,1),#REF!,0)</f>
        <v>#REF!</v>
      </c>
      <c r="HI547" s="56" t="e">
        <f>MATCH(ROUND(#REF!,1),#REF!,0)</f>
        <v>#REF!</v>
      </c>
      <c r="HK547" s="115">
        <f t="shared" si="56"/>
        <v>2</v>
      </c>
      <c r="HL547" s="115" t="str" cm="1">
        <f t="array" ref="HL547">IFERROR(INDEX(#REF!,'5. Data Set'!HH547),"")</f>
        <v/>
      </c>
      <c r="HN547" s="116" t="str" cm="1">
        <f t="array" ref="HN547">IF(IFERROR(INDEX($E$5:$E$900,SMALL(IF(ROUND($EH$5:$EH$900,1)=ROUND($EH547,1),ROW($EH$5:$EH$900)-4,""),1)),"")=$E547,"",IFERROR(INDEX($E$5:$E$900,SMALL(IF(ROUND($EH$5:$EH$900,1)=ROUND($EH547,1),ROW($EH$5:$EH$900)-4,""),1)),""))</f>
        <v/>
      </c>
      <c r="HO547" s="116" t="str" cm="1">
        <f t="array" ref="HO547">IF(IFERROR(INDEX($E$5:$E$900,SMALL(IF(ROUND($EH$5:$EH$900,1)=ROUND($EH547,1),ROW($EH$5:$EH$900)-4,""),2)),"")=$E547,"",IFERROR(INDEX($E$5:$E$900,SMALL(IF(ROUND($EH$5:$EH$900,1)=ROUND($EH547,1),ROW($EH$5:$EH$900)-4,""),2)),""))</f>
        <v/>
      </c>
      <c r="HP547" s="116" t="str" cm="1">
        <f t="array" ref="HP547">IF(IFERROR(INDEX($E$5:$E$900,SMALL(IF(ROUND($EH$5:$EH$900,1)=ROUND($EH547,1),ROW($EH$5:$EH$900)-4,""),3)),"")=$E547,"",IFERROR(INDEX($E$5:$E$900,SMALL(IF(ROUND($EH$5:$EH$900,1)=ROUND($EH547,1),ROW($EH$5:$EH$900)-4,""),3)),""))</f>
        <v/>
      </c>
      <c r="HQ547" s="117" t="str" cm="1">
        <f t="array" ref="HQ547">IF(IFERROR(INDEX($E$5:$E$900,SMALL(IF(ROUND($EH$5:$EH$900,1)=ROUND($EH547,1),ROW($EH$5:$EH$900)-4,""),4)),"")=$E547,"",IFERROR(INDEX($E$5:$E$900,SMALL(IF(ROUND($EH$5:$EH$900,1)=ROUND($EH547,1),ROW($EH$5:$EH$900)-4,""),4)),""))</f>
        <v/>
      </c>
      <c r="HR547" s="118"/>
      <c r="HS547" s="105" t="str">
        <f t="shared" si="57"/>
        <v>BCXS</v>
      </c>
      <c r="HT547" s="119" t="str">
        <f t="shared" si="58"/>
        <v/>
      </c>
      <c r="HU547" s="119" t="str">
        <f t="shared" si="58"/>
        <v/>
      </c>
      <c r="HV547" s="119" t="str">
        <f t="shared" si="58"/>
        <v/>
      </c>
      <c r="HW547" s="119" t="str">
        <f t="shared" si="58"/>
        <v/>
      </c>
    </row>
    <row r="548" spans="1:231" ht="12.75" customHeight="1" x14ac:dyDescent="0.25">
      <c r="A548" s="110" t="s">
        <v>1072</v>
      </c>
      <c r="B548" s="110" t="s">
        <v>1652</v>
      </c>
      <c r="C548" s="107" t="s">
        <v>1074</v>
      </c>
      <c r="D548" s="107">
        <v>2021</v>
      </c>
      <c r="E548" s="109" t="s">
        <v>1656</v>
      </c>
      <c r="F548" s="107" t="s">
        <v>49</v>
      </c>
      <c r="G548" s="107" t="s">
        <v>1076</v>
      </c>
      <c r="H548" s="107" t="s">
        <v>1076</v>
      </c>
      <c r="I548" s="107" t="s">
        <v>1076</v>
      </c>
      <c r="J548" s="107" t="s">
        <v>1076</v>
      </c>
      <c r="K548" s="107" t="s">
        <v>1076</v>
      </c>
      <c r="L548" s="107" t="s">
        <v>1076</v>
      </c>
      <c r="M548" s="107" t="s">
        <v>1076</v>
      </c>
      <c r="N548" s="107" t="s">
        <v>1076</v>
      </c>
      <c r="O548" s="107" t="s">
        <v>1076</v>
      </c>
      <c r="P548" s="107" t="s">
        <v>1076</v>
      </c>
      <c r="Q548" s="107" t="s">
        <v>1076</v>
      </c>
      <c r="R548" s="107" t="s">
        <v>1076</v>
      </c>
      <c r="S548" s="107" t="s">
        <v>1077</v>
      </c>
      <c r="T548" s="107" t="s">
        <v>1077</v>
      </c>
      <c r="U548" s="107" t="s">
        <v>1077</v>
      </c>
      <c r="V548" s="107" t="s">
        <v>1077</v>
      </c>
      <c r="W548" s="107" t="s">
        <v>18</v>
      </c>
      <c r="X548" s="105" t="s">
        <v>1098</v>
      </c>
      <c r="Y548" s="107" t="s">
        <v>296</v>
      </c>
      <c r="Z548" s="107">
        <v>1</v>
      </c>
      <c r="AA548" s="107" t="s">
        <v>1606</v>
      </c>
      <c r="AB548" s="110">
        <v>2</v>
      </c>
      <c r="AC548" s="110">
        <v>2</v>
      </c>
      <c r="AD548" s="107">
        <v>2800</v>
      </c>
      <c r="AE548" s="107">
        <v>32</v>
      </c>
      <c r="AF548" s="107">
        <v>2</v>
      </c>
      <c r="AG548" s="107">
        <v>255900</v>
      </c>
      <c r="AH548" s="107">
        <v>16</v>
      </c>
      <c r="AI548" s="107" t="s">
        <v>1646</v>
      </c>
      <c r="AJ548" s="110">
        <v>2</v>
      </c>
      <c r="AK548" s="110"/>
      <c r="AL548" s="107"/>
      <c r="AM548" s="107">
        <v>2</v>
      </c>
      <c r="AN548" s="110" t="s">
        <v>907</v>
      </c>
      <c r="AO548" s="110">
        <v>770</v>
      </c>
      <c r="AP548" s="107" t="s">
        <v>1583</v>
      </c>
      <c r="AQ548" s="107" t="s">
        <v>1601</v>
      </c>
      <c r="AR548" s="107" t="s">
        <v>1595</v>
      </c>
      <c r="AS548" s="107" t="s">
        <v>1596</v>
      </c>
      <c r="AT548" s="107" t="s">
        <v>1189</v>
      </c>
      <c r="AU548" s="111">
        <v>26.215</v>
      </c>
      <c r="AV548" s="111">
        <v>27.385000000000002</v>
      </c>
      <c r="AW548" s="111">
        <v>41.158000000000001</v>
      </c>
      <c r="AX548" s="111">
        <v>29.925000000000001</v>
      </c>
      <c r="AY548" s="111">
        <v>26.026</v>
      </c>
      <c r="AZ548" s="111">
        <v>473.63299999999998</v>
      </c>
      <c r="BA548" s="111">
        <v>26.776</v>
      </c>
      <c r="BB548" s="111">
        <v>19.716999999999999</v>
      </c>
      <c r="BC548" s="111">
        <v>356.33300000000003</v>
      </c>
      <c r="BD548" s="111">
        <v>24.225000000000001</v>
      </c>
      <c r="BE548" s="111">
        <v>139.92099999999999</v>
      </c>
      <c r="BF548" s="111">
        <v>49</v>
      </c>
      <c r="BG548" s="107">
        <v>167916.4</v>
      </c>
      <c r="BH548" s="112">
        <v>167837.83499999999</v>
      </c>
      <c r="BI548" s="111">
        <v>24.239000000000001</v>
      </c>
      <c r="BJ548" s="112">
        <v>648.45799999999997</v>
      </c>
      <c r="BK548" s="112">
        <v>125816.431</v>
      </c>
      <c r="BL548" s="111">
        <v>18.170000000000002</v>
      </c>
      <c r="BM548" s="112">
        <v>593.84199999999998</v>
      </c>
      <c r="BN548" s="112">
        <v>83985.337</v>
      </c>
      <c r="BO548" s="111">
        <v>12.129</v>
      </c>
      <c r="BP548" s="112">
        <v>468.84199999999998</v>
      </c>
      <c r="BQ548" s="112">
        <v>41939.944000000003</v>
      </c>
      <c r="BR548" s="111">
        <v>6.0570000000000004</v>
      </c>
      <c r="BS548" s="107">
        <v>379.43400000000003</v>
      </c>
      <c r="BT548" s="107">
        <v>1404873.25</v>
      </c>
      <c r="BU548" s="112">
        <v>1404686.9609999999</v>
      </c>
      <c r="BV548" s="107">
        <v>23.805</v>
      </c>
      <c r="BW548" s="107">
        <v>644.49</v>
      </c>
      <c r="BX548" s="107">
        <v>1053551.4040000001</v>
      </c>
      <c r="BY548" s="107">
        <v>17.853999999999999</v>
      </c>
      <c r="BZ548" s="107">
        <v>491.49</v>
      </c>
      <c r="CA548" s="107">
        <v>702711.46400000004</v>
      </c>
      <c r="CB548" s="107">
        <v>11.909000000000001</v>
      </c>
      <c r="CC548" s="107">
        <v>439.91</v>
      </c>
      <c r="CD548" s="107">
        <v>351227.68199999997</v>
      </c>
      <c r="CE548" s="107">
        <v>5.952</v>
      </c>
      <c r="CF548" s="107">
        <v>384.41300000000001</v>
      </c>
      <c r="CG548" s="107">
        <v>580768.72</v>
      </c>
      <c r="CH548" s="112">
        <v>572145.20799999998</v>
      </c>
      <c r="CI548" s="107">
        <v>35.878999999999998</v>
      </c>
      <c r="CJ548" s="107">
        <v>624.82299999999998</v>
      </c>
      <c r="CK548" s="107">
        <v>435754.88099999999</v>
      </c>
      <c r="CL548" s="107">
        <v>27.326000000000001</v>
      </c>
      <c r="CM548" s="107">
        <v>557.11599999999999</v>
      </c>
      <c r="CN548" s="107">
        <v>290338.46999999997</v>
      </c>
      <c r="CO548" s="107">
        <v>18.207000000000001</v>
      </c>
      <c r="CP548" s="107">
        <v>439.81</v>
      </c>
      <c r="CQ548" s="107">
        <v>145177.34899999999</v>
      </c>
      <c r="CR548" s="107">
        <v>9.1039999999999992</v>
      </c>
      <c r="CS548" s="107">
        <v>369.92500000000001</v>
      </c>
      <c r="CT548" s="107">
        <v>363500.03</v>
      </c>
      <c r="CU548" s="107">
        <v>363444.28</v>
      </c>
      <c r="CV548" s="107">
        <v>24.14</v>
      </c>
      <c r="CW548" s="107">
        <v>570.61</v>
      </c>
      <c r="CX548" s="112">
        <v>272673.17</v>
      </c>
      <c r="CY548" s="107">
        <v>18.11</v>
      </c>
      <c r="CZ548" s="107">
        <v>514.39</v>
      </c>
      <c r="DA548" s="112">
        <v>181815.03</v>
      </c>
      <c r="DB548" s="107">
        <v>12.08</v>
      </c>
      <c r="DC548" s="107">
        <v>399.12</v>
      </c>
      <c r="DD548" s="112">
        <v>90806.28</v>
      </c>
      <c r="DE548" s="107">
        <v>6.03</v>
      </c>
      <c r="DF548" s="107">
        <v>338.9</v>
      </c>
      <c r="DG548" s="107">
        <v>465492.55</v>
      </c>
      <c r="DH548" s="112">
        <v>467083.28</v>
      </c>
      <c r="DI548" s="107">
        <v>22.36</v>
      </c>
      <c r="DJ548" s="107">
        <v>620.28</v>
      </c>
      <c r="DK548" s="112">
        <v>349097.36</v>
      </c>
      <c r="DL548" s="107">
        <v>16.71</v>
      </c>
      <c r="DM548" s="107">
        <v>555.07000000000005</v>
      </c>
      <c r="DN548" s="112">
        <v>232746.75</v>
      </c>
      <c r="DO548" s="107">
        <v>11.14</v>
      </c>
      <c r="DP548" s="107">
        <v>417.42</v>
      </c>
      <c r="DQ548" s="112">
        <v>116348.7</v>
      </c>
      <c r="DR548" s="107">
        <v>5.57</v>
      </c>
      <c r="DS548" s="107">
        <v>351.85</v>
      </c>
      <c r="DT548" s="107">
        <v>377977.1</v>
      </c>
      <c r="DU548" s="112">
        <v>380420.59</v>
      </c>
      <c r="DV548" s="107">
        <v>389.44</v>
      </c>
      <c r="DW548" s="107">
        <v>594.59</v>
      </c>
      <c r="DX548" s="112">
        <v>283621.87</v>
      </c>
      <c r="DY548" s="107">
        <v>290.33999999999997</v>
      </c>
      <c r="DZ548" s="107">
        <v>516.14</v>
      </c>
      <c r="EA548" s="112">
        <v>188839.86</v>
      </c>
      <c r="EB548" s="107">
        <v>193.32</v>
      </c>
      <c r="EC548" s="107">
        <v>426.04</v>
      </c>
      <c r="ED548" s="112">
        <v>94467.02</v>
      </c>
      <c r="EE548" s="107">
        <v>96.71</v>
      </c>
      <c r="EF548" s="107">
        <v>321.26</v>
      </c>
      <c r="EG548" s="107">
        <v>9122047.5500000007</v>
      </c>
      <c r="EH548" s="111">
        <v>9259042.0899999999</v>
      </c>
      <c r="EI548" s="107">
        <v>26.146999999999998</v>
      </c>
      <c r="EJ548" s="107">
        <v>618.39</v>
      </c>
      <c r="EK548" s="112">
        <v>7989514.4620000003</v>
      </c>
      <c r="EL548" s="107">
        <v>22.562000000000001</v>
      </c>
      <c r="EM548" s="107">
        <v>581.19299999999998</v>
      </c>
      <c r="EN548" s="112">
        <v>6844637.4198599998</v>
      </c>
      <c r="EO548" s="107">
        <v>19.329000000000001</v>
      </c>
      <c r="EP548" s="107">
        <v>571.06200000000001</v>
      </c>
      <c r="EQ548" s="112">
        <v>5707936.80846</v>
      </c>
      <c r="ER548" s="107">
        <v>16.119</v>
      </c>
      <c r="ES548" s="107">
        <v>491.947</v>
      </c>
      <c r="ET548" s="112">
        <v>4557071.7034600005</v>
      </c>
      <c r="EU548" s="107">
        <v>12.869</v>
      </c>
      <c r="EV548" s="107">
        <v>417.98700000000002</v>
      </c>
      <c r="EW548" s="112">
        <v>3422141.6537600001</v>
      </c>
      <c r="EX548" s="107">
        <v>9.6639999999999997</v>
      </c>
      <c r="EY548" s="107">
        <v>387.65100000000001</v>
      </c>
      <c r="EZ548" s="112">
        <v>2269860.0994000002</v>
      </c>
      <c r="FA548" s="107">
        <v>6.41</v>
      </c>
      <c r="FB548" s="107">
        <v>349.48</v>
      </c>
      <c r="FC548" s="112">
        <v>1137408.83608</v>
      </c>
      <c r="FD548" s="107">
        <v>3.2120000000000002</v>
      </c>
      <c r="FE548" s="107">
        <v>311.51100000000002</v>
      </c>
      <c r="FF548" s="107">
        <v>2555.67</v>
      </c>
      <c r="FG548" s="112">
        <v>2581.4899999999998</v>
      </c>
      <c r="FH548" s="107">
        <v>7.63</v>
      </c>
      <c r="FI548" s="107">
        <v>241.45</v>
      </c>
      <c r="FJ548" s="112">
        <v>1280.48</v>
      </c>
      <c r="FK548" s="107">
        <v>3.78</v>
      </c>
      <c r="FL548" s="107">
        <v>307.41000000000003</v>
      </c>
      <c r="FM548" s="107">
        <v>15532.67</v>
      </c>
      <c r="FN548" s="112">
        <v>15365.37</v>
      </c>
      <c r="FO548" s="107">
        <v>112.49</v>
      </c>
      <c r="FP548" s="107">
        <v>224.98</v>
      </c>
      <c r="FQ548" s="112">
        <v>7759.92</v>
      </c>
      <c r="FR548" s="107">
        <v>56.81</v>
      </c>
      <c r="FS548" s="107">
        <v>223.72</v>
      </c>
      <c r="FT548" s="107">
        <v>166.6</v>
      </c>
      <c r="FU548" s="107">
        <v>14.46</v>
      </c>
      <c r="FV548" s="107">
        <v>595.66</v>
      </c>
      <c r="FW548" s="107">
        <v>167.17</v>
      </c>
      <c r="FX548" s="107">
        <v>14.51</v>
      </c>
      <c r="FY548" s="107">
        <v>600.39</v>
      </c>
      <c r="FZ548" s="125">
        <v>3088247.49</v>
      </c>
      <c r="GA548" s="125">
        <v>20.85</v>
      </c>
      <c r="GB548" s="125">
        <v>633.27</v>
      </c>
      <c r="GC548" s="125">
        <v>13500109.779999999</v>
      </c>
      <c r="GD548" s="125">
        <v>91.16</v>
      </c>
      <c r="GE548" s="124">
        <v>651.5</v>
      </c>
      <c r="GF548" s="113">
        <v>136.30000000000001</v>
      </c>
      <c r="GG548" s="113">
        <v>43.4</v>
      </c>
      <c r="GH548" s="113">
        <v>83.8</v>
      </c>
      <c r="GI548" s="113">
        <v>58.2</v>
      </c>
      <c r="GJ548" s="113">
        <v>49</v>
      </c>
      <c r="GK548" s="113">
        <v>229.4</v>
      </c>
      <c r="GL548" s="107">
        <v>0</v>
      </c>
      <c r="GM548" s="107">
        <v>2</v>
      </c>
      <c r="GN548" s="107">
        <v>0</v>
      </c>
      <c r="GO548" s="133">
        <v>2</v>
      </c>
      <c r="GP548" s="133">
        <v>0</v>
      </c>
      <c r="GQ548" s="133">
        <v>0</v>
      </c>
      <c r="GR548" s="133" t="s">
        <v>1106</v>
      </c>
      <c r="GS548" s="72"/>
      <c r="GT548" s="72">
        <v>0.87170000000000003</v>
      </c>
      <c r="GU548" s="72">
        <v>0.91890000000000005</v>
      </c>
      <c r="GV548" s="72">
        <v>0.94159999999999999</v>
      </c>
      <c r="GW548" s="72">
        <v>0.93069999999999997</v>
      </c>
      <c r="GX548" s="72" t="s">
        <v>1085</v>
      </c>
      <c r="GY548" s="72">
        <v>0.98</v>
      </c>
      <c r="GZ548" s="72">
        <v>769</v>
      </c>
      <c r="HA548" s="133" t="s">
        <v>1587</v>
      </c>
      <c r="HB548" s="133" t="s">
        <v>981</v>
      </c>
      <c r="HC548" s="53" t="str">
        <f>IF(IFERROR(FIND("TGG",#REF!),"0")&lt;&gt;"0",SUBSTITUTE(#REF!,"TGG",""),"0")</f>
        <v>0</v>
      </c>
      <c r="HD548" s="56">
        <f t="shared" si="59"/>
        <v>2021</v>
      </c>
      <c r="HF548" s="56" t="e">
        <f>MATCH(ROUND(#REF!,1),#REF!,0)</f>
        <v>#REF!</v>
      </c>
      <c r="HG548" s="56" t="e">
        <f>MATCH(ROUND(#REF!,1),#REF!,0)</f>
        <v>#REF!</v>
      </c>
      <c r="HH548" s="56" t="e">
        <f>MATCH(ROUND(#REF!,1),#REF!,0)</f>
        <v>#REF!</v>
      </c>
      <c r="HI548" s="56" t="e">
        <f>MATCH(ROUND(#REF!,1),#REF!,0)</f>
        <v>#REF!</v>
      </c>
      <c r="HK548" s="115">
        <f t="shared" si="56"/>
        <v>2</v>
      </c>
      <c r="HL548" s="115" t="str" cm="1">
        <f t="array" ref="HL548">IFERROR(INDEX(#REF!,'5. Data Set'!HH548),"")</f>
        <v/>
      </c>
      <c r="HN548" s="116" t="str" cm="1">
        <f t="array" ref="HN548">IF(IFERROR(INDEX($E$5:$E$900,SMALL(IF(ROUND($EH$5:$EH$900,1)=ROUND($EH548,1),ROW($EH$5:$EH$900)-4,""),1)),"")=$E548,"",IFERROR(INDEX($E$5:$E$900,SMALL(IF(ROUND($EH$5:$EH$900,1)=ROUND($EH548,1),ROW($EH$5:$EH$900)-4,""),1)),""))</f>
        <v/>
      </c>
      <c r="HO548" s="116" t="str" cm="1">
        <f t="array" ref="HO548">IF(IFERROR(INDEX($E$5:$E$900,SMALL(IF(ROUND($EH$5:$EH$900,1)=ROUND($EH548,1),ROW($EH$5:$EH$900)-4,""),2)),"")=$E548,"",IFERROR(INDEX($E$5:$E$900,SMALL(IF(ROUND($EH$5:$EH$900,1)=ROUND($EH548,1),ROW($EH$5:$EH$900)-4,""),2)),""))</f>
        <v/>
      </c>
      <c r="HP548" s="116" t="str" cm="1">
        <f t="array" ref="HP548">IF(IFERROR(INDEX($E$5:$E$900,SMALL(IF(ROUND($EH$5:$EH$900,1)=ROUND($EH548,1),ROW($EH$5:$EH$900)-4,""),3)),"")=$E548,"",IFERROR(INDEX($E$5:$E$900,SMALL(IF(ROUND($EH$5:$EH$900,1)=ROUND($EH548,1),ROW($EH$5:$EH$900)-4,""),3)),""))</f>
        <v/>
      </c>
      <c r="HQ548" s="117" t="str" cm="1">
        <f t="array" ref="HQ548">IF(IFERROR(INDEX($E$5:$E$900,SMALL(IF(ROUND($EH$5:$EH$900,1)=ROUND($EH548,1),ROW($EH$5:$EH$900)-4,""),4)),"")=$E548,"",IFERROR(INDEX($E$5:$E$900,SMALL(IF(ROUND($EH$5:$EH$900,1)=ROUND($EH548,1),ROW($EH$5:$EH$900)-4,""),4)),""))</f>
        <v/>
      </c>
      <c r="HR548" s="118"/>
      <c r="HS548" s="105" t="str">
        <f t="shared" si="57"/>
        <v>BCXS</v>
      </c>
      <c r="HT548" s="119" t="str">
        <f t="shared" si="58"/>
        <v/>
      </c>
      <c r="HU548" s="119" t="str">
        <f t="shared" si="58"/>
        <v/>
      </c>
      <c r="HV548" s="119" t="str">
        <f t="shared" si="58"/>
        <v/>
      </c>
      <c r="HW548" s="119" t="str">
        <f t="shared" si="58"/>
        <v/>
      </c>
    </row>
    <row r="549" spans="1:231" ht="12.75" customHeight="1" x14ac:dyDescent="0.25">
      <c r="A549" s="110" t="s">
        <v>1072</v>
      </c>
      <c r="B549" s="110" t="s">
        <v>1657</v>
      </c>
      <c r="C549" s="107" t="s">
        <v>1074</v>
      </c>
      <c r="D549" s="107">
        <v>2020</v>
      </c>
      <c r="E549" s="109" t="s">
        <v>1658</v>
      </c>
      <c r="F549" s="107" t="s">
        <v>300</v>
      </c>
      <c r="G549" s="107" t="s">
        <v>1076</v>
      </c>
      <c r="H549" s="107" t="s">
        <v>1076</v>
      </c>
      <c r="I549" s="107" t="s">
        <v>1076</v>
      </c>
      <c r="J549" s="107" t="s">
        <v>1076</v>
      </c>
      <c r="K549" s="107" t="s">
        <v>1076</v>
      </c>
      <c r="L549" s="107" t="s">
        <v>1076</v>
      </c>
      <c r="M549" s="107" t="s">
        <v>1076</v>
      </c>
      <c r="N549" s="107" t="s">
        <v>1076</v>
      </c>
      <c r="O549" s="107" t="s">
        <v>1076</v>
      </c>
      <c r="P549" s="107" t="s">
        <v>1076</v>
      </c>
      <c r="Q549" s="107" t="s">
        <v>1076</v>
      </c>
      <c r="R549" s="107" t="s">
        <v>1076</v>
      </c>
      <c r="S549" s="107" t="s">
        <v>1077</v>
      </c>
      <c r="T549" s="107" t="s">
        <v>1077</v>
      </c>
      <c r="U549" s="107" t="s">
        <v>1077</v>
      </c>
      <c r="V549" s="107" t="s">
        <v>1077</v>
      </c>
      <c r="W549" s="107" t="s">
        <v>305</v>
      </c>
      <c r="X549" s="105" t="s">
        <v>1622</v>
      </c>
      <c r="Y549" s="107" t="s">
        <v>296</v>
      </c>
      <c r="Z549" s="107">
        <v>4</v>
      </c>
      <c r="AA549" s="107" t="s">
        <v>1138</v>
      </c>
      <c r="AB549" s="110">
        <v>2</v>
      </c>
      <c r="AC549" s="110">
        <v>2</v>
      </c>
      <c r="AD549" s="107">
        <v>2300</v>
      </c>
      <c r="AE549" s="107">
        <v>40</v>
      </c>
      <c r="AF549" s="107">
        <v>2</v>
      </c>
      <c r="AG549" s="107">
        <v>511700</v>
      </c>
      <c r="AH549" s="107">
        <v>16</v>
      </c>
      <c r="AI549" s="107" t="s">
        <v>1636</v>
      </c>
      <c r="AJ549" s="110">
        <v>8</v>
      </c>
      <c r="AK549" s="110"/>
      <c r="AL549" s="107"/>
      <c r="AM549" s="107">
        <v>2</v>
      </c>
      <c r="AN549" s="110" t="s">
        <v>907</v>
      </c>
      <c r="AO549" s="110">
        <v>2500</v>
      </c>
      <c r="AP549" s="107" t="s">
        <v>1583</v>
      </c>
      <c r="AQ549" s="107" t="s">
        <v>1584</v>
      </c>
      <c r="AR549" s="107" t="s">
        <v>1585</v>
      </c>
      <c r="AS549" s="107" t="s">
        <v>1586</v>
      </c>
      <c r="AT549" s="107" t="s">
        <v>478</v>
      </c>
      <c r="AU549" s="111">
        <v>19.850000000000001</v>
      </c>
      <c r="AV549" s="111">
        <v>23.085999999999999</v>
      </c>
      <c r="AW549" s="111">
        <v>31.260999999999999</v>
      </c>
      <c r="AX549" s="111">
        <v>17.603999999999999</v>
      </c>
      <c r="AY549" s="111">
        <v>15.967000000000001</v>
      </c>
      <c r="AZ549" s="111">
        <v>192.48500000000001</v>
      </c>
      <c r="BA549" s="111">
        <v>19.231999999999999</v>
      </c>
      <c r="BB549" s="111">
        <v>13.526999999999999</v>
      </c>
      <c r="BC549" s="111">
        <v>152.524</v>
      </c>
      <c r="BD549" s="111">
        <v>27.385000000000002</v>
      </c>
      <c r="BE549" s="111">
        <v>148.03100000000001</v>
      </c>
      <c r="BF549" s="111">
        <v>37</v>
      </c>
      <c r="BG549" s="107">
        <v>603576.56999999995</v>
      </c>
      <c r="BH549" s="112">
        <v>604073.36</v>
      </c>
      <c r="BI549" s="111">
        <v>87.238</v>
      </c>
      <c r="BJ549" s="112">
        <v>3475.616</v>
      </c>
      <c r="BK549" s="112">
        <v>452933.77</v>
      </c>
      <c r="BL549" s="111">
        <v>65.411000000000001</v>
      </c>
      <c r="BM549" s="112">
        <v>2991.3739999999998</v>
      </c>
      <c r="BN549" s="112">
        <v>301924.96299999999</v>
      </c>
      <c r="BO549" s="111">
        <v>43.603000000000002</v>
      </c>
      <c r="BP549" s="112">
        <v>2435.9059999999999</v>
      </c>
      <c r="BQ549" s="112">
        <v>151039.639</v>
      </c>
      <c r="BR549" s="111">
        <v>21.812999999999999</v>
      </c>
      <c r="BS549" s="107">
        <v>1380.213</v>
      </c>
      <c r="BT549" s="107">
        <v>5750929.0800000001</v>
      </c>
      <c r="BU549" s="112">
        <v>5751626.9859999996</v>
      </c>
      <c r="BV549" s="107">
        <v>97.471999999999994</v>
      </c>
      <c r="BW549" s="107">
        <v>3287.6840000000002</v>
      </c>
      <c r="BX549" s="107">
        <v>4313199.8329999996</v>
      </c>
      <c r="BY549" s="107">
        <v>73.094999999999999</v>
      </c>
      <c r="BZ549" s="107">
        <v>2882.6</v>
      </c>
      <c r="CA549" s="107">
        <v>2875696.844</v>
      </c>
      <c r="CB549" s="107">
        <v>48.734000000000002</v>
      </c>
      <c r="CC549" s="107">
        <v>2268.761</v>
      </c>
      <c r="CD549" s="107">
        <v>1438055.1340000001</v>
      </c>
      <c r="CE549" s="107">
        <v>24.37</v>
      </c>
      <c r="CF549" s="107">
        <v>1385.5060000000001</v>
      </c>
      <c r="CG549" s="107">
        <v>2261850.2000000002</v>
      </c>
      <c r="CH549" s="112">
        <v>2278025.7740000002</v>
      </c>
      <c r="CI549" s="107">
        <v>142.85400000000001</v>
      </c>
      <c r="CJ549" s="107">
        <v>3391.806</v>
      </c>
      <c r="CK549" s="107">
        <v>1696639.6869999999</v>
      </c>
      <c r="CL549" s="107">
        <v>106.396</v>
      </c>
      <c r="CM549" s="107">
        <v>3192.1060000000002</v>
      </c>
      <c r="CN549" s="107">
        <v>1130856.5209999999</v>
      </c>
      <c r="CO549" s="107">
        <v>70.915999999999997</v>
      </c>
      <c r="CP549" s="107">
        <v>2594.8420000000001</v>
      </c>
      <c r="CQ549" s="107">
        <v>565662.85800000001</v>
      </c>
      <c r="CR549" s="107">
        <v>35.472999999999999</v>
      </c>
      <c r="CS549" s="107">
        <v>1425.0650000000001</v>
      </c>
      <c r="CT549" s="107">
        <v>926613.59</v>
      </c>
      <c r="CU549" s="112">
        <v>926861.78</v>
      </c>
      <c r="CV549" s="107">
        <v>61.56</v>
      </c>
      <c r="CW549" s="107">
        <v>2500.19</v>
      </c>
      <c r="CX549" s="112">
        <v>695149.59</v>
      </c>
      <c r="CY549" s="107">
        <v>46.17</v>
      </c>
      <c r="CZ549" s="107">
        <v>2316.2399999999998</v>
      </c>
      <c r="DA549" s="112">
        <v>463361.06</v>
      </c>
      <c r="DB549" s="107">
        <v>30.78</v>
      </c>
      <c r="DC549" s="107">
        <v>2046.69</v>
      </c>
      <c r="DD549" s="112">
        <v>231532.37</v>
      </c>
      <c r="DE549" s="107">
        <v>15.38</v>
      </c>
      <c r="DF549" s="107">
        <v>1181.54</v>
      </c>
      <c r="DG549" s="107">
        <v>1290504.3999999999</v>
      </c>
      <c r="DH549" s="112">
        <v>1290029.8999999999</v>
      </c>
      <c r="DI549" s="107">
        <v>61.76</v>
      </c>
      <c r="DJ549" s="107">
        <v>2868.62</v>
      </c>
      <c r="DK549" s="112">
        <v>968048.79</v>
      </c>
      <c r="DL549" s="107">
        <v>46.35</v>
      </c>
      <c r="DM549" s="107">
        <v>2615</v>
      </c>
      <c r="DN549" s="112">
        <v>645339.56999999995</v>
      </c>
      <c r="DO549" s="107">
        <v>30.9</v>
      </c>
      <c r="DP549" s="107">
        <v>2221.5300000000002</v>
      </c>
      <c r="DQ549" s="112">
        <v>322630.59999999998</v>
      </c>
      <c r="DR549" s="107">
        <v>15.45</v>
      </c>
      <c r="DS549" s="107">
        <v>1261.17</v>
      </c>
      <c r="DT549" s="107">
        <v>728088.03</v>
      </c>
      <c r="DU549" s="112">
        <v>728320.99</v>
      </c>
      <c r="DV549" s="107">
        <v>745.58</v>
      </c>
      <c r="DW549" s="107">
        <v>2931.84</v>
      </c>
      <c r="DX549" s="112">
        <v>545951.68000000005</v>
      </c>
      <c r="DY549" s="107">
        <v>558.89</v>
      </c>
      <c r="DZ549" s="107">
        <v>2570.17</v>
      </c>
      <c r="EA549" s="112">
        <v>364266.53</v>
      </c>
      <c r="EB549" s="107">
        <v>372.9</v>
      </c>
      <c r="EC549" s="107">
        <v>2210.7399999999998</v>
      </c>
      <c r="ED549" s="112">
        <v>181993.07</v>
      </c>
      <c r="EE549" s="107">
        <v>186.31</v>
      </c>
      <c r="EF549" s="107">
        <v>1265.93</v>
      </c>
      <c r="EG549" s="107">
        <v>29886801.809999999</v>
      </c>
      <c r="EH549" s="111">
        <v>29961471.190000001</v>
      </c>
      <c r="EI549" s="107">
        <v>84.61</v>
      </c>
      <c r="EJ549" s="107">
        <v>3361.67</v>
      </c>
      <c r="EK549" s="112">
        <v>26155882.616999999</v>
      </c>
      <c r="EL549" s="107">
        <v>73.863</v>
      </c>
      <c r="EM549" s="107">
        <v>3050.1909999999998</v>
      </c>
      <c r="EN549" s="112">
        <v>22404687.751800001</v>
      </c>
      <c r="EO549" s="107">
        <v>63.27</v>
      </c>
      <c r="EP549" s="107">
        <v>2785.7849999999999</v>
      </c>
      <c r="EQ549" s="112">
        <v>18661366.20566</v>
      </c>
      <c r="ER549" s="107">
        <v>52.698999999999998</v>
      </c>
      <c r="ES549" s="107">
        <v>2535.2559999999999</v>
      </c>
      <c r="ET549" s="112">
        <v>14941416.073960001</v>
      </c>
      <c r="EU549" s="107">
        <v>42.194000000000003</v>
      </c>
      <c r="EV549" s="107">
        <v>1818.8309999999999</v>
      </c>
      <c r="EW549" s="112">
        <v>11206239.111640001</v>
      </c>
      <c r="EX549" s="107">
        <v>31.646000000000001</v>
      </c>
      <c r="EY549" s="107">
        <v>1579.6959999999999</v>
      </c>
      <c r="EZ549" s="112">
        <v>7460792.8914599996</v>
      </c>
      <c r="FA549" s="107">
        <v>21.068999999999999</v>
      </c>
      <c r="FB549" s="107">
        <v>1370.479</v>
      </c>
      <c r="FC549" s="112">
        <v>3741905.0967799998</v>
      </c>
      <c r="FD549" s="107">
        <v>10.567</v>
      </c>
      <c r="FE549" s="107">
        <v>1160.8040000000001</v>
      </c>
      <c r="FF549" s="107">
        <v>8945.02</v>
      </c>
      <c r="FG549" s="112">
        <v>8923.15</v>
      </c>
      <c r="FH549" s="107">
        <v>26.36</v>
      </c>
      <c r="FI549" s="107">
        <v>1406.87</v>
      </c>
      <c r="FJ549" s="112">
        <v>4472.78</v>
      </c>
      <c r="FK549" s="107">
        <v>13.22</v>
      </c>
      <c r="FL549" s="107">
        <v>1353.45</v>
      </c>
      <c r="FM549" s="107">
        <v>41353.53</v>
      </c>
      <c r="FN549" s="112">
        <v>42146</v>
      </c>
      <c r="FO549" s="107">
        <v>308.56</v>
      </c>
      <c r="FP549" s="107">
        <v>1426.96</v>
      </c>
      <c r="FQ549" s="112">
        <v>20659.939999999999</v>
      </c>
      <c r="FR549" s="107">
        <v>151.26</v>
      </c>
      <c r="FS549" s="107">
        <v>1405.92</v>
      </c>
      <c r="FT549" s="107">
        <v>926.26</v>
      </c>
      <c r="FU549" s="107">
        <v>80.41</v>
      </c>
      <c r="FV549" s="107">
        <v>2919.18</v>
      </c>
      <c r="FW549" s="107">
        <v>928.81</v>
      </c>
      <c r="FX549" s="107">
        <v>80.63</v>
      </c>
      <c r="FY549" s="107">
        <v>2961.28</v>
      </c>
      <c r="FZ549" s="107">
        <v>12227688.01</v>
      </c>
      <c r="GA549" s="107">
        <v>82.57</v>
      </c>
      <c r="GB549" s="107">
        <v>3519.5</v>
      </c>
      <c r="GC549" s="107">
        <v>77871532.129999995</v>
      </c>
      <c r="GD549" s="107">
        <v>525.82000000000005</v>
      </c>
      <c r="GE549" s="113">
        <v>3552.1</v>
      </c>
      <c r="GF549" s="113">
        <v>859.7</v>
      </c>
      <c r="GG549" s="113">
        <v>28.4</v>
      </c>
      <c r="GH549" s="113">
        <v>45.4</v>
      </c>
      <c r="GI549" s="113">
        <v>63.7</v>
      </c>
      <c r="GJ549" s="113">
        <v>37</v>
      </c>
      <c r="GK549" s="113">
        <v>228.7</v>
      </c>
      <c r="GL549" s="107">
        <v>0</v>
      </c>
      <c r="GM549" s="107">
        <v>0</v>
      </c>
      <c r="GN549" s="107">
        <v>0</v>
      </c>
      <c r="GO549" s="133">
        <v>4</v>
      </c>
      <c r="GP549" s="133">
        <v>0</v>
      </c>
      <c r="GQ549" s="133">
        <v>0</v>
      </c>
      <c r="GR549" s="133" t="s">
        <v>1103</v>
      </c>
      <c r="GS549" s="72"/>
      <c r="GT549" s="72">
        <v>0.89</v>
      </c>
      <c r="GU549" s="72">
        <v>0.94879999999999998</v>
      </c>
      <c r="GV549" s="72">
        <v>0.94820000000000004</v>
      </c>
      <c r="GW549" s="72">
        <v>0.92700000000000005</v>
      </c>
      <c r="GX549" s="72" t="s">
        <v>1085</v>
      </c>
      <c r="GY549" s="72">
        <v>1</v>
      </c>
      <c r="GZ549" s="72">
        <v>2500</v>
      </c>
      <c r="HA549" s="133" t="s">
        <v>1623</v>
      </c>
      <c r="HB549" s="133" t="s">
        <v>981</v>
      </c>
      <c r="HC549" s="53" t="str">
        <f>IF(IFERROR(FIND("TGG",#REF!),"0")&lt;&gt;"0",SUBSTITUTE(#REF!,"TGG",""),"0")</f>
        <v>0</v>
      </c>
      <c r="HD549" s="56">
        <f t="shared" si="59"/>
        <v>2020</v>
      </c>
      <c r="HF549" s="56" t="e">
        <f>MATCH(ROUND(#REF!,1),#REF!,0)</f>
        <v>#REF!</v>
      </c>
      <c r="HG549" s="56" t="e">
        <f>MATCH(ROUND(#REF!,1),#REF!,0)</f>
        <v>#REF!</v>
      </c>
      <c r="HH549" s="56" t="e">
        <f>MATCH(ROUND(#REF!,1),#REF!,0)</f>
        <v>#REF!</v>
      </c>
      <c r="HI549" s="56" t="e">
        <f>MATCH(ROUND(#REF!,1),#REF!,0)</f>
        <v>#REF!</v>
      </c>
      <c r="HK549" s="115">
        <f t="shared" si="56"/>
        <v>2</v>
      </c>
      <c r="HL549" s="115" t="str" cm="1">
        <f t="array" ref="HL549">IFERROR(INDEX(#REF!,'5. Data Set'!HH549),"")</f>
        <v/>
      </c>
      <c r="HN549" s="116" t="str" cm="1">
        <f t="array" ref="HN549">IF(IFERROR(INDEX($E$5:$E$900,SMALL(IF(ROUND($EH$5:$EH$900,1)=ROUND($EH549,1),ROW($EH$5:$EH$900)-4,""),1)),"")=$E549,"",IFERROR(INDEX($E$5:$E$900,SMALL(IF(ROUND($EH$5:$EH$900,1)=ROUND($EH549,1),ROW($EH$5:$EH$900)-4,""),1)),""))</f>
        <v/>
      </c>
      <c r="HO549" s="116" t="str" cm="1">
        <f t="array" ref="HO549">IF(IFERROR(INDEX($E$5:$E$900,SMALL(IF(ROUND($EH$5:$EH$900,1)=ROUND($EH549,1),ROW($EH$5:$EH$900)-4,""),2)),"")=$E549,"",IFERROR(INDEX($E$5:$E$900,SMALL(IF(ROUND($EH$5:$EH$900,1)=ROUND($EH549,1),ROW($EH$5:$EH$900)-4,""),2)),""))</f>
        <v/>
      </c>
      <c r="HP549" s="116" t="str" cm="1">
        <f t="array" ref="HP549">IF(IFERROR(INDEX($E$5:$E$900,SMALL(IF(ROUND($EH$5:$EH$900,1)=ROUND($EH549,1),ROW($EH$5:$EH$900)-4,""),3)),"")=$E549,"",IFERROR(INDEX($E$5:$E$900,SMALL(IF(ROUND($EH$5:$EH$900,1)=ROUND($EH549,1),ROW($EH$5:$EH$900)-4,""),3)),""))</f>
        <v/>
      </c>
      <c r="HQ549" s="117" t="str" cm="1">
        <f t="array" ref="HQ549">IF(IFERROR(INDEX($E$5:$E$900,SMALL(IF(ROUND($EH$5:$EH$900,1)=ROUND($EH549,1),ROW($EH$5:$EH$900)-4,""),4)),"")=$E549,"",IFERROR(INDEX($E$5:$E$900,SMALL(IF(ROUND($EH$5:$EH$900,1)=ROUND($EH549,1),ROW($EH$5:$EH$900)-4,""),4)),""))</f>
        <v/>
      </c>
      <c r="HR549" s="118"/>
      <c r="HS549" s="105" t="str">
        <f t="shared" si="57"/>
        <v>BCXT</v>
      </c>
      <c r="HT549" s="119" t="str">
        <f t="shared" si="58"/>
        <v/>
      </c>
      <c r="HU549" s="119" t="str">
        <f t="shared" si="58"/>
        <v/>
      </c>
      <c r="HV549" s="119" t="str">
        <f t="shared" si="58"/>
        <v/>
      </c>
      <c r="HW549" s="119" t="str">
        <f t="shared" si="58"/>
        <v/>
      </c>
    </row>
    <row r="550" spans="1:231" ht="12.75" customHeight="1" x14ac:dyDescent="0.25">
      <c r="A550" s="110" t="s">
        <v>1072</v>
      </c>
      <c r="B550" s="110" t="s">
        <v>1657</v>
      </c>
      <c r="C550" s="107" t="s">
        <v>1074</v>
      </c>
      <c r="D550" s="108">
        <v>2020</v>
      </c>
      <c r="E550" s="109" t="s">
        <v>1659</v>
      </c>
      <c r="F550" s="125" t="s">
        <v>309</v>
      </c>
      <c r="G550" s="125" t="s">
        <v>1076</v>
      </c>
      <c r="H550" s="125" t="s">
        <v>1076</v>
      </c>
      <c r="I550" s="125" t="s">
        <v>1076</v>
      </c>
      <c r="J550" s="125" t="s">
        <v>1076</v>
      </c>
      <c r="K550" s="125" t="s">
        <v>1076</v>
      </c>
      <c r="L550" s="125" t="s">
        <v>1076</v>
      </c>
      <c r="M550" s="125" t="s">
        <v>1076</v>
      </c>
      <c r="N550" s="125" t="s">
        <v>1076</v>
      </c>
      <c r="O550" s="125" t="s">
        <v>1076</v>
      </c>
      <c r="P550" s="125" t="s">
        <v>1076</v>
      </c>
      <c r="Q550" s="125" t="s">
        <v>1076</v>
      </c>
      <c r="R550" s="125" t="s">
        <v>1076</v>
      </c>
      <c r="S550" s="125" t="s">
        <v>1077</v>
      </c>
      <c r="T550" s="125" t="s">
        <v>1077</v>
      </c>
      <c r="U550" s="125" t="s">
        <v>1077</v>
      </c>
      <c r="V550" s="125" t="s">
        <v>1077</v>
      </c>
      <c r="W550" s="107" t="s">
        <v>305</v>
      </c>
      <c r="X550" s="105" t="s">
        <v>1622</v>
      </c>
      <c r="Y550" s="107" t="s">
        <v>296</v>
      </c>
      <c r="Z550" s="107">
        <v>4</v>
      </c>
      <c r="AA550" s="107" t="s">
        <v>1589</v>
      </c>
      <c r="AB550" s="110">
        <v>2</v>
      </c>
      <c r="AC550" s="110">
        <v>2</v>
      </c>
      <c r="AD550" s="107">
        <v>2800</v>
      </c>
      <c r="AE550" s="107">
        <v>8</v>
      </c>
      <c r="AF550" s="107">
        <v>2</v>
      </c>
      <c r="AG550" s="107">
        <v>255700</v>
      </c>
      <c r="AH550" s="107">
        <v>16</v>
      </c>
      <c r="AI550" s="107" t="s">
        <v>1660</v>
      </c>
      <c r="AJ550" s="110">
        <v>8</v>
      </c>
      <c r="AK550" s="110"/>
      <c r="AL550" s="107"/>
      <c r="AM550" s="107">
        <v>2</v>
      </c>
      <c r="AN550" s="110" t="s">
        <v>907</v>
      </c>
      <c r="AO550" s="110">
        <v>2500</v>
      </c>
      <c r="AP550" s="107" t="s">
        <v>1583</v>
      </c>
      <c r="AQ550" s="107" t="s">
        <v>1584</v>
      </c>
      <c r="AR550" s="107" t="s">
        <v>1585</v>
      </c>
      <c r="AS550" s="107" t="s">
        <v>1586</v>
      </c>
      <c r="AT550" s="107" t="s">
        <v>478</v>
      </c>
      <c r="AU550" s="111">
        <v>9.8130000000000006</v>
      </c>
      <c r="AV550" s="111">
        <v>16.117999999999999</v>
      </c>
      <c r="AW550" s="111">
        <v>14.672000000000001</v>
      </c>
      <c r="AX550" s="111">
        <v>6.9909999999999997</v>
      </c>
      <c r="AY550" s="111">
        <v>6.702</v>
      </c>
      <c r="AZ550" s="111">
        <v>82.149000000000001</v>
      </c>
      <c r="BA550" s="111">
        <v>8.8960000000000008</v>
      </c>
      <c r="BB550" s="111">
        <v>18.648</v>
      </c>
      <c r="BC550" s="111">
        <v>221.887</v>
      </c>
      <c r="BD550" s="111">
        <v>29.983000000000001</v>
      </c>
      <c r="BE550" s="111">
        <v>73.667000000000002</v>
      </c>
      <c r="BF550" s="111">
        <v>21.2</v>
      </c>
      <c r="BG550" s="107">
        <v>158668.24</v>
      </c>
      <c r="BH550" s="112">
        <v>158499.541</v>
      </c>
      <c r="BI550" s="111">
        <v>22.89</v>
      </c>
      <c r="BJ550" s="112">
        <v>1501.8320000000001</v>
      </c>
      <c r="BK550" s="112">
        <v>118890.344</v>
      </c>
      <c r="BL550" s="111">
        <v>17.170000000000002</v>
      </c>
      <c r="BM550" s="112">
        <v>1464.932</v>
      </c>
      <c r="BN550" s="112">
        <v>79292.966</v>
      </c>
      <c r="BO550" s="111">
        <v>11.451000000000001</v>
      </c>
      <c r="BP550" s="112">
        <v>1350.6969999999999</v>
      </c>
      <c r="BQ550" s="112">
        <v>39584.955000000002</v>
      </c>
      <c r="BR550" s="111">
        <v>5.7169999999999996</v>
      </c>
      <c r="BS550" s="107">
        <v>933.80600000000004</v>
      </c>
      <c r="BT550" s="107">
        <v>2302663.36</v>
      </c>
      <c r="BU550" s="112">
        <v>2301408.6919999998</v>
      </c>
      <c r="BV550" s="107">
        <v>39.002000000000002</v>
      </c>
      <c r="BW550" s="107">
        <v>1559.2260000000001</v>
      </c>
      <c r="BX550" s="107">
        <v>1726574.169</v>
      </c>
      <c r="BY550" s="107">
        <v>29.26</v>
      </c>
      <c r="BZ550" s="107">
        <v>1528.91</v>
      </c>
      <c r="CA550" s="107">
        <v>1151089.5630000001</v>
      </c>
      <c r="CB550" s="107">
        <v>19.507000000000001</v>
      </c>
      <c r="CC550" s="107">
        <v>1412.7260000000001</v>
      </c>
      <c r="CD550" s="107">
        <v>575665.47699999996</v>
      </c>
      <c r="CE550" s="107">
        <v>9.7560000000000002</v>
      </c>
      <c r="CF550" s="107">
        <v>955.55200000000002</v>
      </c>
      <c r="CG550" s="107">
        <v>537462.31000000006</v>
      </c>
      <c r="CH550" s="112">
        <v>540331.09100000001</v>
      </c>
      <c r="CI550" s="107">
        <v>33.884</v>
      </c>
      <c r="CJ550" s="107">
        <v>1444.326</v>
      </c>
      <c r="CK550" s="107">
        <v>403152.13400000002</v>
      </c>
      <c r="CL550" s="107">
        <v>25.282</v>
      </c>
      <c r="CM550" s="107">
        <v>1447.248</v>
      </c>
      <c r="CN550" s="107">
        <v>268832.55800000002</v>
      </c>
      <c r="CO550" s="107">
        <v>16.858000000000001</v>
      </c>
      <c r="CP550" s="107">
        <v>1367.019</v>
      </c>
      <c r="CQ550" s="107">
        <v>134319.11900000001</v>
      </c>
      <c r="CR550" s="107">
        <v>8.423</v>
      </c>
      <c r="CS550" s="107">
        <v>918.71299999999997</v>
      </c>
      <c r="CT550" s="107">
        <v>228287.03</v>
      </c>
      <c r="CU550" s="107">
        <v>228325.73</v>
      </c>
      <c r="CV550" s="107">
        <v>15.17</v>
      </c>
      <c r="CW550" s="107">
        <v>1372.27</v>
      </c>
      <c r="CX550" s="112">
        <v>171194.46</v>
      </c>
      <c r="CY550" s="107">
        <v>11.37</v>
      </c>
      <c r="CZ550" s="107">
        <v>1339.47</v>
      </c>
      <c r="DA550" s="112">
        <v>114158.28</v>
      </c>
      <c r="DB550" s="107">
        <v>7.58</v>
      </c>
      <c r="DC550" s="107">
        <v>1283.0999999999999</v>
      </c>
      <c r="DD550" s="112">
        <v>57040.41</v>
      </c>
      <c r="DE550" s="107">
        <v>3.79</v>
      </c>
      <c r="DF550" s="107">
        <v>879.33</v>
      </c>
      <c r="DG550" s="107">
        <v>313749</v>
      </c>
      <c r="DH550" s="112">
        <v>313997.01</v>
      </c>
      <c r="DI550" s="107">
        <v>15.03</v>
      </c>
      <c r="DJ550" s="107">
        <v>1428.05</v>
      </c>
      <c r="DK550" s="112">
        <v>235430.14</v>
      </c>
      <c r="DL550" s="107">
        <v>11.27</v>
      </c>
      <c r="DM550" s="107">
        <v>1398.86</v>
      </c>
      <c r="DN550" s="112">
        <v>156842.23000000001</v>
      </c>
      <c r="DO550" s="107">
        <v>7.51</v>
      </c>
      <c r="DP550" s="107">
        <v>1323.17</v>
      </c>
      <c r="DQ550" s="112">
        <v>78439.539999999994</v>
      </c>
      <c r="DR550" s="107">
        <v>3.76</v>
      </c>
      <c r="DS550" s="107">
        <v>896.26</v>
      </c>
      <c r="DT550" s="107">
        <v>177776.45</v>
      </c>
      <c r="DU550" s="112">
        <v>177778.02</v>
      </c>
      <c r="DV550" s="107">
        <v>181.99</v>
      </c>
      <c r="DW550" s="107">
        <v>1409.29</v>
      </c>
      <c r="DX550" s="112">
        <v>133232.15</v>
      </c>
      <c r="DY550" s="107">
        <v>136.38999999999999</v>
      </c>
      <c r="DZ550" s="107">
        <v>1370.57</v>
      </c>
      <c r="EA550" s="112">
        <v>88861.38</v>
      </c>
      <c r="EB550" s="107">
        <v>90.97</v>
      </c>
      <c r="EC550" s="107">
        <v>1307.1199999999999</v>
      </c>
      <c r="ED550" s="112">
        <v>44406.3</v>
      </c>
      <c r="EE550" s="107">
        <v>45.46</v>
      </c>
      <c r="EF550" s="107">
        <v>892.72</v>
      </c>
      <c r="EG550" s="107">
        <v>8058200.1500000004</v>
      </c>
      <c r="EH550" s="111">
        <v>8087196.25</v>
      </c>
      <c r="EI550" s="107">
        <v>22.838000000000001</v>
      </c>
      <c r="EJ550" s="107">
        <v>1508.09</v>
      </c>
      <c r="EK550" s="112">
        <v>7059317.1500000004</v>
      </c>
      <c r="EL550" s="107">
        <v>19.934999999999999</v>
      </c>
      <c r="EM550" s="107">
        <v>1484.443</v>
      </c>
      <c r="EN550" s="112">
        <v>6042218.8574200002</v>
      </c>
      <c r="EO550" s="107">
        <v>17.062999999999999</v>
      </c>
      <c r="EP550" s="107">
        <v>1447.672</v>
      </c>
      <c r="EQ550" s="112">
        <v>5037956.2611800004</v>
      </c>
      <c r="ER550" s="107">
        <v>14.227</v>
      </c>
      <c r="ES550" s="107">
        <v>1380.645</v>
      </c>
      <c r="ET550" s="112">
        <v>4031214.8785600001</v>
      </c>
      <c r="EU550" s="107">
        <v>11.384</v>
      </c>
      <c r="EV550" s="107">
        <v>1147.7070000000001</v>
      </c>
      <c r="EW550" s="112">
        <v>3026598.1699799998</v>
      </c>
      <c r="EX550" s="107">
        <v>8.5470000000000006</v>
      </c>
      <c r="EY550" s="107">
        <v>1022.107</v>
      </c>
      <c r="EZ550" s="112">
        <v>2006046.4061</v>
      </c>
      <c r="FA550" s="107">
        <v>5.665</v>
      </c>
      <c r="FB550" s="107">
        <v>950.10199999999998</v>
      </c>
      <c r="FC550" s="112">
        <v>1001075.5851800001</v>
      </c>
      <c r="FD550" s="107">
        <v>2.827</v>
      </c>
      <c r="FE550" s="107">
        <v>880.40499999999997</v>
      </c>
      <c r="FF550" s="107">
        <v>9368.7000000000007</v>
      </c>
      <c r="FG550" s="112">
        <v>9365.08</v>
      </c>
      <c r="FH550" s="107">
        <v>27.67</v>
      </c>
      <c r="FI550" s="107">
        <v>1117.81</v>
      </c>
      <c r="FJ550" s="112">
        <v>4679.16</v>
      </c>
      <c r="FK550" s="107">
        <v>13.83</v>
      </c>
      <c r="FL550" s="107">
        <v>984.04</v>
      </c>
      <c r="FM550" s="107">
        <v>48091.45</v>
      </c>
      <c r="FN550" s="112">
        <v>48424.28</v>
      </c>
      <c r="FO550" s="107">
        <v>354.52</v>
      </c>
      <c r="FP550" s="107">
        <v>1135.9100000000001</v>
      </c>
      <c r="FQ550" s="112">
        <v>24047.21</v>
      </c>
      <c r="FR550" s="107">
        <v>176.05</v>
      </c>
      <c r="FS550" s="107">
        <v>1116.05</v>
      </c>
      <c r="FT550" s="107">
        <v>555.85</v>
      </c>
      <c r="FU550" s="107">
        <v>48.25</v>
      </c>
      <c r="FV550" s="107">
        <v>1600.03</v>
      </c>
      <c r="FW550" s="107">
        <v>554.14</v>
      </c>
      <c r="FX550" s="107">
        <v>48.1</v>
      </c>
      <c r="FY550" s="107">
        <v>1613.62</v>
      </c>
      <c r="FZ550" s="107">
        <v>3640953.19</v>
      </c>
      <c r="GA550" s="107">
        <v>24.59</v>
      </c>
      <c r="GB550" s="107">
        <v>1528.63</v>
      </c>
      <c r="GC550" s="107">
        <v>16678581.73</v>
      </c>
      <c r="GD550" s="107">
        <v>112.62</v>
      </c>
      <c r="GE550" s="113">
        <v>1528.78</v>
      </c>
      <c r="GF550" s="113">
        <v>749.8</v>
      </c>
      <c r="GG550" s="113">
        <v>13.4</v>
      </c>
      <c r="GH550" s="113">
        <v>64.3</v>
      </c>
      <c r="GI550" s="113">
        <v>47</v>
      </c>
      <c r="GJ550" s="113">
        <v>21.2</v>
      </c>
      <c r="GK550" s="113">
        <v>229.1</v>
      </c>
      <c r="GL550" s="107">
        <v>0</v>
      </c>
      <c r="GM550" s="107">
        <v>0</v>
      </c>
      <c r="GN550" s="107">
        <v>0</v>
      </c>
      <c r="GO550" s="133">
        <v>4</v>
      </c>
      <c r="GP550" s="133">
        <v>0</v>
      </c>
      <c r="GQ550" s="133">
        <v>0</v>
      </c>
      <c r="GR550" s="133" t="s">
        <v>1103</v>
      </c>
      <c r="GS550" s="72"/>
      <c r="GT550" s="72">
        <v>0.89</v>
      </c>
      <c r="GU550" s="72">
        <v>0.94879999999999998</v>
      </c>
      <c r="GV550" s="72">
        <v>0.94820000000000004</v>
      </c>
      <c r="GW550" s="72">
        <v>0.92700000000000005</v>
      </c>
      <c r="GX550" s="72" t="s">
        <v>1085</v>
      </c>
      <c r="GY550" s="72">
        <v>1</v>
      </c>
      <c r="GZ550" s="72">
        <v>2500</v>
      </c>
      <c r="HA550" s="133" t="s">
        <v>1623</v>
      </c>
      <c r="HB550" s="133" t="s">
        <v>981</v>
      </c>
      <c r="HC550" s="53" t="str">
        <f>IF(IFERROR(FIND("TGG",#REF!),"0")&lt;&gt;"0",SUBSTITUTE(#REF!,"TGG",""),"0")</f>
        <v>0</v>
      </c>
      <c r="HD550" s="56">
        <f t="shared" si="59"/>
        <v>2020</v>
      </c>
      <c r="HF550" s="56" t="e">
        <f>MATCH(ROUND(#REF!,1),#REF!,0)</f>
        <v>#REF!</v>
      </c>
      <c r="HG550" s="56" t="e">
        <f>MATCH(ROUND(#REF!,1),#REF!,0)</f>
        <v>#REF!</v>
      </c>
      <c r="HH550" s="56" t="e">
        <f>MATCH(ROUND(#REF!,1),#REF!,0)</f>
        <v>#REF!</v>
      </c>
      <c r="HI550" s="56" t="e">
        <f>MATCH(ROUND(#REF!,1),#REF!,0)</f>
        <v>#REF!</v>
      </c>
      <c r="HK550" s="115">
        <f t="shared" si="56"/>
        <v>2</v>
      </c>
      <c r="HL550" s="115" t="str" cm="1">
        <f t="array" ref="HL550">IFERROR(INDEX(#REF!,'5. Data Set'!HH550),"")</f>
        <v/>
      </c>
      <c r="HN550" s="116" t="str" cm="1">
        <f t="array" ref="HN550">IF(IFERROR(INDEX($E$5:$E$900,SMALL(IF(ROUND($EH$5:$EH$900,1)=ROUND($EH550,1),ROW($EH$5:$EH$900)-4,""),1)),"")=$E550,"",IFERROR(INDEX($E$5:$E$900,SMALL(IF(ROUND($EH$5:$EH$900,1)=ROUND($EH550,1),ROW($EH$5:$EH$900)-4,""),1)),""))</f>
        <v/>
      </c>
      <c r="HO550" s="116" t="str" cm="1">
        <f t="array" ref="HO550">IF(IFERROR(INDEX($E$5:$E$900,SMALL(IF(ROUND($EH$5:$EH$900,1)=ROUND($EH550,1),ROW($EH$5:$EH$900)-4,""),2)),"")=$E550,"",IFERROR(INDEX($E$5:$E$900,SMALL(IF(ROUND($EH$5:$EH$900,1)=ROUND($EH550,1),ROW($EH$5:$EH$900)-4,""),2)),""))</f>
        <v/>
      </c>
      <c r="HP550" s="116" t="str" cm="1">
        <f t="array" ref="HP550">IF(IFERROR(INDEX($E$5:$E$900,SMALL(IF(ROUND($EH$5:$EH$900,1)=ROUND($EH550,1),ROW($EH$5:$EH$900)-4,""),3)),"")=$E550,"",IFERROR(INDEX($E$5:$E$900,SMALL(IF(ROUND($EH$5:$EH$900,1)=ROUND($EH550,1),ROW($EH$5:$EH$900)-4,""),3)),""))</f>
        <v/>
      </c>
      <c r="HQ550" s="117" t="str" cm="1">
        <f t="array" ref="HQ550">IF(IFERROR(INDEX($E$5:$E$900,SMALL(IF(ROUND($EH$5:$EH$900,1)=ROUND($EH550,1),ROW($EH$5:$EH$900)-4,""),4)),"")=$E550,"",IFERROR(INDEX($E$5:$E$900,SMALL(IF(ROUND($EH$5:$EH$900,1)=ROUND($EH550,1),ROW($EH$5:$EH$900)-4,""),4)),""))</f>
        <v/>
      </c>
      <c r="HR550" s="118"/>
      <c r="HS550" s="105" t="str">
        <f t="shared" si="57"/>
        <v>BCXT</v>
      </c>
      <c r="HT550" s="119" t="str">
        <f t="shared" si="58"/>
        <v/>
      </c>
      <c r="HU550" s="119" t="str">
        <f t="shared" si="58"/>
        <v/>
      </c>
      <c r="HV550" s="119" t="str">
        <f t="shared" si="58"/>
        <v/>
      </c>
      <c r="HW550" s="119" t="str">
        <f t="shared" si="58"/>
        <v/>
      </c>
    </row>
    <row r="551" spans="1:231" ht="12.75" customHeight="1" x14ac:dyDescent="0.25">
      <c r="A551" s="110" t="s">
        <v>1072</v>
      </c>
      <c r="B551" s="110" t="s">
        <v>1657</v>
      </c>
      <c r="C551" s="107" t="s">
        <v>1074</v>
      </c>
      <c r="D551" s="108">
        <v>2020</v>
      </c>
      <c r="E551" s="109" t="s">
        <v>1661</v>
      </c>
      <c r="F551" s="125" t="s">
        <v>49</v>
      </c>
      <c r="G551" s="125" t="s">
        <v>1076</v>
      </c>
      <c r="H551" s="125" t="s">
        <v>1076</v>
      </c>
      <c r="I551" s="125" t="s">
        <v>1076</v>
      </c>
      <c r="J551" s="125" t="s">
        <v>1076</v>
      </c>
      <c r="K551" s="125" t="s">
        <v>1076</v>
      </c>
      <c r="L551" s="125" t="s">
        <v>1076</v>
      </c>
      <c r="M551" s="125" t="s">
        <v>1076</v>
      </c>
      <c r="N551" s="125" t="s">
        <v>1076</v>
      </c>
      <c r="O551" s="125" t="s">
        <v>1076</v>
      </c>
      <c r="P551" s="125" t="s">
        <v>1076</v>
      </c>
      <c r="Q551" s="125" t="s">
        <v>1076</v>
      </c>
      <c r="R551" s="125" t="s">
        <v>1076</v>
      </c>
      <c r="S551" s="125" t="s">
        <v>1077</v>
      </c>
      <c r="T551" s="125" t="s">
        <v>1077</v>
      </c>
      <c r="U551" s="125" t="s">
        <v>1077</v>
      </c>
      <c r="V551" s="125" t="s">
        <v>1077</v>
      </c>
      <c r="W551" s="107" t="s">
        <v>305</v>
      </c>
      <c r="X551" s="105" t="s">
        <v>1622</v>
      </c>
      <c r="Y551" s="107" t="s">
        <v>296</v>
      </c>
      <c r="Z551" s="107">
        <v>4</v>
      </c>
      <c r="AA551" s="107" t="s">
        <v>1627</v>
      </c>
      <c r="AB551" s="110">
        <v>2</v>
      </c>
      <c r="AC551" s="110">
        <v>2</v>
      </c>
      <c r="AD551" s="107">
        <v>3100</v>
      </c>
      <c r="AE551" s="107">
        <v>16</v>
      </c>
      <c r="AF551" s="107">
        <v>2</v>
      </c>
      <c r="AG551" s="107">
        <v>255700</v>
      </c>
      <c r="AH551" s="107">
        <v>16</v>
      </c>
      <c r="AI551" s="107" t="s">
        <v>1660</v>
      </c>
      <c r="AJ551" s="110">
        <v>8</v>
      </c>
      <c r="AK551" s="110"/>
      <c r="AL551" s="107"/>
      <c r="AM551" s="107">
        <v>2</v>
      </c>
      <c r="AN551" s="110" t="s">
        <v>907</v>
      </c>
      <c r="AO551" s="110">
        <v>2500</v>
      </c>
      <c r="AP551" s="107" t="s">
        <v>1583</v>
      </c>
      <c r="AQ551" s="107" t="s">
        <v>1584</v>
      </c>
      <c r="AR551" s="107" t="s">
        <v>1585</v>
      </c>
      <c r="AS551" s="107" t="s">
        <v>1586</v>
      </c>
      <c r="AT551" s="107" t="s">
        <v>478</v>
      </c>
      <c r="AU551" s="111">
        <v>14.943</v>
      </c>
      <c r="AV551" s="111">
        <v>20.539000000000001</v>
      </c>
      <c r="AW551" s="111">
        <v>21.227</v>
      </c>
      <c r="AX551" s="111">
        <v>11.365</v>
      </c>
      <c r="AY551" s="111">
        <v>10.301</v>
      </c>
      <c r="AZ551" s="111">
        <v>127.77800000000001</v>
      </c>
      <c r="BA551" s="111">
        <v>13.519</v>
      </c>
      <c r="BB551" s="111">
        <v>11.308</v>
      </c>
      <c r="BC551" s="111">
        <v>148.94999999999999</v>
      </c>
      <c r="BD551" s="111">
        <v>27.588999999999999</v>
      </c>
      <c r="BE551" s="111">
        <v>92.521000000000001</v>
      </c>
      <c r="BF551" s="111">
        <v>27.4</v>
      </c>
      <c r="BG551" s="107">
        <v>371654.02</v>
      </c>
      <c r="BH551" s="112">
        <v>371339.14399999997</v>
      </c>
      <c r="BI551" s="111">
        <v>53.628</v>
      </c>
      <c r="BJ551" s="112">
        <v>2680.9160000000002</v>
      </c>
      <c r="BK551" s="112">
        <v>277919.978</v>
      </c>
      <c r="BL551" s="111">
        <v>40.136000000000003</v>
      </c>
      <c r="BM551" s="112">
        <v>2388.1770000000001</v>
      </c>
      <c r="BN551" s="112">
        <v>185432.46400000001</v>
      </c>
      <c r="BO551" s="111">
        <v>26.78</v>
      </c>
      <c r="BP551" s="112">
        <v>1971.7650000000001</v>
      </c>
      <c r="BQ551" s="112">
        <v>92774.07</v>
      </c>
      <c r="BR551" s="111">
        <v>13.398</v>
      </c>
      <c r="BS551" s="107">
        <v>1226.884</v>
      </c>
      <c r="BT551" s="107">
        <v>4307663.66</v>
      </c>
      <c r="BU551" s="112">
        <v>4311061.5319999997</v>
      </c>
      <c r="BV551" s="107">
        <v>73.058999999999997</v>
      </c>
      <c r="BW551" s="107">
        <v>2674.261</v>
      </c>
      <c r="BX551" s="107">
        <v>3230679.6540000001</v>
      </c>
      <c r="BY551" s="107">
        <v>54.75</v>
      </c>
      <c r="BZ551" s="107">
        <v>2441.5549999999998</v>
      </c>
      <c r="CA551" s="107">
        <v>2154237.4350000001</v>
      </c>
      <c r="CB551" s="107">
        <v>36.506999999999998</v>
      </c>
      <c r="CC551" s="107">
        <v>1876.242</v>
      </c>
      <c r="CD551" s="107">
        <v>1076835.1399999999</v>
      </c>
      <c r="CE551" s="107">
        <v>18.248999999999999</v>
      </c>
      <c r="CF551" s="107">
        <v>1222.239</v>
      </c>
      <c r="CG551" s="107">
        <v>1210719.1499999999</v>
      </c>
      <c r="CH551" s="112">
        <v>1211941.638</v>
      </c>
      <c r="CI551" s="107">
        <v>76</v>
      </c>
      <c r="CJ551" s="107">
        <v>2564.6869999999999</v>
      </c>
      <c r="CK551" s="107">
        <v>908157.67299999995</v>
      </c>
      <c r="CL551" s="107">
        <v>56.95</v>
      </c>
      <c r="CM551" s="107">
        <v>2417.768</v>
      </c>
      <c r="CN551" s="107">
        <v>605641.58100000001</v>
      </c>
      <c r="CO551" s="107">
        <v>37.979999999999997</v>
      </c>
      <c r="CP551" s="107">
        <v>2034.9770000000001</v>
      </c>
      <c r="CQ551" s="107">
        <v>302815.50799999997</v>
      </c>
      <c r="CR551" s="107">
        <v>18.989000000000001</v>
      </c>
      <c r="CS551" s="107">
        <v>1218.3969999999999</v>
      </c>
      <c r="CT551" s="107">
        <v>513037.34</v>
      </c>
      <c r="CU551" s="107">
        <v>512940.61</v>
      </c>
      <c r="CV551" s="107">
        <v>34.07</v>
      </c>
      <c r="CW551" s="107">
        <v>2141.15</v>
      </c>
      <c r="CX551" s="112">
        <v>384754.34</v>
      </c>
      <c r="CY551" s="107">
        <v>25.55</v>
      </c>
      <c r="CZ551" s="107">
        <v>1895.37</v>
      </c>
      <c r="DA551" s="112">
        <v>256369.54</v>
      </c>
      <c r="DB551" s="107">
        <v>17.03</v>
      </c>
      <c r="DC551" s="107">
        <v>1691.56</v>
      </c>
      <c r="DD551" s="112">
        <v>128112.54</v>
      </c>
      <c r="DE551" s="107">
        <v>8.51</v>
      </c>
      <c r="DF551" s="107">
        <v>1101.28</v>
      </c>
      <c r="DG551" s="107">
        <v>694626.08</v>
      </c>
      <c r="DH551" s="112">
        <v>695019.77</v>
      </c>
      <c r="DI551" s="107">
        <v>33.28</v>
      </c>
      <c r="DJ551" s="107">
        <v>2368.9499999999998</v>
      </c>
      <c r="DK551" s="112">
        <v>521039.2</v>
      </c>
      <c r="DL551" s="107">
        <v>24.95</v>
      </c>
      <c r="DM551" s="107">
        <v>2097.58</v>
      </c>
      <c r="DN551" s="112">
        <v>347515.94</v>
      </c>
      <c r="DO551" s="107">
        <v>16.64</v>
      </c>
      <c r="DP551" s="107">
        <v>1803.62</v>
      </c>
      <c r="DQ551" s="112">
        <v>173637.58</v>
      </c>
      <c r="DR551" s="107">
        <v>8.31</v>
      </c>
      <c r="DS551" s="107">
        <v>1137.8900000000001</v>
      </c>
      <c r="DT551" s="107">
        <v>393995.31</v>
      </c>
      <c r="DU551" s="112">
        <v>394059.01</v>
      </c>
      <c r="DV551" s="107">
        <v>403.4</v>
      </c>
      <c r="DW551" s="107">
        <v>2262.58</v>
      </c>
      <c r="DX551" s="112">
        <v>295574.03000000003</v>
      </c>
      <c r="DY551" s="107">
        <v>302.58</v>
      </c>
      <c r="DZ551" s="107">
        <v>2035.03</v>
      </c>
      <c r="EA551" s="112">
        <v>196956.18</v>
      </c>
      <c r="EB551" s="107">
        <v>201.62</v>
      </c>
      <c r="EC551" s="107">
        <v>1774.7</v>
      </c>
      <c r="ED551" s="112">
        <v>98456.04</v>
      </c>
      <c r="EE551" s="107">
        <v>100.79</v>
      </c>
      <c r="EF551" s="107">
        <v>1138.7</v>
      </c>
      <c r="EG551" s="107">
        <v>17744931.140000001</v>
      </c>
      <c r="EH551" s="111">
        <v>17764988.579999998</v>
      </c>
      <c r="EI551" s="107">
        <v>50.167999999999999</v>
      </c>
      <c r="EJ551" s="107">
        <v>2540.4699999999998</v>
      </c>
      <c r="EK551" s="112">
        <v>15522070.695</v>
      </c>
      <c r="EL551" s="107">
        <v>43.834000000000003</v>
      </c>
      <c r="EM551" s="107">
        <v>2425.5309999999999</v>
      </c>
      <c r="EN551" s="112">
        <v>13296564.254659999</v>
      </c>
      <c r="EO551" s="107">
        <v>37.548999999999999</v>
      </c>
      <c r="EP551" s="107">
        <v>2222.0070000000001</v>
      </c>
      <c r="EQ551" s="112">
        <v>11080529.230939999</v>
      </c>
      <c r="ER551" s="107">
        <v>31.291</v>
      </c>
      <c r="ES551" s="107">
        <v>2054.4789999999998</v>
      </c>
      <c r="ET551" s="112">
        <v>8868035.3306200001</v>
      </c>
      <c r="EU551" s="107">
        <v>25.042999999999999</v>
      </c>
      <c r="EV551" s="107">
        <v>1675.088</v>
      </c>
      <c r="EW551" s="112">
        <v>6656603.7673199996</v>
      </c>
      <c r="EX551" s="107">
        <v>18.797999999999998</v>
      </c>
      <c r="EY551" s="107">
        <v>1385.336</v>
      </c>
      <c r="EZ551" s="112">
        <v>4452254.4508199999</v>
      </c>
      <c r="FA551" s="107">
        <v>12.573</v>
      </c>
      <c r="FB551" s="107">
        <v>1226.933</v>
      </c>
      <c r="FC551" s="112">
        <v>2219576.1471199999</v>
      </c>
      <c r="FD551" s="107">
        <v>6.2679999999999998</v>
      </c>
      <c r="FE551" s="107">
        <v>1072.652</v>
      </c>
      <c r="FF551" s="107">
        <v>6142.86</v>
      </c>
      <c r="FG551" s="112">
        <v>6438.96</v>
      </c>
      <c r="FH551" s="107">
        <v>19.02</v>
      </c>
      <c r="FI551" s="107">
        <v>1179.1500000000001</v>
      </c>
      <c r="FJ551" s="112">
        <v>3066.77</v>
      </c>
      <c r="FK551" s="107">
        <v>9.06</v>
      </c>
      <c r="FL551" s="107">
        <v>1143.31</v>
      </c>
      <c r="FM551" s="107">
        <v>36727.49</v>
      </c>
      <c r="FN551" s="112">
        <v>36397.370000000003</v>
      </c>
      <c r="FO551" s="107">
        <v>266.47000000000003</v>
      </c>
      <c r="FP551" s="107">
        <v>1285.5899999999999</v>
      </c>
      <c r="FQ551" s="112">
        <v>18395.7</v>
      </c>
      <c r="FR551" s="107">
        <v>134.68</v>
      </c>
      <c r="FS551" s="107">
        <v>1258.25</v>
      </c>
      <c r="FT551" s="107">
        <v>791.73</v>
      </c>
      <c r="FU551" s="107">
        <v>68.73</v>
      </c>
      <c r="FV551" s="107">
        <v>2479.88</v>
      </c>
      <c r="FW551" s="107">
        <v>789.23</v>
      </c>
      <c r="FX551" s="107">
        <v>68.510000000000005</v>
      </c>
      <c r="FY551" s="107">
        <v>2494.4899999999998</v>
      </c>
      <c r="FZ551" s="107">
        <v>7542486.6100000003</v>
      </c>
      <c r="GA551" s="107">
        <v>50.93</v>
      </c>
      <c r="GB551" s="107">
        <v>2540.64</v>
      </c>
      <c r="GC551" s="107">
        <v>35439407.299999997</v>
      </c>
      <c r="GD551" s="107">
        <v>239.3</v>
      </c>
      <c r="GE551" s="113">
        <v>2586.4499999999998</v>
      </c>
      <c r="GF551" s="113">
        <v>890.3</v>
      </c>
      <c r="GG551" s="113">
        <v>20.100000000000001</v>
      </c>
      <c r="GH551" s="113">
        <v>41</v>
      </c>
      <c r="GI551" s="113">
        <v>50.5</v>
      </c>
      <c r="GJ551" s="113">
        <v>27.4</v>
      </c>
      <c r="GK551" s="113">
        <v>228.7</v>
      </c>
      <c r="GL551" s="107">
        <v>0</v>
      </c>
      <c r="GM551" s="107">
        <v>0</v>
      </c>
      <c r="GN551" s="107">
        <v>0</v>
      </c>
      <c r="GO551" s="133">
        <v>4</v>
      </c>
      <c r="GP551" s="133">
        <v>0</v>
      </c>
      <c r="GQ551" s="133">
        <v>0</v>
      </c>
      <c r="GR551" s="133" t="s">
        <v>1103</v>
      </c>
      <c r="GS551" s="72"/>
      <c r="GT551" s="72">
        <v>0.89</v>
      </c>
      <c r="GU551" s="72">
        <v>0.94879999999999998</v>
      </c>
      <c r="GV551" s="72">
        <v>0.94820000000000004</v>
      </c>
      <c r="GW551" s="72">
        <v>0.92700000000000005</v>
      </c>
      <c r="GX551" s="72" t="s">
        <v>1085</v>
      </c>
      <c r="GY551" s="72">
        <v>1</v>
      </c>
      <c r="GZ551" s="72">
        <v>2500</v>
      </c>
      <c r="HA551" s="133" t="s">
        <v>1623</v>
      </c>
      <c r="HB551" s="133" t="s">
        <v>981</v>
      </c>
      <c r="HC551" s="53" t="str">
        <f>IF(IFERROR(FIND("TGG",#REF!),"0")&lt;&gt;"0",SUBSTITUTE(#REF!,"TGG",""),"0")</f>
        <v>0</v>
      </c>
      <c r="HD551" s="56">
        <f t="shared" si="59"/>
        <v>2020</v>
      </c>
      <c r="HF551" s="56" t="e">
        <f>MATCH(ROUND(#REF!,1),#REF!,0)</f>
        <v>#REF!</v>
      </c>
      <c r="HG551" s="56" t="e">
        <f>MATCH(ROUND(#REF!,1),#REF!,0)</f>
        <v>#REF!</v>
      </c>
      <c r="HH551" s="56" t="e">
        <f>MATCH(ROUND(#REF!,1),#REF!,0)</f>
        <v>#REF!</v>
      </c>
      <c r="HI551" s="56" t="e">
        <f>MATCH(ROUND(#REF!,1),#REF!,0)</f>
        <v>#REF!</v>
      </c>
      <c r="HK551" s="115">
        <f t="shared" si="56"/>
        <v>2</v>
      </c>
      <c r="HL551" s="115" t="str" cm="1">
        <f t="array" ref="HL551">IFERROR(INDEX(#REF!,'5. Data Set'!HH551),"")</f>
        <v/>
      </c>
      <c r="HN551" s="116" t="str" cm="1">
        <f t="array" ref="HN551">IF(IFERROR(INDEX($E$5:$E$900,SMALL(IF(ROUND($EH$5:$EH$900,1)=ROUND($EH551,1),ROW($EH$5:$EH$900)-4,""),1)),"")=$E551,"",IFERROR(INDEX($E$5:$E$900,SMALL(IF(ROUND($EH$5:$EH$900,1)=ROUND($EH551,1),ROW($EH$5:$EH$900)-4,""),1)),""))</f>
        <v/>
      </c>
      <c r="HO551" s="116" t="str" cm="1">
        <f t="array" ref="HO551">IF(IFERROR(INDEX($E$5:$E$900,SMALL(IF(ROUND($EH$5:$EH$900,1)=ROUND($EH551,1),ROW($EH$5:$EH$900)-4,""),2)),"")=$E551,"",IFERROR(INDEX($E$5:$E$900,SMALL(IF(ROUND($EH$5:$EH$900,1)=ROUND($EH551,1),ROW($EH$5:$EH$900)-4,""),2)),""))</f>
        <v/>
      </c>
      <c r="HP551" s="116" t="str" cm="1">
        <f t="array" ref="HP551">IF(IFERROR(INDEX($E$5:$E$900,SMALL(IF(ROUND($EH$5:$EH$900,1)=ROUND($EH551,1),ROW($EH$5:$EH$900)-4,""),3)),"")=$E551,"",IFERROR(INDEX($E$5:$E$900,SMALL(IF(ROUND($EH$5:$EH$900,1)=ROUND($EH551,1),ROW($EH$5:$EH$900)-4,""),3)),""))</f>
        <v/>
      </c>
      <c r="HQ551" s="117" t="str" cm="1">
        <f t="array" ref="HQ551">IF(IFERROR(INDEX($E$5:$E$900,SMALL(IF(ROUND($EH$5:$EH$900,1)=ROUND($EH551,1),ROW($EH$5:$EH$900)-4,""),4)),"")=$E551,"",IFERROR(INDEX($E$5:$E$900,SMALL(IF(ROUND($EH$5:$EH$900,1)=ROUND($EH551,1),ROW($EH$5:$EH$900)-4,""),4)),""))</f>
        <v/>
      </c>
      <c r="HR551" s="118"/>
      <c r="HS551" s="105" t="str">
        <f t="shared" si="57"/>
        <v>BCXT</v>
      </c>
      <c r="HT551" s="119" t="str">
        <f t="shared" si="58"/>
        <v/>
      </c>
      <c r="HU551" s="119" t="str">
        <f t="shared" si="58"/>
        <v/>
      </c>
      <c r="HV551" s="119" t="str">
        <f t="shared" si="58"/>
        <v/>
      </c>
      <c r="HW551" s="119" t="str">
        <f t="shared" si="58"/>
        <v/>
      </c>
    </row>
    <row r="552" spans="1:231" ht="12.75" customHeight="1" x14ac:dyDescent="0.25">
      <c r="A552" s="110" t="s">
        <v>1072</v>
      </c>
      <c r="B552" s="110" t="s">
        <v>1662</v>
      </c>
      <c r="C552" s="107" t="s">
        <v>1074</v>
      </c>
      <c r="D552" s="108">
        <v>2021</v>
      </c>
      <c r="E552" s="109" t="s">
        <v>1663</v>
      </c>
      <c r="F552" s="125" t="s">
        <v>300</v>
      </c>
      <c r="G552" s="125" t="s">
        <v>1076</v>
      </c>
      <c r="H552" s="125" t="s">
        <v>1076</v>
      </c>
      <c r="I552" s="125" t="s">
        <v>1076</v>
      </c>
      <c r="J552" s="125" t="s">
        <v>1076</v>
      </c>
      <c r="K552" s="125" t="s">
        <v>1076</v>
      </c>
      <c r="L552" s="125" t="s">
        <v>1076</v>
      </c>
      <c r="M552" s="125" t="s">
        <v>1076</v>
      </c>
      <c r="N552" s="125" t="s">
        <v>1076</v>
      </c>
      <c r="O552" s="125" t="s">
        <v>1076</v>
      </c>
      <c r="P552" s="125" t="s">
        <v>1076</v>
      </c>
      <c r="Q552" s="125" t="s">
        <v>1076</v>
      </c>
      <c r="R552" s="125" t="s">
        <v>1076</v>
      </c>
      <c r="S552" s="125" t="s">
        <v>1077</v>
      </c>
      <c r="T552" s="125" t="s">
        <v>1077</v>
      </c>
      <c r="U552" s="125" t="s">
        <v>1077</v>
      </c>
      <c r="V552" s="125" t="s">
        <v>1077</v>
      </c>
      <c r="W552" s="107" t="s">
        <v>305</v>
      </c>
      <c r="X552" s="105" t="s">
        <v>1630</v>
      </c>
      <c r="Y552" s="107" t="s">
        <v>296</v>
      </c>
      <c r="Z552" s="107">
        <v>4</v>
      </c>
      <c r="AA552" s="107" t="s">
        <v>1581</v>
      </c>
      <c r="AB552" s="110">
        <v>2</v>
      </c>
      <c r="AC552" s="110">
        <v>2</v>
      </c>
      <c r="AD552" s="107">
        <v>2300</v>
      </c>
      <c r="AE552" s="107">
        <v>40</v>
      </c>
      <c r="AF552" s="107">
        <v>2</v>
      </c>
      <c r="AG552" s="107">
        <v>511700</v>
      </c>
      <c r="AH552" s="107">
        <v>16</v>
      </c>
      <c r="AI552" s="107" t="s">
        <v>1636</v>
      </c>
      <c r="AJ552" s="110">
        <v>8</v>
      </c>
      <c r="AK552" s="110"/>
      <c r="AL552" s="107"/>
      <c r="AM552" s="107">
        <v>3</v>
      </c>
      <c r="AN552" s="110" t="s">
        <v>907</v>
      </c>
      <c r="AO552" s="110">
        <v>2800</v>
      </c>
      <c r="AP552" s="107" t="s">
        <v>1583</v>
      </c>
      <c r="AQ552" s="107" t="s">
        <v>1584</v>
      </c>
      <c r="AR552" s="107" t="s">
        <v>1585</v>
      </c>
      <c r="AS552" s="107" t="s">
        <v>1586</v>
      </c>
      <c r="AT552" s="107" t="s">
        <v>478</v>
      </c>
      <c r="AU552" s="111">
        <v>18.492000000000001</v>
      </c>
      <c r="AV552" s="111">
        <v>19.181999999999999</v>
      </c>
      <c r="AW552" s="111">
        <v>30.805</v>
      </c>
      <c r="AX552" s="111">
        <v>17.885999999999999</v>
      </c>
      <c r="AY552" s="111">
        <v>15.462999999999999</v>
      </c>
      <c r="AZ552" s="111">
        <v>196.48</v>
      </c>
      <c r="BA552" s="111">
        <v>15.706</v>
      </c>
      <c r="BB552" s="111">
        <v>12.917999999999999</v>
      </c>
      <c r="BC552" s="111">
        <v>129.35400000000001</v>
      </c>
      <c r="BD552" s="111">
        <v>20.513999999999999</v>
      </c>
      <c r="BE552" s="111">
        <v>146.83600000000001</v>
      </c>
      <c r="BF552" s="111">
        <v>33.700000000000003</v>
      </c>
      <c r="BG552" s="107">
        <v>674523.28</v>
      </c>
      <c r="BH552" s="112">
        <v>674000.74899999995</v>
      </c>
      <c r="BI552" s="111">
        <v>97.337000000000003</v>
      </c>
      <c r="BJ552" s="112">
        <v>3746.9479999999999</v>
      </c>
      <c r="BK552" s="112">
        <v>505287.47399999999</v>
      </c>
      <c r="BL552" s="111">
        <v>72.971999999999994</v>
      </c>
      <c r="BM552" s="112">
        <v>3599.8649999999998</v>
      </c>
      <c r="BN552" s="112">
        <v>336985.99599999998</v>
      </c>
      <c r="BO552" s="111">
        <v>48.665999999999997</v>
      </c>
      <c r="BP552" s="112">
        <v>2797.239</v>
      </c>
      <c r="BQ552" s="112">
        <v>168540.804</v>
      </c>
      <c r="BR552" s="111">
        <v>24.34</v>
      </c>
      <c r="BS552" s="107">
        <v>1906.89</v>
      </c>
      <c r="BT552" s="107">
        <v>5768203.0199999996</v>
      </c>
      <c r="BU552" s="112">
        <v>5768542.7419999996</v>
      </c>
      <c r="BV552" s="107">
        <v>97.757999999999996</v>
      </c>
      <c r="BW552" s="107">
        <v>3756.5230000000001</v>
      </c>
      <c r="BX552" s="107">
        <v>4326309.9479999999</v>
      </c>
      <c r="BY552" s="107">
        <v>73.316999999999993</v>
      </c>
      <c r="BZ552" s="107">
        <v>3404.5059999999999</v>
      </c>
      <c r="CA552" s="107">
        <v>2884053.2519999999</v>
      </c>
      <c r="CB552" s="107">
        <v>48.875999999999998</v>
      </c>
      <c r="CC552" s="107">
        <v>2773.5419999999999</v>
      </c>
      <c r="CD552" s="107">
        <v>1442204.281</v>
      </c>
      <c r="CE552" s="107">
        <v>24.440999999999999</v>
      </c>
      <c r="CF552" s="107">
        <v>1782.7809999999999</v>
      </c>
      <c r="CG552" s="107">
        <v>2431565.88</v>
      </c>
      <c r="CH552" s="112">
        <v>2430812.0690000001</v>
      </c>
      <c r="CI552" s="107">
        <v>152.435</v>
      </c>
      <c r="CJ552" s="107">
        <v>3542.0810000000001</v>
      </c>
      <c r="CK552" s="107">
        <v>1824445.4180000001</v>
      </c>
      <c r="CL552" s="107">
        <v>114.41</v>
      </c>
      <c r="CM552" s="107">
        <v>3284.9839999999999</v>
      </c>
      <c r="CN552" s="107">
        <v>1216000.7679999999</v>
      </c>
      <c r="CO552" s="107">
        <v>76.254999999999995</v>
      </c>
      <c r="CP552" s="107">
        <v>2702.2350000000001</v>
      </c>
      <c r="CQ552" s="107">
        <v>607862.02300000004</v>
      </c>
      <c r="CR552" s="107">
        <v>38.119</v>
      </c>
      <c r="CS552" s="107">
        <v>1790.481</v>
      </c>
      <c r="CT552" s="107">
        <v>1241325.96</v>
      </c>
      <c r="CU552" s="112">
        <v>1241627.99</v>
      </c>
      <c r="CV552" s="107">
        <v>82.46</v>
      </c>
      <c r="CW552" s="107">
        <v>3539.37</v>
      </c>
      <c r="CX552" s="112">
        <v>931113.39</v>
      </c>
      <c r="CY552" s="107">
        <v>61.84</v>
      </c>
      <c r="CZ552" s="107">
        <v>2935.61</v>
      </c>
      <c r="DA552" s="112">
        <v>620625.92000000004</v>
      </c>
      <c r="DB552" s="107">
        <v>41.22</v>
      </c>
      <c r="DC552" s="107">
        <v>2470.6799999999998</v>
      </c>
      <c r="DD552" s="112">
        <v>310239</v>
      </c>
      <c r="DE552" s="107">
        <v>20.61</v>
      </c>
      <c r="DF552" s="107">
        <v>1648.75</v>
      </c>
      <c r="DG552" s="107">
        <v>1593207.85</v>
      </c>
      <c r="DH552" s="129">
        <v>1594747.4</v>
      </c>
      <c r="DI552" s="107">
        <v>76.349999999999994</v>
      </c>
      <c r="DJ552" s="107">
        <v>3560.21</v>
      </c>
      <c r="DK552" s="129">
        <v>1195053.6599999999</v>
      </c>
      <c r="DL552" s="107">
        <v>57.22</v>
      </c>
      <c r="DM552" s="107">
        <v>3271.85</v>
      </c>
      <c r="DN552" s="129">
        <v>796371.67</v>
      </c>
      <c r="DO552" s="107">
        <v>38.130000000000003</v>
      </c>
      <c r="DP552" s="107">
        <v>2653.36</v>
      </c>
      <c r="DQ552" s="129">
        <v>398120.53</v>
      </c>
      <c r="DR552" s="107">
        <v>19.059999999999999</v>
      </c>
      <c r="DS552" s="107">
        <v>1796.48</v>
      </c>
      <c r="DT552" s="107">
        <v>938608.93</v>
      </c>
      <c r="DU552" s="112">
        <v>936872.55</v>
      </c>
      <c r="DV552" s="107">
        <v>959.08</v>
      </c>
      <c r="DW552" s="107">
        <v>3566.99</v>
      </c>
      <c r="DX552" s="112">
        <v>703896.24</v>
      </c>
      <c r="DY552" s="107">
        <v>720.58</v>
      </c>
      <c r="DZ552" s="107">
        <v>3215.04</v>
      </c>
      <c r="EA552" s="112">
        <v>469437.73</v>
      </c>
      <c r="EB552" s="107">
        <v>480.56</v>
      </c>
      <c r="EC552" s="107">
        <v>2667.06</v>
      </c>
      <c r="ED552" s="112">
        <v>234649.76</v>
      </c>
      <c r="EE552" s="107">
        <v>240.21</v>
      </c>
      <c r="EF552" s="107">
        <v>1750.17</v>
      </c>
      <c r="EG552" s="107">
        <v>29649230.739999998</v>
      </c>
      <c r="EH552" s="111">
        <v>29783495.77</v>
      </c>
      <c r="EI552" s="107">
        <v>84.106999999999999</v>
      </c>
      <c r="EJ552" s="107">
        <v>3815.28</v>
      </c>
      <c r="EK552" s="112">
        <v>25937766.673</v>
      </c>
      <c r="EL552" s="107">
        <v>73.247</v>
      </c>
      <c r="EM552" s="107">
        <v>3623.5740000000001</v>
      </c>
      <c r="EN552" s="112">
        <v>22258793.467719998</v>
      </c>
      <c r="EO552" s="107">
        <v>62.857999999999997</v>
      </c>
      <c r="EP552" s="107">
        <v>3170.4209999999998</v>
      </c>
      <c r="EQ552" s="112">
        <v>18535302.212620001</v>
      </c>
      <c r="ER552" s="107">
        <v>52.343000000000004</v>
      </c>
      <c r="ES552" s="107">
        <v>2846.3629999999998</v>
      </c>
      <c r="ET552" s="112">
        <v>14833411.81026</v>
      </c>
      <c r="EU552" s="107">
        <v>41.889000000000003</v>
      </c>
      <c r="EV552" s="107">
        <v>2564.4259999999999</v>
      </c>
      <c r="EW552" s="112">
        <v>11124793.27344</v>
      </c>
      <c r="EX552" s="107">
        <v>31.416</v>
      </c>
      <c r="EY552" s="107">
        <v>1991.3</v>
      </c>
      <c r="EZ552" s="112">
        <v>7416174.7366199996</v>
      </c>
      <c r="FA552" s="107">
        <v>20.943000000000001</v>
      </c>
      <c r="FB552" s="107">
        <v>1732.739</v>
      </c>
      <c r="FC552" s="112">
        <v>3710743.21086</v>
      </c>
      <c r="FD552" s="107">
        <v>10.478999999999999</v>
      </c>
      <c r="FE552" s="107">
        <v>1432.2619999999999</v>
      </c>
      <c r="FF552" s="107">
        <v>9946.01</v>
      </c>
      <c r="FG552" s="112">
        <v>9840.58</v>
      </c>
      <c r="FH552" s="107">
        <v>29.08</v>
      </c>
      <c r="FI552" s="107">
        <v>1632.14</v>
      </c>
      <c r="FJ552" s="112">
        <v>4973.3999999999996</v>
      </c>
      <c r="FK552" s="107">
        <v>14.69</v>
      </c>
      <c r="FL552" s="107">
        <v>1568.64</v>
      </c>
      <c r="FM552" s="107">
        <v>42762.85</v>
      </c>
      <c r="FN552" s="112">
        <v>40930.26</v>
      </c>
      <c r="FO552" s="107">
        <v>299.66000000000003</v>
      </c>
      <c r="FP552" s="107">
        <v>1719.21</v>
      </c>
      <c r="FQ552" s="112">
        <v>21385.87</v>
      </c>
      <c r="FR552" s="107">
        <v>156.57</v>
      </c>
      <c r="FS552" s="107">
        <v>1630.97</v>
      </c>
      <c r="FT552" s="107">
        <v>870.17</v>
      </c>
      <c r="FU552" s="107">
        <v>75.540000000000006</v>
      </c>
      <c r="FV552" s="107">
        <v>3677.28</v>
      </c>
      <c r="FW552" s="107">
        <v>868</v>
      </c>
      <c r="FX552" s="107">
        <v>75.349999999999994</v>
      </c>
      <c r="FY552" s="107">
        <v>3677.86</v>
      </c>
      <c r="FZ552" s="107">
        <v>12378989.710000001</v>
      </c>
      <c r="GA552" s="107">
        <v>83.59</v>
      </c>
      <c r="GB552" s="107">
        <v>3752.89</v>
      </c>
      <c r="GC552" s="107">
        <v>82880234.75</v>
      </c>
      <c r="GD552" s="107">
        <v>559.64</v>
      </c>
      <c r="GE552" s="113">
        <v>3811.34</v>
      </c>
      <c r="GF552" s="113">
        <v>1104.4000000000001</v>
      </c>
      <c r="GG552" s="113">
        <v>26.6</v>
      </c>
      <c r="GH552" s="113">
        <v>40.9</v>
      </c>
      <c r="GI552" s="113">
        <v>54.9</v>
      </c>
      <c r="GJ552" s="113">
        <v>33.700000000000003</v>
      </c>
      <c r="GK552" s="113">
        <v>228.2</v>
      </c>
      <c r="GL552" s="107">
        <v>0</v>
      </c>
      <c r="GM552" s="107">
        <v>0</v>
      </c>
      <c r="GN552" s="107">
        <v>0</v>
      </c>
      <c r="GO552" s="133">
        <v>0</v>
      </c>
      <c r="GP552" s="133">
        <v>4</v>
      </c>
      <c r="GQ552" s="133">
        <v>0</v>
      </c>
      <c r="GR552" s="133" t="s">
        <v>1452</v>
      </c>
      <c r="GS552" s="72"/>
      <c r="GT552" s="72">
        <v>0.94320000000000004</v>
      </c>
      <c r="GU552" s="72">
        <v>0.95140000000000002</v>
      </c>
      <c r="GV552" s="72">
        <v>0.96060000000000001</v>
      </c>
      <c r="GW552" s="72">
        <v>0.94899999999999995</v>
      </c>
      <c r="GX552" s="72" t="s">
        <v>1085</v>
      </c>
      <c r="GY552" s="72">
        <v>0.99</v>
      </c>
      <c r="GZ552" s="72">
        <v>2799</v>
      </c>
      <c r="HA552" s="133" t="s">
        <v>1587</v>
      </c>
      <c r="HB552" s="133" t="s">
        <v>981</v>
      </c>
      <c r="HC552" s="53" t="str">
        <f>IF(IFERROR(FIND("TGG",#REF!),"0")&lt;&gt;"0",SUBSTITUTE(#REF!,"TGG",""),"0")</f>
        <v>0</v>
      </c>
      <c r="HD552" s="56">
        <f t="shared" si="59"/>
        <v>2021</v>
      </c>
      <c r="HF552" s="56" t="e">
        <f>MATCH(ROUND(#REF!,1),#REF!,0)</f>
        <v>#REF!</v>
      </c>
      <c r="HG552" s="56" t="e">
        <f>MATCH(ROUND(#REF!,1),#REF!,0)</f>
        <v>#REF!</v>
      </c>
      <c r="HH552" s="56" t="e">
        <f>MATCH(ROUND(#REF!,1),#REF!,0)</f>
        <v>#REF!</v>
      </c>
      <c r="HI552" s="56" t="e">
        <f>MATCH(ROUND(#REF!,1),#REF!,0)</f>
        <v>#REF!</v>
      </c>
      <c r="HK552" s="115">
        <f t="shared" si="56"/>
        <v>2</v>
      </c>
      <c r="HL552" s="115" t="str" cm="1">
        <f t="array" ref="HL552">IFERROR(INDEX(#REF!,'5. Data Set'!HH552),"")</f>
        <v/>
      </c>
      <c r="HN552" s="116" t="str" cm="1">
        <f t="array" ref="HN552">IF(IFERROR(INDEX($E$5:$E$900,SMALL(IF(ROUND($EH$5:$EH$900,1)=ROUND($EH552,1),ROW($EH$5:$EH$900)-4,""),1)),"")=$E552,"",IFERROR(INDEX($E$5:$E$900,SMALL(IF(ROUND($EH$5:$EH$900,1)=ROUND($EH552,1),ROW($EH$5:$EH$900)-4,""),1)),""))</f>
        <v/>
      </c>
      <c r="HO552" s="116" t="str" cm="1">
        <f t="array" ref="HO552">IF(IFERROR(INDEX($E$5:$E$900,SMALL(IF(ROUND($EH$5:$EH$900,1)=ROUND($EH552,1),ROW($EH$5:$EH$900)-4,""),2)),"")=$E552,"",IFERROR(INDEX($E$5:$E$900,SMALL(IF(ROUND($EH$5:$EH$900,1)=ROUND($EH552,1),ROW($EH$5:$EH$900)-4,""),2)),""))</f>
        <v/>
      </c>
      <c r="HP552" s="116" t="str" cm="1">
        <f t="array" ref="HP552">IF(IFERROR(INDEX($E$5:$E$900,SMALL(IF(ROUND($EH$5:$EH$900,1)=ROUND($EH552,1),ROW($EH$5:$EH$900)-4,""),3)),"")=$E552,"",IFERROR(INDEX($E$5:$E$900,SMALL(IF(ROUND($EH$5:$EH$900,1)=ROUND($EH552,1),ROW($EH$5:$EH$900)-4,""),3)),""))</f>
        <v/>
      </c>
      <c r="HQ552" s="117" t="str" cm="1">
        <f t="array" ref="HQ552">IF(IFERROR(INDEX($E$5:$E$900,SMALL(IF(ROUND($EH$5:$EH$900,1)=ROUND($EH552,1),ROW($EH$5:$EH$900)-4,""),4)),"")=$E552,"",IFERROR(INDEX($E$5:$E$900,SMALL(IF(ROUND($EH$5:$EH$900,1)=ROUND($EH552,1),ROW($EH$5:$EH$900)-4,""),4)),""))</f>
        <v/>
      </c>
      <c r="HR552" s="118"/>
      <c r="HS552" s="105" t="str">
        <f t="shared" si="57"/>
        <v>BCXU</v>
      </c>
      <c r="HT552" s="119" t="str">
        <f t="shared" si="58"/>
        <v/>
      </c>
      <c r="HU552" s="119" t="str">
        <f t="shared" si="58"/>
        <v/>
      </c>
      <c r="HV552" s="119" t="str">
        <f t="shared" si="58"/>
        <v/>
      </c>
      <c r="HW552" s="119" t="str">
        <f t="shared" si="58"/>
        <v/>
      </c>
    </row>
    <row r="553" spans="1:231" ht="12.75" customHeight="1" x14ac:dyDescent="0.3">
      <c r="A553" s="110" t="s">
        <v>1072</v>
      </c>
      <c r="B553" s="110" t="s">
        <v>1662</v>
      </c>
      <c r="C553" s="107" t="s">
        <v>1074</v>
      </c>
      <c r="D553" s="269">
        <v>2021</v>
      </c>
      <c r="E553" s="109" t="s">
        <v>1664</v>
      </c>
      <c r="F553" s="125" t="s">
        <v>309</v>
      </c>
      <c r="G553" s="125" t="s">
        <v>1076</v>
      </c>
      <c r="H553" s="125" t="s">
        <v>1076</v>
      </c>
      <c r="I553" s="125" t="s">
        <v>1076</v>
      </c>
      <c r="J553" s="125" t="s">
        <v>1076</v>
      </c>
      <c r="K553" s="125" t="s">
        <v>1076</v>
      </c>
      <c r="L553" s="125" t="s">
        <v>1076</v>
      </c>
      <c r="M553" s="125" t="s">
        <v>1076</v>
      </c>
      <c r="N553" s="125" t="s">
        <v>1076</v>
      </c>
      <c r="O553" s="125" t="s">
        <v>1076</v>
      </c>
      <c r="P553" s="125" t="s">
        <v>1076</v>
      </c>
      <c r="Q553" s="125" t="s">
        <v>1076</v>
      </c>
      <c r="R553" s="125" t="s">
        <v>1076</v>
      </c>
      <c r="S553" s="125" t="s">
        <v>1077</v>
      </c>
      <c r="T553" s="125" t="s">
        <v>1077</v>
      </c>
      <c r="U553" s="125" t="s">
        <v>1077</v>
      </c>
      <c r="V553" s="125" t="s">
        <v>1077</v>
      </c>
      <c r="W553" s="168" t="s">
        <v>305</v>
      </c>
      <c r="X553" s="105" t="s">
        <v>1630</v>
      </c>
      <c r="Y553" s="107" t="s">
        <v>296</v>
      </c>
      <c r="Z553" s="107">
        <v>4</v>
      </c>
      <c r="AA553" s="107" t="s">
        <v>1589</v>
      </c>
      <c r="AB553" s="110">
        <v>2</v>
      </c>
      <c r="AC553" s="110">
        <v>2</v>
      </c>
      <c r="AD553" s="107">
        <v>2800</v>
      </c>
      <c r="AE553" s="107">
        <v>8</v>
      </c>
      <c r="AF553" s="107">
        <v>2</v>
      </c>
      <c r="AG553" s="107">
        <v>255700</v>
      </c>
      <c r="AH553" s="107">
        <v>16</v>
      </c>
      <c r="AI553" s="107" t="s">
        <v>1665</v>
      </c>
      <c r="AJ553" s="110">
        <v>8</v>
      </c>
      <c r="AK553" s="110"/>
      <c r="AL553" s="107"/>
      <c r="AM553" s="107">
        <v>3</v>
      </c>
      <c r="AN553" s="110" t="s">
        <v>907</v>
      </c>
      <c r="AO553" s="110">
        <v>2800</v>
      </c>
      <c r="AP553" s="107" t="s">
        <v>1583</v>
      </c>
      <c r="AQ553" s="107" t="s">
        <v>1584</v>
      </c>
      <c r="AR553" s="107" t="s">
        <v>1585</v>
      </c>
      <c r="AS553" s="107" t="s">
        <v>1586</v>
      </c>
      <c r="AT553" s="107" t="s">
        <v>478</v>
      </c>
      <c r="AU553" s="111">
        <v>8.5690000000000008</v>
      </c>
      <c r="AV553" s="111">
        <v>13.058999999999999</v>
      </c>
      <c r="AW553" s="111">
        <v>12.519</v>
      </c>
      <c r="AX553" s="111">
        <v>6.8849999999999998</v>
      </c>
      <c r="AY553" s="111">
        <v>6.0880000000000001</v>
      </c>
      <c r="AZ553" s="111">
        <v>75.436999999999998</v>
      </c>
      <c r="BA553" s="111">
        <v>7.024</v>
      </c>
      <c r="BB553" s="111">
        <v>16.204999999999998</v>
      </c>
      <c r="BC553" s="111">
        <v>220.94900000000001</v>
      </c>
      <c r="BD553" s="111">
        <v>23.379000000000001</v>
      </c>
      <c r="BE553" s="111">
        <v>56.6</v>
      </c>
      <c r="BF553" s="111">
        <v>17.899999999999999</v>
      </c>
      <c r="BG553" s="107">
        <v>178519.21</v>
      </c>
      <c r="BH553" s="112">
        <v>178262.01500000001</v>
      </c>
      <c r="BI553" s="111">
        <v>25.744</v>
      </c>
      <c r="BJ553" s="112">
        <v>1938.586</v>
      </c>
      <c r="BK553" s="112">
        <v>133547.04999999999</v>
      </c>
      <c r="BL553" s="111">
        <v>19.286000000000001</v>
      </c>
      <c r="BM553" s="112">
        <v>1904.6690000000001</v>
      </c>
      <c r="BN553" s="112">
        <v>89065.23</v>
      </c>
      <c r="BO553" s="111">
        <v>12.863</v>
      </c>
      <c r="BP553" s="112">
        <v>1713.289</v>
      </c>
      <c r="BQ553" s="112">
        <v>44569.934000000001</v>
      </c>
      <c r="BR553" s="111">
        <v>6.4370000000000003</v>
      </c>
      <c r="BS553" s="107">
        <v>1205.45</v>
      </c>
      <c r="BT553" s="107">
        <v>2308476.08</v>
      </c>
      <c r="BU553" s="112">
        <v>2300747.2969999998</v>
      </c>
      <c r="BV553" s="107">
        <v>38.99</v>
      </c>
      <c r="BW553" s="107">
        <v>1827.4749999999999</v>
      </c>
      <c r="BX553" s="107">
        <v>1731495.2720000001</v>
      </c>
      <c r="BY553" s="107">
        <v>29.343</v>
      </c>
      <c r="BZ553" s="107">
        <v>1943.4059999999999</v>
      </c>
      <c r="CA553" s="107">
        <v>1154277.605</v>
      </c>
      <c r="CB553" s="107">
        <v>19.561</v>
      </c>
      <c r="CC553" s="107">
        <v>1703.9639999999999</v>
      </c>
      <c r="CD553" s="107">
        <v>576885.37899999996</v>
      </c>
      <c r="CE553" s="107">
        <v>9.7759999999999998</v>
      </c>
      <c r="CF553" s="107">
        <v>1243.049</v>
      </c>
      <c r="CG553" s="107">
        <v>586166.64</v>
      </c>
      <c r="CH553" s="112">
        <v>583484.33900000004</v>
      </c>
      <c r="CI553" s="107">
        <v>36.590000000000003</v>
      </c>
      <c r="CJ553" s="107">
        <v>1857.4079999999999</v>
      </c>
      <c r="CK553" s="107">
        <v>439589.17599999998</v>
      </c>
      <c r="CL553" s="107">
        <v>27.565999999999999</v>
      </c>
      <c r="CM553" s="107">
        <v>1853.7</v>
      </c>
      <c r="CN553" s="107">
        <v>292989.41700000002</v>
      </c>
      <c r="CO553" s="107">
        <v>18.373000000000001</v>
      </c>
      <c r="CP553" s="107">
        <v>1701.078</v>
      </c>
      <c r="CQ553" s="107">
        <v>146636.97700000001</v>
      </c>
      <c r="CR553" s="107">
        <v>9.1959999999999997</v>
      </c>
      <c r="CS553" s="107">
        <v>1184.5139999999999</v>
      </c>
      <c r="CT553" s="107">
        <v>281440.53000000003</v>
      </c>
      <c r="CU553" s="107">
        <v>281410.78000000003</v>
      </c>
      <c r="CV553" s="107">
        <v>18.690000000000001</v>
      </c>
      <c r="CW553" s="107">
        <v>1724.56</v>
      </c>
      <c r="CX553" s="112">
        <v>211150.71</v>
      </c>
      <c r="CY553" s="107">
        <v>14.02</v>
      </c>
      <c r="CZ553" s="107">
        <v>1701.23</v>
      </c>
      <c r="DA553" s="112">
        <v>140692.44</v>
      </c>
      <c r="DB553" s="107">
        <v>9.34</v>
      </c>
      <c r="DC553" s="107">
        <v>1587.61</v>
      </c>
      <c r="DD553" s="112">
        <v>70331.91</v>
      </c>
      <c r="DE553" s="107">
        <v>4.67</v>
      </c>
      <c r="DF553" s="107">
        <v>1093</v>
      </c>
      <c r="DG553" s="107">
        <v>376008.91</v>
      </c>
      <c r="DH553" s="112">
        <v>375415.17</v>
      </c>
      <c r="DI553" s="107">
        <v>17.97</v>
      </c>
      <c r="DJ553" s="107">
        <v>1881.34</v>
      </c>
      <c r="DK553" s="112">
        <v>281890.06</v>
      </c>
      <c r="DL553" s="107">
        <v>13.5</v>
      </c>
      <c r="DM553" s="107">
        <v>1861.82</v>
      </c>
      <c r="DN553" s="112">
        <v>188040.24</v>
      </c>
      <c r="DO553" s="107">
        <v>9</v>
      </c>
      <c r="DP553" s="107">
        <v>1726.04</v>
      </c>
      <c r="DQ553" s="112">
        <v>93996.84</v>
      </c>
      <c r="DR553" s="107">
        <v>4.5</v>
      </c>
      <c r="DS553" s="107">
        <v>1182.99</v>
      </c>
      <c r="DT553" s="107">
        <v>214722.74</v>
      </c>
      <c r="DU553" s="112">
        <v>215054.68</v>
      </c>
      <c r="DV553" s="107">
        <v>220.15</v>
      </c>
      <c r="DW553" s="107">
        <v>1867.58</v>
      </c>
      <c r="DX553" s="112">
        <v>161121.82999999999</v>
      </c>
      <c r="DY553" s="107">
        <v>164.94</v>
      </c>
      <c r="DZ553" s="107">
        <v>1868.21</v>
      </c>
      <c r="EA553" s="112">
        <v>107331.72</v>
      </c>
      <c r="EB553" s="107">
        <v>109.88</v>
      </c>
      <c r="EC553" s="107">
        <v>1685.27</v>
      </c>
      <c r="ED553" s="112">
        <v>53699.97</v>
      </c>
      <c r="EE553" s="107">
        <v>54.97</v>
      </c>
      <c r="EF553" s="107">
        <v>1151.83</v>
      </c>
      <c r="EG553" s="107">
        <v>7931606.5700000003</v>
      </c>
      <c r="EH553" s="111">
        <v>7953511.1100000003</v>
      </c>
      <c r="EI553" s="107">
        <v>22.46</v>
      </c>
      <c r="EJ553" s="107">
        <v>1732.35</v>
      </c>
      <c r="EK553" s="112">
        <v>6934037.3669999996</v>
      </c>
      <c r="EL553" s="107">
        <v>19.581</v>
      </c>
      <c r="EM553" s="107">
        <v>1796.6379999999999</v>
      </c>
      <c r="EN553" s="112">
        <v>5951211.9860399999</v>
      </c>
      <c r="EO553" s="107">
        <v>16.806000000000001</v>
      </c>
      <c r="EP553" s="107">
        <v>1821.002</v>
      </c>
      <c r="EQ553" s="112">
        <v>4972091.3659399999</v>
      </c>
      <c r="ER553" s="107">
        <v>14.041</v>
      </c>
      <c r="ES553" s="107">
        <v>1723.56</v>
      </c>
      <c r="ET553" s="112">
        <v>3963579.4216200002</v>
      </c>
      <c r="EU553" s="107">
        <v>11.193</v>
      </c>
      <c r="EV553" s="107">
        <v>1565.0309999999999</v>
      </c>
      <c r="EW553" s="112">
        <v>2966753.1845200001</v>
      </c>
      <c r="EX553" s="107">
        <v>8.3780000000000001</v>
      </c>
      <c r="EY553" s="107">
        <v>1281.6780000000001</v>
      </c>
      <c r="EZ553" s="112">
        <v>1980904.4299600001</v>
      </c>
      <c r="FA553" s="107">
        <v>5.5940000000000003</v>
      </c>
      <c r="FB553" s="107">
        <v>1192.4159999999999</v>
      </c>
      <c r="FC553" s="112">
        <v>994347.45071999996</v>
      </c>
      <c r="FD553" s="107">
        <v>2.8079999999999998</v>
      </c>
      <c r="FE553" s="107">
        <v>1104.345</v>
      </c>
      <c r="FF553" s="107">
        <v>9568.0400000000009</v>
      </c>
      <c r="FG553" s="112">
        <v>9782.17</v>
      </c>
      <c r="FH553" s="107">
        <v>28.9</v>
      </c>
      <c r="FI553" s="107">
        <v>1294.7</v>
      </c>
      <c r="FJ553" s="112">
        <v>4786.46</v>
      </c>
      <c r="FK553" s="107">
        <v>14.14</v>
      </c>
      <c r="FL553" s="107">
        <v>1202.1600000000001</v>
      </c>
      <c r="FM553" s="107">
        <v>59431.44</v>
      </c>
      <c r="FN553" s="112">
        <v>59158.82</v>
      </c>
      <c r="FO553" s="107">
        <v>433.11</v>
      </c>
      <c r="FP553" s="107">
        <v>1435.46</v>
      </c>
      <c r="FQ553" s="112">
        <v>29732.55</v>
      </c>
      <c r="FR553" s="107">
        <v>217.68</v>
      </c>
      <c r="FS553" s="107">
        <v>1345.37</v>
      </c>
      <c r="FT553" s="107">
        <v>503.37</v>
      </c>
      <c r="FU553" s="107">
        <v>43.7</v>
      </c>
      <c r="FV553" s="107">
        <v>1858.41</v>
      </c>
      <c r="FW553" s="107">
        <v>502.67</v>
      </c>
      <c r="FX553" s="107">
        <v>43.64</v>
      </c>
      <c r="FY553" s="107">
        <v>1877.02</v>
      </c>
      <c r="FZ553" s="107">
        <v>3483450.95</v>
      </c>
      <c r="GA553" s="107">
        <v>23.52</v>
      </c>
      <c r="GB553" s="107">
        <v>1811.66</v>
      </c>
      <c r="GC553" s="107">
        <v>16245615.18</v>
      </c>
      <c r="GD553" s="107">
        <v>109.7</v>
      </c>
      <c r="GE553" s="113">
        <v>1938.1</v>
      </c>
      <c r="GF553" s="113">
        <v>953.8</v>
      </c>
      <c r="GG553" s="113">
        <v>11.8</v>
      </c>
      <c r="GH553" s="113">
        <v>59.8</v>
      </c>
      <c r="GI553" s="113">
        <v>36.4</v>
      </c>
      <c r="GJ553" s="113">
        <v>17.899999999999999</v>
      </c>
      <c r="GK553" s="113">
        <v>228.9</v>
      </c>
      <c r="GL553" s="107">
        <v>0</v>
      </c>
      <c r="GM553" s="107">
        <v>0</v>
      </c>
      <c r="GN553" s="107">
        <v>0</v>
      </c>
      <c r="GO553" s="133">
        <v>0</v>
      </c>
      <c r="GP553" s="133">
        <v>4</v>
      </c>
      <c r="GQ553" s="133">
        <v>0</v>
      </c>
      <c r="GR553" s="133" t="s">
        <v>1452</v>
      </c>
      <c r="GS553" s="72"/>
      <c r="GT553" s="72">
        <v>0.94320000000000004</v>
      </c>
      <c r="GU553" s="72">
        <v>0.95140000000000002</v>
      </c>
      <c r="GV553" s="72">
        <v>0.96060000000000001</v>
      </c>
      <c r="GW553" s="72">
        <v>0.94899999999999995</v>
      </c>
      <c r="GX553" s="72" t="s">
        <v>1085</v>
      </c>
      <c r="GY553" s="72">
        <v>0.99</v>
      </c>
      <c r="GZ553" s="72">
        <v>2799</v>
      </c>
      <c r="HA553" s="133" t="s">
        <v>1587</v>
      </c>
      <c r="HB553" s="133" t="s">
        <v>981</v>
      </c>
      <c r="HC553" s="53" t="str">
        <f>IF(IFERROR(FIND("TGG",#REF!),"0")&lt;&gt;"0",SUBSTITUTE(#REF!,"TGG",""),"0")</f>
        <v>0</v>
      </c>
      <c r="HD553" s="56">
        <f t="shared" si="59"/>
        <v>2021</v>
      </c>
      <c r="HF553" s="56" t="e">
        <f>MATCH(ROUND(#REF!,1),#REF!,0)</f>
        <v>#REF!</v>
      </c>
      <c r="HG553" s="56" t="e">
        <f>MATCH(ROUND(#REF!,1),#REF!,0)</f>
        <v>#REF!</v>
      </c>
      <c r="HH553" s="56" t="e">
        <f>MATCH(ROUND(#REF!,1),#REF!,0)</f>
        <v>#REF!</v>
      </c>
      <c r="HI553" s="56" t="e">
        <f>MATCH(ROUND(#REF!,1),#REF!,0)</f>
        <v>#REF!</v>
      </c>
      <c r="HK553" s="115">
        <f t="shared" si="56"/>
        <v>2</v>
      </c>
      <c r="HL553" s="115" t="str" cm="1">
        <f t="array" ref="HL553">IFERROR(INDEX(#REF!,'5. Data Set'!HH553),"")</f>
        <v/>
      </c>
      <c r="HN553" s="116" t="str" cm="1">
        <f t="array" ref="HN553">IF(IFERROR(INDEX($E$5:$E$900,SMALL(IF(ROUND($EH$5:$EH$900,1)=ROUND($EH553,1),ROW($EH$5:$EH$900)-4,""),1)),"")=$E553,"",IFERROR(INDEX($E$5:$E$900,SMALL(IF(ROUND($EH$5:$EH$900,1)=ROUND($EH553,1),ROW($EH$5:$EH$900)-4,""),1)),""))</f>
        <v/>
      </c>
      <c r="HO553" s="116" t="str" cm="1">
        <f t="array" ref="HO553">IF(IFERROR(INDEX($E$5:$E$900,SMALL(IF(ROUND($EH$5:$EH$900,1)=ROUND($EH553,1),ROW($EH$5:$EH$900)-4,""),2)),"")=$E553,"",IFERROR(INDEX($E$5:$E$900,SMALL(IF(ROUND($EH$5:$EH$900,1)=ROUND($EH553,1),ROW($EH$5:$EH$900)-4,""),2)),""))</f>
        <v/>
      </c>
      <c r="HP553" s="116" t="str" cm="1">
        <f t="array" ref="HP553">IF(IFERROR(INDEX($E$5:$E$900,SMALL(IF(ROUND($EH$5:$EH$900,1)=ROUND($EH553,1),ROW($EH$5:$EH$900)-4,""),3)),"")=$E553,"",IFERROR(INDEX($E$5:$E$900,SMALL(IF(ROUND($EH$5:$EH$900,1)=ROUND($EH553,1),ROW($EH$5:$EH$900)-4,""),3)),""))</f>
        <v/>
      </c>
      <c r="HQ553" s="117" t="str" cm="1">
        <f t="array" ref="HQ553">IF(IFERROR(INDEX($E$5:$E$900,SMALL(IF(ROUND($EH$5:$EH$900,1)=ROUND($EH553,1),ROW($EH$5:$EH$900)-4,""),4)),"")=$E553,"",IFERROR(INDEX($E$5:$E$900,SMALL(IF(ROUND($EH$5:$EH$900,1)=ROUND($EH553,1),ROW($EH$5:$EH$900)-4,""),4)),""))</f>
        <v/>
      </c>
      <c r="HR553" s="118"/>
      <c r="HS553" s="105" t="str">
        <f t="shared" si="57"/>
        <v>BCXU</v>
      </c>
      <c r="HT553" s="119" t="str">
        <f t="shared" si="58"/>
        <v/>
      </c>
      <c r="HU553" s="119" t="str">
        <f t="shared" si="58"/>
        <v/>
      </c>
      <c r="HV553" s="119" t="str">
        <f t="shared" si="58"/>
        <v/>
      </c>
      <c r="HW553" s="119" t="str">
        <f t="shared" si="58"/>
        <v/>
      </c>
    </row>
    <row r="554" spans="1:231" ht="12.75" customHeight="1" x14ac:dyDescent="0.25">
      <c r="A554" s="110" t="s">
        <v>1072</v>
      </c>
      <c r="B554" s="110" t="s">
        <v>1662</v>
      </c>
      <c r="C554" s="107" t="s">
        <v>1074</v>
      </c>
      <c r="D554" s="108">
        <v>2021</v>
      </c>
      <c r="E554" s="109" t="s">
        <v>1666</v>
      </c>
      <c r="F554" s="125" t="s">
        <v>49</v>
      </c>
      <c r="G554" s="125" t="s">
        <v>1076</v>
      </c>
      <c r="H554" s="125" t="s">
        <v>1076</v>
      </c>
      <c r="I554" s="125" t="s">
        <v>1076</v>
      </c>
      <c r="J554" s="125" t="s">
        <v>1076</v>
      </c>
      <c r="K554" s="125" t="s">
        <v>1076</v>
      </c>
      <c r="L554" s="125" t="s">
        <v>1076</v>
      </c>
      <c r="M554" s="125" t="s">
        <v>1076</v>
      </c>
      <c r="N554" s="125" t="s">
        <v>1076</v>
      </c>
      <c r="O554" s="125" t="s">
        <v>1076</v>
      </c>
      <c r="P554" s="125" t="s">
        <v>1076</v>
      </c>
      <c r="Q554" s="125" t="s">
        <v>1076</v>
      </c>
      <c r="R554" s="125" t="s">
        <v>1076</v>
      </c>
      <c r="S554" s="125" t="s">
        <v>1077</v>
      </c>
      <c r="T554" s="125" t="s">
        <v>1077</v>
      </c>
      <c r="U554" s="125" t="s">
        <v>1077</v>
      </c>
      <c r="V554" s="125" t="s">
        <v>1077</v>
      </c>
      <c r="W554" s="107" t="s">
        <v>305</v>
      </c>
      <c r="X554" s="105" t="s">
        <v>1630</v>
      </c>
      <c r="Y554" s="107" t="s">
        <v>296</v>
      </c>
      <c r="Z554" s="107">
        <v>4</v>
      </c>
      <c r="AA554" s="107" t="s">
        <v>1627</v>
      </c>
      <c r="AB554" s="110">
        <v>2</v>
      </c>
      <c r="AC554" s="110">
        <v>2</v>
      </c>
      <c r="AD554" s="107">
        <v>3100</v>
      </c>
      <c r="AE554" s="107">
        <v>16</v>
      </c>
      <c r="AF554" s="107">
        <v>2</v>
      </c>
      <c r="AG554" s="107">
        <v>255700</v>
      </c>
      <c r="AH554" s="107">
        <v>16</v>
      </c>
      <c r="AI554" s="107" t="s">
        <v>1665</v>
      </c>
      <c r="AJ554" s="110">
        <v>8</v>
      </c>
      <c r="AK554" s="110"/>
      <c r="AL554" s="107"/>
      <c r="AM554" s="107">
        <v>3</v>
      </c>
      <c r="AN554" s="110" t="s">
        <v>907</v>
      </c>
      <c r="AO554" s="110">
        <v>2800</v>
      </c>
      <c r="AP554" s="107" t="s">
        <v>1583</v>
      </c>
      <c r="AQ554" s="107" t="s">
        <v>1584</v>
      </c>
      <c r="AR554" s="107" t="s">
        <v>1585</v>
      </c>
      <c r="AS554" s="107" t="s">
        <v>1586</v>
      </c>
      <c r="AT554" s="107" t="s">
        <v>478</v>
      </c>
      <c r="AU554" s="111">
        <v>12.68</v>
      </c>
      <c r="AV554" s="111">
        <v>16.576000000000001</v>
      </c>
      <c r="AW554" s="111">
        <v>17.925000000000001</v>
      </c>
      <c r="AX554" s="111">
        <v>9.9559999999999995</v>
      </c>
      <c r="AY554" s="111">
        <v>8.8040000000000003</v>
      </c>
      <c r="AZ554" s="111">
        <v>109.181</v>
      </c>
      <c r="BA554" s="111">
        <v>10.555</v>
      </c>
      <c r="BB554" s="111">
        <v>13.342000000000001</v>
      </c>
      <c r="BC554" s="111">
        <v>164.364</v>
      </c>
      <c r="BD554" s="111">
        <v>21.913</v>
      </c>
      <c r="BE554" s="111">
        <v>82.323999999999998</v>
      </c>
      <c r="BF554" s="111">
        <v>23.4</v>
      </c>
      <c r="BG554" s="107">
        <v>374245.74</v>
      </c>
      <c r="BH554" s="112">
        <v>372261.38400000002</v>
      </c>
      <c r="BI554" s="111">
        <v>53.761000000000003</v>
      </c>
      <c r="BJ554" s="112">
        <v>2850.8710000000001</v>
      </c>
      <c r="BK554" s="112">
        <v>280197.7</v>
      </c>
      <c r="BL554" s="111">
        <v>40.465000000000003</v>
      </c>
      <c r="BM554" s="112">
        <v>2881.6350000000002</v>
      </c>
      <c r="BN554" s="112">
        <v>186763.068</v>
      </c>
      <c r="BO554" s="111">
        <v>26.972000000000001</v>
      </c>
      <c r="BP554" s="112">
        <v>2481.471</v>
      </c>
      <c r="BQ554" s="112">
        <v>93453.251999999993</v>
      </c>
      <c r="BR554" s="111">
        <v>13.496</v>
      </c>
      <c r="BS554" s="107">
        <v>1502.568</v>
      </c>
      <c r="BT554" s="107">
        <v>4222435.05</v>
      </c>
      <c r="BU554" s="112">
        <v>4223140.2070000004</v>
      </c>
      <c r="BV554" s="107">
        <v>71.569000000000003</v>
      </c>
      <c r="BW554" s="107">
        <v>2997.3870000000002</v>
      </c>
      <c r="BX554" s="107">
        <v>3167045.6179999998</v>
      </c>
      <c r="BY554" s="107">
        <v>53.670999999999999</v>
      </c>
      <c r="BZ554" s="107">
        <v>2889.819</v>
      </c>
      <c r="CA554" s="107">
        <v>2111196.5830000001</v>
      </c>
      <c r="CB554" s="107">
        <v>35.777999999999999</v>
      </c>
      <c r="CC554" s="107">
        <v>2525.9520000000002</v>
      </c>
      <c r="CD554" s="107">
        <v>1055667.7039999999</v>
      </c>
      <c r="CE554" s="107">
        <v>17.89</v>
      </c>
      <c r="CF554" s="107">
        <v>1488.4870000000001</v>
      </c>
      <c r="CG554" s="107">
        <v>1206135.81</v>
      </c>
      <c r="CH554" s="112">
        <v>1215319.0109999999</v>
      </c>
      <c r="CI554" s="107">
        <v>76.212000000000003</v>
      </c>
      <c r="CJ554" s="107">
        <v>2818.355</v>
      </c>
      <c r="CK554" s="107">
        <v>904517.99300000002</v>
      </c>
      <c r="CL554" s="107">
        <v>56.722000000000001</v>
      </c>
      <c r="CM554" s="107">
        <v>2835.3420000000001</v>
      </c>
      <c r="CN554" s="107">
        <v>603178.20200000005</v>
      </c>
      <c r="CO554" s="107">
        <v>37.825000000000003</v>
      </c>
      <c r="CP554" s="107">
        <v>2470.1840000000002</v>
      </c>
      <c r="CQ554" s="107">
        <v>301504.89</v>
      </c>
      <c r="CR554" s="107">
        <v>18.907</v>
      </c>
      <c r="CS554" s="107">
        <v>1517.268</v>
      </c>
      <c r="CT554" s="107">
        <v>594956.87</v>
      </c>
      <c r="CU554" s="107">
        <v>594956.65</v>
      </c>
      <c r="CV554" s="107">
        <v>39.520000000000003</v>
      </c>
      <c r="CW554" s="107">
        <v>2748.48</v>
      </c>
      <c r="CX554" s="112">
        <v>446220.08</v>
      </c>
      <c r="CY554" s="107">
        <v>29.64</v>
      </c>
      <c r="CZ554" s="107">
        <v>2609.15</v>
      </c>
      <c r="DA554" s="112">
        <v>297742.32</v>
      </c>
      <c r="DB554" s="107">
        <v>19.78</v>
      </c>
      <c r="DC554" s="107">
        <v>2304.3200000000002</v>
      </c>
      <c r="DD554" s="112">
        <v>148772.20000000001</v>
      </c>
      <c r="DE554" s="107">
        <v>9.8800000000000008</v>
      </c>
      <c r="DF554" s="107">
        <v>1409.28</v>
      </c>
      <c r="DG554" s="107">
        <v>769566.59</v>
      </c>
      <c r="DH554" s="112">
        <v>769520.79</v>
      </c>
      <c r="DI554" s="107">
        <v>36.840000000000003</v>
      </c>
      <c r="DJ554" s="107">
        <v>2823.26</v>
      </c>
      <c r="DK554" s="112">
        <v>576812.86</v>
      </c>
      <c r="DL554" s="107">
        <v>27.62</v>
      </c>
      <c r="DM554" s="107">
        <v>2780.21</v>
      </c>
      <c r="DN554" s="112">
        <v>384916.85</v>
      </c>
      <c r="DO554" s="107">
        <v>18.43</v>
      </c>
      <c r="DP554" s="107">
        <v>2452.7399999999998</v>
      </c>
      <c r="DQ554" s="112">
        <v>192512.82</v>
      </c>
      <c r="DR554" s="107">
        <v>9.2200000000000006</v>
      </c>
      <c r="DS554" s="107">
        <v>1494.15</v>
      </c>
      <c r="DT554" s="107">
        <v>447030.27</v>
      </c>
      <c r="DU554" s="112">
        <v>448763.7</v>
      </c>
      <c r="DV554" s="107">
        <v>459.4</v>
      </c>
      <c r="DW554" s="107">
        <v>2832.84</v>
      </c>
      <c r="DX554" s="112">
        <v>335208.73</v>
      </c>
      <c r="DY554" s="107">
        <v>343.15</v>
      </c>
      <c r="DZ554" s="107">
        <v>2764.01</v>
      </c>
      <c r="EA554" s="112">
        <v>223510.74</v>
      </c>
      <c r="EB554" s="107">
        <v>228.81</v>
      </c>
      <c r="EC554" s="107">
        <v>2458.48</v>
      </c>
      <c r="ED554" s="112">
        <v>111701.58</v>
      </c>
      <c r="EE554" s="107">
        <v>114.35</v>
      </c>
      <c r="EF554" s="107">
        <v>1507.87</v>
      </c>
      <c r="EG554" s="107">
        <v>17001643.289999999</v>
      </c>
      <c r="EH554" s="111">
        <v>17053071.07</v>
      </c>
      <c r="EI554" s="107">
        <v>48.156999999999996</v>
      </c>
      <c r="EJ554" s="107">
        <v>2859.03</v>
      </c>
      <c r="EK554" s="112">
        <v>14884342.726</v>
      </c>
      <c r="EL554" s="107">
        <v>42.033000000000001</v>
      </c>
      <c r="EM554" s="107">
        <v>2796.4789999999998</v>
      </c>
      <c r="EN554" s="112">
        <v>12767166.306360001</v>
      </c>
      <c r="EO554" s="107">
        <v>36.054000000000002</v>
      </c>
      <c r="EP554" s="107">
        <v>2737.4740000000002</v>
      </c>
      <c r="EQ554" s="112">
        <v>10626911.3234</v>
      </c>
      <c r="ER554" s="107">
        <v>30.01</v>
      </c>
      <c r="ES554" s="107">
        <v>2608.681</v>
      </c>
      <c r="ET554" s="112">
        <v>8514277.1029599998</v>
      </c>
      <c r="EU554" s="107">
        <v>24.044</v>
      </c>
      <c r="EV554" s="107">
        <v>2208.7930000000001</v>
      </c>
      <c r="EW554" s="112">
        <v>6365523.4238400003</v>
      </c>
      <c r="EX554" s="107">
        <v>17.975999999999999</v>
      </c>
      <c r="EY554" s="107">
        <v>1721.5250000000001</v>
      </c>
      <c r="EZ554" s="112">
        <v>4247223.4059600001</v>
      </c>
      <c r="FA554" s="107">
        <v>11.994</v>
      </c>
      <c r="FB554" s="107">
        <v>1530.85</v>
      </c>
      <c r="FC554" s="112">
        <v>2116883.5685200002</v>
      </c>
      <c r="FD554" s="107">
        <v>5.9779999999999998</v>
      </c>
      <c r="FE554" s="107">
        <v>1325.799</v>
      </c>
      <c r="FF554" s="107">
        <v>10213.950000000001</v>
      </c>
      <c r="FG554" s="112">
        <v>10239.67</v>
      </c>
      <c r="FH554" s="107">
        <v>30.25</v>
      </c>
      <c r="FI554" s="107">
        <v>1652.94</v>
      </c>
      <c r="FJ554" s="112">
        <v>5120.88</v>
      </c>
      <c r="FK554" s="107">
        <v>15.13</v>
      </c>
      <c r="FL554" s="107">
        <v>1555.69</v>
      </c>
      <c r="FM554" s="107">
        <v>50705.69</v>
      </c>
      <c r="FN554" s="112">
        <v>51928.25</v>
      </c>
      <c r="FO554" s="107">
        <v>380.18</v>
      </c>
      <c r="FP554" s="107">
        <v>1635.67</v>
      </c>
      <c r="FQ554" s="112">
        <v>25375.37</v>
      </c>
      <c r="FR554" s="107">
        <v>185.78</v>
      </c>
      <c r="FS554" s="107">
        <v>1598.35</v>
      </c>
      <c r="FT554" s="107">
        <v>751.54</v>
      </c>
      <c r="FU554" s="107">
        <v>65.239999999999995</v>
      </c>
      <c r="FV554" s="107">
        <v>2972.35</v>
      </c>
      <c r="FW554" s="107">
        <v>748.76</v>
      </c>
      <c r="FX554" s="107">
        <v>65</v>
      </c>
      <c r="FY554" s="107">
        <v>2970.78</v>
      </c>
      <c r="FZ554" s="107">
        <v>7463824.7800000003</v>
      </c>
      <c r="GA554" s="107">
        <v>50.4</v>
      </c>
      <c r="GB554" s="107">
        <v>2879.7</v>
      </c>
      <c r="GC554" s="107">
        <v>34188142.670000002</v>
      </c>
      <c r="GD554" s="107">
        <v>230.85</v>
      </c>
      <c r="GE554" s="113">
        <v>2804.19</v>
      </c>
      <c r="GF554" s="113">
        <v>1059.2</v>
      </c>
      <c r="GG554" s="113">
        <v>16.8</v>
      </c>
      <c r="GH554" s="113">
        <v>46.8</v>
      </c>
      <c r="GI554" s="113">
        <v>42.5</v>
      </c>
      <c r="GJ554" s="113">
        <v>23.4</v>
      </c>
      <c r="GK554" s="113">
        <v>228.4</v>
      </c>
      <c r="GL554" s="107">
        <v>0</v>
      </c>
      <c r="GM554" s="107">
        <v>0</v>
      </c>
      <c r="GN554" s="107">
        <v>0</v>
      </c>
      <c r="GO554" s="133">
        <v>0</v>
      </c>
      <c r="GP554" s="133">
        <v>4</v>
      </c>
      <c r="GQ554" s="133">
        <v>0</v>
      </c>
      <c r="GR554" s="133" t="s">
        <v>1452</v>
      </c>
      <c r="GS554" s="72"/>
      <c r="GT554" s="72">
        <v>0.94320000000000004</v>
      </c>
      <c r="GU554" s="72">
        <v>0.95140000000000002</v>
      </c>
      <c r="GV554" s="72">
        <v>0.96060000000000001</v>
      </c>
      <c r="GW554" s="72">
        <v>0.94899999999999995</v>
      </c>
      <c r="GX554" s="72" t="s">
        <v>1085</v>
      </c>
      <c r="GY554" s="72">
        <v>0.99</v>
      </c>
      <c r="GZ554" s="72">
        <v>2799</v>
      </c>
      <c r="HA554" s="133" t="s">
        <v>1587</v>
      </c>
      <c r="HB554" s="133" t="s">
        <v>981</v>
      </c>
      <c r="HC554" s="53" t="str">
        <f>IF(IFERROR(FIND("TGG",#REF!),"0")&lt;&gt;"0",SUBSTITUTE(#REF!,"TGG",""),"0")</f>
        <v>0</v>
      </c>
      <c r="HD554" s="56">
        <f t="shared" si="59"/>
        <v>2021</v>
      </c>
      <c r="HF554" s="56" t="e">
        <f>MATCH(ROUND(#REF!,1),#REF!,0)</f>
        <v>#REF!</v>
      </c>
      <c r="HG554" s="56" t="e">
        <f>MATCH(ROUND(#REF!,1),#REF!,0)</f>
        <v>#REF!</v>
      </c>
      <c r="HH554" s="56" t="e">
        <f>MATCH(ROUND(#REF!,1),#REF!,0)</f>
        <v>#REF!</v>
      </c>
      <c r="HI554" s="56" t="e">
        <f>MATCH(ROUND(#REF!,1),#REF!,0)</f>
        <v>#REF!</v>
      </c>
      <c r="HK554" s="115">
        <f t="shared" si="56"/>
        <v>2</v>
      </c>
      <c r="HL554" s="115" t="str" cm="1">
        <f t="array" ref="HL554">IFERROR(INDEX(#REF!,'5. Data Set'!HH554),"")</f>
        <v/>
      </c>
      <c r="HN554" s="116" t="str" cm="1">
        <f t="array" ref="HN554">IF(IFERROR(INDEX($E$5:$E$900,SMALL(IF(ROUND($EH$5:$EH$900,1)=ROUND($EH554,1),ROW($EH$5:$EH$900)-4,""),1)),"")=$E554,"",IFERROR(INDEX($E$5:$E$900,SMALL(IF(ROUND($EH$5:$EH$900,1)=ROUND($EH554,1),ROW($EH$5:$EH$900)-4,""),1)),""))</f>
        <v/>
      </c>
      <c r="HO554" s="116" t="str" cm="1">
        <f t="array" ref="HO554">IF(IFERROR(INDEX($E$5:$E$900,SMALL(IF(ROUND($EH$5:$EH$900,1)=ROUND($EH554,1),ROW($EH$5:$EH$900)-4,""),2)),"")=$E554,"",IFERROR(INDEX($E$5:$E$900,SMALL(IF(ROUND($EH$5:$EH$900,1)=ROUND($EH554,1),ROW($EH$5:$EH$900)-4,""),2)),""))</f>
        <v/>
      </c>
      <c r="HP554" s="116" t="str" cm="1">
        <f t="array" ref="HP554">IF(IFERROR(INDEX($E$5:$E$900,SMALL(IF(ROUND($EH$5:$EH$900,1)=ROUND($EH554,1),ROW($EH$5:$EH$900)-4,""),3)),"")=$E554,"",IFERROR(INDEX($E$5:$E$900,SMALL(IF(ROUND($EH$5:$EH$900,1)=ROUND($EH554,1),ROW($EH$5:$EH$900)-4,""),3)),""))</f>
        <v/>
      </c>
      <c r="HQ554" s="117" t="str" cm="1">
        <f t="array" ref="HQ554">IF(IFERROR(INDEX($E$5:$E$900,SMALL(IF(ROUND($EH$5:$EH$900,1)=ROUND($EH554,1),ROW($EH$5:$EH$900)-4,""),4)),"")=$E554,"",IFERROR(INDEX($E$5:$E$900,SMALL(IF(ROUND($EH$5:$EH$900,1)=ROUND($EH554,1),ROW($EH$5:$EH$900)-4,""),4)),""))</f>
        <v/>
      </c>
      <c r="HR554" s="118"/>
      <c r="HS554" s="105" t="str">
        <f t="shared" si="57"/>
        <v>BCXU</v>
      </c>
      <c r="HT554" s="119" t="str">
        <f t="shared" si="58"/>
        <v/>
      </c>
      <c r="HU554" s="119" t="str">
        <f t="shared" si="58"/>
        <v/>
      </c>
      <c r="HV554" s="119" t="str">
        <f t="shared" si="58"/>
        <v/>
      </c>
      <c r="HW554" s="119" t="str">
        <f t="shared" si="58"/>
        <v/>
      </c>
    </row>
    <row r="555" spans="1:231" ht="12.75" customHeight="1" x14ac:dyDescent="0.25">
      <c r="A555" s="110" t="s">
        <v>1072</v>
      </c>
      <c r="B555" s="110" t="s">
        <v>1667</v>
      </c>
      <c r="C555" s="107" t="s">
        <v>1074</v>
      </c>
      <c r="D555" s="108">
        <v>2018</v>
      </c>
      <c r="E555" s="109" t="s">
        <v>1668</v>
      </c>
      <c r="F555" s="107" t="s">
        <v>49</v>
      </c>
      <c r="G555" s="107" t="s">
        <v>1552</v>
      </c>
      <c r="H555" s="107" t="s">
        <v>1552</v>
      </c>
      <c r="I555" s="107" t="s">
        <v>1552</v>
      </c>
      <c r="J555" s="107" t="s">
        <v>1552</v>
      </c>
      <c r="K555" s="107" t="s">
        <v>1552</v>
      </c>
      <c r="L555" s="107" t="s">
        <v>1552</v>
      </c>
      <c r="M555" s="107" t="s">
        <v>1552</v>
      </c>
      <c r="N555" s="107" t="s">
        <v>1552</v>
      </c>
      <c r="O555" s="107" t="s">
        <v>1552</v>
      </c>
      <c r="P555" s="107" t="s">
        <v>1552</v>
      </c>
      <c r="Q555" s="107" t="s">
        <v>1552</v>
      </c>
      <c r="R555" s="107" t="s">
        <v>1076</v>
      </c>
      <c r="S555" s="107" t="s">
        <v>1552</v>
      </c>
      <c r="T555" s="107" t="s">
        <v>1552</v>
      </c>
      <c r="U555" s="107" t="s">
        <v>1552</v>
      </c>
      <c r="V555" s="107" t="s">
        <v>1552</v>
      </c>
      <c r="W555" s="107" t="s">
        <v>18</v>
      </c>
      <c r="X555" s="105" t="s">
        <v>1552</v>
      </c>
      <c r="Y555" s="107" t="s">
        <v>1552</v>
      </c>
      <c r="Z555" s="107">
        <v>1</v>
      </c>
      <c r="AA555" s="107" t="s">
        <v>1383</v>
      </c>
      <c r="AB555" s="110">
        <v>2</v>
      </c>
      <c r="AC555" s="110">
        <v>2</v>
      </c>
      <c r="AD555" s="107">
        <v>3000</v>
      </c>
      <c r="AE555" s="107">
        <v>18</v>
      </c>
      <c r="AF555" s="107">
        <v>2</v>
      </c>
      <c r="AG555" s="107">
        <v>511700</v>
      </c>
      <c r="AH555" s="107">
        <v>16</v>
      </c>
      <c r="AI555" s="107" t="s">
        <v>1669</v>
      </c>
      <c r="AJ555" s="110">
        <v>1</v>
      </c>
      <c r="AK555" s="110"/>
      <c r="AL555" s="107"/>
      <c r="AM555" s="107">
        <v>1</v>
      </c>
      <c r="AN555" s="110" t="s">
        <v>367</v>
      </c>
      <c r="AO555" s="110">
        <v>1200</v>
      </c>
      <c r="AP555" s="107" t="s">
        <v>1133</v>
      </c>
      <c r="AQ555" s="107" t="s">
        <v>1081</v>
      </c>
      <c r="AR555" s="107" t="s">
        <v>319</v>
      </c>
      <c r="AS555" s="107" t="s">
        <v>1670</v>
      </c>
      <c r="AT555" s="107" t="s">
        <v>478</v>
      </c>
      <c r="AU555" s="111">
        <v>17.027999999999999</v>
      </c>
      <c r="AV555" s="111">
        <v>23.02</v>
      </c>
      <c r="AW555" s="111">
        <v>25.32</v>
      </c>
      <c r="AX555" s="111">
        <v>15.676</v>
      </c>
      <c r="AY555" s="111">
        <v>13.221</v>
      </c>
      <c r="AZ555" s="111">
        <v>174.95099999999999</v>
      </c>
      <c r="BA555" s="111">
        <v>15.554</v>
      </c>
      <c r="BB555" s="111">
        <v>8.1679999999999993</v>
      </c>
      <c r="BC555" s="111">
        <v>156.36600000000001</v>
      </c>
      <c r="BD555" s="111">
        <v>31.212</v>
      </c>
      <c r="BE555" s="111">
        <v>136.292</v>
      </c>
      <c r="BF555" s="111">
        <v>33.700000000000003</v>
      </c>
      <c r="BG555" s="107">
        <v>96607.46</v>
      </c>
      <c r="BH555" s="112">
        <v>96616.591</v>
      </c>
      <c r="BI555" s="111">
        <v>13.952999999999999</v>
      </c>
      <c r="BJ555" s="112">
        <v>654.60699999999997</v>
      </c>
      <c r="BK555" s="112">
        <v>72369.543999999994</v>
      </c>
      <c r="BL555" s="111">
        <v>10.451000000000001</v>
      </c>
      <c r="BM555" s="112">
        <v>507.62799999999999</v>
      </c>
      <c r="BN555" s="112">
        <v>48347.004000000001</v>
      </c>
      <c r="BO555" s="111">
        <v>6.9820000000000002</v>
      </c>
      <c r="BP555" s="112">
        <v>413.40800000000002</v>
      </c>
      <c r="BQ555" s="112">
        <v>24133.253000000001</v>
      </c>
      <c r="BR555" s="111">
        <v>3.4849999999999999</v>
      </c>
      <c r="BS555" s="107">
        <v>307.28100000000001</v>
      </c>
      <c r="BT555" s="107">
        <v>1287764.1599999999</v>
      </c>
      <c r="BU555" s="112">
        <v>1286672.787</v>
      </c>
      <c r="BV555" s="107">
        <v>21.805</v>
      </c>
      <c r="BW555" s="107">
        <v>680.96699999999998</v>
      </c>
      <c r="BX555" s="107">
        <v>965991.25100000005</v>
      </c>
      <c r="BY555" s="107">
        <v>16.37</v>
      </c>
      <c r="BZ555" s="107">
        <v>637.80600000000004</v>
      </c>
      <c r="CA555" s="107">
        <v>643671.35600000003</v>
      </c>
      <c r="CB555" s="107">
        <v>10.907999999999999</v>
      </c>
      <c r="CC555" s="107">
        <v>535.65300000000002</v>
      </c>
      <c r="CD555" s="107">
        <v>321837.68</v>
      </c>
      <c r="CE555" s="107">
        <v>5.4539999999999997</v>
      </c>
      <c r="CF555" s="107">
        <v>325.04300000000001</v>
      </c>
      <c r="CG555" s="107">
        <v>322714.28000000003</v>
      </c>
      <c r="CH555" s="112">
        <v>317272.18699999998</v>
      </c>
      <c r="CI555" s="107">
        <v>19.896000000000001</v>
      </c>
      <c r="CJ555" s="107">
        <v>611.65</v>
      </c>
      <c r="CK555" s="107">
        <v>242107.88</v>
      </c>
      <c r="CL555" s="107">
        <v>15.182</v>
      </c>
      <c r="CM555" s="107">
        <v>519.37699999999995</v>
      </c>
      <c r="CN555" s="107">
        <v>161320.26500000001</v>
      </c>
      <c r="CO555" s="107">
        <v>10.116</v>
      </c>
      <c r="CP555" s="107">
        <v>406.11700000000002</v>
      </c>
      <c r="CQ555" s="107">
        <v>80661.432000000001</v>
      </c>
      <c r="CR555" s="107">
        <v>5.0579999999999998</v>
      </c>
      <c r="CS555" s="107">
        <v>291.49</v>
      </c>
      <c r="CT555" s="107">
        <v>165025.84</v>
      </c>
      <c r="CU555" s="107">
        <v>165007.35</v>
      </c>
      <c r="CV555" s="107">
        <v>10.96</v>
      </c>
      <c r="CW555" s="107">
        <v>611.12</v>
      </c>
      <c r="CX555" s="112">
        <v>123798.83</v>
      </c>
      <c r="CY555" s="107">
        <v>8.2200000000000006</v>
      </c>
      <c r="CZ555" s="107">
        <v>398.94</v>
      </c>
      <c r="DA555" s="112">
        <v>82492.03</v>
      </c>
      <c r="DB555" s="107">
        <v>5.48</v>
      </c>
      <c r="DC555" s="107">
        <v>341.35</v>
      </c>
      <c r="DD555" s="112">
        <v>41300.01</v>
      </c>
      <c r="DE555" s="107">
        <v>2.74</v>
      </c>
      <c r="DF555" s="107">
        <v>269.5</v>
      </c>
      <c r="DG555" s="107">
        <v>206482.15</v>
      </c>
      <c r="DH555" s="112">
        <v>206501</v>
      </c>
      <c r="DI555" s="107">
        <v>9.89</v>
      </c>
      <c r="DJ555" s="107">
        <v>614.66999999999996</v>
      </c>
      <c r="DK555" s="112">
        <v>154781.64000000001</v>
      </c>
      <c r="DL555" s="107">
        <v>7.41</v>
      </c>
      <c r="DM555" s="107">
        <v>450.33</v>
      </c>
      <c r="DN555" s="112">
        <v>103178.24000000001</v>
      </c>
      <c r="DO555" s="107">
        <v>4.9400000000000004</v>
      </c>
      <c r="DP555" s="107">
        <v>374.53</v>
      </c>
      <c r="DQ555" s="112">
        <v>51672.06</v>
      </c>
      <c r="DR555" s="107">
        <v>2.4700000000000002</v>
      </c>
      <c r="DS555" s="107">
        <v>282.68</v>
      </c>
      <c r="DT555" s="107">
        <v>126489.93</v>
      </c>
      <c r="DU555" s="112">
        <v>126452.94</v>
      </c>
      <c r="DV555" s="107">
        <v>129.44999999999999</v>
      </c>
      <c r="DW555" s="107">
        <v>624.92999999999995</v>
      </c>
      <c r="DX555" s="112">
        <v>94891.11</v>
      </c>
      <c r="DY555" s="107">
        <v>97.14</v>
      </c>
      <c r="DZ555" s="107">
        <v>433.73</v>
      </c>
      <c r="EA555" s="112">
        <v>63228.6</v>
      </c>
      <c r="EB555" s="107">
        <v>64.73</v>
      </c>
      <c r="EC555" s="107">
        <v>367.3</v>
      </c>
      <c r="ED555" s="112">
        <v>31651.52</v>
      </c>
      <c r="EE555" s="107">
        <v>32.4</v>
      </c>
      <c r="EF555" s="107">
        <v>282.76</v>
      </c>
      <c r="EG555" s="107">
        <v>4901651.8600000003</v>
      </c>
      <c r="EH555" s="111">
        <v>4918283.03</v>
      </c>
      <c r="EI555" s="107">
        <v>13.888999999999999</v>
      </c>
      <c r="EJ555" s="107">
        <v>649.61</v>
      </c>
      <c r="EK555" s="112">
        <v>4293242.1629999997</v>
      </c>
      <c r="EL555" s="107">
        <v>12.124000000000001</v>
      </c>
      <c r="EM555" s="107">
        <v>610.82899999999995</v>
      </c>
      <c r="EN555" s="112">
        <v>3678518.9879200002</v>
      </c>
      <c r="EO555" s="107">
        <v>10.388</v>
      </c>
      <c r="EP555" s="107">
        <v>497.83199999999999</v>
      </c>
      <c r="EQ555" s="112">
        <v>3066258.7520599999</v>
      </c>
      <c r="ER555" s="107">
        <v>8.6590000000000007</v>
      </c>
      <c r="ES555" s="107">
        <v>441.99099999999999</v>
      </c>
      <c r="ET555" s="112">
        <v>2451519.72982</v>
      </c>
      <c r="EU555" s="107">
        <v>6.923</v>
      </c>
      <c r="EV555" s="107">
        <v>394.23200000000003</v>
      </c>
      <c r="EW555" s="112">
        <v>1833239.58418</v>
      </c>
      <c r="EX555" s="107">
        <v>5.1769999999999996</v>
      </c>
      <c r="EY555" s="107">
        <v>349.3</v>
      </c>
      <c r="EZ555" s="112">
        <v>1230540.3814999999</v>
      </c>
      <c r="FA555" s="107">
        <v>3.4750000000000001</v>
      </c>
      <c r="FB555" s="107">
        <v>303.625</v>
      </c>
      <c r="FC555" s="112">
        <v>614739.02223999996</v>
      </c>
      <c r="FD555" s="107">
        <v>1.736</v>
      </c>
      <c r="FE555" s="107">
        <v>261.93200000000002</v>
      </c>
      <c r="FF555" s="107">
        <v>1025.77</v>
      </c>
      <c r="FG555" s="112">
        <v>1038.9100000000001</v>
      </c>
      <c r="FH555" s="107">
        <v>3.07</v>
      </c>
      <c r="FI555" s="107">
        <v>318.76</v>
      </c>
      <c r="FJ555" s="112">
        <v>514.1</v>
      </c>
      <c r="FK555" s="107">
        <v>1.52</v>
      </c>
      <c r="FL555" s="107">
        <v>219.24</v>
      </c>
      <c r="FM555" s="107">
        <v>10118.379999999999</v>
      </c>
      <c r="FN555" s="112">
        <v>9621.94</v>
      </c>
      <c r="FO555" s="107">
        <v>70.44</v>
      </c>
      <c r="FP555" s="107">
        <v>328.82</v>
      </c>
      <c r="FQ555" s="112">
        <v>5046.33</v>
      </c>
      <c r="FR555" s="107">
        <v>36.950000000000003</v>
      </c>
      <c r="FS555" s="107">
        <v>323.70999999999998</v>
      </c>
      <c r="FT555" s="107">
        <v>250.88</v>
      </c>
      <c r="FU555" s="107">
        <v>21.78</v>
      </c>
      <c r="FV555" s="107">
        <v>699.03</v>
      </c>
      <c r="FW555" s="107">
        <v>250.84</v>
      </c>
      <c r="FX555" s="107">
        <v>21.78</v>
      </c>
      <c r="FY555" s="107">
        <v>696.32</v>
      </c>
      <c r="FZ555" s="107">
        <v>2110260.7599999998</v>
      </c>
      <c r="GA555" s="107">
        <v>14.25</v>
      </c>
      <c r="GB555" s="107">
        <v>667.01</v>
      </c>
      <c r="GC555" s="107">
        <v>13468983.66</v>
      </c>
      <c r="GD555" s="107">
        <v>90.95</v>
      </c>
      <c r="GE555" s="113">
        <v>667.3</v>
      </c>
      <c r="GF555" s="113">
        <v>213.4</v>
      </c>
      <c r="GG555" s="113">
        <v>24.7</v>
      </c>
      <c r="GH555" s="113">
        <v>35.700000000000003</v>
      </c>
      <c r="GI555" s="113">
        <v>65.2</v>
      </c>
      <c r="GJ555" s="113">
        <v>33.700000000000003</v>
      </c>
      <c r="GK555" s="113">
        <v>230.6</v>
      </c>
      <c r="GL555" s="107" t="s">
        <v>1552</v>
      </c>
      <c r="GM555" s="107" t="s">
        <v>1552</v>
      </c>
      <c r="GN555" s="107" t="s">
        <v>1552</v>
      </c>
      <c r="GO555" s="133" t="s">
        <v>1552</v>
      </c>
      <c r="GP555" s="133" t="s">
        <v>1552</v>
      </c>
      <c r="GQ555" s="133" t="s">
        <v>1552</v>
      </c>
      <c r="GR555" s="133" t="s">
        <v>1552</v>
      </c>
      <c r="GS555" s="72"/>
      <c r="GT555" s="72">
        <v>0</v>
      </c>
      <c r="GU555" s="72">
        <v>0</v>
      </c>
      <c r="GV555" s="72">
        <v>0</v>
      </c>
      <c r="GW555" s="72">
        <v>0</v>
      </c>
      <c r="GX555" s="72" t="s">
        <v>1552</v>
      </c>
      <c r="GY555" s="72">
        <v>0</v>
      </c>
      <c r="GZ555" s="72">
        <v>0</v>
      </c>
      <c r="HA555" s="133" t="s">
        <v>1552</v>
      </c>
      <c r="HB555" s="133" t="s">
        <v>981</v>
      </c>
      <c r="HC555" s="53" t="str">
        <f>IF(IFERROR(FIND("TGG",#REF!),"0")&lt;&gt;"0",SUBSTITUTE(#REF!,"TGG",""),"0")</f>
        <v>0</v>
      </c>
      <c r="HD555" s="56">
        <f t="shared" si="59"/>
        <v>2018</v>
      </c>
      <c r="HF555" s="56" t="e">
        <f>MATCH(ROUND(#REF!,1),#REF!,0)</f>
        <v>#REF!</v>
      </c>
      <c r="HG555" s="56" t="e">
        <f>MATCH(ROUND(#REF!,1),#REF!,0)</f>
        <v>#REF!</v>
      </c>
      <c r="HH555" s="56" t="e">
        <f>MATCH(ROUND(#REF!,1),#REF!,0)</f>
        <v>#REF!</v>
      </c>
      <c r="HI555" s="56" t="e">
        <f>MATCH(ROUND(#REF!,1),#REF!,0)</f>
        <v>#REF!</v>
      </c>
      <c r="HK555" s="115">
        <f t="shared" si="56"/>
        <v>2</v>
      </c>
      <c r="HL555" s="115" t="str" cm="1">
        <f t="array" ref="HL555">IFERROR(INDEX(#REF!,'5. Data Set'!HH555),"")</f>
        <v/>
      </c>
      <c r="HN555" s="116" t="str" cm="1">
        <f t="array" ref="HN555">IF(IFERROR(INDEX($E$5:$E$900,SMALL(IF(ROUND($EH$5:$EH$900,1)=ROUND($EH555,1),ROW($EH$5:$EH$900)-4,""),1)),"")=$E555,"",IFERROR(INDEX($E$5:$E$900,SMALL(IF(ROUND($EH$5:$EH$900,1)=ROUND($EH555,1),ROW($EH$5:$EH$900)-4,""),1)),""))</f>
        <v/>
      </c>
      <c r="HO555" s="116" t="str" cm="1">
        <f t="array" ref="HO555">IF(IFERROR(INDEX($E$5:$E$900,SMALL(IF(ROUND($EH$5:$EH$900,1)=ROUND($EH555,1),ROW($EH$5:$EH$900)-4,""),2)),"")=$E555,"",IFERROR(INDEX($E$5:$E$900,SMALL(IF(ROUND($EH$5:$EH$900,1)=ROUND($EH555,1),ROW($EH$5:$EH$900)-4,""),2)),""))</f>
        <v/>
      </c>
      <c r="HP555" s="116" t="str" cm="1">
        <f t="array" ref="HP555">IF(IFERROR(INDEX($E$5:$E$900,SMALL(IF(ROUND($EH$5:$EH$900,1)=ROUND($EH555,1),ROW($EH$5:$EH$900)-4,""),3)),"")=$E555,"",IFERROR(INDEX($E$5:$E$900,SMALL(IF(ROUND($EH$5:$EH$900,1)=ROUND($EH555,1),ROW($EH$5:$EH$900)-4,""),3)),""))</f>
        <v/>
      </c>
      <c r="HQ555" s="117" t="str" cm="1">
        <f t="array" ref="HQ555">IF(IFERROR(INDEX($E$5:$E$900,SMALL(IF(ROUND($EH$5:$EH$900,1)=ROUND($EH555,1),ROW($EH$5:$EH$900)-4,""),4)),"")=$E555,"",IFERROR(INDEX($E$5:$E$900,SMALL(IF(ROUND($EH$5:$EH$900,1)=ROUND($EH555,1),ROW($EH$5:$EH$900)-4,""),4)),""))</f>
        <v/>
      </c>
      <c r="HR555" s="118"/>
      <c r="HS555" s="105" t="str">
        <f t="shared" si="57"/>
        <v>BCXW</v>
      </c>
      <c r="HT555" s="119" t="str">
        <f t="shared" si="58"/>
        <v/>
      </c>
      <c r="HU555" s="119" t="str">
        <f t="shared" si="58"/>
        <v/>
      </c>
      <c r="HV555" s="119" t="str">
        <f t="shared" si="58"/>
        <v/>
      </c>
      <c r="HW555" s="119" t="str">
        <f t="shared" si="58"/>
        <v/>
      </c>
    </row>
    <row r="556" spans="1:231" ht="12.75" customHeight="1" x14ac:dyDescent="0.25">
      <c r="A556" s="110" t="s">
        <v>1072</v>
      </c>
      <c r="B556" s="110" t="s">
        <v>1671</v>
      </c>
      <c r="C556" s="107" t="s">
        <v>1074</v>
      </c>
      <c r="D556" s="108">
        <v>2021</v>
      </c>
      <c r="E556" s="109" t="s">
        <v>1672</v>
      </c>
      <c r="F556" s="107" t="s">
        <v>300</v>
      </c>
      <c r="G556" s="107" t="s">
        <v>1076</v>
      </c>
      <c r="H556" s="107" t="s">
        <v>1076</v>
      </c>
      <c r="I556" s="107" t="s">
        <v>1076</v>
      </c>
      <c r="J556" s="107" t="s">
        <v>1076</v>
      </c>
      <c r="K556" s="107" t="s">
        <v>1076</v>
      </c>
      <c r="L556" s="107" t="s">
        <v>1076</v>
      </c>
      <c r="M556" s="107" t="s">
        <v>1076</v>
      </c>
      <c r="N556" s="107" t="s">
        <v>1076</v>
      </c>
      <c r="O556" s="107" t="s">
        <v>1076</v>
      </c>
      <c r="P556" s="107" t="s">
        <v>1076</v>
      </c>
      <c r="Q556" s="107" t="s">
        <v>1076</v>
      </c>
      <c r="R556" s="107" t="s">
        <v>1076</v>
      </c>
      <c r="S556" s="107" t="s">
        <v>1076</v>
      </c>
      <c r="T556" s="107" t="s">
        <v>1077</v>
      </c>
      <c r="U556" s="107" t="s">
        <v>1076</v>
      </c>
      <c r="V556" s="107" t="s">
        <v>1077</v>
      </c>
      <c r="W556" s="107" t="s">
        <v>18</v>
      </c>
      <c r="X556" s="105" t="s">
        <v>1098</v>
      </c>
      <c r="Y556" s="107" t="s">
        <v>296</v>
      </c>
      <c r="Z556" s="107">
        <v>1</v>
      </c>
      <c r="AA556" s="107" t="s">
        <v>1138</v>
      </c>
      <c r="AB556" s="110">
        <v>2</v>
      </c>
      <c r="AC556" s="110">
        <v>2</v>
      </c>
      <c r="AD556" s="107">
        <v>2295</v>
      </c>
      <c r="AE556" s="107">
        <v>40</v>
      </c>
      <c r="AF556" s="107">
        <v>2</v>
      </c>
      <c r="AG556" s="107">
        <v>511700</v>
      </c>
      <c r="AH556" s="107">
        <v>16</v>
      </c>
      <c r="AI556" s="107" t="s">
        <v>1673</v>
      </c>
      <c r="AJ556" s="110">
        <v>2</v>
      </c>
      <c r="AK556" s="110"/>
      <c r="AL556" s="107"/>
      <c r="AM556" s="107">
        <v>2</v>
      </c>
      <c r="AN556" s="110" t="s">
        <v>493</v>
      </c>
      <c r="AO556" s="110">
        <v>1800</v>
      </c>
      <c r="AP556" s="107" t="s">
        <v>1133</v>
      </c>
      <c r="AQ556" s="107" t="s">
        <v>1081</v>
      </c>
      <c r="AR556" s="107" t="s">
        <v>1082</v>
      </c>
      <c r="AS556" s="107" t="s">
        <v>1134</v>
      </c>
      <c r="AT556" s="107" t="s">
        <v>478</v>
      </c>
      <c r="AU556" s="111">
        <v>25.207000000000001</v>
      </c>
      <c r="AV556" s="111">
        <v>28.675999999999998</v>
      </c>
      <c r="AW556" s="111">
        <v>34.576000000000001</v>
      </c>
      <c r="AX556" s="111">
        <v>22.788</v>
      </c>
      <c r="AY556" s="111">
        <v>19.867999999999999</v>
      </c>
      <c r="AZ556" s="111">
        <v>248.054</v>
      </c>
      <c r="BA556" s="111">
        <v>21.629000000000001</v>
      </c>
      <c r="BB556" s="111">
        <v>25.806000000000001</v>
      </c>
      <c r="BC556" s="111">
        <v>204.52199999999999</v>
      </c>
      <c r="BD556" s="111">
        <v>29.584</v>
      </c>
      <c r="BE556" s="111">
        <v>179.589</v>
      </c>
      <c r="BF556" s="111">
        <v>45</v>
      </c>
      <c r="BG556" s="107">
        <v>186579.93</v>
      </c>
      <c r="BH556" s="112">
        <v>186583.65700000001</v>
      </c>
      <c r="BI556" s="111">
        <v>26.946000000000002</v>
      </c>
      <c r="BJ556" s="112">
        <v>847.8</v>
      </c>
      <c r="BK556" s="112">
        <v>139665.28599999999</v>
      </c>
      <c r="BL556" s="111">
        <v>20.170000000000002</v>
      </c>
      <c r="BM556" s="112">
        <v>733.06799999999998</v>
      </c>
      <c r="BN556" s="112">
        <v>93276.91</v>
      </c>
      <c r="BO556" s="111">
        <v>13.471</v>
      </c>
      <c r="BP556" s="112">
        <v>587.69000000000005</v>
      </c>
      <c r="BQ556" s="112">
        <v>46577.877</v>
      </c>
      <c r="BR556" s="111">
        <v>6.7270000000000003</v>
      </c>
      <c r="BS556" s="107">
        <v>333.98399999999998</v>
      </c>
      <c r="BT556" s="107">
        <v>1701256.63</v>
      </c>
      <c r="BU556" s="112">
        <v>1701268.52</v>
      </c>
      <c r="BV556" s="107">
        <v>28.831</v>
      </c>
      <c r="BW556" s="107">
        <v>860.96500000000003</v>
      </c>
      <c r="BX556" s="107">
        <v>1276209.1580000001</v>
      </c>
      <c r="BY556" s="107">
        <v>21.628</v>
      </c>
      <c r="BZ556" s="107">
        <v>675.81899999999996</v>
      </c>
      <c r="CA556" s="107">
        <v>850586.02800000005</v>
      </c>
      <c r="CB556" s="107">
        <v>14.414999999999999</v>
      </c>
      <c r="CC556" s="107">
        <v>502.63200000000001</v>
      </c>
      <c r="CD556" s="107">
        <v>425458.00199999998</v>
      </c>
      <c r="CE556" s="107">
        <v>7.21</v>
      </c>
      <c r="CF556" s="107">
        <v>327.68400000000003</v>
      </c>
      <c r="CG556" s="107">
        <v>572157.57999999996</v>
      </c>
      <c r="CH556" s="112">
        <v>580791.44200000004</v>
      </c>
      <c r="CI556" s="107">
        <v>36.420999999999999</v>
      </c>
      <c r="CJ556" s="107">
        <v>800.774</v>
      </c>
      <c r="CK556" s="107">
        <v>429213.61200000002</v>
      </c>
      <c r="CL556" s="107">
        <v>26.916</v>
      </c>
      <c r="CM556" s="107">
        <v>735.91899999999998</v>
      </c>
      <c r="CN556" s="107">
        <v>286214.18099999998</v>
      </c>
      <c r="CO556" s="107">
        <v>17.948</v>
      </c>
      <c r="CP556" s="107">
        <v>575.471</v>
      </c>
      <c r="CQ556" s="107">
        <v>143148.43799999999</v>
      </c>
      <c r="CR556" s="107">
        <v>8.9770000000000003</v>
      </c>
      <c r="CS556" s="107">
        <v>325.86799999999999</v>
      </c>
      <c r="CT556" s="107">
        <v>310374.53999999998</v>
      </c>
      <c r="CU556" s="107">
        <v>310435.76</v>
      </c>
      <c r="CV556" s="107">
        <v>20.62</v>
      </c>
      <c r="CW556" s="107">
        <v>779.75</v>
      </c>
      <c r="CX556" s="112">
        <v>232755.61</v>
      </c>
      <c r="CY556" s="107">
        <v>15.46</v>
      </c>
      <c r="CZ556" s="107">
        <v>693.11</v>
      </c>
      <c r="DA556" s="112">
        <v>155264.44</v>
      </c>
      <c r="DB556" s="107">
        <v>10.31</v>
      </c>
      <c r="DC556" s="107">
        <v>385.25</v>
      </c>
      <c r="DD556" s="112">
        <v>77593.14</v>
      </c>
      <c r="DE556" s="107">
        <v>5.15</v>
      </c>
      <c r="DF556" s="107">
        <v>301.64999999999998</v>
      </c>
      <c r="DG556" s="107">
        <v>402224.89</v>
      </c>
      <c r="DH556" s="112">
        <v>402172.66</v>
      </c>
      <c r="DI556" s="107">
        <v>19.260000000000002</v>
      </c>
      <c r="DJ556" s="107">
        <v>805.72</v>
      </c>
      <c r="DK556" s="112">
        <v>301734.05</v>
      </c>
      <c r="DL556" s="107">
        <v>14.45</v>
      </c>
      <c r="DM556" s="107">
        <v>759.51</v>
      </c>
      <c r="DN556" s="112">
        <v>201083.57</v>
      </c>
      <c r="DO556" s="107">
        <v>9.6300000000000008</v>
      </c>
      <c r="DP556" s="107">
        <v>427.18</v>
      </c>
      <c r="DQ556" s="112">
        <v>100584.29</v>
      </c>
      <c r="DR556" s="107">
        <v>4.82</v>
      </c>
      <c r="DS556" s="107">
        <v>316.58999999999997</v>
      </c>
      <c r="DT556" s="107">
        <v>231935.21</v>
      </c>
      <c r="DU556" s="112">
        <v>230750.3</v>
      </c>
      <c r="DV556" s="107">
        <v>236.22</v>
      </c>
      <c r="DW556" s="107">
        <v>802.26</v>
      </c>
      <c r="DX556" s="112">
        <v>173914.51</v>
      </c>
      <c r="DY556" s="107">
        <v>178.04</v>
      </c>
      <c r="DZ556" s="107">
        <v>751.84</v>
      </c>
      <c r="EA556" s="112">
        <v>115903.13</v>
      </c>
      <c r="EB556" s="107">
        <v>118.65</v>
      </c>
      <c r="EC556" s="107">
        <v>412.59</v>
      </c>
      <c r="ED556" s="112">
        <v>57952.99</v>
      </c>
      <c r="EE556" s="107">
        <v>59.33</v>
      </c>
      <c r="EF556" s="107">
        <v>314.19</v>
      </c>
      <c r="EG556" s="107">
        <v>7804978.8200000003</v>
      </c>
      <c r="EH556" s="111">
        <v>7861193.8799999999</v>
      </c>
      <c r="EI556" s="107">
        <v>22.2</v>
      </c>
      <c r="EJ556" s="107">
        <v>830.88</v>
      </c>
      <c r="EK556" s="112">
        <v>6830732.8399999999</v>
      </c>
      <c r="EL556" s="107">
        <v>19.29</v>
      </c>
      <c r="EM556" s="107">
        <v>784.94399999999996</v>
      </c>
      <c r="EN556" s="112">
        <v>5844624.1716999998</v>
      </c>
      <c r="EO556" s="107">
        <v>16.504999999999999</v>
      </c>
      <c r="EP556" s="107">
        <v>637.86400000000003</v>
      </c>
      <c r="EQ556" s="112">
        <v>4870107.0120200003</v>
      </c>
      <c r="ER556" s="107">
        <v>13.753</v>
      </c>
      <c r="ES556" s="107">
        <v>477.06</v>
      </c>
      <c r="ET556" s="112">
        <v>3906567.33488</v>
      </c>
      <c r="EU556" s="107">
        <v>11.032</v>
      </c>
      <c r="EV556" s="107">
        <v>421.846</v>
      </c>
      <c r="EW556" s="112">
        <v>2926030.2654200001</v>
      </c>
      <c r="EX556" s="107">
        <v>8.2629999999999999</v>
      </c>
      <c r="EY556" s="107">
        <v>369.66899999999998</v>
      </c>
      <c r="EZ556" s="112">
        <v>1956470.6784999999</v>
      </c>
      <c r="FA556" s="107">
        <v>5.5250000000000004</v>
      </c>
      <c r="FB556" s="107">
        <v>324.459</v>
      </c>
      <c r="FC556" s="112">
        <v>971330.14861999999</v>
      </c>
      <c r="FD556" s="107">
        <v>2.7429999999999999</v>
      </c>
      <c r="FE556" s="107">
        <v>279.18400000000003</v>
      </c>
      <c r="FF556" s="107">
        <v>2838.03</v>
      </c>
      <c r="FG556" s="112">
        <v>2777.83</v>
      </c>
      <c r="FH556" s="107">
        <v>8.2100000000000009</v>
      </c>
      <c r="FI556" s="107">
        <v>231.5</v>
      </c>
      <c r="FJ556" s="112">
        <v>1421.64</v>
      </c>
      <c r="FK556" s="107">
        <v>4.2</v>
      </c>
      <c r="FL556" s="107">
        <v>223.6</v>
      </c>
      <c r="FM556" s="107">
        <v>9128.8799999999992</v>
      </c>
      <c r="FN556" s="112">
        <v>9211.16</v>
      </c>
      <c r="FO556" s="107">
        <v>67.44</v>
      </c>
      <c r="FP556" s="107">
        <v>233.39</v>
      </c>
      <c r="FQ556" s="112">
        <v>4562.97</v>
      </c>
      <c r="FR556" s="107">
        <v>33.409999999999997</v>
      </c>
      <c r="FS556" s="107">
        <v>230.76</v>
      </c>
      <c r="FT556" s="107">
        <v>280.17</v>
      </c>
      <c r="FU556" s="107">
        <v>24.32</v>
      </c>
      <c r="FV556" s="107">
        <v>819.16</v>
      </c>
      <c r="FW556" s="107">
        <v>280.64</v>
      </c>
      <c r="FX556" s="107">
        <v>24.36</v>
      </c>
      <c r="FY556" s="107">
        <v>826.41</v>
      </c>
      <c r="FZ556" s="107">
        <v>3378414.64</v>
      </c>
      <c r="GA556" s="107">
        <v>22.81</v>
      </c>
      <c r="GB556" s="107">
        <v>855.7</v>
      </c>
      <c r="GC556" s="107">
        <v>22476187.18</v>
      </c>
      <c r="GD556" s="107">
        <v>151.77000000000001</v>
      </c>
      <c r="GE556" s="113">
        <v>845.09</v>
      </c>
      <c r="GF556" s="113">
        <v>185.3</v>
      </c>
      <c r="GG556" s="113">
        <v>34.700000000000003</v>
      </c>
      <c r="GH556" s="113">
        <v>72.599999999999994</v>
      </c>
      <c r="GI556" s="113">
        <v>72.900000000000006</v>
      </c>
      <c r="GJ556" s="113">
        <v>45</v>
      </c>
      <c r="GK556" s="113">
        <v>229.8</v>
      </c>
      <c r="GL556" s="107">
        <v>0</v>
      </c>
      <c r="GM556" s="107">
        <v>4</v>
      </c>
      <c r="GN556" s="107">
        <v>0</v>
      </c>
      <c r="GO556" s="133">
        <v>0</v>
      </c>
      <c r="GP556" s="133">
        <v>0</v>
      </c>
      <c r="GQ556" s="133">
        <v>0</v>
      </c>
      <c r="GR556" s="133" t="s">
        <v>1103</v>
      </c>
      <c r="GS556" s="72"/>
      <c r="GT556" s="72">
        <v>0.90669999999999995</v>
      </c>
      <c r="GU556" s="72">
        <v>0.92949999999999999</v>
      </c>
      <c r="GV556" s="72">
        <v>0.94410000000000005</v>
      </c>
      <c r="GW556" s="72">
        <v>0.9304</v>
      </c>
      <c r="GX556" s="72" t="s">
        <v>1085</v>
      </c>
      <c r="GY556" s="72">
        <v>1</v>
      </c>
      <c r="GZ556" s="72">
        <v>1800</v>
      </c>
      <c r="HA556" s="133" t="s">
        <v>1086</v>
      </c>
      <c r="HB556" s="133">
        <v>237.5</v>
      </c>
      <c r="HC556" s="53" t="str">
        <f>IF(IFERROR(FIND("TGG",#REF!),"0")&lt;&gt;"0",SUBSTITUTE(#REF!,"TGG",""),"0")</f>
        <v>0</v>
      </c>
      <c r="HD556" s="56">
        <f t="shared" si="59"/>
        <v>2021</v>
      </c>
      <c r="HF556" s="56" t="e">
        <f>MATCH(ROUND(#REF!,1),#REF!,0)</f>
        <v>#REF!</v>
      </c>
      <c r="HG556" s="56" t="e">
        <f>MATCH(ROUND(#REF!,1),#REF!,0)</f>
        <v>#REF!</v>
      </c>
      <c r="HH556" s="56" t="e">
        <f>MATCH(ROUND(#REF!,1),#REF!,0)</f>
        <v>#REF!</v>
      </c>
      <c r="HI556" s="56" t="e">
        <f>MATCH(ROUND(#REF!,1),#REF!,0)</f>
        <v>#REF!</v>
      </c>
      <c r="HK556" s="115">
        <f t="shared" si="56"/>
        <v>2</v>
      </c>
      <c r="HL556" s="115" t="str" cm="1">
        <f t="array" ref="HL556">IFERROR(INDEX(#REF!,'5. Data Set'!HH556),"")</f>
        <v/>
      </c>
      <c r="HN556" s="116" t="str" cm="1">
        <f t="array" ref="HN556">IF(IFERROR(INDEX($E$5:$E$900,SMALL(IF(ROUND($EH$5:$EH$900,1)=ROUND($EH556,1),ROW($EH$5:$EH$900)-4,""),1)),"")=$E556,"",IFERROR(INDEX($E$5:$E$900,SMALL(IF(ROUND($EH$5:$EH$900,1)=ROUND($EH556,1),ROW($EH$5:$EH$900)-4,""),1)),""))</f>
        <v/>
      </c>
      <c r="HO556" s="116" t="str" cm="1">
        <f t="array" ref="HO556">IF(IFERROR(INDEX($E$5:$E$900,SMALL(IF(ROUND($EH$5:$EH$900,1)=ROUND($EH556,1),ROW($EH$5:$EH$900)-4,""),2)),"")=$E556,"",IFERROR(INDEX($E$5:$E$900,SMALL(IF(ROUND($EH$5:$EH$900,1)=ROUND($EH556,1),ROW($EH$5:$EH$900)-4,""),2)),""))</f>
        <v/>
      </c>
      <c r="HP556" s="116" t="str" cm="1">
        <f t="array" ref="HP556">IF(IFERROR(INDEX($E$5:$E$900,SMALL(IF(ROUND($EH$5:$EH$900,1)=ROUND($EH556,1),ROW($EH$5:$EH$900)-4,""),3)),"")=$E556,"",IFERROR(INDEX($E$5:$E$900,SMALL(IF(ROUND($EH$5:$EH$900,1)=ROUND($EH556,1),ROW($EH$5:$EH$900)-4,""),3)),""))</f>
        <v/>
      </c>
      <c r="HQ556" s="117" t="str" cm="1">
        <f t="array" ref="HQ556">IF(IFERROR(INDEX($E$5:$E$900,SMALL(IF(ROUND($EH$5:$EH$900,1)=ROUND($EH556,1),ROW($EH$5:$EH$900)-4,""),4)),"")=$E556,"",IFERROR(INDEX($E$5:$E$900,SMALL(IF(ROUND($EH$5:$EH$900,1)=ROUND($EH556,1),ROW($EH$5:$EH$900)-4,""),4)),""))</f>
        <v/>
      </c>
      <c r="HR556" s="118"/>
      <c r="HS556" s="105" t="str">
        <f t="shared" si="57"/>
        <v>BCXX</v>
      </c>
      <c r="HT556" s="119" t="str">
        <f t="shared" si="58"/>
        <v/>
      </c>
      <c r="HU556" s="119" t="str">
        <f t="shared" si="58"/>
        <v/>
      </c>
      <c r="HV556" s="119" t="str">
        <f t="shared" si="58"/>
        <v/>
      </c>
      <c r="HW556" s="119" t="str">
        <f t="shared" si="58"/>
        <v/>
      </c>
    </row>
    <row r="557" spans="1:231" ht="12.75" customHeight="1" x14ac:dyDescent="0.25">
      <c r="A557" s="110" t="s">
        <v>1072</v>
      </c>
      <c r="B557" s="110" t="s">
        <v>1671</v>
      </c>
      <c r="C557" s="107" t="s">
        <v>1074</v>
      </c>
      <c r="D557" s="108">
        <v>2021</v>
      </c>
      <c r="E557" s="109" t="s">
        <v>1674</v>
      </c>
      <c r="F557" s="107" t="s">
        <v>309</v>
      </c>
      <c r="G557" s="107" t="s">
        <v>1076</v>
      </c>
      <c r="H557" s="107" t="s">
        <v>1076</v>
      </c>
      <c r="I557" s="107" t="s">
        <v>1076</v>
      </c>
      <c r="J557" s="107" t="s">
        <v>1076</v>
      </c>
      <c r="K557" s="107" t="s">
        <v>1076</v>
      </c>
      <c r="L557" s="107" t="s">
        <v>1076</v>
      </c>
      <c r="M557" s="107" t="s">
        <v>1076</v>
      </c>
      <c r="N557" s="107" t="s">
        <v>1076</v>
      </c>
      <c r="O557" s="107" t="s">
        <v>1076</v>
      </c>
      <c r="P557" s="107" t="s">
        <v>1076</v>
      </c>
      <c r="Q557" s="107" t="s">
        <v>1076</v>
      </c>
      <c r="R557" s="107" t="s">
        <v>1076</v>
      </c>
      <c r="S557" s="107" t="s">
        <v>1076</v>
      </c>
      <c r="T557" s="107" t="s">
        <v>1077</v>
      </c>
      <c r="U557" s="107" t="s">
        <v>1076</v>
      </c>
      <c r="V557" s="107" t="s">
        <v>1077</v>
      </c>
      <c r="W557" s="107" t="s">
        <v>18</v>
      </c>
      <c r="X557" s="105" t="s">
        <v>1098</v>
      </c>
      <c r="Y557" s="107" t="s">
        <v>296</v>
      </c>
      <c r="Z557" s="107">
        <v>1</v>
      </c>
      <c r="AA557" s="107" t="s">
        <v>1078</v>
      </c>
      <c r="AB557" s="110">
        <v>2</v>
      </c>
      <c r="AC557" s="110">
        <v>2</v>
      </c>
      <c r="AD557" s="107">
        <v>2800</v>
      </c>
      <c r="AE557" s="107">
        <v>8</v>
      </c>
      <c r="AF557" s="107">
        <v>2</v>
      </c>
      <c r="AG557" s="107">
        <v>255700</v>
      </c>
      <c r="AH557" s="107">
        <v>16</v>
      </c>
      <c r="AI557" s="107" t="s">
        <v>1675</v>
      </c>
      <c r="AJ557" s="110">
        <v>2</v>
      </c>
      <c r="AK557" s="110"/>
      <c r="AL557" s="107"/>
      <c r="AM557" s="107">
        <v>2</v>
      </c>
      <c r="AN557" s="110" t="s">
        <v>493</v>
      </c>
      <c r="AO557" s="110">
        <v>500</v>
      </c>
      <c r="AP557" s="107" t="s">
        <v>1133</v>
      </c>
      <c r="AQ557" s="107" t="s">
        <v>1081</v>
      </c>
      <c r="AR557" s="107" t="s">
        <v>1082</v>
      </c>
      <c r="AS557" s="107" t="s">
        <v>1083</v>
      </c>
      <c r="AT557" s="107" t="s">
        <v>478</v>
      </c>
      <c r="AU557" s="111">
        <v>9.6059999999999999</v>
      </c>
      <c r="AV557" s="111">
        <v>15.468</v>
      </c>
      <c r="AW557" s="111">
        <v>13.117000000000001</v>
      </c>
      <c r="AX557" s="111">
        <v>9.4619999999999997</v>
      </c>
      <c r="AY557" s="111">
        <v>7.5629999999999997</v>
      </c>
      <c r="AZ557" s="111">
        <v>95.143000000000001</v>
      </c>
      <c r="BA557" s="111">
        <v>7.4619999999999997</v>
      </c>
      <c r="BB557" s="111">
        <v>13.068</v>
      </c>
      <c r="BC557" s="111">
        <v>17.727</v>
      </c>
      <c r="BD557" s="111">
        <v>28.61</v>
      </c>
      <c r="BE557" s="111">
        <v>98.989000000000004</v>
      </c>
      <c r="BF557" s="111">
        <v>20.9</v>
      </c>
      <c r="BG557" s="107">
        <v>32440.5</v>
      </c>
      <c r="BH557" s="112">
        <v>32465.417000000001</v>
      </c>
      <c r="BI557" s="111">
        <v>4.6890000000000001</v>
      </c>
      <c r="BJ557" s="112">
        <v>320.077</v>
      </c>
      <c r="BK557" s="112">
        <v>24336.303</v>
      </c>
      <c r="BL557" s="111">
        <v>3.5150000000000001</v>
      </c>
      <c r="BM557" s="112">
        <v>302.53899999999999</v>
      </c>
      <c r="BN557" s="112">
        <v>16246.352999999999</v>
      </c>
      <c r="BO557" s="111">
        <v>2.3460000000000001</v>
      </c>
      <c r="BP557" s="112">
        <v>252.928</v>
      </c>
      <c r="BQ557" s="112">
        <v>8122.8429999999998</v>
      </c>
      <c r="BR557" s="111">
        <v>1.173</v>
      </c>
      <c r="BS557" s="107">
        <v>217.43899999999999</v>
      </c>
      <c r="BT557" s="107">
        <v>461961.72</v>
      </c>
      <c r="BU557" s="112">
        <v>461809.65500000003</v>
      </c>
      <c r="BV557" s="107">
        <v>7.8259999999999996</v>
      </c>
      <c r="BW557" s="107">
        <v>330.673</v>
      </c>
      <c r="BX557" s="107">
        <v>346507.11300000001</v>
      </c>
      <c r="BY557" s="107">
        <v>5.8719999999999999</v>
      </c>
      <c r="BZ557" s="107">
        <v>315.935</v>
      </c>
      <c r="CA557" s="107">
        <v>231027.54399999999</v>
      </c>
      <c r="CB557" s="107">
        <v>3.915</v>
      </c>
      <c r="CC557" s="107">
        <v>261.17500000000001</v>
      </c>
      <c r="CD557" s="107">
        <v>115460.30899999999</v>
      </c>
      <c r="CE557" s="107">
        <v>1.9570000000000001</v>
      </c>
      <c r="CF557" s="107">
        <v>225.41300000000001</v>
      </c>
      <c r="CG557" s="107">
        <v>99568.42</v>
      </c>
      <c r="CH557" s="112">
        <v>98830.661999999997</v>
      </c>
      <c r="CI557" s="107">
        <v>6.1980000000000004</v>
      </c>
      <c r="CJ557" s="107">
        <v>306.238</v>
      </c>
      <c r="CK557" s="107">
        <v>74689.028000000006</v>
      </c>
      <c r="CL557" s="107">
        <v>4.6840000000000002</v>
      </c>
      <c r="CM557" s="107">
        <v>295.67200000000003</v>
      </c>
      <c r="CN557" s="107">
        <v>49679.527999999998</v>
      </c>
      <c r="CO557" s="107">
        <v>3.1150000000000002</v>
      </c>
      <c r="CP557" s="107">
        <v>244.60599999999999</v>
      </c>
      <c r="CQ557" s="107">
        <v>24865.269</v>
      </c>
      <c r="CR557" s="107">
        <v>1.5589999999999999</v>
      </c>
      <c r="CS557" s="107">
        <v>215.041</v>
      </c>
      <c r="CT557" s="107">
        <v>65725.39</v>
      </c>
      <c r="CU557" s="107">
        <v>65722.990000000005</v>
      </c>
      <c r="CV557" s="107">
        <v>4.37</v>
      </c>
      <c r="CW557" s="107">
        <v>305.74</v>
      </c>
      <c r="CX557" s="112">
        <v>49300.639999999999</v>
      </c>
      <c r="CY557" s="107">
        <v>3.27</v>
      </c>
      <c r="CZ557" s="107">
        <v>270.73</v>
      </c>
      <c r="DA557" s="112">
        <v>32918.35</v>
      </c>
      <c r="DB557" s="107">
        <v>2.19</v>
      </c>
      <c r="DC557" s="107">
        <v>241.81</v>
      </c>
      <c r="DD557" s="112">
        <v>16427.349999999999</v>
      </c>
      <c r="DE557" s="107">
        <v>1.0900000000000001</v>
      </c>
      <c r="DF557" s="107">
        <v>212.55</v>
      </c>
      <c r="DG557" s="107">
        <v>74640.83</v>
      </c>
      <c r="DH557" s="112">
        <v>74717.679999999993</v>
      </c>
      <c r="DI557" s="107">
        <v>3.58</v>
      </c>
      <c r="DJ557" s="107">
        <v>307.70999999999998</v>
      </c>
      <c r="DK557" s="112">
        <v>55907.17</v>
      </c>
      <c r="DL557" s="107">
        <v>2.68</v>
      </c>
      <c r="DM557" s="107">
        <v>289.60000000000002</v>
      </c>
      <c r="DN557" s="112">
        <v>37315.42</v>
      </c>
      <c r="DO557" s="107">
        <v>1.79</v>
      </c>
      <c r="DP557" s="107">
        <v>245.15</v>
      </c>
      <c r="DQ557" s="112">
        <v>18666.18</v>
      </c>
      <c r="DR557" s="107">
        <v>0.89</v>
      </c>
      <c r="DS557" s="107">
        <v>213.9</v>
      </c>
      <c r="DT557" s="107">
        <v>43615.82</v>
      </c>
      <c r="DU557" s="112">
        <v>43681.1</v>
      </c>
      <c r="DV557" s="107">
        <v>44.72</v>
      </c>
      <c r="DW557" s="107">
        <v>305.73</v>
      </c>
      <c r="DX557" s="112">
        <v>32635.19</v>
      </c>
      <c r="DY557" s="107">
        <v>33.409999999999997</v>
      </c>
      <c r="DZ557" s="107">
        <v>285.99</v>
      </c>
      <c r="EA557" s="112">
        <v>21784.69</v>
      </c>
      <c r="EB557" s="107">
        <v>22.3</v>
      </c>
      <c r="EC557" s="107">
        <v>243.21</v>
      </c>
      <c r="ED557" s="112">
        <v>10885.99</v>
      </c>
      <c r="EE557" s="107">
        <v>11.14</v>
      </c>
      <c r="EF557" s="107">
        <v>213.07</v>
      </c>
      <c r="EG557" s="107">
        <v>1432120.3200000001</v>
      </c>
      <c r="EH557" s="111">
        <v>1445931.02</v>
      </c>
      <c r="EI557" s="107">
        <v>4.0830000000000002</v>
      </c>
      <c r="EJ557" s="107">
        <v>318.25</v>
      </c>
      <c r="EK557" s="112">
        <v>1257308.4550000001</v>
      </c>
      <c r="EL557" s="107">
        <v>3.5510000000000002</v>
      </c>
      <c r="EM557" s="107">
        <v>305.40300000000002</v>
      </c>
      <c r="EN557" s="112">
        <v>1071898.05318</v>
      </c>
      <c r="EO557" s="107">
        <v>3.0270000000000001</v>
      </c>
      <c r="EP557" s="107">
        <v>281.23099999999999</v>
      </c>
      <c r="EQ557" s="112">
        <v>899091.23126000003</v>
      </c>
      <c r="ER557" s="107">
        <v>2.5390000000000001</v>
      </c>
      <c r="ES557" s="107">
        <v>268.64999999999998</v>
      </c>
      <c r="ET557" s="112">
        <v>713182.25275999994</v>
      </c>
      <c r="EU557" s="107">
        <v>2.0139999999999998</v>
      </c>
      <c r="EV557" s="107">
        <v>248.52099999999999</v>
      </c>
      <c r="EW557" s="112">
        <v>536834.30744</v>
      </c>
      <c r="EX557" s="107">
        <v>1.516</v>
      </c>
      <c r="EY557" s="107">
        <v>228.197</v>
      </c>
      <c r="EZ557" s="112">
        <v>358007.57574</v>
      </c>
      <c r="FA557" s="107">
        <v>1.0109999999999999</v>
      </c>
      <c r="FB557" s="107">
        <v>217.52699999999999</v>
      </c>
      <c r="FC557" s="112">
        <v>179534.95637999999</v>
      </c>
      <c r="FD557" s="107">
        <v>0.50700000000000001</v>
      </c>
      <c r="FE557" s="107">
        <v>200.13</v>
      </c>
      <c r="FF557" s="107">
        <v>1151.57</v>
      </c>
      <c r="FG557" s="112">
        <v>1136.55</v>
      </c>
      <c r="FH557" s="107">
        <v>3.36</v>
      </c>
      <c r="FI557" s="107">
        <v>187.91</v>
      </c>
      <c r="FJ557" s="112">
        <v>570.11</v>
      </c>
      <c r="FK557" s="107">
        <v>1.68</v>
      </c>
      <c r="FL557" s="107">
        <v>176.26</v>
      </c>
      <c r="FM557" s="107">
        <v>593.63</v>
      </c>
      <c r="FN557" s="112">
        <v>597.83000000000004</v>
      </c>
      <c r="FO557" s="107">
        <v>4.38</v>
      </c>
      <c r="FP557" s="107">
        <v>177.73</v>
      </c>
      <c r="FQ557" s="112">
        <v>299.08</v>
      </c>
      <c r="FR557" s="107">
        <v>2.19</v>
      </c>
      <c r="FS557" s="107">
        <v>171.59</v>
      </c>
      <c r="FT557" s="107">
        <v>111.64</v>
      </c>
      <c r="FU557" s="107">
        <v>9.69</v>
      </c>
      <c r="FV557" s="107">
        <v>342.84</v>
      </c>
      <c r="FW557" s="107">
        <v>119</v>
      </c>
      <c r="FX557" s="107">
        <v>10.33</v>
      </c>
      <c r="FY557" s="107">
        <v>356.74</v>
      </c>
      <c r="FZ557" s="107">
        <v>935262.04</v>
      </c>
      <c r="GA557" s="107">
        <v>6.32</v>
      </c>
      <c r="GB557" s="107">
        <v>317.19</v>
      </c>
      <c r="GC557" s="107">
        <v>4661687.8499999996</v>
      </c>
      <c r="GD557" s="107">
        <v>31.48</v>
      </c>
      <c r="GE557" s="113">
        <v>317.99</v>
      </c>
      <c r="GF557" s="113">
        <v>163</v>
      </c>
      <c r="GG557" s="113">
        <v>13.9</v>
      </c>
      <c r="GH557" s="113">
        <v>15.2</v>
      </c>
      <c r="GI557" s="113">
        <v>53.2</v>
      </c>
      <c r="GJ557" s="113">
        <v>20.9</v>
      </c>
      <c r="GK557" s="113">
        <v>230.1</v>
      </c>
      <c r="GL557" s="107">
        <v>0</v>
      </c>
      <c r="GM557" s="107">
        <v>4</v>
      </c>
      <c r="GN557" s="107">
        <v>0</v>
      </c>
      <c r="GO557" s="133">
        <v>0</v>
      </c>
      <c r="GP557" s="133">
        <v>0</v>
      </c>
      <c r="GQ557" s="133">
        <v>0</v>
      </c>
      <c r="GR557" s="133" t="s">
        <v>1103</v>
      </c>
      <c r="GS557" s="72"/>
      <c r="GT557" s="72">
        <v>0.89859999999999995</v>
      </c>
      <c r="GU557" s="72">
        <v>0.93640000000000001</v>
      </c>
      <c r="GV557" s="72">
        <v>0.94910000000000005</v>
      </c>
      <c r="GW557" s="72">
        <v>0.93769999999999998</v>
      </c>
      <c r="GX557" s="72" t="s">
        <v>1085</v>
      </c>
      <c r="GY557" s="72">
        <v>0.99</v>
      </c>
      <c r="GZ557" s="72">
        <v>500</v>
      </c>
      <c r="HA557" s="133" t="s">
        <v>1086</v>
      </c>
      <c r="HB557" s="133">
        <v>219.7</v>
      </c>
      <c r="HC557" s="53" t="str">
        <f>IF(IFERROR(FIND("TGG",#REF!),"0")&lt;&gt;"0",SUBSTITUTE(#REF!,"TGG",""),"0")</f>
        <v>0</v>
      </c>
      <c r="HD557" s="56">
        <f t="shared" si="59"/>
        <v>2021</v>
      </c>
      <c r="HF557" s="56" t="e">
        <f>MATCH(ROUND(#REF!,1),#REF!,0)</f>
        <v>#REF!</v>
      </c>
      <c r="HG557" s="56" t="e">
        <f>MATCH(ROUND(#REF!,1),#REF!,0)</f>
        <v>#REF!</v>
      </c>
      <c r="HH557" s="56" t="e">
        <f>MATCH(ROUND(#REF!,1),#REF!,0)</f>
        <v>#REF!</v>
      </c>
      <c r="HI557" s="56" t="e">
        <f>MATCH(ROUND(#REF!,1),#REF!,0)</f>
        <v>#REF!</v>
      </c>
      <c r="HK557" s="115">
        <f t="shared" si="56"/>
        <v>2</v>
      </c>
      <c r="HL557" s="115" t="str" cm="1">
        <f t="array" ref="HL557">IFERROR(INDEX(#REF!,'5. Data Set'!HH557),"")</f>
        <v/>
      </c>
      <c r="HN557" s="116" t="str" cm="1">
        <f t="array" ref="HN557">IF(IFERROR(INDEX($E$5:$E$900,SMALL(IF(ROUND($EH$5:$EH$900,1)=ROUND($EH557,1),ROW($EH$5:$EH$900)-4,""),1)),"")=$E557,"",IFERROR(INDEX($E$5:$E$900,SMALL(IF(ROUND($EH$5:$EH$900,1)=ROUND($EH557,1),ROW($EH$5:$EH$900)-4,""),1)),""))</f>
        <v/>
      </c>
      <c r="HO557" s="116" t="str" cm="1">
        <f t="array" ref="HO557">IF(IFERROR(INDEX($E$5:$E$900,SMALL(IF(ROUND($EH$5:$EH$900,1)=ROUND($EH557,1),ROW($EH$5:$EH$900)-4,""),2)),"")=$E557,"",IFERROR(INDEX($E$5:$E$900,SMALL(IF(ROUND($EH$5:$EH$900,1)=ROUND($EH557,1),ROW($EH$5:$EH$900)-4,""),2)),""))</f>
        <v/>
      </c>
      <c r="HP557" s="116" t="str" cm="1">
        <f t="array" ref="HP557">IF(IFERROR(INDEX($E$5:$E$900,SMALL(IF(ROUND($EH$5:$EH$900,1)=ROUND($EH557,1),ROW($EH$5:$EH$900)-4,""),3)),"")=$E557,"",IFERROR(INDEX($E$5:$E$900,SMALL(IF(ROUND($EH$5:$EH$900,1)=ROUND($EH557,1),ROW($EH$5:$EH$900)-4,""),3)),""))</f>
        <v/>
      </c>
      <c r="HQ557" s="117" t="str" cm="1">
        <f t="array" ref="HQ557">IF(IFERROR(INDEX($E$5:$E$900,SMALL(IF(ROUND($EH$5:$EH$900,1)=ROUND($EH557,1),ROW($EH$5:$EH$900)-4,""),4)),"")=$E557,"",IFERROR(INDEX($E$5:$E$900,SMALL(IF(ROUND($EH$5:$EH$900,1)=ROUND($EH557,1),ROW($EH$5:$EH$900)-4,""),4)),""))</f>
        <v/>
      </c>
      <c r="HR557" s="118"/>
      <c r="HS557" s="105" t="str">
        <f t="shared" si="57"/>
        <v>BCXX</v>
      </c>
      <c r="HT557" s="119" t="str">
        <f t="shared" si="58"/>
        <v/>
      </c>
      <c r="HU557" s="119" t="str">
        <f t="shared" si="58"/>
        <v/>
      </c>
      <c r="HV557" s="119" t="str">
        <f t="shared" si="58"/>
        <v/>
      </c>
      <c r="HW557" s="119" t="str">
        <f t="shared" si="58"/>
        <v/>
      </c>
    </row>
    <row r="558" spans="1:231" ht="12.75" customHeight="1" x14ac:dyDescent="0.25">
      <c r="A558" s="110" t="s">
        <v>1072</v>
      </c>
      <c r="B558" s="110" t="s">
        <v>1671</v>
      </c>
      <c r="C558" s="107" t="s">
        <v>1074</v>
      </c>
      <c r="D558" s="108">
        <v>2021</v>
      </c>
      <c r="E558" s="109" t="s">
        <v>1676</v>
      </c>
      <c r="F558" s="107" t="s">
        <v>49</v>
      </c>
      <c r="G558" s="107" t="s">
        <v>1076</v>
      </c>
      <c r="H558" s="107" t="s">
        <v>1076</v>
      </c>
      <c r="I558" s="107" t="s">
        <v>1076</v>
      </c>
      <c r="J558" s="107" t="s">
        <v>1076</v>
      </c>
      <c r="K558" s="107" t="s">
        <v>1076</v>
      </c>
      <c r="L558" s="107" t="s">
        <v>1076</v>
      </c>
      <c r="M558" s="107" t="s">
        <v>1076</v>
      </c>
      <c r="N558" s="107" t="s">
        <v>1076</v>
      </c>
      <c r="O558" s="107" t="s">
        <v>1076</v>
      </c>
      <c r="P558" s="107" t="s">
        <v>1076</v>
      </c>
      <c r="Q558" s="107" t="s">
        <v>1076</v>
      </c>
      <c r="R558" s="107" t="s">
        <v>1076</v>
      </c>
      <c r="S558" s="107" t="s">
        <v>1076</v>
      </c>
      <c r="T558" s="107" t="s">
        <v>1077</v>
      </c>
      <c r="U558" s="107" t="s">
        <v>1076</v>
      </c>
      <c r="V558" s="107" t="s">
        <v>1077</v>
      </c>
      <c r="W558" s="107" t="s">
        <v>18</v>
      </c>
      <c r="X558" s="105" t="s">
        <v>1098</v>
      </c>
      <c r="Y558" s="107" t="s">
        <v>296</v>
      </c>
      <c r="Z558" s="107">
        <v>1</v>
      </c>
      <c r="AA558" s="107" t="s">
        <v>1677</v>
      </c>
      <c r="AB558" s="110">
        <v>2</v>
      </c>
      <c r="AC558" s="110">
        <v>2</v>
      </c>
      <c r="AD558" s="107">
        <v>2195</v>
      </c>
      <c r="AE558" s="107">
        <v>28</v>
      </c>
      <c r="AF558" s="107">
        <v>2</v>
      </c>
      <c r="AG558" s="107">
        <v>511700</v>
      </c>
      <c r="AH558" s="107">
        <v>16</v>
      </c>
      <c r="AI558" s="107" t="s">
        <v>1673</v>
      </c>
      <c r="AJ558" s="110">
        <v>6</v>
      </c>
      <c r="AK558" s="110"/>
      <c r="AL558" s="107"/>
      <c r="AM558" s="107">
        <v>2</v>
      </c>
      <c r="AN558" s="110" t="s">
        <v>493</v>
      </c>
      <c r="AO558" s="110">
        <v>750</v>
      </c>
      <c r="AP558" s="107" t="s">
        <v>1133</v>
      </c>
      <c r="AQ558" s="107" t="s">
        <v>1081</v>
      </c>
      <c r="AR558" s="107" t="s">
        <v>1082</v>
      </c>
      <c r="AS558" s="107" t="s">
        <v>1134</v>
      </c>
      <c r="AT558" s="107" t="s">
        <v>478</v>
      </c>
      <c r="AU558" s="111">
        <v>21.689</v>
      </c>
      <c r="AV558" s="111">
        <v>27.116</v>
      </c>
      <c r="AW558" s="111">
        <v>30.695</v>
      </c>
      <c r="AX558" s="111">
        <v>17.635000000000002</v>
      </c>
      <c r="AY558" s="111">
        <v>16.111000000000001</v>
      </c>
      <c r="AZ558" s="111">
        <v>200.845</v>
      </c>
      <c r="BA558" s="111">
        <v>17.468</v>
      </c>
      <c r="BB558" s="111">
        <v>56.4</v>
      </c>
      <c r="BC558" s="111">
        <v>273.14499999999998</v>
      </c>
      <c r="BD558" s="111">
        <v>35.701000000000001</v>
      </c>
      <c r="BE558" s="111">
        <v>185.19499999999999</v>
      </c>
      <c r="BF558" s="111">
        <v>42.7</v>
      </c>
      <c r="BG558" s="107">
        <v>119497.35</v>
      </c>
      <c r="BH558" s="112">
        <v>120267.21</v>
      </c>
      <c r="BI558" s="111">
        <v>17.369</v>
      </c>
      <c r="BJ558" s="112">
        <v>579.40300000000002</v>
      </c>
      <c r="BK558" s="112">
        <v>89762.774000000005</v>
      </c>
      <c r="BL558" s="111">
        <v>12.962999999999999</v>
      </c>
      <c r="BM558" s="112">
        <v>552.46100000000001</v>
      </c>
      <c r="BN558" s="112">
        <v>59752.067000000003</v>
      </c>
      <c r="BO558" s="111">
        <v>8.6289999999999996</v>
      </c>
      <c r="BP558" s="112">
        <v>398.63499999999999</v>
      </c>
      <c r="BQ558" s="112">
        <v>29878.039000000001</v>
      </c>
      <c r="BR558" s="111">
        <v>4.3150000000000004</v>
      </c>
      <c r="BS558" s="107">
        <v>296.89600000000002</v>
      </c>
      <c r="BT558" s="107">
        <v>1364467.25</v>
      </c>
      <c r="BU558" s="112">
        <v>1364061.6410000001</v>
      </c>
      <c r="BV558" s="107">
        <v>23.117000000000001</v>
      </c>
      <c r="BW558" s="107">
        <v>594.68700000000001</v>
      </c>
      <c r="BX558" s="107">
        <v>1023330.202</v>
      </c>
      <c r="BY558" s="107">
        <v>17.341999999999999</v>
      </c>
      <c r="BZ558" s="107">
        <v>577.11900000000003</v>
      </c>
      <c r="CA558" s="107">
        <v>682228.54799999995</v>
      </c>
      <c r="CB558" s="107">
        <v>11.561999999999999</v>
      </c>
      <c r="CC558" s="107">
        <v>487.12599999999998</v>
      </c>
      <c r="CD558" s="107">
        <v>340991.94099999999</v>
      </c>
      <c r="CE558" s="107">
        <v>5.7789999999999999</v>
      </c>
      <c r="CF558" s="107">
        <v>296.31099999999998</v>
      </c>
      <c r="CG558" s="107">
        <v>363145.97</v>
      </c>
      <c r="CH558" s="112">
        <v>361522.94300000003</v>
      </c>
      <c r="CI558" s="107">
        <v>22.670999999999999</v>
      </c>
      <c r="CJ558" s="107">
        <v>544.00300000000004</v>
      </c>
      <c r="CK558" s="107">
        <v>272456.08</v>
      </c>
      <c r="CL558" s="107">
        <v>17.085999999999999</v>
      </c>
      <c r="CM558" s="107">
        <v>478.41899999999998</v>
      </c>
      <c r="CN558" s="107">
        <v>181555.554</v>
      </c>
      <c r="CO558" s="107">
        <v>11.385</v>
      </c>
      <c r="CP558" s="107">
        <v>378.32299999999998</v>
      </c>
      <c r="CQ558" s="107">
        <v>90759.947</v>
      </c>
      <c r="CR558" s="107">
        <v>5.6920000000000002</v>
      </c>
      <c r="CS558" s="107">
        <v>287.17399999999998</v>
      </c>
      <c r="CT558" s="107">
        <v>187454.02</v>
      </c>
      <c r="CU558" s="112">
        <v>187489.05</v>
      </c>
      <c r="CV558" s="107">
        <v>12.45</v>
      </c>
      <c r="CW558" s="107">
        <v>541.23</v>
      </c>
      <c r="CX558" s="112">
        <v>140542.12</v>
      </c>
      <c r="CY558" s="107">
        <v>9.33</v>
      </c>
      <c r="CZ558" s="107">
        <v>502.97</v>
      </c>
      <c r="DA558" s="112">
        <v>93819.55</v>
      </c>
      <c r="DB558" s="107">
        <v>6.23</v>
      </c>
      <c r="DC558" s="107">
        <v>320.60000000000002</v>
      </c>
      <c r="DD558" s="112">
        <v>46815.77</v>
      </c>
      <c r="DE558" s="107">
        <v>3.11</v>
      </c>
      <c r="DF558" s="107">
        <v>266.79000000000002</v>
      </c>
      <c r="DG558" s="107">
        <v>250866.94</v>
      </c>
      <c r="DH558" s="112">
        <v>250574.29</v>
      </c>
      <c r="DI558" s="107">
        <v>12</v>
      </c>
      <c r="DJ558" s="107">
        <v>540.37</v>
      </c>
      <c r="DK558" s="112">
        <v>188162.51</v>
      </c>
      <c r="DL558" s="107">
        <v>9.01</v>
      </c>
      <c r="DM558" s="107">
        <v>537.77</v>
      </c>
      <c r="DN558" s="112">
        <v>125423.14</v>
      </c>
      <c r="DO558" s="107">
        <v>6.01</v>
      </c>
      <c r="DP558" s="107">
        <v>359.21</v>
      </c>
      <c r="DQ558" s="112">
        <v>62741.97</v>
      </c>
      <c r="DR558" s="107">
        <v>3</v>
      </c>
      <c r="DS558" s="107">
        <v>277.16000000000003</v>
      </c>
      <c r="DT558" s="107">
        <v>142714.95000000001</v>
      </c>
      <c r="DU558" s="112">
        <v>142839.42000000001</v>
      </c>
      <c r="DV558" s="107">
        <v>146.22999999999999</v>
      </c>
      <c r="DW558" s="107">
        <v>538.47</v>
      </c>
      <c r="DX558" s="112">
        <v>107165.49</v>
      </c>
      <c r="DY558" s="107">
        <v>109.71</v>
      </c>
      <c r="DZ558" s="107">
        <v>518.63</v>
      </c>
      <c r="EA558" s="112">
        <v>71342.66</v>
      </c>
      <c r="EB558" s="107">
        <v>73.03</v>
      </c>
      <c r="EC558" s="107">
        <v>343.45</v>
      </c>
      <c r="ED558" s="112">
        <v>35672.47</v>
      </c>
      <c r="EE558" s="107">
        <v>36.520000000000003</v>
      </c>
      <c r="EF558" s="107">
        <v>274.13</v>
      </c>
      <c r="EG558" s="107">
        <v>5005003.29</v>
      </c>
      <c r="EH558" s="111">
        <v>5047943.17</v>
      </c>
      <c r="EI558" s="107">
        <v>14.255000000000001</v>
      </c>
      <c r="EJ558" s="107">
        <v>559.5</v>
      </c>
      <c r="EK558" s="112">
        <v>4386261.0439999998</v>
      </c>
      <c r="EL558" s="107">
        <v>12.387</v>
      </c>
      <c r="EM558" s="107">
        <v>554.26300000000003</v>
      </c>
      <c r="EN558" s="112">
        <v>3763860.0618599998</v>
      </c>
      <c r="EO558" s="107">
        <v>10.629</v>
      </c>
      <c r="EP558" s="107">
        <v>453.10599999999999</v>
      </c>
      <c r="EQ558" s="112">
        <v>3118667.3783800001</v>
      </c>
      <c r="ER558" s="107">
        <v>8.8070000000000004</v>
      </c>
      <c r="ES558" s="107">
        <v>391.67899999999997</v>
      </c>
      <c r="ET558" s="112">
        <v>2504282.4684799998</v>
      </c>
      <c r="EU558" s="107">
        <v>7.0720000000000001</v>
      </c>
      <c r="EV558" s="107">
        <v>350.30500000000001</v>
      </c>
      <c r="EW558" s="112">
        <v>1879274.1883799999</v>
      </c>
      <c r="EX558" s="107">
        <v>5.3070000000000004</v>
      </c>
      <c r="EY558" s="107">
        <v>317.67500000000001</v>
      </c>
      <c r="EZ558" s="112">
        <v>1250370.6725399999</v>
      </c>
      <c r="FA558" s="107">
        <v>3.5310000000000001</v>
      </c>
      <c r="FB558" s="107">
        <v>285.50299999999999</v>
      </c>
      <c r="FC558" s="112">
        <v>623237.71840000001</v>
      </c>
      <c r="FD558" s="107">
        <v>1.76</v>
      </c>
      <c r="FE558" s="107">
        <v>254.23400000000001</v>
      </c>
      <c r="FF558" s="107">
        <v>6269.95</v>
      </c>
      <c r="FG558" s="112">
        <v>6251.58</v>
      </c>
      <c r="FH558" s="107">
        <v>18.47</v>
      </c>
      <c r="FI558" s="107">
        <v>234.69</v>
      </c>
      <c r="FJ558" s="112">
        <v>3122.9</v>
      </c>
      <c r="FK558" s="107">
        <v>9.23</v>
      </c>
      <c r="FL558" s="107">
        <v>228.29</v>
      </c>
      <c r="FM558" s="107">
        <v>12180.52</v>
      </c>
      <c r="FN558" s="112">
        <v>12370.18</v>
      </c>
      <c r="FO558" s="107">
        <v>90.56</v>
      </c>
      <c r="FP558" s="107">
        <v>234.27</v>
      </c>
      <c r="FQ558" s="112">
        <v>6083.03</v>
      </c>
      <c r="FR558" s="107">
        <v>44.54</v>
      </c>
      <c r="FS558" s="107">
        <v>230.75</v>
      </c>
      <c r="FT558" s="107">
        <v>242.87</v>
      </c>
      <c r="FU558" s="107">
        <v>21.08</v>
      </c>
      <c r="FV558" s="107">
        <v>589.34</v>
      </c>
      <c r="FW558" s="107">
        <v>245.18</v>
      </c>
      <c r="FX558" s="107">
        <v>21.28</v>
      </c>
      <c r="FY558" s="107">
        <v>597.36</v>
      </c>
      <c r="FZ558" s="107">
        <v>2388812.8199999998</v>
      </c>
      <c r="GA558" s="107">
        <v>16.13</v>
      </c>
      <c r="GB558" s="107">
        <v>576.54</v>
      </c>
      <c r="GC558" s="107">
        <v>15727731.619999999</v>
      </c>
      <c r="GD558" s="107">
        <v>106.2</v>
      </c>
      <c r="GE558" s="113">
        <v>573.45000000000005</v>
      </c>
      <c r="GF558" s="113">
        <v>185.4</v>
      </c>
      <c r="GG558" s="113">
        <v>29.2</v>
      </c>
      <c r="GH558" s="113">
        <v>124.1</v>
      </c>
      <c r="GI558" s="113">
        <v>81.3</v>
      </c>
      <c r="GJ558" s="113">
        <v>42.7</v>
      </c>
      <c r="GK558" s="113">
        <v>230.1</v>
      </c>
      <c r="GL558" s="107">
        <v>0</v>
      </c>
      <c r="GM558" s="107">
        <v>4</v>
      </c>
      <c r="GN558" s="107">
        <v>0</v>
      </c>
      <c r="GO558" s="133">
        <v>0</v>
      </c>
      <c r="GP558" s="133">
        <v>0</v>
      </c>
      <c r="GQ558" s="133">
        <v>0</v>
      </c>
      <c r="GR558" s="133" t="s">
        <v>1103</v>
      </c>
      <c r="GS558" s="72"/>
      <c r="GT558" s="72">
        <v>0.91859999999999997</v>
      </c>
      <c r="GU558" s="72">
        <v>0.94330000000000003</v>
      </c>
      <c r="GV558" s="72">
        <v>0.95020000000000004</v>
      </c>
      <c r="GW558" s="72">
        <v>0.93659999999999999</v>
      </c>
      <c r="GX558" s="72" t="s">
        <v>1085</v>
      </c>
      <c r="GY558" s="72">
        <v>0.99</v>
      </c>
      <c r="GZ558" s="72">
        <v>750</v>
      </c>
      <c r="HA558" s="133" t="s">
        <v>1086</v>
      </c>
      <c r="HB558" s="133" t="s">
        <v>981</v>
      </c>
      <c r="HC558" s="53" t="str">
        <f>IF(IFERROR(FIND("TGG",#REF!),"0")&lt;&gt;"0",SUBSTITUTE(#REF!,"TGG",""),"0")</f>
        <v>0</v>
      </c>
      <c r="HD558" s="56">
        <f t="shared" si="59"/>
        <v>2021</v>
      </c>
      <c r="HF558" s="56" t="e">
        <f>MATCH(ROUND(#REF!,1),#REF!,0)</f>
        <v>#REF!</v>
      </c>
      <c r="HG558" s="56" t="e">
        <f>MATCH(ROUND(#REF!,1),#REF!,0)</f>
        <v>#REF!</v>
      </c>
      <c r="HH558" s="56" t="e">
        <f>MATCH(ROUND(#REF!,1),#REF!,0)</f>
        <v>#REF!</v>
      </c>
      <c r="HI558" s="56" t="e">
        <f>MATCH(ROUND(#REF!,1),#REF!,0)</f>
        <v>#REF!</v>
      </c>
      <c r="HK558" s="115">
        <f t="shared" si="56"/>
        <v>2</v>
      </c>
      <c r="HL558" s="115" t="str" cm="1">
        <f t="array" ref="HL558">IFERROR(INDEX(#REF!,'5. Data Set'!HH558),"")</f>
        <v/>
      </c>
      <c r="HN558" s="116" t="str" cm="1">
        <f t="array" ref="HN558">IF(IFERROR(INDEX($E$5:$E$900,SMALL(IF(ROUND($EH$5:$EH$900,1)=ROUND($EH558,1),ROW($EH$5:$EH$900)-4,""),1)),"")=$E558,"",IFERROR(INDEX($E$5:$E$900,SMALL(IF(ROUND($EH$5:$EH$900,1)=ROUND($EH558,1),ROW($EH$5:$EH$900)-4,""),1)),""))</f>
        <v/>
      </c>
      <c r="HO558" s="116" t="str" cm="1">
        <f t="array" ref="HO558">IF(IFERROR(INDEX($E$5:$E$900,SMALL(IF(ROUND($EH$5:$EH$900,1)=ROUND($EH558,1),ROW($EH$5:$EH$900)-4,""),2)),"")=$E558,"",IFERROR(INDEX($E$5:$E$900,SMALL(IF(ROUND($EH$5:$EH$900,1)=ROUND($EH558,1),ROW($EH$5:$EH$900)-4,""),2)),""))</f>
        <v/>
      </c>
      <c r="HP558" s="116" t="str" cm="1">
        <f t="array" ref="HP558">IF(IFERROR(INDEX($E$5:$E$900,SMALL(IF(ROUND($EH$5:$EH$900,1)=ROUND($EH558,1),ROW($EH$5:$EH$900)-4,""),3)),"")=$E558,"",IFERROR(INDEX($E$5:$E$900,SMALL(IF(ROUND($EH$5:$EH$900,1)=ROUND($EH558,1),ROW($EH$5:$EH$900)-4,""),3)),""))</f>
        <v/>
      </c>
      <c r="HQ558" s="117" t="str" cm="1">
        <f t="array" ref="HQ558">IF(IFERROR(INDEX($E$5:$E$900,SMALL(IF(ROUND($EH$5:$EH$900,1)=ROUND($EH558,1),ROW($EH$5:$EH$900)-4,""),4)),"")=$E558,"",IFERROR(INDEX($E$5:$E$900,SMALL(IF(ROUND($EH$5:$EH$900,1)=ROUND($EH558,1),ROW($EH$5:$EH$900)-4,""),4)),""))</f>
        <v/>
      </c>
      <c r="HR558" s="118"/>
      <c r="HS558" s="105" t="str">
        <f t="shared" si="57"/>
        <v>BCXX</v>
      </c>
      <c r="HT558" s="119" t="str">
        <f t="shared" si="58"/>
        <v/>
      </c>
      <c r="HU558" s="119" t="str">
        <f t="shared" si="58"/>
        <v/>
      </c>
      <c r="HV558" s="119" t="str">
        <f t="shared" si="58"/>
        <v/>
      </c>
      <c r="HW558" s="119" t="str">
        <f t="shared" si="58"/>
        <v/>
      </c>
    </row>
    <row r="559" spans="1:231" ht="12.75" customHeight="1" x14ac:dyDescent="0.25">
      <c r="A559" s="110" t="s">
        <v>1072</v>
      </c>
      <c r="B559" s="110" t="s">
        <v>1678</v>
      </c>
      <c r="C559" s="107" t="s">
        <v>1074</v>
      </c>
      <c r="D559" s="108">
        <v>2020</v>
      </c>
      <c r="E559" s="109" t="s">
        <v>1679</v>
      </c>
      <c r="F559" s="107" t="s">
        <v>300</v>
      </c>
      <c r="G559" s="107" t="s">
        <v>1076</v>
      </c>
      <c r="H559" s="107" t="s">
        <v>1076</v>
      </c>
      <c r="I559" s="107" t="s">
        <v>1076</v>
      </c>
      <c r="J559" s="107" t="s">
        <v>1076</v>
      </c>
      <c r="K559" s="107" t="s">
        <v>1076</v>
      </c>
      <c r="L559" s="107" t="s">
        <v>1076</v>
      </c>
      <c r="M559" s="107" t="s">
        <v>1076</v>
      </c>
      <c r="N559" s="107" t="s">
        <v>1076</v>
      </c>
      <c r="O559" s="107" t="s">
        <v>1076</v>
      </c>
      <c r="P559" s="107" t="s">
        <v>1076</v>
      </c>
      <c r="Q559" s="107" t="s">
        <v>1076</v>
      </c>
      <c r="R559" s="107" t="s">
        <v>1076</v>
      </c>
      <c r="S559" s="107" t="s">
        <v>1076</v>
      </c>
      <c r="T559" s="107" t="s">
        <v>1077</v>
      </c>
      <c r="U559" s="107" t="s">
        <v>1076</v>
      </c>
      <c r="V559" s="107" t="s">
        <v>1077</v>
      </c>
      <c r="W559" s="107" t="s">
        <v>305</v>
      </c>
      <c r="X559" s="105" t="s">
        <v>1098</v>
      </c>
      <c r="Y559" s="107" t="s">
        <v>296</v>
      </c>
      <c r="Z559" s="107">
        <v>2</v>
      </c>
      <c r="AA559" s="107" t="s">
        <v>1680</v>
      </c>
      <c r="AB559" s="110">
        <v>2</v>
      </c>
      <c r="AC559" s="110">
        <v>2</v>
      </c>
      <c r="AD559" s="107">
        <v>2594</v>
      </c>
      <c r="AE559" s="107">
        <v>24</v>
      </c>
      <c r="AF559" s="107">
        <v>2</v>
      </c>
      <c r="AG559" s="107">
        <v>1023700</v>
      </c>
      <c r="AH559" s="107">
        <v>16</v>
      </c>
      <c r="AI559" s="107" t="s">
        <v>1681</v>
      </c>
      <c r="AJ559" s="110">
        <v>4</v>
      </c>
      <c r="AK559" s="110"/>
      <c r="AL559" s="107"/>
      <c r="AM559" s="107">
        <v>2</v>
      </c>
      <c r="AN559" s="110" t="s">
        <v>367</v>
      </c>
      <c r="AO559" s="110">
        <v>2400</v>
      </c>
      <c r="AP559" s="107" t="s">
        <v>1080</v>
      </c>
      <c r="AQ559" s="107" t="s">
        <v>1081</v>
      </c>
      <c r="AR559" s="107" t="s">
        <v>319</v>
      </c>
      <c r="AS559" s="107" t="s">
        <v>1159</v>
      </c>
      <c r="AT559" s="107" t="s">
        <v>478</v>
      </c>
      <c r="AU559" s="111">
        <v>18.413</v>
      </c>
      <c r="AV559" s="111">
        <v>24.373000000000001</v>
      </c>
      <c r="AW559" s="111">
        <v>24.887</v>
      </c>
      <c r="AX559" s="111">
        <v>14.996</v>
      </c>
      <c r="AY559" s="111">
        <v>13.596</v>
      </c>
      <c r="AZ559" s="111">
        <v>24.053000000000001</v>
      </c>
      <c r="BA559" s="111">
        <v>14.031000000000001</v>
      </c>
      <c r="BB559" s="111">
        <v>20.571000000000002</v>
      </c>
      <c r="BC559" s="111">
        <v>244.96</v>
      </c>
      <c r="BD559" s="111">
        <v>33.234000000000002</v>
      </c>
      <c r="BE559" s="111">
        <v>373.15600000000001</v>
      </c>
      <c r="BF559" s="111">
        <v>34</v>
      </c>
      <c r="BG559" s="107">
        <v>231303.94</v>
      </c>
      <c r="BH559" s="112">
        <v>231551.25700000001</v>
      </c>
      <c r="BI559" s="111">
        <v>33.44</v>
      </c>
      <c r="BJ559" s="112">
        <v>1376.5350000000001</v>
      </c>
      <c r="BK559" s="112">
        <v>173575.32199999999</v>
      </c>
      <c r="BL559" s="111">
        <v>25.067</v>
      </c>
      <c r="BM559" s="112">
        <v>1191.3</v>
      </c>
      <c r="BN559" s="112">
        <v>115709.76700000001</v>
      </c>
      <c r="BO559" s="111">
        <v>16.71</v>
      </c>
      <c r="BP559" s="112">
        <v>955.36099999999999</v>
      </c>
      <c r="BQ559" s="112">
        <v>57870.735000000001</v>
      </c>
      <c r="BR559" s="111">
        <v>8.3580000000000005</v>
      </c>
      <c r="BS559" s="107">
        <v>650.08399999999995</v>
      </c>
      <c r="BT559" s="107">
        <v>2765193.55</v>
      </c>
      <c r="BU559" s="112">
        <v>2732570.4360000002</v>
      </c>
      <c r="BV559" s="107">
        <v>46.308</v>
      </c>
      <c r="BW559" s="107">
        <v>1367.5129999999999</v>
      </c>
      <c r="BX559" s="107">
        <v>2074111.966</v>
      </c>
      <c r="BY559" s="107">
        <v>35.15</v>
      </c>
      <c r="BZ559" s="107">
        <v>1206.6099999999999</v>
      </c>
      <c r="CA559" s="107">
        <v>1382632.2649999999</v>
      </c>
      <c r="CB559" s="107">
        <v>23.431000000000001</v>
      </c>
      <c r="CC559" s="107">
        <v>984.94200000000001</v>
      </c>
      <c r="CD559" s="107">
        <v>691157.18299999996</v>
      </c>
      <c r="CE559" s="107">
        <v>11.712999999999999</v>
      </c>
      <c r="CF559" s="107">
        <v>778.91899999999998</v>
      </c>
      <c r="CG559" s="107">
        <v>658458.06000000006</v>
      </c>
      <c r="CH559" s="112">
        <v>659746.80000000005</v>
      </c>
      <c r="CI559" s="107">
        <v>41.372</v>
      </c>
      <c r="CJ559" s="107">
        <v>1232.4580000000001</v>
      </c>
      <c r="CK559" s="107">
        <v>494021.17099999997</v>
      </c>
      <c r="CL559" s="107">
        <v>30.98</v>
      </c>
      <c r="CM559" s="107">
        <v>1118.0740000000001</v>
      </c>
      <c r="CN559" s="107">
        <v>329235.07799999998</v>
      </c>
      <c r="CO559" s="107">
        <v>20.646000000000001</v>
      </c>
      <c r="CP559" s="107">
        <v>889.45500000000004</v>
      </c>
      <c r="CQ559" s="107">
        <v>164638.908</v>
      </c>
      <c r="CR559" s="107">
        <v>10.324</v>
      </c>
      <c r="CS559" s="107">
        <v>581.13199999999995</v>
      </c>
      <c r="CT559" s="107">
        <v>326347.13</v>
      </c>
      <c r="CU559" s="107">
        <v>326911.03000000003</v>
      </c>
      <c r="CV559" s="107">
        <v>21.71</v>
      </c>
      <c r="CW559" s="107">
        <v>1021.11</v>
      </c>
      <c r="CX559" s="112">
        <v>244692.67</v>
      </c>
      <c r="CY559" s="107">
        <v>16.25</v>
      </c>
      <c r="CZ559" s="107">
        <v>883.94</v>
      </c>
      <c r="DA559" s="112">
        <v>163201.43</v>
      </c>
      <c r="DB559" s="107">
        <v>10.84</v>
      </c>
      <c r="DC559" s="107">
        <v>764.11</v>
      </c>
      <c r="DD559" s="112">
        <v>81611.89</v>
      </c>
      <c r="DE559" s="107">
        <v>5.42</v>
      </c>
      <c r="DF559" s="107">
        <v>594.39</v>
      </c>
      <c r="DG559" s="107">
        <v>439503.49</v>
      </c>
      <c r="DH559" s="112">
        <v>441942.56</v>
      </c>
      <c r="DI559" s="107">
        <v>21.16</v>
      </c>
      <c r="DJ559" s="107">
        <v>1099.3</v>
      </c>
      <c r="DK559" s="112">
        <v>329601.64</v>
      </c>
      <c r="DL559" s="107">
        <v>15.78</v>
      </c>
      <c r="DM559" s="107">
        <v>994</v>
      </c>
      <c r="DN559" s="112">
        <v>219747.35</v>
      </c>
      <c r="DO559" s="107">
        <v>10.52</v>
      </c>
      <c r="DP559" s="107">
        <v>825.12</v>
      </c>
      <c r="DQ559" s="112">
        <v>109812.45</v>
      </c>
      <c r="DR559" s="107">
        <v>5.26</v>
      </c>
      <c r="DS559" s="107">
        <v>599.54999999999995</v>
      </c>
      <c r="DT559" s="107">
        <v>35741.769999999997</v>
      </c>
      <c r="DU559" s="112">
        <v>35916.550000000003</v>
      </c>
      <c r="DV559" s="107">
        <v>36.770000000000003</v>
      </c>
      <c r="DW559" s="107">
        <v>1060.3800000000001</v>
      </c>
      <c r="DX559" s="112">
        <v>26851.45</v>
      </c>
      <c r="DY559" s="107">
        <v>27.49</v>
      </c>
      <c r="DZ559" s="107">
        <v>916.1</v>
      </c>
      <c r="EA559" s="112">
        <v>17878.53</v>
      </c>
      <c r="EB559" s="107">
        <v>18.3</v>
      </c>
      <c r="EC559" s="107">
        <v>795.16</v>
      </c>
      <c r="ED559" s="112">
        <v>8964.0300000000007</v>
      </c>
      <c r="EE559" s="107">
        <v>9.18</v>
      </c>
      <c r="EF559" s="107">
        <v>656.49</v>
      </c>
      <c r="EG559" s="107">
        <v>10095436.970000001</v>
      </c>
      <c r="EH559" s="111">
        <v>10088119.289999999</v>
      </c>
      <c r="EI559" s="107">
        <v>28.488</v>
      </c>
      <c r="EJ559" s="107">
        <v>1326.57</v>
      </c>
      <c r="EK559" s="112">
        <v>8840641.7569999993</v>
      </c>
      <c r="EL559" s="107">
        <v>24.966000000000001</v>
      </c>
      <c r="EM559" s="107">
        <v>1237.8689999999999</v>
      </c>
      <c r="EN559" s="112">
        <v>7577649.9636599999</v>
      </c>
      <c r="EO559" s="107">
        <v>21.399000000000001</v>
      </c>
      <c r="EP559" s="107">
        <v>1121.9829999999999</v>
      </c>
      <c r="EQ559" s="112">
        <v>6311698.3481599996</v>
      </c>
      <c r="ER559" s="107">
        <v>17.824000000000002</v>
      </c>
      <c r="ES559" s="107">
        <v>1005.809</v>
      </c>
      <c r="ET559" s="112">
        <v>5049641.9683999997</v>
      </c>
      <c r="EU559" s="107">
        <v>14.26</v>
      </c>
      <c r="EV559" s="107">
        <v>928.30899999999997</v>
      </c>
      <c r="EW559" s="112">
        <v>3792897.2737400001</v>
      </c>
      <c r="EX559" s="107">
        <v>10.711</v>
      </c>
      <c r="EY559" s="107">
        <v>837.37400000000002</v>
      </c>
      <c r="EZ559" s="112">
        <v>2586790.6436999999</v>
      </c>
      <c r="FA559" s="107">
        <v>7.3049999999999997</v>
      </c>
      <c r="FB559" s="107">
        <v>784.16499999999996</v>
      </c>
      <c r="FC559" s="112">
        <v>1261348.1550799999</v>
      </c>
      <c r="FD559" s="107">
        <v>3.5619999999999998</v>
      </c>
      <c r="FE559" s="107">
        <v>635.47900000000004</v>
      </c>
      <c r="FF559" s="107">
        <v>4417.3900000000003</v>
      </c>
      <c r="FG559" s="112">
        <v>4439.5</v>
      </c>
      <c r="FH559" s="107">
        <v>13.12</v>
      </c>
      <c r="FI559" s="107">
        <v>450.44</v>
      </c>
      <c r="FJ559" s="112">
        <v>2203.46</v>
      </c>
      <c r="FK559" s="107">
        <v>6.51</v>
      </c>
      <c r="FL559" s="107">
        <v>448</v>
      </c>
      <c r="FM559" s="107">
        <v>21263.81</v>
      </c>
      <c r="FN559" s="112">
        <v>21354.53</v>
      </c>
      <c r="FO559" s="107">
        <v>156.34</v>
      </c>
      <c r="FP559" s="107">
        <v>452.84</v>
      </c>
      <c r="FQ559" s="112">
        <v>10664.38</v>
      </c>
      <c r="FR559" s="107">
        <v>78.08</v>
      </c>
      <c r="FS559" s="107">
        <v>449.21</v>
      </c>
      <c r="FT559" s="107">
        <v>498.71</v>
      </c>
      <c r="FU559" s="107">
        <v>43.29</v>
      </c>
      <c r="FV559" s="107">
        <v>1316.32</v>
      </c>
      <c r="FW559" s="107">
        <v>507.36</v>
      </c>
      <c r="FX559" s="107">
        <v>44.04</v>
      </c>
      <c r="FY559" s="107">
        <v>1311.39</v>
      </c>
      <c r="FZ559" s="107">
        <v>7093505.9299999997</v>
      </c>
      <c r="GA559" s="107">
        <v>47.9</v>
      </c>
      <c r="GB559" s="107">
        <v>1360.17</v>
      </c>
      <c r="GC559" s="107">
        <v>75883239.340000004</v>
      </c>
      <c r="GD559" s="107">
        <v>512.4</v>
      </c>
      <c r="GE559" s="113">
        <v>1373.14</v>
      </c>
      <c r="GF559" s="113">
        <v>441.8</v>
      </c>
      <c r="GG559" s="113">
        <v>18.600000000000001</v>
      </c>
      <c r="GH559" s="113">
        <v>71</v>
      </c>
      <c r="GI559" s="113">
        <v>111.4</v>
      </c>
      <c r="GJ559" s="113">
        <v>34</v>
      </c>
      <c r="GK559" s="113">
        <v>228.7</v>
      </c>
      <c r="GL559" s="107">
        <v>0</v>
      </c>
      <c r="GM559" s="107">
        <v>1</v>
      </c>
      <c r="GN559" s="107">
        <v>0</v>
      </c>
      <c r="GO559" s="133">
        <v>0</v>
      </c>
      <c r="GP559" s="133">
        <v>1</v>
      </c>
      <c r="GQ559" s="133">
        <v>0</v>
      </c>
      <c r="GR559" s="133" t="s">
        <v>1103</v>
      </c>
      <c r="GS559" s="72"/>
      <c r="GT559" s="72">
        <v>0.92669999999999997</v>
      </c>
      <c r="GU559" s="72">
        <v>0.9456</v>
      </c>
      <c r="GV559" s="72">
        <v>0.95120000000000005</v>
      </c>
      <c r="GW559" s="72">
        <v>0.92930000000000001</v>
      </c>
      <c r="GX559" s="72" t="s">
        <v>1085</v>
      </c>
      <c r="GY559" s="72">
        <v>1</v>
      </c>
      <c r="GZ559" s="72">
        <v>2400</v>
      </c>
      <c r="HA559" s="133" t="s">
        <v>1086</v>
      </c>
      <c r="HB559" s="133">
        <v>241.7</v>
      </c>
      <c r="HC559" s="53" t="str">
        <f>IF(IFERROR(FIND("TGG",#REF!),"0")&lt;&gt;"0",SUBSTITUTE(#REF!,"TGG",""),"0")</f>
        <v>0</v>
      </c>
      <c r="HD559" s="56">
        <f t="shared" si="59"/>
        <v>2020</v>
      </c>
      <c r="HF559" s="56" t="e">
        <f>MATCH(ROUND(#REF!,1),#REF!,0)</f>
        <v>#REF!</v>
      </c>
      <c r="HG559" s="56" t="e">
        <f>MATCH(ROUND(#REF!,1),#REF!,0)</f>
        <v>#REF!</v>
      </c>
      <c r="HH559" s="56" t="e">
        <f>MATCH(ROUND(#REF!,1),#REF!,0)</f>
        <v>#REF!</v>
      </c>
      <c r="HI559" s="56" t="e">
        <f>MATCH(ROUND(#REF!,1),#REF!,0)</f>
        <v>#REF!</v>
      </c>
      <c r="HK559" s="115">
        <f t="shared" si="56"/>
        <v>2</v>
      </c>
      <c r="HL559" s="115" t="str" cm="1">
        <f t="array" ref="HL559">IFERROR(INDEX(#REF!,'5. Data Set'!HH559),"")</f>
        <v/>
      </c>
      <c r="HN559" s="116" t="str" cm="1">
        <f t="array" ref="HN559">IF(IFERROR(INDEX($E$5:$E$900,SMALL(IF(ROUND($EH$5:$EH$900,1)=ROUND($EH559,1),ROW($EH$5:$EH$900)-4,""),1)),"")=$E559,"",IFERROR(INDEX($E$5:$E$900,SMALL(IF(ROUND($EH$5:$EH$900,1)=ROUND($EH559,1),ROW($EH$5:$EH$900)-4,""),1)),""))</f>
        <v/>
      </c>
      <c r="HO559" s="116" t="str" cm="1">
        <f t="array" ref="HO559">IF(IFERROR(INDEX($E$5:$E$900,SMALL(IF(ROUND($EH$5:$EH$900,1)=ROUND($EH559,1),ROW($EH$5:$EH$900)-4,""),2)),"")=$E559,"",IFERROR(INDEX($E$5:$E$900,SMALL(IF(ROUND($EH$5:$EH$900,1)=ROUND($EH559,1),ROW($EH$5:$EH$900)-4,""),2)),""))</f>
        <v/>
      </c>
      <c r="HP559" s="116" t="str" cm="1">
        <f t="array" ref="HP559">IF(IFERROR(INDEX($E$5:$E$900,SMALL(IF(ROUND($EH$5:$EH$900,1)=ROUND($EH559,1),ROW($EH$5:$EH$900)-4,""),3)),"")=$E559,"",IFERROR(INDEX($E$5:$E$900,SMALL(IF(ROUND($EH$5:$EH$900,1)=ROUND($EH559,1),ROW($EH$5:$EH$900)-4,""),3)),""))</f>
        <v/>
      </c>
      <c r="HQ559" s="117" t="str" cm="1">
        <f t="array" ref="HQ559">IF(IFERROR(INDEX($E$5:$E$900,SMALL(IF(ROUND($EH$5:$EH$900,1)=ROUND($EH559,1),ROW($EH$5:$EH$900)-4,""),4)),"")=$E559,"",IFERROR(INDEX($E$5:$E$900,SMALL(IF(ROUND($EH$5:$EH$900,1)=ROUND($EH559,1),ROW($EH$5:$EH$900)-4,""),4)),""))</f>
        <v/>
      </c>
      <c r="HR559" s="118"/>
      <c r="HS559" s="105" t="str">
        <f t="shared" si="57"/>
        <v>BCXY</v>
      </c>
      <c r="HT559" s="119" t="str">
        <f t="shared" si="58"/>
        <v/>
      </c>
      <c r="HU559" s="119" t="str">
        <f t="shared" si="58"/>
        <v/>
      </c>
      <c r="HV559" s="119" t="str">
        <f t="shared" si="58"/>
        <v/>
      </c>
      <c r="HW559" s="119" t="str">
        <f t="shared" si="58"/>
        <v/>
      </c>
    </row>
    <row r="560" spans="1:231" ht="12.75" customHeight="1" x14ac:dyDescent="0.25">
      <c r="A560" s="110" t="s">
        <v>1072</v>
      </c>
      <c r="B560" s="110" t="s">
        <v>1678</v>
      </c>
      <c r="C560" s="107" t="s">
        <v>1074</v>
      </c>
      <c r="D560" s="108">
        <v>2020</v>
      </c>
      <c r="E560" s="109" t="s">
        <v>1682</v>
      </c>
      <c r="F560" s="107" t="s">
        <v>309</v>
      </c>
      <c r="G560" s="107" t="s">
        <v>1076</v>
      </c>
      <c r="H560" s="107" t="s">
        <v>1076</v>
      </c>
      <c r="I560" s="107" t="s">
        <v>1076</v>
      </c>
      <c r="J560" s="107" t="s">
        <v>1076</v>
      </c>
      <c r="K560" s="107" t="s">
        <v>1076</v>
      </c>
      <c r="L560" s="107" t="s">
        <v>1076</v>
      </c>
      <c r="M560" s="107" t="s">
        <v>1076</v>
      </c>
      <c r="N560" s="107" t="s">
        <v>1076</v>
      </c>
      <c r="O560" s="107" t="s">
        <v>1076</v>
      </c>
      <c r="P560" s="107" t="s">
        <v>1076</v>
      </c>
      <c r="Q560" s="107" t="s">
        <v>1076</v>
      </c>
      <c r="R560" s="107" t="s">
        <v>1076</v>
      </c>
      <c r="S560" s="107" t="s">
        <v>1076</v>
      </c>
      <c r="T560" s="107" t="s">
        <v>1077</v>
      </c>
      <c r="U560" s="107" t="s">
        <v>1076</v>
      </c>
      <c r="V560" s="107" t="s">
        <v>1077</v>
      </c>
      <c r="W560" s="107" t="s">
        <v>305</v>
      </c>
      <c r="X560" s="105" t="s">
        <v>1098</v>
      </c>
      <c r="Y560" s="107" t="s">
        <v>296</v>
      </c>
      <c r="Z560" s="107">
        <v>2</v>
      </c>
      <c r="AA560" s="107" t="s">
        <v>1683</v>
      </c>
      <c r="AB560" s="110">
        <v>2</v>
      </c>
      <c r="AC560" s="110">
        <v>2</v>
      </c>
      <c r="AD560" s="107">
        <v>3093</v>
      </c>
      <c r="AE560" s="107">
        <v>16</v>
      </c>
      <c r="AF560" s="107">
        <v>2</v>
      </c>
      <c r="AG560" s="107">
        <v>255700</v>
      </c>
      <c r="AH560" s="107">
        <v>16</v>
      </c>
      <c r="AI560" s="107" t="s">
        <v>1684</v>
      </c>
      <c r="AJ560" s="110">
        <v>4</v>
      </c>
      <c r="AK560" s="110"/>
      <c r="AL560" s="107"/>
      <c r="AM560" s="107">
        <v>2</v>
      </c>
      <c r="AN560" s="110" t="s">
        <v>1193</v>
      </c>
      <c r="AO560" s="110">
        <v>1800</v>
      </c>
      <c r="AP560" s="107" t="s">
        <v>1225</v>
      </c>
      <c r="AQ560" s="107" t="s">
        <v>1081</v>
      </c>
      <c r="AR560" s="107" t="s">
        <v>319</v>
      </c>
      <c r="AS560" s="107" t="s">
        <v>1159</v>
      </c>
      <c r="AT560" s="107" t="s">
        <v>478</v>
      </c>
      <c r="AU560" s="111">
        <v>19.901</v>
      </c>
      <c r="AV560" s="111">
        <v>24.952999999999999</v>
      </c>
      <c r="AW560" s="111">
        <v>25.565000000000001</v>
      </c>
      <c r="AX560" s="111">
        <v>16.292999999999999</v>
      </c>
      <c r="AY560" s="111">
        <v>14.843999999999999</v>
      </c>
      <c r="AZ560" s="111">
        <v>24.884</v>
      </c>
      <c r="BA560" s="111">
        <v>15.744999999999999</v>
      </c>
      <c r="BB560" s="111">
        <v>21.585999999999999</v>
      </c>
      <c r="BC560" s="111">
        <v>277.65499999999997</v>
      </c>
      <c r="BD560" s="111">
        <v>28.166</v>
      </c>
      <c r="BE560" s="111">
        <v>196.04300000000001</v>
      </c>
      <c r="BF560" s="111">
        <v>31.5</v>
      </c>
      <c r="BG560" s="107">
        <v>190830.49</v>
      </c>
      <c r="BH560" s="112">
        <v>190409.14499999999</v>
      </c>
      <c r="BI560" s="111">
        <v>27.498000000000001</v>
      </c>
      <c r="BJ560" s="112">
        <v>1204.4100000000001</v>
      </c>
      <c r="BK560" s="112">
        <v>143149.899</v>
      </c>
      <c r="BL560" s="111">
        <v>20.672999999999998</v>
      </c>
      <c r="BM560" s="112">
        <v>855.029</v>
      </c>
      <c r="BN560" s="112">
        <v>95436.957999999999</v>
      </c>
      <c r="BO560" s="111">
        <v>13.782999999999999</v>
      </c>
      <c r="BP560" s="112">
        <v>677.35799999999995</v>
      </c>
      <c r="BQ560" s="112">
        <v>47704.040999999997</v>
      </c>
      <c r="BR560" s="111">
        <v>6.8890000000000002</v>
      </c>
      <c r="BS560" s="107">
        <v>493.35199999999998</v>
      </c>
      <c r="BT560" s="107">
        <v>2358173.42</v>
      </c>
      <c r="BU560" s="112">
        <v>2357735.662</v>
      </c>
      <c r="BV560" s="107">
        <v>39.956000000000003</v>
      </c>
      <c r="BW560" s="107">
        <v>1234.5</v>
      </c>
      <c r="BX560" s="107">
        <v>1768324.8529999999</v>
      </c>
      <c r="BY560" s="107">
        <v>29.966999999999999</v>
      </c>
      <c r="BZ560" s="107">
        <v>1112.877</v>
      </c>
      <c r="CA560" s="107">
        <v>1179171.7879999999</v>
      </c>
      <c r="CB560" s="107">
        <v>19.983000000000001</v>
      </c>
      <c r="CC560" s="107">
        <v>904.07100000000003</v>
      </c>
      <c r="CD560" s="107">
        <v>589405.70600000001</v>
      </c>
      <c r="CE560" s="107">
        <v>9.9890000000000008</v>
      </c>
      <c r="CF560" s="107">
        <v>496.303</v>
      </c>
      <c r="CG560" s="107">
        <v>606754.31000000006</v>
      </c>
      <c r="CH560" s="112">
        <v>605139.03599999996</v>
      </c>
      <c r="CI560" s="107">
        <v>37.948</v>
      </c>
      <c r="CJ560" s="107">
        <v>1151.9290000000001</v>
      </c>
      <c r="CK560" s="107">
        <v>455364.91700000002</v>
      </c>
      <c r="CL560" s="107">
        <v>28.556000000000001</v>
      </c>
      <c r="CM560" s="107">
        <v>1166.9739999999999</v>
      </c>
      <c r="CN560" s="107">
        <v>303447.88900000002</v>
      </c>
      <c r="CO560" s="107">
        <v>19.029</v>
      </c>
      <c r="CP560" s="107">
        <v>698.81</v>
      </c>
      <c r="CQ560" s="107">
        <v>151786.94699999999</v>
      </c>
      <c r="CR560" s="107">
        <v>9.5190000000000001</v>
      </c>
      <c r="CS560" s="107">
        <v>489.12599999999998</v>
      </c>
      <c r="CT560" s="107">
        <v>299533.15000000002</v>
      </c>
      <c r="CU560" s="107">
        <v>299571.42</v>
      </c>
      <c r="CV560" s="107">
        <v>19.899999999999999</v>
      </c>
      <c r="CW560" s="107">
        <v>1147.1199999999999</v>
      </c>
      <c r="CX560" s="112">
        <v>224736.76</v>
      </c>
      <c r="CY560" s="107">
        <v>14.93</v>
      </c>
      <c r="CZ560" s="107">
        <v>692.95</v>
      </c>
      <c r="DA560" s="112">
        <v>149897.01</v>
      </c>
      <c r="DB560" s="107">
        <v>9.9600000000000009</v>
      </c>
      <c r="DC560" s="107">
        <v>581.05999999999995</v>
      </c>
      <c r="DD560" s="112">
        <v>74774.740000000005</v>
      </c>
      <c r="DE560" s="107">
        <v>4.97</v>
      </c>
      <c r="DF560" s="107">
        <v>451.15</v>
      </c>
      <c r="DG560" s="107">
        <v>399988.41</v>
      </c>
      <c r="DH560" s="112">
        <v>400284.72</v>
      </c>
      <c r="DI560" s="107">
        <v>19.16</v>
      </c>
      <c r="DJ560" s="107">
        <v>1162.47</v>
      </c>
      <c r="DK560" s="112">
        <v>300093.77</v>
      </c>
      <c r="DL560" s="107">
        <v>14.37</v>
      </c>
      <c r="DM560" s="107">
        <v>777.63</v>
      </c>
      <c r="DN560" s="112">
        <v>199997</v>
      </c>
      <c r="DO560" s="107">
        <v>9.58</v>
      </c>
      <c r="DP560" s="107">
        <v>618.66999999999996</v>
      </c>
      <c r="DQ560" s="112">
        <v>100019.1</v>
      </c>
      <c r="DR560" s="107">
        <v>4.79</v>
      </c>
      <c r="DS560" s="107">
        <v>464.97</v>
      </c>
      <c r="DT560" s="107">
        <v>30404.04</v>
      </c>
      <c r="DU560" s="112">
        <v>30417.02</v>
      </c>
      <c r="DV560" s="107">
        <v>31.14</v>
      </c>
      <c r="DW560" s="107">
        <v>1168.77</v>
      </c>
      <c r="DX560" s="112">
        <v>22822.09</v>
      </c>
      <c r="DY560" s="107">
        <v>23.36</v>
      </c>
      <c r="DZ560" s="107">
        <v>715.83</v>
      </c>
      <c r="EA560" s="112">
        <v>15241.52</v>
      </c>
      <c r="EB560" s="107">
        <v>15.6</v>
      </c>
      <c r="EC560" s="107">
        <v>589.94000000000005</v>
      </c>
      <c r="ED560" s="112">
        <v>7613.28</v>
      </c>
      <c r="EE560" s="107">
        <v>7.79</v>
      </c>
      <c r="EF560" s="107">
        <v>467.46</v>
      </c>
      <c r="EG560" s="107">
        <v>8578207.6500000004</v>
      </c>
      <c r="EH560" s="111">
        <v>8586038.6199999992</v>
      </c>
      <c r="EI560" s="107">
        <v>24.247</v>
      </c>
      <c r="EJ560" s="107">
        <v>1190.32</v>
      </c>
      <c r="EK560" s="112">
        <v>7513606.9879999999</v>
      </c>
      <c r="EL560" s="107">
        <v>21.218</v>
      </c>
      <c r="EM560" s="107">
        <v>1106.7660000000001</v>
      </c>
      <c r="EN560" s="112">
        <v>6442719.9139599996</v>
      </c>
      <c r="EO560" s="107">
        <v>18.193999999999999</v>
      </c>
      <c r="EP560" s="107">
        <v>895.32799999999997</v>
      </c>
      <c r="EQ560" s="112">
        <v>5351345.6820799997</v>
      </c>
      <c r="ER560" s="107">
        <v>15.112</v>
      </c>
      <c r="ES560" s="107">
        <v>741.346</v>
      </c>
      <c r="ET560" s="112">
        <v>4298569.6952600004</v>
      </c>
      <c r="EU560" s="107">
        <v>12.138999999999999</v>
      </c>
      <c r="EV560" s="107">
        <v>660.24</v>
      </c>
      <c r="EW560" s="112">
        <v>3209320.13742</v>
      </c>
      <c r="EX560" s="107">
        <v>9.0630000000000006</v>
      </c>
      <c r="EY560" s="107">
        <v>583.02599999999995</v>
      </c>
      <c r="EZ560" s="112">
        <v>2140254.9829600002</v>
      </c>
      <c r="FA560" s="107">
        <v>6.0439999999999996</v>
      </c>
      <c r="FB560" s="107">
        <v>508.64699999999999</v>
      </c>
      <c r="FC560" s="112">
        <v>1078626.1876399999</v>
      </c>
      <c r="FD560" s="107">
        <v>3.0459999999999998</v>
      </c>
      <c r="FE560" s="107">
        <v>443.06299999999999</v>
      </c>
      <c r="FF560" s="107">
        <v>3913.8</v>
      </c>
      <c r="FG560" s="112">
        <v>4099.3999999999996</v>
      </c>
      <c r="FH560" s="107">
        <v>12.11</v>
      </c>
      <c r="FI560" s="107">
        <v>388.25</v>
      </c>
      <c r="FJ560" s="112">
        <v>1951.59</v>
      </c>
      <c r="FK560" s="107">
        <v>5.77</v>
      </c>
      <c r="FL560" s="107">
        <v>386.04</v>
      </c>
      <c r="FM560" s="107">
        <v>20794.349999999999</v>
      </c>
      <c r="FN560" s="112">
        <v>20792.060000000001</v>
      </c>
      <c r="FO560" s="107">
        <v>152.22</v>
      </c>
      <c r="FP560" s="107">
        <v>389.39</v>
      </c>
      <c r="FQ560" s="112">
        <v>10415.06</v>
      </c>
      <c r="FR560" s="107">
        <v>76.25</v>
      </c>
      <c r="FS560" s="107">
        <v>386.66</v>
      </c>
      <c r="FT560" s="107">
        <v>389.69</v>
      </c>
      <c r="FU560" s="107">
        <v>33.83</v>
      </c>
      <c r="FV560" s="107">
        <v>1223.8</v>
      </c>
      <c r="FW560" s="107">
        <v>392.36</v>
      </c>
      <c r="FX560" s="107">
        <v>34.06</v>
      </c>
      <c r="FY560" s="107">
        <v>1186.68</v>
      </c>
      <c r="FZ560" s="107">
        <v>6182725.25</v>
      </c>
      <c r="GA560" s="107">
        <v>41.75</v>
      </c>
      <c r="GB560" s="107">
        <v>1195.19</v>
      </c>
      <c r="GC560" s="107">
        <v>34484883.310000002</v>
      </c>
      <c r="GD560" s="107">
        <v>232.86</v>
      </c>
      <c r="GE560" s="113">
        <v>1187.78</v>
      </c>
      <c r="GF560" s="113">
        <v>384.2</v>
      </c>
      <c r="GG560" s="113">
        <v>19.8</v>
      </c>
      <c r="GH560" s="113">
        <v>77.400000000000006</v>
      </c>
      <c r="GI560" s="113">
        <v>74.3</v>
      </c>
      <c r="GJ560" s="113">
        <v>31.5</v>
      </c>
      <c r="GK560" s="113">
        <v>229.6</v>
      </c>
      <c r="GL560" s="107">
        <v>0</v>
      </c>
      <c r="GM560" s="107">
        <v>1</v>
      </c>
      <c r="GN560" s="107">
        <v>0</v>
      </c>
      <c r="GO560" s="133">
        <v>0</v>
      </c>
      <c r="GP560" s="133">
        <v>1</v>
      </c>
      <c r="GQ560" s="133">
        <v>0</v>
      </c>
      <c r="GR560" s="133" t="s">
        <v>1103</v>
      </c>
      <c r="GS560" s="72"/>
      <c r="GT560" s="72">
        <v>0.92379999999999995</v>
      </c>
      <c r="GU560" s="72">
        <v>0.94750000000000001</v>
      </c>
      <c r="GV560" s="72">
        <v>0.95120000000000005</v>
      </c>
      <c r="GW560" s="72">
        <v>0.92930000000000001</v>
      </c>
      <c r="GX560" s="72" t="s">
        <v>1085</v>
      </c>
      <c r="GY560" s="72">
        <v>1</v>
      </c>
      <c r="GZ560" s="72">
        <v>1800</v>
      </c>
      <c r="HA560" s="133" t="s">
        <v>1086</v>
      </c>
      <c r="HB560" s="133">
        <v>205.3</v>
      </c>
      <c r="HC560" s="53" t="str">
        <f>IF(IFERROR(FIND("TGG",#REF!),"0")&lt;&gt;"0",SUBSTITUTE(#REF!,"TGG",""),"0")</f>
        <v>0</v>
      </c>
      <c r="HD560" s="56">
        <f t="shared" si="59"/>
        <v>2020</v>
      </c>
      <c r="HF560" s="56" t="e">
        <f>MATCH(ROUND(#REF!,1),#REF!,0)</f>
        <v>#REF!</v>
      </c>
      <c r="HG560" s="56" t="e">
        <f>MATCH(ROUND(#REF!,1),#REF!,0)</f>
        <v>#REF!</v>
      </c>
      <c r="HH560" s="56" t="e">
        <f>MATCH(ROUND(#REF!,1),#REF!,0)</f>
        <v>#REF!</v>
      </c>
      <c r="HI560" s="56" t="e">
        <f>MATCH(ROUND(#REF!,1),#REF!,0)</f>
        <v>#REF!</v>
      </c>
      <c r="HK560" s="115">
        <f t="shared" si="56"/>
        <v>2</v>
      </c>
      <c r="HL560" s="115" t="str" cm="1">
        <f t="array" ref="HL560">IFERROR(INDEX(#REF!,'5. Data Set'!HH560),"")</f>
        <v/>
      </c>
      <c r="HN560" s="116" t="str" cm="1">
        <f t="array" ref="HN560">IF(IFERROR(INDEX($E$5:$E$900,SMALL(IF(ROUND($EH$5:$EH$900,1)=ROUND($EH560,1),ROW($EH$5:$EH$900)-4,""),1)),"")=$E560,"",IFERROR(INDEX($E$5:$E$900,SMALL(IF(ROUND($EH$5:$EH$900,1)=ROUND($EH560,1),ROW($EH$5:$EH$900)-4,""),1)),""))</f>
        <v/>
      </c>
      <c r="HO560" s="116" t="str" cm="1">
        <f t="array" ref="HO560">IF(IFERROR(INDEX($E$5:$E$900,SMALL(IF(ROUND($EH$5:$EH$900,1)=ROUND($EH560,1),ROW($EH$5:$EH$900)-4,""),2)),"")=$E560,"",IFERROR(INDEX($E$5:$E$900,SMALL(IF(ROUND($EH$5:$EH$900,1)=ROUND($EH560,1),ROW($EH$5:$EH$900)-4,""),2)),""))</f>
        <v/>
      </c>
      <c r="HP560" s="116" t="str" cm="1">
        <f t="array" ref="HP560">IF(IFERROR(INDEX($E$5:$E$900,SMALL(IF(ROUND($EH$5:$EH$900,1)=ROUND($EH560,1),ROW($EH$5:$EH$900)-4,""),3)),"")=$E560,"",IFERROR(INDEX($E$5:$E$900,SMALL(IF(ROUND($EH$5:$EH$900,1)=ROUND($EH560,1),ROW($EH$5:$EH$900)-4,""),3)),""))</f>
        <v/>
      </c>
      <c r="HQ560" s="117" t="str" cm="1">
        <f t="array" ref="HQ560">IF(IFERROR(INDEX($E$5:$E$900,SMALL(IF(ROUND($EH$5:$EH$900,1)=ROUND($EH560,1),ROW($EH$5:$EH$900)-4,""),4)),"")=$E560,"",IFERROR(INDEX($E$5:$E$900,SMALL(IF(ROUND($EH$5:$EH$900,1)=ROUND($EH560,1),ROW($EH$5:$EH$900)-4,""),4)),""))</f>
        <v/>
      </c>
      <c r="HR560" s="118"/>
      <c r="HS560" s="105" t="str">
        <f t="shared" si="57"/>
        <v>BCXY</v>
      </c>
      <c r="HT560" s="119" t="str">
        <f t="shared" si="58"/>
        <v/>
      </c>
      <c r="HU560" s="119" t="str">
        <f t="shared" si="58"/>
        <v/>
      </c>
      <c r="HV560" s="119" t="str">
        <f t="shared" si="58"/>
        <v/>
      </c>
      <c r="HW560" s="119" t="str">
        <f t="shared" si="58"/>
        <v/>
      </c>
    </row>
    <row r="561" spans="1:231" ht="12.75" customHeight="1" x14ac:dyDescent="0.25">
      <c r="A561" s="110" t="s">
        <v>1072</v>
      </c>
      <c r="B561" s="110" t="s">
        <v>1678</v>
      </c>
      <c r="C561" s="107" t="s">
        <v>1074</v>
      </c>
      <c r="D561" s="108">
        <v>2020</v>
      </c>
      <c r="E561" s="109" t="s">
        <v>1685</v>
      </c>
      <c r="F561" s="107" t="s">
        <v>49</v>
      </c>
      <c r="G561" s="107" t="s">
        <v>1076</v>
      </c>
      <c r="H561" s="107" t="s">
        <v>1076</v>
      </c>
      <c r="I561" s="107" t="s">
        <v>1076</v>
      </c>
      <c r="J561" s="107" t="s">
        <v>1076</v>
      </c>
      <c r="K561" s="107" t="s">
        <v>1076</v>
      </c>
      <c r="L561" s="107" t="s">
        <v>1076</v>
      </c>
      <c r="M561" s="107" t="s">
        <v>1076</v>
      </c>
      <c r="N561" s="107" t="s">
        <v>1076</v>
      </c>
      <c r="O561" s="107" t="s">
        <v>1076</v>
      </c>
      <c r="P561" s="107" t="s">
        <v>1076</v>
      </c>
      <c r="Q561" s="107" t="s">
        <v>1076</v>
      </c>
      <c r="R561" s="107" t="s">
        <v>1076</v>
      </c>
      <c r="S561" s="107" t="s">
        <v>1076</v>
      </c>
      <c r="T561" s="107" t="s">
        <v>1077</v>
      </c>
      <c r="U561" s="107" t="s">
        <v>1076</v>
      </c>
      <c r="V561" s="107" t="s">
        <v>1077</v>
      </c>
      <c r="W561" s="107" t="s">
        <v>305</v>
      </c>
      <c r="X561" s="105" t="s">
        <v>1098</v>
      </c>
      <c r="Y561" s="107" t="s">
        <v>296</v>
      </c>
      <c r="Z561" s="107">
        <v>2</v>
      </c>
      <c r="AA561" s="107" t="s">
        <v>1680</v>
      </c>
      <c r="AB561" s="110">
        <v>2</v>
      </c>
      <c r="AC561" s="110">
        <v>2</v>
      </c>
      <c r="AD561" s="107">
        <v>2594</v>
      </c>
      <c r="AE561" s="107">
        <v>16</v>
      </c>
      <c r="AF561" s="107">
        <v>2</v>
      </c>
      <c r="AG561" s="107">
        <v>255700</v>
      </c>
      <c r="AH561" s="107">
        <v>8</v>
      </c>
      <c r="AI561" s="107" t="s">
        <v>1192</v>
      </c>
      <c r="AJ561" s="110">
        <v>4</v>
      </c>
      <c r="AK561" s="110"/>
      <c r="AL561" s="107"/>
      <c r="AM561" s="107">
        <v>2</v>
      </c>
      <c r="AN561" s="110" t="s">
        <v>367</v>
      </c>
      <c r="AO561" s="110">
        <v>2400</v>
      </c>
      <c r="AP561" s="107" t="s">
        <v>1080</v>
      </c>
      <c r="AQ561" s="107" t="s">
        <v>1081</v>
      </c>
      <c r="AR561" s="107" t="s">
        <v>319</v>
      </c>
      <c r="AS561" s="107" t="s">
        <v>1159</v>
      </c>
      <c r="AT561" s="107" t="s">
        <v>478</v>
      </c>
      <c r="AU561" s="111">
        <v>16.11</v>
      </c>
      <c r="AV561" s="111">
        <v>19.329999999999998</v>
      </c>
      <c r="AW561" s="111">
        <v>22.190999999999999</v>
      </c>
      <c r="AX561" s="111">
        <v>12.493</v>
      </c>
      <c r="AY561" s="111">
        <v>11.500999999999999</v>
      </c>
      <c r="AZ561" s="111">
        <v>19.760000000000002</v>
      </c>
      <c r="BA561" s="111">
        <v>12.115</v>
      </c>
      <c r="BB561" s="111">
        <v>22.699000000000002</v>
      </c>
      <c r="BC561" s="111">
        <v>293.95</v>
      </c>
      <c r="BD561" s="111">
        <v>23.992999999999999</v>
      </c>
      <c r="BE561" s="111">
        <v>175.86500000000001</v>
      </c>
      <c r="BF561" s="111">
        <v>26.1</v>
      </c>
      <c r="BG561" s="107">
        <v>153957.12</v>
      </c>
      <c r="BH561" s="112">
        <v>154373.86199999999</v>
      </c>
      <c r="BI561" s="111">
        <v>22.294</v>
      </c>
      <c r="BJ561" s="112">
        <v>1024.1579999999999</v>
      </c>
      <c r="BK561" s="112">
        <v>115859.227</v>
      </c>
      <c r="BL561" s="111">
        <v>16.731999999999999</v>
      </c>
      <c r="BM561" s="112">
        <v>882.56799999999998</v>
      </c>
      <c r="BN561" s="112">
        <v>77216.380999999994</v>
      </c>
      <c r="BO561" s="111">
        <v>11.151</v>
      </c>
      <c r="BP561" s="112">
        <v>738.92899999999997</v>
      </c>
      <c r="BQ561" s="112">
        <v>38615.021000000001</v>
      </c>
      <c r="BR561" s="111">
        <v>5.577</v>
      </c>
      <c r="BS561" s="107">
        <v>515.61599999999999</v>
      </c>
      <c r="BT561" s="107">
        <v>1562962.8</v>
      </c>
      <c r="BU561" s="112">
        <v>1570241.0630000001</v>
      </c>
      <c r="BV561" s="107">
        <v>26.611000000000001</v>
      </c>
      <c r="BW561" s="107">
        <v>960.03200000000004</v>
      </c>
      <c r="BX561" s="107">
        <v>1172622.8330000001</v>
      </c>
      <c r="BY561" s="107">
        <v>19.872</v>
      </c>
      <c r="BZ561" s="107">
        <v>824.02599999999995</v>
      </c>
      <c r="CA561" s="107">
        <v>781803.10800000001</v>
      </c>
      <c r="CB561" s="107">
        <v>13.249000000000001</v>
      </c>
      <c r="CC561" s="107">
        <v>707.17399999999998</v>
      </c>
      <c r="CD561" s="107">
        <v>390866.28700000001</v>
      </c>
      <c r="CE561" s="107">
        <v>6.6239999999999997</v>
      </c>
      <c r="CF561" s="107">
        <v>594.226</v>
      </c>
      <c r="CG561" s="107">
        <v>505039.39</v>
      </c>
      <c r="CH561" s="112">
        <v>504817.70400000003</v>
      </c>
      <c r="CI561" s="107">
        <v>31.657</v>
      </c>
      <c r="CJ561" s="107">
        <v>1069.971</v>
      </c>
      <c r="CK561" s="107">
        <v>378709.48700000002</v>
      </c>
      <c r="CL561" s="107">
        <v>23.748999999999999</v>
      </c>
      <c r="CM561" s="107">
        <v>938.59699999999998</v>
      </c>
      <c r="CN561" s="107">
        <v>252463.43700000001</v>
      </c>
      <c r="CO561" s="107">
        <v>15.832000000000001</v>
      </c>
      <c r="CP561" s="107">
        <v>755.51</v>
      </c>
      <c r="CQ561" s="107">
        <v>126190.686</v>
      </c>
      <c r="CR561" s="107">
        <v>7.9130000000000003</v>
      </c>
      <c r="CS561" s="107">
        <v>511.89699999999999</v>
      </c>
      <c r="CT561" s="107">
        <v>217417.78</v>
      </c>
      <c r="CU561" s="107">
        <v>217947.11</v>
      </c>
      <c r="CV561" s="107">
        <v>14.48</v>
      </c>
      <c r="CW561" s="107">
        <v>780.24</v>
      </c>
      <c r="CX561" s="112">
        <v>163088.84</v>
      </c>
      <c r="CY561" s="107">
        <v>10.83</v>
      </c>
      <c r="CZ561" s="107">
        <v>714.04</v>
      </c>
      <c r="DA561" s="112">
        <v>108759.83</v>
      </c>
      <c r="DB561" s="107">
        <v>7.22</v>
      </c>
      <c r="DC561" s="107">
        <v>627.27</v>
      </c>
      <c r="DD561" s="112">
        <v>54317.64</v>
      </c>
      <c r="DE561" s="107">
        <v>3.61</v>
      </c>
      <c r="DF561" s="107">
        <v>480.01</v>
      </c>
      <c r="DG561" s="107">
        <v>294008.49</v>
      </c>
      <c r="DH561" s="112">
        <v>295666.34000000003</v>
      </c>
      <c r="DI561" s="107">
        <v>14.16</v>
      </c>
      <c r="DJ561" s="107">
        <v>855.04</v>
      </c>
      <c r="DK561" s="112">
        <v>220388.15</v>
      </c>
      <c r="DL561" s="107">
        <v>10.55</v>
      </c>
      <c r="DM561" s="107">
        <v>759.81</v>
      </c>
      <c r="DN561" s="112">
        <v>146922.06</v>
      </c>
      <c r="DO561" s="107">
        <v>7.03</v>
      </c>
      <c r="DP561" s="107">
        <v>673.37</v>
      </c>
      <c r="DQ561" s="112">
        <v>73549.11</v>
      </c>
      <c r="DR561" s="107">
        <v>3.52</v>
      </c>
      <c r="DS561" s="107">
        <v>483.37</v>
      </c>
      <c r="DT561" s="107">
        <v>23825.65</v>
      </c>
      <c r="DU561" s="112">
        <v>23942.9</v>
      </c>
      <c r="DV561" s="107">
        <v>24.51</v>
      </c>
      <c r="DW561" s="107">
        <v>831.63</v>
      </c>
      <c r="DX561" s="112">
        <v>17900.919999999998</v>
      </c>
      <c r="DY561" s="107">
        <v>18.329999999999998</v>
      </c>
      <c r="DZ561" s="107">
        <v>731.31</v>
      </c>
      <c r="EA561" s="112">
        <v>11901.65</v>
      </c>
      <c r="EB561" s="107">
        <v>12.18</v>
      </c>
      <c r="EC561" s="107">
        <v>653.44000000000005</v>
      </c>
      <c r="ED561" s="112">
        <v>5974.03</v>
      </c>
      <c r="EE561" s="107">
        <v>6.12</v>
      </c>
      <c r="EF561" s="107">
        <v>552.34</v>
      </c>
      <c r="EG561" s="107">
        <v>6591313.1200000001</v>
      </c>
      <c r="EH561" s="111">
        <v>6606945.9000000004</v>
      </c>
      <c r="EI561" s="107">
        <v>18.658000000000001</v>
      </c>
      <c r="EJ561" s="107">
        <v>984.54</v>
      </c>
      <c r="EK561" s="112">
        <v>5770063.1260000002</v>
      </c>
      <c r="EL561" s="107">
        <v>16.294</v>
      </c>
      <c r="EM561" s="107">
        <v>904.49300000000005</v>
      </c>
      <c r="EN561" s="112">
        <v>4943054.1540599996</v>
      </c>
      <c r="EO561" s="107">
        <v>13.959</v>
      </c>
      <c r="EP561" s="107">
        <v>814.19100000000003</v>
      </c>
      <c r="EQ561" s="112">
        <v>4128241.6597199999</v>
      </c>
      <c r="ER561" s="107">
        <v>11.657999999999999</v>
      </c>
      <c r="ES561" s="107">
        <v>766.63499999999999</v>
      </c>
      <c r="ET561" s="112">
        <v>3291120.0879600001</v>
      </c>
      <c r="EU561" s="107">
        <v>9.2940000000000005</v>
      </c>
      <c r="EV561" s="107">
        <v>716.51199999999994</v>
      </c>
      <c r="EW561" s="112">
        <v>2473828.80724</v>
      </c>
      <c r="EX561" s="107">
        <v>6.9859999999999998</v>
      </c>
      <c r="EY561" s="107">
        <v>649.30600000000004</v>
      </c>
      <c r="EZ561" s="112">
        <v>1649809.39206</v>
      </c>
      <c r="FA561" s="107">
        <v>4.6589999999999998</v>
      </c>
      <c r="FB561" s="107">
        <v>597.06899999999996</v>
      </c>
      <c r="FC561" s="112">
        <v>824727.63986</v>
      </c>
      <c r="FD561" s="107">
        <v>2.3290000000000002</v>
      </c>
      <c r="FE561" s="107">
        <v>486.26400000000001</v>
      </c>
      <c r="FF561" s="107">
        <v>3905.86</v>
      </c>
      <c r="FG561" s="112">
        <v>4069.26</v>
      </c>
      <c r="FH561" s="107">
        <v>12.02</v>
      </c>
      <c r="FI561" s="107">
        <v>367.28</v>
      </c>
      <c r="FJ561" s="112">
        <v>1948.74</v>
      </c>
      <c r="FK561" s="107">
        <v>5.76</v>
      </c>
      <c r="FL561" s="107">
        <v>365.8</v>
      </c>
      <c r="FM561" s="107">
        <v>20916.22</v>
      </c>
      <c r="FN561" s="112">
        <v>21045.45</v>
      </c>
      <c r="FO561" s="107">
        <v>154.08000000000001</v>
      </c>
      <c r="FP561" s="107">
        <v>371.33</v>
      </c>
      <c r="FQ561" s="112">
        <v>10465.94</v>
      </c>
      <c r="FR561" s="107">
        <v>76.62</v>
      </c>
      <c r="FS561" s="107">
        <v>367.95</v>
      </c>
      <c r="FT561" s="107">
        <v>234.25</v>
      </c>
      <c r="FU561" s="107">
        <v>20.329999999999998</v>
      </c>
      <c r="FV561" s="107">
        <v>848.12</v>
      </c>
      <c r="FW561" s="107">
        <v>234.57</v>
      </c>
      <c r="FX561" s="107">
        <v>20.36</v>
      </c>
      <c r="FY561" s="107">
        <v>848.08</v>
      </c>
      <c r="FZ561" s="107">
        <v>4776503.2300000004</v>
      </c>
      <c r="GA561" s="107">
        <v>32.25</v>
      </c>
      <c r="GB561" s="107">
        <v>1021.89</v>
      </c>
      <c r="GC561" s="107">
        <v>26714056.640000001</v>
      </c>
      <c r="GD561" s="107">
        <v>180.38</v>
      </c>
      <c r="GE561" s="113">
        <v>1025.7</v>
      </c>
      <c r="GF561" s="113">
        <v>363</v>
      </c>
      <c r="GG561" s="113">
        <v>15.7</v>
      </c>
      <c r="GH561" s="113">
        <v>81.7</v>
      </c>
      <c r="GI561" s="113">
        <v>65</v>
      </c>
      <c r="GJ561" s="113">
        <v>26.1</v>
      </c>
      <c r="GK561" s="113">
        <v>229.1</v>
      </c>
      <c r="GL561" s="107">
        <v>0</v>
      </c>
      <c r="GM561" s="107">
        <v>1</v>
      </c>
      <c r="GN561" s="107">
        <v>0</v>
      </c>
      <c r="GO561" s="133">
        <v>0</v>
      </c>
      <c r="GP561" s="133">
        <v>1</v>
      </c>
      <c r="GQ561" s="133">
        <v>0</v>
      </c>
      <c r="GR561" s="133" t="s">
        <v>1103</v>
      </c>
      <c r="GS561" s="72"/>
      <c r="GT561" s="72">
        <v>0.92669999999999997</v>
      </c>
      <c r="GU561" s="72">
        <v>0.9456</v>
      </c>
      <c r="GV561" s="72">
        <v>0.95120000000000005</v>
      </c>
      <c r="GW561" s="72">
        <v>0.92930000000000001</v>
      </c>
      <c r="GX561" s="72" t="s">
        <v>1085</v>
      </c>
      <c r="GY561" s="72">
        <v>1</v>
      </c>
      <c r="GZ561" s="72">
        <v>2400</v>
      </c>
      <c r="HA561" s="133" t="s">
        <v>1086</v>
      </c>
      <c r="HB561" s="133" t="s">
        <v>981</v>
      </c>
      <c r="HC561" s="53" t="str">
        <f>IF(IFERROR(FIND("TGG",#REF!),"0")&lt;&gt;"0",SUBSTITUTE(#REF!,"TGG",""),"0")</f>
        <v>0</v>
      </c>
      <c r="HD561" s="56">
        <f t="shared" si="59"/>
        <v>2020</v>
      </c>
      <c r="HF561" s="56" t="e">
        <f>MATCH(ROUND(#REF!,1),#REF!,0)</f>
        <v>#REF!</v>
      </c>
      <c r="HG561" s="56" t="e">
        <f>MATCH(ROUND(#REF!,1),#REF!,0)</f>
        <v>#REF!</v>
      </c>
      <c r="HH561" s="56" t="e">
        <f>MATCH(ROUND(#REF!,1),#REF!,0)</f>
        <v>#REF!</v>
      </c>
      <c r="HI561" s="56" t="e">
        <f>MATCH(ROUND(#REF!,1),#REF!,0)</f>
        <v>#REF!</v>
      </c>
      <c r="HK561" s="115">
        <f t="shared" si="56"/>
        <v>2</v>
      </c>
      <c r="HL561" s="115" t="str" cm="1">
        <f t="array" ref="HL561">IFERROR(INDEX(#REF!,'5. Data Set'!HH561),"")</f>
        <v/>
      </c>
      <c r="HN561" s="116" t="str" cm="1">
        <f t="array" ref="HN561">IF(IFERROR(INDEX($E$5:$E$900,SMALL(IF(ROUND($EH$5:$EH$900,1)=ROUND($EH561,1),ROW($EH$5:$EH$900)-4,""),1)),"")=$E561,"",IFERROR(INDEX($E$5:$E$900,SMALL(IF(ROUND($EH$5:$EH$900,1)=ROUND($EH561,1),ROW($EH$5:$EH$900)-4,""),1)),""))</f>
        <v/>
      </c>
      <c r="HO561" s="116" t="str" cm="1">
        <f t="array" ref="HO561">IF(IFERROR(INDEX($E$5:$E$900,SMALL(IF(ROUND($EH$5:$EH$900,1)=ROUND($EH561,1),ROW($EH$5:$EH$900)-4,""),2)),"")=$E561,"",IFERROR(INDEX($E$5:$E$900,SMALL(IF(ROUND($EH$5:$EH$900,1)=ROUND($EH561,1),ROW($EH$5:$EH$900)-4,""),2)),""))</f>
        <v/>
      </c>
      <c r="HP561" s="116" t="str" cm="1">
        <f t="array" ref="HP561">IF(IFERROR(INDEX($E$5:$E$900,SMALL(IF(ROUND($EH$5:$EH$900,1)=ROUND($EH561,1),ROW($EH$5:$EH$900)-4,""),3)),"")=$E561,"",IFERROR(INDEX($E$5:$E$900,SMALL(IF(ROUND($EH$5:$EH$900,1)=ROUND($EH561,1),ROW($EH$5:$EH$900)-4,""),3)),""))</f>
        <v/>
      </c>
      <c r="HQ561" s="117" t="str" cm="1">
        <f t="array" ref="HQ561">IF(IFERROR(INDEX($E$5:$E$900,SMALL(IF(ROUND($EH$5:$EH$900,1)=ROUND($EH561,1),ROW($EH$5:$EH$900)-4,""),4)),"")=$E561,"",IFERROR(INDEX($E$5:$E$900,SMALL(IF(ROUND($EH$5:$EH$900,1)=ROUND($EH561,1),ROW($EH$5:$EH$900)-4,""),4)),""))</f>
        <v/>
      </c>
      <c r="HR561" s="118"/>
      <c r="HS561" s="105" t="str">
        <f t="shared" si="57"/>
        <v>BCXY</v>
      </c>
      <c r="HT561" s="119" t="str">
        <f t="shared" si="58"/>
        <v/>
      </c>
      <c r="HU561" s="119" t="str">
        <f t="shared" si="58"/>
        <v/>
      </c>
      <c r="HV561" s="119" t="str">
        <f t="shared" si="58"/>
        <v/>
      </c>
      <c r="HW561" s="119" t="str">
        <f t="shared" si="58"/>
        <v/>
      </c>
    </row>
    <row r="562" spans="1:231" ht="12.75" customHeight="1" x14ac:dyDescent="0.25">
      <c r="A562" s="110" t="s">
        <v>1072</v>
      </c>
      <c r="B562" s="110" t="s">
        <v>1686</v>
      </c>
      <c r="C562" s="107" t="s">
        <v>1074</v>
      </c>
      <c r="D562" s="108">
        <v>2021</v>
      </c>
      <c r="E562" s="109" t="s">
        <v>1687</v>
      </c>
      <c r="F562" s="107" t="s">
        <v>300</v>
      </c>
      <c r="G562" s="107" t="s">
        <v>1076</v>
      </c>
      <c r="H562" s="107" t="s">
        <v>1076</v>
      </c>
      <c r="I562" s="107" t="s">
        <v>1076</v>
      </c>
      <c r="J562" s="107" t="s">
        <v>1076</v>
      </c>
      <c r="K562" s="107" t="s">
        <v>1076</v>
      </c>
      <c r="L562" s="107" t="s">
        <v>1076</v>
      </c>
      <c r="M562" s="107" t="s">
        <v>1076</v>
      </c>
      <c r="N562" s="107" t="s">
        <v>1076</v>
      </c>
      <c r="O562" s="107" t="s">
        <v>1076</v>
      </c>
      <c r="P562" s="107" t="s">
        <v>1076</v>
      </c>
      <c r="Q562" s="107" t="s">
        <v>1076</v>
      </c>
      <c r="R562" s="107" t="s">
        <v>1076</v>
      </c>
      <c r="S562" s="107" t="s">
        <v>1076</v>
      </c>
      <c r="T562" s="107" t="s">
        <v>1077</v>
      </c>
      <c r="U562" s="107" t="s">
        <v>1076</v>
      </c>
      <c r="V562" s="107" t="s">
        <v>1077</v>
      </c>
      <c r="W562" s="107" t="s">
        <v>19</v>
      </c>
      <c r="X562" s="105" t="s">
        <v>1271</v>
      </c>
      <c r="Y562" s="107" t="s">
        <v>296</v>
      </c>
      <c r="Z562" s="107">
        <v>1</v>
      </c>
      <c r="AA562" s="107" t="s">
        <v>1688</v>
      </c>
      <c r="AB562" s="110">
        <v>2</v>
      </c>
      <c r="AC562" s="110">
        <v>2</v>
      </c>
      <c r="AD562" s="107">
        <v>2394</v>
      </c>
      <c r="AE562" s="107">
        <v>36</v>
      </c>
      <c r="AF562" s="107">
        <v>2</v>
      </c>
      <c r="AG562" s="107">
        <v>1023700</v>
      </c>
      <c r="AH562" s="107">
        <v>16</v>
      </c>
      <c r="AI562" s="107" t="s">
        <v>1681</v>
      </c>
      <c r="AJ562" s="110">
        <v>2</v>
      </c>
      <c r="AK562" s="110"/>
      <c r="AL562" s="107"/>
      <c r="AM562" s="107">
        <v>2</v>
      </c>
      <c r="AN562" s="110" t="s">
        <v>493</v>
      </c>
      <c r="AO562" s="110">
        <v>2400</v>
      </c>
      <c r="AP562" s="107" t="s">
        <v>1140</v>
      </c>
      <c r="AQ562" s="107" t="s">
        <v>1081</v>
      </c>
      <c r="AR562" s="107" t="s">
        <v>319</v>
      </c>
      <c r="AS562" s="107" t="s">
        <v>1159</v>
      </c>
      <c r="AT562" s="107" t="s">
        <v>478</v>
      </c>
      <c r="AU562" s="111">
        <v>20.303000000000001</v>
      </c>
      <c r="AV562" s="111">
        <v>23.331</v>
      </c>
      <c r="AW562" s="111">
        <v>29.213999999999999</v>
      </c>
      <c r="AX562" s="111">
        <v>17.943999999999999</v>
      </c>
      <c r="AY562" s="111">
        <v>16.611000000000001</v>
      </c>
      <c r="AZ562" s="111">
        <v>27.91</v>
      </c>
      <c r="BA562" s="111">
        <v>16.577000000000002</v>
      </c>
      <c r="BB562" s="111">
        <v>4.1900000000000004</v>
      </c>
      <c r="BC562" s="111">
        <v>6.8440000000000003</v>
      </c>
      <c r="BD562" s="111">
        <v>25.594000000000001</v>
      </c>
      <c r="BE562" s="111">
        <v>463.47800000000001</v>
      </c>
      <c r="BF562" s="111">
        <v>32.299999999999997</v>
      </c>
      <c r="BG562" s="107">
        <v>167673.56</v>
      </c>
      <c r="BH562" s="112">
        <v>167720.139</v>
      </c>
      <c r="BI562" s="111">
        <v>24.222000000000001</v>
      </c>
      <c r="BJ562" s="112">
        <v>892.21900000000005</v>
      </c>
      <c r="BK562" s="112">
        <v>125814.948</v>
      </c>
      <c r="BL562" s="111">
        <v>18.170000000000002</v>
      </c>
      <c r="BM562" s="112">
        <v>788.70299999999997</v>
      </c>
      <c r="BN562" s="112">
        <v>83981.245999999999</v>
      </c>
      <c r="BO562" s="111">
        <v>12.128</v>
      </c>
      <c r="BP562" s="112">
        <v>613.59699999999998</v>
      </c>
      <c r="BQ562" s="112">
        <v>41961.809000000001</v>
      </c>
      <c r="BR562" s="111">
        <v>6.06</v>
      </c>
      <c r="BS562" s="107">
        <v>440.85500000000002</v>
      </c>
      <c r="BT562" s="107">
        <v>1664375.69</v>
      </c>
      <c r="BU562" s="112">
        <v>1667057.8559999999</v>
      </c>
      <c r="BV562" s="107">
        <v>28.251000000000001</v>
      </c>
      <c r="BW562" s="107">
        <v>918.64800000000002</v>
      </c>
      <c r="BX562" s="107">
        <v>1248534.412</v>
      </c>
      <c r="BY562" s="107">
        <v>21.158999999999999</v>
      </c>
      <c r="BZ562" s="107">
        <v>761.28399999999999</v>
      </c>
      <c r="CA562" s="107">
        <v>832291.43400000001</v>
      </c>
      <c r="CB562" s="107">
        <v>14.105</v>
      </c>
      <c r="CC562" s="107">
        <v>641.50599999999997</v>
      </c>
      <c r="CD562" s="107">
        <v>416187.58299999998</v>
      </c>
      <c r="CE562" s="107">
        <v>7.0529999999999999</v>
      </c>
      <c r="CF562" s="107">
        <v>447.34800000000001</v>
      </c>
      <c r="CG562" s="107">
        <v>530496.85</v>
      </c>
      <c r="CH562" s="112">
        <v>531078.75199999998</v>
      </c>
      <c r="CI562" s="107">
        <v>33.304000000000002</v>
      </c>
      <c r="CJ562" s="107">
        <v>827.2</v>
      </c>
      <c r="CK562" s="107">
        <v>398040.81300000002</v>
      </c>
      <c r="CL562" s="107">
        <v>24.960999999999999</v>
      </c>
      <c r="CM562" s="107">
        <v>833.49</v>
      </c>
      <c r="CN562" s="107">
        <v>265281.82699999999</v>
      </c>
      <c r="CO562" s="107">
        <v>16.635999999999999</v>
      </c>
      <c r="CP562" s="107">
        <v>554.46500000000003</v>
      </c>
      <c r="CQ562" s="107">
        <v>132601.345</v>
      </c>
      <c r="CR562" s="107">
        <v>8.3149999999999995</v>
      </c>
      <c r="CS562" s="107">
        <v>413.00299999999999</v>
      </c>
      <c r="CT562" s="107">
        <v>289387.21000000002</v>
      </c>
      <c r="CU562" s="107">
        <v>289494.07</v>
      </c>
      <c r="CV562" s="107">
        <v>19.23</v>
      </c>
      <c r="CW562" s="107">
        <v>831.21</v>
      </c>
      <c r="CX562" s="112">
        <v>216848.78</v>
      </c>
      <c r="CY562" s="107">
        <v>14.4</v>
      </c>
      <c r="CZ562" s="107">
        <v>779.3</v>
      </c>
      <c r="DA562" s="112">
        <v>144644.13</v>
      </c>
      <c r="DB562" s="107">
        <v>9.61</v>
      </c>
      <c r="DC562" s="107">
        <v>485.5</v>
      </c>
      <c r="DD562" s="112">
        <v>72330.850000000006</v>
      </c>
      <c r="DE562" s="107">
        <v>4.8</v>
      </c>
      <c r="DF562" s="107">
        <v>391.94</v>
      </c>
      <c r="DG562" s="107">
        <v>386670.17</v>
      </c>
      <c r="DH562" s="112">
        <v>386355.7</v>
      </c>
      <c r="DI562" s="107">
        <v>18.5</v>
      </c>
      <c r="DJ562" s="107">
        <v>830.09</v>
      </c>
      <c r="DK562" s="112">
        <v>289868.96000000002</v>
      </c>
      <c r="DL562" s="107">
        <v>13.88</v>
      </c>
      <c r="DM562" s="107">
        <v>825.56</v>
      </c>
      <c r="DN562" s="112">
        <v>193362.63</v>
      </c>
      <c r="DO562" s="107">
        <v>9.26</v>
      </c>
      <c r="DP562" s="107">
        <v>519.41999999999996</v>
      </c>
      <c r="DQ562" s="112">
        <v>96705.78</v>
      </c>
      <c r="DR562" s="107">
        <v>4.63</v>
      </c>
      <c r="DS562" s="107">
        <v>405.97</v>
      </c>
      <c r="DT562" s="107">
        <v>29491.759999999998</v>
      </c>
      <c r="DU562" s="112">
        <v>29460.97</v>
      </c>
      <c r="DV562" s="107">
        <v>30.16</v>
      </c>
      <c r="DW562" s="107">
        <v>845.23</v>
      </c>
      <c r="DX562" s="112">
        <v>22085.06</v>
      </c>
      <c r="DY562" s="107">
        <v>22.61</v>
      </c>
      <c r="DZ562" s="107">
        <v>774.8</v>
      </c>
      <c r="EA562" s="112">
        <v>14750.23</v>
      </c>
      <c r="EB562" s="107">
        <v>15.1</v>
      </c>
      <c r="EC562" s="107">
        <v>491.43</v>
      </c>
      <c r="ED562" s="112">
        <v>7406.43</v>
      </c>
      <c r="EE562" s="107">
        <v>7.58</v>
      </c>
      <c r="EF562" s="107">
        <v>399.76</v>
      </c>
      <c r="EG562" s="107">
        <v>7340971.79</v>
      </c>
      <c r="EH562" s="111">
        <v>7364648.1399999997</v>
      </c>
      <c r="EI562" s="107">
        <v>20.797000000000001</v>
      </c>
      <c r="EJ562" s="107">
        <v>883.89</v>
      </c>
      <c r="EK562" s="112">
        <v>6411884.9289999995</v>
      </c>
      <c r="EL562" s="107">
        <v>18.106999999999999</v>
      </c>
      <c r="EM562" s="107">
        <v>818.78</v>
      </c>
      <c r="EN562" s="112">
        <v>5489095.38234</v>
      </c>
      <c r="EO562" s="107">
        <v>15.500999999999999</v>
      </c>
      <c r="EP562" s="107">
        <v>765.81100000000004</v>
      </c>
      <c r="EQ562" s="112">
        <v>4582921.9042800004</v>
      </c>
      <c r="ER562" s="107">
        <v>12.942</v>
      </c>
      <c r="ES562" s="107">
        <v>623.42999999999995</v>
      </c>
      <c r="ET562" s="112">
        <v>3668249.73006</v>
      </c>
      <c r="EU562" s="107">
        <v>10.359</v>
      </c>
      <c r="EV562" s="107">
        <v>541.33399999999995</v>
      </c>
      <c r="EW562" s="112">
        <v>2749682.3201000001</v>
      </c>
      <c r="EX562" s="107">
        <v>7.7649999999999997</v>
      </c>
      <c r="EY562" s="107">
        <v>480.30500000000001</v>
      </c>
      <c r="EZ562" s="112">
        <v>1839967.7186400001</v>
      </c>
      <c r="FA562" s="107">
        <v>5.1959999999999997</v>
      </c>
      <c r="FB562" s="107">
        <v>426.45499999999998</v>
      </c>
      <c r="FC562" s="112">
        <v>915734.51124000002</v>
      </c>
      <c r="FD562" s="107">
        <v>2.5859999999999999</v>
      </c>
      <c r="FE562" s="107">
        <v>373.94099999999997</v>
      </c>
      <c r="FF562" s="107">
        <v>600.41</v>
      </c>
      <c r="FG562" s="112">
        <v>604.83000000000004</v>
      </c>
      <c r="FH562" s="107">
        <v>1.79</v>
      </c>
      <c r="FI562" s="107">
        <v>307.57</v>
      </c>
      <c r="FJ562" s="112">
        <v>302.14</v>
      </c>
      <c r="FK562" s="107">
        <v>0.89</v>
      </c>
      <c r="FL562" s="107">
        <v>295.45999999999998</v>
      </c>
      <c r="FM562" s="107">
        <v>386.06</v>
      </c>
      <c r="FN562" s="112">
        <v>394.35</v>
      </c>
      <c r="FO562" s="107">
        <v>2.89</v>
      </c>
      <c r="FP562" s="107">
        <v>299.05</v>
      </c>
      <c r="FQ562" s="112">
        <v>195.6</v>
      </c>
      <c r="FR562" s="107">
        <v>1.43</v>
      </c>
      <c r="FS562" s="107">
        <v>295.18</v>
      </c>
      <c r="FT562" s="107">
        <v>260.64999999999998</v>
      </c>
      <c r="FU562" s="107">
        <v>22.63</v>
      </c>
      <c r="FV562" s="107">
        <v>879.38</v>
      </c>
      <c r="FW562" s="107">
        <v>267.64</v>
      </c>
      <c r="FX562" s="107">
        <v>23.23</v>
      </c>
      <c r="FY562" s="107">
        <v>912.52</v>
      </c>
      <c r="FZ562" s="107">
        <v>5311346.72</v>
      </c>
      <c r="GA562" s="107">
        <v>35.86</v>
      </c>
      <c r="GB562" s="107">
        <v>853.91</v>
      </c>
      <c r="GC562" s="107">
        <v>59987667.229999997</v>
      </c>
      <c r="GD562" s="107">
        <v>405.06</v>
      </c>
      <c r="GE562" s="113">
        <v>873.96</v>
      </c>
      <c r="GF562" s="113">
        <v>290.89999999999998</v>
      </c>
      <c r="GG562" s="113">
        <v>21.2</v>
      </c>
      <c r="GH562" s="113">
        <v>5.4</v>
      </c>
      <c r="GI562" s="113">
        <v>108.9</v>
      </c>
      <c r="GJ562" s="113">
        <v>32.299999999999997</v>
      </c>
      <c r="GK562" s="113">
        <v>229.3</v>
      </c>
      <c r="GL562" s="107">
        <v>0</v>
      </c>
      <c r="GM562" s="107">
        <v>2</v>
      </c>
      <c r="GN562" s="107">
        <v>0</v>
      </c>
      <c r="GO562" s="133">
        <v>0</v>
      </c>
      <c r="GP562" s="133">
        <v>10</v>
      </c>
      <c r="GQ562" s="133">
        <v>0</v>
      </c>
      <c r="GR562" s="133" t="s">
        <v>1103</v>
      </c>
      <c r="GS562" s="72"/>
      <c r="GT562" s="72">
        <v>0.92669999999999997</v>
      </c>
      <c r="GU562" s="72">
        <v>0.9456</v>
      </c>
      <c r="GV562" s="72">
        <v>0.95120000000000005</v>
      </c>
      <c r="GW562" s="72">
        <v>0.92930000000000001</v>
      </c>
      <c r="GX562" s="72" t="s">
        <v>1085</v>
      </c>
      <c r="GY562" s="72">
        <v>1</v>
      </c>
      <c r="GZ562" s="72">
        <v>2400</v>
      </c>
      <c r="HA562" s="133" t="s">
        <v>1086</v>
      </c>
      <c r="HB562" s="133">
        <v>395.1</v>
      </c>
      <c r="HC562" s="53" t="str">
        <f>IF(IFERROR(FIND("TGG",#REF!),"0")&lt;&gt;"0",SUBSTITUTE(#REF!,"TGG",""),"0")</f>
        <v>0</v>
      </c>
      <c r="HD562" s="56">
        <f t="shared" si="59"/>
        <v>2021</v>
      </c>
      <c r="HF562" s="56" t="e">
        <f>MATCH(ROUND(#REF!,1),#REF!,0)</f>
        <v>#REF!</v>
      </c>
      <c r="HG562" s="56" t="e">
        <f>MATCH(ROUND(#REF!,1),#REF!,0)</f>
        <v>#REF!</v>
      </c>
      <c r="HH562" s="56" t="e">
        <f>MATCH(ROUND(#REF!,1),#REF!,0)</f>
        <v>#REF!</v>
      </c>
      <c r="HI562" s="56" t="e">
        <f>MATCH(ROUND(#REF!,1),#REF!,0)</f>
        <v>#REF!</v>
      </c>
      <c r="HK562" s="115">
        <f t="shared" si="56"/>
        <v>2</v>
      </c>
      <c r="HL562" s="115" t="str" cm="1">
        <f t="array" ref="HL562">IFERROR(INDEX(#REF!,'5. Data Set'!HH562),"")</f>
        <v/>
      </c>
      <c r="HN562" s="116" t="str" cm="1">
        <f t="array" ref="HN562">IF(IFERROR(INDEX($E$5:$E$900,SMALL(IF(ROUND($EH$5:$EH$900,1)=ROUND($EH562,1),ROW($EH$5:$EH$900)-4,""),1)),"")=$E562,"",IFERROR(INDEX($E$5:$E$900,SMALL(IF(ROUND($EH$5:$EH$900,1)=ROUND($EH562,1),ROW($EH$5:$EH$900)-4,""),1)),""))</f>
        <v/>
      </c>
      <c r="HO562" s="116" t="str" cm="1">
        <f t="array" ref="HO562">IF(IFERROR(INDEX($E$5:$E$900,SMALL(IF(ROUND($EH$5:$EH$900,1)=ROUND($EH562,1),ROW($EH$5:$EH$900)-4,""),2)),"")=$E562,"",IFERROR(INDEX($E$5:$E$900,SMALL(IF(ROUND($EH$5:$EH$900,1)=ROUND($EH562,1),ROW($EH$5:$EH$900)-4,""),2)),""))</f>
        <v/>
      </c>
      <c r="HP562" s="116" t="str" cm="1">
        <f t="array" ref="HP562">IF(IFERROR(INDEX($E$5:$E$900,SMALL(IF(ROUND($EH$5:$EH$900,1)=ROUND($EH562,1),ROW($EH$5:$EH$900)-4,""),3)),"")=$E562,"",IFERROR(INDEX($E$5:$E$900,SMALL(IF(ROUND($EH$5:$EH$900,1)=ROUND($EH562,1),ROW($EH$5:$EH$900)-4,""),3)),""))</f>
        <v/>
      </c>
      <c r="HQ562" s="117" t="str" cm="1">
        <f t="array" ref="HQ562">IF(IFERROR(INDEX($E$5:$E$900,SMALL(IF(ROUND($EH$5:$EH$900,1)=ROUND($EH562,1),ROW($EH$5:$EH$900)-4,""),4)),"")=$E562,"",IFERROR(INDEX($E$5:$E$900,SMALL(IF(ROUND($EH$5:$EH$900,1)=ROUND($EH562,1),ROW($EH$5:$EH$900)-4,""),4)),""))</f>
        <v/>
      </c>
      <c r="HR562" s="118"/>
      <c r="HS562" s="105" t="str">
        <f t="shared" si="57"/>
        <v>BCXZ</v>
      </c>
      <c r="HT562" s="119" t="str">
        <f t="shared" si="58"/>
        <v/>
      </c>
      <c r="HU562" s="119" t="str">
        <f t="shared" si="58"/>
        <v/>
      </c>
      <c r="HV562" s="119" t="str">
        <f t="shared" si="58"/>
        <v/>
      </c>
      <c r="HW562" s="119" t="str">
        <f t="shared" si="58"/>
        <v/>
      </c>
    </row>
    <row r="563" spans="1:231" ht="12.75" customHeight="1" x14ac:dyDescent="0.3">
      <c r="A563" s="110" t="s">
        <v>1072</v>
      </c>
      <c r="B563" s="110" t="s">
        <v>1686</v>
      </c>
      <c r="C563" s="107" t="s">
        <v>1074</v>
      </c>
      <c r="D563" s="108">
        <v>2021</v>
      </c>
      <c r="E563" s="109" t="s">
        <v>1689</v>
      </c>
      <c r="F563" s="107" t="s">
        <v>309</v>
      </c>
      <c r="G563" s="107" t="s">
        <v>1076</v>
      </c>
      <c r="H563" s="107" t="s">
        <v>1076</v>
      </c>
      <c r="I563" s="107" t="s">
        <v>1076</v>
      </c>
      <c r="J563" s="107" t="s">
        <v>1076</v>
      </c>
      <c r="K563" s="107" t="s">
        <v>1076</v>
      </c>
      <c r="L563" s="107" t="s">
        <v>1076</v>
      </c>
      <c r="M563" s="107" t="s">
        <v>1076</v>
      </c>
      <c r="N563" s="107" t="s">
        <v>1076</v>
      </c>
      <c r="O563" s="107" t="s">
        <v>1076</v>
      </c>
      <c r="P563" s="107" t="s">
        <v>1076</v>
      </c>
      <c r="Q563" s="107" t="s">
        <v>1076</v>
      </c>
      <c r="R563" s="107" t="s">
        <v>1076</v>
      </c>
      <c r="S563" s="107" t="s">
        <v>1076</v>
      </c>
      <c r="T563" s="107" t="s">
        <v>1077</v>
      </c>
      <c r="U563" s="107" t="s">
        <v>1076</v>
      </c>
      <c r="V563" s="107" t="s">
        <v>1077</v>
      </c>
      <c r="W563" s="168" t="s">
        <v>19</v>
      </c>
      <c r="X563" s="105" t="s">
        <v>1271</v>
      </c>
      <c r="Y563" s="107" t="s">
        <v>296</v>
      </c>
      <c r="Z563" s="107">
        <v>1</v>
      </c>
      <c r="AA563" s="107" t="s">
        <v>1078</v>
      </c>
      <c r="AB563" s="110">
        <v>2</v>
      </c>
      <c r="AC563" s="110">
        <v>2</v>
      </c>
      <c r="AD563" s="107">
        <v>2793</v>
      </c>
      <c r="AE563" s="107">
        <v>8</v>
      </c>
      <c r="AF563" s="107">
        <v>2</v>
      </c>
      <c r="AG563" s="107">
        <v>255700</v>
      </c>
      <c r="AH563" s="107">
        <v>16</v>
      </c>
      <c r="AI563" s="107" t="s">
        <v>1684</v>
      </c>
      <c r="AJ563" s="110">
        <v>2</v>
      </c>
      <c r="AK563" s="110"/>
      <c r="AL563" s="107"/>
      <c r="AM563" s="107">
        <v>2</v>
      </c>
      <c r="AN563" s="110" t="s">
        <v>493</v>
      </c>
      <c r="AO563" s="110">
        <v>750</v>
      </c>
      <c r="AP563" s="107" t="s">
        <v>1140</v>
      </c>
      <c r="AQ563" s="107" t="s">
        <v>1081</v>
      </c>
      <c r="AR563" s="107" t="s">
        <v>319</v>
      </c>
      <c r="AS563" s="107" t="s">
        <v>1159</v>
      </c>
      <c r="AT563" s="107" t="s">
        <v>478</v>
      </c>
      <c r="AU563" s="111">
        <v>10.448</v>
      </c>
      <c r="AV563" s="111">
        <v>16.802</v>
      </c>
      <c r="AW563" s="111">
        <v>13.367000000000001</v>
      </c>
      <c r="AX563" s="111">
        <v>9.7460000000000004</v>
      </c>
      <c r="AY563" s="111">
        <v>8.6289999999999996</v>
      </c>
      <c r="AZ563" s="111">
        <v>14.196</v>
      </c>
      <c r="BA563" s="111">
        <v>8.1780000000000008</v>
      </c>
      <c r="BB563" s="111">
        <v>8.0950000000000006</v>
      </c>
      <c r="BC563" s="111">
        <v>13.212999999999999</v>
      </c>
      <c r="BD563" s="111">
        <v>33.838000000000001</v>
      </c>
      <c r="BE563" s="111">
        <v>144.898</v>
      </c>
      <c r="BF563" s="111">
        <v>19.399999999999999</v>
      </c>
      <c r="BG563" s="107">
        <v>29879.279999999999</v>
      </c>
      <c r="BH563" s="112">
        <v>28948.008999999998</v>
      </c>
      <c r="BI563" s="111">
        <v>4.181</v>
      </c>
      <c r="BJ563" s="112">
        <v>253.18799999999999</v>
      </c>
      <c r="BK563" s="112">
        <v>22116.205000000002</v>
      </c>
      <c r="BL563" s="111">
        <v>3.194</v>
      </c>
      <c r="BM563" s="112">
        <v>241.14699999999999</v>
      </c>
      <c r="BN563" s="112">
        <v>14746.012000000001</v>
      </c>
      <c r="BO563" s="111">
        <v>2.13</v>
      </c>
      <c r="BP563" s="112">
        <v>215.66499999999999</v>
      </c>
      <c r="BQ563" s="112">
        <v>7363.951</v>
      </c>
      <c r="BR563" s="111">
        <v>1.0629999999999999</v>
      </c>
      <c r="BS563" s="107">
        <v>192.75700000000001</v>
      </c>
      <c r="BT563" s="107">
        <v>421898.65</v>
      </c>
      <c r="BU563" s="112">
        <v>422085.57500000001</v>
      </c>
      <c r="BV563" s="107">
        <v>7.1529999999999996</v>
      </c>
      <c r="BW563" s="107">
        <v>266.36599999999999</v>
      </c>
      <c r="BX563" s="107">
        <v>316572.53100000002</v>
      </c>
      <c r="BY563" s="107">
        <v>5.3650000000000002</v>
      </c>
      <c r="BZ563" s="107">
        <v>257.02600000000001</v>
      </c>
      <c r="CA563" s="107">
        <v>211022.74</v>
      </c>
      <c r="CB563" s="107">
        <v>3.5760000000000001</v>
      </c>
      <c r="CC563" s="107">
        <v>223.23599999999999</v>
      </c>
      <c r="CD563" s="107">
        <v>105452.049</v>
      </c>
      <c r="CE563" s="107">
        <v>1.7869999999999999</v>
      </c>
      <c r="CF563" s="107">
        <v>201.36500000000001</v>
      </c>
      <c r="CG563" s="107">
        <v>83439.72</v>
      </c>
      <c r="CH563" s="112">
        <v>82942.736000000004</v>
      </c>
      <c r="CI563" s="107">
        <v>5.2009999999999996</v>
      </c>
      <c r="CJ563" s="107">
        <v>241.33099999999999</v>
      </c>
      <c r="CK563" s="107">
        <v>62556.326000000001</v>
      </c>
      <c r="CL563" s="107">
        <v>3.923</v>
      </c>
      <c r="CM563" s="107">
        <v>232.13200000000001</v>
      </c>
      <c r="CN563" s="107">
        <v>41725.415000000001</v>
      </c>
      <c r="CO563" s="107">
        <v>2.617</v>
      </c>
      <c r="CP563" s="107">
        <v>207.37799999999999</v>
      </c>
      <c r="CQ563" s="107">
        <v>20823.001</v>
      </c>
      <c r="CR563" s="107">
        <v>1.306</v>
      </c>
      <c r="CS563" s="107">
        <v>187.98</v>
      </c>
      <c r="CT563" s="107">
        <v>56847.66</v>
      </c>
      <c r="CU563" s="107">
        <v>56993.04</v>
      </c>
      <c r="CV563" s="107">
        <v>3.79</v>
      </c>
      <c r="CW563" s="107">
        <v>241.82</v>
      </c>
      <c r="CX563" s="112">
        <v>42618.68</v>
      </c>
      <c r="CY563" s="107">
        <v>2.83</v>
      </c>
      <c r="CZ563" s="107">
        <v>224.34</v>
      </c>
      <c r="DA563" s="112">
        <v>28456.79</v>
      </c>
      <c r="DB563" s="107">
        <v>1.89</v>
      </c>
      <c r="DC563" s="107">
        <v>207.61</v>
      </c>
      <c r="DD563" s="112">
        <v>14220.63</v>
      </c>
      <c r="DE563" s="107">
        <v>0.94</v>
      </c>
      <c r="DF563" s="107">
        <v>188.22</v>
      </c>
      <c r="DG563" s="107">
        <v>70541.69</v>
      </c>
      <c r="DH563" s="112">
        <v>70715.55</v>
      </c>
      <c r="DI563" s="107">
        <v>3.39</v>
      </c>
      <c r="DJ563" s="107">
        <v>242.82</v>
      </c>
      <c r="DK563" s="112">
        <v>52912.38</v>
      </c>
      <c r="DL563" s="107">
        <v>2.5299999999999998</v>
      </c>
      <c r="DM563" s="107">
        <v>229.36</v>
      </c>
      <c r="DN563" s="112">
        <v>35252.129999999997</v>
      </c>
      <c r="DO563" s="107">
        <v>1.69</v>
      </c>
      <c r="DP563" s="107">
        <v>209.48</v>
      </c>
      <c r="DQ563" s="112">
        <v>17651.439999999999</v>
      </c>
      <c r="DR563" s="107">
        <v>0.85</v>
      </c>
      <c r="DS563" s="107">
        <v>189.13</v>
      </c>
      <c r="DT563" s="107">
        <v>5363.12</v>
      </c>
      <c r="DU563" s="112">
        <v>5367.26</v>
      </c>
      <c r="DV563" s="107">
        <v>5.49</v>
      </c>
      <c r="DW563" s="107">
        <v>240.68</v>
      </c>
      <c r="DX563" s="112">
        <v>4036.59</v>
      </c>
      <c r="DY563" s="107">
        <v>4.13</v>
      </c>
      <c r="DZ563" s="107">
        <v>223.99</v>
      </c>
      <c r="EA563" s="112">
        <v>2677.15</v>
      </c>
      <c r="EB563" s="107">
        <v>2.74</v>
      </c>
      <c r="EC563" s="107">
        <v>207.65</v>
      </c>
      <c r="ED563" s="112">
        <v>1343.81</v>
      </c>
      <c r="EE563" s="107">
        <v>1.38</v>
      </c>
      <c r="EF563" s="107">
        <v>188.27</v>
      </c>
      <c r="EG563" s="107">
        <v>1344501.66</v>
      </c>
      <c r="EH563" s="111">
        <v>1352206.56</v>
      </c>
      <c r="EI563" s="107">
        <v>3.819</v>
      </c>
      <c r="EJ563" s="107">
        <v>253.4</v>
      </c>
      <c r="EK563" s="112">
        <v>1174658.6529999999</v>
      </c>
      <c r="EL563" s="107">
        <v>3.3170000000000002</v>
      </c>
      <c r="EM563" s="107">
        <v>246.53800000000001</v>
      </c>
      <c r="EN563" s="112">
        <v>1009928.39368</v>
      </c>
      <c r="EO563" s="107">
        <v>2.8519999999999999</v>
      </c>
      <c r="EP563" s="107">
        <v>235.35900000000001</v>
      </c>
      <c r="EQ563" s="112">
        <v>837475.68409999995</v>
      </c>
      <c r="ER563" s="107">
        <v>2.3650000000000002</v>
      </c>
      <c r="ES563" s="107">
        <v>224.62700000000001</v>
      </c>
      <c r="ET563" s="112">
        <v>671042.88430000003</v>
      </c>
      <c r="EU563" s="107">
        <v>1.895</v>
      </c>
      <c r="EV563" s="107">
        <v>215.17099999999999</v>
      </c>
      <c r="EW563" s="112">
        <v>502485.41045999998</v>
      </c>
      <c r="EX563" s="107">
        <v>1.419</v>
      </c>
      <c r="EY563" s="107">
        <v>205.49600000000001</v>
      </c>
      <c r="EZ563" s="112">
        <v>334990.27364000003</v>
      </c>
      <c r="FA563" s="107">
        <v>0.94599999999999995</v>
      </c>
      <c r="FB563" s="107">
        <v>194.08699999999999</v>
      </c>
      <c r="FC563" s="112">
        <v>169619.81086</v>
      </c>
      <c r="FD563" s="107">
        <v>0.47899999999999998</v>
      </c>
      <c r="FE563" s="107">
        <v>183.726</v>
      </c>
      <c r="FF563" s="107">
        <v>619.46</v>
      </c>
      <c r="FG563" s="112">
        <v>640.57000000000005</v>
      </c>
      <c r="FH563" s="107">
        <v>1.89</v>
      </c>
      <c r="FI563" s="107">
        <v>169.03</v>
      </c>
      <c r="FJ563" s="112">
        <v>308.04000000000002</v>
      </c>
      <c r="FK563" s="107">
        <v>0.91</v>
      </c>
      <c r="FL563" s="107">
        <v>155.5</v>
      </c>
      <c r="FM563" s="107">
        <v>400.52</v>
      </c>
      <c r="FN563" s="112">
        <v>393.72</v>
      </c>
      <c r="FO563" s="107">
        <v>2.88</v>
      </c>
      <c r="FP563" s="107">
        <v>157.78</v>
      </c>
      <c r="FQ563" s="112">
        <v>200.83</v>
      </c>
      <c r="FR563" s="107">
        <v>1.47</v>
      </c>
      <c r="FS563" s="107">
        <v>153.86000000000001</v>
      </c>
      <c r="FT563" s="107">
        <v>112.66</v>
      </c>
      <c r="FU563" s="107">
        <v>9.7799999999999994</v>
      </c>
      <c r="FV563" s="107">
        <v>284.64</v>
      </c>
      <c r="FW563" s="107">
        <v>108.55</v>
      </c>
      <c r="FX563" s="107">
        <v>9.42</v>
      </c>
      <c r="FY563" s="107">
        <v>282.75</v>
      </c>
      <c r="FZ563" s="107">
        <v>961974.61</v>
      </c>
      <c r="GA563" s="107">
        <v>6.5</v>
      </c>
      <c r="GB563" s="107">
        <v>250.92</v>
      </c>
      <c r="GC563" s="107">
        <v>5391894.0800000001</v>
      </c>
      <c r="GD563" s="107">
        <v>36.409999999999997</v>
      </c>
      <c r="GE563" s="113">
        <v>251.27</v>
      </c>
      <c r="GF563" s="113">
        <v>145.1</v>
      </c>
      <c r="GG563" s="113">
        <v>11.3</v>
      </c>
      <c r="GH563" s="113">
        <v>10.3</v>
      </c>
      <c r="GI563" s="113">
        <v>70</v>
      </c>
      <c r="GJ563" s="113">
        <v>19.399999999999999</v>
      </c>
      <c r="GK563" s="113">
        <v>229</v>
      </c>
      <c r="GL563" s="107">
        <v>0</v>
      </c>
      <c r="GM563" s="107">
        <v>2</v>
      </c>
      <c r="GN563" s="107">
        <v>0</v>
      </c>
      <c r="GO563" s="133">
        <v>0</v>
      </c>
      <c r="GP563" s="133">
        <v>0</v>
      </c>
      <c r="GQ563" s="133">
        <v>0</v>
      </c>
      <c r="GR563" s="133" t="s">
        <v>1103</v>
      </c>
      <c r="GS563" s="72"/>
      <c r="GT563" s="72">
        <v>0.91159999999999997</v>
      </c>
      <c r="GU563" s="72">
        <v>0.93479999999999996</v>
      </c>
      <c r="GV563" s="72">
        <v>0.94699999999999995</v>
      </c>
      <c r="GW563" s="72">
        <v>0.93359999999999999</v>
      </c>
      <c r="GX563" s="72" t="s">
        <v>1085</v>
      </c>
      <c r="GY563" s="72">
        <v>1</v>
      </c>
      <c r="GZ563" s="72">
        <v>750</v>
      </c>
      <c r="HA563" s="133" t="s">
        <v>1086</v>
      </c>
      <c r="HB563" s="133">
        <v>158.1</v>
      </c>
      <c r="HC563" s="53" t="str">
        <f>IF(IFERROR(FIND("TGG",#REF!),"0")&lt;&gt;"0",SUBSTITUTE(#REF!,"TGG",""),"0")</f>
        <v>0</v>
      </c>
      <c r="HD563" s="56">
        <f t="shared" si="59"/>
        <v>2021</v>
      </c>
      <c r="HF563" s="56" t="e">
        <f>MATCH(ROUND(#REF!,1),#REF!,0)</f>
        <v>#REF!</v>
      </c>
      <c r="HG563" s="56" t="e">
        <f>MATCH(ROUND(#REF!,1),#REF!,0)</f>
        <v>#REF!</v>
      </c>
      <c r="HH563" s="56" t="e">
        <f>MATCH(ROUND(#REF!,1),#REF!,0)</f>
        <v>#REF!</v>
      </c>
      <c r="HI563" s="56" t="e">
        <f>MATCH(ROUND(#REF!,1),#REF!,0)</f>
        <v>#REF!</v>
      </c>
      <c r="HK563" s="115">
        <f t="shared" si="56"/>
        <v>2</v>
      </c>
      <c r="HL563" s="115" t="str" cm="1">
        <f t="array" ref="HL563">IFERROR(INDEX(#REF!,'5. Data Set'!HH563),"")</f>
        <v/>
      </c>
      <c r="HN563" s="116" t="str" cm="1">
        <f t="array" ref="HN563">IF(IFERROR(INDEX($E$5:$E$900,SMALL(IF(ROUND($EH$5:$EH$900,1)=ROUND($EH563,1),ROW($EH$5:$EH$900)-4,""),1)),"")=$E563,"",IFERROR(INDEX($E$5:$E$900,SMALL(IF(ROUND($EH$5:$EH$900,1)=ROUND($EH563,1),ROW($EH$5:$EH$900)-4,""),1)),""))</f>
        <v/>
      </c>
      <c r="HO563" s="116" t="str" cm="1">
        <f t="array" ref="HO563">IF(IFERROR(INDEX($E$5:$E$900,SMALL(IF(ROUND($EH$5:$EH$900,1)=ROUND($EH563,1),ROW($EH$5:$EH$900)-4,""),2)),"")=$E563,"",IFERROR(INDEX($E$5:$E$900,SMALL(IF(ROUND($EH$5:$EH$900,1)=ROUND($EH563,1),ROW($EH$5:$EH$900)-4,""),2)),""))</f>
        <v/>
      </c>
      <c r="HP563" s="116" t="str" cm="1">
        <f t="array" ref="HP563">IF(IFERROR(INDEX($E$5:$E$900,SMALL(IF(ROUND($EH$5:$EH$900,1)=ROUND($EH563,1),ROW($EH$5:$EH$900)-4,""),3)),"")=$E563,"",IFERROR(INDEX($E$5:$E$900,SMALL(IF(ROUND($EH$5:$EH$900,1)=ROUND($EH563,1),ROW($EH$5:$EH$900)-4,""),3)),""))</f>
        <v/>
      </c>
      <c r="HQ563" s="117" t="str" cm="1">
        <f t="array" ref="HQ563">IF(IFERROR(INDEX($E$5:$E$900,SMALL(IF(ROUND($EH$5:$EH$900,1)=ROUND($EH563,1),ROW($EH$5:$EH$900)-4,""),4)),"")=$E563,"",IFERROR(INDEX($E$5:$E$900,SMALL(IF(ROUND($EH$5:$EH$900,1)=ROUND($EH563,1),ROW($EH$5:$EH$900)-4,""),4)),""))</f>
        <v/>
      </c>
      <c r="HR563" s="118"/>
      <c r="HS563" s="105" t="str">
        <f t="shared" si="57"/>
        <v>BCXZ</v>
      </c>
      <c r="HT563" s="119" t="str">
        <f t="shared" si="58"/>
        <v/>
      </c>
      <c r="HU563" s="119" t="str">
        <f t="shared" si="58"/>
        <v/>
      </c>
      <c r="HV563" s="119" t="str">
        <f t="shared" si="58"/>
        <v/>
      </c>
      <c r="HW563" s="119" t="str">
        <f t="shared" si="58"/>
        <v/>
      </c>
    </row>
    <row r="564" spans="1:231" ht="15" customHeight="1" x14ac:dyDescent="0.3">
      <c r="A564" s="110" t="s">
        <v>1072</v>
      </c>
      <c r="B564" s="110" t="s">
        <v>1686</v>
      </c>
      <c r="C564" s="107" t="s">
        <v>1074</v>
      </c>
      <c r="D564" s="108">
        <v>2021</v>
      </c>
      <c r="E564" s="109" t="s">
        <v>1690</v>
      </c>
      <c r="F564" s="107" t="s">
        <v>49</v>
      </c>
      <c r="G564" s="107" t="s">
        <v>1076</v>
      </c>
      <c r="H564" s="107" t="s">
        <v>1076</v>
      </c>
      <c r="I564" s="107" t="s">
        <v>1076</v>
      </c>
      <c r="J564" s="107" t="s">
        <v>1076</v>
      </c>
      <c r="K564" s="107" t="s">
        <v>1076</v>
      </c>
      <c r="L564" s="107" t="s">
        <v>1076</v>
      </c>
      <c r="M564" s="107" t="s">
        <v>1076</v>
      </c>
      <c r="N564" s="107" t="s">
        <v>1076</v>
      </c>
      <c r="O564" s="107" t="s">
        <v>1076</v>
      </c>
      <c r="P564" s="107" t="s">
        <v>1076</v>
      </c>
      <c r="Q564" s="107" t="s">
        <v>1076</v>
      </c>
      <c r="R564" s="107" t="s">
        <v>1076</v>
      </c>
      <c r="S564" s="107" t="s">
        <v>1076</v>
      </c>
      <c r="T564" s="107" t="s">
        <v>1077</v>
      </c>
      <c r="U564" s="107" t="s">
        <v>1076</v>
      </c>
      <c r="V564" s="107" t="s">
        <v>1077</v>
      </c>
      <c r="W564" s="168" t="s">
        <v>19</v>
      </c>
      <c r="X564" s="105" t="s">
        <v>1271</v>
      </c>
      <c r="Y564" s="107" t="s">
        <v>296</v>
      </c>
      <c r="Z564" s="107">
        <v>1</v>
      </c>
      <c r="AA564" s="107" t="s">
        <v>1691</v>
      </c>
      <c r="AB564" s="110">
        <v>2</v>
      </c>
      <c r="AC564" s="110">
        <v>2</v>
      </c>
      <c r="AD564" s="107">
        <v>1995</v>
      </c>
      <c r="AE564" s="107">
        <v>32</v>
      </c>
      <c r="AF564" s="107">
        <v>2</v>
      </c>
      <c r="AG564" s="107">
        <v>255700</v>
      </c>
      <c r="AH564" s="107">
        <v>16</v>
      </c>
      <c r="AI564" s="107" t="s">
        <v>1684</v>
      </c>
      <c r="AJ564" s="110">
        <v>2</v>
      </c>
      <c r="AK564" s="110"/>
      <c r="AL564" s="107"/>
      <c r="AM564" s="107">
        <v>2</v>
      </c>
      <c r="AN564" s="110" t="s">
        <v>493</v>
      </c>
      <c r="AO564" s="110">
        <v>750</v>
      </c>
      <c r="AP564" s="107" t="s">
        <v>1140</v>
      </c>
      <c r="AQ564" s="107" t="s">
        <v>1081</v>
      </c>
      <c r="AR564" s="107" t="s">
        <v>319</v>
      </c>
      <c r="AS564" s="107" t="s">
        <v>1159</v>
      </c>
      <c r="AT564" s="107" t="s">
        <v>478</v>
      </c>
      <c r="AU564" s="111">
        <v>19.231999999999999</v>
      </c>
      <c r="AV564" s="111">
        <v>23.276</v>
      </c>
      <c r="AW564" s="111">
        <v>26.675999999999998</v>
      </c>
      <c r="AX564" s="111">
        <v>15.055999999999999</v>
      </c>
      <c r="AY564" s="111">
        <v>14.125</v>
      </c>
      <c r="AZ564" s="111">
        <v>23.274999999999999</v>
      </c>
      <c r="BA564" s="111">
        <v>15.693</v>
      </c>
      <c r="BB564" s="111">
        <v>3.7909999999999999</v>
      </c>
      <c r="BC564" s="111">
        <v>6.3780000000000001</v>
      </c>
      <c r="BD564" s="111">
        <v>28.998999999999999</v>
      </c>
      <c r="BE564" s="111">
        <v>225.56700000000001</v>
      </c>
      <c r="BF564" s="111">
        <v>27.5</v>
      </c>
      <c r="BG564" s="107">
        <v>141256.07999999999</v>
      </c>
      <c r="BH564" s="112">
        <v>141384.83600000001</v>
      </c>
      <c r="BI564" s="111">
        <v>20.417999999999999</v>
      </c>
      <c r="BJ564" s="112">
        <v>755.81299999999999</v>
      </c>
      <c r="BK564" s="112">
        <v>106091.633</v>
      </c>
      <c r="BL564" s="111">
        <v>15.321</v>
      </c>
      <c r="BM564" s="112">
        <v>691.04200000000003</v>
      </c>
      <c r="BN564" s="112">
        <v>70626.047999999995</v>
      </c>
      <c r="BO564" s="111">
        <v>10.199999999999999</v>
      </c>
      <c r="BP564" s="112">
        <v>536.83900000000006</v>
      </c>
      <c r="BQ564" s="112">
        <v>35339.991000000002</v>
      </c>
      <c r="BR564" s="111">
        <v>5.1040000000000001</v>
      </c>
      <c r="BS564" s="107">
        <v>424.54500000000002</v>
      </c>
      <c r="BT564" s="107">
        <v>1520508.25</v>
      </c>
      <c r="BU564" s="112">
        <v>1521538.2830000001</v>
      </c>
      <c r="BV564" s="107">
        <v>25.785</v>
      </c>
      <c r="BW564" s="107">
        <v>771.077</v>
      </c>
      <c r="BX564" s="107">
        <v>1140539.8970000001</v>
      </c>
      <c r="BY564" s="107">
        <v>19.329000000000001</v>
      </c>
      <c r="BZ564" s="107">
        <v>687.01599999999996</v>
      </c>
      <c r="CA564" s="107">
        <v>760563.92299999995</v>
      </c>
      <c r="CB564" s="107">
        <v>12.888999999999999</v>
      </c>
      <c r="CC564" s="107">
        <v>612.28099999999995</v>
      </c>
      <c r="CD564" s="107">
        <v>380240.76199999999</v>
      </c>
      <c r="CE564" s="107">
        <v>6.444</v>
      </c>
      <c r="CF564" s="107">
        <v>434.80599999999998</v>
      </c>
      <c r="CG564" s="107">
        <v>444205.31</v>
      </c>
      <c r="CH564" s="112">
        <v>441518.02600000001</v>
      </c>
      <c r="CI564" s="107">
        <v>27.687000000000001</v>
      </c>
      <c r="CJ564" s="107">
        <v>718.80600000000004</v>
      </c>
      <c r="CK564" s="107">
        <v>332960.33199999999</v>
      </c>
      <c r="CL564" s="107">
        <v>20.88</v>
      </c>
      <c r="CM564" s="107">
        <v>711.697</v>
      </c>
      <c r="CN564" s="107">
        <v>222148.375</v>
      </c>
      <c r="CO564" s="107">
        <v>13.930999999999999</v>
      </c>
      <c r="CP564" s="107">
        <v>513.54200000000003</v>
      </c>
      <c r="CQ564" s="107">
        <v>111165.409</v>
      </c>
      <c r="CR564" s="107">
        <v>6.9710000000000001</v>
      </c>
      <c r="CS564" s="107">
        <v>422.00299999999999</v>
      </c>
      <c r="CT564" s="107">
        <v>215625.81</v>
      </c>
      <c r="CU564" s="107">
        <v>215736.06</v>
      </c>
      <c r="CV564" s="107">
        <v>14.33</v>
      </c>
      <c r="CW564" s="107">
        <v>685.06</v>
      </c>
      <c r="CX564" s="112">
        <v>161875.85999999999</v>
      </c>
      <c r="CY564" s="107">
        <v>10.75</v>
      </c>
      <c r="CZ564" s="107">
        <v>647.07000000000005</v>
      </c>
      <c r="DA564" s="112">
        <v>107881.79</v>
      </c>
      <c r="DB564" s="107">
        <v>7.17</v>
      </c>
      <c r="DC564" s="107">
        <v>444.76</v>
      </c>
      <c r="DD564" s="112">
        <v>53953.91</v>
      </c>
      <c r="DE564" s="107">
        <v>3.58</v>
      </c>
      <c r="DF564" s="107">
        <v>390.43</v>
      </c>
      <c r="DG564" s="107">
        <v>293289.65999999997</v>
      </c>
      <c r="DH564" s="112">
        <v>293368.78000000003</v>
      </c>
      <c r="DI564" s="107">
        <v>14.05</v>
      </c>
      <c r="DJ564" s="107">
        <v>718.46</v>
      </c>
      <c r="DK564" s="112">
        <v>219925.59</v>
      </c>
      <c r="DL564" s="107">
        <v>10.53</v>
      </c>
      <c r="DM564" s="107">
        <v>678.85</v>
      </c>
      <c r="DN564" s="112">
        <v>146634.63</v>
      </c>
      <c r="DO564" s="107">
        <v>7.02</v>
      </c>
      <c r="DP564" s="107">
        <v>468.8</v>
      </c>
      <c r="DQ564" s="112">
        <v>73381.45</v>
      </c>
      <c r="DR564" s="107">
        <v>3.51</v>
      </c>
      <c r="DS564" s="107">
        <v>400.8</v>
      </c>
      <c r="DT564" s="107">
        <v>22042.080000000002</v>
      </c>
      <c r="DU564" s="112">
        <v>22048.639999999999</v>
      </c>
      <c r="DV564" s="107">
        <v>22.57</v>
      </c>
      <c r="DW564" s="107">
        <v>705.9</v>
      </c>
      <c r="DX564" s="112">
        <v>16523.28</v>
      </c>
      <c r="DY564" s="107">
        <v>16.920000000000002</v>
      </c>
      <c r="DZ564" s="107">
        <v>660.78</v>
      </c>
      <c r="EA564" s="112">
        <v>11008.47</v>
      </c>
      <c r="EB564" s="107">
        <v>11.27</v>
      </c>
      <c r="EC564" s="107">
        <v>450.1</v>
      </c>
      <c r="ED564" s="112">
        <v>5494.23</v>
      </c>
      <c r="EE564" s="107">
        <v>5.62</v>
      </c>
      <c r="EF564" s="107">
        <v>392.77</v>
      </c>
      <c r="EG564" s="107">
        <v>6323363.6699999999</v>
      </c>
      <c r="EH564" s="111">
        <v>6339010.6200000001</v>
      </c>
      <c r="EI564" s="107">
        <v>17.901</v>
      </c>
      <c r="EJ564" s="107">
        <v>745.36</v>
      </c>
      <c r="EK564" s="112">
        <v>5539572.5449999999</v>
      </c>
      <c r="EL564" s="107">
        <v>15.644</v>
      </c>
      <c r="EM564" s="107">
        <v>738.97400000000005</v>
      </c>
      <c r="EN564" s="112">
        <v>4741564.2325999998</v>
      </c>
      <c r="EO564" s="107">
        <v>13.39</v>
      </c>
      <c r="EP564" s="107">
        <v>660.49099999999999</v>
      </c>
      <c r="EQ564" s="112">
        <v>3953664.2760999999</v>
      </c>
      <c r="ER564" s="107">
        <v>11.164999999999999</v>
      </c>
      <c r="ES564" s="107">
        <v>533.89099999999996</v>
      </c>
      <c r="ET564" s="112">
        <v>3167534.8813</v>
      </c>
      <c r="EU564" s="107">
        <v>8.9450000000000003</v>
      </c>
      <c r="EV564" s="107">
        <v>489.99799999999999</v>
      </c>
      <c r="EW564" s="112">
        <v>2362283.4201400001</v>
      </c>
      <c r="EX564" s="107">
        <v>6.6710000000000003</v>
      </c>
      <c r="EY564" s="107">
        <v>452.50099999999998</v>
      </c>
      <c r="EZ564" s="112">
        <v>1579695.1487400001</v>
      </c>
      <c r="FA564" s="107">
        <v>4.4610000000000003</v>
      </c>
      <c r="FB564" s="107">
        <v>415.07499999999999</v>
      </c>
      <c r="FC564" s="112">
        <v>787899.95649999997</v>
      </c>
      <c r="FD564" s="107">
        <v>2.2250000000000001</v>
      </c>
      <c r="FE564" s="107">
        <v>377.19099999999997</v>
      </c>
      <c r="FF564" s="107">
        <v>593.01</v>
      </c>
      <c r="FG564" s="112">
        <v>567.98</v>
      </c>
      <c r="FH564" s="107">
        <v>1.68</v>
      </c>
      <c r="FI564" s="107">
        <v>327.63</v>
      </c>
      <c r="FJ564" s="112">
        <v>296.60000000000002</v>
      </c>
      <c r="FK564" s="107">
        <v>0.88</v>
      </c>
      <c r="FL564" s="107">
        <v>312.25</v>
      </c>
      <c r="FM564" s="107">
        <v>378.69</v>
      </c>
      <c r="FN564" s="112">
        <v>395.59</v>
      </c>
      <c r="FO564" s="107">
        <v>2.9</v>
      </c>
      <c r="FP564" s="107">
        <v>316.81</v>
      </c>
      <c r="FQ564" s="112">
        <v>188.5</v>
      </c>
      <c r="FR564" s="107">
        <v>1.38</v>
      </c>
      <c r="FS564" s="107">
        <v>310.19</v>
      </c>
      <c r="FT564" s="107">
        <v>250.15</v>
      </c>
      <c r="FU564" s="107">
        <v>21.71</v>
      </c>
      <c r="FV564" s="107">
        <v>753.16</v>
      </c>
      <c r="FW564" s="107">
        <v>252.23</v>
      </c>
      <c r="FX564" s="107">
        <v>21.9</v>
      </c>
      <c r="FY564" s="107">
        <v>750.65</v>
      </c>
      <c r="FZ564" s="107">
        <v>4452943.2300000004</v>
      </c>
      <c r="GA564" s="107">
        <v>30.07</v>
      </c>
      <c r="GB564" s="107">
        <v>746.22</v>
      </c>
      <c r="GC564" s="107">
        <v>24559549.25</v>
      </c>
      <c r="GD564" s="107">
        <v>165.84</v>
      </c>
      <c r="GE564" s="113">
        <v>735.2</v>
      </c>
      <c r="GF564" s="113">
        <v>300.10000000000002</v>
      </c>
      <c r="GG564" s="113">
        <v>19.100000000000001</v>
      </c>
      <c r="GH564" s="113">
        <v>4.9000000000000004</v>
      </c>
      <c r="GI564" s="113">
        <v>80.900000000000006</v>
      </c>
      <c r="GJ564" s="113">
        <v>27.5</v>
      </c>
      <c r="GK564" s="113">
        <v>229.3</v>
      </c>
      <c r="GL564" s="107">
        <v>0</v>
      </c>
      <c r="GM564" s="107">
        <v>2</v>
      </c>
      <c r="GN564" s="107">
        <v>0</v>
      </c>
      <c r="GO564" s="133">
        <v>0</v>
      </c>
      <c r="GP564" s="133">
        <v>10</v>
      </c>
      <c r="GQ564" s="133">
        <v>0</v>
      </c>
      <c r="GR564" s="133" t="s">
        <v>1103</v>
      </c>
      <c r="GS564" s="72"/>
      <c r="GT564" s="72">
        <v>0.91159999999999997</v>
      </c>
      <c r="GU564" s="72">
        <v>0.93479999999999996</v>
      </c>
      <c r="GV564" s="72">
        <v>0.94699999999999995</v>
      </c>
      <c r="GW564" s="72">
        <v>0.93359999999999999</v>
      </c>
      <c r="GX564" s="72" t="s">
        <v>1085</v>
      </c>
      <c r="GY564" s="72">
        <v>1</v>
      </c>
      <c r="GZ564" s="72">
        <v>750</v>
      </c>
      <c r="HA564" s="133" t="s">
        <v>1086</v>
      </c>
      <c r="HB564" s="133" t="s">
        <v>981</v>
      </c>
      <c r="HC564" s="53" t="str">
        <f>IF(IFERROR(FIND("TGG",#REF!),"0")&lt;&gt;"0",SUBSTITUTE(#REF!,"TGG",""),"0")</f>
        <v>0</v>
      </c>
      <c r="HD564" s="56">
        <f t="shared" si="59"/>
        <v>2021</v>
      </c>
      <c r="HF564" s="56" t="e">
        <f>MATCH(ROUND(#REF!,1),#REF!,0)</f>
        <v>#REF!</v>
      </c>
      <c r="HG564" s="56" t="e">
        <f>MATCH(ROUND(#REF!,1),#REF!,0)</f>
        <v>#REF!</v>
      </c>
      <c r="HH564" s="56" t="e">
        <f>MATCH(ROUND(#REF!,1),#REF!,0)</f>
        <v>#REF!</v>
      </c>
      <c r="HI564" s="56" t="e">
        <f>MATCH(ROUND(#REF!,1),#REF!,0)</f>
        <v>#REF!</v>
      </c>
      <c r="HK564" s="115">
        <f t="shared" si="56"/>
        <v>2</v>
      </c>
      <c r="HL564" s="115" t="str" cm="1">
        <f t="array" ref="HL564">IFERROR(INDEX(#REF!,'5. Data Set'!HH564),"")</f>
        <v/>
      </c>
      <c r="HN564" s="116" t="str" cm="1">
        <f t="array" ref="HN564">IF(IFERROR(INDEX($E$5:$E$900,SMALL(IF(ROUND($EH$5:$EH$900,1)=ROUND($EH564,1),ROW($EH$5:$EH$900)-4,""),1)),"")=$E564,"",IFERROR(INDEX($E$5:$E$900,SMALL(IF(ROUND($EH$5:$EH$900,1)=ROUND($EH564,1),ROW($EH$5:$EH$900)-4,""),1)),""))</f>
        <v/>
      </c>
      <c r="HO564" s="116" t="str" cm="1">
        <f t="array" ref="HO564">IF(IFERROR(INDEX($E$5:$E$900,SMALL(IF(ROUND($EH$5:$EH$900,1)=ROUND($EH564,1),ROW($EH$5:$EH$900)-4,""),2)),"")=$E564,"",IFERROR(INDEX($E$5:$E$900,SMALL(IF(ROUND($EH$5:$EH$900,1)=ROUND($EH564,1),ROW($EH$5:$EH$900)-4,""),2)),""))</f>
        <v/>
      </c>
      <c r="HP564" s="116" t="str" cm="1">
        <f t="array" ref="HP564">IF(IFERROR(INDEX($E$5:$E$900,SMALL(IF(ROUND($EH$5:$EH$900,1)=ROUND($EH564,1),ROW($EH$5:$EH$900)-4,""),3)),"")=$E564,"",IFERROR(INDEX($E$5:$E$900,SMALL(IF(ROUND($EH$5:$EH$900,1)=ROUND($EH564,1),ROW($EH$5:$EH$900)-4,""),3)),""))</f>
        <v/>
      </c>
      <c r="HQ564" s="117" t="str" cm="1">
        <f t="array" ref="HQ564">IF(IFERROR(INDEX($E$5:$E$900,SMALL(IF(ROUND($EH$5:$EH$900,1)=ROUND($EH564,1),ROW($EH$5:$EH$900)-4,""),4)),"")=$E564,"",IFERROR(INDEX($E$5:$E$900,SMALL(IF(ROUND($EH$5:$EH$900,1)=ROUND($EH564,1),ROW($EH$5:$EH$900)-4,""),4)),""))</f>
        <v/>
      </c>
      <c r="HR564" s="118"/>
      <c r="HS564" s="105" t="str">
        <f t="shared" si="57"/>
        <v>BCXZ</v>
      </c>
      <c r="HT564" s="119" t="str">
        <f t="shared" si="58"/>
        <v/>
      </c>
      <c r="HU564" s="119" t="str">
        <f t="shared" si="58"/>
        <v/>
      </c>
      <c r="HV564" s="119" t="str">
        <f t="shared" si="58"/>
        <v/>
      </c>
      <c r="HW564" s="119" t="str">
        <f t="shared" si="58"/>
        <v/>
      </c>
    </row>
    <row r="565" spans="1:231" ht="12.75" customHeight="1" x14ac:dyDescent="0.3">
      <c r="A565" s="110" t="s">
        <v>1072</v>
      </c>
      <c r="B565" s="110" t="s">
        <v>1692</v>
      </c>
      <c r="C565" s="107" t="s">
        <v>1095</v>
      </c>
      <c r="D565" s="108">
        <v>2020</v>
      </c>
      <c r="E565" s="109" t="s">
        <v>1693</v>
      </c>
      <c r="F565" s="107" t="s">
        <v>300</v>
      </c>
      <c r="G565" s="107" t="s">
        <v>1552</v>
      </c>
      <c r="H565" s="107" t="s">
        <v>1552</v>
      </c>
      <c r="I565" s="107" t="s">
        <v>1552</v>
      </c>
      <c r="J565" s="107" t="s">
        <v>1552</v>
      </c>
      <c r="K565" s="107" t="s">
        <v>1552</v>
      </c>
      <c r="L565" s="107" t="s">
        <v>1552</v>
      </c>
      <c r="M565" s="107" t="s">
        <v>1552</v>
      </c>
      <c r="N565" s="107" t="s">
        <v>1552</v>
      </c>
      <c r="O565" s="107" t="s">
        <v>1552</v>
      </c>
      <c r="P565" s="107" t="s">
        <v>1552</v>
      </c>
      <c r="Q565" s="107" t="s">
        <v>1552</v>
      </c>
      <c r="R565" s="107" t="s">
        <v>1076</v>
      </c>
      <c r="S565" s="107" t="s">
        <v>1552</v>
      </c>
      <c r="T565" s="107" t="s">
        <v>1552</v>
      </c>
      <c r="U565" s="107" t="s">
        <v>1552</v>
      </c>
      <c r="V565" s="107" t="s">
        <v>1552</v>
      </c>
      <c r="W565" s="168" t="s">
        <v>18</v>
      </c>
      <c r="X565" s="105" t="s">
        <v>1552</v>
      </c>
      <c r="Y565" s="107" t="s">
        <v>1552</v>
      </c>
      <c r="Z565" s="107">
        <v>1</v>
      </c>
      <c r="AA565" s="107" t="s">
        <v>1089</v>
      </c>
      <c r="AB565" s="110">
        <v>2</v>
      </c>
      <c r="AC565" s="110">
        <v>2</v>
      </c>
      <c r="AD565" s="107">
        <v>2694</v>
      </c>
      <c r="AE565" s="107">
        <v>28</v>
      </c>
      <c r="AF565" s="107">
        <v>2</v>
      </c>
      <c r="AG565" s="107">
        <v>1535600</v>
      </c>
      <c r="AH565" s="107">
        <v>24</v>
      </c>
      <c r="AI565" s="107" t="s">
        <v>1694</v>
      </c>
      <c r="AJ565" s="110">
        <v>4</v>
      </c>
      <c r="AK565" s="110"/>
      <c r="AL565" s="107"/>
      <c r="AM565" s="107">
        <v>2</v>
      </c>
      <c r="AN565" s="110" t="s">
        <v>493</v>
      </c>
      <c r="AO565" s="110">
        <v>750</v>
      </c>
      <c r="AP565" s="107" t="s">
        <v>1695</v>
      </c>
      <c r="AQ565" s="107" t="s">
        <v>441</v>
      </c>
      <c r="AR565" s="107" t="s">
        <v>319</v>
      </c>
      <c r="AS565" s="107" t="s">
        <v>845</v>
      </c>
      <c r="AT565" s="107" t="s">
        <v>478</v>
      </c>
      <c r="AU565" s="111">
        <v>15.465</v>
      </c>
      <c r="AV565" s="111">
        <v>11.927</v>
      </c>
      <c r="AW565" s="111">
        <v>24.393999999999998</v>
      </c>
      <c r="AX565" s="111">
        <v>13.733000000000001</v>
      </c>
      <c r="AY565" s="111">
        <v>14.722</v>
      </c>
      <c r="AZ565" s="111">
        <v>9.4550000000000001</v>
      </c>
      <c r="BA565" s="111">
        <v>12.227</v>
      </c>
      <c r="BB565" s="111">
        <v>25.597999999999999</v>
      </c>
      <c r="BC565" s="111">
        <v>359.49599999999998</v>
      </c>
      <c r="BD565" s="111">
        <v>14.691000000000001</v>
      </c>
      <c r="BE565" s="111">
        <v>373.43900000000002</v>
      </c>
      <c r="BF565" s="111">
        <v>25.4</v>
      </c>
      <c r="BG565" s="107">
        <v>119214.79</v>
      </c>
      <c r="BH565" s="112">
        <v>119817.63499999999</v>
      </c>
      <c r="BI565" s="111">
        <v>17.303999999999998</v>
      </c>
      <c r="BJ565" s="112">
        <v>827.91300000000001</v>
      </c>
      <c r="BK565" s="112">
        <v>89668.256999999998</v>
      </c>
      <c r="BL565" s="111">
        <v>12.95</v>
      </c>
      <c r="BM565" s="112">
        <v>774.08100000000002</v>
      </c>
      <c r="BN565" s="112">
        <v>59745.506999999998</v>
      </c>
      <c r="BO565" s="111">
        <v>8.6280000000000001</v>
      </c>
      <c r="BP565" s="112">
        <v>585.94799999999998</v>
      </c>
      <c r="BQ565" s="112">
        <v>29906.83</v>
      </c>
      <c r="BR565" s="111">
        <v>4.319</v>
      </c>
      <c r="BS565" s="107">
        <v>388.80200000000002</v>
      </c>
      <c r="BT565" s="107">
        <v>687145.12</v>
      </c>
      <c r="BU565" s="112">
        <v>687736.94799999997</v>
      </c>
      <c r="BV565" s="107">
        <v>11.654999999999999</v>
      </c>
      <c r="BW565" s="107">
        <v>838.93200000000002</v>
      </c>
      <c r="BX565" s="107">
        <v>515415.05699999997</v>
      </c>
      <c r="BY565" s="107">
        <v>8.7349999999999994</v>
      </c>
      <c r="BZ565" s="107">
        <v>670.31</v>
      </c>
      <c r="CA565" s="107">
        <v>343572.49400000001</v>
      </c>
      <c r="CB565" s="107">
        <v>5.8220000000000001</v>
      </c>
      <c r="CC565" s="107">
        <v>480.64800000000002</v>
      </c>
      <c r="CD565" s="107">
        <v>171737.75200000001</v>
      </c>
      <c r="CE565" s="107">
        <v>2.91</v>
      </c>
      <c r="CF565" s="107">
        <v>315.38799999999998</v>
      </c>
      <c r="CG565" s="107">
        <v>390021.43</v>
      </c>
      <c r="CH565" s="112">
        <v>393658.43800000002</v>
      </c>
      <c r="CI565" s="107">
        <v>24.686</v>
      </c>
      <c r="CJ565" s="107">
        <v>740.78099999999995</v>
      </c>
      <c r="CK565" s="107">
        <v>292601.91800000001</v>
      </c>
      <c r="CL565" s="107">
        <v>18.349</v>
      </c>
      <c r="CM565" s="107">
        <v>713.83500000000004</v>
      </c>
      <c r="CN565" s="107">
        <v>194943.965</v>
      </c>
      <c r="CO565" s="107">
        <v>12.225</v>
      </c>
      <c r="CP565" s="107">
        <v>577.07399999999996</v>
      </c>
      <c r="CQ565" s="107">
        <v>97416.501000000004</v>
      </c>
      <c r="CR565" s="107">
        <v>6.109</v>
      </c>
      <c r="CS565" s="107">
        <v>313.07</v>
      </c>
      <c r="CT565" s="107">
        <v>198443.07</v>
      </c>
      <c r="CU565" s="107">
        <v>197621.3</v>
      </c>
      <c r="CV565" s="107">
        <v>13.13</v>
      </c>
      <c r="CW565" s="107">
        <v>734.59</v>
      </c>
      <c r="CX565" s="112">
        <v>148857.70000000001</v>
      </c>
      <c r="CY565" s="107">
        <v>9.89</v>
      </c>
      <c r="CZ565" s="107">
        <v>643.62</v>
      </c>
      <c r="DA565" s="112">
        <v>99214.82</v>
      </c>
      <c r="DB565" s="107">
        <v>6.59</v>
      </c>
      <c r="DC565" s="107">
        <v>479.8</v>
      </c>
      <c r="DD565" s="112">
        <v>49669.93</v>
      </c>
      <c r="DE565" s="107">
        <v>3.3</v>
      </c>
      <c r="DF565" s="107">
        <v>349.64</v>
      </c>
      <c r="DG565" s="107">
        <v>313079.53999999998</v>
      </c>
      <c r="DH565" s="112">
        <v>313232.8</v>
      </c>
      <c r="DI565" s="107">
        <v>15</v>
      </c>
      <c r="DJ565" s="107">
        <v>753.07</v>
      </c>
      <c r="DK565" s="112">
        <v>234891.82</v>
      </c>
      <c r="DL565" s="107">
        <v>11.25</v>
      </c>
      <c r="DM565" s="107">
        <v>707.53</v>
      </c>
      <c r="DN565" s="112">
        <v>156615.9</v>
      </c>
      <c r="DO565" s="107">
        <v>7.5</v>
      </c>
      <c r="DP565" s="107">
        <v>527.84</v>
      </c>
      <c r="DQ565" s="112">
        <v>78278.509999999995</v>
      </c>
      <c r="DR565" s="107">
        <v>3.75</v>
      </c>
      <c r="DS565" s="107">
        <v>358.7</v>
      </c>
      <c r="DT565" s="107">
        <v>9383.98</v>
      </c>
      <c r="DU565" s="112">
        <v>9420.7800000000007</v>
      </c>
      <c r="DV565" s="107">
        <v>9.64</v>
      </c>
      <c r="DW565" s="107">
        <v>739.14</v>
      </c>
      <c r="DX565" s="112">
        <v>7043.73</v>
      </c>
      <c r="DY565" s="107">
        <v>7.21</v>
      </c>
      <c r="DZ565" s="107">
        <v>677.74</v>
      </c>
      <c r="EA565" s="112">
        <v>4706.6400000000003</v>
      </c>
      <c r="EB565" s="107">
        <v>4.82</v>
      </c>
      <c r="EC565" s="107">
        <v>546.4</v>
      </c>
      <c r="ED565" s="112">
        <v>2351.94</v>
      </c>
      <c r="EE565" s="107">
        <v>2.41</v>
      </c>
      <c r="EF565" s="107">
        <v>368.82</v>
      </c>
      <c r="EG565" s="107">
        <v>5045233.2699999996</v>
      </c>
      <c r="EH565" s="111">
        <v>5051087.22</v>
      </c>
      <c r="EI565" s="107">
        <v>14.263999999999999</v>
      </c>
      <c r="EJ565" s="107">
        <v>826.06</v>
      </c>
      <c r="EK565" s="112">
        <v>4411148.7290000003</v>
      </c>
      <c r="EL565" s="107">
        <v>12.457000000000001</v>
      </c>
      <c r="EM565" s="107">
        <v>760.35799999999995</v>
      </c>
      <c r="EN565" s="112">
        <v>3771296.4210000001</v>
      </c>
      <c r="EO565" s="107">
        <v>10.65</v>
      </c>
      <c r="EP565" s="107">
        <v>693.29600000000005</v>
      </c>
      <c r="EQ565" s="112">
        <v>3156911.5110999998</v>
      </c>
      <c r="ER565" s="107">
        <v>8.9149999999999991</v>
      </c>
      <c r="ES565" s="107">
        <v>635.40700000000004</v>
      </c>
      <c r="ET565" s="112">
        <v>2519155.18676</v>
      </c>
      <c r="EU565" s="107">
        <v>7.1139999999999999</v>
      </c>
      <c r="EV565" s="107">
        <v>525.73199999999997</v>
      </c>
      <c r="EW565" s="112">
        <v>1893084.5696399999</v>
      </c>
      <c r="EX565" s="107">
        <v>5.3460000000000001</v>
      </c>
      <c r="EY565" s="107">
        <v>449.72</v>
      </c>
      <c r="EZ565" s="112">
        <v>1259223.48104</v>
      </c>
      <c r="FA565" s="107">
        <v>3.556</v>
      </c>
      <c r="FB565" s="107">
        <v>382.17599999999999</v>
      </c>
      <c r="FC565" s="112">
        <v>631382.30221999995</v>
      </c>
      <c r="FD565" s="107">
        <v>1.7829999999999999</v>
      </c>
      <c r="FE565" s="107">
        <v>325.68</v>
      </c>
      <c r="FF565" s="107">
        <v>2613.1</v>
      </c>
      <c r="FG565" s="112">
        <v>2602.7399999999998</v>
      </c>
      <c r="FH565" s="107">
        <v>7.69</v>
      </c>
      <c r="FI565" s="107">
        <v>213.46</v>
      </c>
      <c r="FJ565" s="112">
        <v>1297.73</v>
      </c>
      <c r="FK565" s="107">
        <v>3.83</v>
      </c>
      <c r="FL565" s="107">
        <v>210.81</v>
      </c>
      <c r="FM565" s="107">
        <v>14693.4</v>
      </c>
      <c r="FN565" s="112">
        <v>14661.48</v>
      </c>
      <c r="FO565" s="107">
        <v>107.34</v>
      </c>
      <c r="FP565" s="107">
        <v>213.22</v>
      </c>
      <c r="FQ565" s="112">
        <v>7357.07</v>
      </c>
      <c r="FR565" s="107">
        <v>53.86</v>
      </c>
      <c r="FS565" s="107">
        <v>209.82</v>
      </c>
      <c r="FT565" s="107">
        <v>124.76</v>
      </c>
      <c r="FU565" s="107">
        <v>10.83</v>
      </c>
      <c r="FV565" s="107">
        <v>732.02</v>
      </c>
      <c r="FW565" s="107">
        <v>124.83</v>
      </c>
      <c r="FX565" s="107">
        <v>10.84</v>
      </c>
      <c r="FY565" s="107">
        <v>742.81</v>
      </c>
      <c r="FZ565" s="107">
        <v>3554927.03</v>
      </c>
      <c r="GA565" s="107">
        <v>24</v>
      </c>
      <c r="GB565" s="107">
        <v>838.83</v>
      </c>
      <c r="GC565" s="107">
        <v>45870420.439999998</v>
      </c>
      <c r="GD565" s="107">
        <v>309.74</v>
      </c>
      <c r="GE565" s="113">
        <v>829.42</v>
      </c>
      <c r="GF565" s="113">
        <v>206.3</v>
      </c>
      <c r="GG565" s="113">
        <v>14</v>
      </c>
      <c r="GH565" s="113">
        <v>95.9</v>
      </c>
      <c r="GI565" s="113">
        <v>74.099999999999994</v>
      </c>
      <c r="GJ565" s="113">
        <v>25.4</v>
      </c>
      <c r="GK565" s="113" t="e">
        <v>#N/A</v>
      </c>
      <c r="GL565" s="107" t="s">
        <v>1552</v>
      </c>
      <c r="GM565" s="107" t="s">
        <v>1552</v>
      </c>
      <c r="GN565" s="107" t="s">
        <v>1552</v>
      </c>
      <c r="GO565" s="133" t="s">
        <v>1552</v>
      </c>
      <c r="GP565" s="133" t="s">
        <v>1552</v>
      </c>
      <c r="GQ565" s="133" t="s">
        <v>1552</v>
      </c>
      <c r="GR565" s="133" t="s">
        <v>1552</v>
      </c>
      <c r="GS565" s="72"/>
      <c r="GT565" s="72" t="s">
        <v>1552</v>
      </c>
      <c r="GU565" s="72" t="s">
        <v>1552</v>
      </c>
      <c r="GV565" s="72" t="s">
        <v>1552</v>
      </c>
      <c r="GW565" s="72" t="s">
        <v>1552</v>
      </c>
      <c r="GX565" s="72" t="s">
        <v>1552</v>
      </c>
      <c r="GY565" s="72" t="s">
        <v>1552</v>
      </c>
      <c r="GZ565" s="72" t="s">
        <v>1552</v>
      </c>
      <c r="HA565" s="133" t="s">
        <v>1552</v>
      </c>
      <c r="HB565" s="133" t="s">
        <v>1552</v>
      </c>
      <c r="HC565" s="53" t="str">
        <f>IF(IFERROR(FIND("TGG",#REF!),"0")&lt;&gt;"0",SUBSTITUTE(#REF!,"TGG",""),"0")</f>
        <v>0</v>
      </c>
      <c r="HD565" s="56">
        <f t="shared" si="59"/>
        <v>2020</v>
      </c>
      <c r="HF565" s="56" t="e">
        <f>MATCH(ROUND(#REF!,1),#REF!,0)</f>
        <v>#REF!</v>
      </c>
      <c r="HG565" s="56" t="e">
        <f>MATCH(ROUND(#REF!,1),#REF!,0)</f>
        <v>#REF!</v>
      </c>
      <c r="HH565" s="56" t="e">
        <f>MATCH(ROUND(#REF!,1),#REF!,0)</f>
        <v>#REF!</v>
      </c>
      <c r="HI565" s="56" t="e">
        <f>MATCH(ROUND(#REF!,1),#REF!,0)</f>
        <v>#REF!</v>
      </c>
      <c r="HK565" s="115">
        <f t="shared" si="56"/>
        <v>2</v>
      </c>
      <c r="HL565" s="115" t="str" cm="1">
        <f t="array" ref="HL565">IFERROR(INDEX(#REF!,'5. Data Set'!HH565),"")</f>
        <v/>
      </c>
      <c r="HN565" s="116" t="str" cm="1">
        <f t="array" ref="HN565">IF(IFERROR(INDEX($E$5:$E$900,SMALL(IF(ROUND($EH$5:$EH$900,1)=ROUND($EH565,1),ROW($EH$5:$EH$900)-4,""),1)),"")=$E565,"",IFERROR(INDEX($E$5:$E$900,SMALL(IF(ROUND($EH$5:$EH$900,1)=ROUND($EH565,1),ROW($EH$5:$EH$900)-4,""),1)),""))</f>
        <v/>
      </c>
      <c r="HO565" s="116" t="str" cm="1">
        <f t="array" ref="HO565">IF(IFERROR(INDEX($E$5:$E$900,SMALL(IF(ROUND($EH$5:$EH$900,1)=ROUND($EH565,1),ROW($EH$5:$EH$900)-4,""),2)),"")=$E565,"",IFERROR(INDEX($E$5:$E$900,SMALL(IF(ROUND($EH$5:$EH$900,1)=ROUND($EH565,1),ROW($EH$5:$EH$900)-4,""),2)),""))</f>
        <v/>
      </c>
      <c r="HP565" s="116" t="str" cm="1">
        <f t="array" ref="HP565">IF(IFERROR(INDEX($E$5:$E$900,SMALL(IF(ROUND($EH$5:$EH$900,1)=ROUND($EH565,1),ROW($EH$5:$EH$900)-4,""),3)),"")=$E565,"",IFERROR(INDEX($E$5:$E$900,SMALL(IF(ROUND($EH$5:$EH$900,1)=ROUND($EH565,1),ROW($EH$5:$EH$900)-4,""),3)),""))</f>
        <v/>
      </c>
      <c r="HQ565" s="117" t="str" cm="1">
        <f t="array" ref="HQ565">IF(IFERROR(INDEX($E$5:$E$900,SMALL(IF(ROUND($EH$5:$EH$900,1)=ROUND($EH565,1),ROW($EH$5:$EH$900)-4,""),4)),"")=$E565,"",IFERROR(INDEX($E$5:$E$900,SMALL(IF(ROUND($EH$5:$EH$900,1)=ROUND($EH565,1),ROW($EH$5:$EH$900)-4,""),4)),""))</f>
        <v/>
      </c>
      <c r="HR565" s="118"/>
      <c r="HS565" s="105" t="str">
        <f t="shared" si="57"/>
        <v>BCX#</v>
      </c>
      <c r="HT565" s="119" t="str">
        <f t="shared" si="58"/>
        <v/>
      </c>
      <c r="HU565" s="119" t="str">
        <f t="shared" si="58"/>
        <v/>
      </c>
      <c r="HV565" s="119" t="str">
        <f t="shared" si="58"/>
        <v/>
      </c>
      <c r="HW565" s="119" t="str">
        <f t="shared" si="58"/>
        <v/>
      </c>
    </row>
    <row r="566" spans="1:231" ht="12.75" customHeight="1" x14ac:dyDescent="0.3">
      <c r="A566" s="110" t="s">
        <v>1072</v>
      </c>
      <c r="B566" s="110" t="s">
        <v>1692</v>
      </c>
      <c r="C566" s="107" t="s">
        <v>1095</v>
      </c>
      <c r="D566" s="108">
        <v>2020</v>
      </c>
      <c r="E566" s="109" t="s">
        <v>1696</v>
      </c>
      <c r="F566" s="107" t="s">
        <v>309</v>
      </c>
      <c r="G566" s="107" t="s">
        <v>1552</v>
      </c>
      <c r="H566" s="107" t="s">
        <v>1552</v>
      </c>
      <c r="I566" s="107" t="s">
        <v>1552</v>
      </c>
      <c r="J566" s="107" t="s">
        <v>1552</v>
      </c>
      <c r="K566" s="107" t="s">
        <v>1552</v>
      </c>
      <c r="L566" s="107" t="s">
        <v>1552</v>
      </c>
      <c r="M566" s="107" t="s">
        <v>1552</v>
      </c>
      <c r="N566" s="107" t="s">
        <v>1552</v>
      </c>
      <c r="O566" s="107" t="s">
        <v>1552</v>
      </c>
      <c r="P566" s="107" t="s">
        <v>1552</v>
      </c>
      <c r="Q566" s="107" t="s">
        <v>1552</v>
      </c>
      <c r="R566" s="107" t="s">
        <v>1076</v>
      </c>
      <c r="S566" s="107" t="s">
        <v>1552</v>
      </c>
      <c r="T566" s="107" t="s">
        <v>1552</v>
      </c>
      <c r="U566" s="107" t="s">
        <v>1552</v>
      </c>
      <c r="V566" s="107" t="s">
        <v>1552</v>
      </c>
      <c r="W566" s="168" t="s">
        <v>18</v>
      </c>
      <c r="X566" s="105" t="s">
        <v>1552</v>
      </c>
      <c r="Y566" s="107" t="s">
        <v>1552</v>
      </c>
      <c r="Z566" s="107">
        <v>1</v>
      </c>
      <c r="AA566" s="107" t="s">
        <v>1166</v>
      </c>
      <c r="AB566" s="110">
        <v>2</v>
      </c>
      <c r="AC566" s="110">
        <v>2</v>
      </c>
      <c r="AD566" s="107">
        <v>1696</v>
      </c>
      <c r="AE566" s="107">
        <v>8</v>
      </c>
      <c r="AF566" s="107">
        <v>1</v>
      </c>
      <c r="AG566" s="107">
        <v>95700</v>
      </c>
      <c r="AH566" s="107">
        <v>12</v>
      </c>
      <c r="AI566" s="107" t="s">
        <v>1697</v>
      </c>
      <c r="AJ566" s="110">
        <v>4</v>
      </c>
      <c r="AK566" s="110"/>
      <c r="AL566" s="107"/>
      <c r="AM566" s="107">
        <v>2</v>
      </c>
      <c r="AN566" s="110" t="s">
        <v>493</v>
      </c>
      <c r="AO566" s="110">
        <v>750</v>
      </c>
      <c r="AP566" s="107" t="s">
        <v>1695</v>
      </c>
      <c r="AQ566" s="107" t="s">
        <v>441</v>
      </c>
      <c r="AR566" s="107" t="s">
        <v>319</v>
      </c>
      <c r="AS566" s="107" t="s">
        <v>845</v>
      </c>
      <c r="AT566" s="107" t="s">
        <v>478</v>
      </c>
      <c r="AU566" s="111">
        <v>9.4649999999999999</v>
      </c>
      <c r="AV566" s="111">
        <v>8.6999999999999993</v>
      </c>
      <c r="AW566" s="111">
        <v>11.129</v>
      </c>
      <c r="AX566" s="111">
        <v>5.23</v>
      </c>
      <c r="AY566" s="111">
        <v>5.77</v>
      </c>
      <c r="AZ566" s="111">
        <v>4.9390000000000001</v>
      </c>
      <c r="BA566" s="111">
        <v>8.7669999999999995</v>
      </c>
      <c r="BB566" s="111">
        <v>22.045000000000002</v>
      </c>
      <c r="BC566" s="111">
        <v>40.326999999999998</v>
      </c>
      <c r="BD566" s="111">
        <v>29.52</v>
      </c>
      <c r="BE566" s="111">
        <v>62.844000000000001</v>
      </c>
      <c r="BF566" s="111">
        <v>13.4</v>
      </c>
      <c r="BG566" s="107">
        <v>19469.71</v>
      </c>
      <c r="BH566" s="112">
        <v>19456.488000000001</v>
      </c>
      <c r="BI566" s="111">
        <v>2.81</v>
      </c>
      <c r="BJ566" s="112">
        <v>182.9</v>
      </c>
      <c r="BK566" s="112">
        <v>14626.181</v>
      </c>
      <c r="BL566" s="111">
        <v>2.1120000000000001</v>
      </c>
      <c r="BM566" s="112">
        <v>174.001</v>
      </c>
      <c r="BN566" s="112">
        <v>9752.3279999999995</v>
      </c>
      <c r="BO566" s="111">
        <v>1.4079999999999999</v>
      </c>
      <c r="BP566" s="112">
        <v>164.309</v>
      </c>
      <c r="BQ566" s="112">
        <v>4856.3490000000002</v>
      </c>
      <c r="BR566" s="111">
        <v>0.70099999999999996</v>
      </c>
      <c r="BS566" s="107">
        <v>139.70599999999999</v>
      </c>
      <c r="BT566" s="107">
        <v>152710.46</v>
      </c>
      <c r="BU566" s="112">
        <v>152803.598</v>
      </c>
      <c r="BV566" s="107">
        <v>2.59</v>
      </c>
      <c r="BW566" s="107">
        <v>186.453</v>
      </c>
      <c r="BX566" s="107">
        <v>114542.951</v>
      </c>
      <c r="BY566" s="107">
        <v>1.9410000000000001</v>
      </c>
      <c r="BZ566" s="107">
        <v>176.87299999999999</v>
      </c>
      <c r="CA566" s="107">
        <v>76414.808999999994</v>
      </c>
      <c r="CB566" s="107">
        <v>1.2949999999999999</v>
      </c>
      <c r="CC566" s="107">
        <v>166.702</v>
      </c>
      <c r="CD566" s="107">
        <v>38150.341</v>
      </c>
      <c r="CE566" s="107">
        <v>0.64700000000000002</v>
      </c>
      <c r="CF566" s="107">
        <v>133.648</v>
      </c>
      <c r="CG566" s="107">
        <v>50403.88</v>
      </c>
      <c r="CH566" s="112">
        <v>49967.457999999999</v>
      </c>
      <c r="CI566" s="107">
        <v>3.133</v>
      </c>
      <c r="CJ566" s="107">
        <v>173.815</v>
      </c>
      <c r="CK566" s="107">
        <v>37789.894999999997</v>
      </c>
      <c r="CL566" s="107">
        <v>2.37</v>
      </c>
      <c r="CM566" s="107">
        <v>166.72200000000001</v>
      </c>
      <c r="CN566" s="107">
        <v>25190.764999999999</v>
      </c>
      <c r="CO566" s="107">
        <v>1.58</v>
      </c>
      <c r="CP566" s="107">
        <v>159.74700000000001</v>
      </c>
      <c r="CQ566" s="107">
        <v>12599.563</v>
      </c>
      <c r="CR566" s="107">
        <v>0.79</v>
      </c>
      <c r="CS566" s="107">
        <v>130.49600000000001</v>
      </c>
      <c r="CT566" s="107">
        <v>21299.8</v>
      </c>
      <c r="CU566" s="107">
        <v>21306.7</v>
      </c>
      <c r="CV566" s="107">
        <v>1.42</v>
      </c>
      <c r="CW566" s="107">
        <v>161.66</v>
      </c>
      <c r="CX566" s="112">
        <v>15957.86</v>
      </c>
      <c r="CY566" s="107">
        <v>1.06</v>
      </c>
      <c r="CZ566" s="107">
        <v>157.26</v>
      </c>
      <c r="DA566" s="112">
        <v>10678.77</v>
      </c>
      <c r="DB566" s="107">
        <v>0.71</v>
      </c>
      <c r="DC566" s="107">
        <v>152.43</v>
      </c>
      <c r="DD566" s="112">
        <v>5331.41</v>
      </c>
      <c r="DE566" s="107">
        <v>0.35</v>
      </c>
      <c r="DF566" s="107">
        <v>129.91999999999999</v>
      </c>
      <c r="DG566" s="107">
        <v>33333.300000000003</v>
      </c>
      <c r="DH566" s="112">
        <v>33328.639999999999</v>
      </c>
      <c r="DI566" s="107">
        <v>1.6</v>
      </c>
      <c r="DJ566" s="107">
        <v>167.37</v>
      </c>
      <c r="DK566" s="112">
        <v>24967.43</v>
      </c>
      <c r="DL566" s="107">
        <v>1.2</v>
      </c>
      <c r="DM566" s="107">
        <v>161.76</v>
      </c>
      <c r="DN566" s="112">
        <v>16682.599999999999</v>
      </c>
      <c r="DO566" s="107">
        <v>0.8</v>
      </c>
      <c r="DP566" s="107">
        <v>155.69</v>
      </c>
      <c r="DQ566" s="112">
        <v>8356.4699999999993</v>
      </c>
      <c r="DR566" s="107">
        <v>0.4</v>
      </c>
      <c r="DS566" s="107">
        <v>130.44999999999999</v>
      </c>
      <c r="DT566" s="107">
        <v>1374.82</v>
      </c>
      <c r="DU566" s="112">
        <v>1370.29</v>
      </c>
      <c r="DV566" s="107">
        <v>1.4</v>
      </c>
      <c r="DW566" s="107">
        <v>168.97</v>
      </c>
      <c r="DX566" s="112">
        <v>1016.89</v>
      </c>
      <c r="DY566" s="107">
        <v>1.04</v>
      </c>
      <c r="DZ566" s="107">
        <v>162.1</v>
      </c>
      <c r="EA566" s="112">
        <v>685.25</v>
      </c>
      <c r="EB566" s="107">
        <v>0.7</v>
      </c>
      <c r="EC566" s="107">
        <v>154.74</v>
      </c>
      <c r="ED566" s="112">
        <v>345.35</v>
      </c>
      <c r="EE566" s="107">
        <v>0.35</v>
      </c>
      <c r="EF566" s="107">
        <v>143.57</v>
      </c>
      <c r="EG566" s="107">
        <v>1067141.06</v>
      </c>
      <c r="EH566" s="111">
        <v>1067338.55</v>
      </c>
      <c r="EI566" s="107">
        <v>3.0139999999999998</v>
      </c>
      <c r="EJ566" s="107">
        <v>184.15</v>
      </c>
      <c r="EK566" s="112">
        <v>933817.04799999995</v>
      </c>
      <c r="EL566" s="107">
        <v>2.637</v>
      </c>
      <c r="EM566" s="107">
        <v>178.55699999999999</v>
      </c>
      <c r="EN566" s="112">
        <v>798169.21435999998</v>
      </c>
      <c r="EO566" s="107">
        <v>2.254</v>
      </c>
      <c r="EP566" s="107">
        <v>173.48400000000001</v>
      </c>
      <c r="EQ566" s="112">
        <v>662544.18813999998</v>
      </c>
      <c r="ER566" s="107">
        <v>1.871</v>
      </c>
      <c r="ES566" s="107">
        <v>167.83799999999999</v>
      </c>
      <c r="ET566" s="112">
        <v>533647.29637999996</v>
      </c>
      <c r="EU566" s="107">
        <v>1.5069999999999999</v>
      </c>
      <c r="EV566" s="107">
        <v>162.029</v>
      </c>
      <c r="EW566" s="112">
        <v>400146.94420000003</v>
      </c>
      <c r="EX566" s="107">
        <v>1.1299999999999999</v>
      </c>
      <c r="EY566" s="107">
        <v>154.524</v>
      </c>
      <c r="EZ566" s="112">
        <v>268417.15372</v>
      </c>
      <c r="FA566" s="107">
        <v>0.75800000000000001</v>
      </c>
      <c r="FB566" s="107">
        <v>146.60599999999999</v>
      </c>
      <c r="FC566" s="112">
        <v>134562.68919999999</v>
      </c>
      <c r="FD566" s="107">
        <v>0.38</v>
      </c>
      <c r="FE566" s="107">
        <v>134.16200000000001</v>
      </c>
      <c r="FF566" s="107">
        <v>1180.3399999999999</v>
      </c>
      <c r="FG566" s="112">
        <v>1179.44</v>
      </c>
      <c r="FH566" s="107">
        <v>3.49</v>
      </c>
      <c r="FI566" s="107">
        <v>119.4</v>
      </c>
      <c r="FJ566" s="112">
        <v>589.89</v>
      </c>
      <c r="FK566" s="107">
        <v>1.74</v>
      </c>
      <c r="FL566" s="107">
        <v>104.67</v>
      </c>
      <c r="FM566" s="107">
        <v>829.53</v>
      </c>
      <c r="FN566" s="112">
        <v>830.77</v>
      </c>
      <c r="FO566" s="107">
        <v>6.08</v>
      </c>
      <c r="FP566" s="107">
        <v>109.91</v>
      </c>
      <c r="FQ566" s="112">
        <v>418.35</v>
      </c>
      <c r="FR566" s="107">
        <v>3.06</v>
      </c>
      <c r="FS566" s="107">
        <v>104.23</v>
      </c>
      <c r="FT566" s="107">
        <v>70.31</v>
      </c>
      <c r="FU566" s="107">
        <v>6.1</v>
      </c>
      <c r="FV566" s="107">
        <v>207.2</v>
      </c>
      <c r="FW566" s="107">
        <v>70.83</v>
      </c>
      <c r="FX566" s="107">
        <v>6.15</v>
      </c>
      <c r="FY566" s="107">
        <v>207.82</v>
      </c>
      <c r="FZ566" s="107">
        <v>478198.06</v>
      </c>
      <c r="GA566" s="107">
        <v>3.23</v>
      </c>
      <c r="GB566" s="107">
        <v>178.81</v>
      </c>
      <c r="GC566" s="107">
        <v>1666776.05</v>
      </c>
      <c r="GD566" s="107">
        <v>11.26</v>
      </c>
      <c r="GE566" s="113">
        <v>179.09</v>
      </c>
      <c r="GF566" s="113">
        <v>92.8</v>
      </c>
      <c r="GG566" s="113">
        <v>7.4</v>
      </c>
      <c r="GH566" s="113">
        <v>29.8</v>
      </c>
      <c r="GI566" s="113">
        <v>43.1</v>
      </c>
      <c r="GJ566" s="113">
        <v>13.4</v>
      </c>
      <c r="GK566" s="113" t="e">
        <v>#N/A</v>
      </c>
      <c r="GL566" s="107" t="s">
        <v>1552</v>
      </c>
      <c r="GM566" s="107" t="s">
        <v>1552</v>
      </c>
      <c r="GN566" s="107" t="s">
        <v>1552</v>
      </c>
      <c r="GO566" s="133" t="s">
        <v>1552</v>
      </c>
      <c r="GP566" s="133" t="s">
        <v>1552</v>
      </c>
      <c r="GQ566" s="133" t="s">
        <v>1552</v>
      </c>
      <c r="GR566" s="133" t="s">
        <v>1552</v>
      </c>
      <c r="GS566" s="72"/>
      <c r="GT566" s="72" t="s">
        <v>1552</v>
      </c>
      <c r="GU566" s="72" t="s">
        <v>1552</v>
      </c>
      <c r="GV566" s="72" t="s">
        <v>1552</v>
      </c>
      <c r="GW566" s="72" t="s">
        <v>1552</v>
      </c>
      <c r="GX566" s="72" t="s">
        <v>1552</v>
      </c>
      <c r="GY566" s="72" t="s">
        <v>1552</v>
      </c>
      <c r="GZ566" s="72" t="s">
        <v>1552</v>
      </c>
      <c r="HA566" s="133" t="s">
        <v>1552</v>
      </c>
      <c r="HB566" s="133" t="s">
        <v>1552</v>
      </c>
      <c r="HC566" s="53" t="str">
        <f>IF(IFERROR(FIND("TGG",#REF!),"0")&lt;&gt;"0",SUBSTITUTE(#REF!,"TGG",""),"0")</f>
        <v>0</v>
      </c>
      <c r="HD566" s="56">
        <f t="shared" si="59"/>
        <v>2020</v>
      </c>
      <c r="HF566" s="56" t="e">
        <f>MATCH(ROUND(#REF!,1),#REF!,0)</f>
        <v>#REF!</v>
      </c>
      <c r="HG566" s="56" t="e">
        <f>MATCH(ROUND(#REF!,1),#REF!,0)</f>
        <v>#REF!</v>
      </c>
      <c r="HH566" s="56" t="e">
        <f>MATCH(ROUND(#REF!,1),#REF!,0)</f>
        <v>#REF!</v>
      </c>
      <c r="HI566" s="56" t="e">
        <f>MATCH(ROUND(#REF!,1),#REF!,0)</f>
        <v>#REF!</v>
      </c>
      <c r="HK566" s="115">
        <f t="shared" si="56"/>
        <v>2</v>
      </c>
      <c r="HL566" s="115" t="str" cm="1">
        <f t="array" ref="HL566">IFERROR(INDEX(#REF!,'5. Data Set'!HH566),"")</f>
        <v/>
      </c>
      <c r="HN566" s="116" t="str" cm="1">
        <f t="array" ref="HN566">IF(IFERROR(INDEX($E$5:$E$900,SMALL(IF(ROUND($EH$5:$EH$900,1)=ROUND($EH566,1),ROW($EH$5:$EH$900)-4,""),1)),"")=$E566,"",IFERROR(INDEX($E$5:$E$900,SMALL(IF(ROUND($EH$5:$EH$900,1)=ROUND($EH566,1),ROW($EH$5:$EH$900)-4,""),1)),""))</f>
        <v/>
      </c>
      <c r="HO566" s="116" t="str" cm="1">
        <f t="array" ref="HO566">IF(IFERROR(INDEX($E$5:$E$900,SMALL(IF(ROUND($EH$5:$EH$900,1)=ROUND($EH566,1),ROW($EH$5:$EH$900)-4,""),2)),"")=$E566,"",IFERROR(INDEX($E$5:$E$900,SMALL(IF(ROUND($EH$5:$EH$900,1)=ROUND($EH566,1),ROW($EH$5:$EH$900)-4,""),2)),""))</f>
        <v/>
      </c>
      <c r="HP566" s="116" t="str" cm="1">
        <f t="array" ref="HP566">IF(IFERROR(INDEX($E$5:$E$900,SMALL(IF(ROUND($EH$5:$EH$900,1)=ROUND($EH566,1),ROW($EH$5:$EH$900)-4,""),3)),"")=$E566,"",IFERROR(INDEX($E$5:$E$900,SMALL(IF(ROUND($EH$5:$EH$900,1)=ROUND($EH566,1),ROW($EH$5:$EH$900)-4,""),3)),""))</f>
        <v/>
      </c>
      <c r="HQ566" s="117" t="str" cm="1">
        <f t="array" ref="HQ566">IF(IFERROR(INDEX($E$5:$E$900,SMALL(IF(ROUND($EH$5:$EH$900,1)=ROUND($EH566,1),ROW($EH$5:$EH$900)-4,""),4)),"")=$E566,"",IFERROR(INDEX($E$5:$E$900,SMALL(IF(ROUND($EH$5:$EH$900,1)=ROUND($EH566,1),ROW($EH$5:$EH$900)-4,""),4)),""))</f>
        <v/>
      </c>
      <c r="HR566" s="118"/>
      <c r="HS566" s="105" t="str">
        <f t="shared" si="57"/>
        <v>BCX#</v>
      </c>
      <c r="HT566" s="119" t="str">
        <f t="shared" si="58"/>
        <v/>
      </c>
      <c r="HU566" s="119" t="str">
        <f t="shared" si="58"/>
        <v/>
      </c>
      <c r="HV566" s="119" t="str">
        <f t="shared" si="58"/>
        <v/>
      </c>
      <c r="HW566" s="119" t="str">
        <f t="shared" si="58"/>
        <v/>
      </c>
    </row>
    <row r="567" spans="1:231" ht="12.75" customHeight="1" x14ac:dyDescent="0.3">
      <c r="A567" s="110" t="s">
        <v>1072</v>
      </c>
      <c r="B567" s="110" t="s">
        <v>1692</v>
      </c>
      <c r="C567" s="107" t="s">
        <v>1095</v>
      </c>
      <c r="D567" s="209">
        <v>2020</v>
      </c>
      <c r="E567" s="109" t="s">
        <v>1698</v>
      </c>
      <c r="F567" s="107" t="s">
        <v>49</v>
      </c>
      <c r="G567" s="107" t="s">
        <v>1552</v>
      </c>
      <c r="H567" s="107" t="s">
        <v>1552</v>
      </c>
      <c r="I567" s="107" t="s">
        <v>1552</v>
      </c>
      <c r="J567" s="107" t="s">
        <v>1552</v>
      </c>
      <c r="K567" s="107" t="s">
        <v>1552</v>
      </c>
      <c r="L567" s="107" t="s">
        <v>1552</v>
      </c>
      <c r="M567" s="107" t="s">
        <v>1552</v>
      </c>
      <c r="N567" s="107" t="s">
        <v>1552</v>
      </c>
      <c r="O567" s="107" t="s">
        <v>1552</v>
      </c>
      <c r="P567" s="107" t="s">
        <v>1552</v>
      </c>
      <c r="Q567" s="107" t="s">
        <v>1552</v>
      </c>
      <c r="R567" s="107" t="s">
        <v>1076</v>
      </c>
      <c r="S567" s="107" t="s">
        <v>1552</v>
      </c>
      <c r="T567" s="107" t="s">
        <v>1552</v>
      </c>
      <c r="U567" s="107" t="s">
        <v>1552</v>
      </c>
      <c r="V567" s="107" t="s">
        <v>1552</v>
      </c>
      <c r="W567" s="168" t="s">
        <v>18</v>
      </c>
      <c r="X567" s="105" t="s">
        <v>1552</v>
      </c>
      <c r="Y567" s="107" t="s">
        <v>1552</v>
      </c>
      <c r="Z567" s="107">
        <v>1</v>
      </c>
      <c r="AA567" s="107" t="s">
        <v>1699</v>
      </c>
      <c r="AB567" s="110">
        <v>2</v>
      </c>
      <c r="AC567" s="110">
        <v>2</v>
      </c>
      <c r="AD567" s="107">
        <v>2594</v>
      </c>
      <c r="AE567" s="107">
        <v>18</v>
      </c>
      <c r="AF567" s="107">
        <v>2</v>
      </c>
      <c r="AG567" s="107">
        <v>383600</v>
      </c>
      <c r="AH567" s="107">
        <v>12</v>
      </c>
      <c r="AI567" s="107" t="s">
        <v>1700</v>
      </c>
      <c r="AJ567" s="110">
        <v>4</v>
      </c>
      <c r="AK567" s="110"/>
      <c r="AL567" s="107"/>
      <c r="AM567" s="107">
        <v>2</v>
      </c>
      <c r="AN567" s="110" t="s">
        <v>493</v>
      </c>
      <c r="AO567" s="110">
        <v>750</v>
      </c>
      <c r="AP567" s="107" t="s">
        <v>1695</v>
      </c>
      <c r="AQ567" s="107" t="s">
        <v>441</v>
      </c>
      <c r="AR567" s="107" t="s">
        <v>319</v>
      </c>
      <c r="AS567" s="107" t="s">
        <v>845</v>
      </c>
      <c r="AT567" s="107" t="s">
        <v>478</v>
      </c>
      <c r="AU567" s="111">
        <v>16.018000000000001</v>
      </c>
      <c r="AV567" s="111">
        <v>15.42</v>
      </c>
      <c r="AW567" s="111">
        <v>24.023</v>
      </c>
      <c r="AX567" s="111">
        <v>12.657999999999999</v>
      </c>
      <c r="AY567" s="111">
        <v>13.91</v>
      </c>
      <c r="AZ567" s="111">
        <v>8.8770000000000007</v>
      </c>
      <c r="BA567" s="111">
        <v>13.153</v>
      </c>
      <c r="BB567" s="111">
        <v>39.103000000000002</v>
      </c>
      <c r="BC567" s="111">
        <v>541.447</v>
      </c>
      <c r="BD567" s="111">
        <v>23.387</v>
      </c>
      <c r="BE567" s="111">
        <v>224.41300000000001</v>
      </c>
      <c r="BF567" s="111">
        <v>26.1</v>
      </c>
      <c r="BG567" s="107">
        <v>82475.48</v>
      </c>
      <c r="BH567" s="112">
        <v>82088.547999999995</v>
      </c>
      <c r="BI567" s="111">
        <v>11.855</v>
      </c>
      <c r="BJ567" s="112">
        <v>508.44799999999998</v>
      </c>
      <c r="BK567" s="112">
        <v>61696.021000000001</v>
      </c>
      <c r="BL567" s="111">
        <v>8.91</v>
      </c>
      <c r="BM567" s="112">
        <v>504.916</v>
      </c>
      <c r="BN567" s="112">
        <v>41113.99</v>
      </c>
      <c r="BO567" s="111">
        <v>5.9379999999999997</v>
      </c>
      <c r="BP567" s="112">
        <v>387.952</v>
      </c>
      <c r="BQ567" s="112">
        <v>20516.727999999999</v>
      </c>
      <c r="BR567" s="111">
        <v>2.9630000000000001</v>
      </c>
      <c r="BS567" s="107">
        <v>283.39299999999997</v>
      </c>
      <c r="BT567" s="107">
        <v>640779.35</v>
      </c>
      <c r="BU567" s="112">
        <v>640791.11</v>
      </c>
      <c r="BV567" s="107">
        <v>10.859</v>
      </c>
      <c r="BW567" s="107">
        <v>523.79</v>
      </c>
      <c r="BX567" s="107">
        <v>480581.14600000001</v>
      </c>
      <c r="BY567" s="107">
        <v>8.1440000000000001</v>
      </c>
      <c r="BZ567" s="107">
        <v>503.755</v>
      </c>
      <c r="CA567" s="107">
        <v>320433.109</v>
      </c>
      <c r="CB567" s="107">
        <v>5.43</v>
      </c>
      <c r="CC567" s="107">
        <v>366.39800000000002</v>
      </c>
      <c r="CD567" s="107">
        <v>160306.02600000001</v>
      </c>
      <c r="CE567" s="107">
        <v>2.7170000000000001</v>
      </c>
      <c r="CF567" s="107">
        <v>238.726</v>
      </c>
      <c r="CG567" s="107">
        <v>253674.75</v>
      </c>
      <c r="CH567" s="112">
        <v>254661.42199999999</v>
      </c>
      <c r="CI567" s="107">
        <v>15.97</v>
      </c>
      <c r="CJ567" s="107">
        <v>469.75799999999998</v>
      </c>
      <c r="CK567" s="107">
        <v>190115.36</v>
      </c>
      <c r="CL567" s="107">
        <v>11.922000000000001</v>
      </c>
      <c r="CM567" s="107">
        <v>458.71300000000002</v>
      </c>
      <c r="CN567" s="107">
        <v>126976.677</v>
      </c>
      <c r="CO567" s="107">
        <v>7.9630000000000001</v>
      </c>
      <c r="CP567" s="107">
        <v>387.54899999999998</v>
      </c>
      <c r="CQ567" s="107">
        <v>63458.476999999999</v>
      </c>
      <c r="CR567" s="107">
        <v>3.9790000000000001</v>
      </c>
      <c r="CS567" s="107">
        <v>216.917</v>
      </c>
      <c r="CT567" s="107">
        <v>126674.69</v>
      </c>
      <c r="CU567" s="107">
        <v>126693.91</v>
      </c>
      <c r="CV567" s="107">
        <v>8.42</v>
      </c>
      <c r="CW567" s="107">
        <v>472.93</v>
      </c>
      <c r="CX567" s="112">
        <v>94927</v>
      </c>
      <c r="CY567" s="107">
        <v>6.31</v>
      </c>
      <c r="CZ567" s="107">
        <v>423.1</v>
      </c>
      <c r="DA567" s="112">
        <v>63284.29</v>
      </c>
      <c r="DB567" s="107">
        <v>4.2</v>
      </c>
      <c r="DC567" s="107">
        <v>347.23</v>
      </c>
      <c r="DD567" s="112">
        <v>31698.79</v>
      </c>
      <c r="DE567" s="107">
        <v>2.11</v>
      </c>
      <c r="DF567" s="107">
        <v>263.16000000000003</v>
      </c>
      <c r="DG567" s="107">
        <v>200549.7</v>
      </c>
      <c r="DH567" s="112">
        <v>200937.51</v>
      </c>
      <c r="DI567" s="107">
        <v>9.6199999999999992</v>
      </c>
      <c r="DJ567" s="107">
        <v>479.68</v>
      </c>
      <c r="DK567" s="112">
        <v>150517.4</v>
      </c>
      <c r="DL567" s="107">
        <v>7.21</v>
      </c>
      <c r="DM567" s="107">
        <v>460.11</v>
      </c>
      <c r="DN567" s="112">
        <v>100291</v>
      </c>
      <c r="DO567" s="107">
        <v>4.8</v>
      </c>
      <c r="DP567" s="107">
        <v>362.51</v>
      </c>
      <c r="DQ567" s="112">
        <v>50118.77</v>
      </c>
      <c r="DR567" s="107">
        <v>2.4</v>
      </c>
      <c r="DS567" s="107">
        <v>266.63</v>
      </c>
      <c r="DT567" s="107">
        <v>6044.27</v>
      </c>
      <c r="DU567" s="112">
        <v>6049</v>
      </c>
      <c r="DV567" s="107">
        <v>6.19</v>
      </c>
      <c r="DW567" s="107">
        <v>480.77</v>
      </c>
      <c r="DX567" s="112">
        <v>4547.2700000000004</v>
      </c>
      <c r="DY567" s="107">
        <v>4.66</v>
      </c>
      <c r="DZ567" s="107">
        <v>460.67</v>
      </c>
      <c r="EA567" s="112">
        <v>3033.78</v>
      </c>
      <c r="EB567" s="107">
        <v>3.11</v>
      </c>
      <c r="EC567" s="107">
        <v>358.05</v>
      </c>
      <c r="ED567" s="112">
        <v>1504.25</v>
      </c>
      <c r="EE567" s="107">
        <v>1.54</v>
      </c>
      <c r="EF567" s="107">
        <v>280.01</v>
      </c>
      <c r="EG567" s="107">
        <v>3803472.27</v>
      </c>
      <c r="EH567" s="111">
        <v>3802731.43</v>
      </c>
      <c r="EI567" s="107">
        <v>10.739000000000001</v>
      </c>
      <c r="EJ567" s="107">
        <v>520.03</v>
      </c>
      <c r="EK567" s="112">
        <v>3329229.8360000001</v>
      </c>
      <c r="EL567" s="107">
        <v>9.4019999999999992</v>
      </c>
      <c r="EM567" s="107">
        <v>516.23</v>
      </c>
      <c r="EN567" s="112">
        <v>2855916.0221000002</v>
      </c>
      <c r="EO567" s="107">
        <v>8.0649999999999995</v>
      </c>
      <c r="EP567" s="107">
        <v>482.42</v>
      </c>
      <c r="EQ567" s="112">
        <v>2372552.6779999998</v>
      </c>
      <c r="ER567" s="107">
        <v>6.7</v>
      </c>
      <c r="ES567" s="107">
        <v>426.72300000000001</v>
      </c>
      <c r="ET567" s="112">
        <v>1902291.4904799999</v>
      </c>
      <c r="EU567" s="107">
        <v>5.3719999999999999</v>
      </c>
      <c r="EV567" s="107">
        <v>375.48099999999999</v>
      </c>
      <c r="EW567" s="112">
        <v>1430259.74126</v>
      </c>
      <c r="EX567" s="107">
        <v>4.0389999999999997</v>
      </c>
      <c r="EY567" s="107">
        <v>331.673</v>
      </c>
      <c r="EZ567" s="112">
        <v>951853.96991999994</v>
      </c>
      <c r="FA567" s="107">
        <v>2.6880000000000002</v>
      </c>
      <c r="FB567" s="107">
        <v>290.24900000000002</v>
      </c>
      <c r="FC567" s="112">
        <v>478405.77133999998</v>
      </c>
      <c r="FD567" s="107">
        <v>1.351</v>
      </c>
      <c r="FE567" s="107">
        <v>240.226</v>
      </c>
      <c r="FF567" s="107">
        <v>2684.48</v>
      </c>
      <c r="FG567" s="112">
        <v>2711.87</v>
      </c>
      <c r="FH567" s="107">
        <v>8.01</v>
      </c>
      <c r="FI567" s="107">
        <v>144.53</v>
      </c>
      <c r="FJ567" s="112">
        <v>1333.87</v>
      </c>
      <c r="FK567" s="107">
        <v>3.94</v>
      </c>
      <c r="FL567" s="107">
        <v>142.88999999999999</v>
      </c>
      <c r="FM567" s="107">
        <v>15033.54</v>
      </c>
      <c r="FN567" s="112">
        <v>15049.16</v>
      </c>
      <c r="FO567" s="107">
        <v>110.18</v>
      </c>
      <c r="FP567" s="107">
        <v>145.11000000000001</v>
      </c>
      <c r="FQ567" s="112">
        <v>7520.68</v>
      </c>
      <c r="FR567" s="107">
        <v>55.06</v>
      </c>
      <c r="FS567" s="107">
        <v>142.6</v>
      </c>
      <c r="FT567" s="107">
        <v>131.38999999999999</v>
      </c>
      <c r="FU567" s="107">
        <v>11.41</v>
      </c>
      <c r="FV567" s="107">
        <v>483.68</v>
      </c>
      <c r="FW567" s="107">
        <v>132</v>
      </c>
      <c r="FX567" s="107">
        <v>11.46</v>
      </c>
      <c r="FY567" s="107">
        <v>493.99</v>
      </c>
      <c r="FZ567" s="107">
        <v>2360745.69</v>
      </c>
      <c r="GA567" s="107">
        <v>15.94</v>
      </c>
      <c r="GB567" s="107">
        <v>501.37</v>
      </c>
      <c r="GC567" s="107">
        <v>16307309.26</v>
      </c>
      <c r="GD567" s="107">
        <v>110.11</v>
      </c>
      <c r="GE567" s="113">
        <v>490.67</v>
      </c>
      <c r="GF567" s="113">
        <v>141.30000000000001</v>
      </c>
      <c r="GG567" s="113">
        <v>14.3</v>
      </c>
      <c r="GH567" s="113">
        <v>145.5</v>
      </c>
      <c r="GI567" s="113">
        <v>72.400000000000006</v>
      </c>
      <c r="GJ567" s="113">
        <v>26.1</v>
      </c>
      <c r="GK567" s="113" t="e">
        <v>#N/A</v>
      </c>
      <c r="GL567" s="107" t="s">
        <v>1552</v>
      </c>
      <c r="GM567" s="107" t="s">
        <v>1552</v>
      </c>
      <c r="GN567" s="107" t="s">
        <v>1552</v>
      </c>
      <c r="GO567" s="133" t="s">
        <v>1552</v>
      </c>
      <c r="GP567" s="133" t="s">
        <v>1552</v>
      </c>
      <c r="GQ567" s="133" t="s">
        <v>1552</v>
      </c>
      <c r="GR567" s="133" t="s">
        <v>1552</v>
      </c>
      <c r="GS567" s="72"/>
      <c r="GT567" s="72" t="s">
        <v>1552</v>
      </c>
      <c r="GU567" s="72" t="s">
        <v>1552</v>
      </c>
      <c r="GV567" s="72" t="s">
        <v>1552</v>
      </c>
      <c r="GW567" s="72" t="s">
        <v>1552</v>
      </c>
      <c r="GX567" s="72" t="s">
        <v>1552</v>
      </c>
      <c r="GY567" s="72" t="s">
        <v>1552</v>
      </c>
      <c r="GZ567" s="72" t="s">
        <v>1552</v>
      </c>
      <c r="HA567" s="133" t="s">
        <v>1552</v>
      </c>
      <c r="HB567" s="133" t="s">
        <v>1552</v>
      </c>
      <c r="HC567" s="53" t="str">
        <f>IF(IFERROR(FIND("TGG",#REF!),"0")&lt;&gt;"0",SUBSTITUTE(#REF!,"TGG",""),"0")</f>
        <v>0</v>
      </c>
      <c r="HD567" s="56">
        <f t="shared" si="59"/>
        <v>2020</v>
      </c>
      <c r="HF567" s="56" t="e">
        <f>MATCH(ROUND(#REF!,1),#REF!,0)</f>
        <v>#REF!</v>
      </c>
      <c r="HG567" s="56" t="e">
        <f>MATCH(ROUND(#REF!,1),#REF!,0)</f>
        <v>#REF!</v>
      </c>
      <c r="HH567" s="56" t="e">
        <f>MATCH(ROUND(#REF!,1),#REF!,0)</f>
        <v>#REF!</v>
      </c>
      <c r="HI567" s="56" t="e">
        <f>MATCH(ROUND(#REF!,1),#REF!,0)</f>
        <v>#REF!</v>
      </c>
      <c r="HK567" s="115">
        <f t="shared" si="56"/>
        <v>2</v>
      </c>
      <c r="HL567" s="115" t="str" cm="1">
        <f t="array" ref="HL567">IFERROR(INDEX(#REF!,'5. Data Set'!HH567),"")</f>
        <v/>
      </c>
      <c r="HN567" s="116" t="str" cm="1">
        <f t="array" ref="HN567">IF(IFERROR(INDEX($E$5:$E$900,SMALL(IF(ROUND($EH$5:$EH$900,1)=ROUND($EH567,1),ROW($EH$5:$EH$900)-4,""),1)),"")=$E567,"",IFERROR(INDEX($E$5:$E$900,SMALL(IF(ROUND($EH$5:$EH$900,1)=ROUND($EH567,1),ROW($EH$5:$EH$900)-4,""),1)),""))</f>
        <v/>
      </c>
      <c r="HO567" s="116" t="str" cm="1">
        <f t="array" ref="HO567">IF(IFERROR(INDEX($E$5:$E$900,SMALL(IF(ROUND($EH$5:$EH$900,1)=ROUND($EH567,1),ROW($EH$5:$EH$900)-4,""),2)),"")=$E567,"",IFERROR(INDEX($E$5:$E$900,SMALL(IF(ROUND($EH$5:$EH$900,1)=ROUND($EH567,1),ROW($EH$5:$EH$900)-4,""),2)),""))</f>
        <v/>
      </c>
      <c r="HP567" s="116" t="str" cm="1">
        <f t="array" ref="HP567">IF(IFERROR(INDEX($E$5:$E$900,SMALL(IF(ROUND($EH$5:$EH$900,1)=ROUND($EH567,1),ROW($EH$5:$EH$900)-4,""),3)),"")=$E567,"",IFERROR(INDEX($E$5:$E$900,SMALL(IF(ROUND($EH$5:$EH$900,1)=ROUND($EH567,1),ROW($EH$5:$EH$900)-4,""),3)),""))</f>
        <v/>
      </c>
      <c r="HQ567" s="117" t="str" cm="1">
        <f t="array" ref="HQ567">IF(IFERROR(INDEX($E$5:$E$900,SMALL(IF(ROUND($EH$5:$EH$900,1)=ROUND($EH567,1),ROW($EH$5:$EH$900)-4,""),4)),"")=$E567,"",IFERROR(INDEX($E$5:$E$900,SMALL(IF(ROUND($EH$5:$EH$900,1)=ROUND($EH567,1),ROW($EH$5:$EH$900)-4,""),4)),""))</f>
        <v/>
      </c>
      <c r="HR567" s="118"/>
      <c r="HS567" s="105" t="str">
        <f t="shared" si="57"/>
        <v>BCX#</v>
      </c>
      <c r="HT567" s="119" t="str">
        <f t="shared" si="58"/>
        <v/>
      </c>
      <c r="HU567" s="119" t="str">
        <f t="shared" si="58"/>
        <v/>
      </c>
      <c r="HV567" s="119" t="str">
        <f t="shared" si="58"/>
        <v/>
      </c>
      <c r="HW567" s="119" t="str">
        <f t="shared" si="58"/>
        <v/>
      </c>
    </row>
    <row r="568" spans="1:231" ht="12.75" customHeight="1" x14ac:dyDescent="0.3">
      <c r="A568" s="110" t="s">
        <v>1072</v>
      </c>
      <c r="B568" s="110" t="s">
        <v>1701</v>
      </c>
      <c r="C568" s="107" t="s">
        <v>1142</v>
      </c>
      <c r="D568" s="209">
        <v>2019</v>
      </c>
      <c r="E568" s="109" t="s">
        <v>1702</v>
      </c>
      <c r="F568" s="107" t="s">
        <v>49</v>
      </c>
      <c r="G568" s="107" t="s">
        <v>1552</v>
      </c>
      <c r="H568" s="107" t="s">
        <v>1552</v>
      </c>
      <c r="I568" s="107" t="s">
        <v>1552</v>
      </c>
      <c r="J568" s="107" t="s">
        <v>1552</v>
      </c>
      <c r="K568" s="107" t="s">
        <v>1552</v>
      </c>
      <c r="L568" s="107" t="s">
        <v>1552</v>
      </c>
      <c r="M568" s="107" t="s">
        <v>1552</v>
      </c>
      <c r="N568" s="107" t="s">
        <v>1552</v>
      </c>
      <c r="O568" s="107" t="s">
        <v>1552</v>
      </c>
      <c r="P568" s="107" t="s">
        <v>1552</v>
      </c>
      <c r="Q568" s="107" t="s">
        <v>1552</v>
      </c>
      <c r="R568" s="107" t="s">
        <v>1076</v>
      </c>
      <c r="S568" s="107" t="s">
        <v>1552</v>
      </c>
      <c r="T568" s="107" t="s">
        <v>1552</v>
      </c>
      <c r="U568" s="107" t="s">
        <v>1552</v>
      </c>
      <c r="V568" s="107" t="s">
        <v>1552</v>
      </c>
      <c r="W568" s="168" t="s">
        <v>18</v>
      </c>
      <c r="X568" s="105" t="s">
        <v>1552</v>
      </c>
      <c r="Y568" s="107" t="s">
        <v>1552</v>
      </c>
      <c r="Z568" s="107">
        <v>1</v>
      </c>
      <c r="AA568" s="107" t="s">
        <v>1703</v>
      </c>
      <c r="AB568" s="110">
        <v>2</v>
      </c>
      <c r="AC568" s="110">
        <v>2</v>
      </c>
      <c r="AD568" s="107">
        <v>3801</v>
      </c>
      <c r="AE568" s="107">
        <v>4</v>
      </c>
      <c r="AF568" s="107">
        <v>2</v>
      </c>
      <c r="AG568" s="107">
        <v>754400</v>
      </c>
      <c r="AH568" s="107">
        <v>24</v>
      </c>
      <c r="AI568" s="107" t="s">
        <v>1704</v>
      </c>
      <c r="AJ568" s="110">
        <v>14</v>
      </c>
      <c r="AK568" s="110"/>
      <c r="AL568" s="107"/>
      <c r="AM568" s="107">
        <v>2</v>
      </c>
      <c r="AN568" s="110" t="s">
        <v>367</v>
      </c>
      <c r="AO568" s="110">
        <v>1300</v>
      </c>
      <c r="AP568" s="107" t="s">
        <v>317</v>
      </c>
      <c r="AQ568" s="107" t="s">
        <v>1705</v>
      </c>
      <c r="AR568" s="107" t="s">
        <v>1082</v>
      </c>
      <c r="AS568" s="107" t="s">
        <v>1706</v>
      </c>
      <c r="AT568" s="107" t="s">
        <v>984</v>
      </c>
      <c r="AU568" s="111">
        <v>4.8099999999999996</v>
      </c>
      <c r="AV568" s="111">
        <v>8.0340000000000007</v>
      </c>
      <c r="AW568" s="111">
        <v>6.5330000000000004</v>
      </c>
      <c r="AX568" s="111">
        <v>3.3879999999999999</v>
      </c>
      <c r="AY568" s="111">
        <v>3.9260000000000002</v>
      </c>
      <c r="AZ568" s="111">
        <v>6.0179999999999998</v>
      </c>
      <c r="BA568" s="111">
        <v>4.274</v>
      </c>
      <c r="BB568" s="111">
        <v>719.58900000000006</v>
      </c>
      <c r="BC568" s="111">
        <v>5996.4719999999998</v>
      </c>
      <c r="BD568" s="111">
        <v>18.279</v>
      </c>
      <c r="BE568" s="111">
        <v>115.04900000000001</v>
      </c>
      <c r="BF568" s="111">
        <v>13.3</v>
      </c>
      <c r="BG568" s="107">
        <v>23201.87</v>
      </c>
      <c r="BH568" s="112">
        <v>23142.965</v>
      </c>
      <c r="BI568" s="111">
        <v>3.3420000000000001</v>
      </c>
      <c r="BJ568" s="112">
        <v>433.6</v>
      </c>
      <c r="BK568" s="112">
        <v>17372.445</v>
      </c>
      <c r="BL568" s="111">
        <v>2.5089999999999999</v>
      </c>
      <c r="BM568" s="112">
        <v>395.755</v>
      </c>
      <c r="BN568" s="112">
        <v>11582.567999999999</v>
      </c>
      <c r="BO568" s="111">
        <v>1.673</v>
      </c>
      <c r="BP568" s="112">
        <v>371.95699999999999</v>
      </c>
      <c r="BQ568" s="112">
        <v>5797.8249999999998</v>
      </c>
      <c r="BR568" s="111">
        <v>0.83699999999999997</v>
      </c>
      <c r="BS568" s="107">
        <v>343.67200000000003</v>
      </c>
      <c r="BT568" s="107">
        <v>344631.61</v>
      </c>
      <c r="BU568" s="112">
        <v>344621.69500000001</v>
      </c>
      <c r="BV568" s="107">
        <v>5.84</v>
      </c>
      <c r="BW568" s="107">
        <v>467.697</v>
      </c>
      <c r="BX568" s="107">
        <v>258532.84299999999</v>
      </c>
      <c r="BY568" s="107">
        <v>4.3810000000000002</v>
      </c>
      <c r="BZ568" s="107">
        <v>414.11900000000003</v>
      </c>
      <c r="CA568" s="107">
        <v>172513.15900000001</v>
      </c>
      <c r="CB568" s="107">
        <v>2.9239999999999999</v>
      </c>
      <c r="CC568" s="107">
        <v>384.16199999999998</v>
      </c>
      <c r="CD568" s="107">
        <v>86169.303</v>
      </c>
      <c r="CE568" s="107">
        <v>1.46</v>
      </c>
      <c r="CF568" s="107">
        <v>352.43</v>
      </c>
      <c r="CG568" s="107">
        <v>74400.09</v>
      </c>
      <c r="CH568" s="112">
        <v>75417.235000000001</v>
      </c>
      <c r="CI568" s="107">
        <v>4.7290000000000001</v>
      </c>
      <c r="CJ568" s="107">
        <v>439.19</v>
      </c>
      <c r="CK568" s="107">
        <v>55776.701999999997</v>
      </c>
      <c r="CL568" s="107">
        <v>3.4980000000000002</v>
      </c>
      <c r="CM568" s="107">
        <v>410.73200000000003</v>
      </c>
      <c r="CN568" s="107">
        <v>37173.233999999997</v>
      </c>
      <c r="CO568" s="107">
        <v>2.331</v>
      </c>
      <c r="CP568" s="107">
        <v>393.27699999999999</v>
      </c>
      <c r="CQ568" s="107">
        <v>18633.741000000002</v>
      </c>
      <c r="CR568" s="107">
        <v>1.169</v>
      </c>
      <c r="CS568" s="107">
        <v>348.70100000000002</v>
      </c>
      <c r="CT568" s="107">
        <v>33573.040000000001</v>
      </c>
      <c r="CU568" s="107">
        <v>33592.68</v>
      </c>
      <c r="CV568" s="107">
        <v>2.23</v>
      </c>
      <c r="CW568" s="107">
        <v>403.32</v>
      </c>
      <c r="CX568" s="112">
        <v>25166.19</v>
      </c>
      <c r="CY568" s="107">
        <v>1.67</v>
      </c>
      <c r="CZ568" s="107">
        <v>369.39</v>
      </c>
      <c r="DA568" s="112">
        <v>16828.53</v>
      </c>
      <c r="DB568" s="107">
        <v>1.1200000000000001</v>
      </c>
      <c r="DC568" s="107">
        <v>353.86</v>
      </c>
      <c r="DD568" s="112">
        <v>8407.7099999999991</v>
      </c>
      <c r="DE568" s="107">
        <v>0.56000000000000005</v>
      </c>
      <c r="DF568" s="107">
        <v>335.2</v>
      </c>
      <c r="DG568" s="107">
        <v>54928.5</v>
      </c>
      <c r="DH568" s="112">
        <v>54983.89</v>
      </c>
      <c r="DI568" s="107">
        <v>2.63</v>
      </c>
      <c r="DJ568" s="107">
        <v>396.22</v>
      </c>
      <c r="DK568" s="112">
        <v>41189.480000000003</v>
      </c>
      <c r="DL568" s="107">
        <v>1.97</v>
      </c>
      <c r="DM568" s="107">
        <v>381.71</v>
      </c>
      <c r="DN568" s="112">
        <v>27417.39</v>
      </c>
      <c r="DO568" s="107">
        <v>1.31</v>
      </c>
      <c r="DP568" s="107">
        <v>365.7</v>
      </c>
      <c r="DQ568" s="112">
        <v>13743.68</v>
      </c>
      <c r="DR568" s="107">
        <v>0.66</v>
      </c>
      <c r="DS568" s="107">
        <v>341.08</v>
      </c>
      <c r="DT568" s="107">
        <v>3879.82</v>
      </c>
      <c r="DU568" s="112">
        <v>3883.06</v>
      </c>
      <c r="DV568" s="107">
        <v>3.98</v>
      </c>
      <c r="DW568" s="107">
        <v>394.39</v>
      </c>
      <c r="DX568" s="112">
        <v>2902.42</v>
      </c>
      <c r="DY568" s="107">
        <v>2.97</v>
      </c>
      <c r="DZ568" s="107">
        <v>374.84</v>
      </c>
      <c r="EA568" s="112">
        <v>1939</v>
      </c>
      <c r="EB568" s="107">
        <v>1.99</v>
      </c>
      <c r="EC568" s="107">
        <v>357.84</v>
      </c>
      <c r="ED568" s="112">
        <v>971.98</v>
      </c>
      <c r="EE568" s="107">
        <v>1</v>
      </c>
      <c r="EF568" s="107">
        <v>336.25</v>
      </c>
      <c r="EG568" s="107">
        <v>1210630.8600000001</v>
      </c>
      <c r="EH568" s="111">
        <v>1213262.6599999999</v>
      </c>
      <c r="EI568" s="107">
        <v>3.4260000000000002</v>
      </c>
      <c r="EJ568" s="107">
        <v>423.95</v>
      </c>
      <c r="EK568" s="112">
        <v>1059826.088</v>
      </c>
      <c r="EL568" s="107">
        <v>2.9929999999999999</v>
      </c>
      <c r="EM568" s="107">
        <v>411</v>
      </c>
      <c r="EN568" s="112">
        <v>905465.25338000001</v>
      </c>
      <c r="EO568" s="107">
        <v>2.5569999999999999</v>
      </c>
      <c r="EP568" s="107">
        <v>397.27100000000002</v>
      </c>
      <c r="EQ568" s="112">
        <v>759570.9693</v>
      </c>
      <c r="ER568" s="107">
        <v>2.145</v>
      </c>
      <c r="ES568" s="107">
        <v>384.791</v>
      </c>
      <c r="ET568" s="112">
        <v>603053.31501999998</v>
      </c>
      <c r="EU568" s="107">
        <v>1.7030000000000001</v>
      </c>
      <c r="EV568" s="107">
        <v>370.62200000000001</v>
      </c>
      <c r="EW568" s="112">
        <v>455388.46924000001</v>
      </c>
      <c r="EX568" s="107">
        <v>1.286</v>
      </c>
      <c r="EY568" s="107">
        <v>357.58800000000002</v>
      </c>
      <c r="EZ568" s="112">
        <v>303474.27538000001</v>
      </c>
      <c r="FA568" s="107">
        <v>0.85699999999999998</v>
      </c>
      <c r="FB568" s="107">
        <v>344.44499999999999</v>
      </c>
      <c r="FC568" s="112">
        <v>150497.7445</v>
      </c>
      <c r="FD568" s="107">
        <v>0.42499999999999999</v>
      </c>
      <c r="FE568" s="107">
        <v>331.346</v>
      </c>
      <c r="FF568" s="107">
        <v>135779.13</v>
      </c>
      <c r="FG568" s="112">
        <v>136086.98000000001</v>
      </c>
      <c r="FH568" s="107">
        <v>402.08</v>
      </c>
      <c r="FI568" s="107">
        <v>416.76</v>
      </c>
      <c r="FJ568" s="112">
        <v>67861.63</v>
      </c>
      <c r="FK568" s="107">
        <v>200.5</v>
      </c>
      <c r="FL568" s="107">
        <v>373.57</v>
      </c>
      <c r="FM568" s="107">
        <v>457820.1</v>
      </c>
      <c r="FN568" s="112">
        <v>459934.42</v>
      </c>
      <c r="FO568" s="107">
        <v>3367.26</v>
      </c>
      <c r="FP568" s="107">
        <v>410.15</v>
      </c>
      <c r="FQ568" s="112">
        <v>228886.39999999999</v>
      </c>
      <c r="FR568" s="107">
        <v>1675.72</v>
      </c>
      <c r="FS568" s="107">
        <v>382.6</v>
      </c>
      <c r="FT568" s="107">
        <v>96.84</v>
      </c>
      <c r="FU568" s="107">
        <v>8.41</v>
      </c>
      <c r="FV568" s="107">
        <v>466.73</v>
      </c>
      <c r="FW568" s="107">
        <v>96.5</v>
      </c>
      <c r="FX568" s="107">
        <v>8.3800000000000008</v>
      </c>
      <c r="FY568" s="107">
        <v>451.53</v>
      </c>
      <c r="FZ568" s="107">
        <v>805627.28</v>
      </c>
      <c r="GA568" s="107">
        <v>5.44</v>
      </c>
      <c r="GB568" s="107">
        <v>440.7</v>
      </c>
      <c r="GC568" s="107">
        <v>7889889.3499999996</v>
      </c>
      <c r="GD568" s="107">
        <v>53.28</v>
      </c>
      <c r="GE568" s="113">
        <v>463.07</v>
      </c>
      <c r="GF568" s="113">
        <v>316.5</v>
      </c>
      <c r="GG568" s="113">
        <v>5.0999999999999996</v>
      </c>
      <c r="GH568" s="113">
        <v>2077.3000000000002</v>
      </c>
      <c r="GI568" s="113">
        <v>45.9</v>
      </c>
      <c r="GJ568" s="113">
        <v>13.3</v>
      </c>
      <c r="GK568" s="113" t="e">
        <v>#N/A</v>
      </c>
      <c r="GL568" s="107" t="s">
        <v>1552</v>
      </c>
      <c r="GM568" s="107" t="s">
        <v>1552</v>
      </c>
      <c r="GN568" s="107" t="s">
        <v>1552</v>
      </c>
      <c r="GO568" s="133" t="s">
        <v>1552</v>
      </c>
      <c r="GP568" s="133" t="s">
        <v>1552</v>
      </c>
      <c r="GQ568" s="133" t="s">
        <v>1552</v>
      </c>
      <c r="GR568" s="133" t="s">
        <v>1552</v>
      </c>
      <c r="GS568" s="72"/>
      <c r="GT568" s="72">
        <v>0</v>
      </c>
      <c r="GU568" s="72">
        <v>0</v>
      </c>
      <c r="GV568" s="72">
        <v>0</v>
      </c>
      <c r="GW568" s="72">
        <v>0</v>
      </c>
      <c r="GX568" s="72" t="s">
        <v>1552</v>
      </c>
      <c r="GY568" s="72">
        <v>0</v>
      </c>
      <c r="GZ568" s="72">
        <v>0</v>
      </c>
      <c r="HA568" s="133" t="s">
        <v>1552</v>
      </c>
      <c r="HB568" s="133" t="s">
        <v>981</v>
      </c>
      <c r="HC568" s="53" t="str">
        <f>IF(IFERROR(FIND("TGG",#REF!),"0")&lt;&gt;"0",SUBSTITUTE(#REF!,"TGG",""),"0")</f>
        <v>0</v>
      </c>
      <c r="HD568" s="56">
        <f t="shared" si="59"/>
        <v>2019</v>
      </c>
      <c r="HF568" s="56" t="e">
        <f>MATCH(ROUND(#REF!,1),#REF!,0)</f>
        <v>#REF!</v>
      </c>
      <c r="HG568" s="56" t="e">
        <f>MATCH(ROUND(#REF!,1),#REF!,0)</f>
        <v>#REF!</v>
      </c>
      <c r="HH568" s="56" t="e">
        <f>MATCH(ROUND(#REF!,1),#REF!,0)</f>
        <v>#REF!</v>
      </c>
      <c r="HI568" s="56" t="e">
        <f>MATCH(ROUND(#REF!,1),#REF!,0)</f>
        <v>#REF!</v>
      </c>
      <c r="HK568" s="115">
        <f t="shared" si="56"/>
        <v>2</v>
      </c>
      <c r="HL568" s="115" t="str" cm="1">
        <f t="array" ref="HL568">IFERROR(INDEX(#REF!,'5. Data Set'!HH568),"")</f>
        <v/>
      </c>
      <c r="HN568" s="116" t="str" cm="1">
        <f t="array" ref="HN568">IF(IFERROR(INDEX($E$5:$E$900,SMALL(IF(ROUND($EH$5:$EH$900,1)=ROUND($EH568,1),ROW($EH$5:$EH$900)-4,""),1)),"")=$E568,"",IFERROR(INDEX($E$5:$E$900,SMALL(IF(ROUND($EH$5:$EH$900,1)=ROUND($EH568,1),ROW($EH$5:$EH$900)-4,""),1)),""))</f>
        <v/>
      </c>
      <c r="HO568" s="116" t="str" cm="1">
        <f t="array" ref="HO568">IF(IFERROR(INDEX($E$5:$E$900,SMALL(IF(ROUND($EH$5:$EH$900,1)=ROUND($EH568,1),ROW($EH$5:$EH$900)-4,""),2)),"")=$E568,"",IFERROR(INDEX($E$5:$E$900,SMALL(IF(ROUND($EH$5:$EH$900,1)=ROUND($EH568,1),ROW($EH$5:$EH$900)-4,""),2)),""))</f>
        <v/>
      </c>
      <c r="HP568" s="116" t="str" cm="1">
        <f t="array" ref="HP568">IF(IFERROR(INDEX($E$5:$E$900,SMALL(IF(ROUND($EH$5:$EH$900,1)=ROUND($EH568,1),ROW($EH$5:$EH$900)-4,""),3)),"")=$E568,"",IFERROR(INDEX($E$5:$E$900,SMALL(IF(ROUND($EH$5:$EH$900,1)=ROUND($EH568,1),ROW($EH$5:$EH$900)-4,""),3)),""))</f>
        <v/>
      </c>
      <c r="HQ568" s="117" t="str" cm="1">
        <f t="array" ref="HQ568">IF(IFERROR(INDEX($E$5:$E$900,SMALL(IF(ROUND($EH$5:$EH$900,1)=ROUND($EH568,1),ROW($EH$5:$EH$900)-4,""),4)),"")=$E568,"",IFERROR(INDEX($E$5:$E$900,SMALL(IF(ROUND($EH$5:$EH$900,1)=ROUND($EH568,1),ROW($EH$5:$EH$900)-4,""),4)),""))</f>
        <v/>
      </c>
      <c r="HR568" s="118"/>
      <c r="HS568" s="105" t="str">
        <f t="shared" si="57"/>
        <v>BCYA</v>
      </c>
      <c r="HT568" s="119" t="str">
        <f t="shared" si="58"/>
        <v/>
      </c>
      <c r="HU568" s="119" t="str">
        <f t="shared" si="58"/>
        <v/>
      </c>
      <c r="HV568" s="119" t="str">
        <f t="shared" si="58"/>
        <v/>
      </c>
      <c r="HW568" s="119" t="str">
        <f t="shared" si="58"/>
        <v/>
      </c>
    </row>
    <row r="569" spans="1:231" ht="12.75" customHeight="1" x14ac:dyDescent="0.3">
      <c r="A569" s="110" t="s">
        <v>1072</v>
      </c>
      <c r="B569" s="110" t="s">
        <v>1707</v>
      </c>
      <c r="C569" s="107" t="s">
        <v>1095</v>
      </c>
      <c r="D569" s="209">
        <v>2018</v>
      </c>
      <c r="E569" s="109" t="s">
        <v>1708</v>
      </c>
      <c r="F569" s="107" t="s">
        <v>309</v>
      </c>
      <c r="G569" s="107" t="s">
        <v>1552</v>
      </c>
      <c r="H569" s="107" t="s">
        <v>1552</v>
      </c>
      <c r="I569" s="107" t="s">
        <v>1552</v>
      </c>
      <c r="J569" s="107" t="s">
        <v>1552</v>
      </c>
      <c r="K569" s="107" t="s">
        <v>1552</v>
      </c>
      <c r="L569" s="107" t="s">
        <v>1552</v>
      </c>
      <c r="M569" s="107" t="s">
        <v>1552</v>
      </c>
      <c r="N569" s="107" t="s">
        <v>1552</v>
      </c>
      <c r="O569" s="107" t="s">
        <v>1552</v>
      </c>
      <c r="P569" s="107" t="s">
        <v>1552</v>
      </c>
      <c r="Q569" s="107" t="s">
        <v>1552</v>
      </c>
      <c r="R569" s="107" t="s">
        <v>1076</v>
      </c>
      <c r="S569" s="107" t="s">
        <v>1552</v>
      </c>
      <c r="T569" s="107" t="s">
        <v>1552</v>
      </c>
      <c r="U569" s="107" t="s">
        <v>1552</v>
      </c>
      <c r="V569" s="107" t="s">
        <v>1552</v>
      </c>
      <c r="W569" s="168" t="s">
        <v>18</v>
      </c>
      <c r="X569" s="105" t="s">
        <v>1552</v>
      </c>
      <c r="Y569" s="107" t="s">
        <v>1552</v>
      </c>
      <c r="Z569" s="107">
        <v>1</v>
      </c>
      <c r="AA569" s="107" t="s">
        <v>1709</v>
      </c>
      <c r="AB569" s="110">
        <v>1</v>
      </c>
      <c r="AC569" s="110">
        <v>1</v>
      </c>
      <c r="AD569" s="107">
        <v>2001</v>
      </c>
      <c r="AE569" s="107">
        <v>8</v>
      </c>
      <c r="AF569" s="107">
        <v>2</v>
      </c>
      <c r="AG569" s="107">
        <v>31700</v>
      </c>
      <c r="AH569" s="107">
        <v>1</v>
      </c>
      <c r="AI569" s="107" t="s">
        <v>1710</v>
      </c>
      <c r="AJ569" s="110">
        <v>1</v>
      </c>
      <c r="AK569" s="110"/>
      <c r="AL569" s="107"/>
      <c r="AM569" s="107">
        <v>2</v>
      </c>
      <c r="AN569" s="110" t="s">
        <v>493</v>
      </c>
      <c r="AO569" s="110">
        <v>500</v>
      </c>
      <c r="AP569" s="107" t="s">
        <v>1711</v>
      </c>
      <c r="AQ569" s="107" t="s">
        <v>424</v>
      </c>
      <c r="AR569" s="107" t="s">
        <v>319</v>
      </c>
      <c r="AS569" s="107" t="s">
        <v>868</v>
      </c>
      <c r="AT569" s="107" t="s">
        <v>478</v>
      </c>
      <c r="AU569" s="111">
        <v>9.9499999999999993</v>
      </c>
      <c r="AV569" s="111">
        <v>8.9390000000000001</v>
      </c>
      <c r="AW569" s="111">
        <v>14.456</v>
      </c>
      <c r="AX569" s="111">
        <v>7.8090000000000002</v>
      </c>
      <c r="AY569" s="111">
        <v>8.5640000000000001</v>
      </c>
      <c r="AZ569" s="111">
        <v>13.393000000000001</v>
      </c>
      <c r="BA569" s="111">
        <v>7.6660000000000004</v>
      </c>
      <c r="BB569" s="111">
        <v>7.9240000000000004</v>
      </c>
      <c r="BC569" s="111">
        <v>15.016999999999999</v>
      </c>
      <c r="BD569" s="111">
        <v>8.2650000000000006</v>
      </c>
      <c r="BE569" s="111">
        <v>46.411999999999999</v>
      </c>
      <c r="BF569" s="111">
        <v>12.1</v>
      </c>
      <c r="BG569" s="107">
        <v>12579.51</v>
      </c>
      <c r="BH569" s="112">
        <v>12613.058000000001</v>
      </c>
      <c r="BI569" s="111">
        <v>1.8220000000000001</v>
      </c>
      <c r="BJ569" s="112">
        <v>123.63200000000001</v>
      </c>
      <c r="BK569" s="112">
        <v>9437.4110000000001</v>
      </c>
      <c r="BL569" s="111">
        <v>1.363</v>
      </c>
      <c r="BM569" s="112">
        <v>102.944</v>
      </c>
      <c r="BN569" s="112">
        <v>6293.0079999999998</v>
      </c>
      <c r="BO569" s="111">
        <v>0.90900000000000003</v>
      </c>
      <c r="BP569" s="112">
        <v>94.444000000000003</v>
      </c>
      <c r="BQ569" s="112">
        <v>3156.2759999999998</v>
      </c>
      <c r="BR569" s="111">
        <v>0.45600000000000002</v>
      </c>
      <c r="BS569" s="107">
        <v>87.277000000000001</v>
      </c>
      <c r="BT569" s="107">
        <v>89700.33</v>
      </c>
      <c r="BU569" s="112">
        <v>89619.027000000002</v>
      </c>
      <c r="BV569" s="107">
        <v>1.5189999999999999</v>
      </c>
      <c r="BW569" s="107">
        <v>117.28400000000001</v>
      </c>
      <c r="BX569" s="107">
        <v>67308.434999999998</v>
      </c>
      <c r="BY569" s="107">
        <v>1.141</v>
      </c>
      <c r="BZ569" s="107">
        <v>93.646000000000001</v>
      </c>
      <c r="CA569" s="107">
        <v>44857.985999999997</v>
      </c>
      <c r="CB569" s="107">
        <v>0.76</v>
      </c>
      <c r="CC569" s="107">
        <v>88.811000000000007</v>
      </c>
      <c r="CD569" s="107">
        <v>22456.476999999999</v>
      </c>
      <c r="CE569" s="107">
        <v>0.38100000000000001</v>
      </c>
      <c r="CF569" s="107">
        <v>80.488</v>
      </c>
      <c r="CG569" s="107">
        <v>42684.4</v>
      </c>
      <c r="CH569" s="112">
        <v>42871.834999999999</v>
      </c>
      <c r="CI569" s="107">
        <v>2.6880000000000002</v>
      </c>
      <c r="CJ569" s="107">
        <v>125.04</v>
      </c>
      <c r="CK569" s="107">
        <v>32013.52</v>
      </c>
      <c r="CL569" s="107">
        <v>2.008</v>
      </c>
      <c r="CM569" s="107">
        <v>105.328</v>
      </c>
      <c r="CN569" s="107">
        <v>21346.577000000001</v>
      </c>
      <c r="CO569" s="107">
        <v>1.339</v>
      </c>
      <c r="CP569" s="107">
        <v>95.792000000000002</v>
      </c>
      <c r="CQ569" s="107">
        <v>10657.66</v>
      </c>
      <c r="CR569" s="107">
        <v>0.66800000000000004</v>
      </c>
      <c r="CS569" s="107">
        <v>87.65</v>
      </c>
      <c r="CT569" s="107">
        <v>20089.89</v>
      </c>
      <c r="CU569" s="107">
        <v>20121.349999999999</v>
      </c>
      <c r="CV569" s="107">
        <v>1.34</v>
      </c>
      <c r="CW569" s="107">
        <v>111.27</v>
      </c>
      <c r="CX569" s="112">
        <v>15073.31</v>
      </c>
      <c r="CY569" s="107">
        <v>1</v>
      </c>
      <c r="CZ569" s="107">
        <v>96.25</v>
      </c>
      <c r="DA569" s="112">
        <v>10059.66</v>
      </c>
      <c r="DB569" s="107">
        <v>0.67</v>
      </c>
      <c r="DC569" s="107">
        <v>89</v>
      </c>
      <c r="DD569" s="112">
        <v>5043.74</v>
      </c>
      <c r="DE569" s="107">
        <v>0.34</v>
      </c>
      <c r="DF569" s="107">
        <v>84.47</v>
      </c>
      <c r="DG569" s="107">
        <v>31475.97</v>
      </c>
      <c r="DH569" s="112">
        <v>31441.08</v>
      </c>
      <c r="DI569" s="107">
        <v>1.51</v>
      </c>
      <c r="DJ569" s="107">
        <v>115.18</v>
      </c>
      <c r="DK569" s="112">
        <v>23573.79</v>
      </c>
      <c r="DL569" s="107">
        <v>1.1299999999999999</v>
      </c>
      <c r="DM569" s="107">
        <v>100.04</v>
      </c>
      <c r="DN569" s="112">
        <v>15747.02</v>
      </c>
      <c r="DO569" s="107">
        <v>0.75</v>
      </c>
      <c r="DP569" s="107">
        <v>91.03</v>
      </c>
      <c r="DQ569" s="112">
        <v>7885.18</v>
      </c>
      <c r="DR569" s="107">
        <v>0.38</v>
      </c>
      <c r="DS569" s="107">
        <v>85.71</v>
      </c>
      <c r="DT569" s="107">
        <v>2298.29</v>
      </c>
      <c r="DU569" s="112">
        <v>2296.61</v>
      </c>
      <c r="DV569" s="107">
        <v>2.35</v>
      </c>
      <c r="DW569" s="107">
        <v>115</v>
      </c>
      <c r="DX569" s="112">
        <v>1712.16</v>
      </c>
      <c r="DY569" s="107">
        <v>1.75</v>
      </c>
      <c r="DZ569" s="107">
        <v>100.22</v>
      </c>
      <c r="EA569" s="112">
        <v>1144.5999999999999</v>
      </c>
      <c r="EB569" s="107">
        <v>1.17</v>
      </c>
      <c r="EC569" s="107">
        <v>90.67</v>
      </c>
      <c r="ED569" s="112">
        <v>579.35</v>
      </c>
      <c r="EE569" s="107">
        <v>0.59</v>
      </c>
      <c r="EF569" s="107">
        <v>85.18</v>
      </c>
      <c r="EG569" s="107">
        <v>552305.41</v>
      </c>
      <c r="EH569" s="111">
        <v>553790.44999999995</v>
      </c>
      <c r="EI569" s="107">
        <v>1.5640000000000001</v>
      </c>
      <c r="EJ569" s="107">
        <v>121.18</v>
      </c>
      <c r="EK569" s="112">
        <v>484628.70199999999</v>
      </c>
      <c r="EL569" s="107">
        <v>1.369</v>
      </c>
      <c r="EM569" s="107">
        <v>107.994</v>
      </c>
      <c r="EN569" s="112">
        <v>417852.5612</v>
      </c>
      <c r="EO569" s="107">
        <v>1.18</v>
      </c>
      <c r="EP569" s="107">
        <v>99.674999999999997</v>
      </c>
      <c r="EQ569" s="112">
        <v>342426.63277999999</v>
      </c>
      <c r="ER569" s="107">
        <v>0.96699999999999997</v>
      </c>
      <c r="ES569" s="107">
        <v>95.242999999999995</v>
      </c>
      <c r="ET569" s="112">
        <v>278332.29924000002</v>
      </c>
      <c r="EU569" s="107">
        <v>0.78600000000000003</v>
      </c>
      <c r="EV569" s="107">
        <v>92.206999999999994</v>
      </c>
      <c r="EW569" s="112">
        <v>209280.39293999999</v>
      </c>
      <c r="EX569" s="107">
        <v>0.59099999999999997</v>
      </c>
      <c r="EY569" s="107">
        <v>88.938999999999993</v>
      </c>
      <c r="EZ569" s="112">
        <v>137041.47558</v>
      </c>
      <c r="FA569" s="107">
        <v>0.38700000000000001</v>
      </c>
      <c r="FB569" s="107">
        <v>85.638999999999996</v>
      </c>
      <c r="FC569" s="112">
        <v>68697.793959999995</v>
      </c>
      <c r="FD569" s="107">
        <v>0.19400000000000001</v>
      </c>
      <c r="FE569" s="107">
        <v>81.603999999999999</v>
      </c>
      <c r="FF569" s="107">
        <v>280.19</v>
      </c>
      <c r="FG569" s="112">
        <v>276.38</v>
      </c>
      <c r="FH569" s="107">
        <v>0.82</v>
      </c>
      <c r="FI569" s="107">
        <v>75</v>
      </c>
      <c r="FJ569" s="112">
        <v>142.5</v>
      </c>
      <c r="FK569" s="107">
        <v>0.42</v>
      </c>
      <c r="FL569" s="107">
        <v>73.010000000000005</v>
      </c>
      <c r="FM569" s="107">
        <v>211.16</v>
      </c>
      <c r="FN569" s="112">
        <v>211.96</v>
      </c>
      <c r="FO569" s="107">
        <v>1.55</v>
      </c>
      <c r="FP569" s="107">
        <v>73.42</v>
      </c>
      <c r="FQ569" s="112">
        <v>105.74</v>
      </c>
      <c r="FR569" s="107">
        <v>0.77</v>
      </c>
      <c r="FS569" s="107">
        <v>72.569999999999993</v>
      </c>
      <c r="FT569" s="107">
        <v>10.42</v>
      </c>
      <c r="FU569" s="107">
        <v>0.9</v>
      </c>
      <c r="FV569" s="107">
        <v>110.22</v>
      </c>
      <c r="FW569" s="107">
        <v>10.66</v>
      </c>
      <c r="FX569" s="107">
        <v>0.93</v>
      </c>
      <c r="FY569" s="107">
        <v>111.17</v>
      </c>
      <c r="FZ569" s="107">
        <v>508129.36</v>
      </c>
      <c r="GA569" s="107">
        <v>3.43</v>
      </c>
      <c r="GB569" s="107">
        <v>131.29</v>
      </c>
      <c r="GC569" s="107">
        <v>871460</v>
      </c>
      <c r="GD569" s="107">
        <v>5.88</v>
      </c>
      <c r="GE569" s="113">
        <v>126.79</v>
      </c>
      <c r="GF569" s="113">
        <v>71.5</v>
      </c>
      <c r="GG569" s="113">
        <v>9.8000000000000007</v>
      </c>
      <c r="GH569" s="113">
        <v>10.9</v>
      </c>
      <c r="GI569" s="113">
        <v>19.600000000000001</v>
      </c>
      <c r="GJ569" s="113">
        <v>12.1</v>
      </c>
      <c r="GK569" s="113" t="e">
        <v>#N/A</v>
      </c>
      <c r="GL569" s="107" t="s">
        <v>1552</v>
      </c>
      <c r="GM569" s="107" t="s">
        <v>1552</v>
      </c>
      <c r="GN569" s="107" t="s">
        <v>1552</v>
      </c>
      <c r="GO569" s="133" t="s">
        <v>1552</v>
      </c>
      <c r="GP569" s="133" t="s">
        <v>1552</v>
      </c>
      <c r="GQ569" s="133" t="s">
        <v>1552</v>
      </c>
      <c r="GR569" s="133" t="s">
        <v>1552</v>
      </c>
      <c r="GS569" s="72"/>
      <c r="GT569" s="72">
        <v>0</v>
      </c>
      <c r="GU569" s="72">
        <v>0</v>
      </c>
      <c r="GV569" s="72">
        <v>0</v>
      </c>
      <c r="GW569" s="72">
        <v>0</v>
      </c>
      <c r="GX569" s="72" t="s">
        <v>1552</v>
      </c>
      <c r="GY569" s="72">
        <v>0</v>
      </c>
      <c r="GZ569" s="72">
        <v>0</v>
      </c>
      <c r="HA569" s="133" t="s">
        <v>1552</v>
      </c>
      <c r="HB569" s="133" t="s">
        <v>981</v>
      </c>
      <c r="HC569" s="53" t="str">
        <f>IF(IFERROR(FIND("TGG",#REF!),"0")&lt;&gt;"0",SUBSTITUTE(#REF!,"TGG",""),"0")</f>
        <v>0</v>
      </c>
      <c r="HD569" s="56">
        <f t="shared" si="59"/>
        <v>2018</v>
      </c>
      <c r="HF569" s="56" t="e">
        <f>MATCH(ROUND(#REF!,1),#REF!,0)</f>
        <v>#REF!</v>
      </c>
      <c r="HG569" s="56" t="e">
        <f>MATCH(ROUND(#REF!,1),#REF!,0)</f>
        <v>#REF!</v>
      </c>
      <c r="HH569" s="56" t="e">
        <f>MATCH(ROUND(#REF!,1),#REF!,0)</f>
        <v>#REF!</v>
      </c>
      <c r="HI569" s="56" t="e">
        <f>MATCH(ROUND(#REF!,1),#REF!,0)</f>
        <v>#REF!</v>
      </c>
      <c r="HK569" s="115">
        <f t="shared" si="56"/>
        <v>1</v>
      </c>
      <c r="HL569" s="115" t="str" cm="1">
        <f t="array" ref="HL569">IFERROR(INDEX(#REF!,'5. Data Set'!HH569),"")</f>
        <v/>
      </c>
      <c r="HN569" s="116" t="str" cm="1">
        <f t="array" ref="HN569">IF(IFERROR(INDEX($E$5:$E$900,SMALL(IF(ROUND($EH$5:$EH$900,1)=ROUND($EH569,1),ROW($EH$5:$EH$900)-4,""),1)),"")=$E569,"",IFERROR(INDEX($E$5:$E$900,SMALL(IF(ROUND($EH$5:$EH$900,1)=ROUND($EH569,1),ROW($EH$5:$EH$900)-4,""),1)),""))</f>
        <v/>
      </c>
      <c r="HO569" s="116" t="str" cm="1">
        <f t="array" ref="HO569">IF(IFERROR(INDEX($E$5:$E$900,SMALL(IF(ROUND($EH$5:$EH$900,1)=ROUND($EH569,1),ROW($EH$5:$EH$900)-4,""),2)),"")=$E569,"",IFERROR(INDEX($E$5:$E$900,SMALL(IF(ROUND($EH$5:$EH$900,1)=ROUND($EH569,1),ROW($EH$5:$EH$900)-4,""),2)),""))</f>
        <v/>
      </c>
      <c r="HP569" s="116" t="str" cm="1">
        <f t="array" ref="HP569">IF(IFERROR(INDEX($E$5:$E$900,SMALL(IF(ROUND($EH$5:$EH$900,1)=ROUND($EH569,1),ROW($EH$5:$EH$900)-4,""),3)),"")=$E569,"",IFERROR(INDEX($E$5:$E$900,SMALL(IF(ROUND($EH$5:$EH$900,1)=ROUND($EH569,1),ROW($EH$5:$EH$900)-4,""),3)),""))</f>
        <v/>
      </c>
      <c r="HQ569" s="117" t="str" cm="1">
        <f t="array" ref="HQ569">IF(IFERROR(INDEX($E$5:$E$900,SMALL(IF(ROUND($EH$5:$EH$900,1)=ROUND($EH569,1),ROW($EH$5:$EH$900)-4,""),4)),"")=$E569,"",IFERROR(INDEX($E$5:$E$900,SMALL(IF(ROUND($EH$5:$EH$900,1)=ROUND($EH569,1),ROW($EH$5:$EH$900)-4,""),4)),""))</f>
        <v/>
      </c>
      <c r="HR569" s="118"/>
      <c r="HS569" s="105" t="str">
        <f t="shared" si="57"/>
        <v>BCYB</v>
      </c>
      <c r="HT569" s="119" t="str">
        <f t="shared" si="58"/>
        <v/>
      </c>
      <c r="HU569" s="119" t="str">
        <f t="shared" si="58"/>
        <v/>
      </c>
      <c r="HV569" s="119" t="str">
        <f t="shared" si="58"/>
        <v/>
      </c>
      <c r="HW569" s="119" t="str">
        <f t="shared" si="58"/>
        <v/>
      </c>
    </row>
    <row r="570" spans="1:231" ht="12.75" customHeight="1" x14ac:dyDescent="0.3">
      <c r="A570" s="110" t="s">
        <v>1072</v>
      </c>
      <c r="B570" s="110" t="s">
        <v>1707</v>
      </c>
      <c r="C570" s="107" t="s">
        <v>1095</v>
      </c>
      <c r="D570" s="108">
        <v>2018</v>
      </c>
      <c r="E570" s="109" t="s">
        <v>1712</v>
      </c>
      <c r="F570" s="107" t="s">
        <v>49</v>
      </c>
      <c r="G570" s="107" t="s">
        <v>1552</v>
      </c>
      <c r="H570" s="107" t="s">
        <v>1552</v>
      </c>
      <c r="I570" s="107" t="s">
        <v>1552</v>
      </c>
      <c r="J570" s="107" t="s">
        <v>1552</v>
      </c>
      <c r="K570" s="107" t="s">
        <v>1552</v>
      </c>
      <c r="L570" s="107" t="s">
        <v>1552</v>
      </c>
      <c r="M570" s="107" t="s">
        <v>1552</v>
      </c>
      <c r="N570" s="107" t="s">
        <v>1552</v>
      </c>
      <c r="O570" s="107" t="s">
        <v>1552</v>
      </c>
      <c r="P570" s="107" t="s">
        <v>1552</v>
      </c>
      <c r="Q570" s="107" t="s">
        <v>1552</v>
      </c>
      <c r="R570" s="107" t="s">
        <v>1076</v>
      </c>
      <c r="S570" s="107" t="s">
        <v>1552</v>
      </c>
      <c r="T570" s="107" t="s">
        <v>1552</v>
      </c>
      <c r="U570" s="107" t="s">
        <v>1552</v>
      </c>
      <c r="V570" s="107" t="s">
        <v>1552</v>
      </c>
      <c r="W570" s="168" t="s">
        <v>18</v>
      </c>
      <c r="X570" s="105" t="s">
        <v>1552</v>
      </c>
      <c r="Y570" s="107" t="s">
        <v>1552</v>
      </c>
      <c r="Z570" s="107">
        <v>1</v>
      </c>
      <c r="AA570" s="107" t="s">
        <v>1713</v>
      </c>
      <c r="AB570" s="110">
        <v>1</v>
      </c>
      <c r="AC570" s="110">
        <v>1</v>
      </c>
      <c r="AD570" s="107">
        <v>2101</v>
      </c>
      <c r="AE570" s="107">
        <v>16</v>
      </c>
      <c r="AF570" s="107">
        <v>2</v>
      </c>
      <c r="AG570" s="107">
        <v>63700</v>
      </c>
      <c r="AH570" s="107">
        <v>2</v>
      </c>
      <c r="AI570" s="107" t="s">
        <v>1714</v>
      </c>
      <c r="AJ570" s="110">
        <v>2</v>
      </c>
      <c r="AK570" s="110"/>
      <c r="AL570" s="107"/>
      <c r="AM570" s="107">
        <v>2</v>
      </c>
      <c r="AN570" s="110" t="s">
        <v>493</v>
      </c>
      <c r="AO570" s="110">
        <v>500</v>
      </c>
      <c r="AP570" s="107" t="s">
        <v>1711</v>
      </c>
      <c r="AQ570" s="107" t="s">
        <v>424</v>
      </c>
      <c r="AR570" s="107" t="s">
        <v>319</v>
      </c>
      <c r="AS570" s="107" t="s">
        <v>868</v>
      </c>
      <c r="AT570" s="107" t="s">
        <v>478</v>
      </c>
      <c r="AU570" s="111">
        <v>11.484999999999999</v>
      </c>
      <c r="AV570" s="111">
        <v>9.9</v>
      </c>
      <c r="AW570" s="111">
        <v>18.375</v>
      </c>
      <c r="AX570" s="111">
        <v>9.7100000000000009</v>
      </c>
      <c r="AY570" s="111">
        <v>10.422000000000001</v>
      </c>
      <c r="AZ570" s="111">
        <v>16.66</v>
      </c>
      <c r="BA570" s="111">
        <v>8.6229999999999993</v>
      </c>
      <c r="BB570" s="111">
        <v>10.446</v>
      </c>
      <c r="BC570" s="111">
        <v>18.222999999999999</v>
      </c>
      <c r="BD570" s="111">
        <v>8.1959999999999997</v>
      </c>
      <c r="BE570" s="111">
        <v>83.125</v>
      </c>
      <c r="BF570" s="111">
        <v>15</v>
      </c>
      <c r="BG570" s="107">
        <v>26913.42</v>
      </c>
      <c r="BH570" s="112">
        <v>26899.204000000002</v>
      </c>
      <c r="BI570" s="111">
        <v>3.8849999999999998</v>
      </c>
      <c r="BJ570" s="112">
        <v>266.8</v>
      </c>
      <c r="BK570" s="112">
        <v>20221.081999999999</v>
      </c>
      <c r="BL570" s="111">
        <v>2.92</v>
      </c>
      <c r="BM570" s="112">
        <v>185.874</v>
      </c>
      <c r="BN570" s="112">
        <v>13444.76</v>
      </c>
      <c r="BO570" s="111">
        <v>1.9419999999999999</v>
      </c>
      <c r="BP570" s="112">
        <v>165.994</v>
      </c>
      <c r="BQ570" s="112">
        <v>6708.9089999999997</v>
      </c>
      <c r="BR570" s="111">
        <v>0.96899999999999997</v>
      </c>
      <c r="BS570" s="107">
        <v>149.02099999999999</v>
      </c>
      <c r="BT570" s="107">
        <v>178476.06</v>
      </c>
      <c r="BU570" s="112">
        <v>178358.28599999999</v>
      </c>
      <c r="BV570" s="107">
        <v>3.0230000000000001</v>
      </c>
      <c r="BW570" s="107">
        <v>247.387</v>
      </c>
      <c r="BX570" s="107">
        <v>133706.70600000001</v>
      </c>
      <c r="BY570" s="107">
        <v>2.266</v>
      </c>
      <c r="BZ570" s="107">
        <v>162.971</v>
      </c>
      <c r="CA570" s="107">
        <v>89243.48</v>
      </c>
      <c r="CB570" s="107">
        <v>1.512</v>
      </c>
      <c r="CC570" s="107">
        <v>150.904</v>
      </c>
      <c r="CD570" s="107">
        <v>44617.031999999999</v>
      </c>
      <c r="CE570" s="107">
        <v>0.75600000000000001</v>
      </c>
      <c r="CF570" s="107">
        <v>134.005</v>
      </c>
      <c r="CG570" s="107">
        <v>102139.33</v>
      </c>
      <c r="CH570" s="112">
        <v>102733.258</v>
      </c>
      <c r="CI570" s="107">
        <v>6.4420000000000002</v>
      </c>
      <c r="CJ570" s="107">
        <v>257.93900000000002</v>
      </c>
      <c r="CK570" s="107">
        <v>76680.899000000005</v>
      </c>
      <c r="CL570" s="107">
        <v>4.8090000000000002</v>
      </c>
      <c r="CM570" s="107">
        <v>205.59700000000001</v>
      </c>
      <c r="CN570" s="107">
        <v>51102.45</v>
      </c>
      <c r="CO570" s="107">
        <v>3.2050000000000001</v>
      </c>
      <c r="CP570" s="107">
        <v>173.24</v>
      </c>
      <c r="CQ570" s="107">
        <v>25538.588</v>
      </c>
      <c r="CR570" s="107">
        <v>1.6020000000000001</v>
      </c>
      <c r="CS570" s="107">
        <v>151.81899999999999</v>
      </c>
      <c r="CT570" s="107">
        <v>49163.91</v>
      </c>
      <c r="CU570" s="107">
        <v>49206.62</v>
      </c>
      <c r="CV570" s="107">
        <v>3.27</v>
      </c>
      <c r="CW570" s="107">
        <v>237.65</v>
      </c>
      <c r="CX570" s="112">
        <v>36808.58</v>
      </c>
      <c r="CY570" s="107">
        <v>2.4500000000000002</v>
      </c>
      <c r="CZ570" s="107">
        <v>219</v>
      </c>
      <c r="DA570" s="112">
        <v>24632.19</v>
      </c>
      <c r="DB570" s="107">
        <v>1.64</v>
      </c>
      <c r="DC570" s="107">
        <v>159.22999999999999</v>
      </c>
      <c r="DD570" s="112">
        <v>12301.17</v>
      </c>
      <c r="DE570" s="107">
        <v>0.82</v>
      </c>
      <c r="DF570" s="107">
        <v>144.96</v>
      </c>
      <c r="DG570" s="107">
        <v>76468.460000000006</v>
      </c>
      <c r="DH570" s="112">
        <v>76484.73</v>
      </c>
      <c r="DI570" s="107">
        <v>3.66</v>
      </c>
      <c r="DJ570" s="107">
        <v>251.34</v>
      </c>
      <c r="DK570" s="112">
        <v>57401.86</v>
      </c>
      <c r="DL570" s="107">
        <v>2.75</v>
      </c>
      <c r="DM570" s="107">
        <v>233.68</v>
      </c>
      <c r="DN570" s="112">
        <v>38233.26</v>
      </c>
      <c r="DO570" s="107">
        <v>1.83</v>
      </c>
      <c r="DP570" s="107">
        <v>164.6</v>
      </c>
      <c r="DQ570" s="112">
        <v>19130.060000000001</v>
      </c>
      <c r="DR570" s="107">
        <v>0.92</v>
      </c>
      <c r="DS570" s="107">
        <v>147.91999999999999</v>
      </c>
      <c r="DT570" s="107">
        <v>5608.43</v>
      </c>
      <c r="DU570" s="112">
        <v>5608.77</v>
      </c>
      <c r="DV570" s="107">
        <v>5.74</v>
      </c>
      <c r="DW570" s="107">
        <v>250.68</v>
      </c>
      <c r="DX570" s="112">
        <v>4212.38</v>
      </c>
      <c r="DY570" s="107">
        <v>4.3099999999999996</v>
      </c>
      <c r="DZ570" s="107">
        <v>222.75</v>
      </c>
      <c r="EA570" s="112">
        <v>2802.94</v>
      </c>
      <c r="EB570" s="107">
        <v>2.87</v>
      </c>
      <c r="EC570" s="107">
        <v>162.84</v>
      </c>
      <c r="ED570" s="112">
        <v>1411.42</v>
      </c>
      <c r="EE570" s="107">
        <v>1.45</v>
      </c>
      <c r="EF570" s="107">
        <v>146.52000000000001</v>
      </c>
      <c r="EG570" s="107">
        <v>1116727.2</v>
      </c>
      <c r="EH570" s="111">
        <v>1117946.73</v>
      </c>
      <c r="EI570" s="107">
        <v>3.157</v>
      </c>
      <c r="EJ570" s="107">
        <v>253.39</v>
      </c>
      <c r="EK570" s="112">
        <v>976007.17200000002</v>
      </c>
      <c r="EL570" s="107">
        <v>2.7559999999999998</v>
      </c>
      <c r="EM570" s="107">
        <v>204.929</v>
      </c>
      <c r="EN570" s="112">
        <v>836059.23473999999</v>
      </c>
      <c r="EO570" s="107">
        <v>2.3610000000000002</v>
      </c>
      <c r="EP570" s="107">
        <v>176.06700000000001</v>
      </c>
      <c r="EQ570" s="112">
        <v>694414.29874</v>
      </c>
      <c r="ER570" s="107">
        <v>1.9610000000000001</v>
      </c>
      <c r="ES570" s="107">
        <v>166.82599999999999</v>
      </c>
      <c r="ET570" s="112">
        <v>557726.93550000002</v>
      </c>
      <c r="EU570" s="107">
        <v>1.575</v>
      </c>
      <c r="EV570" s="107">
        <v>159.554</v>
      </c>
      <c r="EW570" s="112">
        <v>418206.67353999999</v>
      </c>
      <c r="EX570" s="107">
        <v>1.181</v>
      </c>
      <c r="EY570" s="107">
        <v>152.59299999999999</v>
      </c>
      <c r="EZ570" s="112">
        <v>277978.18689999997</v>
      </c>
      <c r="FA570" s="107">
        <v>0.78500000000000003</v>
      </c>
      <c r="FB570" s="107">
        <v>145.61500000000001</v>
      </c>
      <c r="FC570" s="112">
        <v>137041.47558</v>
      </c>
      <c r="FD570" s="107">
        <v>0.38700000000000001</v>
      </c>
      <c r="FE570" s="107">
        <v>137.75800000000001</v>
      </c>
      <c r="FF570" s="107">
        <v>614.19000000000005</v>
      </c>
      <c r="FG570" s="112">
        <v>620.24</v>
      </c>
      <c r="FH570" s="107">
        <v>1.83</v>
      </c>
      <c r="FI570" s="107">
        <v>126.5</v>
      </c>
      <c r="FJ570" s="112">
        <v>306.56</v>
      </c>
      <c r="FK570" s="107">
        <v>0.91</v>
      </c>
      <c r="FL570" s="107">
        <v>120.24</v>
      </c>
      <c r="FM570" s="107">
        <v>427.47</v>
      </c>
      <c r="FN570" s="112">
        <v>429.67</v>
      </c>
      <c r="FO570" s="107">
        <v>3.15</v>
      </c>
      <c r="FP570" s="107">
        <v>122.83</v>
      </c>
      <c r="FQ570" s="112">
        <v>212.6</v>
      </c>
      <c r="FR570" s="107">
        <v>1.56</v>
      </c>
      <c r="FS570" s="107">
        <v>120.03</v>
      </c>
      <c r="FT570" s="107">
        <v>21.32</v>
      </c>
      <c r="FU570" s="107">
        <v>1.85</v>
      </c>
      <c r="FV570" s="107">
        <v>226.85</v>
      </c>
      <c r="FW570" s="107">
        <v>21.61</v>
      </c>
      <c r="FX570" s="107">
        <v>1.88</v>
      </c>
      <c r="FY570" s="107">
        <v>227.76</v>
      </c>
      <c r="FZ570" s="107">
        <v>1170185.6599999999</v>
      </c>
      <c r="GA570" s="107">
        <v>7.9</v>
      </c>
      <c r="GB570" s="107">
        <v>273.45</v>
      </c>
      <c r="GC570" s="107">
        <v>3153917.26</v>
      </c>
      <c r="GD570" s="107">
        <v>21.3</v>
      </c>
      <c r="GE570" s="113">
        <v>256.2</v>
      </c>
      <c r="GF570" s="113">
        <v>116.3</v>
      </c>
      <c r="GG570" s="113">
        <v>11.7</v>
      </c>
      <c r="GH570" s="113">
        <v>13.8</v>
      </c>
      <c r="GI570" s="113">
        <v>26.1</v>
      </c>
      <c r="GJ570" s="113">
        <v>15</v>
      </c>
      <c r="GK570" s="113" t="e">
        <v>#N/A</v>
      </c>
      <c r="GL570" s="107" t="s">
        <v>1552</v>
      </c>
      <c r="GM570" s="107" t="s">
        <v>1552</v>
      </c>
      <c r="GN570" s="107" t="s">
        <v>1552</v>
      </c>
      <c r="GO570" s="133" t="s">
        <v>1552</v>
      </c>
      <c r="GP570" s="133" t="s">
        <v>1552</v>
      </c>
      <c r="GQ570" s="133" t="s">
        <v>1552</v>
      </c>
      <c r="GR570" s="133" t="s">
        <v>1552</v>
      </c>
      <c r="GS570" s="72"/>
      <c r="GT570" s="72">
        <v>0</v>
      </c>
      <c r="GU570" s="72">
        <v>0</v>
      </c>
      <c r="GV570" s="72">
        <v>0</v>
      </c>
      <c r="GW570" s="72">
        <v>0</v>
      </c>
      <c r="GX570" s="72" t="s">
        <v>1552</v>
      </c>
      <c r="GY570" s="72">
        <v>0</v>
      </c>
      <c r="GZ570" s="72">
        <v>0</v>
      </c>
      <c r="HA570" s="133" t="s">
        <v>1552</v>
      </c>
      <c r="HB570" s="133" t="s">
        <v>981</v>
      </c>
      <c r="HC570" s="53" t="str">
        <f>IF(IFERROR(FIND("TGG",#REF!),"0")&lt;&gt;"0",SUBSTITUTE(#REF!,"TGG",""),"0")</f>
        <v>0</v>
      </c>
      <c r="HD570" s="56">
        <f t="shared" si="59"/>
        <v>2018</v>
      </c>
      <c r="HF570" s="56" t="e">
        <f>MATCH(ROUND(#REF!,1),#REF!,0)</f>
        <v>#REF!</v>
      </c>
      <c r="HG570" s="56" t="e">
        <f>MATCH(ROUND(#REF!,1),#REF!,0)</f>
        <v>#REF!</v>
      </c>
      <c r="HH570" s="56" t="e">
        <f>MATCH(ROUND(#REF!,1),#REF!,0)</f>
        <v>#REF!</v>
      </c>
      <c r="HI570" s="56" t="e">
        <f>MATCH(ROUND(#REF!,1),#REF!,0)</f>
        <v>#REF!</v>
      </c>
      <c r="HK570" s="115">
        <f t="shared" si="56"/>
        <v>1</v>
      </c>
      <c r="HL570" s="115" t="str" cm="1">
        <f t="array" ref="HL570">IFERROR(INDEX(#REF!,'5. Data Set'!HH570),"")</f>
        <v/>
      </c>
      <c r="HN570" s="116" t="str" cm="1">
        <f t="array" ref="HN570">IF(IFERROR(INDEX($E$5:$E$900,SMALL(IF(ROUND($EH$5:$EH$900,1)=ROUND($EH570,1),ROW($EH$5:$EH$900)-4,""),1)),"")=$E570,"",IFERROR(INDEX($E$5:$E$900,SMALL(IF(ROUND($EH$5:$EH$900,1)=ROUND($EH570,1),ROW($EH$5:$EH$900)-4,""),1)),""))</f>
        <v/>
      </c>
      <c r="HO570" s="116" t="str" cm="1">
        <f t="array" ref="HO570">IF(IFERROR(INDEX($E$5:$E$900,SMALL(IF(ROUND($EH$5:$EH$900,1)=ROUND($EH570,1),ROW($EH$5:$EH$900)-4,""),2)),"")=$E570,"",IFERROR(INDEX($E$5:$E$900,SMALL(IF(ROUND($EH$5:$EH$900,1)=ROUND($EH570,1),ROW($EH$5:$EH$900)-4,""),2)),""))</f>
        <v/>
      </c>
      <c r="HP570" s="116" t="str" cm="1">
        <f t="array" ref="HP570">IF(IFERROR(INDEX($E$5:$E$900,SMALL(IF(ROUND($EH$5:$EH$900,1)=ROUND($EH570,1),ROW($EH$5:$EH$900)-4,""),3)),"")=$E570,"",IFERROR(INDEX($E$5:$E$900,SMALL(IF(ROUND($EH$5:$EH$900,1)=ROUND($EH570,1),ROW($EH$5:$EH$900)-4,""),3)),""))</f>
        <v/>
      </c>
      <c r="HQ570" s="117" t="str" cm="1">
        <f t="array" ref="HQ570">IF(IFERROR(INDEX($E$5:$E$900,SMALL(IF(ROUND($EH$5:$EH$900,1)=ROUND($EH570,1),ROW($EH$5:$EH$900)-4,""),4)),"")=$E570,"",IFERROR(INDEX($E$5:$E$900,SMALL(IF(ROUND($EH$5:$EH$900,1)=ROUND($EH570,1),ROW($EH$5:$EH$900)-4,""),4)),""))</f>
        <v/>
      </c>
      <c r="HR570" s="118"/>
      <c r="HS570" s="105" t="str">
        <f t="shared" si="57"/>
        <v>BCYB</v>
      </c>
      <c r="HT570" s="119" t="str">
        <f t="shared" si="58"/>
        <v/>
      </c>
      <c r="HU570" s="119" t="str">
        <f t="shared" si="58"/>
        <v/>
      </c>
      <c r="HV570" s="119" t="str">
        <f t="shared" si="58"/>
        <v/>
      </c>
      <c r="HW570" s="119" t="str">
        <f t="shared" si="58"/>
        <v/>
      </c>
    </row>
    <row r="571" spans="1:231" ht="12.75" customHeight="1" x14ac:dyDescent="0.3">
      <c r="A571" s="110" t="s">
        <v>1072</v>
      </c>
      <c r="B571" s="110" t="s">
        <v>1707</v>
      </c>
      <c r="C571" s="107" t="s">
        <v>1095</v>
      </c>
      <c r="D571" s="108">
        <v>2018</v>
      </c>
      <c r="E571" s="109" t="s">
        <v>1715</v>
      </c>
      <c r="F571" s="107" t="s">
        <v>300</v>
      </c>
      <c r="G571" s="107" t="s">
        <v>1552</v>
      </c>
      <c r="H571" s="107" t="s">
        <v>1552</v>
      </c>
      <c r="I571" s="107" t="s">
        <v>1552</v>
      </c>
      <c r="J571" s="107" t="s">
        <v>1552</v>
      </c>
      <c r="K571" s="107" t="s">
        <v>1552</v>
      </c>
      <c r="L571" s="107" t="s">
        <v>1552</v>
      </c>
      <c r="M571" s="107" t="s">
        <v>1552</v>
      </c>
      <c r="N571" s="107" t="s">
        <v>1552</v>
      </c>
      <c r="O571" s="107" t="s">
        <v>1552</v>
      </c>
      <c r="P571" s="107" t="s">
        <v>1552</v>
      </c>
      <c r="Q571" s="107" t="s">
        <v>1552</v>
      </c>
      <c r="R571" s="107" t="s">
        <v>1076</v>
      </c>
      <c r="S571" s="107" t="s">
        <v>1552</v>
      </c>
      <c r="T571" s="107" t="s">
        <v>1552</v>
      </c>
      <c r="U571" s="107" t="s">
        <v>1552</v>
      </c>
      <c r="V571" s="107" t="s">
        <v>1552</v>
      </c>
      <c r="W571" s="168" t="s">
        <v>18</v>
      </c>
      <c r="X571" s="105" t="s">
        <v>1552</v>
      </c>
      <c r="Y571" s="107" t="s">
        <v>1552</v>
      </c>
      <c r="Z571" s="107">
        <v>1</v>
      </c>
      <c r="AA571" s="107" t="s">
        <v>1716</v>
      </c>
      <c r="AB571" s="110">
        <v>1</v>
      </c>
      <c r="AC571" s="110">
        <v>1</v>
      </c>
      <c r="AD571" s="107">
        <v>3901</v>
      </c>
      <c r="AE571" s="107">
        <v>8</v>
      </c>
      <c r="AF571" s="107">
        <v>2</v>
      </c>
      <c r="AG571" s="107">
        <v>190700</v>
      </c>
      <c r="AH571" s="107">
        <v>6</v>
      </c>
      <c r="AI571" s="107" t="s">
        <v>1717</v>
      </c>
      <c r="AJ571" s="110">
        <v>4</v>
      </c>
      <c r="AK571" s="110"/>
      <c r="AL571" s="107"/>
      <c r="AM571" s="107">
        <v>2</v>
      </c>
      <c r="AN571" s="110" t="s">
        <v>493</v>
      </c>
      <c r="AO571" s="110">
        <v>500</v>
      </c>
      <c r="AP571" s="107" t="s">
        <v>1711</v>
      </c>
      <c r="AQ571" s="107" t="s">
        <v>424</v>
      </c>
      <c r="AR571" s="107" t="s">
        <v>319</v>
      </c>
      <c r="AS571" s="107" t="s">
        <v>868</v>
      </c>
      <c r="AT571" s="107" t="s">
        <v>478</v>
      </c>
      <c r="AU571" s="111">
        <v>8.4580000000000002</v>
      </c>
      <c r="AV571" s="111">
        <v>13.401999999999999</v>
      </c>
      <c r="AW571" s="111">
        <v>10.914999999999999</v>
      </c>
      <c r="AX571" s="111">
        <v>6.05</v>
      </c>
      <c r="AY571" s="111">
        <v>6.4690000000000003</v>
      </c>
      <c r="AZ571" s="111">
        <v>10.097</v>
      </c>
      <c r="BA571" s="111">
        <v>7.4210000000000003</v>
      </c>
      <c r="BB571" s="111">
        <v>17.815000000000001</v>
      </c>
      <c r="BC571" s="111">
        <v>29.923999999999999</v>
      </c>
      <c r="BD571" s="111">
        <v>15.368</v>
      </c>
      <c r="BE571" s="111">
        <v>70.808000000000007</v>
      </c>
      <c r="BF571" s="111">
        <v>13.6</v>
      </c>
      <c r="BG571" s="107">
        <v>26228.5</v>
      </c>
      <c r="BH571" s="112">
        <v>26241.398000000001</v>
      </c>
      <c r="BI571" s="111">
        <v>3.79</v>
      </c>
      <c r="BJ571" s="112">
        <v>400.26299999999998</v>
      </c>
      <c r="BK571" s="112">
        <v>19645.556</v>
      </c>
      <c r="BL571" s="111">
        <v>2.8370000000000002</v>
      </c>
      <c r="BM571" s="112">
        <v>261.45</v>
      </c>
      <c r="BN571" s="112">
        <v>13162.25</v>
      </c>
      <c r="BO571" s="111">
        <v>1.901</v>
      </c>
      <c r="BP571" s="112">
        <v>204.983</v>
      </c>
      <c r="BQ571" s="112">
        <v>6574.4859999999999</v>
      </c>
      <c r="BR571" s="111">
        <v>0.94899999999999995</v>
      </c>
      <c r="BS571" s="107">
        <v>176.773</v>
      </c>
      <c r="BT571" s="107">
        <v>368360.01</v>
      </c>
      <c r="BU571" s="112">
        <v>368509.57</v>
      </c>
      <c r="BV571" s="107">
        <v>6.2450000000000001</v>
      </c>
      <c r="BW571" s="107">
        <v>406.46899999999999</v>
      </c>
      <c r="BX571" s="107">
        <v>276191.23800000001</v>
      </c>
      <c r="BY571" s="107">
        <v>4.681</v>
      </c>
      <c r="BZ571" s="107">
        <v>278.17200000000003</v>
      </c>
      <c r="CA571" s="107">
        <v>184273.51500000001</v>
      </c>
      <c r="CB571" s="107">
        <v>3.1230000000000002</v>
      </c>
      <c r="CC571" s="107">
        <v>211.39699999999999</v>
      </c>
      <c r="CD571" s="107">
        <v>92086.561000000002</v>
      </c>
      <c r="CE571" s="107">
        <v>1.5609999999999999</v>
      </c>
      <c r="CF571" s="107">
        <v>184.75700000000001</v>
      </c>
      <c r="CG571" s="107">
        <v>78155.94</v>
      </c>
      <c r="CH571" s="112">
        <v>77203.437000000005</v>
      </c>
      <c r="CI571" s="107">
        <v>4.8410000000000002</v>
      </c>
      <c r="CJ571" s="107">
        <v>367.822</v>
      </c>
      <c r="CK571" s="107">
        <v>58689.370999999999</v>
      </c>
      <c r="CL571" s="107">
        <v>3.68</v>
      </c>
      <c r="CM571" s="107">
        <v>301.36900000000003</v>
      </c>
      <c r="CN571" s="107">
        <v>39018.92</v>
      </c>
      <c r="CO571" s="107">
        <v>2.4470000000000001</v>
      </c>
      <c r="CP571" s="107">
        <v>197.50299999999999</v>
      </c>
      <c r="CQ571" s="107">
        <v>19509.304</v>
      </c>
      <c r="CR571" s="107">
        <v>1.2230000000000001</v>
      </c>
      <c r="CS571" s="107">
        <v>171.63800000000001</v>
      </c>
      <c r="CT571" s="107">
        <v>36050.81</v>
      </c>
      <c r="CU571" s="107">
        <v>36068.03</v>
      </c>
      <c r="CV571" s="107">
        <v>2.4</v>
      </c>
      <c r="CW571" s="107">
        <v>323.86</v>
      </c>
      <c r="CX571" s="112">
        <v>27049.41</v>
      </c>
      <c r="CY571" s="107">
        <v>1.8</v>
      </c>
      <c r="CZ571" s="107">
        <v>230.4</v>
      </c>
      <c r="DA571" s="112">
        <v>18006.060000000001</v>
      </c>
      <c r="DB571" s="107">
        <v>1.2</v>
      </c>
      <c r="DC571" s="107">
        <v>185.72</v>
      </c>
      <c r="DD571" s="112">
        <v>9033.85</v>
      </c>
      <c r="DE571" s="107">
        <v>0.6</v>
      </c>
      <c r="DF571" s="107">
        <v>166.33</v>
      </c>
      <c r="DG571" s="107">
        <v>56136.78</v>
      </c>
      <c r="DH571" s="112">
        <v>56117.1</v>
      </c>
      <c r="DI571" s="107">
        <v>2.69</v>
      </c>
      <c r="DJ571" s="107">
        <v>352.06</v>
      </c>
      <c r="DK571" s="112">
        <v>42172.95</v>
      </c>
      <c r="DL571" s="107">
        <v>2.02</v>
      </c>
      <c r="DM571" s="107">
        <v>246.89</v>
      </c>
      <c r="DN571" s="112">
        <v>28058.78</v>
      </c>
      <c r="DO571" s="107">
        <v>1.34</v>
      </c>
      <c r="DP571" s="107">
        <v>190.79</v>
      </c>
      <c r="DQ571" s="112">
        <v>13975.97</v>
      </c>
      <c r="DR571" s="107">
        <v>0.67</v>
      </c>
      <c r="DS571" s="107">
        <v>167.94</v>
      </c>
      <c r="DT571" s="107">
        <v>4107.24</v>
      </c>
      <c r="DU571" s="112">
        <v>4105.41</v>
      </c>
      <c r="DV571" s="107">
        <v>4.2</v>
      </c>
      <c r="DW571" s="107">
        <v>356.31</v>
      </c>
      <c r="DX571" s="112">
        <v>3082.87</v>
      </c>
      <c r="DY571" s="107">
        <v>3.16</v>
      </c>
      <c r="DZ571" s="107">
        <v>247.87</v>
      </c>
      <c r="EA571" s="112">
        <v>2049.7600000000002</v>
      </c>
      <c r="EB571" s="107">
        <v>2.1</v>
      </c>
      <c r="EC571" s="107">
        <v>190.66</v>
      </c>
      <c r="ED571" s="112">
        <v>1027.78</v>
      </c>
      <c r="EE571" s="107">
        <v>1.05</v>
      </c>
      <c r="EF571" s="107">
        <v>167.33</v>
      </c>
      <c r="EG571" s="107">
        <v>1308954.5</v>
      </c>
      <c r="EH571" s="111">
        <v>1310713.18</v>
      </c>
      <c r="EI571" s="107">
        <v>3.7010000000000001</v>
      </c>
      <c r="EJ571" s="107">
        <v>387.72</v>
      </c>
      <c r="EK571" s="112">
        <v>1146963.68</v>
      </c>
      <c r="EL571" s="107">
        <v>3.2389999999999999</v>
      </c>
      <c r="EM571" s="107">
        <v>331.05599999999998</v>
      </c>
      <c r="EN571" s="112">
        <v>983015.85583999997</v>
      </c>
      <c r="EO571" s="107">
        <v>2.7759999999999998</v>
      </c>
      <c r="EP571" s="107">
        <v>269.56</v>
      </c>
      <c r="EQ571" s="112">
        <v>816583.05604000005</v>
      </c>
      <c r="ER571" s="107">
        <v>2.306</v>
      </c>
      <c r="ES571" s="107">
        <v>228.30199999999999</v>
      </c>
      <c r="ET571" s="112">
        <v>651566.70559999999</v>
      </c>
      <c r="EU571" s="107">
        <v>1.84</v>
      </c>
      <c r="EV571" s="107">
        <v>206.07300000000001</v>
      </c>
      <c r="EW571" s="112">
        <v>496819.61301999999</v>
      </c>
      <c r="EX571" s="107">
        <v>1.403</v>
      </c>
      <c r="EY571" s="107">
        <v>191.53899999999999</v>
      </c>
      <c r="EZ571" s="112">
        <v>328616.25151999999</v>
      </c>
      <c r="FA571" s="107">
        <v>0.92800000000000005</v>
      </c>
      <c r="FB571" s="107">
        <v>177.292</v>
      </c>
      <c r="FC571" s="112">
        <v>161829.33937999999</v>
      </c>
      <c r="FD571" s="107">
        <v>0.45700000000000002</v>
      </c>
      <c r="FE571" s="107">
        <v>165.53700000000001</v>
      </c>
      <c r="FF571" s="107">
        <v>1291.49</v>
      </c>
      <c r="FG571" s="112">
        <v>1301.43</v>
      </c>
      <c r="FH571" s="107">
        <v>3.85</v>
      </c>
      <c r="FI571" s="107">
        <v>157.69999999999999</v>
      </c>
      <c r="FJ571" s="112">
        <v>644.84</v>
      </c>
      <c r="FK571" s="107">
        <v>1.91</v>
      </c>
      <c r="FL571" s="107">
        <v>146.36000000000001</v>
      </c>
      <c r="FM571" s="107">
        <v>866.81</v>
      </c>
      <c r="FN571" s="112">
        <v>867.59</v>
      </c>
      <c r="FO571" s="107">
        <v>6.35</v>
      </c>
      <c r="FP571" s="107">
        <v>152.63999999999999</v>
      </c>
      <c r="FQ571" s="112">
        <v>432.56</v>
      </c>
      <c r="FR571" s="107">
        <v>3.17</v>
      </c>
      <c r="FS571" s="107">
        <v>147.16</v>
      </c>
      <c r="FT571" s="107">
        <v>58.79</v>
      </c>
      <c r="FU571" s="107">
        <v>5.0999999999999996</v>
      </c>
      <c r="FV571" s="107">
        <v>329.26</v>
      </c>
      <c r="FW571" s="107">
        <v>58.64</v>
      </c>
      <c r="FX571" s="107">
        <v>5.09</v>
      </c>
      <c r="FY571" s="107">
        <v>334.04</v>
      </c>
      <c r="FZ571" s="107">
        <v>929353.98</v>
      </c>
      <c r="GA571" s="107">
        <v>6.28</v>
      </c>
      <c r="GB571" s="107">
        <v>442.56</v>
      </c>
      <c r="GC571" s="107">
        <v>4554216.42</v>
      </c>
      <c r="GD571" s="107">
        <v>30.75</v>
      </c>
      <c r="GE571" s="113">
        <v>434.3</v>
      </c>
      <c r="GF571" s="113">
        <v>141.5</v>
      </c>
      <c r="GG571" s="113">
        <v>8.6999999999999993</v>
      </c>
      <c r="GH571" s="113">
        <v>23.1</v>
      </c>
      <c r="GI571" s="113">
        <v>33</v>
      </c>
      <c r="GJ571" s="113">
        <v>13.6</v>
      </c>
      <c r="GK571" s="113" t="e">
        <v>#N/A</v>
      </c>
      <c r="GL571" s="107" t="s">
        <v>1552</v>
      </c>
      <c r="GM571" s="107" t="s">
        <v>1552</v>
      </c>
      <c r="GN571" s="107" t="s">
        <v>1552</v>
      </c>
      <c r="GO571" s="133" t="s">
        <v>1552</v>
      </c>
      <c r="GP571" s="133" t="s">
        <v>1552</v>
      </c>
      <c r="GQ571" s="133" t="s">
        <v>1552</v>
      </c>
      <c r="GR571" s="133" t="s">
        <v>1552</v>
      </c>
      <c r="GS571" s="72"/>
      <c r="GT571" s="72">
        <v>0</v>
      </c>
      <c r="GU571" s="72">
        <v>0</v>
      </c>
      <c r="GV571" s="72">
        <v>0</v>
      </c>
      <c r="GW571" s="72">
        <v>0</v>
      </c>
      <c r="GX571" s="72" t="s">
        <v>1552</v>
      </c>
      <c r="GY571" s="72">
        <v>0</v>
      </c>
      <c r="GZ571" s="72">
        <v>0</v>
      </c>
      <c r="HA571" s="133" t="s">
        <v>1552</v>
      </c>
      <c r="HB571" s="133" t="s">
        <v>981</v>
      </c>
      <c r="HC571" s="53" t="str">
        <f>IF(IFERROR(FIND("TGG",#REF!),"0")&lt;&gt;"0",SUBSTITUTE(#REF!,"TGG",""),"0")</f>
        <v>0</v>
      </c>
      <c r="HD571" s="56">
        <f t="shared" si="59"/>
        <v>2018</v>
      </c>
      <c r="HF571" s="56" t="e">
        <f>MATCH(ROUND(#REF!,1),#REF!,0)</f>
        <v>#REF!</v>
      </c>
      <c r="HG571" s="56" t="e">
        <f>MATCH(ROUND(#REF!,1),#REF!,0)</f>
        <v>#REF!</v>
      </c>
      <c r="HH571" s="56" t="e">
        <f>MATCH(ROUND(#REF!,1),#REF!,0)</f>
        <v>#REF!</v>
      </c>
      <c r="HI571" s="56" t="e">
        <f>MATCH(ROUND(#REF!,1),#REF!,0)</f>
        <v>#REF!</v>
      </c>
      <c r="HK571" s="115">
        <f t="shared" si="56"/>
        <v>1</v>
      </c>
      <c r="HL571" s="115" t="str" cm="1">
        <f t="array" ref="HL571">IFERROR(INDEX(#REF!,'5. Data Set'!HH571),"")</f>
        <v/>
      </c>
      <c r="HN571" s="116" t="str" cm="1">
        <f t="array" ref="HN571">IF(IFERROR(INDEX($E$5:$E$900,SMALL(IF(ROUND($EH$5:$EH$900,1)=ROUND($EH571,1),ROW($EH$5:$EH$900)-4,""),1)),"")=$E571,"",IFERROR(INDEX($E$5:$E$900,SMALL(IF(ROUND($EH$5:$EH$900,1)=ROUND($EH571,1),ROW($EH$5:$EH$900)-4,""),1)),""))</f>
        <v/>
      </c>
      <c r="HO571" s="116" t="str" cm="1">
        <f t="array" ref="HO571">IF(IFERROR(INDEX($E$5:$E$900,SMALL(IF(ROUND($EH$5:$EH$900,1)=ROUND($EH571,1),ROW($EH$5:$EH$900)-4,""),2)),"")=$E571,"",IFERROR(INDEX($E$5:$E$900,SMALL(IF(ROUND($EH$5:$EH$900,1)=ROUND($EH571,1),ROW($EH$5:$EH$900)-4,""),2)),""))</f>
        <v/>
      </c>
      <c r="HP571" s="116" t="str" cm="1">
        <f t="array" ref="HP571">IF(IFERROR(INDEX($E$5:$E$900,SMALL(IF(ROUND($EH$5:$EH$900,1)=ROUND($EH571,1),ROW($EH$5:$EH$900)-4,""),3)),"")=$E571,"",IFERROR(INDEX($E$5:$E$900,SMALL(IF(ROUND($EH$5:$EH$900,1)=ROUND($EH571,1),ROW($EH$5:$EH$900)-4,""),3)),""))</f>
        <v/>
      </c>
      <c r="HQ571" s="117" t="str" cm="1">
        <f t="array" ref="HQ571">IF(IFERROR(INDEX($E$5:$E$900,SMALL(IF(ROUND($EH$5:$EH$900,1)=ROUND($EH571,1),ROW($EH$5:$EH$900)-4,""),4)),"")=$E571,"",IFERROR(INDEX($E$5:$E$900,SMALL(IF(ROUND($EH$5:$EH$900,1)=ROUND($EH571,1),ROW($EH$5:$EH$900)-4,""),4)),""))</f>
        <v/>
      </c>
      <c r="HR571" s="118"/>
      <c r="HS571" s="105" t="str">
        <f t="shared" si="57"/>
        <v>BCYB</v>
      </c>
      <c r="HT571" s="119" t="str">
        <f t="shared" si="58"/>
        <v/>
      </c>
      <c r="HU571" s="119" t="str">
        <f t="shared" si="58"/>
        <v/>
      </c>
      <c r="HV571" s="119" t="str">
        <f t="shared" si="58"/>
        <v/>
      </c>
      <c r="HW571" s="119" t="str">
        <f t="shared" si="58"/>
        <v/>
      </c>
    </row>
    <row r="572" spans="1:231" ht="12.75" customHeight="1" x14ac:dyDescent="0.3">
      <c r="A572" s="110" t="s">
        <v>1072</v>
      </c>
      <c r="B572" s="110" t="s">
        <v>1718</v>
      </c>
      <c r="C572" s="107" t="s">
        <v>1095</v>
      </c>
      <c r="D572" s="108">
        <v>2019</v>
      </c>
      <c r="E572" s="109" t="s">
        <v>1719</v>
      </c>
      <c r="F572" s="107" t="s">
        <v>309</v>
      </c>
      <c r="G572" s="107" t="s">
        <v>1552</v>
      </c>
      <c r="H572" s="107" t="s">
        <v>1552</v>
      </c>
      <c r="I572" s="107" t="s">
        <v>1552</v>
      </c>
      <c r="J572" s="107" t="s">
        <v>1552</v>
      </c>
      <c r="K572" s="107" t="s">
        <v>1552</v>
      </c>
      <c r="L572" s="107" t="s">
        <v>1552</v>
      </c>
      <c r="M572" s="107" t="s">
        <v>1552</v>
      </c>
      <c r="N572" s="107" t="s">
        <v>1552</v>
      </c>
      <c r="O572" s="107" t="s">
        <v>1552</v>
      </c>
      <c r="P572" s="107" t="s">
        <v>1552</v>
      </c>
      <c r="Q572" s="107" t="s">
        <v>1552</v>
      </c>
      <c r="R572" s="107" t="s">
        <v>1076</v>
      </c>
      <c r="S572" s="107" t="s">
        <v>1552</v>
      </c>
      <c r="T572" s="107" t="s">
        <v>1552</v>
      </c>
      <c r="U572" s="107" t="s">
        <v>1552</v>
      </c>
      <c r="V572" s="107" t="s">
        <v>1552</v>
      </c>
      <c r="W572" s="168" t="s">
        <v>18</v>
      </c>
      <c r="X572" s="105" t="s">
        <v>1552</v>
      </c>
      <c r="Y572" s="107" t="s">
        <v>1552</v>
      </c>
      <c r="Z572" s="107">
        <v>1</v>
      </c>
      <c r="AA572" s="107" t="s">
        <v>1361</v>
      </c>
      <c r="AB572" s="110">
        <v>2</v>
      </c>
      <c r="AC572" s="110">
        <v>2</v>
      </c>
      <c r="AD572" s="107">
        <v>2101</v>
      </c>
      <c r="AE572" s="107">
        <v>8</v>
      </c>
      <c r="AF572" s="107">
        <v>2</v>
      </c>
      <c r="AG572" s="107">
        <v>63700</v>
      </c>
      <c r="AH572" s="107">
        <v>2</v>
      </c>
      <c r="AI572" s="107" t="s">
        <v>1720</v>
      </c>
      <c r="AJ572" s="110">
        <v>2</v>
      </c>
      <c r="AK572" s="110"/>
      <c r="AL572" s="107"/>
      <c r="AM572" s="107">
        <v>2</v>
      </c>
      <c r="AN572" s="110" t="s">
        <v>493</v>
      </c>
      <c r="AO572" s="110">
        <v>1000</v>
      </c>
      <c r="AP572" s="107" t="s">
        <v>1721</v>
      </c>
      <c r="AQ572" s="107" t="s">
        <v>441</v>
      </c>
      <c r="AR572" s="107" t="s">
        <v>319</v>
      </c>
      <c r="AS572" s="107" t="s">
        <v>893</v>
      </c>
      <c r="AT572" s="107" t="s">
        <v>478</v>
      </c>
      <c r="AU572" s="111">
        <v>9.9770000000000003</v>
      </c>
      <c r="AV572" s="111">
        <v>9.4529999999999994</v>
      </c>
      <c r="AW572" s="111">
        <v>16.039000000000001</v>
      </c>
      <c r="AX572" s="111">
        <v>8.5109999999999992</v>
      </c>
      <c r="AY572" s="111">
        <v>9.2720000000000002</v>
      </c>
      <c r="AZ572" s="111">
        <v>14.337</v>
      </c>
      <c r="BA572" s="111">
        <v>7.3310000000000004</v>
      </c>
      <c r="BB572" s="111">
        <v>81.77</v>
      </c>
      <c r="BC572" s="111">
        <v>985.20699999999999</v>
      </c>
      <c r="BD572" s="111">
        <v>9.3219999999999992</v>
      </c>
      <c r="BE572" s="111">
        <v>78.662000000000006</v>
      </c>
      <c r="BF572" s="111">
        <v>16.3</v>
      </c>
      <c r="BG572" s="107">
        <v>24347.360000000001</v>
      </c>
      <c r="BH572" s="112">
        <v>24363.928</v>
      </c>
      <c r="BI572" s="111">
        <v>3.5190000000000001</v>
      </c>
      <c r="BJ572" s="112">
        <v>229.18100000000001</v>
      </c>
      <c r="BK572" s="112">
        <v>18235.569</v>
      </c>
      <c r="BL572" s="111">
        <v>2.6339999999999999</v>
      </c>
      <c r="BM572" s="112">
        <v>211.97900000000001</v>
      </c>
      <c r="BN572" s="112">
        <v>12166.275</v>
      </c>
      <c r="BO572" s="111">
        <v>1.7569999999999999</v>
      </c>
      <c r="BP572" s="112">
        <v>190.52799999999999</v>
      </c>
      <c r="BQ572" s="112">
        <v>6063.0230000000001</v>
      </c>
      <c r="BR572" s="111">
        <v>0.876</v>
      </c>
      <c r="BS572" s="107">
        <v>155.46299999999999</v>
      </c>
      <c r="BT572" s="107">
        <v>181308.45</v>
      </c>
      <c r="BU572" s="112">
        <v>181326.8</v>
      </c>
      <c r="BV572" s="107">
        <v>3.073</v>
      </c>
      <c r="BW572" s="107">
        <v>216.88300000000001</v>
      </c>
      <c r="BX572" s="107">
        <v>135999.005</v>
      </c>
      <c r="BY572" s="107">
        <v>2.3050000000000002</v>
      </c>
      <c r="BZ572" s="107">
        <v>200.52099999999999</v>
      </c>
      <c r="CA572" s="107">
        <v>90601.487999999998</v>
      </c>
      <c r="CB572" s="107">
        <v>1.5349999999999999</v>
      </c>
      <c r="CC572" s="107">
        <v>169.435</v>
      </c>
      <c r="CD572" s="107">
        <v>45302.855000000003</v>
      </c>
      <c r="CE572" s="107">
        <v>0.76800000000000002</v>
      </c>
      <c r="CF572" s="107">
        <v>141.90199999999999</v>
      </c>
      <c r="CG572" s="107">
        <v>91187.66</v>
      </c>
      <c r="CH572" s="112">
        <v>91064.038</v>
      </c>
      <c r="CI572" s="107">
        <v>5.7110000000000003</v>
      </c>
      <c r="CJ572" s="107">
        <v>234.71100000000001</v>
      </c>
      <c r="CK572" s="107">
        <v>68380.744999999995</v>
      </c>
      <c r="CL572" s="107">
        <v>4.2880000000000003</v>
      </c>
      <c r="CM572" s="107">
        <v>216.28100000000001</v>
      </c>
      <c r="CN572" s="107">
        <v>45572.752999999997</v>
      </c>
      <c r="CO572" s="107">
        <v>2.8580000000000001</v>
      </c>
      <c r="CP572" s="107">
        <v>193.08099999999999</v>
      </c>
      <c r="CQ572" s="107">
        <v>22788.312999999998</v>
      </c>
      <c r="CR572" s="107">
        <v>1.429</v>
      </c>
      <c r="CS572" s="107">
        <v>154.17400000000001</v>
      </c>
      <c r="CT572" s="107">
        <v>41998.99</v>
      </c>
      <c r="CU572" s="107">
        <v>42032.97</v>
      </c>
      <c r="CV572" s="107">
        <v>2.79</v>
      </c>
      <c r="CW572" s="107">
        <v>206.07</v>
      </c>
      <c r="CX572" s="112">
        <v>31496.26</v>
      </c>
      <c r="CY572" s="107">
        <v>2.09</v>
      </c>
      <c r="CZ572" s="107">
        <v>196.46</v>
      </c>
      <c r="DA572" s="112">
        <v>21000.83</v>
      </c>
      <c r="DB572" s="107">
        <v>1.4</v>
      </c>
      <c r="DC572" s="107">
        <v>180.04</v>
      </c>
      <c r="DD572" s="112">
        <v>10505.85</v>
      </c>
      <c r="DE572" s="107">
        <v>0.7</v>
      </c>
      <c r="DF572" s="107">
        <v>148.63</v>
      </c>
      <c r="DG572" s="107">
        <v>65548.960000000006</v>
      </c>
      <c r="DH572" s="112">
        <v>65483.28</v>
      </c>
      <c r="DI572" s="107">
        <v>3.14</v>
      </c>
      <c r="DJ572" s="107">
        <v>215.13</v>
      </c>
      <c r="DK572" s="112">
        <v>49164.89</v>
      </c>
      <c r="DL572" s="107">
        <v>2.35</v>
      </c>
      <c r="DM572" s="107">
        <v>204.67</v>
      </c>
      <c r="DN572" s="112">
        <v>32795.949999999997</v>
      </c>
      <c r="DO572" s="107">
        <v>1.57</v>
      </c>
      <c r="DP572" s="107">
        <v>185.9</v>
      </c>
      <c r="DQ572" s="112">
        <v>16381</v>
      </c>
      <c r="DR572" s="107">
        <v>0.78</v>
      </c>
      <c r="DS572" s="107">
        <v>150.24</v>
      </c>
      <c r="DT572" s="107">
        <v>4801.5600000000004</v>
      </c>
      <c r="DU572" s="112">
        <v>4802.58</v>
      </c>
      <c r="DV572" s="107">
        <v>4.92</v>
      </c>
      <c r="DW572" s="107">
        <v>214.67</v>
      </c>
      <c r="DX572" s="112">
        <v>3607.01</v>
      </c>
      <c r="DY572" s="107">
        <v>3.69</v>
      </c>
      <c r="DZ572" s="107">
        <v>202.13</v>
      </c>
      <c r="EA572" s="112">
        <v>2407.35</v>
      </c>
      <c r="EB572" s="107">
        <v>2.46</v>
      </c>
      <c r="EC572" s="107">
        <v>185.15</v>
      </c>
      <c r="ED572" s="112">
        <v>1206.1099999999999</v>
      </c>
      <c r="EE572" s="107">
        <v>1.24</v>
      </c>
      <c r="EF572" s="107">
        <v>162.72</v>
      </c>
      <c r="EG572" s="107">
        <v>1019521.72</v>
      </c>
      <c r="EH572" s="111">
        <v>1020103.9</v>
      </c>
      <c r="EI572" s="107">
        <v>2.8809999999999998</v>
      </c>
      <c r="EJ572" s="107">
        <v>223.5</v>
      </c>
      <c r="EK572" s="112">
        <v>894249.33799999999</v>
      </c>
      <c r="EL572" s="107">
        <v>2.5249999999999999</v>
      </c>
      <c r="EM572" s="107">
        <v>209.46600000000001</v>
      </c>
      <c r="EN572" s="112">
        <v>760279.19397999998</v>
      </c>
      <c r="EO572" s="107">
        <v>2.1469999999999998</v>
      </c>
      <c r="EP572" s="107">
        <v>199.483</v>
      </c>
      <c r="EQ572" s="112">
        <v>640943.33539999998</v>
      </c>
      <c r="ER572" s="107">
        <v>1.81</v>
      </c>
      <c r="ES572" s="107">
        <v>191.78100000000001</v>
      </c>
      <c r="ET572" s="112">
        <v>506026.53386000003</v>
      </c>
      <c r="EU572" s="107">
        <v>1.429</v>
      </c>
      <c r="EV572" s="107">
        <v>183.04300000000001</v>
      </c>
      <c r="EW572" s="112">
        <v>382087.21486000001</v>
      </c>
      <c r="EX572" s="107">
        <v>1.079</v>
      </c>
      <c r="EY572" s="107">
        <v>174.458</v>
      </c>
      <c r="EZ572" s="112">
        <v>256377.33416</v>
      </c>
      <c r="FA572" s="107">
        <v>0.72399999999999998</v>
      </c>
      <c r="FB572" s="107">
        <v>163.834</v>
      </c>
      <c r="FC572" s="112">
        <v>129959.22878</v>
      </c>
      <c r="FD572" s="107">
        <v>0.36699999999999999</v>
      </c>
      <c r="FE572" s="107">
        <v>148.19399999999999</v>
      </c>
      <c r="FF572" s="107">
        <v>5821.29</v>
      </c>
      <c r="FG572" s="112">
        <v>5931.77</v>
      </c>
      <c r="FH572" s="107">
        <v>17.53</v>
      </c>
      <c r="FI572" s="107">
        <v>155.59</v>
      </c>
      <c r="FJ572" s="112">
        <v>2922.11</v>
      </c>
      <c r="FK572" s="107">
        <v>8.6300000000000008</v>
      </c>
      <c r="FL572" s="107">
        <v>145.44999999999999</v>
      </c>
      <c r="FM572" s="107">
        <v>29797.89</v>
      </c>
      <c r="FN572" s="112">
        <v>29895.8</v>
      </c>
      <c r="FO572" s="107">
        <v>218.87</v>
      </c>
      <c r="FP572" s="107">
        <v>160.22</v>
      </c>
      <c r="FQ572" s="112">
        <v>14900.81</v>
      </c>
      <c r="FR572" s="107">
        <v>109.09</v>
      </c>
      <c r="FS572" s="107">
        <v>153.54</v>
      </c>
      <c r="FT572" s="107">
        <v>21.53</v>
      </c>
      <c r="FU572" s="107">
        <v>1.87</v>
      </c>
      <c r="FV572" s="107">
        <v>201.6</v>
      </c>
      <c r="FW572" s="107">
        <v>21.82</v>
      </c>
      <c r="FX572" s="107">
        <v>1.89</v>
      </c>
      <c r="FY572" s="107">
        <v>202.02</v>
      </c>
      <c r="FZ572" s="107">
        <v>1017097.34</v>
      </c>
      <c r="GA572" s="107">
        <v>6.87</v>
      </c>
      <c r="GB572" s="107">
        <v>244.17</v>
      </c>
      <c r="GC572" s="107">
        <v>2846085.84</v>
      </c>
      <c r="GD572" s="107">
        <v>19.22</v>
      </c>
      <c r="GE572" s="113">
        <v>244.31</v>
      </c>
      <c r="GF572" s="113">
        <v>110.6</v>
      </c>
      <c r="GG572" s="113">
        <v>10.3</v>
      </c>
      <c r="GH572" s="113">
        <v>283.8</v>
      </c>
      <c r="GI572" s="113">
        <v>27.1</v>
      </c>
      <c r="GJ572" s="113">
        <v>16.3</v>
      </c>
      <c r="GK572" s="113" t="e">
        <v>#N/A</v>
      </c>
      <c r="GL572" s="107" t="s">
        <v>1552</v>
      </c>
      <c r="GM572" s="107" t="s">
        <v>1552</v>
      </c>
      <c r="GN572" s="107" t="s">
        <v>1552</v>
      </c>
      <c r="GO572" s="133" t="s">
        <v>1552</v>
      </c>
      <c r="GP572" s="133" t="s">
        <v>1552</v>
      </c>
      <c r="GQ572" s="133" t="s">
        <v>1552</v>
      </c>
      <c r="GR572" s="133" t="s">
        <v>1552</v>
      </c>
      <c r="GS572" s="72"/>
      <c r="GT572" s="72">
        <v>0</v>
      </c>
      <c r="GU572" s="72">
        <v>0</v>
      </c>
      <c r="GV572" s="72">
        <v>0</v>
      </c>
      <c r="GW572" s="72">
        <v>0</v>
      </c>
      <c r="GX572" s="72" t="s">
        <v>1552</v>
      </c>
      <c r="GY572" s="72">
        <v>0</v>
      </c>
      <c r="GZ572" s="72">
        <v>0</v>
      </c>
      <c r="HA572" s="133" t="s">
        <v>1552</v>
      </c>
      <c r="HB572" s="133" t="s">
        <v>981</v>
      </c>
      <c r="HD572" s="56">
        <f t="shared" si="59"/>
        <v>2019</v>
      </c>
      <c r="HF572" s="56" t="e">
        <f>MATCH(ROUND(#REF!,1),#REF!,0)</f>
        <v>#REF!</v>
      </c>
      <c r="HG572" s="56" t="e">
        <f>MATCH(ROUND(#REF!,1),#REF!,0)</f>
        <v>#REF!</v>
      </c>
      <c r="HH572" s="56" t="e">
        <f>MATCH(ROUND(#REF!,1),#REF!,0)</f>
        <v>#REF!</v>
      </c>
      <c r="HI572" s="56" t="e">
        <f>MATCH(ROUND(#REF!,1),#REF!,0)</f>
        <v>#REF!</v>
      </c>
      <c r="HK572" s="115">
        <f t="shared" si="56"/>
        <v>2</v>
      </c>
      <c r="HL572" s="115" t="str" cm="1">
        <f t="array" ref="HL572">IFERROR(INDEX(#REF!,'5. Data Set'!HH572),"")</f>
        <v/>
      </c>
      <c r="HN572" s="116" t="str" cm="1">
        <f t="array" ref="HN572">IF(IFERROR(INDEX($E$5:$E$900,SMALL(IF(ROUND($EH$5:$EH$900,1)=ROUND($EH572,1),ROW($EH$5:$EH$900)-4,""),1)),"")=$E572,"",IFERROR(INDEX($E$5:$E$900,SMALL(IF(ROUND($EH$5:$EH$900,1)=ROUND($EH572,1),ROW($EH$5:$EH$900)-4,""),1)),""))</f>
        <v/>
      </c>
      <c r="HO572" s="116" t="str" cm="1">
        <f t="array" ref="HO572">IF(IFERROR(INDEX($E$5:$E$900,SMALL(IF(ROUND($EH$5:$EH$900,1)=ROUND($EH572,1),ROW($EH$5:$EH$900)-4,""),2)),"")=$E572,"",IFERROR(INDEX($E$5:$E$900,SMALL(IF(ROUND($EH$5:$EH$900,1)=ROUND($EH572,1),ROW($EH$5:$EH$900)-4,""),2)),""))</f>
        <v/>
      </c>
      <c r="HP572" s="116" t="str" cm="1">
        <f t="array" ref="HP572">IF(IFERROR(INDEX($E$5:$E$900,SMALL(IF(ROUND($EH$5:$EH$900,1)=ROUND($EH572,1),ROW($EH$5:$EH$900)-4,""),3)),"")=$E572,"",IFERROR(INDEX($E$5:$E$900,SMALL(IF(ROUND($EH$5:$EH$900,1)=ROUND($EH572,1),ROW($EH$5:$EH$900)-4,""),3)),""))</f>
        <v/>
      </c>
      <c r="HQ572" s="117" t="str" cm="1">
        <f t="array" ref="HQ572">IF(IFERROR(INDEX($E$5:$E$900,SMALL(IF(ROUND($EH$5:$EH$900,1)=ROUND($EH572,1),ROW($EH$5:$EH$900)-4,""),4)),"")=$E572,"",IFERROR(INDEX($E$5:$E$900,SMALL(IF(ROUND($EH$5:$EH$900,1)=ROUND($EH572,1),ROW($EH$5:$EH$900)-4,""),4)),""))</f>
        <v/>
      </c>
      <c r="HR572" s="118"/>
      <c r="HS572" s="105" t="str">
        <f t="shared" si="57"/>
        <v>BCYC</v>
      </c>
      <c r="HT572" s="119" t="str">
        <f t="shared" si="58"/>
        <v/>
      </c>
      <c r="HU572" s="119" t="str">
        <f t="shared" si="58"/>
        <v/>
      </c>
      <c r="HV572" s="119" t="str">
        <f t="shared" si="58"/>
        <v/>
      </c>
      <c r="HW572" s="119" t="str">
        <f t="shared" si="58"/>
        <v/>
      </c>
    </row>
    <row r="573" spans="1:231" ht="12.75" customHeight="1" x14ac:dyDescent="0.25">
      <c r="A573" s="110" t="s">
        <v>1072</v>
      </c>
      <c r="B573" s="110" t="s">
        <v>1718</v>
      </c>
      <c r="C573" s="107" t="s">
        <v>1095</v>
      </c>
      <c r="D573" s="108">
        <v>2019</v>
      </c>
      <c r="E573" s="109" t="s">
        <v>1722</v>
      </c>
      <c r="F573" s="107" t="s">
        <v>49</v>
      </c>
      <c r="G573" s="107" t="s">
        <v>1552</v>
      </c>
      <c r="H573" s="107" t="s">
        <v>1552</v>
      </c>
      <c r="I573" s="107" t="s">
        <v>1552</v>
      </c>
      <c r="J573" s="107" t="s">
        <v>1552</v>
      </c>
      <c r="K573" s="107" t="s">
        <v>1552</v>
      </c>
      <c r="L573" s="107" t="s">
        <v>1552</v>
      </c>
      <c r="M573" s="107" t="s">
        <v>1552</v>
      </c>
      <c r="N573" s="107" t="s">
        <v>1552</v>
      </c>
      <c r="O573" s="107" t="s">
        <v>1552</v>
      </c>
      <c r="P573" s="107" t="s">
        <v>1552</v>
      </c>
      <c r="Q573" s="107" t="s">
        <v>1552</v>
      </c>
      <c r="R573" s="107" t="s">
        <v>1076</v>
      </c>
      <c r="S573" s="107" t="s">
        <v>1552</v>
      </c>
      <c r="T573" s="107" t="s">
        <v>1552</v>
      </c>
      <c r="U573" s="107" t="s">
        <v>1552</v>
      </c>
      <c r="V573" s="107" t="s">
        <v>1552</v>
      </c>
      <c r="W573" s="107" t="s">
        <v>18</v>
      </c>
      <c r="X573" s="105" t="s">
        <v>1552</v>
      </c>
      <c r="Y573" s="107" t="s">
        <v>1552</v>
      </c>
      <c r="Z573" s="107">
        <v>1</v>
      </c>
      <c r="AA573" s="107" t="s">
        <v>1723</v>
      </c>
      <c r="AB573" s="110">
        <v>2</v>
      </c>
      <c r="AC573" s="110">
        <v>2</v>
      </c>
      <c r="AD573" s="107">
        <v>2301</v>
      </c>
      <c r="AE573" s="107">
        <v>12</v>
      </c>
      <c r="AF573" s="107">
        <v>2</v>
      </c>
      <c r="AG573" s="107">
        <v>382700</v>
      </c>
      <c r="AH573" s="107">
        <v>12</v>
      </c>
      <c r="AI573" s="107" t="s">
        <v>1724</v>
      </c>
      <c r="AJ573" s="110">
        <v>10</v>
      </c>
      <c r="AK573" s="110"/>
      <c r="AL573" s="107"/>
      <c r="AM573" s="107">
        <v>2</v>
      </c>
      <c r="AN573" s="110" t="s">
        <v>493</v>
      </c>
      <c r="AO573" s="110">
        <v>1000</v>
      </c>
      <c r="AP573" s="107" t="s">
        <v>1721</v>
      </c>
      <c r="AQ573" s="107" t="s">
        <v>441</v>
      </c>
      <c r="AR573" s="107" t="s">
        <v>319</v>
      </c>
      <c r="AS573" s="107" t="s">
        <v>893</v>
      </c>
      <c r="AT573" s="107" t="s">
        <v>478</v>
      </c>
      <c r="AU573" s="111">
        <v>12.602</v>
      </c>
      <c r="AV573" s="111">
        <v>20.187000000000001</v>
      </c>
      <c r="AW573" s="111">
        <v>17.38</v>
      </c>
      <c r="AX573" s="111">
        <v>9.5</v>
      </c>
      <c r="AY573" s="111">
        <v>10.206</v>
      </c>
      <c r="AZ573" s="111">
        <v>15.74</v>
      </c>
      <c r="BA573" s="111">
        <v>9.5269999999999992</v>
      </c>
      <c r="BB573" s="111">
        <v>84.159000000000006</v>
      </c>
      <c r="BC573" s="111">
        <v>1384.9690000000001</v>
      </c>
      <c r="BD573" s="111">
        <v>24.385999999999999</v>
      </c>
      <c r="BE573" s="111">
        <v>213.53800000000001</v>
      </c>
      <c r="BF573" s="111">
        <v>25.7</v>
      </c>
      <c r="BG573" s="107">
        <v>49235.16</v>
      </c>
      <c r="BH573" s="112">
        <v>49292.480000000003</v>
      </c>
      <c r="BI573" s="111">
        <v>7.1189999999999998</v>
      </c>
      <c r="BJ573" s="112">
        <v>383.45800000000003</v>
      </c>
      <c r="BK573" s="112">
        <v>36969.906000000003</v>
      </c>
      <c r="BL573" s="111">
        <v>5.3390000000000004</v>
      </c>
      <c r="BM573" s="112">
        <v>347.798</v>
      </c>
      <c r="BN573" s="112">
        <v>24617.118999999999</v>
      </c>
      <c r="BO573" s="111">
        <v>3.5550000000000002</v>
      </c>
      <c r="BP573" s="112">
        <v>304.68700000000001</v>
      </c>
      <c r="BQ573" s="112">
        <v>12319.315000000001</v>
      </c>
      <c r="BR573" s="111">
        <v>1.7789999999999999</v>
      </c>
      <c r="BS573" s="107">
        <v>234.55600000000001</v>
      </c>
      <c r="BT573" s="107">
        <v>696749.97</v>
      </c>
      <c r="BU573" s="112">
        <v>696038.14</v>
      </c>
      <c r="BV573" s="107">
        <v>11.795999999999999</v>
      </c>
      <c r="BW573" s="107">
        <v>407.61799999999999</v>
      </c>
      <c r="BX573" s="107">
        <v>522504.41200000001</v>
      </c>
      <c r="BY573" s="107">
        <v>8.8550000000000004</v>
      </c>
      <c r="BZ573" s="107">
        <v>370.49900000000002</v>
      </c>
      <c r="CA573" s="107">
        <v>348688.50099999999</v>
      </c>
      <c r="CB573" s="107">
        <v>5.9089999999999998</v>
      </c>
      <c r="CC573" s="107">
        <v>317.29000000000002</v>
      </c>
      <c r="CD573" s="107">
        <v>174000.01500000001</v>
      </c>
      <c r="CE573" s="107">
        <v>2.9489999999999998</v>
      </c>
      <c r="CF573" s="107">
        <v>228.71799999999999</v>
      </c>
      <c r="CG573" s="107">
        <v>149548.46</v>
      </c>
      <c r="CH573" s="112">
        <v>148910.98300000001</v>
      </c>
      <c r="CI573" s="107">
        <v>9.3379999999999992</v>
      </c>
      <c r="CJ573" s="107">
        <v>367.524</v>
      </c>
      <c r="CK573" s="107">
        <v>112182.098</v>
      </c>
      <c r="CL573" s="107">
        <v>7.0350000000000001</v>
      </c>
      <c r="CM573" s="107">
        <v>335.02699999999999</v>
      </c>
      <c r="CN573" s="107">
        <v>74830.054000000004</v>
      </c>
      <c r="CO573" s="107">
        <v>4.6929999999999996</v>
      </c>
      <c r="CP573" s="107">
        <v>293.78399999999999</v>
      </c>
      <c r="CQ573" s="107">
        <v>37423.902000000002</v>
      </c>
      <c r="CR573" s="107">
        <v>2.347</v>
      </c>
      <c r="CS573" s="107">
        <v>219.19499999999999</v>
      </c>
      <c r="CT573" s="107">
        <v>70985.59</v>
      </c>
      <c r="CU573" s="107">
        <v>71004.42</v>
      </c>
      <c r="CV573" s="107">
        <v>4.72</v>
      </c>
      <c r="CW573" s="107">
        <v>321.66000000000003</v>
      </c>
      <c r="CX573" s="112">
        <v>53234.27</v>
      </c>
      <c r="CY573" s="107">
        <v>3.54</v>
      </c>
      <c r="CZ573" s="107">
        <v>301.02</v>
      </c>
      <c r="DA573" s="112">
        <v>35512.870000000003</v>
      </c>
      <c r="DB573" s="107">
        <v>2.36</v>
      </c>
      <c r="DC573" s="107">
        <v>272.35000000000002</v>
      </c>
      <c r="DD573" s="112">
        <v>17713.02</v>
      </c>
      <c r="DE573" s="107">
        <v>1.18</v>
      </c>
      <c r="DF573" s="107">
        <v>215.4</v>
      </c>
      <c r="DG573" s="107">
        <v>110156.55</v>
      </c>
      <c r="DH573" s="112">
        <v>110226.72</v>
      </c>
      <c r="DI573" s="107">
        <v>5.28</v>
      </c>
      <c r="DJ573" s="107">
        <v>338.83</v>
      </c>
      <c r="DK573" s="112">
        <v>82533</v>
      </c>
      <c r="DL573" s="107">
        <v>3.95</v>
      </c>
      <c r="DM573" s="107">
        <v>318.70999999999998</v>
      </c>
      <c r="DN573" s="112">
        <v>55097.42</v>
      </c>
      <c r="DO573" s="107">
        <v>2.64</v>
      </c>
      <c r="DP573" s="107">
        <v>283.8</v>
      </c>
      <c r="DQ573" s="112">
        <v>27536.65</v>
      </c>
      <c r="DR573" s="107">
        <v>1.32</v>
      </c>
      <c r="DS573" s="107">
        <v>218.06</v>
      </c>
      <c r="DT573" s="107">
        <v>8124.62</v>
      </c>
      <c r="DU573" s="112">
        <v>8128.24</v>
      </c>
      <c r="DV573" s="107">
        <v>8.32</v>
      </c>
      <c r="DW573" s="107">
        <v>338.31</v>
      </c>
      <c r="DX573" s="112">
        <v>6100.21</v>
      </c>
      <c r="DY573" s="107">
        <v>6.25</v>
      </c>
      <c r="DZ573" s="107">
        <v>313.51</v>
      </c>
      <c r="EA573" s="112">
        <v>4066.91</v>
      </c>
      <c r="EB573" s="107">
        <v>4.16</v>
      </c>
      <c r="EC573" s="107">
        <v>282.88</v>
      </c>
      <c r="ED573" s="112">
        <v>2035.61</v>
      </c>
      <c r="EE573" s="107">
        <v>2.08</v>
      </c>
      <c r="EF573" s="107">
        <v>244.78</v>
      </c>
      <c r="EG573" s="107">
        <v>2161735.88</v>
      </c>
      <c r="EH573" s="111">
        <v>2158082.2999999998</v>
      </c>
      <c r="EI573" s="107">
        <v>6.0940000000000003</v>
      </c>
      <c r="EJ573" s="107">
        <v>378.02</v>
      </c>
      <c r="EK573" s="112">
        <v>1893569.28</v>
      </c>
      <c r="EL573" s="107">
        <v>5.3470000000000004</v>
      </c>
      <c r="EM573" s="107">
        <v>355.12900000000002</v>
      </c>
      <c r="EN573" s="112">
        <v>1622896.8542200001</v>
      </c>
      <c r="EO573" s="107">
        <v>4.5830000000000002</v>
      </c>
      <c r="EP573" s="107">
        <v>334.60599999999999</v>
      </c>
      <c r="EQ573" s="112">
        <v>1353063.2511400001</v>
      </c>
      <c r="ER573" s="107">
        <v>3.8210000000000002</v>
      </c>
      <c r="ES573" s="107">
        <v>315.74299999999999</v>
      </c>
      <c r="ET573" s="112">
        <v>1084646.09742</v>
      </c>
      <c r="EU573" s="107">
        <v>3.0630000000000002</v>
      </c>
      <c r="EV573" s="107">
        <v>297.56799999999998</v>
      </c>
      <c r="EW573" s="112">
        <v>814104.26965999999</v>
      </c>
      <c r="EX573" s="107">
        <v>2.2989999999999999</v>
      </c>
      <c r="EY573" s="107">
        <v>278.10500000000002</v>
      </c>
      <c r="EZ573" s="112">
        <v>540021.31850000005</v>
      </c>
      <c r="FA573" s="107">
        <v>1.5249999999999999</v>
      </c>
      <c r="FB573" s="107">
        <v>256.83100000000002</v>
      </c>
      <c r="FC573" s="112">
        <v>271958.27711999998</v>
      </c>
      <c r="FD573" s="107">
        <v>0.76800000000000002</v>
      </c>
      <c r="FE573" s="107">
        <v>229.96700000000001</v>
      </c>
      <c r="FF573" s="107">
        <v>9055.86</v>
      </c>
      <c r="FG573" s="112">
        <v>9166.26</v>
      </c>
      <c r="FH573" s="107">
        <v>27.08</v>
      </c>
      <c r="FI573" s="107">
        <v>233.26</v>
      </c>
      <c r="FJ573" s="112">
        <v>4519.1899999999996</v>
      </c>
      <c r="FK573" s="107">
        <v>13.35</v>
      </c>
      <c r="FL573" s="107">
        <v>218.87</v>
      </c>
      <c r="FM573" s="107">
        <v>66647.05</v>
      </c>
      <c r="FN573" s="112">
        <v>66153.06</v>
      </c>
      <c r="FO573" s="107">
        <v>484.32</v>
      </c>
      <c r="FP573" s="107">
        <v>254.51</v>
      </c>
      <c r="FQ573" s="112">
        <v>33303.410000000003</v>
      </c>
      <c r="FR573" s="107">
        <v>243.82</v>
      </c>
      <c r="FS573" s="107">
        <v>241.89</v>
      </c>
      <c r="FT573" s="107">
        <v>108.93</v>
      </c>
      <c r="FU573" s="107">
        <v>9.4600000000000009</v>
      </c>
      <c r="FV573" s="107">
        <v>378.35</v>
      </c>
      <c r="FW573" s="107">
        <v>103.6</v>
      </c>
      <c r="FX573" s="107">
        <v>8.99</v>
      </c>
      <c r="FY573" s="107">
        <v>377.92</v>
      </c>
      <c r="FZ573" s="107">
        <v>1769641.18</v>
      </c>
      <c r="GA573" s="107">
        <v>11.95</v>
      </c>
      <c r="GB573" s="107">
        <v>395.08</v>
      </c>
      <c r="GC573" s="107">
        <v>11878478.710000001</v>
      </c>
      <c r="GD573" s="107">
        <v>80.209999999999994</v>
      </c>
      <c r="GE573" s="113">
        <v>375.62</v>
      </c>
      <c r="GF573" s="113">
        <v>144.9</v>
      </c>
      <c r="GG573" s="113">
        <v>13</v>
      </c>
      <c r="GH573" s="113">
        <v>341.4</v>
      </c>
      <c r="GI573" s="113">
        <v>72.2</v>
      </c>
      <c r="GJ573" s="113">
        <v>25.7</v>
      </c>
      <c r="GK573" s="113" t="e">
        <v>#N/A</v>
      </c>
      <c r="GL573" s="107" t="s">
        <v>1552</v>
      </c>
      <c r="GM573" s="107" t="s">
        <v>1552</v>
      </c>
      <c r="GN573" s="107" t="s">
        <v>1552</v>
      </c>
      <c r="GO573" s="133" t="s">
        <v>1552</v>
      </c>
      <c r="GP573" s="133" t="s">
        <v>1552</v>
      </c>
      <c r="GQ573" s="133" t="s">
        <v>1552</v>
      </c>
      <c r="GR573" s="133" t="s">
        <v>1552</v>
      </c>
      <c r="GS573" s="72"/>
      <c r="GT573" s="72">
        <v>0</v>
      </c>
      <c r="GU573" s="72">
        <v>0</v>
      </c>
      <c r="GV573" s="72">
        <v>0</v>
      </c>
      <c r="GW573" s="72">
        <v>0</v>
      </c>
      <c r="GX573" s="72" t="s">
        <v>1552</v>
      </c>
      <c r="GY573" s="72">
        <v>0</v>
      </c>
      <c r="GZ573" s="72">
        <v>0</v>
      </c>
      <c r="HA573" s="133" t="s">
        <v>1552</v>
      </c>
      <c r="HB573" s="133" t="s">
        <v>981</v>
      </c>
      <c r="HD573" s="56">
        <f t="shared" si="59"/>
        <v>2019</v>
      </c>
      <c r="HF573" s="56" t="e">
        <f>MATCH(ROUND(#REF!,1),#REF!,0)</f>
        <v>#REF!</v>
      </c>
      <c r="HG573" s="56" t="e">
        <f>MATCH(ROUND(#REF!,1),#REF!,0)</f>
        <v>#REF!</v>
      </c>
      <c r="HH573" s="56" t="e">
        <f>MATCH(ROUND(#REF!,1),#REF!,0)</f>
        <v>#REF!</v>
      </c>
      <c r="HI573" s="56" t="e">
        <f>MATCH(ROUND(#REF!,1),#REF!,0)</f>
        <v>#REF!</v>
      </c>
      <c r="HK573" s="115">
        <f t="shared" si="56"/>
        <v>2</v>
      </c>
      <c r="HL573" s="115" t="str" cm="1">
        <f t="array" ref="HL573">IFERROR(INDEX(#REF!,'5. Data Set'!HH573),"")</f>
        <v/>
      </c>
      <c r="HN573" s="116" t="str" cm="1">
        <f t="array" ref="HN573">IF(IFERROR(INDEX($E$5:$E$900,SMALL(IF(ROUND($EH$5:$EH$900,1)=ROUND($EH573,1),ROW($EH$5:$EH$900)-4,""),1)),"")=$E573,"",IFERROR(INDEX($E$5:$E$900,SMALL(IF(ROUND($EH$5:$EH$900,1)=ROUND($EH573,1),ROW($EH$5:$EH$900)-4,""),1)),""))</f>
        <v/>
      </c>
      <c r="HO573" s="116" t="str" cm="1">
        <f t="array" ref="HO573">IF(IFERROR(INDEX($E$5:$E$900,SMALL(IF(ROUND($EH$5:$EH$900,1)=ROUND($EH573,1),ROW($EH$5:$EH$900)-4,""),2)),"")=$E573,"",IFERROR(INDEX($E$5:$E$900,SMALL(IF(ROUND($EH$5:$EH$900,1)=ROUND($EH573,1),ROW($EH$5:$EH$900)-4,""),2)),""))</f>
        <v/>
      </c>
      <c r="HP573" s="116" t="str" cm="1">
        <f t="array" ref="HP573">IF(IFERROR(INDEX($E$5:$E$900,SMALL(IF(ROUND($EH$5:$EH$900,1)=ROUND($EH573,1),ROW($EH$5:$EH$900)-4,""),3)),"")=$E573,"",IFERROR(INDEX($E$5:$E$900,SMALL(IF(ROUND($EH$5:$EH$900,1)=ROUND($EH573,1),ROW($EH$5:$EH$900)-4,""),3)),""))</f>
        <v/>
      </c>
      <c r="HQ573" s="117" t="str" cm="1">
        <f t="array" ref="HQ573">IF(IFERROR(INDEX($E$5:$E$900,SMALL(IF(ROUND($EH$5:$EH$900,1)=ROUND($EH573,1),ROW($EH$5:$EH$900)-4,""),4)),"")=$E573,"",IFERROR(INDEX($E$5:$E$900,SMALL(IF(ROUND($EH$5:$EH$900,1)=ROUND($EH573,1),ROW($EH$5:$EH$900)-4,""),4)),""))</f>
        <v/>
      </c>
      <c r="HR573" s="118"/>
      <c r="HS573" s="105" t="str">
        <f t="shared" si="57"/>
        <v>BCYC</v>
      </c>
      <c r="HT573" s="119" t="str">
        <f t="shared" si="58"/>
        <v/>
      </c>
      <c r="HU573" s="119" t="str">
        <f t="shared" si="58"/>
        <v/>
      </c>
      <c r="HV573" s="119" t="str">
        <f t="shared" si="58"/>
        <v/>
      </c>
      <c r="HW573" s="119" t="str">
        <f t="shared" si="58"/>
        <v/>
      </c>
    </row>
    <row r="574" spans="1:231" ht="12.75" customHeight="1" x14ac:dyDescent="0.25">
      <c r="A574" s="110" t="s">
        <v>1072</v>
      </c>
      <c r="B574" s="110" t="s">
        <v>1718</v>
      </c>
      <c r="C574" s="107" t="s">
        <v>1095</v>
      </c>
      <c r="D574" s="108">
        <v>2019</v>
      </c>
      <c r="E574" s="109" t="s">
        <v>1725</v>
      </c>
      <c r="F574" s="107" t="s">
        <v>300</v>
      </c>
      <c r="G574" s="107" t="s">
        <v>1552</v>
      </c>
      <c r="H574" s="107" t="s">
        <v>1552</v>
      </c>
      <c r="I574" s="107" t="s">
        <v>1552</v>
      </c>
      <c r="J574" s="107" t="s">
        <v>1552</v>
      </c>
      <c r="K574" s="107" t="s">
        <v>1552</v>
      </c>
      <c r="L574" s="107" t="s">
        <v>1552</v>
      </c>
      <c r="M574" s="107" t="s">
        <v>1552</v>
      </c>
      <c r="N574" s="107" t="s">
        <v>1552</v>
      </c>
      <c r="O574" s="107" t="s">
        <v>1552</v>
      </c>
      <c r="P574" s="107" t="s">
        <v>1552</v>
      </c>
      <c r="Q574" s="107" t="s">
        <v>1552</v>
      </c>
      <c r="R574" s="107" t="s">
        <v>1076</v>
      </c>
      <c r="S574" s="107" t="s">
        <v>1552</v>
      </c>
      <c r="T574" s="107" t="s">
        <v>1552</v>
      </c>
      <c r="U574" s="107" t="s">
        <v>1552</v>
      </c>
      <c r="V574" s="107" t="s">
        <v>1552</v>
      </c>
      <c r="W574" s="107" t="s">
        <v>18</v>
      </c>
      <c r="X574" s="105" t="s">
        <v>1552</v>
      </c>
      <c r="Y574" s="107" t="s">
        <v>1552</v>
      </c>
      <c r="Z574" s="107">
        <v>1</v>
      </c>
      <c r="AA574" s="107" t="s">
        <v>1726</v>
      </c>
      <c r="AB574" s="110">
        <v>2</v>
      </c>
      <c r="AC574" s="110">
        <v>2</v>
      </c>
      <c r="AD574" s="107">
        <v>3001</v>
      </c>
      <c r="AE574" s="107">
        <v>12</v>
      </c>
      <c r="AF574" s="107">
        <v>2</v>
      </c>
      <c r="AG574" s="107">
        <v>766700</v>
      </c>
      <c r="AH574" s="107">
        <v>24</v>
      </c>
      <c r="AI574" s="107" t="s">
        <v>1727</v>
      </c>
      <c r="AJ574" s="110">
        <v>16</v>
      </c>
      <c r="AK574" s="110"/>
      <c r="AL574" s="107"/>
      <c r="AM574" s="107">
        <v>2</v>
      </c>
      <c r="AN574" s="110" t="s">
        <v>493</v>
      </c>
      <c r="AO574" s="110">
        <v>1000</v>
      </c>
      <c r="AP574" s="107" t="s">
        <v>1721</v>
      </c>
      <c r="AQ574" s="107" t="s">
        <v>441</v>
      </c>
      <c r="AR574" s="107" t="s">
        <v>319</v>
      </c>
      <c r="AS574" s="107" t="s">
        <v>893</v>
      </c>
      <c r="AT574" s="107" t="s">
        <v>478</v>
      </c>
      <c r="AU574" s="111">
        <v>9.3219999999999992</v>
      </c>
      <c r="AV574" s="111">
        <v>14.808999999999999</v>
      </c>
      <c r="AW574" s="111">
        <v>13.173</v>
      </c>
      <c r="AX574" s="111">
        <v>7.4260000000000002</v>
      </c>
      <c r="AY574" s="111">
        <v>7.891</v>
      </c>
      <c r="AZ574" s="111">
        <v>12.286</v>
      </c>
      <c r="BA574" s="111">
        <v>7.2930000000000001</v>
      </c>
      <c r="BB574" s="111">
        <v>53.042999999999999</v>
      </c>
      <c r="BC574" s="111">
        <v>904.34799999999996</v>
      </c>
      <c r="BD574" s="111">
        <v>19.190999999999999</v>
      </c>
      <c r="BE574" s="111">
        <v>225.07900000000001</v>
      </c>
      <c r="BF574" s="111">
        <v>20.399999999999999</v>
      </c>
      <c r="BG574" s="107">
        <v>59820.76</v>
      </c>
      <c r="BH574" s="112">
        <v>59982.754999999997</v>
      </c>
      <c r="BI574" s="111">
        <v>8.6630000000000003</v>
      </c>
      <c r="BJ574" s="112">
        <v>620.61599999999999</v>
      </c>
      <c r="BK574" s="112">
        <v>44989.241999999998</v>
      </c>
      <c r="BL574" s="111">
        <v>6.4969999999999999</v>
      </c>
      <c r="BM574" s="112">
        <v>578.88699999999994</v>
      </c>
      <c r="BN574" s="112">
        <v>30015.777999999998</v>
      </c>
      <c r="BO574" s="111">
        <v>4.335</v>
      </c>
      <c r="BP574" s="112">
        <v>498.05799999999999</v>
      </c>
      <c r="BQ574" s="112">
        <v>14971.125</v>
      </c>
      <c r="BR574" s="111">
        <v>2.1619999999999999</v>
      </c>
      <c r="BS574" s="107">
        <v>390.41800000000001</v>
      </c>
      <c r="BT574" s="107">
        <v>838518.33</v>
      </c>
      <c r="BU574" s="112">
        <v>838673.41500000004</v>
      </c>
      <c r="BV574" s="107">
        <v>14.212999999999999</v>
      </c>
      <c r="BW574" s="107">
        <v>643.83500000000004</v>
      </c>
      <c r="BX574" s="107">
        <v>628848.28099999996</v>
      </c>
      <c r="BY574" s="107">
        <v>10.657</v>
      </c>
      <c r="BZ574" s="107">
        <v>607.56100000000004</v>
      </c>
      <c r="CA574" s="107">
        <v>419426.32400000002</v>
      </c>
      <c r="CB574" s="107">
        <v>7.1079999999999997</v>
      </c>
      <c r="CC574" s="107">
        <v>516.25800000000004</v>
      </c>
      <c r="CD574" s="107">
        <v>209608.19200000001</v>
      </c>
      <c r="CE574" s="107">
        <v>3.552</v>
      </c>
      <c r="CF574" s="107">
        <v>393.709</v>
      </c>
      <c r="CG574" s="107">
        <v>194400.52</v>
      </c>
      <c r="CH574" s="112">
        <v>194315.58600000001</v>
      </c>
      <c r="CI574" s="107">
        <v>12.185</v>
      </c>
      <c r="CJ574" s="107">
        <v>597.16499999999996</v>
      </c>
      <c r="CK574" s="107">
        <v>145860.17600000001</v>
      </c>
      <c r="CL574" s="107">
        <v>9.1470000000000002</v>
      </c>
      <c r="CM574" s="107">
        <v>573.26499999999999</v>
      </c>
      <c r="CN574" s="107">
        <v>97183.993000000002</v>
      </c>
      <c r="CO574" s="107">
        <v>6.0940000000000003</v>
      </c>
      <c r="CP574" s="107">
        <v>518.04499999999996</v>
      </c>
      <c r="CQ574" s="107">
        <v>48589.021000000001</v>
      </c>
      <c r="CR574" s="107">
        <v>3.0470000000000002</v>
      </c>
      <c r="CS574" s="107">
        <v>387.58300000000003</v>
      </c>
      <c r="CT574" s="107">
        <v>94796.08</v>
      </c>
      <c r="CU574" s="112">
        <v>94817.05</v>
      </c>
      <c r="CV574" s="107">
        <v>6.3</v>
      </c>
      <c r="CW574" s="107">
        <v>556.54</v>
      </c>
      <c r="CX574" s="112">
        <v>71144.62</v>
      </c>
      <c r="CY574" s="107">
        <v>4.7300000000000004</v>
      </c>
      <c r="CZ574" s="107">
        <v>517.16</v>
      </c>
      <c r="DA574" s="112">
        <v>47411.43</v>
      </c>
      <c r="DB574" s="107">
        <v>3.15</v>
      </c>
      <c r="DC574" s="107">
        <v>456.04</v>
      </c>
      <c r="DD574" s="112">
        <v>23640.34</v>
      </c>
      <c r="DE574" s="107">
        <v>1.57</v>
      </c>
      <c r="DF574" s="107">
        <v>368.54</v>
      </c>
      <c r="DG574" s="107">
        <v>145935.6</v>
      </c>
      <c r="DH574" s="112">
        <v>146043.28</v>
      </c>
      <c r="DI574" s="107">
        <v>6.99</v>
      </c>
      <c r="DJ574" s="107">
        <v>586.44000000000005</v>
      </c>
      <c r="DK574" s="112">
        <v>109472.22</v>
      </c>
      <c r="DL574" s="107">
        <v>5.24</v>
      </c>
      <c r="DM574" s="107">
        <v>547.76</v>
      </c>
      <c r="DN574" s="112">
        <v>73016.98</v>
      </c>
      <c r="DO574" s="107">
        <v>3.5</v>
      </c>
      <c r="DP574" s="107">
        <v>478.86</v>
      </c>
      <c r="DQ574" s="112">
        <v>36464.9</v>
      </c>
      <c r="DR574" s="107">
        <v>1.75</v>
      </c>
      <c r="DS574" s="107">
        <v>374.99</v>
      </c>
      <c r="DT574" s="107">
        <v>10775.39</v>
      </c>
      <c r="DU574" s="112">
        <v>10778.84</v>
      </c>
      <c r="DV574" s="107">
        <v>11.03</v>
      </c>
      <c r="DW574" s="107">
        <v>587.30999999999995</v>
      </c>
      <c r="DX574" s="112">
        <v>8054.95</v>
      </c>
      <c r="DY574" s="107">
        <v>8.25</v>
      </c>
      <c r="DZ574" s="107">
        <v>538.04999999999995</v>
      </c>
      <c r="EA574" s="112">
        <v>5385.38</v>
      </c>
      <c r="EB574" s="107">
        <v>5.51</v>
      </c>
      <c r="EC574" s="107">
        <v>474.09</v>
      </c>
      <c r="ED574" s="112">
        <v>2679.63</v>
      </c>
      <c r="EE574" s="107">
        <v>2.74</v>
      </c>
      <c r="EF574" s="107">
        <v>403.15</v>
      </c>
      <c r="EG574" s="107">
        <v>2699010.95</v>
      </c>
      <c r="EH574" s="111">
        <v>2694650.85</v>
      </c>
      <c r="EI574" s="107">
        <v>7.61</v>
      </c>
      <c r="EJ574" s="107">
        <v>592.55999999999995</v>
      </c>
      <c r="EK574" s="112">
        <v>2365559.622</v>
      </c>
      <c r="EL574" s="107">
        <v>6.68</v>
      </c>
      <c r="EM574" s="107">
        <v>584.30700000000002</v>
      </c>
      <c r="EN574" s="112">
        <v>2024106.1354400001</v>
      </c>
      <c r="EO574" s="107">
        <v>5.7160000000000002</v>
      </c>
      <c r="EP574" s="107">
        <v>555.279</v>
      </c>
      <c r="EQ574" s="112">
        <v>1681679.50266</v>
      </c>
      <c r="ER574" s="107">
        <v>4.7489999999999997</v>
      </c>
      <c r="ES574" s="107">
        <v>520.505</v>
      </c>
      <c r="ET574" s="112">
        <v>1348459.7907199999</v>
      </c>
      <c r="EU574" s="107">
        <v>3.8079999999999998</v>
      </c>
      <c r="EV574" s="107">
        <v>485.82900000000001</v>
      </c>
      <c r="EW574" s="112">
        <v>1010990.7307</v>
      </c>
      <c r="EX574" s="107">
        <v>2.855</v>
      </c>
      <c r="EY574" s="107">
        <v>450.54500000000002</v>
      </c>
      <c r="EZ574" s="112">
        <v>669626.43493999995</v>
      </c>
      <c r="FA574" s="107">
        <v>1.891</v>
      </c>
      <c r="FB574" s="107">
        <v>414.392</v>
      </c>
      <c r="FC574" s="112">
        <v>338885.50938</v>
      </c>
      <c r="FD574" s="107">
        <v>0.95699999999999996</v>
      </c>
      <c r="FE574" s="107">
        <v>373.75700000000001</v>
      </c>
      <c r="FF574" s="107">
        <v>9203.99</v>
      </c>
      <c r="FG574" s="112">
        <v>9269.1</v>
      </c>
      <c r="FH574" s="107">
        <v>27.39</v>
      </c>
      <c r="FI574" s="107">
        <v>371.6</v>
      </c>
      <c r="FJ574" s="112">
        <v>4584.53</v>
      </c>
      <c r="FK574" s="107">
        <v>13.55</v>
      </c>
      <c r="FL574" s="107">
        <v>354.81</v>
      </c>
      <c r="FM574" s="107">
        <v>69764.33</v>
      </c>
      <c r="FN574" s="112">
        <v>69428.59</v>
      </c>
      <c r="FO574" s="107">
        <v>508.3</v>
      </c>
      <c r="FP574" s="107">
        <v>408.28</v>
      </c>
      <c r="FQ574" s="112">
        <v>34893.379999999997</v>
      </c>
      <c r="FR574" s="107">
        <v>255.46</v>
      </c>
      <c r="FS574" s="107">
        <v>388.88</v>
      </c>
      <c r="FT574" s="107">
        <v>134.58000000000001</v>
      </c>
      <c r="FU574" s="107">
        <v>11.68</v>
      </c>
      <c r="FV574" s="107">
        <v>603.01</v>
      </c>
      <c r="FW574" s="107">
        <v>132.03</v>
      </c>
      <c r="FX574" s="107">
        <v>11.46</v>
      </c>
      <c r="FY574" s="107">
        <v>602.89</v>
      </c>
      <c r="FZ574" s="107">
        <v>2192490.44</v>
      </c>
      <c r="GA574" s="107">
        <v>14.81</v>
      </c>
      <c r="GB574" s="107">
        <v>622.54999999999995</v>
      </c>
      <c r="GC574" s="107">
        <v>19876985.969999999</v>
      </c>
      <c r="GD574" s="107">
        <v>134.22</v>
      </c>
      <c r="GE574" s="113">
        <v>596.30999999999995</v>
      </c>
      <c r="GF574" s="113">
        <v>269.5</v>
      </c>
      <c r="GG574" s="113">
        <v>9.9</v>
      </c>
      <c r="GH574" s="113">
        <v>219</v>
      </c>
      <c r="GI574" s="113">
        <v>65.7</v>
      </c>
      <c r="GJ574" s="113">
        <v>20.399999999999999</v>
      </c>
      <c r="GK574" s="113" t="e">
        <v>#N/A</v>
      </c>
      <c r="GL574" s="107" t="s">
        <v>1552</v>
      </c>
      <c r="GM574" s="107" t="s">
        <v>1552</v>
      </c>
      <c r="GN574" s="107" t="s">
        <v>1552</v>
      </c>
      <c r="GO574" s="133" t="s">
        <v>1552</v>
      </c>
      <c r="GP574" s="133" t="s">
        <v>1552</v>
      </c>
      <c r="GQ574" s="133" t="s">
        <v>1552</v>
      </c>
      <c r="GR574" s="133" t="s">
        <v>1552</v>
      </c>
      <c r="GS574" s="72"/>
      <c r="GT574" s="72">
        <v>0</v>
      </c>
      <c r="GU574" s="72">
        <v>0</v>
      </c>
      <c r="GV574" s="72">
        <v>0</v>
      </c>
      <c r="GW574" s="72">
        <v>0</v>
      </c>
      <c r="GX574" s="72" t="s">
        <v>1552</v>
      </c>
      <c r="GY574" s="72">
        <v>0</v>
      </c>
      <c r="GZ574" s="72">
        <v>0</v>
      </c>
      <c r="HA574" s="133" t="s">
        <v>1552</v>
      </c>
      <c r="HB574" s="133" t="s">
        <v>981</v>
      </c>
      <c r="HD574" s="56">
        <f t="shared" si="59"/>
        <v>2019</v>
      </c>
      <c r="HF574" s="56" t="e">
        <f>MATCH(ROUND(#REF!,1),#REF!,0)</f>
        <v>#REF!</v>
      </c>
      <c r="HG574" s="56" t="e">
        <f>MATCH(ROUND(#REF!,1),#REF!,0)</f>
        <v>#REF!</v>
      </c>
      <c r="HH574" s="56" t="e">
        <f>MATCH(ROUND(#REF!,1),#REF!,0)</f>
        <v>#REF!</v>
      </c>
      <c r="HI574" s="56" t="e">
        <f>MATCH(ROUND(#REF!,1),#REF!,0)</f>
        <v>#REF!</v>
      </c>
      <c r="HK574" s="115">
        <f t="shared" si="56"/>
        <v>2</v>
      </c>
      <c r="HL574" s="115" t="str" cm="1">
        <f t="array" ref="HL574">IFERROR(INDEX(#REF!,'5. Data Set'!HH574),"")</f>
        <v/>
      </c>
      <c r="HN574" s="116" t="str" cm="1">
        <f t="array" ref="HN574">IF(IFERROR(INDEX($E$5:$E$900,SMALL(IF(ROUND($EH$5:$EH$900,1)=ROUND($EH574,1),ROW($EH$5:$EH$900)-4,""),1)),"")=$E574,"",IFERROR(INDEX($E$5:$E$900,SMALL(IF(ROUND($EH$5:$EH$900,1)=ROUND($EH574,1),ROW($EH$5:$EH$900)-4,""),1)),""))</f>
        <v/>
      </c>
      <c r="HO574" s="116" t="str" cm="1">
        <f t="array" ref="HO574">IF(IFERROR(INDEX($E$5:$E$900,SMALL(IF(ROUND($EH$5:$EH$900,1)=ROUND($EH574,1),ROW($EH$5:$EH$900)-4,""),2)),"")=$E574,"",IFERROR(INDEX($E$5:$E$900,SMALL(IF(ROUND($EH$5:$EH$900,1)=ROUND($EH574,1),ROW($EH$5:$EH$900)-4,""),2)),""))</f>
        <v/>
      </c>
      <c r="HP574" s="116" t="str" cm="1">
        <f t="array" ref="HP574">IF(IFERROR(INDEX($E$5:$E$900,SMALL(IF(ROUND($EH$5:$EH$900,1)=ROUND($EH574,1),ROW($EH$5:$EH$900)-4,""),3)),"")=$E574,"",IFERROR(INDEX($E$5:$E$900,SMALL(IF(ROUND($EH$5:$EH$900,1)=ROUND($EH574,1),ROW($EH$5:$EH$900)-4,""),3)),""))</f>
        <v/>
      </c>
      <c r="HQ574" s="117" t="str" cm="1">
        <f t="array" ref="HQ574">IF(IFERROR(INDEX($E$5:$E$900,SMALL(IF(ROUND($EH$5:$EH$900,1)=ROUND($EH574,1),ROW($EH$5:$EH$900)-4,""),4)),"")=$E574,"",IFERROR(INDEX($E$5:$E$900,SMALL(IF(ROUND($EH$5:$EH$900,1)=ROUND($EH574,1),ROW($EH$5:$EH$900)-4,""),4)),""))</f>
        <v/>
      </c>
      <c r="HR574" s="118"/>
      <c r="HS574" s="105" t="str">
        <f t="shared" si="57"/>
        <v>BCYC</v>
      </c>
      <c r="HT574" s="119" t="str">
        <f t="shared" si="58"/>
        <v/>
      </c>
      <c r="HU574" s="119" t="str">
        <f t="shared" si="58"/>
        <v/>
      </c>
      <c r="HV574" s="119" t="str">
        <f t="shared" si="58"/>
        <v/>
      </c>
      <c r="HW574" s="119" t="str">
        <f t="shared" si="58"/>
        <v/>
      </c>
    </row>
    <row r="575" spans="1:231" ht="12.75" customHeight="1" x14ac:dyDescent="0.25">
      <c r="A575" s="110" t="s">
        <v>1072</v>
      </c>
      <c r="B575" s="110" t="s">
        <v>1728</v>
      </c>
      <c r="C575" s="107" t="s">
        <v>1074</v>
      </c>
      <c r="D575" s="108">
        <v>2021</v>
      </c>
      <c r="E575" s="109" t="s">
        <v>1729</v>
      </c>
      <c r="F575" s="107" t="s">
        <v>300</v>
      </c>
      <c r="G575" s="107" t="s">
        <v>1076</v>
      </c>
      <c r="H575" s="107" t="s">
        <v>1076</v>
      </c>
      <c r="I575" s="107" t="s">
        <v>1076</v>
      </c>
      <c r="J575" s="107" t="s">
        <v>1076</v>
      </c>
      <c r="K575" s="107" t="s">
        <v>1076</v>
      </c>
      <c r="L575" s="107" t="s">
        <v>1076</v>
      </c>
      <c r="M575" s="107" t="s">
        <v>1076</v>
      </c>
      <c r="N575" s="107" t="s">
        <v>1076</v>
      </c>
      <c r="O575" s="107" t="s">
        <v>1076</v>
      </c>
      <c r="P575" s="107" t="s">
        <v>1076</v>
      </c>
      <c r="Q575" s="107" t="s">
        <v>1076</v>
      </c>
      <c r="R575" s="107" t="s">
        <v>1076</v>
      </c>
      <c r="S575" s="107" t="s">
        <v>1077</v>
      </c>
      <c r="T575" s="107" t="s">
        <v>1077</v>
      </c>
      <c r="U575" s="107" t="s">
        <v>1077</v>
      </c>
      <c r="V575" s="107" t="s">
        <v>1077</v>
      </c>
      <c r="W575" s="107" t="s">
        <v>18</v>
      </c>
      <c r="X575" s="105" t="s">
        <v>1098</v>
      </c>
      <c r="Y575" s="107" t="s">
        <v>296</v>
      </c>
      <c r="Z575" s="107">
        <v>1</v>
      </c>
      <c r="AA575" s="107" t="s">
        <v>1730</v>
      </c>
      <c r="AB575" s="110">
        <v>2</v>
      </c>
      <c r="AC575" s="110">
        <v>2</v>
      </c>
      <c r="AD575" s="107">
        <v>2594</v>
      </c>
      <c r="AE575" s="107">
        <v>38</v>
      </c>
      <c r="AF575" s="107">
        <v>2</v>
      </c>
      <c r="AG575" s="107">
        <v>523742</v>
      </c>
      <c r="AH575" s="107">
        <v>16</v>
      </c>
      <c r="AI575" s="107" t="s">
        <v>1298</v>
      </c>
      <c r="AJ575" s="110">
        <v>2</v>
      </c>
      <c r="AK575" s="110" t="s">
        <v>405</v>
      </c>
      <c r="AL575" s="107" t="s">
        <v>327</v>
      </c>
      <c r="AM575" s="107">
        <v>2</v>
      </c>
      <c r="AN575" s="110" t="s">
        <v>493</v>
      </c>
      <c r="AO575" s="110">
        <v>1400</v>
      </c>
      <c r="AP575" s="107" t="s">
        <v>1302</v>
      </c>
      <c r="AQ575" s="107" t="s">
        <v>1081</v>
      </c>
      <c r="AR575" s="107" t="s">
        <v>319</v>
      </c>
      <c r="AS575" s="107" t="s">
        <v>1159</v>
      </c>
      <c r="AT575" s="107" t="s">
        <v>478</v>
      </c>
      <c r="AU575" s="111">
        <v>24.331371000000001</v>
      </c>
      <c r="AV575" s="111">
        <v>27.385261</v>
      </c>
      <c r="AW575" s="111">
        <v>35.885283999999999</v>
      </c>
      <c r="AX575" s="111">
        <v>24.319566999999999</v>
      </c>
      <c r="AY575" s="111">
        <v>21.880609</v>
      </c>
      <c r="AZ575" s="111">
        <v>36.839396999999998</v>
      </c>
      <c r="BA575" s="111">
        <v>24.301392</v>
      </c>
      <c r="BB575" s="111">
        <v>19.467310000000001</v>
      </c>
      <c r="BC575" s="111">
        <v>21.024467999999999</v>
      </c>
      <c r="BD575" s="111">
        <v>29.729993</v>
      </c>
      <c r="BE575" s="111">
        <v>436.52404300000001</v>
      </c>
      <c r="BF575" s="111">
        <v>41.3</v>
      </c>
      <c r="BG575" s="107">
        <v>186323.302975</v>
      </c>
      <c r="BH575" s="112">
        <v>186272.45752600001</v>
      </c>
      <c r="BI575" s="111">
        <v>26.900880999999998</v>
      </c>
      <c r="BJ575" s="112">
        <v>825.57222200000001</v>
      </c>
      <c r="BK575" s="112">
        <v>139657.44959400001</v>
      </c>
      <c r="BL575" s="111">
        <v>20.168887999999999</v>
      </c>
      <c r="BM575" s="112">
        <v>724.61388899999997</v>
      </c>
      <c r="BN575" s="112">
        <v>93209.245819000003</v>
      </c>
      <c r="BO575" s="111">
        <v>13.460985000000001</v>
      </c>
      <c r="BP575" s="112">
        <v>590.63333299999999</v>
      </c>
      <c r="BQ575" s="112">
        <v>46550.252274999999</v>
      </c>
      <c r="BR575" s="111">
        <v>6.7226410000000003</v>
      </c>
      <c r="BS575" s="107">
        <v>396.47805599999998</v>
      </c>
      <c r="BT575" s="107">
        <v>1669890.909609</v>
      </c>
      <c r="BU575" s="112">
        <v>1669852.2123769999</v>
      </c>
      <c r="BV575" s="107">
        <v>28.298690000000001</v>
      </c>
      <c r="BW575" s="107">
        <v>835.35277799999994</v>
      </c>
      <c r="BX575" s="107">
        <v>1252400.054207</v>
      </c>
      <c r="BY575" s="107">
        <v>21.224201999999998</v>
      </c>
      <c r="BZ575" s="107">
        <v>667.85</v>
      </c>
      <c r="CA575" s="107">
        <v>835125.45356699999</v>
      </c>
      <c r="CB575" s="107">
        <v>14.152723</v>
      </c>
      <c r="CC575" s="107">
        <v>553.29722200000003</v>
      </c>
      <c r="CD575" s="107">
        <v>417318.41466499999</v>
      </c>
      <c r="CE575" s="107">
        <v>7.0722209999999999</v>
      </c>
      <c r="CF575" s="107">
        <v>346.273056</v>
      </c>
      <c r="CG575" s="107">
        <v>614242.84742400004</v>
      </c>
      <c r="CH575" s="112">
        <v>619473.28925200005</v>
      </c>
      <c r="CI575" s="107">
        <v>38.846950999999997</v>
      </c>
      <c r="CJ575" s="107">
        <v>782.1</v>
      </c>
      <c r="CK575" s="107">
        <v>460605.16701700003</v>
      </c>
      <c r="CL575" s="107">
        <v>28.884387</v>
      </c>
      <c r="CM575" s="107">
        <v>760.28055600000005</v>
      </c>
      <c r="CN575" s="107">
        <v>307260.15882399998</v>
      </c>
      <c r="CO575" s="107">
        <v>19.268176</v>
      </c>
      <c r="CP575" s="107">
        <v>558.1</v>
      </c>
      <c r="CQ575" s="107">
        <v>153529.62758999999</v>
      </c>
      <c r="CR575" s="107">
        <v>9.6277889999999999</v>
      </c>
      <c r="CS575" s="107">
        <v>378.24527799999998</v>
      </c>
      <c r="CT575" s="107">
        <v>326411.59234099998</v>
      </c>
      <c r="CU575" s="107">
        <v>326496.83658800001</v>
      </c>
      <c r="CV575" s="107">
        <v>21.684733000000001</v>
      </c>
      <c r="CW575" s="107">
        <v>739.31388900000002</v>
      </c>
      <c r="CX575" s="112">
        <v>244678.02535499999</v>
      </c>
      <c r="CY575" s="107">
        <v>16.250624999999999</v>
      </c>
      <c r="CZ575" s="107">
        <v>673.48611100000005</v>
      </c>
      <c r="DA575" s="112">
        <v>163286.118624</v>
      </c>
      <c r="DB575" s="107">
        <v>10.844870999999999</v>
      </c>
      <c r="DC575" s="107">
        <v>402.27777800000001</v>
      </c>
      <c r="DD575" s="112">
        <v>81622.616360999993</v>
      </c>
      <c r="DE575" s="107">
        <v>5.4210779999999996</v>
      </c>
      <c r="DF575" s="107">
        <v>295.68361099999998</v>
      </c>
      <c r="DG575" s="107">
        <v>434658.35173699999</v>
      </c>
      <c r="DH575" s="112">
        <v>422443.27298399998</v>
      </c>
      <c r="DI575" s="107">
        <v>20.225109</v>
      </c>
      <c r="DJ575" s="107">
        <v>743.59722199999999</v>
      </c>
      <c r="DK575" s="112">
        <v>325949.78529700002</v>
      </c>
      <c r="DL575" s="107">
        <v>15.605338</v>
      </c>
      <c r="DM575" s="107">
        <v>733.57777799999997</v>
      </c>
      <c r="DN575" s="112">
        <v>217114.91015899999</v>
      </c>
      <c r="DO575" s="107">
        <v>10.394704000000001</v>
      </c>
      <c r="DP575" s="107">
        <v>437.68055600000002</v>
      </c>
      <c r="DQ575" s="112">
        <v>108591.36242400001</v>
      </c>
      <c r="DR575" s="107">
        <v>5.1989749999999999</v>
      </c>
      <c r="DS575" s="107">
        <v>311.68444399999998</v>
      </c>
      <c r="DT575" s="107">
        <v>32567.096297</v>
      </c>
      <c r="DU575" s="112">
        <v>32629.344159</v>
      </c>
      <c r="DV575" s="107">
        <v>33.402614999999997</v>
      </c>
      <c r="DW575" s="107">
        <v>739.27777800000001</v>
      </c>
      <c r="DX575" s="112">
        <v>24468.249953999999</v>
      </c>
      <c r="DY575" s="107">
        <v>25.048114000000002</v>
      </c>
      <c r="DZ575" s="107">
        <v>692.97500000000002</v>
      </c>
      <c r="EA575" s="112">
        <v>16277.154511000001</v>
      </c>
      <c r="EB575" s="107">
        <v>16.662901000000002</v>
      </c>
      <c r="EC575" s="107">
        <v>406.22222199999999</v>
      </c>
      <c r="ED575" s="112">
        <v>8139.8503330000003</v>
      </c>
      <c r="EE575" s="107">
        <v>8.3327539999999996</v>
      </c>
      <c r="EF575" s="107">
        <v>303.078889</v>
      </c>
      <c r="EG575" s="107">
        <v>8851701.2187380008</v>
      </c>
      <c r="EH575" s="111">
        <v>8860914.2922479995</v>
      </c>
      <c r="EI575" s="107">
        <v>25.02289</v>
      </c>
      <c r="EJ575" s="107">
        <v>779.80238099999997</v>
      </c>
      <c r="EK575" s="112">
        <v>7747732.4749029996</v>
      </c>
      <c r="EL575" s="107">
        <v>21.879307000000001</v>
      </c>
      <c r="EM575" s="107">
        <v>702.03968299999997</v>
      </c>
      <c r="EN575" s="112">
        <v>6637171.1864139996</v>
      </c>
      <c r="EO575" s="107">
        <v>18.743123000000001</v>
      </c>
      <c r="EP575" s="107">
        <v>638.27936499999998</v>
      </c>
      <c r="EQ575" s="112">
        <v>5530463.0648919996</v>
      </c>
      <c r="ER575" s="107">
        <v>15.617820999999999</v>
      </c>
      <c r="ES575" s="107">
        <v>581.506349</v>
      </c>
      <c r="ET575" s="112">
        <v>4425660.6240969999</v>
      </c>
      <c r="EU575" s="107">
        <v>12.4979</v>
      </c>
      <c r="EV575" s="107">
        <v>448.63571400000001</v>
      </c>
      <c r="EW575" s="112">
        <v>3320411.9416800002</v>
      </c>
      <c r="EX575" s="107">
        <v>9.3767189999999996</v>
      </c>
      <c r="EY575" s="107">
        <v>380.70785699999999</v>
      </c>
      <c r="EZ575" s="112">
        <v>2211006.3622050001</v>
      </c>
      <c r="FA575" s="107">
        <v>6.2437990000000001</v>
      </c>
      <c r="FB575" s="107">
        <v>321.74539700000003</v>
      </c>
      <c r="FC575" s="112">
        <v>1107825.810303</v>
      </c>
      <c r="FD575" s="107">
        <v>3.1284589999999999</v>
      </c>
      <c r="FE575" s="107">
        <v>270.11087300000003</v>
      </c>
      <c r="FF575" s="107">
        <v>1907.348549</v>
      </c>
      <c r="FG575" s="112">
        <v>1921.0646300000001</v>
      </c>
      <c r="FH575" s="107">
        <v>5.6758990000000002</v>
      </c>
      <c r="FI575" s="107">
        <v>215.81424200000001</v>
      </c>
      <c r="FJ575" s="112">
        <v>961.46272399999998</v>
      </c>
      <c r="FK575" s="107">
        <v>2.8406980000000002</v>
      </c>
      <c r="FL575" s="107">
        <v>197.13681800000001</v>
      </c>
      <c r="FM575" s="107">
        <v>799.98121100000003</v>
      </c>
      <c r="FN575" s="112">
        <v>773.24787600000002</v>
      </c>
      <c r="FO575" s="107">
        <v>5.6610870000000002</v>
      </c>
      <c r="FP575" s="107">
        <v>196.886212</v>
      </c>
      <c r="FQ575" s="112">
        <v>397.695311</v>
      </c>
      <c r="FR575" s="107">
        <v>2.9115989999999998</v>
      </c>
      <c r="FS575" s="107">
        <v>189.39393899999999</v>
      </c>
      <c r="FT575" s="107">
        <v>253.95459399999999</v>
      </c>
      <c r="FU575" s="107">
        <v>22.04467</v>
      </c>
      <c r="FV575" s="107">
        <v>748.544444</v>
      </c>
      <c r="FW575" s="107">
        <v>257.61799200000002</v>
      </c>
      <c r="FX575" s="107">
        <v>22.362673000000001</v>
      </c>
      <c r="FY575" s="107">
        <v>745.10952399999996</v>
      </c>
      <c r="FZ575" s="107">
        <v>6127926.9199249996</v>
      </c>
      <c r="GA575" s="107">
        <v>41.378295000000001</v>
      </c>
      <c r="GB575" s="107">
        <v>769.99166700000001</v>
      </c>
      <c r="GC575" s="107">
        <v>49745237.046108998</v>
      </c>
      <c r="GD575" s="107">
        <v>335.90040099999999</v>
      </c>
      <c r="GE575" s="113">
        <v>769.48888899999997</v>
      </c>
      <c r="GF575" s="113">
        <v>176.46424200000001</v>
      </c>
      <c r="GG575" s="113">
        <v>27.3</v>
      </c>
      <c r="GH575" s="113">
        <v>20.2</v>
      </c>
      <c r="GI575" s="113">
        <v>113.9</v>
      </c>
      <c r="GJ575" s="113">
        <v>41.3</v>
      </c>
      <c r="GK575" s="113">
        <v>230</v>
      </c>
      <c r="GL575" s="107">
        <v>0</v>
      </c>
      <c r="GM575" s="107">
        <v>2</v>
      </c>
      <c r="GN575" s="107">
        <v>0</v>
      </c>
      <c r="GO575" s="133">
        <v>0</v>
      </c>
      <c r="GP575" s="133">
        <v>0</v>
      </c>
      <c r="GQ575" s="133">
        <v>0</v>
      </c>
      <c r="GR575" s="133" t="s">
        <v>1103</v>
      </c>
      <c r="GS575" s="72"/>
      <c r="GT575" s="72">
        <v>0.90559999999999996</v>
      </c>
      <c r="GU575" s="72">
        <v>0.9345</v>
      </c>
      <c r="GV575" s="72">
        <v>0.94789999999999996</v>
      </c>
      <c r="GW575" s="72">
        <v>0.92879999999999996</v>
      </c>
      <c r="GX575" s="72" t="s">
        <v>1085</v>
      </c>
      <c r="GY575" s="72">
        <v>1</v>
      </c>
      <c r="GZ575" s="72">
        <v>1400</v>
      </c>
      <c r="HA575" s="133" t="s">
        <v>1086</v>
      </c>
      <c r="HB575" s="133" t="s">
        <v>981</v>
      </c>
      <c r="HD575" s="56">
        <f t="shared" si="59"/>
        <v>2021</v>
      </c>
      <c r="HF575" s="56" t="e">
        <f>MATCH(ROUND(#REF!,1),#REF!,0)</f>
        <v>#REF!</v>
      </c>
      <c r="HG575" s="56" t="e">
        <f>MATCH(ROUND(#REF!,1),#REF!,0)</f>
        <v>#REF!</v>
      </c>
      <c r="HH575" s="56" t="e">
        <f>MATCH(ROUND(#REF!,1),#REF!,0)</f>
        <v>#REF!</v>
      </c>
      <c r="HI575" s="56" t="e">
        <f>MATCH(ROUND(#REF!,1),#REF!,0)</f>
        <v>#REF!</v>
      </c>
      <c r="HK575" s="115">
        <f t="shared" si="56"/>
        <v>2</v>
      </c>
      <c r="HL575" s="115" t="str" cm="1">
        <f t="array" ref="HL575">IFERROR(INDEX(#REF!,'5. Data Set'!HH575),"")</f>
        <v/>
      </c>
      <c r="HN575" s="116" t="str" cm="1">
        <f t="array" ref="HN575">IF(IFERROR(INDEX($E$5:$E$900,SMALL(IF(ROUND($EH$5:$EH$900,1)=ROUND($EH575,1),ROW($EH$5:$EH$900)-4,""),1)),"")=$E575,"",IFERROR(INDEX($E$5:$E$900,SMALL(IF(ROUND($EH$5:$EH$900,1)=ROUND($EH575,1),ROW($EH$5:$EH$900)-4,""),1)),""))</f>
        <v/>
      </c>
      <c r="HO575" s="116" t="str" cm="1">
        <f t="array" ref="HO575">IF(IFERROR(INDEX($E$5:$E$900,SMALL(IF(ROUND($EH$5:$EH$900,1)=ROUND($EH575,1),ROW($EH$5:$EH$900)-4,""),2)),"")=$E575,"",IFERROR(INDEX($E$5:$E$900,SMALL(IF(ROUND($EH$5:$EH$900,1)=ROUND($EH575,1),ROW($EH$5:$EH$900)-4,""),2)),""))</f>
        <v/>
      </c>
      <c r="HP575" s="116" t="str" cm="1">
        <f t="array" ref="HP575">IF(IFERROR(INDEX($E$5:$E$900,SMALL(IF(ROUND($EH$5:$EH$900,1)=ROUND($EH575,1),ROW($EH$5:$EH$900)-4,""),3)),"")=$E575,"",IFERROR(INDEX($E$5:$E$900,SMALL(IF(ROUND($EH$5:$EH$900,1)=ROUND($EH575,1),ROW($EH$5:$EH$900)-4,""),3)),""))</f>
        <v/>
      </c>
      <c r="HQ575" s="117" t="str" cm="1">
        <f t="array" ref="HQ575">IF(IFERROR(INDEX($E$5:$E$900,SMALL(IF(ROUND($EH$5:$EH$900,1)=ROUND($EH575,1),ROW($EH$5:$EH$900)-4,""),4)),"")=$E575,"",IFERROR(INDEX($E$5:$E$900,SMALL(IF(ROUND($EH$5:$EH$900,1)=ROUND($EH575,1),ROW($EH$5:$EH$900)-4,""),4)),""))</f>
        <v/>
      </c>
      <c r="HR575" s="118"/>
      <c r="HS575" s="105" t="str">
        <f t="shared" si="57"/>
        <v>BCTM</v>
      </c>
      <c r="HT575" s="119" t="str">
        <f t="shared" si="58"/>
        <v/>
      </c>
      <c r="HU575" s="119" t="str">
        <f t="shared" si="58"/>
        <v/>
      </c>
      <c r="HV575" s="119" t="str">
        <f t="shared" si="58"/>
        <v/>
      </c>
      <c r="HW575" s="119" t="str">
        <f t="shared" si="58"/>
        <v/>
      </c>
    </row>
    <row r="576" spans="1:231" ht="12.75" customHeight="1" x14ac:dyDescent="0.25">
      <c r="A576" s="110" t="s">
        <v>1072</v>
      </c>
      <c r="B576" s="110" t="s">
        <v>1728</v>
      </c>
      <c r="C576" s="107" t="s">
        <v>1074</v>
      </c>
      <c r="D576" s="108">
        <v>2021</v>
      </c>
      <c r="E576" s="109" t="s">
        <v>1731</v>
      </c>
      <c r="F576" s="125" t="s">
        <v>309</v>
      </c>
      <c r="G576" s="125" t="s">
        <v>1076</v>
      </c>
      <c r="H576" s="125" t="s">
        <v>1076</v>
      </c>
      <c r="I576" s="125" t="s">
        <v>1076</v>
      </c>
      <c r="J576" s="125" t="s">
        <v>1076</v>
      </c>
      <c r="K576" s="125" t="s">
        <v>1076</v>
      </c>
      <c r="L576" s="125" t="s">
        <v>1076</v>
      </c>
      <c r="M576" s="125" t="s">
        <v>1076</v>
      </c>
      <c r="N576" s="125" t="s">
        <v>1076</v>
      </c>
      <c r="O576" s="125" t="s">
        <v>1076</v>
      </c>
      <c r="P576" s="125" t="s">
        <v>1076</v>
      </c>
      <c r="Q576" s="125" t="s">
        <v>1076</v>
      </c>
      <c r="R576" s="125" t="s">
        <v>1076</v>
      </c>
      <c r="S576" s="125" t="s">
        <v>1077</v>
      </c>
      <c r="T576" s="125" t="s">
        <v>1077</v>
      </c>
      <c r="U576" s="125" t="s">
        <v>1077</v>
      </c>
      <c r="V576" s="125" t="s">
        <v>1077</v>
      </c>
      <c r="W576" s="107" t="s">
        <v>18</v>
      </c>
      <c r="X576" s="105" t="s">
        <v>1098</v>
      </c>
      <c r="Y576" s="107" t="s">
        <v>296</v>
      </c>
      <c r="Z576" s="107">
        <v>1</v>
      </c>
      <c r="AA576" s="107" t="s">
        <v>1131</v>
      </c>
      <c r="AB576" s="110">
        <v>2</v>
      </c>
      <c r="AC576" s="110">
        <v>2</v>
      </c>
      <c r="AD576" s="107">
        <v>3093</v>
      </c>
      <c r="AE576" s="107">
        <v>16</v>
      </c>
      <c r="AF576" s="107">
        <v>2</v>
      </c>
      <c r="AG576" s="107">
        <v>130526</v>
      </c>
      <c r="AH576" s="107">
        <v>16</v>
      </c>
      <c r="AI576" s="107" t="s">
        <v>1301</v>
      </c>
      <c r="AJ576" s="110">
        <v>2</v>
      </c>
      <c r="AK576" s="110" t="s">
        <v>405</v>
      </c>
      <c r="AL576" s="107" t="s">
        <v>327</v>
      </c>
      <c r="AM576" s="107">
        <v>2</v>
      </c>
      <c r="AN576" s="110" t="s">
        <v>493</v>
      </c>
      <c r="AO576" s="110">
        <v>1400</v>
      </c>
      <c r="AP576" s="107" t="s">
        <v>1302</v>
      </c>
      <c r="AQ576" s="107" t="s">
        <v>1081</v>
      </c>
      <c r="AR576" s="107" t="s">
        <v>319</v>
      </c>
      <c r="AS576" s="107" t="s">
        <v>1159</v>
      </c>
      <c r="AT576" s="107" t="s">
        <v>478</v>
      </c>
      <c r="AU576" s="111">
        <v>18.737580000000001</v>
      </c>
      <c r="AV576" s="111">
        <v>22.049534000000001</v>
      </c>
      <c r="AW576" s="111">
        <v>25.354357</v>
      </c>
      <c r="AX576" s="111">
        <v>15.502629000000001</v>
      </c>
      <c r="AY576" s="111">
        <v>13.414771999999999</v>
      </c>
      <c r="AZ576" s="111">
        <v>21.973244000000001</v>
      </c>
      <c r="BA576" s="111">
        <v>16.366014</v>
      </c>
      <c r="BB576" s="111">
        <v>22.771046999999999</v>
      </c>
      <c r="BC576" s="111">
        <v>24.178179</v>
      </c>
      <c r="BD576" s="111">
        <v>22.954646</v>
      </c>
      <c r="BE576" s="111">
        <v>145.30993100000001</v>
      </c>
      <c r="BF576" s="111">
        <v>26.5</v>
      </c>
      <c r="BG576" s="107">
        <v>93059.426731</v>
      </c>
      <c r="BH576" s="112">
        <v>92454.019543999995</v>
      </c>
      <c r="BI576" s="111">
        <v>13.351918</v>
      </c>
      <c r="BJ576" s="112">
        <v>569.30645200000004</v>
      </c>
      <c r="BK576" s="112">
        <v>69813.897505000001</v>
      </c>
      <c r="BL576" s="111">
        <v>10.082303</v>
      </c>
      <c r="BM576" s="112">
        <v>446.19354800000002</v>
      </c>
      <c r="BN576" s="112">
        <v>46551.11692</v>
      </c>
      <c r="BO576" s="111">
        <v>6.7227649999999999</v>
      </c>
      <c r="BP576" s="112">
        <v>369.74225799999999</v>
      </c>
      <c r="BQ576" s="112">
        <v>23316.002911</v>
      </c>
      <c r="BR576" s="111">
        <v>3.3672240000000002</v>
      </c>
      <c r="BS576" s="107">
        <v>263.20903199999998</v>
      </c>
      <c r="BT576" s="107">
        <v>1005650.682206</v>
      </c>
      <c r="BU576" s="112">
        <v>1004684.265233</v>
      </c>
      <c r="BV576" s="107">
        <v>17.026205999999998</v>
      </c>
      <c r="BW576" s="107">
        <v>577.61935500000004</v>
      </c>
      <c r="BX576" s="107">
        <v>754329.99372499995</v>
      </c>
      <c r="BY576" s="107">
        <v>12.783497000000001</v>
      </c>
      <c r="BZ576" s="107">
        <v>524.35806500000001</v>
      </c>
      <c r="CA576" s="107">
        <v>502869.36467899999</v>
      </c>
      <c r="CB576" s="107">
        <v>8.5220380000000002</v>
      </c>
      <c r="CC576" s="107">
        <v>423.668387</v>
      </c>
      <c r="CD576" s="107">
        <v>251565.603561</v>
      </c>
      <c r="CE576" s="107">
        <v>4.2632380000000003</v>
      </c>
      <c r="CF576" s="107">
        <v>260.709677</v>
      </c>
      <c r="CG576" s="107">
        <v>300859.40710999997</v>
      </c>
      <c r="CH576" s="112">
        <v>299829.98627699999</v>
      </c>
      <c r="CI576" s="107">
        <v>18.802232</v>
      </c>
      <c r="CJ576" s="107">
        <v>544.04838700000005</v>
      </c>
      <c r="CK576" s="107">
        <v>225773.884185</v>
      </c>
      <c r="CL576" s="107">
        <v>14.158200000000001</v>
      </c>
      <c r="CM576" s="107">
        <v>544.71290299999998</v>
      </c>
      <c r="CN576" s="107">
        <v>150507.016814</v>
      </c>
      <c r="CO576" s="107">
        <v>9.4382420000000007</v>
      </c>
      <c r="CP576" s="107">
        <v>376.21387099999998</v>
      </c>
      <c r="CQ576" s="107">
        <v>75213.328108000002</v>
      </c>
      <c r="CR576" s="107">
        <v>4.7166009999999998</v>
      </c>
      <c r="CS576" s="107">
        <v>257.209677</v>
      </c>
      <c r="CT576" s="107">
        <v>149039.77698200001</v>
      </c>
      <c r="CU576" s="107">
        <v>149058.10081900001</v>
      </c>
      <c r="CV576" s="107">
        <v>9.8998969999999993</v>
      </c>
      <c r="CW576" s="107">
        <v>545.94838700000003</v>
      </c>
      <c r="CX576" s="112">
        <v>111933.033375</v>
      </c>
      <c r="CY576" s="107">
        <v>7.4341850000000003</v>
      </c>
      <c r="CZ576" s="107">
        <v>369.24193500000001</v>
      </c>
      <c r="DA576" s="112">
        <v>74511.308791999996</v>
      </c>
      <c r="DB576" s="107">
        <v>4.9487699999999997</v>
      </c>
      <c r="DC576" s="107">
        <v>320.10193500000003</v>
      </c>
      <c r="DD576" s="112">
        <v>37213.652719999998</v>
      </c>
      <c r="DE576" s="107">
        <v>2.4715959999999999</v>
      </c>
      <c r="DF576" s="107">
        <v>241.52741900000001</v>
      </c>
      <c r="DG576" s="107">
        <v>199259.65705400001</v>
      </c>
      <c r="DH576" s="112">
        <v>198810.166987</v>
      </c>
      <c r="DI576" s="107">
        <v>9.5183370000000007</v>
      </c>
      <c r="DJ576" s="107">
        <v>545.52258099999995</v>
      </c>
      <c r="DK576" s="112">
        <v>149634.87397499999</v>
      </c>
      <c r="DL576" s="107">
        <v>7.1639949999999999</v>
      </c>
      <c r="DM576" s="107">
        <v>520.36774200000002</v>
      </c>
      <c r="DN576" s="112">
        <v>99621.940862000003</v>
      </c>
      <c r="DO576" s="107">
        <v>4.7695509999999999</v>
      </c>
      <c r="DP576" s="107">
        <v>340.56387100000001</v>
      </c>
      <c r="DQ576" s="112">
        <v>49822.321537000003</v>
      </c>
      <c r="DR576" s="107">
        <v>2.385319</v>
      </c>
      <c r="DS576" s="107">
        <v>247.79096799999999</v>
      </c>
      <c r="DT576" s="107">
        <v>14995.323060000001</v>
      </c>
      <c r="DU576" s="112">
        <v>14983.603408000001</v>
      </c>
      <c r="DV576" s="107">
        <v>15.338694</v>
      </c>
      <c r="DW576" s="107">
        <v>542.66129000000001</v>
      </c>
      <c r="DX576" s="112">
        <v>11237.228827000001</v>
      </c>
      <c r="DY576" s="107">
        <v>11.503536</v>
      </c>
      <c r="DZ576" s="107">
        <v>521.97741900000005</v>
      </c>
      <c r="EA576" s="112">
        <v>7499.18372</v>
      </c>
      <c r="EB576" s="107">
        <v>7.6769040000000004</v>
      </c>
      <c r="EC576" s="107">
        <v>319.207742</v>
      </c>
      <c r="ED576" s="112">
        <v>3745.5499840000002</v>
      </c>
      <c r="EE576" s="107">
        <v>3.834314</v>
      </c>
      <c r="EF576" s="107">
        <v>246.41258099999999</v>
      </c>
      <c r="EG576" s="107">
        <v>4652999.2297360003</v>
      </c>
      <c r="EH576" s="111">
        <v>4648939.1224520002</v>
      </c>
      <c r="EI576" s="107">
        <v>13.12843</v>
      </c>
      <c r="EJ576" s="107">
        <v>565.54380200000003</v>
      </c>
      <c r="EK576" s="112">
        <v>4072506.4006989999</v>
      </c>
      <c r="EL576" s="107">
        <v>11.500605999999999</v>
      </c>
      <c r="EM576" s="107">
        <v>561.29008299999998</v>
      </c>
      <c r="EN576" s="112">
        <v>3488029.224618</v>
      </c>
      <c r="EO576" s="107">
        <v>9.8500639999999997</v>
      </c>
      <c r="EP576" s="107">
        <v>510.88264500000002</v>
      </c>
      <c r="EQ576" s="112">
        <v>2905973.8440490002</v>
      </c>
      <c r="ER576" s="107">
        <v>8.2063609999999994</v>
      </c>
      <c r="ES576" s="107">
        <v>394.876777</v>
      </c>
      <c r="ET576" s="112">
        <v>2327157.1221119999</v>
      </c>
      <c r="EU576" s="107">
        <v>6.5718050000000003</v>
      </c>
      <c r="EV576" s="107">
        <v>351.175207</v>
      </c>
      <c r="EW576" s="112">
        <v>1744949.2090749999</v>
      </c>
      <c r="EX576" s="107">
        <v>4.9276710000000001</v>
      </c>
      <c r="EY576" s="107">
        <v>307.062727</v>
      </c>
      <c r="EZ576" s="112">
        <v>1163817.954802</v>
      </c>
      <c r="FA576" s="107">
        <v>3.286578</v>
      </c>
      <c r="FB576" s="107">
        <v>264.88801699999999</v>
      </c>
      <c r="FC576" s="112">
        <v>581119.25216999999</v>
      </c>
      <c r="FD576" s="107">
        <v>1.641059</v>
      </c>
      <c r="FE576" s="107">
        <v>226.425207</v>
      </c>
      <c r="FF576" s="107">
        <v>1931.2172660000001</v>
      </c>
      <c r="FG576" s="112">
        <v>1923.533874</v>
      </c>
      <c r="FH576" s="107">
        <v>5.6831940000000003</v>
      </c>
      <c r="FI576" s="107">
        <v>187.10688500000001</v>
      </c>
      <c r="FJ576" s="112">
        <v>964.41909499999997</v>
      </c>
      <c r="FK576" s="107">
        <v>2.8494329999999999</v>
      </c>
      <c r="FL576" s="107">
        <v>166.914918</v>
      </c>
      <c r="FM576" s="107">
        <v>785.71504600000003</v>
      </c>
      <c r="FN576" s="112">
        <v>739.500134</v>
      </c>
      <c r="FO576" s="107">
        <v>5.4140139999999999</v>
      </c>
      <c r="FP576" s="107">
        <v>166.188197</v>
      </c>
      <c r="FQ576" s="112">
        <v>388.90499599999998</v>
      </c>
      <c r="FR576" s="107">
        <v>2.8472439999999999</v>
      </c>
      <c r="FS576" s="107">
        <v>158.67065600000001</v>
      </c>
      <c r="FT576" s="107">
        <v>145.038149</v>
      </c>
      <c r="FU576" s="107">
        <v>12.590116999999999</v>
      </c>
      <c r="FV576" s="107">
        <v>539.18799999999999</v>
      </c>
      <c r="FW576" s="107">
        <v>144.08703399999999</v>
      </c>
      <c r="FX576" s="107">
        <v>12.507555</v>
      </c>
      <c r="FY576" s="107">
        <v>554.26923099999999</v>
      </c>
      <c r="FZ576" s="107">
        <v>3078406.8617850002</v>
      </c>
      <c r="GA576" s="107">
        <v>20.786674999999999</v>
      </c>
      <c r="GB576" s="107">
        <v>561.77419399999997</v>
      </c>
      <c r="GC576" s="107">
        <v>12067000.103336999</v>
      </c>
      <c r="GD576" s="107">
        <v>81.481371999999993</v>
      </c>
      <c r="GE576" s="113">
        <v>560.74193500000001</v>
      </c>
      <c r="GF576" s="113">
        <v>148.06868900000001</v>
      </c>
      <c r="GG576" s="113">
        <v>18.600000000000001</v>
      </c>
      <c r="GH576" s="113">
        <v>23.5</v>
      </c>
      <c r="GI576" s="113">
        <v>57.8</v>
      </c>
      <c r="GJ576" s="113">
        <v>26.4</v>
      </c>
      <c r="GK576" s="113">
        <v>230</v>
      </c>
      <c r="GL576" s="107">
        <v>0</v>
      </c>
      <c r="GM576" s="107">
        <v>2</v>
      </c>
      <c r="GN576" s="107">
        <v>0</v>
      </c>
      <c r="GO576" s="133">
        <v>0</v>
      </c>
      <c r="GP576" s="133">
        <v>0</v>
      </c>
      <c r="GQ576" s="133">
        <v>0</v>
      </c>
      <c r="GR576" s="133" t="s">
        <v>1103</v>
      </c>
      <c r="GS576" s="72"/>
      <c r="GT576" s="72">
        <v>0.90559999999999996</v>
      </c>
      <c r="GU576" s="72">
        <v>0.9345</v>
      </c>
      <c r="GV576" s="72">
        <v>0.94789999999999996</v>
      </c>
      <c r="GW576" s="72">
        <v>0.92879999999999996</v>
      </c>
      <c r="GX576" s="72" t="s">
        <v>1085</v>
      </c>
      <c r="GY576" s="72">
        <v>1</v>
      </c>
      <c r="GZ576" s="72">
        <v>1400</v>
      </c>
      <c r="HA576" s="133" t="s">
        <v>1086</v>
      </c>
      <c r="HB576" s="133" t="s">
        <v>981</v>
      </c>
      <c r="HD576" s="56">
        <f t="shared" si="59"/>
        <v>2021</v>
      </c>
      <c r="HF576" s="56" t="e">
        <f>MATCH(ROUND(#REF!,1),#REF!,0)</f>
        <v>#REF!</v>
      </c>
      <c r="HG576" s="56" t="e">
        <f>MATCH(ROUND(#REF!,1),#REF!,0)</f>
        <v>#REF!</v>
      </c>
      <c r="HH576" s="56" t="e">
        <f>MATCH(ROUND(#REF!,1),#REF!,0)</f>
        <v>#REF!</v>
      </c>
      <c r="HI576" s="56" t="e">
        <f>MATCH(ROUND(#REF!,1),#REF!,0)</f>
        <v>#REF!</v>
      </c>
      <c r="HK576" s="115">
        <f t="shared" si="56"/>
        <v>2</v>
      </c>
      <c r="HL576" s="115" t="str" cm="1">
        <f t="array" ref="HL576">IFERROR(INDEX(#REF!,'5. Data Set'!HH576),"")</f>
        <v/>
      </c>
      <c r="HN576" s="116" t="str" cm="1">
        <f t="array" ref="HN576">IF(IFERROR(INDEX($E$5:$E$900,SMALL(IF(ROUND($EH$5:$EH$900,1)=ROUND($EH576,1),ROW($EH$5:$EH$900)-4,""),1)),"")=$E576,"",IFERROR(INDEX($E$5:$E$900,SMALL(IF(ROUND($EH$5:$EH$900,1)=ROUND($EH576,1),ROW($EH$5:$EH$900)-4,""),1)),""))</f>
        <v/>
      </c>
      <c r="HO576" s="116" t="str" cm="1">
        <f t="array" ref="HO576">IF(IFERROR(INDEX($E$5:$E$900,SMALL(IF(ROUND($EH$5:$EH$900,1)=ROUND($EH576,1),ROW($EH$5:$EH$900)-4,""),2)),"")=$E576,"",IFERROR(INDEX($E$5:$E$900,SMALL(IF(ROUND($EH$5:$EH$900,1)=ROUND($EH576,1),ROW($EH$5:$EH$900)-4,""),2)),""))</f>
        <v/>
      </c>
      <c r="HP576" s="116" t="str" cm="1">
        <f t="array" ref="HP576">IF(IFERROR(INDEX($E$5:$E$900,SMALL(IF(ROUND($EH$5:$EH$900,1)=ROUND($EH576,1),ROW($EH$5:$EH$900)-4,""),3)),"")=$E576,"",IFERROR(INDEX($E$5:$E$900,SMALL(IF(ROUND($EH$5:$EH$900,1)=ROUND($EH576,1),ROW($EH$5:$EH$900)-4,""),3)),""))</f>
        <v/>
      </c>
      <c r="HQ576" s="117" t="str" cm="1">
        <f t="array" ref="HQ576">IF(IFERROR(INDEX($E$5:$E$900,SMALL(IF(ROUND($EH$5:$EH$900,1)=ROUND($EH576,1),ROW($EH$5:$EH$900)-4,""),4)),"")=$E576,"",IFERROR(INDEX($E$5:$E$900,SMALL(IF(ROUND($EH$5:$EH$900,1)=ROUND($EH576,1),ROW($EH$5:$EH$900)-4,""),4)),""))</f>
        <v/>
      </c>
      <c r="HR576" s="118"/>
      <c r="HS576" s="105" t="str">
        <f t="shared" si="57"/>
        <v>BCTM</v>
      </c>
      <c r="HT576" s="119" t="str">
        <f t="shared" si="58"/>
        <v/>
      </c>
      <c r="HU576" s="119" t="str">
        <f t="shared" si="58"/>
        <v/>
      </c>
      <c r="HV576" s="119" t="str">
        <f t="shared" si="58"/>
        <v/>
      </c>
      <c r="HW576" s="119" t="str">
        <f t="shared" si="58"/>
        <v/>
      </c>
    </row>
    <row r="577" spans="1:231" ht="12.75" customHeight="1" x14ac:dyDescent="0.25">
      <c r="A577" s="110" t="s">
        <v>1072</v>
      </c>
      <c r="B577" s="110" t="s">
        <v>1728</v>
      </c>
      <c r="C577" s="107" t="s">
        <v>1074</v>
      </c>
      <c r="D577" s="108">
        <v>2021</v>
      </c>
      <c r="E577" s="109" t="s">
        <v>1732</v>
      </c>
      <c r="F577" s="107" t="s">
        <v>49</v>
      </c>
      <c r="G577" s="107" t="s">
        <v>1076</v>
      </c>
      <c r="H577" s="107" t="s">
        <v>1076</v>
      </c>
      <c r="I577" s="107" t="s">
        <v>1076</v>
      </c>
      <c r="J577" s="107" t="s">
        <v>1076</v>
      </c>
      <c r="K577" s="107" t="s">
        <v>1076</v>
      </c>
      <c r="L577" s="107" t="s">
        <v>1076</v>
      </c>
      <c r="M577" s="107" t="s">
        <v>1076</v>
      </c>
      <c r="N577" s="107" t="s">
        <v>1076</v>
      </c>
      <c r="O577" s="107" t="s">
        <v>1076</v>
      </c>
      <c r="P577" s="107" t="s">
        <v>1076</v>
      </c>
      <c r="Q577" s="107" t="s">
        <v>1076</v>
      </c>
      <c r="R577" s="107" t="s">
        <v>1076</v>
      </c>
      <c r="S577" s="107" t="s">
        <v>1077</v>
      </c>
      <c r="T577" s="107" t="s">
        <v>1077</v>
      </c>
      <c r="U577" s="107" t="s">
        <v>1077</v>
      </c>
      <c r="V577" s="107" t="s">
        <v>1077</v>
      </c>
      <c r="W577" s="107" t="s">
        <v>18</v>
      </c>
      <c r="X577" s="105" t="s">
        <v>1098</v>
      </c>
      <c r="Y577" s="107" t="s">
        <v>296</v>
      </c>
      <c r="Z577" s="107">
        <v>1</v>
      </c>
      <c r="AA577" s="107" t="s">
        <v>1539</v>
      </c>
      <c r="AB577" s="110">
        <v>2</v>
      </c>
      <c r="AC577" s="110">
        <v>2</v>
      </c>
      <c r="AD577" s="107">
        <v>1995</v>
      </c>
      <c r="AE577" s="107">
        <v>28</v>
      </c>
      <c r="AF577" s="107">
        <v>2</v>
      </c>
      <c r="AG577" s="107">
        <v>130526</v>
      </c>
      <c r="AH577" s="107">
        <v>16</v>
      </c>
      <c r="AI577" s="107" t="s">
        <v>1301</v>
      </c>
      <c r="AJ577" s="110">
        <v>2</v>
      </c>
      <c r="AK577" s="110" t="s">
        <v>405</v>
      </c>
      <c r="AL577" s="107" t="s">
        <v>327</v>
      </c>
      <c r="AM577" s="107">
        <v>2</v>
      </c>
      <c r="AN577" s="110" t="s">
        <v>493</v>
      </c>
      <c r="AO577" s="110">
        <v>1400</v>
      </c>
      <c r="AP577" s="107" t="s">
        <v>1302</v>
      </c>
      <c r="AQ577" s="107" t="s">
        <v>1081</v>
      </c>
      <c r="AR577" s="107" t="s">
        <v>319</v>
      </c>
      <c r="AS577" s="107" t="s">
        <v>1159</v>
      </c>
      <c r="AT577" s="107" t="s">
        <v>478</v>
      </c>
      <c r="AU577" s="111">
        <v>24.628627999999999</v>
      </c>
      <c r="AV577" s="111">
        <v>25.727557000000001</v>
      </c>
      <c r="AW577" s="111">
        <v>36.421598000000003</v>
      </c>
      <c r="AX577" s="111">
        <v>19.791571999999999</v>
      </c>
      <c r="AY577" s="111">
        <v>18.516082000000001</v>
      </c>
      <c r="AZ577" s="111">
        <v>30.689882999999998</v>
      </c>
      <c r="BA577" s="111">
        <v>22.477315000000001</v>
      </c>
      <c r="BB577" s="111">
        <v>23.878342</v>
      </c>
      <c r="BC577" s="111">
        <v>25.058568000000001</v>
      </c>
      <c r="BD577" s="111">
        <v>28.340949999999999</v>
      </c>
      <c r="BE577" s="111">
        <v>202.467792</v>
      </c>
      <c r="BF577" s="111">
        <v>34.700000000000003</v>
      </c>
      <c r="BG577" s="107">
        <v>124985.104819</v>
      </c>
      <c r="BH577" s="112">
        <v>124838.30134999999</v>
      </c>
      <c r="BI577" s="111">
        <v>18.028753999999999</v>
      </c>
      <c r="BJ577" s="112">
        <v>572.23333300000002</v>
      </c>
      <c r="BK577" s="112">
        <v>93703.784279</v>
      </c>
      <c r="BL577" s="111">
        <v>13.532405000000001</v>
      </c>
      <c r="BM577" s="112">
        <v>514.10277799999994</v>
      </c>
      <c r="BN577" s="112">
        <v>62508.558617000002</v>
      </c>
      <c r="BO577" s="111">
        <v>9.0272889999999997</v>
      </c>
      <c r="BP577" s="112">
        <v>359.44944400000003</v>
      </c>
      <c r="BQ577" s="112">
        <v>31194.346081</v>
      </c>
      <c r="BR577" s="111">
        <v>4.5049890000000001</v>
      </c>
      <c r="BS577" s="107">
        <v>255.01750000000001</v>
      </c>
      <c r="BT577" s="107">
        <v>1124105.737739</v>
      </c>
      <c r="BU577" s="112">
        <v>1124369.9849449999</v>
      </c>
      <c r="BV577" s="107">
        <v>19.054499</v>
      </c>
      <c r="BW577" s="107">
        <v>572.56388900000002</v>
      </c>
      <c r="BX577" s="107">
        <v>843011.01759499998</v>
      </c>
      <c r="BY577" s="107">
        <v>14.286358999999999</v>
      </c>
      <c r="BZ577" s="107">
        <v>483.51388900000001</v>
      </c>
      <c r="CA577" s="107">
        <v>561874.04723000003</v>
      </c>
      <c r="CB577" s="107">
        <v>9.5219799999999992</v>
      </c>
      <c r="CC577" s="107">
        <v>411.34861100000001</v>
      </c>
      <c r="CD577" s="107">
        <v>280862.60087299999</v>
      </c>
      <c r="CE577" s="107">
        <v>4.7597290000000001</v>
      </c>
      <c r="CF577" s="107">
        <v>247.28138899999999</v>
      </c>
      <c r="CG577" s="107">
        <v>424983.73574999999</v>
      </c>
      <c r="CH577" s="112">
        <v>424772.98628999997</v>
      </c>
      <c r="CI577" s="107">
        <v>26.637364000000002</v>
      </c>
      <c r="CJ577" s="107">
        <v>542.44166700000005</v>
      </c>
      <c r="CK577" s="107">
        <v>318895.98166200001</v>
      </c>
      <c r="CL577" s="107">
        <v>19.997854</v>
      </c>
      <c r="CM577" s="107">
        <v>544.53333299999997</v>
      </c>
      <c r="CN577" s="107">
        <v>212506.998292</v>
      </c>
      <c r="CO577" s="107">
        <v>13.326238999999999</v>
      </c>
      <c r="CP577" s="107">
        <v>360.00694399999998</v>
      </c>
      <c r="CQ577" s="107">
        <v>106260.41378</v>
      </c>
      <c r="CR577" s="107">
        <v>6.6635530000000003</v>
      </c>
      <c r="CS577" s="107">
        <v>252.79222200000001</v>
      </c>
      <c r="CT577" s="107">
        <v>188787.41154</v>
      </c>
      <c r="CU577" s="107">
        <v>188871.86276600001</v>
      </c>
      <c r="CV577" s="107">
        <v>12.544183</v>
      </c>
      <c r="CW577" s="107">
        <v>500.15555599999999</v>
      </c>
      <c r="CX577" s="112">
        <v>141577.70520200001</v>
      </c>
      <c r="CY577" s="107">
        <v>9.4030769999999997</v>
      </c>
      <c r="CZ577" s="107">
        <v>475.39444400000002</v>
      </c>
      <c r="DA577" s="112">
        <v>94369.004277</v>
      </c>
      <c r="DB577" s="107">
        <v>6.2676460000000001</v>
      </c>
      <c r="DC577" s="107">
        <v>280.15027800000001</v>
      </c>
      <c r="DD577" s="112">
        <v>47136.359324999998</v>
      </c>
      <c r="DE577" s="107">
        <v>3.1306259999999999</v>
      </c>
      <c r="DF577" s="107">
        <v>226.45222200000001</v>
      </c>
      <c r="DG577" s="107">
        <v>257063.81563699999</v>
      </c>
      <c r="DH577" s="112">
        <v>257008.014929</v>
      </c>
      <c r="DI577" s="107">
        <v>12.304646999999999</v>
      </c>
      <c r="DJ577" s="107">
        <v>531.00833299999999</v>
      </c>
      <c r="DK577" s="112">
        <v>193038.780963</v>
      </c>
      <c r="DL577" s="107">
        <v>9.2420229999999997</v>
      </c>
      <c r="DM577" s="107">
        <v>495.74166700000001</v>
      </c>
      <c r="DN577" s="112">
        <v>128543.09391700001</v>
      </c>
      <c r="DO577" s="107">
        <v>6.1541949999999996</v>
      </c>
      <c r="DP577" s="107">
        <v>297.72194400000001</v>
      </c>
      <c r="DQ577" s="112">
        <v>64204.571275000002</v>
      </c>
      <c r="DR577" s="107">
        <v>3.0738910000000002</v>
      </c>
      <c r="DS577" s="107">
        <v>233.52416700000001</v>
      </c>
      <c r="DT577" s="107">
        <v>19246.552666</v>
      </c>
      <c r="DU577" s="112">
        <v>19247.829295</v>
      </c>
      <c r="DV577" s="107">
        <v>19.703976000000001</v>
      </c>
      <c r="DW577" s="107">
        <v>516.60277799999994</v>
      </c>
      <c r="DX577" s="112">
        <v>14446.433675</v>
      </c>
      <c r="DY577" s="107">
        <v>14.788793999999999</v>
      </c>
      <c r="DZ577" s="107">
        <v>481.26111100000003</v>
      </c>
      <c r="EA577" s="112">
        <v>9631.8052399999997</v>
      </c>
      <c r="EB577" s="107">
        <v>9.8600659999999998</v>
      </c>
      <c r="EC577" s="107">
        <v>280.6275</v>
      </c>
      <c r="ED577" s="112">
        <v>4817.4012069999999</v>
      </c>
      <c r="EE577" s="107">
        <v>4.9315670000000003</v>
      </c>
      <c r="EF577" s="107">
        <v>228.93</v>
      </c>
      <c r="EG577" s="107">
        <v>5848318.6124910004</v>
      </c>
      <c r="EH577" s="111">
        <v>5857721.2308900002</v>
      </c>
      <c r="EI577" s="107">
        <v>16.541986000000001</v>
      </c>
      <c r="EJ577" s="107">
        <v>571.42619000000002</v>
      </c>
      <c r="EK577" s="112">
        <v>5113649.6118630003</v>
      </c>
      <c r="EL577" s="107">
        <v>14.440754999999999</v>
      </c>
      <c r="EM577" s="107">
        <v>549.94047599999999</v>
      </c>
      <c r="EN577" s="112">
        <v>4376500.8895629998</v>
      </c>
      <c r="EO577" s="107">
        <v>12.359075000000001</v>
      </c>
      <c r="EP577" s="107">
        <v>420.89523800000001</v>
      </c>
      <c r="EQ577" s="112">
        <v>3655543.7981659998</v>
      </c>
      <c r="ER577" s="107">
        <v>10.323119</v>
      </c>
      <c r="ES577" s="107">
        <v>340.95182499999999</v>
      </c>
      <c r="ET577" s="112">
        <v>2926740.136715</v>
      </c>
      <c r="EU577" s="107">
        <v>8.2650050000000004</v>
      </c>
      <c r="EV577" s="107">
        <v>308.65555599999999</v>
      </c>
      <c r="EW577" s="112">
        <v>2197635.8115579998</v>
      </c>
      <c r="EX577" s="107">
        <v>6.2060409999999999</v>
      </c>
      <c r="EY577" s="107">
        <v>277.28079400000001</v>
      </c>
      <c r="EZ577" s="112">
        <v>1460410.272418</v>
      </c>
      <c r="FA577" s="107">
        <v>4.1241440000000003</v>
      </c>
      <c r="FB577" s="107">
        <v>245.28841299999999</v>
      </c>
      <c r="FC577" s="112">
        <v>726535.30003899999</v>
      </c>
      <c r="FD577" s="107">
        <v>2.0517089999999998</v>
      </c>
      <c r="FE577" s="107">
        <v>214.443254</v>
      </c>
      <c r="FF577" s="107">
        <v>1928.6120900000001</v>
      </c>
      <c r="FG577" s="112">
        <v>1927.084537</v>
      </c>
      <c r="FH577" s="107">
        <v>5.6936850000000003</v>
      </c>
      <c r="FI577" s="107">
        <v>178.552727</v>
      </c>
      <c r="FJ577" s="112">
        <v>968.56787799999995</v>
      </c>
      <c r="FK577" s="107">
        <v>2.861691</v>
      </c>
      <c r="FL577" s="107">
        <v>160.04469700000001</v>
      </c>
      <c r="FM577" s="107">
        <v>764.02896999999996</v>
      </c>
      <c r="FN577" s="112">
        <v>758.46196599999996</v>
      </c>
      <c r="FO577" s="107">
        <v>5.5528370000000002</v>
      </c>
      <c r="FP577" s="107">
        <v>160.15015199999999</v>
      </c>
      <c r="FQ577" s="112">
        <v>377.43477100000001</v>
      </c>
      <c r="FR577" s="107">
        <v>2.7632680000000001</v>
      </c>
      <c r="FS577" s="107">
        <v>152.580152</v>
      </c>
      <c r="FT577" s="107">
        <v>172.60109399999999</v>
      </c>
      <c r="FU577" s="107">
        <v>14.982734000000001</v>
      </c>
      <c r="FV577" s="107">
        <v>529.81521699999996</v>
      </c>
      <c r="FW577" s="107">
        <v>173.207752</v>
      </c>
      <c r="FX577" s="107">
        <v>15.035394999999999</v>
      </c>
      <c r="FY577" s="107">
        <v>529.36190499999998</v>
      </c>
      <c r="FZ577" s="107">
        <v>4265052.0944950003</v>
      </c>
      <c r="GA577" s="107">
        <v>28.799395000000001</v>
      </c>
      <c r="GB577" s="107">
        <v>564.830556</v>
      </c>
      <c r="GC577" s="107">
        <v>16913927.902252998</v>
      </c>
      <c r="GD577" s="107">
        <v>114.20983200000001</v>
      </c>
      <c r="GE577" s="113">
        <v>564.08888899999999</v>
      </c>
      <c r="GF577" s="113">
        <v>141.78636399999999</v>
      </c>
      <c r="GG577" s="113">
        <v>24.8</v>
      </c>
      <c r="GH577" s="113">
        <v>24.5</v>
      </c>
      <c r="GI577" s="113">
        <v>75.8</v>
      </c>
      <c r="GJ577" s="113">
        <v>34.700000000000003</v>
      </c>
      <c r="GK577" s="113">
        <v>230</v>
      </c>
      <c r="GL577" s="107">
        <v>0</v>
      </c>
      <c r="GM577" s="107">
        <v>2</v>
      </c>
      <c r="GN577" s="107">
        <v>0</v>
      </c>
      <c r="GO577" s="133">
        <v>0</v>
      </c>
      <c r="GP577" s="133">
        <v>0</v>
      </c>
      <c r="GQ577" s="133">
        <v>0</v>
      </c>
      <c r="GR577" s="133" t="s">
        <v>1103</v>
      </c>
      <c r="GS577" s="72"/>
      <c r="GT577" s="72">
        <v>0.90559999999999996</v>
      </c>
      <c r="GU577" s="72">
        <v>0.9345</v>
      </c>
      <c r="GV577" s="72">
        <v>0.94789999999999996</v>
      </c>
      <c r="GW577" s="72">
        <v>0.92879999999999996</v>
      </c>
      <c r="GX577" s="72" t="s">
        <v>1085</v>
      </c>
      <c r="GY577" s="72">
        <v>1</v>
      </c>
      <c r="GZ577" s="72">
        <v>1400</v>
      </c>
      <c r="HA577" s="133" t="s">
        <v>1086</v>
      </c>
      <c r="HB577" s="133" t="s">
        <v>981</v>
      </c>
      <c r="HD577" s="56">
        <f t="shared" si="59"/>
        <v>2021</v>
      </c>
      <c r="HF577" s="56" t="e">
        <f>MATCH(ROUND(#REF!,1),#REF!,0)</f>
        <v>#REF!</v>
      </c>
      <c r="HG577" s="56" t="e">
        <f>MATCH(ROUND(#REF!,1),#REF!,0)</f>
        <v>#REF!</v>
      </c>
      <c r="HH577" s="56" t="e">
        <f>MATCH(ROUND(#REF!,1),#REF!,0)</f>
        <v>#REF!</v>
      </c>
      <c r="HI577" s="56" t="e">
        <f>MATCH(ROUND(#REF!,1),#REF!,0)</f>
        <v>#REF!</v>
      </c>
      <c r="HK577" s="115">
        <f t="shared" si="56"/>
        <v>2</v>
      </c>
      <c r="HL577" s="115" t="str" cm="1">
        <f t="array" ref="HL577">IFERROR(INDEX(#REF!,'5. Data Set'!HH577),"")</f>
        <v/>
      </c>
      <c r="HN577" s="116" t="str" cm="1">
        <f t="array" ref="HN577">IF(IFERROR(INDEX($E$5:$E$900,SMALL(IF(ROUND($EH$5:$EH$900,1)=ROUND($EH577,1),ROW($EH$5:$EH$900)-4,""),1)),"")=$E577,"",IFERROR(INDEX($E$5:$E$900,SMALL(IF(ROUND($EH$5:$EH$900,1)=ROUND($EH577,1),ROW($EH$5:$EH$900)-4,""),1)),""))</f>
        <v/>
      </c>
      <c r="HO577" s="116" t="str" cm="1">
        <f t="array" ref="HO577">IF(IFERROR(INDEX($E$5:$E$900,SMALL(IF(ROUND($EH$5:$EH$900,1)=ROUND($EH577,1),ROW($EH$5:$EH$900)-4,""),2)),"")=$E577,"",IFERROR(INDEX($E$5:$E$900,SMALL(IF(ROUND($EH$5:$EH$900,1)=ROUND($EH577,1),ROW($EH$5:$EH$900)-4,""),2)),""))</f>
        <v/>
      </c>
      <c r="HP577" s="116" t="str" cm="1">
        <f t="array" ref="HP577">IF(IFERROR(INDEX($E$5:$E$900,SMALL(IF(ROUND($EH$5:$EH$900,1)=ROUND($EH577,1),ROW($EH$5:$EH$900)-4,""),3)),"")=$E577,"",IFERROR(INDEX($E$5:$E$900,SMALL(IF(ROUND($EH$5:$EH$900,1)=ROUND($EH577,1),ROW($EH$5:$EH$900)-4,""),3)),""))</f>
        <v/>
      </c>
      <c r="HQ577" s="117" t="str" cm="1">
        <f t="array" ref="HQ577">IF(IFERROR(INDEX($E$5:$E$900,SMALL(IF(ROUND($EH$5:$EH$900,1)=ROUND($EH577,1),ROW($EH$5:$EH$900)-4,""),4)),"")=$E577,"",IFERROR(INDEX($E$5:$E$900,SMALL(IF(ROUND($EH$5:$EH$900,1)=ROUND($EH577,1),ROW($EH$5:$EH$900)-4,""),4)),""))</f>
        <v/>
      </c>
      <c r="HR577" s="118"/>
      <c r="HS577" s="105" t="str">
        <f t="shared" si="57"/>
        <v>BCTM</v>
      </c>
      <c r="HT577" s="119" t="str">
        <f t="shared" si="58"/>
        <v/>
      </c>
      <c r="HU577" s="119" t="str">
        <f t="shared" si="58"/>
        <v/>
      </c>
      <c r="HV577" s="119" t="str">
        <f t="shared" si="58"/>
        <v/>
      </c>
      <c r="HW577" s="119" t="str">
        <f t="shared" si="58"/>
        <v/>
      </c>
    </row>
    <row r="578" spans="1:231" ht="12.75" customHeight="1" x14ac:dyDescent="0.25">
      <c r="A578" s="110" t="s">
        <v>1072</v>
      </c>
      <c r="B578" s="110" t="s">
        <v>1733</v>
      </c>
      <c r="C578" s="107" t="s">
        <v>1095</v>
      </c>
      <c r="D578" s="108">
        <v>2019</v>
      </c>
      <c r="E578" s="109" t="s">
        <v>1734</v>
      </c>
      <c r="F578" s="107" t="s">
        <v>300</v>
      </c>
      <c r="G578" s="107" t="s">
        <v>1076</v>
      </c>
      <c r="H578" s="107" t="s">
        <v>1076</v>
      </c>
      <c r="I578" s="107" t="s">
        <v>1076</v>
      </c>
      <c r="J578" s="107" t="s">
        <v>1076</v>
      </c>
      <c r="K578" s="107" t="s">
        <v>1076</v>
      </c>
      <c r="L578" s="107" t="s">
        <v>1076</v>
      </c>
      <c r="M578" s="107" t="s">
        <v>1076</v>
      </c>
      <c r="N578" s="107" t="s">
        <v>1076</v>
      </c>
      <c r="O578" s="107" t="s">
        <v>1076</v>
      </c>
      <c r="P578" s="107" t="s">
        <v>1076</v>
      </c>
      <c r="Q578" s="107" t="s">
        <v>1076</v>
      </c>
      <c r="R578" s="107" t="s">
        <v>1076</v>
      </c>
      <c r="S578" s="107" t="s">
        <v>1077</v>
      </c>
      <c r="T578" s="107" t="s">
        <v>1077</v>
      </c>
      <c r="U578" s="107" t="s">
        <v>1077</v>
      </c>
      <c r="V578" s="107" t="s">
        <v>1077</v>
      </c>
      <c r="W578" s="107" t="s">
        <v>18</v>
      </c>
      <c r="X578" s="105" t="s">
        <v>1098</v>
      </c>
      <c r="Y578" s="107" t="s">
        <v>296</v>
      </c>
      <c r="Z578" s="107">
        <v>1</v>
      </c>
      <c r="AA578" s="107" t="s">
        <v>1089</v>
      </c>
      <c r="AB578" s="110">
        <v>4</v>
      </c>
      <c r="AC578" s="110">
        <v>4</v>
      </c>
      <c r="AD578" s="107">
        <v>2694</v>
      </c>
      <c r="AE578" s="107">
        <v>3</v>
      </c>
      <c r="AF578" s="107">
        <v>2</v>
      </c>
      <c r="AG578" s="107">
        <v>784877</v>
      </c>
      <c r="AH578" s="107">
        <v>12</v>
      </c>
      <c r="AI578" s="107" t="s">
        <v>611</v>
      </c>
      <c r="AJ578" s="110">
        <v>2</v>
      </c>
      <c r="AK578" s="110" t="s">
        <v>405</v>
      </c>
      <c r="AL578" s="107" t="s">
        <v>316</v>
      </c>
      <c r="AM578" s="107">
        <v>2</v>
      </c>
      <c r="AN578" s="110" t="s">
        <v>367</v>
      </c>
      <c r="AO578" s="110">
        <v>1100</v>
      </c>
      <c r="AP578" s="107" t="s">
        <v>1102</v>
      </c>
      <c r="AQ578" s="107" t="s">
        <v>441</v>
      </c>
      <c r="AR578" s="107" t="s">
        <v>319</v>
      </c>
      <c r="AS578" s="107" t="s">
        <v>481</v>
      </c>
      <c r="AT578" s="107" t="s">
        <v>478</v>
      </c>
      <c r="AU578" s="111">
        <v>16.388321999999999</v>
      </c>
      <c r="AV578" s="111">
        <v>16.003781</v>
      </c>
      <c r="AW578" s="111">
        <v>29.751543000000002</v>
      </c>
      <c r="AX578" s="111">
        <v>17.682134999999999</v>
      </c>
      <c r="AY578" s="111">
        <v>19.132473999999998</v>
      </c>
      <c r="AZ578" s="111">
        <v>28.467258999999999</v>
      </c>
      <c r="BA578" s="111">
        <v>12.071702</v>
      </c>
      <c r="BB578" s="111">
        <v>3.5158749999999999</v>
      </c>
      <c r="BC578" s="111">
        <v>8.4225530000000006</v>
      </c>
      <c r="BD578" s="111">
        <v>13.183695</v>
      </c>
      <c r="BE578" s="111">
        <v>458.64313700000002</v>
      </c>
      <c r="BF578" s="111">
        <v>27.3</v>
      </c>
      <c r="BG578" s="107">
        <v>154439.617639</v>
      </c>
      <c r="BH578" s="112">
        <v>154166.65534100001</v>
      </c>
      <c r="BI578" s="111">
        <v>22.264261999999999</v>
      </c>
      <c r="BJ578" s="112">
        <v>917.42258100000004</v>
      </c>
      <c r="BK578" s="112">
        <v>115914.255028</v>
      </c>
      <c r="BL578" s="111">
        <v>16.739971000000001</v>
      </c>
      <c r="BM578" s="112">
        <v>880.35161300000004</v>
      </c>
      <c r="BN578" s="112">
        <v>77280.524776000006</v>
      </c>
      <c r="BO578" s="111">
        <v>11.16061</v>
      </c>
      <c r="BP578" s="112">
        <v>727.80645200000004</v>
      </c>
      <c r="BQ578" s="112">
        <v>38638.529187</v>
      </c>
      <c r="BR578" s="111">
        <v>5.5800539999999996</v>
      </c>
      <c r="BS578" s="107">
        <v>547.40645199999994</v>
      </c>
      <c r="BT578" s="107">
        <v>1101570.7821470001</v>
      </c>
      <c r="BU578" s="112">
        <v>1099968.500213</v>
      </c>
      <c r="BV578" s="107">
        <v>18.640972000000001</v>
      </c>
      <c r="BW578" s="107">
        <v>896.14838699999996</v>
      </c>
      <c r="BX578" s="107">
        <v>826371.10191700002</v>
      </c>
      <c r="BY578" s="107">
        <v>14.004365</v>
      </c>
      <c r="BZ578" s="107">
        <v>794.74516100000005</v>
      </c>
      <c r="CA578" s="107">
        <v>550585.53563199996</v>
      </c>
      <c r="CB578" s="107">
        <v>9.3306760000000004</v>
      </c>
      <c r="CC578" s="107">
        <v>618.12258099999997</v>
      </c>
      <c r="CD578" s="107">
        <v>275299.57195499999</v>
      </c>
      <c r="CE578" s="107">
        <v>4.6654530000000003</v>
      </c>
      <c r="CF578" s="107">
        <v>393.51935500000002</v>
      </c>
      <c r="CG578" s="107">
        <v>758019.35867600003</v>
      </c>
      <c r="CH578" s="112">
        <v>756978.55470199999</v>
      </c>
      <c r="CI578" s="107">
        <v>47.469856999999998</v>
      </c>
      <c r="CJ578" s="107">
        <v>1152.9000000000001</v>
      </c>
      <c r="CK578" s="107">
        <v>568444.41190599999</v>
      </c>
      <c r="CL578" s="107">
        <v>35.646948000000002</v>
      </c>
      <c r="CM578" s="107">
        <v>1024.4451610000001</v>
      </c>
      <c r="CN578" s="107">
        <v>379190.81780199998</v>
      </c>
      <c r="CO578" s="107">
        <v>23.778922000000001</v>
      </c>
      <c r="CP578" s="107">
        <v>867.79032299999994</v>
      </c>
      <c r="CQ578" s="107">
        <v>189440.99363400001</v>
      </c>
      <c r="CR578" s="107">
        <v>11.879778</v>
      </c>
      <c r="CS578" s="107">
        <v>595.26129000000003</v>
      </c>
      <c r="CT578" s="107">
        <v>365427.06592299999</v>
      </c>
      <c r="CU578" s="107">
        <v>365339.753578</v>
      </c>
      <c r="CV578" s="107">
        <v>24.264538999999999</v>
      </c>
      <c r="CW578" s="107">
        <v>896.21290299999998</v>
      </c>
      <c r="CX578" s="112">
        <v>273977.65895800001</v>
      </c>
      <c r="CY578" s="107">
        <v>18.1966</v>
      </c>
      <c r="CZ578" s="107">
        <v>892.04838700000005</v>
      </c>
      <c r="DA578" s="112">
        <v>182755.60999</v>
      </c>
      <c r="DB578" s="107">
        <v>12.137962999999999</v>
      </c>
      <c r="DC578" s="107">
        <v>746.41612899999996</v>
      </c>
      <c r="DD578" s="112">
        <v>91399.619336999996</v>
      </c>
      <c r="DE578" s="107">
        <v>6.0704310000000001</v>
      </c>
      <c r="DF578" s="107">
        <v>557.70967700000006</v>
      </c>
      <c r="DG578" s="107">
        <v>553143.711947</v>
      </c>
      <c r="DH578" s="112">
        <v>554945.94078800001</v>
      </c>
      <c r="DI578" s="107">
        <v>26.568874000000001</v>
      </c>
      <c r="DJ578" s="107">
        <v>896.116129</v>
      </c>
      <c r="DK578" s="112">
        <v>414827.32703699998</v>
      </c>
      <c r="DL578" s="107">
        <v>19.860484</v>
      </c>
      <c r="DM578" s="107">
        <v>896.14193499999999</v>
      </c>
      <c r="DN578" s="112">
        <v>276545.96480999998</v>
      </c>
      <c r="DO578" s="107">
        <v>13.240055</v>
      </c>
      <c r="DP578" s="107">
        <v>771.50322600000004</v>
      </c>
      <c r="DQ578" s="112">
        <v>138170.188081</v>
      </c>
      <c r="DR578" s="107">
        <v>6.6151059999999999</v>
      </c>
      <c r="DS578" s="107">
        <v>556.70645200000001</v>
      </c>
      <c r="DT578" s="107">
        <v>38873.340422000001</v>
      </c>
      <c r="DU578" s="112">
        <v>39096.749778999998</v>
      </c>
      <c r="DV578" s="107">
        <v>40.023288999999998</v>
      </c>
      <c r="DW578" s="107">
        <v>896.20322599999997</v>
      </c>
      <c r="DX578" s="112">
        <v>29177.565815000002</v>
      </c>
      <c r="DY578" s="107">
        <v>29.869033999999999</v>
      </c>
      <c r="DZ578" s="107">
        <v>895.55483900000002</v>
      </c>
      <c r="EA578" s="112">
        <v>19418.069910999999</v>
      </c>
      <c r="EB578" s="107">
        <v>19.878250999999999</v>
      </c>
      <c r="EC578" s="107">
        <v>774.12258099999997</v>
      </c>
      <c r="ED578" s="112">
        <v>9764.4486699999998</v>
      </c>
      <c r="EE578" s="107">
        <v>9.9958530000000003</v>
      </c>
      <c r="EF578" s="107">
        <v>582.15806499999997</v>
      </c>
      <c r="EG578" s="107">
        <v>6390208.4317159997</v>
      </c>
      <c r="EH578" s="111">
        <v>6400761.8229689999</v>
      </c>
      <c r="EI578" s="107">
        <v>18.075512</v>
      </c>
      <c r="EJ578" s="107">
        <v>896.09421499999996</v>
      </c>
      <c r="EK578" s="112">
        <v>5585662.986056</v>
      </c>
      <c r="EL578" s="107">
        <v>15.773702999999999</v>
      </c>
      <c r="EM578" s="107">
        <v>892.44214899999997</v>
      </c>
      <c r="EN578" s="112">
        <v>4794633.5044330005</v>
      </c>
      <c r="EO578" s="107">
        <v>13.539866</v>
      </c>
      <c r="EP578" s="107">
        <v>841.06363599999997</v>
      </c>
      <c r="EQ578" s="112">
        <v>3981013.9458229998</v>
      </c>
      <c r="ER578" s="107">
        <v>11.242234</v>
      </c>
      <c r="ES578" s="107">
        <v>765.21900800000003</v>
      </c>
      <c r="ET578" s="112">
        <v>3193664.0953020002</v>
      </c>
      <c r="EU578" s="107">
        <v>9.0187880000000007</v>
      </c>
      <c r="EV578" s="107">
        <v>691.72479299999998</v>
      </c>
      <c r="EW578" s="112">
        <v>2407407.573351</v>
      </c>
      <c r="EX578" s="107">
        <v>6.7984289999999996</v>
      </c>
      <c r="EY578" s="107">
        <v>621.93884300000002</v>
      </c>
      <c r="EZ578" s="112">
        <v>1597691.8700880001</v>
      </c>
      <c r="FA578" s="107">
        <v>4.5118220000000004</v>
      </c>
      <c r="FB578" s="107">
        <v>554.64876000000004</v>
      </c>
      <c r="FC578" s="112">
        <v>796606.37856400001</v>
      </c>
      <c r="FD578" s="107">
        <v>2.249587</v>
      </c>
      <c r="FE578" s="107">
        <v>487.648843</v>
      </c>
      <c r="FF578" s="107">
        <v>475.68536999999998</v>
      </c>
      <c r="FG578" s="112">
        <v>491.36664000000002</v>
      </c>
      <c r="FH578" s="107">
        <v>1.4517720000000001</v>
      </c>
      <c r="FI578" s="107">
        <v>305.61557399999998</v>
      </c>
      <c r="FJ578" s="112">
        <v>238.082525</v>
      </c>
      <c r="FK578" s="107">
        <v>0.70342899999999997</v>
      </c>
      <c r="FL578" s="107">
        <v>270.31868900000001</v>
      </c>
      <c r="FM578" s="107">
        <v>453.17750699999999</v>
      </c>
      <c r="FN578" s="112">
        <v>448.84551399999998</v>
      </c>
      <c r="FO578" s="107">
        <v>3.286079</v>
      </c>
      <c r="FP578" s="107">
        <v>284.15508199999999</v>
      </c>
      <c r="FQ578" s="112">
        <v>227.86185499999999</v>
      </c>
      <c r="FR578" s="107">
        <v>1.668218</v>
      </c>
      <c r="FS578" s="107">
        <v>271.94918000000001</v>
      </c>
      <c r="FT578" s="107">
        <v>136.75294700000001</v>
      </c>
      <c r="FU578" s="107">
        <v>11.870915999999999</v>
      </c>
      <c r="FV578" s="107">
        <v>896.301064</v>
      </c>
      <c r="FW578" s="107">
        <v>135.45994200000001</v>
      </c>
      <c r="FX578" s="107">
        <v>11.758675</v>
      </c>
      <c r="FY578" s="107">
        <v>896.01320799999996</v>
      </c>
      <c r="FZ578" s="107">
        <v>7200989.3670190005</v>
      </c>
      <c r="GA578" s="107">
        <v>48.624056000000003</v>
      </c>
      <c r="GB578" s="107">
        <v>1056.4838709999999</v>
      </c>
      <c r="GC578" s="107">
        <v>69136036.746151</v>
      </c>
      <c r="GD578" s="107">
        <v>466.83509500000002</v>
      </c>
      <c r="GE578" s="113">
        <v>1017.8612900000001</v>
      </c>
      <c r="GF578" s="113">
        <v>252.80704900000001</v>
      </c>
      <c r="GG578" s="113">
        <v>19</v>
      </c>
      <c r="GH578" s="113">
        <v>5.4</v>
      </c>
      <c r="GI578" s="113">
        <v>77.8</v>
      </c>
      <c r="GJ578" s="113">
        <v>27.2</v>
      </c>
      <c r="GK578" s="113">
        <v>115</v>
      </c>
      <c r="GL578" s="107">
        <v>0</v>
      </c>
      <c r="GM578" s="107">
        <v>3</v>
      </c>
      <c r="GN578" s="107">
        <v>0</v>
      </c>
      <c r="GO578" s="133">
        <v>0</v>
      </c>
      <c r="GP578" s="133">
        <v>0</v>
      </c>
      <c r="GQ578" s="133">
        <v>0</v>
      </c>
      <c r="GR578" s="133" t="s">
        <v>1106</v>
      </c>
      <c r="GS578" s="72"/>
      <c r="GT578" s="72">
        <v>0.90339999999999998</v>
      </c>
      <c r="GU578" s="72">
        <v>0.93940000000000001</v>
      </c>
      <c r="GV578" s="72">
        <v>0.95130000000000003</v>
      </c>
      <c r="GW578" s="72">
        <v>0.93679999999999997</v>
      </c>
      <c r="GX578" s="72" t="s">
        <v>1085</v>
      </c>
      <c r="GY578" s="72">
        <v>0.99</v>
      </c>
      <c r="GZ578" s="72">
        <v>1100</v>
      </c>
      <c r="HA578" s="133" t="s">
        <v>1086</v>
      </c>
      <c r="HB578" s="133" t="s">
        <v>981</v>
      </c>
      <c r="HC578" s="53" t="str">
        <f t="shared" ref="HC578:HC617" si="60">IF(IFERROR(FIND("TGG",E578),"0")&lt;&gt;"0",SUBSTITUTE(E578,"TGG",""),"0")</f>
        <v>291</v>
      </c>
      <c r="HD578" s="56">
        <f t="shared" si="59"/>
        <v>2019</v>
      </c>
      <c r="HF578" s="56" t="e">
        <f>MATCH(ROUND(#REF!,1),#REF!,0)</f>
        <v>#REF!</v>
      </c>
      <c r="HG578" s="56" t="e">
        <f>MATCH(ROUND(#REF!,1),#REF!,0)</f>
        <v>#REF!</v>
      </c>
      <c r="HH578" s="56" t="e">
        <f>MATCH(ROUND(#REF!,1),#REF!,0)</f>
        <v>#REF!</v>
      </c>
      <c r="HI578" s="56" t="e">
        <f>MATCH(ROUND(#REF!,1),#REF!,0)</f>
        <v>#REF!</v>
      </c>
      <c r="HK578" s="115">
        <f t="shared" si="56"/>
        <v>4</v>
      </c>
      <c r="HL578" s="115" t="str" cm="1">
        <f t="array" ref="HL578">IFERROR(INDEX(#REF!,'5. Data Set'!HH578),"")</f>
        <v/>
      </c>
      <c r="HN578" s="116" t="str" cm="1">
        <f t="array" ref="HN578">IF(IFERROR(INDEX($E$5:$E$900,SMALL(IF(ROUND($EH$5:$EH$900,1)=ROUND($EH578,1),ROW($EH$5:$EH$900)-4,""),1)),"")=$E578,"",IFERROR(INDEX($E$5:$E$900,SMALL(IF(ROUND($EH$5:$EH$900,1)=ROUND($EH578,1),ROW($EH$5:$EH$900)-4,""),1)),""))</f>
        <v/>
      </c>
      <c r="HO578" s="116" t="str" cm="1">
        <f t="array" ref="HO578">IF(IFERROR(INDEX($E$5:$E$900,SMALL(IF(ROUND($EH$5:$EH$900,1)=ROUND($EH578,1),ROW($EH$5:$EH$900)-4,""),2)),"")=$E578,"",IFERROR(INDEX($E$5:$E$900,SMALL(IF(ROUND($EH$5:$EH$900,1)=ROUND($EH578,1),ROW($EH$5:$EH$900)-4,""),2)),""))</f>
        <v/>
      </c>
      <c r="HP578" s="116" t="str" cm="1">
        <f t="array" ref="HP578">IF(IFERROR(INDEX($E$5:$E$900,SMALL(IF(ROUND($EH$5:$EH$900,1)=ROUND($EH578,1),ROW($EH$5:$EH$900)-4,""),3)),"")=$E578,"",IFERROR(INDEX($E$5:$E$900,SMALL(IF(ROUND($EH$5:$EH$900,1)=ROUND($EH578,1),ROW($EH$5:$EH$900)-4,""),3)),""))</f>
        <v/>
      </c>
      <c r="HQ578" s="117" t="str" cm="1">
        <f t="array" ref="HQ578">IF(IFERROR(INDEX($E$5:$E$900,SMALL(IF(ROUND($EH$5:$EH$900,1)=ROUND($EH578,1),ROW($EH$5:$EH$900)-4,""),4)),"")=$E578,"",IFERROR(INDEX($E$5:$E$900,SMALL(IF(ROUND($EH$5:$EH$900,1)=ROUND($EH578,1),ROW($EH$5:$EH$900)-4,""),4)),""))</f>
        <v/>
      </c>
      <c r="HR578" s="118"/>
      <c r="HS578" s="105" t="str">
        <f t="shared" si="57"/>
        <v>BCTN</v>
      </c>
      <c r="HT578" s="119" t="str">
        <f t="shared" si="58"/>
        <v/>
      </c>
      <c r="HU578" s="119" t="str">
        <f t="shared" si="58"/>
        <v/>
      </c>
      <c r="HV578" s="119" t="str">
        <f t="shared" si="58"/>
        <v/>
      </c>
      <c r="HW578" s="119" t="str">
        <f t="shared" si="58"/>
        <v/>
      </c>
    </row>
    <row r="579" spans="1:231" ht="12.75" customHeight="1" x14ac:dyDescent="0.25">
      <c r="A579" s="110" t="s">
        <v>1072</v>
      </c>
      <c r="B579" s="110" t="s">
        <v>1733</v>
      </c>
      <c r="C579" s="107" t="s">
        <v>1095</v>
      </c>
      <c r="D579" s="108">
        <v>2019</v>
      </c>
      <c r="E579" s="109" t="s">
        <v>1735</v>
      </c>
      <c r="F579" s="107" t="s">
        <v>309</v>
      </c>
      <c r="G579" s="107" t="s">
        <v>1076</v>
      </c>
      <c r="H579" s="107" t="s">
        <v>1076</v>
      </c>
      <c r="I579" s="107" t="s">
        <v>1076</v>
      </c>
      <c r="J579" s="107" t="s">
        <v>1076</v>
      </c>
      <c r="K579" s="107" t="s">
        <v>1076</v>
      </c>
      <c r="L579" s="107" t="s">
        <v>1076</v>
      </c>
      <c r="M579" s="107" t="s">
        <v>1076</v>
      </c>
      <c r="N579" s="107" t="s">
        <v>1076</v>
      </c>
      <c r="O579" s="107" t="s">
        <v>1076</v>
      </c>
      <c r="P579" s="107" t="s">
        <v>1076</v>
      </c>
      <c r="Q579" s="107" t="s">
        <v>1076</v>
      </c>
      <c r="R579" s="107" t="s">
        <v>1076</v>
      </c>
      <c r="S579" s="107" t="s">
        <v>1077</v>
      </c>
      <c r="T579" s="107" t="s">
        <v>1077</v>
      </c>
      <c r="U579" s="107" t="s">
        <v>1077</v>
      </c>
      <c r="V579" s="107" t="s">
        <v>1077</v>
      </c>
      <c r="W579" s="107" t="s">
        <v>18</v>
      </c>
      <c r="X579" s="105" t="s">
        <v>1098</v>
      </c>
      <c r="Y579" s="107" t="s">
        <v>296</v>
      </c>
      <c r="Z579" s="107">
        <v>1</v>
      </c>
      <c r="AA579" s="107" t="s">
        <v>1736</v>
      </c>
      <c r="AB579" s="110">
        <v>4</v>
      </c>
      <c r="AC579" s="110">
        <v>4</v>
      </c>
      <c r="AD579" s="107">
        <v>3400</v>
      </c>
      <c r="AE579" s="107">
        <v>6</v>
      </c>
      <c r="AF579" s="107">
        <v>2</v>
      </c>
      <c r="AG579" s="107">
        <v>195053</v>
      </c>
      <c r="AH579" s="107">
        <v>24</v>
      </c>
      <c r="AI579" s="107" t="s">
        <v>1737</v>
      </c>
      <c r="AJ579" s="110">
        <v>2</v>
      </c>
      <c r="AK579" s="110" t="s">
        <v>405</v>
      </c>
      <c r="AL579" s="107" t="s">
        <v>327</v>
      </c>
      <c r="AM579" s="107">
        <v>2</v>
      </c>
      <c r="AN579" s="110" t="s">
        <v>493</v>
      </c>
      <c r="AO579" s="110">
        <v>750</v>
      </c>
      <c r="AP579" s="107" t="s">
        <v>1102</v>
      </c>
      <c r="AQ579" s="107" t="s">
        <v>441</v>
      </c>
      <c r="AR579" s="107" t="s">
        <v>319</v>
      </c>
      <c r="AS579" s="107" t="s">
        <v>481</v>
      </c>
      <c r="AT579" s="107" t="s">
        <v>478</v>
      </c>
      <c r="AU579" s="111">
        <v>10.744299</v>
      </c>
      <c r="AV579" s="111">
        <v>16.341142000000001</v>
      </c>
      <c r="AW579" s="111">
        <v>15.972562999999999</v>
      </c>
      <c r="AX579" s="111">
        <v>8.4789899999999996</v>
      </c>
      <c r="AY579" s="111">
        <v>9.4968219999999999</v>
      </c>
      <c r="AZ579" s="111">
        <v>13.519372000000001</v>
      </c>
      <c r="BA579" s="111">
        <v>8.7311809999999994</v>
      </c>
      <c r="BB579" s="111">
        <v>5.6140540000000003</v>
      </c>
      <c r="BC579" s="111">
        <v>9.5309650000000001</v>
      </c>
      <c r="BD579" s="111">
        <v>26.308961</v>
      </c>
      <c r="BE579" s="111">
        <v>126.91114</v>
      </c>
      <c r="BF579" s="111">
        <v>18.3</v>
      </c>
      <c r="BG579" s="107">
        <v>64516.394958999997</v>
      </c>
      <c r="BH579" s="112">
        <v>64390.319541999997</v>
      </c>
      <c r="BI579" s="111">
        <v>9.2990469999999998</v>
      </c>
      <c r="BJ579" s="112">
        <v>633.66129000000001</v>
      </c>
      <c r="BK579" s="112">
        <v>48322.391587999999</v>
      </c>
      <c r="BL579" s="111">
        <v>6.978567</v>
      </c>
      <c r="BM579" s="112">
        <v>565.44516099999998</v>
      </c>
      <c r="BN579" s="112">
        <v>32270.315148000001</v>
      </c>
      <c r="BO579" s="111">
        <v>4.6603770000000004</v>
      </c>
      <c r="BP579" s="112">
        <v>473.6</v>
      </c>
      <c r="BQ579" s="112">
        <v>16140.903713</v>
      </c>
      <c r="BR579" s="111">
        <v>2.3310179999999998</v>
      </c>
      <c r="BS579" s="107">
        <v>311.745161</v>
      </c>
      <c r="BT579" s="107">
        <v>842048.826459</v>
      </c>
      <c r="BU579" s="112">
        <v>840641.14254000003</v>
      </c>
      <c r="BV579" s="107">
        <v>14.246197</v>
      </c>
      <c r="BW579" s="107">
        <v>647.85483899999997</v>
      </c>
      <c r="BX579" s="107">
        <v>631709.32629999996</v>
      </c>
      <c r="BY579" s="107">
        <v>10.705465999999999</v>
      </c>
      <c r="BZ579" s="107">
        <v>597.43225800000005</v>
      </c>
      <c r="CA579" s="107">
        <v>421017.401694</v>
      </c>
      <c r="CB579" s="107">
        <v>7.1349070000000001</v>
      </c>
      <c r="CC579" s="107">
        <v>489.196774</v>
      </c>
      <c r="CD579" s="107">
        <v>210534.821188</v>
      </c>
      <c r="CE579" s="107">
        <v>3.5678960000000002</v>
      </c>
      <c r="CF579" s="107">
        <v>287.558065</v>
      </c>
      <c r="CG579" s="107">
        <v>221236.31117500001</v>
      </c>
      <c r="CH579" s="112">
        <v>218910.86705900001</v>
      </c>
      <c r="CI579" s="107">
        <v>13.727823000000001</v>
      </c>
      <c r="CJ579" s="107">
        <v>616.5</v>
      </c>
      <c r="CK579" s="107">
        <v>165821.998372</v>
      </c>
      <c r="CL579" s="107">
        <v>10.398638999999999</v>
      </c>
      <c r="CM579" s="107">
        <v>613.33225800000002</v>
      </c>
      <c r="CN579" s="107">
        <v>110694.500999</v>
      </c>
      <c r="CO579" s="107">
        <v>6.9416130000000003</v>
      </c>
      <c r="CP579" s="107">
        <v>494.80967700000002</v>
      </c>
      <c r="CQ579" s="107">
        <v>55246.226125000001</v>
      </c>
      <c r="CR579" s="107">
        <v>3.4644710000000001</v>
      </c>
      <c r="CS579" s="107">
        <v>281.90967699999999</v>
      </c>
      <c r="CT579" s="107">
        <v>97190.268532000002</v>
      </c>
      <c r="CU579" s="107">
        <v>97227.032225999996</v>
      </c>
      <c r="CV579" s="107">
        <v>6.4574660000000002</v>
      </c>
      <c r="CW579" s="107">
        <v>543.16129000000001</v>
      </c>
      <c r="CX579" s="112">
        <v>72901.119663999998</v>
      </c>
      <c r="CY579" s="107">
        <v>4.8418270000000003</v>
      </c>
      <c r="CZ579" s="107">
        <v>496.33548400000001</v>
      </c>
      <c r="DA579" s="112">
        <v>48523.898044000001</v>
      </c>
      <c r="DB579" s="107">
        <v>3.2227809999999999</v>
      </c>
      <c r="DC579" s="107">
        <v>432.05483900000002</v>
      </c>
      <c r="DD579" s="112">
        <v>24326.229748000002</v>
      </c>
      <c r="DE579" s="107">
        <v>1.6156600000000001</v>
      </c>
      <c r="DF579" s="107">
        <v>270.41612900000001</v>
      </c>
      <c r="DG579" s="107">
        <v>158090.052647</v>
      </c>
      <c r="DH579" s="112">
        <v>158054.77858700001</v>
      </c>
      <c r="DI579" s="107">
        <v>7.5671109999999997</v>
      </c>
      <c r="DJ579" s="107">
        <v>576.88064499999996</v>
      </c>
      <c r="DK579" s="112">
        <v>118529.233313</v>
      </c>
      <c r="DL579" s="107">
        <v>5.674766</v>
      </c>
      <c r="DM579" s="107">
        <v>527.65806499999997</v>
      </c>
      <c r="DN579" s="112">
        <v>79047.692637</v>
      </c>
      <c r="DO579" s="107">
        <v>3.7845279999999999</v>
      </c>
      <c r="DP579" s="107">
        <v>449.39677399999999</v>
      </c>
      <c r="DQ579" s="112">
        <v>39536.543333000001</v>
      </c>
      <c r="DR579" s="107">
        <v>1.8928720000000001</v>
      </c>
      <c r="DS579" s="107">
        <v>276.45806499999998</v>
      </c>
      <c r="DT579" s="107">
        <v>11101.392527</v>
      </c>
      <c r="DU579" s="112">
        <v>11106.507522</v>
      </c>
      <c r="DV579" s="107">
        <v>11.369716</v>
      </c>
      <c r="DW579" s="107">
        <v>578.66774199999998</v>
      </c>
      <c r="DX579" s="112">
        <v>8311.8181370000002</v>
      </c>
      <c r="DY579" s="107">
        <v>8.5087969999999995</v>
      </c>
      <c r="DZ579" s="107">
        <v>517.88064499999996</v>
      </c>
      <c r="EA579" s="112">
        <v>5540.7797010000004</v>
      </c>
      <c r="EB579" s="107">
        <v>5.6720889999999997</v>
      </c>
      <c r="EC579" s="107">
        <v>444.01290299999999</v>
      </c>
      <c r="ED579" s="112">
        <v>2764.563455</v>
      </c>
      <c r="EE579" s="107">
        <v>2.8300800000000002</v>
      </c>
      <c r="EF579" s="107">
        <v>349.36451599999998</v>
      </c>
      <c r="EG579" s="107">
        <v>3108403.6887090001</v>
      </c>
      <c r="EH579" s="111">
        <v>3102570.5691780001</v>
      </c>
      <c r="EI579" s="107">
        <v>8.7615429999999996</v>
      </c>
      <c r="EJ579" s="107">
        <v>628.78677700000003</v>
      </c>
      <c r="EK579" s="112">
        <v>2721545.036791</v>
      </c>
      <c r="EL579" s="107">
        <v>7.6855409999999997</v>
      </c>
      <c r="EM579" s="107">
        <v>594.09669399999996</v>
      </c>
      <c r="EN579" s="112">
        <v>2330565.782774</v>
      </c>
      <c r="EO579" s="107">
        <v>6.5814310000000003</v>
      </c>
      <c r="EP579" s="107">
        <v>553.31983500000001</v>
      </c>
      <c r="EQ579" s="112">
        <v>1938012.67851</v>
      </c>
      <c r="ER579" s="107">
        <v>5.4728750000000002</v>
      </c>
      <c r="ES579" s="107">
        <v>510.96942100000001</v>
      </c>
      <c r="ET579" s="112">
        <v>1553947.4913069999</v>
      </c>
      <c r="EU579" s="107">
        <v>4.3882899999999996</v>
      </c>
      <c r="EV579" s="107">
        <v>468.11900800000001</v>
      </c>
      <c r="EW579" s="112">
        <v>1163201.1370900001</v>
      </c>
      <c r="EX579" s="107">
        <v>3.2848359999999999</v>
      </c>
      <c r="EY579" s="107">
        <v>423.31487600000003</v>
      </c>
      <c r="EZ579" s="112">
        <v>776881.27988399996</v>
      </c>
      <c r="FA579" s="107">
        <v>2.1938840000000002</v>
      </c>
      <c r="FB579" s="107">
        <v>375.217355</v>
      </c>
      <c r="FC579" s="112">
        <v>390690.86836600001</v>
      </c>
      <c r="FD579" s="107">
        <v>1.1032960000000001</v>
      </c>
      <c r="FE579" s="107">
        <v>319.07107400000001</v>
      </c>
      <c r="FF579" s="107">
        <v>380.609846</v>
      </c>
      <c r="FG579" s="112">
        <v>390.61320000000001</v>
      </c>
      <c r="FH579" s="107">
        <v>1.1540900000000001</v>
      </c>
      <c r="FI579" s="107">
        <v>155.34278699999999</v>
      </c>
      <c r="FJ579" s="112">
        <v>187.14149499999999</v>
      </c>
      <c r="FK579" s="107">
        <v>0.552921</v>
      </c>
      <c r="FL579" s="107">
        <v>130.33409800000001</v>
      </c>
      <c r="FM579" s="107">
        <v>228.687802</v>
      </c>
      <c r="FN579" s="112">
        <v>231.800535</v>
      </c>
      <c r="FO579" s="107">
        <v>1.6970529999999999</v>
      </c>
      <c r="FP579" s="107">
        <v>130.258197</v>
      </c>
      <c r="FQ579" s="112">
        <v>116.27781</v>
      </c>
      <c r="FR579" s="107">
        <v>0.85129100000000002</v>
      </c>
      <c r="FS579" s="107">
        <v>122.094098</v>
      </c>
      <c r="FT579" s="107">
        <v>184.85113999999999</v>
      </c>
      <c r="FU579" s="107">
        <v>16.046106000000002</v>
      </c>
      <c r="FV579" s="107">
        <v>605.63076899999999</v>
      </c>
      <c r="FW579" s="107">
        <v>185.09877499999999</v>
      </c>
      <c r="FX579" s="107">
        <v>16.067602000000001</v>
      </c>
      <c r="FY579" s="107">
        <v>615.04285700000003</v>
      </c>
      <c r="FZ579" s="107">
        <v>2451026.6443249998</v>
      </c>
      <c r="GA579" s="107">
        <v>16.550345</v>
      </c>
      <c r="GB579" s="107">
        <v>633.47419400000001</v>
      </c>
      <c r="GC579" s="107">
        <v>11899737.497366</v>
      </c>
      <c r="GD579" s="107">
        <v>80.351945999999998</v>
      </c>
      <c r="GE579" s="113">
        <v>633.13548400000002</v>
      </c>
      <c r="GF579" s="113">
        <v>112.84491800000001</v>
      </c>
      <c r="GG579" s="113">
        <v>11.5</v>
      </c>
      <c r="GH579" s="113">
        <v>7.3</v>
      </c>
      <c r="GI579" s="113">
        <v>57.8</v>
      </c>
      <c r="GJ579" s="113">
        <v>18.2</v>
      </c>
      <c r="GK579" s="113">
        <v>115</v>
      </c>
      <c r="GL579" s="107">
        <v>0</v>
      </c>
      <c r="GM579" s="107">
        <v>3</v>
      </c>
      <c r="GN579" s="107">
        <v>0</v>
      </c>
      <c r="GO579" s="133">
        <v>0</v>
      </c>
      <c r="GP579" s="133">
        <v>0</v>
      </c>
      <c r="GQ579" s="133">
        <v>0</v>
      </c>
      <c r="GR579" s="133" t="s">
        <v>1103</v>
      </c>
      <c r="GS579" s="72"/>
      <c r="GT579" s="72">
        <v>0.92820000000000003</v>
      </c>
      <c r="GU579" s="72">
        <v>0.95450000000000002</v>
      </c>
      <c r="GV579" s="72">
        <v>0.96250000000000002</v>
      </c>
      <c r="GW579" s="72">
        <v>0.95099999999999996</v>
      </c>
      <c r="GX579" s="72" t="s">
        <v>1085</v>
      </c>
      <c r="GY579" s="72">
        <v>0.99</v>
      </c>
      <c r="GZ579" s="72">
        <v>750</v>
      </c>
      <c r="HA579" s="133" t="s">
        <v>1086</v>
      </c>
      <c r="HB579" s="133" t="s">
        <v>981</v>
      </c>
      <c r="HC579" s="53" t="str">
        <f t="shared" si="60"/>
        <v>292</v>
      </c>
      <c r="HD579" s="56">
        <f t="shared" si="59"/>
        <v>2019</v>
      </c>
      <c r="HF579" s="56" t="e">
        <f>MATCH(ROUND(#REF!,1),#REF!,0)</f>
        <v>#REF!</v>
      </c>
      <c r="HG579" s="56" t="e">
        <f>MATCH(ROUND(#REF!,1),#REF!,0)</f>
        <v>#REF!</v>
      </c>
      <c r="HH579" s="56" t="e">
        <f>MATCH(ROUND(#REF!,1),#REF!,0)</f>
        <v>#REF!</v>
      </c>
      <c r="HI579" s="56" t="e">
        <f>MATCH(ROUND(#REF!,1),#REF!,0)</f>
        <v>#REF!</v>
      </c>
      <c r="HK579" s="115">
        <f t="shared" si="56"/>
        <v>4</v>
      </c>
      <c r="HL579" s="115" t="str" cm="1">
        <f t="array" ref="HL579">IFERROR(INDEX(#REF!,'5. Data Set'!HH579),"")</f>
        <v/>
      </c>
      <c r="HN579" s="116" t="str" cm="1">
        <f t="array" ref="HN579">IF(IFERROR(INDEX($E$5:$E$900,SMALL(IF(ROUND($EH$5:$EH$900,1)=ROUND($EH579,1),ROW($EH$5:$EH$900)-4,""),1)),"")=$E579,"",IFERROR(INDEX($E$5:$E$900,SMALL(IF(ROUND($EH$5:$EH$900,1)=ROUND($EH579,1),ROW($EH$5:$EH$900)-4,""),1)),""))</f>
        <v/>
      </c>
      <c r="HO579" s="116" t="str" cm="1">
        <f t="array" ref="HO579">IF(IFERROR(INDEX($E$5:$E$900,SMALL(IF(ROUND($EH$5:$EH$900,1)=ROUND($EH579,1),ROW($EH$5:$EH$900)-4,""),2)),"")=$E579,"",IFERROR(INDEX($E$5:$E$900,SMALL(IF(ROUND($EH$5:$EH$900,1)=ROUND($EH579,1),ROW($EH$5:$EH$900)-4,""),2)),""))</f>
        <v/>
      </c>
      <c r="HP579" s="116" t="str" cm="1">
        <f t="array" ref="HP579">IF(IFERROR(INDEX($E$5:$E$900,SMALL(IF(ROUND($EH$5:$EH$900,1)=ROUND($EH579,1),ROW($EH$5:$EH$900)-4,""),3)),"")=$E579,"",IFERROR(INDEX($E$5:$E$900,SMALL(IF(ROUND($EH$5:$EH$900,1)=ROUND($EH579,1),ROW($EH$5:$EH$900)-4,""),3)),""))</f>
        <v/>
      </c>
      <c r="HQ579" s="117" t="str" cm="1">
        <f t="array" ref="HQ579">IF(IFERROR(INDEX($E$5:$E$900,SMALL(IF(ROUND($EH$5:$EH$900,1)=ROUND($EH579,1),ROW($EH$5:$EH$900)-4,""),4)),"")=$E579,"",IFERROR(INDEX($E$5:$E$900,SMALL(IF(ROUND($EH$5:$EH$900,1)=ROUND($EH579,1),ROW($EH$5:$EH$900)-4,""),4)),""))</f>
        <v/>
      </c>
      <c r="HR579" s="118"/>
      <c r="HS579" s="105" t="str">
        <f t="shared" si="57"/>
        <v>BCTN</v>
      </c>
      <c r="HT579" s="119" t="str">
        <f t="shared" si="58"/>
        <v/>
      </c>
      <c r="HU579" s="119" t="str">
        <f t="shared" si="58"/>
        <v/>
      </c>
      <c r="HV579" s="119" t="str">
        <f t="shared" si="58"/>
        <v/>
      </c>
      <c r="HW579" s="119" t="str">
        <f t="shared" si="58"/>
        <v/>
      </c>
    </row>
    <row r="580" spans="1:231" ht="12.75" customHeight="1" x14ac:dyDescent="0.25">
      <c r="A580" s="110" t="s">
        <v>1072</v>
      </c>
      <c r="B580" s="110" t="s">
        <v>1733</v>
      </c>
      <c r="C580" s="107" t="s">
        <v>1095</v>
      </c>
      <c r="D580" s="108">
        <v>2019</v>
      </c>
      <c r="E580" s="109" t="s">
        <v>1738</v>
      </c>
      <c r="F580" s="107" t="s">
        <v>49</v>
      </c>
      <c r="G580" s="107" t="s">
        <v>1076</v>
      </c>
      <c r="H580" s="107" t="s">
        <v>1076</v>
      </c>
      <c r="I580" s="107" t="s">
        <v>1076</v>
      </c>
      <c r="J580" s="107" t="s">
        <v>1076</v>
      </c>
      <c r="K580" s="107" t="s">
        <v>1076</v>
      </c>
      <c r="L580" s="107" t="s">
        <v>1076</v>
      </c>
      <c r="M580" s="107" t="s">
        <v>1076</v>
      </c>
      <c r="N580" s="107" t="s">
        <v>1076</v>
      </c>
      <c r="O580" s="107" t="s">
        <v>1076</v>
      </c>
      <c r="P580" s="107" t="s">
        <v>1076</v>
      </c>
      <c r="Q580" s="107" t="s">
        <v>1076</v>
      </c>
      <c r="R580" s="107" t="s">
        <v>1076</v>
      </c>
      <c r="S580" s="107" t="s">
        <v>1077</v>
      </c>
      <c r="T580" s="107" t="s">
        <v>1077</v>
      </c>
      <c r="U580" s="107" t="s">
        <v>1077</v>
      </c>
      <c r="V580" s="107" t="s">
        <v>1077</v>
      </c>
      <c r="W580" s="107" t="s">
        <v>18</v>
      </c>
      <c r="X580" s="105" t="s">
        <v>1098</v>
      </c>
      <c r="Y580" s="107" t="s">
        <v>296</v>
      </c>
      <c r="Z580" s="107">
        <v>1</v>
      </c>
      <c r="AA580" s="107" t="s">
        <v>1109</v>
      </c>
      <c r="AB580" s="110">
        <v>4</v>
      </c>
      <c r="AC580" s="110">
        <v>4</v>
      </c>
      <c r="AD580" s="107">
        <v>2100</v>
      </c>
      <c r="AE580" s="107">
        <v>20</v>
      </c>
      <c r="AF580" s="107">
        <v>2</v>
      </c>
      <c r="AG580" s="107">
        <v>391661</v>
      </c>
      <c r="AH580" s="107">
        <v>24</v>
      </c>
      <c r="AI580" s="107" t="s">
        <v>1739</v>
      </c>
      <c r="AJ580" s="110">
        <v>2</v>
      </c>
      <c r="AK580" s="110" t="s">
        <v>405</v>
      </c>
      <c r="AL580" s="107" t="s">
        <v>327</v>
      </c>
      <c r="AM580" s="107">
        <v>2</v>
      </c>
      <c r="AN580" s="110" t="s">
        <v>493</v>
      </c>
      <c r="AO580" s="110">
        <v>1100</v>
      </c>
      <c r="AP580" s="107" t="s">
        <v>1102</v>
      </c>
      <c r="AQ580" s="107" t="s">
        <v>441</v>
      </c>
      <c r="AR580" s="107" t="s">
        <v>319</v>
      </c>
      <c r="AS580" s="107" t="s">
        <v>481</v>
      </c>
      <c r="AT580" s="107" t="s">
        <v>478</v>
      </c>
      <c r="AU580" s="111">
        <v>20.935122</v>
      </c>
      <c r="AV580" s="111">
        <v>29.958489</v>
      </c>
      <c r="AW580" s="111">
        <v>28.511424000000002</v>
      </c>
      <c r="AX580" s="111">
        <v>17.320038</v>
      </c>
      <c r="AY580" s="111">
        <v>19.128957</v>
      </c>
      <c r="AZ580" s="111">
        <v>28.783753999999998</v>
      </c>
      <c r="BA580" s="111">
        <v>16.563341000000001</v>
      </c>
      <c r="BB580" s="111">
        <v>5.9602029999999999</v>
      </c>
      <c r="BC580" s="111">
        <v>15.300468</v>
      </c>
      <c r="BD580" s="111">
        <v>33.453093000000003</v>
      </c>
      <c r="BE580" s="111">
        <v>347.32627600000001</v>
      </c>
      <c r="BF580" s="111">
        <v>34.4</v>
      </c>
      <c r="BG580" s="107">
        <v>152477.92490499999</v>
      </c>
      <c r="BH580" s="112">
        <v>152036.03770799999</v>
      </c>
      <c r="BI580" s="111">
        <v>21.956565000000001</v>
      </c>
      <c r="BJ580" s="112">
        <v>706.14166699999998</v>
      </c>
      <c r="BK580" s="112">
        <v>114490.06479600001</v>
      </c>
      <c r="BL580" s="111">
        <v>16.534293999999999</v>
      </c>
      <c r="BM580" s="112">
        <v>687.91111100000001</v>
      </c>
      <c r="BN580" s="112">
        <v>76301.076342</v>
      </c>
      <c r="BO580" s="111">
        <v>11.019161</v>
      </c>
      <c r="BP580" s="112">
        <v>565.59722199999999</v>
      </c>
      <c r="BQ580" s="112">
        <v>38194.684524999997</v>
      </c>
      <c r="BR580" s="111">
        <v>5.5159560000000001</v>
      </c>
      <c r="BS580" s="107">
        <v>418.10555599999998</v>
      </c>
      <c r="BT580" s="107">
        <v>1864498.6804879999</v>
      </c>
      <c r="BU580" s="112">
        <v>1864720.3244429999</v>
      </c>
      <c r="BV580" s="107">
        <v>31.601085000000001</v>
      </c>
      <c r="BW580" s="107">
        <v>730.93055600000002</v>
      </c>
      <c r="BX580" s="107">
        <v>1398648.304095</v>
      </c>
      <c r="BY580" s="107">
        <v>23.702645</v>
      </c>
      <c r="BZ580" s="107">
        <v>717.31111099999998</v>
      </c>
      <c r="CA580" s="107">
        <v>932705.67101699999</v>
      </c>
      <c r="CB580" s="107">
        <v>15.806398</v>
      </c>
      <c r="CC580" s="107">
        <v>580.56388900000002</v>
      </c>
      <c r="CD580" s="107">
        <v>466257.42183100001</v>
      </c>
      <c r="CE580" s="107">
        <v>7.9015820000000003</v>
      </c>
      <c r="CF580" s="107">
        <v>381.53333300000003</v>
      </c>
      <c r="CG580" s="107">
        <v>453772.75390399998</v>
      </c>
      <c r="CH580" s="112">
        <v>453563.35228499997</v>
      </c>
      <c r="CI580" s="107">
        <v>28.442796999999999</v>
      </c>
      <c r="CJ580" s="107">
        <v>670.32222200000001</v>
      </c>
      <c r="CK580" s="107">
        <v>340481.68805400003</v>
      </c>
      <c r="CL580" s="107">
        <v>21.351486000000001</v>
      </c>
      <c r="CM580" s="107">
        <v>648.625</v>
      </c>
      <c r="CN580" s="107">
        <v>226983.23818499999</v>
      </c>
      <c r="CO580" s="107">
        <v>14.234038999999999</v>
      </c>
      <c r="CP580" s="107">
        <v>543</v>
      </c>
      <c r="CQ580" s="107">
        <v>113503.275966</v>
      </c>
      <c r="CR580" s="107">
        <v>7.11775</v>
      </c>
      <c r="CS580" s="107">
        <v>394.38333299999999</v>
      </c>
      <c r="CT580" s="107">
        <v>244750.83354200001</v>
      </c>
      <c r="CU580" s="107">
        <v>244753.887399</v>
      </c>
      <c r="CV580" s="107">
        <v>16.255663999999999</v>
      </c>
      <c r="CW580" s="107">
        <v>648.26944400000002</v>
      </c>
      <c r="CX580" s="112">
        <v>183618.60537999999</v>
      </c>
      <c r="CY580" s="107">
        <v>12.19528</v>
      </c>
      <c r="CZ580" s="107">
        <v>580.12222199999997</v>
      </c>
      <c r="DA580" s="112">
        <v>122422.702853</v>
      </c>
      <c r="DB580" s="107">
        <v>8.1308710000000008</v>
      </c>
      <c r="DC580" s="107">
        <v>500.75277799999998</v>
      </c>
      <c r="DD580" s="112">
        <v>61281.155973000001</v>
      </c>
      <c r="DE580" s="107">
        <v>4.0700719999999997</v>
      </c>
      <c r="DF580" s="107">
        <v>387.11666700000001</v>
      </c>
      <c r="DG580" s="107">
        <v>395435.51190500002</v>
      </c>
      <c r="DH580" s="112">
        <v>395519.75731000002</v>
      </c>
      <c r="DI580" s="107">
        <v>18.936105000000001</v>
      </c>
      <c r="DJ580" s="107">
        <v>674.26111100000003</v>
      </c>
      <c r="DK580" s="112">
        <v>296627.16921099997</v>
      </c>
      <c r="DL580" s="107">
        <v>14.201473</v>
      </c>
      <c r="DM580" s="107">
        <v>630.19722200000001</v>
      </c>
      <c r="DN580" s="112">
        <v>197740.713047</v>
      </c>
      <c r="DO580" s="107">
        <v>9.4671350000000007</v>
      </c>
      <c r="DP580" s="107">
        <v>532.50555599999996</v>
      </c>
      <c r="DQ580" s="112">
        <v>98882.130852000002</v>
      </c>
      <c r="DR580" s="107">
        <v>4.7341309999999996</v>
      </c>
      <c r="DS580" s="107">
        <v>397.82222200000001</v>
      </c>
      <c r="DT580" s="107">
        <v>27761.129799999999</v>
      </c>
      <c r="DU580" s="112">
        <v>27703.576988000001</v>
      </c>
      <c r="DV580" s="107">
        <v>28.360113999999999</v>
      </c>
      <c r="DW580" s="107">
        <v>673.25</v>
      </c>
      <c r="DX580" s="112">
        <v>20831.681832999999</v>
      </c>
      <c r="DY580" s="107">
        <v>21.325364</v>
      </c>
      <c r="DZ580" s="107">
        <v>615.34722199999999</v>
      </c>
      <c r="EA580" s="112">
        <v>13858.273406</v>
      </c>
      <c r="EB580" s="107">
        <v>14.186695</v>
      </c>
      <c r="EC580" s="107">
        <v>520.044444</v>
      </c>
      <c r="ED580" s="112">
        <v>6922.6947579999996</v>
      </c>
      <c r="EE580" s="107">
        <v>7.0867529999999999</v>
      </c>
      <c r="EF580" s="107">
        <v>411.15555599999999</v>
      </c>
      <c r="EG580" s="107">
        <v>6857045.7039620001</v>
      </c>
      <c r="EH580" s="111">
        <v>6835771.8501009997</v>
      </c>
      <c r="EI580" s="107">
        <v>19.303964000000001</v>
      </c>
      <c r="EJ580" s="107">
        <v>710.36269800000002</v>
      </c>
      <c r="EK580" s="112">
        <v>6013815.8656369997</v>
      </c>
      <c r="EL580" s="107">
        <v>16.982790999999999</v>
      </c>
      <c r="EM580" s="107">
        <v>699.64920600000005</v>
      </c>
      <c r="EN580" s="112">
        <v>5135511.6182570001</v>
      </c>
      <c r="EO580" s="107">
        <v>14.502492999999999</v>
      </c>
      <c r="EP580" s="107">
        <v>650.41587300000003</v>
      </c>
      <c r="EQ580" s="112">
        <v>4273535.9232620001</v>
      </c>
      <c r="ER580" s="107">
        <v>12.068306</v>
      </c>
      <c r="ES580" s="107">
        <v>596.87698399999999</v>
      </c>
      <c r="ET580" s="112">
        <v>3423978.8663499998</v>
      </c>
      <c r="EU580" s="107">
        <v>9.6691880000000001</v>
      </c>
      <c r="EV580" s="107">
        <v>548.40317500000003</v>
      </c>
      <c r="EW580" s="112">
        <v>2577271.707254</v>
      </c>
      <c r="EX580" s="107">
        <v>7.2781190000000002</v>
      </c>
      <c r="EY580" s="107">
        <v>495.96587299999999</v>
      </c>
      <c r="EZ580" s="112">
        <v>1713259.7290930001</v>
      </c>
      <c r="FA580" s="107">
        <v>4.8381809999999996</v>
      </c>
      <c r="FB580" s="107">
        <v>433.40158700000001</v>
      </c>
      <c r="FC580" s="112">
        <v>850329.57353000005</v>
      </c>
      <c r="FD580" s="107">
        <v>2.4012989999999999</v>
      </c>
      <c r="FE580" s="107">
        <v>364.09920599999998</v>
      </c>
      <c r="FF580" s="107">
        <v>456.436148</v>
      </c>
      <c r="FG580" s="112">
        <v>459.19974400000001</v>
      </c>
      <c r="FH580" s="107">
        <v>1.356733</v>
      </c>
      <c r="FI580" s="107">
        <v>178.71742399999999</v>
      </c>
      <c r="FJ580" s="112">
        <v>230.13304199999999</v>
      </c>
      <c r="FK580" s="107">
        <v>0.67994200000000005</v>
      </c>
      <c r="FL580" s="107">
        <v>145.303788</v>
      </c>
      <c r="FM580" s="107">
        <v>448.52668199999999</v>
      </c>
      <c r="FN580" s="112">
        <v>451.60897</v>
      </c>
      <c r="FO580" s="107">
        <v>3.306311</v>
      </c>
      <c r="FP580" s="107">
        <v>159.46378799999999</v>
      </c>
      <c r="FQ580" s="112">
        <v>225.754346</v>
      </c>
      <c r="FR580" s="107">
        <v>1.6527879999999999</v>
      </c>
      <c r="FS580" s="107">
        <v>146.382576</v>
      </c>
      <c r="FT580" s="107">
        <v>280.37582800000001</v>
      </c>
      <c r="FU580" s="107">
        <v>24.338180000000001</v>
      </c>
      <c r="FV580" s="107">
        <v>728.42777799999999</v>
      </c>
      <c r="FW580" s="107">
        <v>279.12155899999999</v>
      </c>
      <c r="FX580" s="107">
        <v>24.229302000000001</v>
      </c>
      <c r="FY580" s="107">
        <v>723.38571400000001</v>
      </c>
      <c r="FZ580" s="107">
        <v>5274682.1917509995</v>
      </c>
      <c r="GA580" s="107">
        <v>35.616833999999997</v>
      </c>
      <c r="GB580" s="107">
        <v>701.38055599999996</v>
      </c>
      <c r="GC580" s="107">
        <v>36111880.402530998</v>
      </c>
      <c r="GD580" s="107">
        <v>243.842342</v>
      </c>
      <c r="GE580" s="113">
        <v>702.05555600000002</v>
      </c>
      <c r="GF580" s="113">
        <v>123.358788</v>
      </c>
      <c r="GG580" s="113">
        <v>22.4</v>
      </c>
      <c r="GH580" s="113">
        <v>9.5</v>
      </c>
      <c r="GI580" s="113">
        <v>107.8</v>
      </c>
      <c r="GJ580" s="113">
        <v>34.4</v>
      </c>
      <c r="GK580" s="113">
        <v>115</v>
      </c>
      <c r="GL580" s="107">
        <v>0</v>
      </c>
      <c r="GM580" s="107">
        <v>3</v>
      </c>
      <c r="GN580" s="107">
        <v>0</v>
      </c>
      <c r="GO580" s="133">
        <v>0</v>
      </c>
      <c r="GP580" s="133">
        <v>0</v>
      </c>
      <c r="GQ580" s="133">
        <v>0</v>
      </c>
      <c r="GR580" s="133" t="s">
        <v>1103</v>
      </c>
      <c r="GS580" s="72"/>
      <c r="GT580" s="72">
        <v>0.90339999999999998</v>
      </c>
      <c r="GU580" s="72">
        <v>0.93940000000000001</v>
      </c>
      <c r="GV580" s="72">
        <v>0.95130000000000003</v>
      </c>
      <c r="GW580" s="72">
        <v>0.93679999999999997</v>
      </c>
      <c r="GX580" s="72" t="s">
        <v>1085</v>
      </c>
      <c r="GY580" s="72">
        <v>0.99</v>
      </c>
      <c r="GZ580" s="72">
        <v>1100</v>
      </c>
      <c r="HA580" s="133" t="s">
        <v>1086</v>
      </c>
      <c r="HB580" s="133" t="s">
        <v>981</v>
      </c>
      <c r="HC580" s="53" t="str">
        <f t="shared" si="60"/>
        <v>293</v>
      </c>
      <c r="HD580" s="56">
        <f t="shared" si="59"/>
        <v>2019</v>
      </c>
      <c r="HF580" s="56" t="e">
        <f>MATCH(ROUND(#REF!,1),#REF!,0)</f>
        <v>#REF!</v>
      </c>
      <c r="HG580" s="56" t="e">
        <f>MATCH(ROUND(#REF!,1),#REF!,0)</f>
        <v>#REF!</v>
      </c>
      <c r="HH580" s="56" t="e">
        <f>MATCH(ROUND(#REF!,1),#REF!,0)</f>
        <v>#REF!</v>
      </c>
      <c r="HI580" s="56" t="e">
        <f>MATCH(ROUND(#REF!,1),#REF!,0)</f>
        <v>#REF!</v>
      </c>
      <c r="HK580" s="115">
        <f t="shared" si="56"/>
        <v>4</v>
      </c>
      <c r="HL580" s="115" t="str" cm="1">
        <f t="array" ref="HL580">IFERROR(INDEX(#REF!,'5. Data Set'!HH580),"")</f>
        <v/>
      </c>
      <c r="HN580" s="116" t="str" cm="1">
        <f t="array" ref="HN580">IF(IFERROR(INDEX($E$5:$E$900,SMALL(IF(ROUND($EH$5:$EH$900,1)=ROUND($EH580,1),ROW($EH$5:$EH$900)-4,""),1)),"")=$E580,"",IFERROR(INDEX($E$5:$E$900,SMALL(IF(ROUND($EH$5:$EH$900,1)=ROUND($EH580,1),ROW($EH$5:$EH$900)-4,""),1)),""))</f>
        <v/>
      </c>
      <c r="HO580" s="116" t="str" cm="1">
        <f t="array" ref="HO580">IF(IFERROR(INDEX($E$5:$E$900,SMALL(IF(ROUND($EH$5:$EH$900,1)=ROUND($EH580,1),ROW($EH$5:$EH$900)-4,""),2)),"")=$E580,"",IFERROR(INDEX($E$5:$E$900,SMALL(IF(ROUND($EH$5:$EH$900,1)=ROUND($EH580,1),ROW($EH$5:$EH$900)-4,""),2)),""))</f>
        <v/>
      </c>
      <c r="HP580" s="116" t="str" cm="1">
        <f t="array" ref="HP580">IF(IFERROR(INDEX($E$5:$E$900,SMALL(IF(ROUND($EH$5:$EH$900,1)=ROUND($EH580,1),ROW($EH$5:$EH$900)-4,""),3)),"")=$E580,"",IFERROR(INDEX($E$5:$E$900,SMALL(IF(ROUND($EH$5:$EH$900,1)=ROUND($EH580,1),ROW($EH$5:$EH$900)-4,""),3)),""))</f>
        <v/>
      </c>
      <c r="HQ580" s="117" t="str" cm="1">
        <f t="array" ref="HQ580">IF(IFERROR(INDEX($E$5:$E$900,SMALL(IF(ROUND($EH$5:$EH$900,1)=ROUND($EH580,1),ROW($EH$5:$EH$900)-4,""),4)),"")=$E580,"",IFERROR(INDEX($E$5:$E$900,SMALL(IF(ROUND($EH$5:$EH$900,1)=ROUND($EH580,1),ROW($EH$5:$EH$900)-4,""),4)),""))</f>
        <v/>
      </c>
      <c r="HR580" s="118"/>
      <c r="HS580" s="105" t="str">
        <f t="shared" si="57"/>
        <v>BCTN</v>
      </c>
      <c r="HT580" s="119" t="str">
        <f t="shared" si="58"/>
        <v/>
      </c>
      <c r="HU580" s="119" t="str">
        <f t="shared" si="58"/>
        <v/>
      </c>
      <c r="HV580" s="119" t="str">
        <f t="shared" si="58"/>
        <v/>
      </c>
      <c r="HW580" s="119" t="str">
        <f t="shared" si="58"/>
        <v/>
      </c>
    </row>
    <row r="581" spans="1:231" ht="12.75" customHeight="1" x14ac:dyDescent="0.25">
      <c r="A581" s="110" t="s">
        <v>1072</v>
      </c>
      <c r="B581" s="110" t="s">
        <v>1740</v>
      </c>
      <c r="C581" s="107" t="s">
        <v>1095</v>
      </c>
      <c r="D581" s="108">
        <v>2019</v>
      </c>
      <c r="E581" s="109" t="s">
        <v>1741</v>
      </c>
      <c r="F581" s="107" t="s">
        <v>300</v>
      </c>
      <c r="G581" s="107" t="s">
        <v>1076</v>
      </c>
      <c r="H581" s="107" t="s">
        <v>1076</v>
      </c>
      <c r="I581" s="107" t="s">
        <v>1076</v>
      </c>
      <c r="J581" s="107" t="s">
        <v>1076</v>
      </c>
      <c r="K581" s="107" t="s">
        <v>1076</v>
      </c>
      <c r="L581" s="107" t="s">
        <v>1076</v>
      </c>
      <c r="M581" s="107" t="s">
        <v>1076</v>
      </c>
      <c r="N581" s="107" t="s">
        <v>1076</v>
      </c>
      <c r="O581" s="107" t="s">
        <v>1076</v>
      </c>
      <c r="P581" s="107" t="s">
        <v>1076</v>
      </c>
      <c r="Q581" s="107" t="s">
        <v>1076</v>
      </c>
      <c r="R581" s="107" t="s">
        <v>1076</v>
      </c>
      <c r="S581" s="107" t="s">
        <v>1077</v>
      </c>
      <c r="T581" s="107" t="s">
        <v>1077</v>
      </c>
      <c r="U581" s="107" t="s">
        <v>1077</v>
      </c>
      <c r="V581" s="107" t="s">
        <v>1077</v>
      </c>
      <c r="W581" s="107" t="s">
        <v>18</v>
      </c>
      <c r="X581" s="105" t="s">
        <v>1742</v>
      </c>
      <c r="Y581" s="107" t="s">
        <v>296</v>
      </c>
      <c r="Z581" s="107">
        <v>1</v>
      </c>
      <c r="AA581" s="107" t="s">
        <v>1089</v>
      </c>
      <c r="AB581" s="110">
        <v>4</v>
      </c>
      <c r="AC581" s="110">
        <v>4</v>
      </c>
      <c r="AD581" s="107">
        <v>2694</v>
      </c>
      <c r="AE581" s="107">
        <v>28</v>
      </c>
      <c r="AF581" s="107">
        <v>2</v>
      </c>
      <c r="AG581" s="107">
        <v>784873</v>
      </c>
      <c r="AH581" s="107">
        <v>24</v>
      </c>
      <c r="AI581" s="107" t="s">
        <v>1743</v>
      </c>
      <c r="AJ581" s="110">
        <v>2</v>
      </c>
      <c r="AK581" s="110" t="s">
        <v>405</v>
      </c>
      <c r="AL581" s="107" t="s">
        <v>316</v>
      </c>
      <c r="AM581" s="107">
        <v>2</v>
      </c>
      <c r="AN581" s="110" t="s">
        <v>493</v>
      </c>
      <c r="AO581" s="110">
        <v>1100</v>
      </c>
      <c r="AP581" s="107" t="s">
        <v>1302</v>
      </c>
      <c r="AQ581" s="107" t="s">
        <v>1081</v>
      </c>
      <c r="AR581" s="107" t="s">
        <v>319</v>
      </c>
      <c r="AS581" s="107" t="s">
        <v>674</v>
      </c>
      <c r="AT581" s="107" t="s">
        <v>478</v>
      </c>
      <c r="AU581" s="111">
        <v>19.933098000000001</v>
      </c>
      <c r="AV581" s="111">
        <v>25.467611999999999</v>
      </c>
      <c r="AW581" s="111">
        <v>30.454370999999998</v>
      </c>
      <c r="AX581" s="111">
        <v>17.725249000000002</v>
      </c>
      <c r="AY581" s="111">
        <v>18.037309</v>
      </c>
      <c r="AZ581" s="111">
        <v>28.560983</v>
      </c>
      <c r="BA581" s="111">
        <v>15.346595000000001</v>
      </c>
      <c r="BB581" s="111">
        <v>3.4230339999999999</v>
      </c>
      <c r="BC581" s="111">
        <v>10.367271000000001</v>
      </c>
      <c r="BD581" s="111">
        <v>21.985797999999999</v>
      </c>
      <c r="BE581" s="111">
        <v>426.82793400000003</v>
      </c>
      <c r="BF581" s="111">
        <v>31.7</v>
      </c>
      <c r="BG581" s="107">
        <v>240817.87398400001</v>
      </c>
      <c r="BH581" s="112">
        <v>240606.70124299999</v>
      </c>
      <c r="BI581" s="111">
        <v>34.747661000000001</v>
      </c>
      <c r="BJ581" s="112">
        <v>1297.4774190000001</v>
      </c>
      <c r="BK581" s="112">
        <v>180583.72461999999</v>
      </c>
      <c r="BL581" s="111">
        <v>26.079332000000001</v>
      </c>
      <c r="BM581" s="112">
        <v>1232.848387</v>
      </c>
      <c r="BN581" s="112">
        <v>120426.117769</v>
      </c>
      <c r="BO581" s="111">
        <v>17.391559999999998</v>
      </c>
      <c r="BP581" s="112">
        <v>914.81935499999997</v>
      </c>
      <c r="BQ581" s="112">
        <v>60199.264547999999</v>
      </c>
      <c r="BR581" s="111">
        <v>8.6937879999999996</v>
      </c>
      <c r="BS581" s="107">
        <v>593.09677399999998</v>
      </c>
      <c r="BT581" s="107">
        <v>2321117.1525110002</v>
      </c>
      <c r="BU581" s="112">
        <v>2320048.9120169999</v>
      </c>
      <c r="BV581" s="107">
        <v>39.317458000000002</v>
      </c>
      <c r="BW581" s="107">
        <v>1333.2870969999999</v>
      </c>
      <c r="BX581" s="107">
        <v>1741171.441138</v>
      </c>
      <c r="BY581" s="107">
        <v>29.507324000000001</v>
      </c>
      <c r="BZ581" s="107">
        <v>1090.8258060000001</v>
      </c>
      <c r="CA581" s="107">
        <v>1161029.0503539999</v>
      </c>
      <c r="CB581" s="107">
        <v>19.675754000000001</v>
      </c>
      <c r="CC581" s="107">
        <v>765.74193500000001</v>
      </c>
      <c r="CD581" s="107">
        <v>580135.74513599998</v>
      </c>
      <c r="CE581" s="107">
        <v>9.8314579999999996</v>
      </c>
      <c r="CF581" s="107">
        <v>479.01612899999998</v>
      </c>
      <c r="CG581" s="107">
        <v>765681.30708699999</v>
      </c>
      <c r="CH581" s="112">
        <v>776920.21877000004</v>
      </c>
      <c r="CI581" s="107">
        <v>48.720391999999997</v>
      </c>
      <c r="CJ581" s="107">
        <v>1188.758065</v>
      </c>
      <c r="CK581" s="107">
        <v>574429.72519899998</v>
      </c>
      <c r="CL581" s="107">
        <v>36.022284999999997</v>
      </c>
      <c r="CM581" s="107">
        <v>1130.1580650000001</v>
      </c>
      <c r="CN581" s="107">
        <v>383007.72965599998</v>
      </c>
      <c r="CO581" s="107">
        <v>24.018279</v>
      </c>
      <c r="CP581" s="107">
        <v>906.83548399999995</v>
      </c>
      <c r="CQ581" s="107">
        <v>191488.52691099999</v>
      </c>
      <c r="CR581" s="107">
        <v>12.008177999999999</v>
      </c>
      <c r="CS581" s="107">
        <v>482.99354799999998</v>
      </c>
      <c r="CT581" s="107">
        <v>403880.80278500001</v>
      </c>
      <c r="CU581" s="107">
        <v>403992.12164000003</v>
      </c>
      <c r="CV581" s="107">
        <v>26.831688</v>
      </c>
      <c r="CW581" s="107">
        <v>1181.8580649999999</v>
      </c>
      <c r="CX581" s="112">
        <v>303045.28101799998</v>
      </c>
      <c r="CY581" s="107">
        <v>20.127165999999999</v>
      </c>
      <c r="CZ581" s="107">
        <v>992.94516099999998</v>
      </c>
      <c r="DA581" s="112">
        <v>201952.21579300001</v>
      </c>
      <c r="DB581" s="107">
        <v>13.412932</v>
      </c>
      <c r="DC581" s="107">
        <v>782.86774200000002</v>
      </c>
      <c r="DD581" s="112">
        <v>101049.30400400001</v>
      </c>
      <c r="DE581" s="107">
        <v>6.711328</v>
      </c>
      <c r="DF581" s="107">
        <v>536.06128999999999</v>
      </c>
      <c r="DG581" s="107">
        <v>608259.185788</v>
      </c>
      <c r="DH581" s="112">
        <v>606689.58833399997</v>
      </c>
      <c r="DI581" s="107">
        <v>29.04618</v>
      </c>
      <c r="DJ581" s="107">
        <v>1212.5064520000001</v>
      </c>
      <c r="DK581" s="112">
        <v>456405.61250300001</v>
      </c>
      <c r="DL581" s="107">
        <v>21.851108</v>
      </c>
      <c r="DM581" s="107">
        <v>1125.8903230000001</v>
      </c>
      <c r="DN581" s="112">
        <v>304264.071986</v>
      </c>
      <c r="DO581" s="107">
        <v>14.567102</v>
      </c>
      <c r="DP581" s="107">
        <v>842.05483900000002</v>
      </c>
      <c r="DQ581" s="112">
        <v>152022.37230700001</v>
      </c>
      <c r="DR581" s="107">
        <v>7.2783009999999999</v>
      </c>
      <c r="DS581" s="107">
        <v>553.04193499999997</v>
      </c>
      <c r="DT581" s="107">
        <v>44729.543335000002</v>
      </c>
      <c r="DU581" s="112">
        <v>44839.466310999996</v>
      </c>
      <c r="DV581" s="107">
        <v>45.902099999999997</v>
      </c>
      <c r="DW581" s="107">
        <v>1212.464516</v>
      </c>
      <c r="DX581" s="112">
        <v>33498.029821999997</v>
      </c>
      <c r="DY581" s="107">
        <v>34.291887000000003</v>
      </c>
      <c r="DZ581" s="107">
        <v>1061.7935480000001</v>
      </c>
      <c r="EA581" s="112">
        <v>22372.532693000001</v>
      </c>
      <c r="EB581" s="107">
        <v>22.902730999999999</v>
      </c>
      <c r="EC581" s="107">
        <v>836.05806500000006</v>
      </c>
      <c r="ED581" s="112">
        <v>11187.103912</v>
      </c>
      <c r="EE581" s="107">
        <v>11.452223</v>
      </c>
      <c r="EF581" s="107">
        <v>576.45161299999995</v>
      </c>
      <c r="EG581" s="107">
        <v>9916745.7658469994</v>
      </c>
      <c r="EH581" s="111">
        <v>9916656.5274129994</v>
      </c>
      <c r="EI581" s="107">
        <v>28.004266999999999</v>
      </c>
      <c r="EJ581" s="107">
        <v>1308.0214880000001</v>
      </c>
      <c r="EK581" s="112">
        <v>8681993.5427860003</v>
      </c>
      <c r="EL581" s="107">
        <v>24.517624999999999</v>
      </c>
      <c r="EM581" s="107">
        <v>1216.052893</v>
      </c>
      <c r="EN581" s="112">
        <v>7436845.0296820002</v>
      </c>
      <c r="EO581" s="107">
        <v>21.001372</v>
      </c>
      <c r="EP581" s="107">
        <v>1080.340496</v>
      </c>
      <c r="EQ581" s="112">
        <v>6193654.1802650001</v>
      </c>
      <c r="ER581" s="107">
        <v>17.490648</v>
      </c>
      <c r="ES581" s="107">
        <v>974.70082600000001</v>
      </c>
      <c r="ET581" s="112">
        <v>4963130.2361479998</v>
      </c>
      <c r="EU581" s="107">
        <v>14.015694</v>
      </c>
      <c r="EV581" s="107">
        <v>852.27603299999998</v>
      </c>
      <c r="EW581" s="112">
        <v>3716041.3737679999</v>
      </c>
      <c r="EX581" s="107">
        <v>10.493962</v>
      </c>
      <c r="EY581" s="107">
        <v>717.62479299999995</v>
      </c>
      <c r="EZ581" s="112">
        <v>2481604.2667330001</v>
      </c>
      <c r="FA581" s="107">
        <v>7.0079580000000004</v>
      </c>
      <c r="FB581" s="107">
        <v>597.06198300000005</v>
      </c>
      <c r="FC581" s="112">
        <v>1236637.4167309999</v>
      </c>
      <c r="FD581" s="107">
        <v>3.4922179999999998</v>
      </c>
      <c r="FE581" s="107">
        <v>482.40330599999999</v>
      </c>
      <c r="FF581" s="107">
        <v>371.90727500000003</v>
      </c>
      <c r="FG581" s="112">
        <v>359.639724</v>
      </c>
      <c r="FH581" s="107">
        <v>1.0625770000000001</v>
      </c>
      <c r="FI581" s="107">
        <v>231.438525</v>
      </c>
      <c r="FJ581" s="112">
        <v>187.907963</v>
      </c>
      <c r="FK581" s="107">
        <v>0.55518500000000004</v>
      </c>
      <c r="FL581" s="107">
        <v>217.540492</v>
      </c>
      <c r="FM581" s="107">
        <v>457.34168499999998</v>
      </c>
      <c r="FN581" s="112">
        <v>453.177795</v>
      </c>
      <c r="FO581" s="107">
        <v>3.317796</v>
      </c>
      <c r="FP581" s="107">
        <v>232.444918</v>
      </c>
      <c r="FQ581" s="112">
        <v>229.31071399999999</v>
      </c>
      <c r="FR581" s="107">
        <v>1.678825</v>
      </c>
      <c r="FS581" s="107">
        <v>222.949344</v>
      </c>
      <c r="FT581" s="107">
        <v>289.435607</v>
      </c>
      <c r="FU581" s="107">
        <v>25.124618999999999</v>
      </c>
      <c r="FV581" s="107">
        <v>1145.0454549999999</v>
      </c>
      <c r="FW581" s="107">
        <v>291.61261500000001</v>
      </c>
      <c r="FX581" s="107">
        <v>25.313594999999999</v>
      </c>
      <c r="FY581" s="107">
        <v>1149.0690480000001</v>
      </c>
      <c r="FZ581" s="107">
        <v>8337899.8549480001</v>
      </c>
      <c r="GA581" s="107">
        <v>56.300946000000003</v>
      </c>
      <c r="GB581" s="107">
        <v>1280.0645159999999</v>
      </c>
      <c r="GC581" s="107">
        <v>81089937.482870996</v>
      </c>
      <c r="GD581" s="107">
        <v>547.552773</v>
      </c>
      <c r="GE581" s="113">
        <v>1282.8419349999999</v>
      </c>
      <c r="GF581" s="113">
        <v>205.062623</v>
      </c>
      <c r="GG581" s="113">
        <v>21.6</v>
      </c>
      <c r="GH581" s="113">
        <v>6</v>
      </c>
      <c r="GI581" s="113">
        <v>96.9</v>
      </c>
      <c r="GJ581" s="113">
        <v>31.8</v>
      </c>
      <c r="GK581" s="113">
        <v>115</v>
      </c>
      <c r="GL581" s="107">
        <v>0</v>
      </c>
      <c r="GM581" s="107">
        <v>0</v>
      </c>
      <c r="GN581" s="107">
        <v>0</v>
      </c>
      <c r="GO581" s="133">
        <v>0</v>
      </c>
      <c r="GP581" s="133">
        <v>0</v>
      </c>
      <c r="GQ581" s="133">
        <v>0</v>
      </c>
      <c r="GR581" s="133" t="s">
        <v>1106</v>
      </c>
      <c r="GS581" s="72"/>
      <c r="GT581" s="72">
        <v>0.90359999999999996</v>
      </c>
      <c r="GU581" s="72">
        <v>0.93430000000000002</v>
      </c>
      <c r="GV581" s="72">
        <v>0.94540000000000002</v>
      </c>
      <c r="GW581" s="72">
        <v>0.91979999999999995</v>
      </c>
      <c r="GX581" s="72" t="s">
        <v>1085</v>
      </c>
      <c r="GY581" s="72">
        <v>1</v>
      </c>
      <c r="GZ581" s="72">
        <v>2400</v>
      </c>
      <c r="HA581" s="133" t="s">
        <v>1086</v>
      </c>
      <c r="HB581" s="133" t="s">
        <v>981</v>
      </c>
      <c r="HC581" s="53" t="str">
        <f t="shared" si="60"/>
        <v>294</v>
      </c>
      <c r="HD581" s="56">
        <f t="shared" si="59"/>
        <v>2019</v>
      </c>
      <c r="HF581" s="56" t="e">
        <f>MATCH(ROUND(#REF!,1),#REF!,0)</f>
        <v>#REF!</v>
      </c>
      <c r="HG581" s="56" t="e">
        <f>MATCH(ROUND(#REF!,1),#REF!,0)</f>
        <v>#REF!</v>
      </c>
      <c r="HH581" s="56" t="e">
        <f>MATCH(ROUND(#REF!,1),#REF!,0)</f>
        <v>#REF!</v>
      </c>
      <c r="HI581" s="56" t="e">
        <f>MATCH(ROUND(#REF!,1),#REF!,0)</f>
        <v>#REF!</v>
      </c>
      <c r="HK581" s="115">
        <f t="shared" si="56"/>
        <v>4</v>
      </c>
      <c r="HL581" s="115" t="str" cm="1">
        <f t="array" ref="HL581">IFERROR(INDEX(#REF!,'5. Data Set'!HH581),"")</f>
        <v/>
      </c>
      <c r="HN581" s="116" t="str" cm="1">
        <f t="array" ref="HN581">IF(IFERROR(INDEX($E$5:$E$900,SMALL(IF(ROUND($EH$5:$EH$900,1)=ROUND($EH581,1),ROW($EH$5:$EH$900)-4,""),1)),"")=$E581,"",IFERROR(INDEX($E$5:$E$900,SMALL(IF(ROUND($EH$5:$EH$900,1)=ROUND($EH581,1),ROW($EH$5:$EH$900)-4,""),1)),""))</f>
        <v/>
      </c>
      <c r="HO581" s="116" t="str" cm="1">
        <f t="array" ref="HO581">IF(IFERROR(INDEX($E$5:$E$900,SMALL(IF(ROUND($EH$5:$EH$900,1)=ROUND($EH581,1),ROW($EH$5:$EH$900)-4,""),2)),"")=$E581,"",IFERROR(INDEX($E$5:$E$900,SMALL(IF(ROUND($EH$5:$EH$900,1)=ROUND($EH581,1),ROW($EH$5:$EH$900)-4,""),2)),""))</f>
        <v/>
      </c>
      <c r="HP581" s="116" t="str" cm="1">
        <f t="array" ref="HP581">IF(IFERROR(INDEX($E$5:$E$900,SMALL(IF(ROUND($EH$5:$EH$900,1)=ROUND($EH581,1),ROW($EH$5:$EH$900)-4,""),3)),"")=$E581,"",IFERROR(INDEX($E$5:$E$900,SMALL(IF(ROUND($EH$5:$EH$900,1)=ROUND($EH581,1),ROW($EH$5:$EH$900)-4,""),3)),""))</f>
        <v/>
      </c>
      <c r="HQ581" s="117" t="str" cm="1">
        <f t="array" ref="HQ581">IF(IFERROR(INDEX($E$5:$E$900,SMALL(IF(ROUND($EH$5:$EH$900,1)=ROUND($EH581,1),ROW($EH$5:$EH$900)-4,""),4)),"")=$E581,"",IFERROR(INDEX($E$5:$E$900,SMALL(IF(ROUND($EH$5:$EH$900,1)=ROUND($EH581,1),ROW($EH$5:$EH$900)-4,""),4)),""))</f>
        <v/>
      </c>
      <c r="HR581" s="118"/>
      <c r="HS581" s="105" t="str">
        <f t="shared" si="57"/>
        <v>BCTO</v>
      </c>
      <c r="HT581" s="119" t="str">
        <f t="shared" si="58"/>
        <v/>
      </c>
      <c r="HU581" s="119" t="str">
        <f t="shared" si="58"/>
        <v/>
      </c>
      <c r="HV581" s="119" t="str">
        <f t="shared" si="58"/>
        <v/>
      </c>
      <c r="HW581" s="119" t="str">
        <f t="shared" ref="HW581:HW617" si="61">IFERROR(INDEX($B$5:$B$900,MATCH(HQ581,$E$5:$E$900,0)),"")</f>
        <v/>
      </c>
    </row>
    <row r="582" spans="1:231" ht="12.75" customHeight="1" x14ac:dyDescent="0.25">
      <c r="A582" s="110" t="s">
        <v>1072</v>
      </c>
      <c r="B582" s="110" t="s">
        <v>1740</v>
      </c>
      <c r="C582" s="107" t="s">
        <v>1095</v>
      </c>
      <c r="D582" s="108">
        <v>2019</v>
      </c>
      <c r="E582" s="109" t="s">
        <v>1744</v>
      </c>
      <c r="F582" s="107" t="s">
        <v>309</v>
      </c>
      <c r="G582" s="107" t="s">
        <v>1076</v>
      </c>
      <c r="H582" s="107" t="s">
        <v>1076</v>
      </c>
      <c r="I582" s="107" t="s">
        <v>1076</v>
      </c>
      <c r="J582" s="107" t="s">
        <v>1076</v>
      </c>
      <c r="K582" s="107" t="s">
        <v>1076</v>
      </c>
      <c r="L582" s="107" t="s">
        <v>1076</v>
      </c>
      <c r="M582" s="107" t="s">
        <v>1076</v>
      </c>
      <c r="N582" s="107" t="s">
        <v>1076</v>
      </c>
      <c r="O582" s="107" t="s">
        <v>1076</v>
      </c>
      <c r="P582" s="107" t="s">
        <v>1076</v>
      </c>
      <c r="Q582" s="107" t="s">
        <v>1076</v>
      </c>
      <c r="R582" s="107" t="s">
        <v>1076</v>
      </c>
      <c r="S582" s="107" t="s">
        <v>1077</v>
      </c>
      <c r="T582" s="107" t="s">
        <v>1077</v>
      </c>
      <c r="U582" s="107" t="s">
        <v>1077</v>
      </c>
      <c r="V582" s="107" t="s">
        <v>1077</v>
      </c>
      <c r="W582" s="107" t="s">
        <v>18</v>
      </c>
      <c r="X582" s="105" t="s">
        <v>1742</v>
      </c>
      <c r="Y582" s="107" t="s">
        <v>296</v>
      </c>
      <c r="Z582" s="107">
        <v>1</v>
      </c>
      <c r="AA582" s="107" t="s">
        <v>1736</v>
      </c>
      <c r="AB582" s="110">
        <v>4</v>
      </c>
      <c r="AC582" s="110">
        <v>4</v>
      </c>
      <c r="AD582" s="107">
        <v>3392</v>
      </c>
      <c r="AE582" s="107">
        <v>6</v>
      </c>
      <c r="AF582" s="107">
        <v>2</v>
      </c>
      <c r="AG582" s="107">
        <v>195049</v>
      </c>
      <c r="AH582" s="107">
        <v>24</v>
      </c>
      <c r="AI582" s="107" t="s">
        <v>1745</v>
      </c>
      <c r="AJ582" s="110">
        <v>2</v>
      </c>
      <c r="AK582" s="110" t="s">
        <v>405</v>
      </c>
      <c r="AL582" s="107" t="s">
        <v>316</v>
      </c>
      <c r="AM582" s="107">
        <v>2</v>
      </c>
      <c r="AN582" s="110" t="s">
        <v>493</v>
      </c>
      <c r="AO582" s="110">
        <v>1100</v>
      </c>
      <c r="AP582" s="107" t="s">
        <v>1302</v>
      </c>
      <c r="AQ582" s="107" t="s">
        <v>1081</v>
      </c>
      <c r="AR582" s="107" t="s">
        <v>319</v>
      </c>
      <c r="AS582" s="107" t="s">
        <v>674</v>
      </c>
      <c r="AT582" s="107" t="s">
        <v>478</v>
      </c>
      <c r="AU582" s="111">
        <v>9.8391110000000008</v>
      </c>
      <c r="AV582" s="111">
        <v>16.145589999999999</v>
      </c>
      <c r="AW582" s="111">
        <v>14.356889000000001</v>
      </c>
      <c r="AX582" s="111">
        <v>7.5862259999999999</v>
      </c>
      <c r="AY582" s="111">
        <v>8.1221069999999997</v>
      </c>
      <c r="AZ582" s="111">
        <v>12.234541</v>
      </c>
      <c r="BA582" s="111">
        <v>7.8375529999999998</v>
      </c>
      <c r="BB582" s="111">
        <v>3.813015</v>
      </c>
      <c r="BC582" s="111">
        <v>12.278934</v>
      </c>
      <c r="BD582" s="111">
        <v>25.283911</v>
      </c>
      <c r="BE582" s="111">
        <v>115.250242</v>
      </c>
      <c r="BF582" s="111">
        <v>16.7</v>
      </c>
      <c r="BG582" s="107">
        <v>64624.586375999999</v>
      </c>
      <c r="BH582" s="112">
        <v>64447.214533999999</v>
      </c>
      <c r="BI582" s="111">
        <v>9.3072630000000007</v>
      </c>
      <c r="BJ582" s="112">
        <v>665.18055600000002</v>
      </c>
      <c r="BK582" s="112">
        <v>48481.145815000003</v>
      </c>
      <c r="BL582" s="111">
        <v>7.0014940000000001</v>
      </c>
      <c r="BM582" s="112">
        <v>612.23888899999997</v>
      </c>
      <c r="BN582" s="112">
        <v>32298.120551</v>
      </c>
      <c r="BO582" s="111">
        <v>4.6643929999999996</v>
      </c>
      <c r="BP582" s="112">
        <v>520.17777799999999</v>
      </c>
      <c r="BQ582" s="112">
        <v>16114.208721000001</v>
      </c>
      <c r="BR582" s="111">
        <v>2.3271630000000001</v>
      </c>
      <c r="BS582" s="107">
        <v>356.28611100000001</v>
      </c>
      <c r="BT582" s="107">
        <v>912255.33372700005</v>
      </c>
      <c r="BU582" s="112">
        <v>910961.80907399999</v>
      </c>
      <c r="BV582" s="107">
        <v>15.437908999999999</v>
      </c>
      <c r="BW582" s="107">
        <v>681.17222200000003</v>
      </c>
      <c r="BX582" s="107">
        <v>684185.24515199999</v>
      </c>
      <c r="BY582" s="107">
        <v>11.594766</v>
      </c>
      <c r="BZ582" s="107">
        <v>646.40277800000001</v>
      </c>
      <c r="CA582" s="107">
        <v>456028.52892900002</v>
      </c>
      <c r="CB582" s="107">
        <v>7.7282349999999997</v>
      </c>
      <c r="CC582" s="107">
        <v>538.51388899999995</v>
      </c>
      <c r="CD582" s="107">
        <v>228170.288906</v>
      </c>
      <c r="CE582" s="107">
        <v>3.866762</v>
      </c>
      <c r="CF582" s="107">
        <v>331.97500000000002</v>
      </c>
      <c r="CG582" s="107">
        <v>217595.877144</v>
      </c>
      <c r="CH582" s="112">
        <v>217044.43176100001</v>
      </c>
      <c r="CI582" s="107">
        <v>13.61078</v>
      </c>
      <c r="CJ582" s="107">
        <v>648.41111100000001</v>
      </c>
      <c r="CK582" s="107">
        <v>163262.92426100001</v>
      </c>
      <c r="CL582" s="107">
        <v>10.238160000000001</v>
      </c>
      <c r="CM582" s="107">
        <v>648.97500000000002</v>
      </c>
      <c r="CN582" s="107">
        <v>108779.25263800001</v>
      </c>
      <c r="CO582" s="107">
        <v>6.8215079999999997</v>
      </c>
      <c r="CP582" s="107">
        <v>540.47777799999994</v>
      </c>
      <c r="CQ582" s="107">
        <v>54390.670568000001</v>
      </c>
      <c r="CR582" s="107">
        <v>3.4108200000000002</v>
      </c>
      <c r="CS582" s="107">
        <v>335.54166700000002</v>
      </c>
      <c r="CT582" s="107">
        <v>97072.645424999995</v>
      </c>
      <c r="CU582" s="107">
        <v>97067.364684999993</v>
      </c>
      <c r="CV582" s="107">
        <v>6.4468620000000003</v>
      </c>
      <c r="CW582" s="107">
        <v>589.97222199999999</v>
      </c>
      <c r="CX582" s="112">
        <v>72766.788547000004</v>
      </c>
      <c r="CY582" s="107">
        <v>4.8329060000000004</v>
      </c>
      <c r="CZ582" s="107">
        <v>543.80833299999995</v>
      </c>
      <c r="DA582" s="112">
        <v>48541.398133000002</v>
      </c>
      <c r="DB582" s="107">
        <v>3.2239429999999998</v>
      </c>
      <c r="DC582" s="107">
        <v>480.23055599999998</v>
      </c>
      <c r="DD582" s="112">
        <v>24221.986240999999</v>
      </c>
      <c r="DE582" s="107">
        <v>1.6087359999999999</v>
      </c>
      <c r="DF582" s="107">
        <v>316.66388899999998</v>
      </c>
      <c r="DG582" s="107">
        <v>150771.61301100001</v>
      </c>
      <c r="DH582" s="112">
        <v>150738.27923700001</v>
      </c>
      <c r="DI582" s="107">
        <v>7.2168229999999998</v>
      </c>
      <c r="DJ582" s="107">
        <v>627.06388900000002</v>
      </c>
      <c r="DK582" s="112">
        <v>113101.081687</v>
      </c>
      <c r="DL582" s="107">
        <v>5.4148849999999999</v>
      </c>
      <c r="DM582" s="107">
        <v>579.080556</v>
      </c>
      <c r="DN582" s="112">
        <v>75427.470853000006</v>
      </c>
      <c r="DO582" s="107">
        <v>3.6112039999999999</v>
      </c>
      <c r="DP582" s="107">
        <v>499.8</v>
      </c>
      <c r="DQ582" s="112">
        <v>37618.867600999998</v>
      </c>
      <c r="DR582" s="107">
        <v>1.8010600000000001</v>
      </c>
      <c r="DS582" s="107">
        <v>321.80555600000002</v>
      </c>
      <c r="DT582" s="107">
        <v>11101.459359</v>
      </c>
      <c r="DU582" s="112">
        <v>11102.897353</v>
      </c>
      <c r="DV582" s="107">
        <v>11.366021</v>
      </c>
      <c r="DW582" s="107">
        <v>628.42777799999999</v>
      </c>
      <c r="DX582" s="112">
        <v>8348.168404</v>
      </c>
      <c r="DY582" s="107">
        <v>8.5460089999999997</v>
      </c>
      <c r="DZ582" s="107">
        <v>568.91388900000004</v>
      </c>
      <c r="EA582" s="112">
        <v>5528.1371120000003</v>
      </c>
      <c r="EB582" s="107">
        <v>5.6591459999999998</v>
      </c>
      <c r="EC582" s="107">
        <v>492.52777800000001</v>
      </c>
      <c r="ED582" s="112">
        <v>2784.2790770000001</v>
      </c>
      <c r="EE582" s="107">
        <v>2.850263</v>
      </c>
      <c r="EF582" s="107">
        <v>397.12222200000002</v>
      </c>
      <c r="EG582" s="107">
        <v>3060309.263754</v>
      </c>
      <c r="EH582" s="111">
        <v>3062825.933369</v>
      </c>
      <c r="EI582" s="107">
        <v>8.6493059999999993</v>
      </c>
      <c r="EJ582" s="107">
        <v>665.12618999999995</v>
      </c>
      <c r="EK582" s="112">
        <v>2674843.3678410002</v>
      </c>
      <c r="EL582" s="107">
        <v>7.5536580000000004</v>
      </c>
      <c r="EM582" s="107">
        <v>641.53650800000003</v>
      </c>
      <c r="EN582" s="112">
        <v>2298070.178719</v>
      </c>
      <c r="EO582" s="107">
        <v>6.4896640000000003</v>
      </c>
      <c r="EP582" s="107">
        <v>599.63015900000005</v>
      </c>
      <c r="EQ582" s="112">
        <v>1913836.8365509999</v>
      </c>
      <c r="ER582" s="107">
        <v>5.404604</v>
      </c>
      <c r="ES582" s="107">
        <v>558.93492100000003</v>
      </c>
      <c r="ET582" s="112">
        <v>1523309.1842360001</v>
      </c>
      <c r="EU582" s="107">
        <v>4.301768</v>
      </c>
      <c r="EV582" s="107">
        <v>513.281746</v>
      </c>
      <c r="EW582" s="112">
        <v>1153213.238904</v>
      </c>
      <c r="EX582" s="107">
        <v>3.2566310000000001</v>
      </c>
      <c r="EY582" s="107">
        <v>468.939683</v>
      </c>
      <c r="EZ582" s="112">
        <v>764739.660837</v>
      </c>
      <c r="FA582" s="107">
        <v>2.1595960000000001</v>
      </c>
      <c r="FB582" s="107">
        <v>419.45714299999997</v>
      </c>
      <c r="FC582" s="112">
        <v>380160.22057</v>
      </c>
      <c r="FD582" s="107">
        <v>1.073558</v>
      </c>
      <c r="FE582" s="107">
        <v>362.04603200000003</v>
      </c>
      <c r="FF582" s="107">
        <v>334.61439100000001</v>
      </c>
      <c r="FG582" s="112">
        <v>339.66258299999998</v>
      </c>
      <c r="FH582" s="107">
        <v>1.0035529999999999</v>
      </c>
      <c r="FI582" s="107">
        <v>191.132879</v>
      </c>
      <c r="FJ582" s="112">
        <v>168.55221900000001</v>
      </c>
      <c r="FK582" s="107">
        <v>0.49799700000000002</v>
      </c>
      <c r="FL582" s="107">
        <v>179.843636</v>
      </c>
      <c r="FM582" s="107">
        <v>449.54545100000001</v>
      </c>
      <c r="FN582" s="112">
        <v>451.91377699999998</v>
      </c>
      <c r="FO582" s="107">
        <v>3.3085420000000001</v>
      </c>
      <c r="FP582" s="107">
        <v>194.11363600000001</v>
      </c>
      <c r="FQ582" s="112">
        <v>222.81883099999999</v>
      </c>
      <c r="FR582" s="107">
        <v>1.631297</v>
      </c>
      <c r="FS582" s="107">
        <v>184.41333299999999</v>
      </c>
      <c r="FT582" s="107">
        <v>188.83839599999999</v>
      </c>
      <c r="FU582" s="107">
        <v>16.392222</v>
      </c>
      <c r="FV582" s="107">
        <v>645.12692300000003</v>
      </c>
      <c r="FW582" s="107">
        <v>188.22303700000001</v>
      </c>
      <c r="FX582" s="107">
        <v>16.338805000000001</v>
      </c>
      <c r="FY582" s="107">
        <v>649.418182</v>
      </c>
      <c r="FZ582" s="107">
        <v>2339686.1861069999</v>
      </c>
      <c r="GA582" s="107">
        <v>15.798527999999999</v>
      </c>
      <c r="GB582" s="107">
        <v>663.27222200000006</v>
      </c>
      <c r="GC582" s="107">
        <v>11308123.960272999</v>
      </c>
      <c r="GD582" s="107">
        <v>76.357127000000006</v>
      </c>
      <c r="GE582" s="113">
        <v>662.53333299999997</v>
      </c>
      <c r="GF582" s="113">
        <v>173.229848</v>
      </c>
      <c r="GG582" s="113">
        <v>10.4</v>
      </c>
      <c r="GH582" s="113">
        <v>6.8</v>
      </c>
      <c r="GI582" s="113">
        <v>54</v>
      </c>
      <c r="GJ582" s="113">
        <v>16.7</v>
      </c>
      <c r="GK582" s="113">
        <v>115</v>
      </c>
      <c r="GL582" s="107">
        <v>0</v>
      </c>
      <c r="GM582" s="107">
        <v>0</v>
      </c>
      <c r="GN582" s="107">
        <v>0</v>
      </c>
      <c r="GO582" s="133">
        <v>0</v>
      </c>
      <c r="GP582" s="133">
        <v>0</v>
      </c>
      <c r="GQ582" s="133">
        <v>0</v>
      </c>
      <c r="GR582" s="133" t="s">
        <v>1106</v>
      </c>
      <c r="GS582" s="72"/>
      <c r="GT582" s="72">
        <v>0.90639999999999998</v>
      </c>
      <c r="GU582" s="72">
        <v>0.93879999999999997</v>
      </c>
      <c r="GV582" s="72">
        <v>0.95030000000000003</v>
      </c>
      <c r="GW582" s="72">
        <v>0.93469999999999998</v>
      </c>
      <c r="GX582" s="72" t="s">
        <v>1085</v>
      </c>
      <c r="GY582" s="72">
        <v>0.99</v>
      </c>
      <c r="GZ582" s="72">
        <v>1100</v>
      </c>
      <c r="HA582" s="133" t="s">
        <v>1086</v>
      </c>
      <c r="HB582" s="133" t="s">
        <v>981</v>
      </c>
      <c r="HC582" s="53" t="str">
        <f t="shared" si="60"/>
        <v>295</v>
      </c>
      <c r="HD582" s="56">
        <f t="shared" si="59"/>
        <v>2019</v>
      </c>
      <c r="HF582" s="56" t="e">
        <f>MATCH(ROUND(#REF!,1),#REF!,0)</f>
        <v>#REF!</v>
      </c>
      <c r="HG582" s="56" t="e">
        <f>MATCH(ROUND(#REF!,1),#REF!,0)</f>
        <v>#REF!</v>
      </c>
      <c r="HH582" s="56" t="e">
        <f>MATCH(ROUND(#REF!,1),#REF!,0)</f>
        <v>#REF!</v>
      </c>
      <c r="HI582" s="56" t="e">
        <f>MATCH(ROUND(#REF!,1),#REF!,0)</f>
        <v>#REF!</v>
      </c>
      <c r="HK582" s="115">
        <f t="shared" ref="HK582:HK617" si="62">IF(VALUE(AC582)=0,"",VALUE(AC582))</f>
        <v>4</v>
      </c>
      <c r="HL582" s="115" t="str" cm="1">
        <f t="array" ref="HL582">IFERROR(INDEX(#REF!,'5. Data Set'!HH582),"")</f>
        <v/>
      </c>
      <c r="HN582" s="116" t="str" cm="1">
        <f t="array" ref="HN582">IF(IFERROR(INDEX($E$5:$E$900,SMALL(IF(ROUND($EH$5:$EH$900,1)=ROUND($EH582,1),ROW($EH$5:$EH$900)-4,""),1)),"")=$E582,"",IFERROR(INDEX($E$5:$E$900,SMALL(IF(ROUND($EH$5:$EH$900,1)=ROUND($EH582,1),ROW($EH$5:$EH$900)-4,""),1)),""))</f>
        <v/>
      </c>
      <c r="HO582" s="116" t="str" cm="1">
        <f t="array" ref="HO582">IF(IFERROR(INDEX($E$5:$E$900,SMALL(IF(ROUND($EH$5:$EH$900,1)=ROUND($EH582,1),ROW($EH$5:$EH$900)-4,""),2)),"")=$E582,"",IFERROR(INDEX($E$5:$E$900,SMALL(IF(ROUND($EH$5:$EH$900,1)=ROUND($EH582,1),ROW($EH$5:$EH$900)-4,""),2)),""))</f>
        <v/>
      </c>
      <c r="HP582" s="116" t="str" cm="1">
        <f t="array" ref="HP582">IF(IFERROR(INDEX($E$5:$E$900,SMALL(IF(ROUND($EH$5:$EH$900,1)=ROUND($EH582,1),ROW($EH$5:$EH$900)-4,""),3)),"")=$E582,"",IFERROR(INDEX($E$5:$E$900,SMALL(IF(ROUND($EH$5:$EH$900,1)=ROUND($EH582,1),ROW($EH$5:$EH$900)-4,""),3)),""))</f>
        <v/>
      </c>
      <c r="HQ582" s="117" t="str" cm="1">
        <f t="array" ref="HQ582">IF(IFERROR(INDEX($E$5:$E$900,SMALL(IF(ROUND($EH$5:$EH$900,1)=ROUND($EH582,1),ROW($EH$5:$EH$900)-4,""),4)),"")=$E582,"",IFERROR(INDEX($E$5:$E$900,SMALL(IF(ROUND($EH$5:$EH$900,1)=ROUND($EH582,1),ROW($EH$5:$EH$900)-4,""),4)),""))</f>
        <v/>
      </c>
      <c r="HR582" s="118"/>
      <c r="HS582" s="105" t="str">
        <f t="shared" ref="HS582:HS617" si="63">B582</f>
        <v>BCTO</v>
      </c>
      <c r="HT582" s="119" t="str">
        <f t="shared" ref="HT582:HV617" si="64">IFERROR(INDEX($B$5:$B$900,MATCH(HN582,$E$5:$E$900,0)),"")</f>
        <v/>
      </c>
      <c r="HU582" s="119" t="str">
        <f t="shared" si="64"/>
        <v/>
      </c>
      <c r="HV582" s="119" t="str">
        <f t="shared" si="64"/>
        <v/>
      </c>
      <c r="HW582" s="119" t="str">
        <f t="shared" si="61"/>
        <v/>
      </c>
    </row>
    <row r="583" spans="1:231" ht="15" customHeight="1" x14ac:dyDescent="0.25">
      <c r="A583" s="110" t="s">
        <v>1072</v>
      </c>
      <c r="B583" s="110" t="s">
        <v>1740</v>
      </c>
      <c r="C583" s="107" t="s">
        <v>1095</v>
      </c>
      <c r="D583" s="108">
        <v>2019</v>
      </c>
      <c r="E583" s="109" t="s">
        <v>1746</v>
      </c>
      <c r="F583" s="107" t="s">
        <v>49</v>
      </c>
      <c r="G583" s="107" t="s">
        <v>1076</v>
      </c>
      <c r="H583" s="107" t="s">
        <v>1076</v>
      </c>
      <c r="I583" s="107" t="s">
        <v>1076</v>
      </c>
      <c r="J583" s="107" t="s">
        <v>1076</v>
      </c>
      <c r="K583" s="107" t="s">
        <v>1076</v>
      </c>
      <c r="L583" s="107" t="s">
        <v>1076</v>
      </c>
      <c r="M583" s="107" t="s">
        <v>1076</v>
      </c>
      <c r="N583" s="107" t="s">
        <v>1076</v>
      </c>
      <c r="O583" s="107" t="s">
        <v>1076</v>
      </c>
      <c r="P583" s="107" t="s">
        <v>1076</v>
      </c>
      <c r="Q583" s="107" t="s">
        <v>1076</v>
      </c>
      <c r="R583" s="107" t="s">
        <v>1076</v>
      </c>
      <c r="S583" s="107" t="s">
        <v>1077</v>
      </c>
      <c r="T583" s="107" t="s">
        <v>1077</v>
      </c>
      <c r="U583" s="107" t="s">
        <v>1077</v>
      </c>
      <c r="V583" s="107" t="s">
        <v>1077</v>
      </c>
      <c r="W583" s="107" t="s">
        <v>18</v>
      </c>
      <c r="X583" s="105" t="s">
        <v>1742</v>
      </c>
      <c r="Y583" s="107" t="s">
        <v>296</v>
      </c>
      <c r="Z583" s="107">
        <v>1</v>
      </c>
      <c r="AA583" s="107" t="s">
        <v>1109</v>
      </c>
      <c r="AB583" s="110">
        <v>4</v>
      </c>
      <c r="AC583" s="110">
        <v>4</v>
      </c>
      <c r="AD583" s="107">
        <v>2095</v>
      </c>
      <c r="AE583" s="107">
        <v>20</v>
      </c>
      <c r="AF583" s="107">
        <v>2</v>
      </c>
      <c r="AG583" s="107">
        <v>391657</v>
      </c>
      <c r="AH583" s="107">
        <v>24</v>
      </c>
      <c r="AI583" s="107" t="s">
        <v>1747</v>
      </c>
      <c r="AJ583" s="110">
        <v>2</v>
      </c>
      <c r="AK583" s="110" t="s">
        <v>405</v>
      </c>
      <c r="AL583" s="107" t="s">
        <v>316</v>
      </c>
      <c r="AM583" s="107">
        <v>2</v>
      </c>
      <c r="AN583" s="110" t="s">
        <v>493</v>
      </c>
      <c r="AO583" s="110">
        <v>1100</v>
      </c>
      <c r="AP583" s="107" t="s">
        <v>1302</v>
      </c>
      <c r="AQ583" s="107" t="s">
        <v>1081</v>
      </c>
      <c r="AR583" s="107" t="s">
        <v>319</v>
      </c>
      <c r="AS583" s="107" t="s">
        <v>674</v>
      </c>
      <c r="AT583" s="107" t="s">
        <v>478</v>
      </c>
      <c r="AU583" s="111">
        <v>19.391219</v>
      </c>
      <c r="AV583" s="111">
        <v>29.959326999999998</v>
      </c>
      <c r="AW583" s="111">
        <v>27.067150999999999</v>
      </c>
      <c r="AX583" s="111">
        <v>15.862545000000001</v>
      </c>
      <c r="AY583" s="111">
        <v>16.705638</v>
      </c>
      <c r="AZ583" s="111">
        <v>26.385812000000001</v>
      </c>
      <c r="BA583" s="111">
        <v>15.181307</v>
      </c>
      <c r="BB583" s="111">
        <v>3.953325</v>
      </c>
      <c r="BC583" s="111">
        <v>12.125313999999999</v>
      </c>
      <c r="BD583" s="111">
        <v>32.139738000000001</v>
      </c>
      <c r="BE583" s="111">
        <v>327.36497500000002</v>
      </c>
      <c r="BF583" s="111">
        <v>31.7</v>
      </c>
      <c r="BG583" s="107">
        <v>152561.767357</v>
      </c>
      <c r="BH583" s="112">
        <v>152363.402997</v>
      </c>
      <c r="BI583" s="111">
        <v>22.003841999999999</v>
      </c>
      <c r="BJ583" s="112">
        <v>752.03333299999997</v>
      </c>
      <c r="BK583" s="112">
        <v>114571.747676</v>
      </c>
      <c r="BL583" s="111">
        <v>16.54609</v>
      </c>
      <c r="BM583" s="112">
        <v>735.99444400000004</v>
      </c>
      <c r="BN583" s="112">
        <v>76356.277308999997</v>
      </c>
      <c r="BO583" s="111">
        <v>11.027132999999999</v>
      </c>
      <c r="BP583" s="112">
        <v>612.544444</v>
      </c>
      <c r="BQ583" s="112">
        <v>38146.718013999998</v>
      </c>
      <c r="BR583" s="111">
        <v>5.509029</v>
      </c>
      <c r="BS583" s="107">
        <v>461.38333299999999</v>
      </c>
      <c r="BT583" s="107">
        <v>1998123.1574289999</v>
      </c>
      <c r="BU583" s="112">
        <v>1995538.1039549999</v>
      </c>
      <c r="BV583" s="107">
        <v>33.818030999999998</v>
      </c>
      <c r="BW583" s="107">
        <v>781.33333300000004</v>
      </c>
      <c r="BX583" s="107">
        <v>1499031.3023359999</v>
      </c>
      <c r="BY583" s="107">
        <v>25.403818000000001</v>
      </c>
      <c r="BZ583" s="107">
        <v>766.53888900000004</v>
      </c>
      <c r="CA583" s="107">
        <v>999100.49858200003</v>
      </c>
      <c r="CB583" s="107">
        <v>16.931578999999999</v>
      </c>
      <c r="CC583" s="107">
        <v>624.87777800000003</v>
      </c>
      <c r="CD583" s="107">
        <v>499617.94687799999</v>
      </c>
      <c r="CE583" s="107">
        <v>8.4669369999999997</v>
      </c>
      <c r="CF583" s="107">
        <v>408.48611099999999</v>
      </c>
      <c r="CG583" s="107">
        <v>470247.564075</v>
      </c>
      <c r="CH583" s="112">
        <v>478207.03934700001</v>
      </c>
      <c r="CI583" s="107">
        <v>29.988194</v>
      </c>
      <c r="CJ583" s="107">
        <v>717.06666700000005</v>
      </c>
      <c r="CK583" s="107">
        <v>353076.75276300003</v>
      </c>
      <c r="CL583" s="107">
        <v>22.141317999999998</v>
      </c>
      <c r="CM583" s="107">
        <v>709.85277799999994</v>
      </c>
      <c r="CN583" s="107">
        <v>235255.234643</v>
      </c>
      <c r="CO583" s="107">
        <v>14.752772999999999</v>
      </c>
      <c r="CP583" s="107">
        <v>599.91666699999996</v>
      </c>
      <c r="CQ583" s="107">
        <v>117503.225832</v>
      </c>
      <c r="CR583" s="107">
        <v>7.3685859999999996</v>
      </c>
      <c r="CS583" s="107">
        <v>440.375</v>
      </c>
      <c r="CT583" s="107">
        <v>244370.241178</v>
      </c>
      <c r="CU583" s="107">
        <v>244319.157764</v>
      </c>
      <c r="CV583" s="107">
        <v>16.226790000000001</v>
      </c>
      <c r="CW583" s="107">
        <v>690.41666699999996</v>
      </c>
      <c r="CX583" s="112">
        <v>183349.81992000001</v>
      </c>
      <c r="CY583" s="107">
        <v>12.177429</v>
      </c>
      <c r="CZ583" s="107">
        <v>632.06388900000002</v>
      </c>
      <c r="DA583" s="112">
        <v>122170.635123</v>
      </c>
      <c r="DB583" s="107">
        <v>8.1141299999999994</v>
      </c>
      <c r="DC583" s="107">
        <v>547.27222200000006</v>
      </c>
      <c r="DD583" s="112">
        <v>61048.780393000001</v>
      </c>
      <c r="DE583" s="107">
        <v>4.0546379999999997</v>
      </c>
      <c r="DF583" s="107">
        <v>429.94722200000001</v>
      </c>
      <c r="DG583" s="107">
        <v>373677.34672799997</v>
      </c>
      <c r="DH583" s="112">
        <v>373584.31831800001</v>
      </c>
      <c r="DI583" s="107">
        <v>17.885912999999999</v>
      </c>
      <c r="DJ583" s="107">
        <v>715.919444</v>
      </c>
      <c r="DK583" s="112">
        <v>280237.492447</v>
      </c>
      <c r="DL583" s="107">
        <v>13.416793</v>
      </c>
      <c r="DM583" s="107">
        <v>679.6</v>
      </c>
      <c r="DN583" s="112">
        <v>186957.38999900001</v>
      </c>
      <c r="DO583" s="107">
        <v>8.9508670000000006</v>
      </c>
      <c r="DP583" s="107">
        <v>577.67499999999995</v>
      </c>
      <c r="DQ583" s="112">
        <v>93455.195928000001</v>
      </c>
      <c r="DR583" s="107">
        <v>4.4743089999999999</v>
      </c>
      <c r="DS583" s="107">
        <v>439.03333300000003</v>
      </c>
      <c r="DT583" s="107">
        <v>27484.421592999999</v>
      </c>
      <c r="DU583" s="112">
        <v>27391.563498</v>
      </c>
      <c r="DV583" s="107">
        <v>28.040706</v>
      </c>
      <c r="DW583" s="107">
        <v>715.50277800000003</v>
      </c>
      <c r="DX583" s="112">
        <v>20650.414278</v>
      </c>
      <c r="DY583" s="107">
        <v>21.139800999999999</v>
      </c>
      <c r="DZ583" s="107">
        <v>661.60555599999998</v>
      </c>
      <c r="EA583" s="112">
        <v>13725.037131999999</v>
      </c>
      <c r="EB583" s="107">
        <v>14.050302</v>
      </c>
      <c r="EC583" s="107">
        <v>563.98888899999997</v>
      </c>
      <c r="ED583" s="112">
        <v>6868.0563270000002</v>
      </c>
      <c r="EE583" s="107">
        <v>7.0308200000000003</v>
      </c>
      <c r="EF583" s="107">
        <v>452.5</v>
      </c>
      <c r="EG583" s="107">
        <v>6818381.9947870001</v>
      </c>
      <c r="EH583" s="111">
        <v>6813654.6601870004</v>
      </c>
      <c r="EI583" s="107">
        <v>19.241506000000001</v>
      </c>
      <c r="EJ583" s="107">
        <v>759.28730199999995</v>
      </c>
      <c r="EK583" s="112">
        <v>5977353.9142159997</v>
      </c>
      <c r="EL583" s="107">
        <v>16.879823999999999</v>
      </c>
      <c r="EM583" s="107">
        <v>746.43730200000005</v>
      </c>
      <c r="EN583" s="112">
        <v>5116010.2494249996</v>
      </c>
      <c r="EO583" s="107">
        <v>14.447422</v>
      </c>
      <c r="EP583" s="107">
        <v>701.51984100000004</v>
      </c>
      <c r="EQ583" s="112">
        <v>4269190.717127</v>
      </c>
      <c r="ER583" s="107">
        <v>12.056035</v>
      </c>
      <c r="ES583" s="107">
        <v>647.36190499999998</v>
      </c>
      <c r="ET583" s="112">
        <v>3403313.6700360002</v>
      </c>
      <c r="EU583" s="107">
        <v>9.61083</v>
      </c>
      <c r="EV583" s="107">
        <v>596.55396800000005</v>
      </c>
      <c r="EW583" s="112">
        <v>2555943.860074</v>
      </c>
      <c r="EX583" s="107">
        <v>7.2178899999999997</v>
      </c>
      <c r="EY583" s="107">
        <v>540.58809499999995</v>
      </c>
      <c r="EZ583" s="112">
        <v>1703443.8973759999</v>
      </c>
      <c r="FA583" s="107">
        <v>4.8104620000000002</v>
      </c>
      <c r="FB583" s="107">
        <v>476.686508</v>
      </c>
      <c r="FC583" s="112">
        <v>850596.14884100005</v>
      </c>
      <c r="FD583" s="107">
        <v>2.4020519999999999</v>
      </c>
      <c r="FE583" s="107">
        <v>406.19365099999999</v>
      </c>
      <c r="FF583" s="107">
        <v>365.64487000000003</v>
      </c>
      <c r="FG583" s="112">
        <v>353.95851499999998</v>
      </c>
      <c r="FH583" s="107">
        <v>1.0457909999999999</v>
      </c>
      <c r="FI583" s="107">
        <v>195.51666700000001</v>
      </c>
      <c r="FJ583" s="112">
        <v>180.28107900000001</v>
      </c>
      <c r="FK583" s="107">
        <v>0.53265099999999999</v>
      </c>
      <c r="FL583" s="107">
        <v>182.296818</v>
      </c>
      <c r="FM583" s="107">
        <v>460.25356699999998</v>
      </c>
      <c r="FN583" s="112">
        <v>442.358679</v>
      </c>
      <c r="FO583" s="107">
        <v>3.238588</v>
      </c>
      <c r="FP583" s="107">
        <v>196.72878800000001</v>
      </c>
      <c r="FQ583" s="112">
        <v>228.26322200000001</v>
      </c>
      <c r="FR583" s="107">
        <v>1.6711560000000001</v>
      </c>
      <c r="FS583" s="107">
        <v>187.119394</v>
      </c>
      <c r="FT583" s="107">
        <v>278.77731499999999</v>
      </c>
      <c r="FU583" s="107">
        <v>24.19942</v>
      </c>
      <c r="FV583" s="107">
        <v>754.39354800000001</v>
      </c>
      <c r="FW583" s="107">
        <v>280.50569999999999</v>
      </c>
      <c r="FX583" s="107">
        <v>24.349453</v>
      </c>
      <c r="FY583" s="107">
        <v>756.15625</v>
      </c>
      <c r="FZ583" s="107">
        <v>5255082.7601680001</v>
      </c>
      <c r="GA583" s="107">
        <v>35.484490999999998</v>
      </c>
      <c r="GB583" s="107">
        <v>743.01666699999998</v>
      </c>
      <c r="GC583" s="107">
        <v>35979770.101278998</v>
      </c>
      <c r="GD583" s="107">
        <v>242.95027899999999</v>
      </c>
      <c r="GE583" s="113">
        <v>742.13888899999995</v>
      </c>
      <c r="GF583" s="113">
        <v>170.85939400000001</v>
      </c>
      <c r="GG583" s="113">
        <v>20.8</v>
      </c>
      <c r="GH583" s="113">
        <v>6.9</v>
      </c>
      <c r="GI583" s="113">
        <v>102.6</v>
      </c>
      <c r="GJ583" s="113">
        <v>31.8</v>
      </c>
      <c r="GK583" s="113">
        <v>115</v>
      </c>
      <c r="GL583" s="107">
        <v>0</v>
      </c>
      <c r="GM583" s="107">
        <v>0</v>
      </c>
      <c r="GN583" s="107">
        <v>0</v>
      </c>
      <c r="GO583" s="133">
        <v>0</v>
      </c>
      <c r="GP583" s="133">
        <v>0</v>
      </c>
      <c r="GQ583" s="133">
        <v>0</v>
      </c>
      <c r="GR583" s="133" t="s">
        <v>1106</v>
      </c>
      <c r="GS583" s="72"/>
      <c r="GT583" s="72">
        <v>0.89580000000000004</v>
      </c>
      <c r="GU583" s="72">
        <v>0.93379999999999996</v>
      </c>
      <c r="GV583" s="72">
        <v>0.94199999999999995</v>
      </c>
      <c r="GW583" s="72">
        <v>0.91339999999999999</v>
      </c>
      <c r="GX583" s="72" t="s">
        <v>1085</v>
      </c>
      <c r="GY583" s="72">
        <v>1</v>
      </c>
      <c r="GZ583" s="72">
        <v>2000</v>
      </c>
      <c r="HA583" s="133" t="s">
        <v>1086</v>
      </c>
      <c r="HB583" s="133" t="s">
        <v>981</v>
      </c>
      <c r="HC583" s="53" t="str">
        <f t="shared" si="60"/>
        <v>296</v>
      </c>
      <c r="HD583" s="56">
        <f t="shared" si="59"/>
        <v>2019</v>
      </c>
      <c r="HF583" s="56" t="e">
        <f>MATCH(ROUND(#REF!,1),#REF!,0)</f>
        <v>#REF!</v>
      </c>
      <c r="HG583" s="56" t="e">
        <f>MATCH(ROUND(#REF!,1),#REF!,0)</f>
        <v>#REF!</v>
      </c>
      <c r="HH583" s="56" t="e">
        <f>MATCH(ROUND(#REF!,1),#REF!,0)</f>
        <v>#REF!</v>
      </c>
      <c r="HI583" s="56" t="e">
        <f>MATCH(ROUND(#REF!,1),#REF!,0)</f>
        <v>#REF!</v>
      </c>
      <c r="HK583" s="115">
        <f t="shared" si="62"/>
        <v>4</v>
      </c>
      <c r="HL583" s="115" t="str" cm="1">
        <f t="array" ref="HL583">IFERROR(INDEX(#REF!,'5. Data Set'!HH583),"")</f>
        <v/>
      </c>
      <c r="HN583" s="116" t="str" cm="1">
        <f t="array" ref="HN583">IF(IFERROR(INDEX($E$5:$E$900,SMALL(IF(ROUND($EH$5:$EH$900,1)=ROUND($EH583,1),ROW($EH$5:$EH$900)-4,""),1)),"")=$E583,"",IFERROR(INDEX($E$5:$E$900,SMALL(IF(ROUND($EH$5:$EH$900,1)=ROUND($EH583,1),ROW($EH$5:$EH$900)-4,""),1)),""))</f>
        <v/>
      </c>
      <c r="HO583" s="116" t="str" cm="1">
        <f t="array" ref="HO583">IF(IFERROR(INDEX($E$5:$E$900,SMALL(IF(ROUND($EH$5:$EH$900,1)=ROUND($EH583,1),ROW($EH$5:$EH$900)-4,""),2)),"")=$E583,"",IFERROR(INDEX($E$5:$E$900,SMALL(IF(ROUND($EH$5:$EH$900,1)=ROUND($EH583,1),ROW($EH$5:$EH$900)-4,""),2)),""))</f>
        <v/>
      </c>
      <c r="HP583" s="116" t="str" cm="1">
        <f t="array" ref="HP583">IF(IFERROR(INDEX($E$5:$E$900,SMALL(IF(ROUND($EH$5:$EH$900,1)=ROUND($EH583,1),ROW($EH$5:$EH$900)-4,""),3)),"")=$E583,"",IFERROR(INDEX($E$5:$E$900,SMALL(IF(ROUND($EH$5:$EH$900,1)=ROUND($EH583,1),ROW($EH$5:$EH$900)-4,""),3)),""))</f>
        <v/>
      </c>
      <c r="HQ583" s="117" t="str" cm="1">
        <f t="array" ref="HQ583">IF(IFERROR(INDEX($E$5:$E$900,SMALL(IF(ROUND($EH$5:$EH$900,1)=ROUND($EH583,1),ROW($EH$5:$EH$900)-4,""),4)),"")=$E583,"",IFERROR(INDEX($E$5:$E$900,SMALL(IF(ROUND($EH$5:$EH$900,1)=ROUND($EH583,1),ROW($EH$5:$EH$900)-4,""),4)),""))</f>
        <v/>
      </c>
      <c r="HR583" s="118"/>
      <c r="HS583" s="105" t="str">
        <f t="shared" si="63"/>
        <v>BCTO</v>
      </c>
      <c r="HT583" s="119" t="str">
        <f t="shared" si="64"/>
        <v/>
      </c>
      <c r="HU583" s="119" t="str">
        <f t="shared" si="64"/>
        <v/>
      </c>
      <c r="HV583" s="119" t="str">
        <f t="shared" si="64"/>
        <v/>
      </c>
      <c r="HW583" s="119" t="str">
        <f t="shared" si="61"/>
        <v/>
      </c>
    </row>
    <row r="584" spans="1:231" ht="12.75" customHeight="1" x14ac:dyDescent="0.25">
      <c r="A584" s="110" t="s">
        <v>1072</v>
      </c>
      <c r="B584" s="110" t="s">
        <v>1748</v>
      </c>
      <c r="C584" s="107" t="s">
        <v>1095</v>
      </c>
      <c r="D584" s="108">
        <v>2019</v>
      </c>
      <c r="E584" s="109" t="s">
        <v>1749</v>
      </c>
      <c r="F584" s="107" t="s">
        <v>300</v>
      </c>
      <c r="G584" s="107" t="s">
        <v>1076</v>
      </c>
      <c r="H584" s="107" t="s">
        <v>1076</v>
      </c>
      <c r="I584" s="107" t="s">
        <v>1076</v>
      </c>
      <c r="J584" s="107" t="s">
        <v>1076</v>
      </c>
      <c r="K584" s="107" t="s">
        <v>1076</v>
      </c>
      <c r="L584" s="107" t="s">
        <v>1076</v>
      </c>
      <c r="M584" s="107" t="s">
        <v>1076</v>
      </c>
      <c r="N584" s="107" t="s">
        <v>1076</v>
      </c>
      <c r="O584" s="107" t="s">
        <v>1076</v>
      </c>
      <c r="P584" s="107" t="s">
        <v>1076</v>
      </c>
      <c r="Q584" s="107" t="s">
        <v>1076</v>
      </c>
      <c r="R584" s="107" t="s">
        <v>1076</v>
      </c>
      <c r="S584" s="107" t="s">
        <v>1077</v>
      </c>
      <c r="T584" s="107" t="s">
        <v>1077</v>
      </c>
      <c r="U584" s="107" t="s">
        <v>1077</v>
      </c>
      <c r="V584" s="107" t="s">
        <v>1077</v>
      </c>
      <c r="W584" s="107" t="s">
        <v>18</v>
      </c>
      <c r="X584" s="105" t="s">
        <v>1271</v>
      </c>
      <c r="Y584" s="107" t="s">
        <v>296</v>
      </c>
      <c r="Z584" s="107">
        <v>1</v>
      </c>
      <c r="AA584" s="107" t="s">
        <v>1089</v>
      </c>
      <c r="AB584" s="110">
        <v>4</v>
      </c>
      <c r="AC584" s="110">
        <v>4</v>
      </c>
      <c r="AD584" s="107">
        <v>2694</v>
      </c>
      <c r="AE584" s="107">
        <v>28</v>
      </c>
      <c r="AF584" s="107">
        <v>2</v>
      </c>
      <c r="AG584" s="107">
        <v>784877</v>
      </c>
      <c r="AH584" s="107">
        <v>12</v>
      </c>
      <c r="AI584" s="107" t="s">
        <v>1750</v>
      </c>
      <c r="AJ584" s="110">
        <v>2</v>
      </c>
      <c r="AK584" s="110" t="s">
        <v>405</v>
      </c>
      <c r="AL584" s="107" t="s">
        <v>316</v>
      </c>
      <c r="AM584" s="107">
        <v>4</v>
      </c>
      <c r="AN584" s="110" t="s">
        <v>831</v>
      </c>
      <c r="AO584" s="110">
        <v>1100</v>
      </c>
      <c r="AP584" s="107" t="s">
        <v>440</v>
      </c>
      <c r="AQ584" s="107" t="s">
        <v>441</v>
      </c>
      <c r="AR584" s="107" t="s">
        <v>319</v>
      </c>
      <c r="AS584" s="107" t="s">
        <v>481</v>
      </c>
      <c r="AT584" s="107" t="s">
        <v>478</v>
      </c>
      <c r="AU584" s="111">
        <v>17.472704</v>
      </c>
      <c r="AV584" s="111">
        <v>17.155892000000001</v>
      </c>
      <c r="AW584" s="111">
        <v>32.959387999999997</v>
      </c>
      <c r="AX584" s="111">
        <v>19.615583999999998</v>
      </c>
      <c r="AY584" s="111">
        <v>21.001328000000001</v>
      </c>
      <c r="AZ584" s="111">
        <v>31.770904999999999</v>
      </c>
      <c r="BA584" s="111">
        <v>13.873054</v>
      </c>
      <c r="BB584" s="111">
        <v>2.3397079999999999</v>
      </c>
      <c r="BC584" s="111">
        <v>6.8947130000000003</v>
      </c>
      <c r="BD584" s="111">
        <v>13.699291000000001</v>
      </c>
      <c r="BE584" s="111">
        <v>445.63595600000002</v>
      </c>
      <c r="BF584" s="111">
        <v>28.7</v>
      </c>
      <c r="BG584" s="107">
        <v>163136.40719100001</v>
      </c>
      <c r="BH584" s="112">
        <v>163035.70640200001</v>
      </c>
      <c r="BI584" s="111">
        <v>23.545102</v>
      </c>
      <c r="BJ584" s="112">
        <v>1124.3290320000001</v>
      </c>
      <c r="BK584" s="112">
        <v>122353.338557</v>
      </c>
      <c r="BL584" s="111">
        <v>17.669882999999999</v>
      </c>
      <c r="BM584" s="112">
        <v>900.71935499999995</v>
      </c>
      <c r="BN584" s="112">
        <v>81545.081342000005</v>
      </c>
      <c r="BO584" s="111">
        <v>11.776483000000001</v>
      </c>
      <c r="BP584" s="112">
        <v>670.32258100000001</v>
      </c>
      <c r="BQ584" s="112">
        <v>40752.319054</v>
      </c>
      <c r="BR584" s="111">
        <v>5.8853210000000002</v>
      </c>
      <c r="BS584" s="107">
        <v>455.73548399999999</v>
      </c>
      <c r="BT584" s="107">
        <v>1143485.0087979999</v>
      </c>
      <c r="BU584" s="112">
        <v>1143371.601975</v>
      </c>
      <c r="BV584" s="107">
        <v>19.376515999999999</v>
      </c>
      <c r="BW584" s="107">
        <v>1066.583871</v>
      </c>
      <c r="BX584" s="107">
        <v>857431.31863300002</v>
      </c>
      <c r="BY584" s="107">
        <v>14.530737</v>
      </c>
      <c r="BZ584" s="107">
        <v>759.02258099999995</v>
      </c>
      <c r="CA584" s="107">
        <v>571682.052853</v>
      </c>
      <c r="CB584" s="107">
        <v>9.6881950000000003</v>
      </c>
      <c r="CC584" s="107">
        <v>573.28064500000005</v>
      </c>
      <c r="CD584" s="107">
        <v>285599.54671299999</v>
      </c>
      <c r="CE584" s="107">
        <v>4.8400049999999997</v>
      </c>
      <c r="CF584" s="107">
        <v>328.383871</v>
      </c>
      <c r="CG584" s="107">
        <v>738471.48121100001</v>
      </c>
      <c r="CH584" s="112">
        <v>751692.55051600002</v>
      </c>
      <c r="CI584" s="107">
        <v>47.138373999999999</v>
      </c>
      <c r="CJ584" s="107">
        <v>1062.4838709999999</v>
      </c>
      <c r="CK584" s="107">
        <v>553836.58859499998</v>
      </c>
      <c r="CL584" s="107">
        <v>34.730896999999999</v>
      </c>
      <c r="CM584" s="107">
        <v>1004.658065</v>
      </c>
      <c r="CN584" s="107">
        <v>369255.45054200001</v>
      </c>
      <c r="CO584" s="107">
        <v>23.155878999999999</v>
      </c>
      <c r="CP584" s="107">
        <v>811.90645199999994</v>
      </c>
      <c r="CQ584" s="107">
        <v>184636.30142100001</v>
      </c>
      <c r="CR584" s="107">
        <v>11.578476999999999</v>
      </c>
      <c r="CS584" s="107">
        <v>429.18064500000003</v>
      </c>
      <c r="CT584" s="107">
        <v>401564.58338500001</v>
      </c>
      <c r="CU584" s="107">
        <v>401184.35833299998</v>
      </c>
      <c r="CV584" s="107">
        <v>26.645206999999999</v>
      </c>
      <c r="CW584" s="107">
        <v>1039.9774190000001</v>
      </c>
      <c r="CX584" s="112">
        <v>301065.87697400001</v>
      </c>
      <c r="CY584" s="107">
        <v>19.995701</v>
      </c>
      <c r="CZ584" s="107">
        <v>895.38709700000004</v>
      </c>
      <c r="DA584" s="112">
        <v>200906.26644100001</v>
      </c>
      <c r="DB584" s="107">
        <v>13.343464000000001</v>
      </c>
      <c r="DC584" s="107">
        <v>718.080645</v>
      </c>
      <c r="DD584" s="112">
        <v>100425.30774</v>
      </c>
      <c r="DE584" s="107">
        <v>6.6698839999999997</v>
      </c>
      <c r="DF584" s="107">
        <v>478.99354799999998</v>
      </c>
      <c r="DG584" s="107">
        <v>634909.09459800005</v>
      </c>
      <c r="DH584" s="112">
        <v>635789.27903400001</v>
      </c>
      <c r="DI584" s="107">
        <v>30.439371000000001</v>
      </c>
      <c r="DJ584" s="107">
        <v>1074.5935480000001</v>
      </c>
      <c r="DK584" s="112">
        <v>476478.91895600001</v>
      </c>
      <c r="DL584" s="107">
        <v>22.812147</v>
      </c>
      <c r="DM584" s="107">
        <v>999.97096799999997</v>
      </c>
      <c r="DN584" s="112">
        <v>317516.85926400003</v>
      </c>
      <c r="DO584" s="107">
        <v>15.201599</v>
      </c>
      <c r="DP584" s="107">
        <v>770.11290299999996</v>
      </c>
      <c r="DQ584" s="112">
        <v>158738.124748</v>
      </c>
      <c r="DR584" s="107">
        <v>7.5998270000000003</v>
      </c>
      <c r="DS584" s="107">
        <v>498.33548400000001</v>
      </c>
      <c r="DT584" s="107">
        <v>44572.57069</v>
      </c>
      <c r="DU584" s="112">
        <v>44591.405526000002</v>
      </c>
      <c r="DV584" s="107">
        <v>45.648159999999997</v>
      </c>
      <c r="DW584" s="107">
        <v>1066.422581</v>
      </c>
      <c r="DX584" s="112">
        <v>33444.162071999999</v>
      </c>
      <c r="DY584" s="107">
        <v>34.236742999999997</v>
      </c>
      <c r="DZ584" s="107">
        <v>956.76129000000003</v>
      </c>
      <c r="EA584" s="112">
        <v>22286.573239000001</v>
      </c>
      <c r="EB584" s="107">
        <v>22.814734000000001</v>
      </c>
      <c r="EC584" s="107">
        <v>760.419355</v>
      </c>
      <c r="ED584" s="112">
        <v>11136.801315999999</v>
      </c>
      <c r="EE584" s="107">
        <v>11.400728000000001</v>
      </c>
      <c r="EF584" s="107">
        <v>514.232258</v>
      </c>
      <c r="EG584" s="107">
        <v>7002319.8435220001</v>
      </c>
      <c r="EH584" s="111">
        <v>6992331.9372359999</v>
      </c>
      <c r="EI584" s="107">
        <v>19.746084</v>
      </c>
      <c r="EJ584" s="107">
        <v>1101.8305789999999</v>
      </c>
      <c r="EK584" s="112">
        <v>6116390.1067819996</v>
      </c>
      <c r="EL584" s="107">
        <v>17.272456999999999</v>
      </c>
      <c r="EM584" s="107">
        <v>906.14710700000001</v>
      </c>
      <c r="EN584" s="112">
        <v>5248923.2203280004</v>
      </c>
      <c r="EO584" s="107">
        <v>14.822763</v>
      </c>
      <c r="EP584" s="107">
        <v>824.54710699999998</v>
      </c>
      <c r="EQ584" s="112">
        <v>4380951.3184740003</v>
      </c>
      <c r="ER584" s="107">
        <v>12.371643000000001</v>
      </c>
      <c r="ES584" s="107">
        <v>735.22231399999998</v>
      </c>
      <c r="ET584" s="112">
        <v>3496554.7084940001</v>
      </c>
      <c r="EU584" s="107">
        <v>9.8741400000000006</v>
      </c>
      <c r="EV584" s="107">
        <v>644.17438000000004</v>
      </c>
      <c r="EW584" s="112">
        <v>2631074.6506249998</v>
      </c>
      <c r="EX584" s="107">
        <v>7.4300560000000004</v>
      </c>
      <c r="EY584" s="107">
        <v>557.55537200000003</v>
      </c>
      <c r="EZ584" s="112">
        <v>1751346.444963</v>
      </c>
      <c r="FA584" s="107">
        <v>4.9457370000000003</v>
      </c>
      <c r="FB584" s="107">
        <v>474.23966899999999</v>
      </c>
      <c r="FC584" s="112">
        <v>875249.59281900001</v>
      </c>
      <c r="FD584" s="107">
        <v>2.4716719999999999</v>
      </c>
      <c r="FE584" s="107">
        <v>396.54380200000003</v>
      </c>
      <c r="FF584" s="107">
        <v>197.89792600000001</v>
      </c>
      <c r="FG584" s="112">
        <v>195.70622299999999</v>
      </c>
      <c r="FH584" s="107">
        <v>0.57822600000000002</v>
      </c>
      <c r="FI584" s="107">
        <v>185.42590200000001</v>
      </c>
      <c r="FJ584" s="112">
        <v>98.061494999999994</v>
      </c>
      <c r="FK584" s="107">
        <v>0.28972799999999999</v>
      </c>
      <c r="FL584" s="107">
        <v>165.04213100000001</v>
      </c>
      <c r="FM584" s="107">
        <v>227.57637800000001</v>
      </c>
      <c r="FN584" s="112">
        <v>226.098994</v>
      </c>
      <c r="FO584" s="107">
        <v>1.655311</v>
      </c>
      <c r="FP584" s="107">
        <v>174.979344</v>
      </c>
      <c r="FQ584" s="112">
        <v>113.748615</v>
      </c>
      <c r="FR584" s="107">
        <v>0.83277400000000001</v>
      </c>
      <c r="FS584" s="107">
        <v>165.724918</v>
      </c>
      <c r="FT584" s="107">
        <v>140.329903</v>
      </c>
      <c r="FU584" s="107">
        <v>12.181414999999999</v>
      </c>
      <c r="FV584" s="107">
        <v>880.30422499999997</v>
      </c>
      <c r="FW584" s="107">
        <v>139.87483900000001</v>
      </c>
      <c r="FX584" s="107">
        <v>12.141913000000001</v>
      </c>
      <c r="FY584" s="107">
        <v>895.27391299999999</v>
      </c>
      <c r="FZ584" s="107">
        <v>7651747.1503149997</v>
      </c>
      <c r="GA584" s="107">
        <v>51.667758999999997</v>
      </c>
      <c r="GB584" s="107">
        <v>1132.719355</v>
      </c>
      <c r="GC584" s="107">
        <v>74704683.772515997</v>
      </c>
      <c r="GD584" s="107">
        <v>504.43690099999998</v>
      </c>
      <c r="GE584" s="113">
        <v>1131.9483869999999</v>
      </c>
      <c r="GF584" s="113">
        <v>154.489836</v>
      </c>
      <c r="GG584" s="113">
        <v>21</v>
      </c>
      <c r="GH584" s="113">
        <v>4</v>
      </c>
      <c r="GI584" s="113">
        <v>78.099999999999994</v>
      </c>
      <c r="GJ584" s="113">
        <v>28.7</v>
      </c>
      <c r="GK584" s="113">
        <v>115</v>
      </c>
      <c r="GL584" s="107">
        <v>0</v>
      </c>
      <c r="GM584" s="107">
        <v>5</v>
      </c>
      <c r="GN584" s="107">
        <v>0</v>
      </c>
      <c r="GO584" s="133">
        <v>0</v>
      </c>
      <c r="GP584" s="133">
        <v>0</v>
      </c>
      <c r="GQ584" s="133">
        <v>0</v>
      </c>
      <c r="GR584" s="133" t="s">
        <v>1103</v>
      </c>
      <c r="GS584" s="72"/>
      <c r="GT584" s="72">
        <v>0.90790000000000004</v>
      </c>
      <c r="GU584" s="72">
        <v>0.94020000000000004</v>
      </c>
      <c r="GV584" s="72">
        <v>0.94740000000000002</v>
      </c>
      <c r="GW584" s="72">
        <v>0.92090000000000005</v>
      </c>
      <c r="GX584" s="72" t="s">
        <v>1085</v>
      </c>
      <c r="GY584" s="72">
        <v>1</v>
      </c>
      <c r="GZ584" s="72">
        <v>2400</v>
      </c>
      <c r="HA584" s="133" t="s">
        <v>1086</v>
      </c>
      <c r="HB584" s="133" t="s">
        <v>981</v>
      </c>
      <c r="HC584" s="53" t="str">
        <f t="shared" si="60"/>
        <v>297</v>
      </c>
      <c r="HD584" s="56">
        <f t="shared" si="59"/>
        <v>2019</v>
      </c>
      <c r="HF584" s="56" t="e">
        <f>MATCH(ROUND(#REF!,1),#REF!,0)</f>
        <v>#REF!</v>
      </c>
      <c r="HG584" s="56" t="e">
        <f>MATCH(ROUND(#REF!,1),#REF!,0)</f>
        <v>#REF!</v>
      </c>
      <c r="HH584" s="56" t="e">
        <f>MATCH(ROUND(#REF!,1),#REF!,0)</f>
        <v>#REF!</v>
      </c>
      <c r="HI584" s="56" t="e">
        <f>MATCH(ROUND(#REF!,1),#REF!,0)</f>
        <v>#REF!</v>
      </c>
      <c r="HK584" s="115">
        <f t="shared" si="62"/>
        <v>4</v>
      </c>
      <c r="HL584" s="115" t="str" cm="1">
        <f t="array" ref="HL584">IFERROR(INDEX(#REF!,'5. Data Set'!HH584),"")</f>
        <v/>
      </c>
      <c r="HN584" s="116" t="str" cm="1">
        <f t="array" ref="HN584">IF(IFERROR(INDEX($E$5:$E$900,SMALL(IF(ROUND($EH$5:$EH$900,1)=ROUND($EH584,1),ROW($EH$5:$EH$900)-4,""),1)),"")=$E584,"",IFERROR(INDEX($E$5:$E$900,SMALL(IF(ROUND($EH$5:$EH$900,1)=ROUND($EH584,1),ROW($EH$5:$EH$900)-4,""),1)),""))</f>
        <v/>
      </c>
      <c r="HO584" s="116" t="str" cm="1">
        <f t="array" ref="HO584">IF(IFERROR(INDEX($E$5:$E$900,SMALL(IF(ROUND($EH$5:$EH$900,1)=ROUND($EH584,1),ROW($EH$5:$EH$900)-4,""),2)),"")=$E584,"",IFERROR(INDEX($E$5:$E$900,SMALL(IF(ROUND($EH$5:$EH$900,1)=ROUND($EH584,1),ROW($EH$5:$EH$900)-4,""),2)),""))</f>
        <v/>
      </c>
      <c r="HP584" s="116" t="str" cm="1">
        <f t="array" ref="HP584">IF(IFERROR(INDEX($E$5:$E$900,SMALL(IF(ROUND($EH$5:$EH$900,1)=ROUND($EH584,1),ROW($EH$5:$EH$900)-4,""),3)),"")=$E584,"",IFERROR(INDEX($E$5:$E$900,SMALL(IF(ROUND($EH$5:$EH$900,1)=ROUND($EH584,1),ROW($EH$5:$EH$900)-4,""),3)),""))</f>
        <v/>
      </c>
      <c r="HQ584" s="117" t="str" cm="1">
        <f t="array" ref="HQ584">IF(IFERROR(INDEX($E$5:$E$900,SMALL(IF(ROUND($EH$5:$EH$900,1)=ROUND($EH584,1),ROW($EH$5:$EH$900)-4,""),4)),"")=$E584,"",IFERROR(INDEX($E$5:$E$900,SMALL(IF(ROUND($EH$5:$EH$900,1)=ROUND($EH584,1),ROW($EH$5:$EH$900)-4,""),4)),""))</f>
        <v/>
      </c>
      <c r="HR584" s="118"/>
      <c r="HS584" s="105" t="str">
        <f t="shared" si="63"/>
        <v>BCTP</v>
      </c>
      <c r="HT584" s="119" t="str">
        <f t="shared" si="64"/>
        <v/>
      </c>
      <c r="HU584" s="119" t="str">
        <f t="shared" si="64"/>
        <v/>
      </c>
      <c r="HV584" s="119" t="str">
        <f t="shared" si="64"/>
        <v/>
      </c>
      <c r="HW584" s="119" t="str">
        <f t="shared" si="61"/>
        <v/>
      </c>
    </row>
    <row r="585" spans="1:231" ht="12.75" customHeight="1" x14ac:dyDescent="0.25">
      <c r="A585" s="110" t="s">
        <v>1072</v>
      </c>
      <c r="B585" s="110" t="s">
        <v>1748</v>
      </c>
      <c r="C585" s="107" t="s">
        <v>1095</v>
      </c>
      <c r="D585" s="107">
        <v>2019</v>
      </c>
      <c r="E585" s="109" t="s">
        <v>1751</v>
      </c>
      <c r="F585" s="107" t="s">
        <v>309</v>
      </c>
      <c r="G585" s="107" t="s">
        <v>1076</v>
      </c>
      <c r="H585" s="107" t="s">
        <v>1076</v>
      </c>
      <c r="I585" s="107" t="s">
        <v>1076</v>
      </c>
      <c r="J585" s="107" t="s">
        <v>1076</v>
      </c>
      <c r="K585" s="107" t="s">
        <v>1076</v>
      </c>
      <c r="L585" s="107" t="s">
        <v>1076</v>
      </c>
      <c r="M585" s="107" t="s">
        <v>1076</v>
      </c>
      <c r="N585" s="107" t="s">
        <v>1076</v>
      </c>
      <c r="O585" s="107" t="s">
        <v>1076</v>
      </c>
      <c r="P585" s="107" t="s">
        <v>1076</v>
      </c>
      <c r="Q585" s="107" t="s">
        <v>1076</v>
      </c>
      <c r="R585" s="107" t="s">
        <v>1076</v>
      </c>
      <c r="S585" s="107" t="s">
        <v>1077</v>
      </c>
      <c r="T585" s="107" t="s">
        <v>1077</v>
      </c>
      <c r="U585" s="107" t="s">
        <v>1077</v>
      </c>
      <c r="V585" s="107" t="s">
        <v>1077</v>
      </c>
      <c r="W585" s="107" t="s">
        <v>18</v>
      </c>
      <c r="X585" s="105" t="s">
        <v>1271</v>
      </c>
      <c r="Y585" s="107" t="s">
        <v>296</v>
      </c>
      <c r="Z585" s="107">
        <v>1</v>
      </c>
      <c r="AA585" s="107" t="s">
        <v>1736</v>
      </c>
      <c r="AB585" s="110">
        <v>4</v>
      </c>
      <c r="AC585" s="110">
        <v>4</v>
      </c>
      <c r="AD585" s="107">
        <v>3392</v>
      </c>
      <c r="AE585" s="107">
        <v>6</v>
      </c>
      <c r="AF585" s="107">
        <v>2</v>
      </c>
      <c r="AG585" s="107">
        <v>195053</v>
      </c>
      <c r="AH585" s="107">
        <v>24</v>
      </c>
      <c r="AI585" s="107" t="s">
        <v>1752</v>
      </c>
      <c r="AJ585" s="110">
        <v>2</v>
      </c>
      <c r="AK585" s="110" t="s">
        <v>405</v>
      </c>
      <c r="AL585" s="107" t="s">
        <v>316</v>
      </c>
      <c r="AM585" s="107">
        <v>4</v>
      </c>
      <c r="AN585" s="110" t="s">
        <v>831</v>
      </c>
      <c r="AO585" s="110">
        <v>1100</v>
      </c>
      <c r="AP585" s="107" t="s">
        <v>440</v>
      </c>
      <c r="AQ585" s="107" t="s">
        <v>441</v>
      </c>
      <c r="AR585" s="107" t="s">
        <v>319</v>
      </c>
      <c r="AS585" s="107" t="s">
        <v>481</v>
      </c>
      <c r="AT585" s="107" t="s">
        <v>478</v>
      </c>
      <c r="AU585" s="111">
        <v>10.523261</v>
      </c>
      <c r="AV585" s="111">
        <v>15.965954</v>
      </c>
      <c r="AW585" s="111">
        <v>15.513263</v>
      </c>
      <c r="AX585" s="111">
        <v>8.1029669999999996</v>
      </c>
      <c r="AY585" s="111">
        <v>9.1304960000000008</v>
      </c>
      <c r="AZ585" s="111">
        <v>13.152551000000001</v>
      </c>
      <c r="BA585" s="111">
        <v>8.4606139999999996</v>
      </c>
      <c r="BB585" s="111">
        <v>3.6131069999999998</v>
      </c>
      <c r="BC585" s="111">
        <v>8.1169270000000004</v>
      </c>
      <c r="BD585" s="111">
        <v>26.890453000000001</v>
      </c>
      <c r="BE585" s="111">
        <v>128.477519</v>
      </c>
      <c r="BF585" s="111">
        <v>17.7</v>
      </c>
      <c r="BG585" s="107">
        <v>64017.049274999998</v>
      </c>
      <c r="BH585" s="112">
        <v>63739.991492000001</v>
      </c>
      <c r="BI585" s="111">
        <v>9.2051280000000002</v>
      </c>
      <c r="BJ585" s="112">
        <v>622.00555599999996</v>
      </c>
      <c r="BK585" s="112">
        <v>48006.257624999998</v>
      </c>
      <c r="BL585" s="111">
        <v>6.932912</v>
      </c>
      <c r="BM585" s="112">
        <v>570.66666699999996</v>
      </c>
      <c r="BN585" s="112">
        <v>32022.267883</v>
      </c>
      <c r="BO585" s="111">
        <v>4.624555</v>
      </c>
      <c r="BP585" s="112">
        <v>481.16388899999998</v>
      </c>
      <c r="BQ585" s="112">
        <v>16003.49509</v>
      </c>
      <c r="BR585" s="111">
        <v>2.3111739999999998</v>
      </c>
      <c r="BS585" s="107">
        <v>325.669444</v>
      </c>
      <c r="BT585" s="107">
        <v>833597.09781599999</v>
      </c>
      <c r="BU585" s="112">
        <v>834267.07559799997</v>
      </c>
      <c r="BV585" s="107">
        <v>14.138177000000001</v>
      </c>
      <c r="BW585" s="107">
        <v>634.31111099999998</v>
      </c>
      <c r="BX585" s="107">
        <v>625381.59485500003</v>
      </c>
      <c r="BY585" s="107">
        <v>10.598231</v>
      </c>
      <c r="BZ585" s="107">
        <v>601.24444400000004</v>
      </c>
      <c r="CA585" s="107">
        <v>416837.49628800002</v>
      </c>
      <c r="CB585" s="107">
        <v>7.0640710000000002</v>
      </c>
      <c r="CC585" s="107">
        <v>499.65277800000001</v>
      </c>
      <c r="CD585" s="107">
        <v>208505.66094199999</v>
      </c>
      <c r="CE585" s="107">
        <v>3.533509</v>
      </c>
      <c r="CF585" s="107">
        <v>302.05555600000002</v>
      </c>
      <c r="CG585" s="107">
        <v>217704.12899999999</v>
      </c>
      <c r="CH585" s="112">
        <v>214973.45905899999</v>
      </c>
      <c r="CI585" s="107">
        <v>13.48091</v>
      </c>
      <c r="CJ585" s="107">
        <v>608.96666700000003</v>
      </c>
      <c r="CK585" s="107">
        <v>163279.89142199999</v>
      </c>
      <c r="CL585" s="107">
        <v>10.239224</v>
      </c>
      <c r="CM585" s="107">
        <v>606.71666700000003</v>
      </c>
      <c r="CN585" s="107">
        <v>108883.35138399999</v>
      </c>
      <c r="CO585" s="107">
        <v>6.828036</v>
      </c>
      <c r="CP585" s="107">
        <v>503.58888899999999</v>
      </c>
      <c r="CQ585" s="107">
        <v>54455.099324000003</v>
      </c>
      <c r="CR585" s="107">
        <v>3.41486</v>
      </c>
      <c r="CS585" s="107">
        <v>298.66666700000002</v>
      </c>
      <c r="CT585" s="107">
        <v>97218.808411000005</v>
      </c>
      <c r="CU585" s="107">
        <v>97212.493189999994</v>
      </c>
      <c r="CV585" s="107">
        <v>6.4565000000000001</v>
      </c>
      <c r="CW585" s="107">
        <v>558.88611100000003</v>
      </c>
      <c r="CX585" s="112">
        <v>73069.298326000004</v>
      </c>
      <c r="CY585" s="107">
        <v>4.8529970000000002</v>
      </c>
      <c r="CZ585" s="107">
        <v>514.91666699999996</v>
      </c>
      <c r="DA585" s="112">
        <v>48642.815666000002</v>
      </c>
      <c r="DB585" s="107">
        <v>3.2306789999999999</v>
      </c>
      <c r="DC585" s="107">
        <v>449.75277799999998</v>
      </c>
      <c r="DD585" s="112">
        <v>24305.710596000001</v>
      </c>
      <c r="DE585" s="107">
        <v>1.6142970000000001</v>
      </c>
      <c r="DF585" s="107">
        <v>292.86944399999999</v>
      </c>
      <c r="DG585" s="107">
        <v>158145.33076499999</v>
      </c>
      <c r="DH585" s="112">
        <v>158117.86265</v>
      </c>
      <c r="DI585" s="107">
        <v>7.5701309999999999</v>
      </c>
      <c r="DJ585" s="107">
        <v>586.52222200000006</v>
      </c>
      <c r="DK585" s="112">
        <v>118566.807514</v>
      </c>
      <c r="DL585" s="107">
        <v>5.6765650000000001</v>
      </c>
      <c r="DM585" s="107">
        <v>542.14166699999998</v>
      </c>
      <c r="DN585" s="112">
        <v>79068.526278000005</v>
      </c>
      <c r="DO585" s="107">
        <v>3.7855249999999998</v>
      </c>
      <c r="DP585" s="107">
        <v>465.36944399999999</v>
      </c>
      <c r="DQ585" s="112">
        <v>39448.520163000001</v>
      </c>
      <c r="DR585" s="107">
        <v>1.888657</v>
      </c>
      <c r="DS585" s="107">
        <v>298.74166700000001</v>
      </c>
      <c r="DT585" s="107">
        <v>11109.326139000001</v>
      </c>
      <c r="DU585" s="112">
        <v>11106.991148999999</v>
      </c>
      <c r="DV585" s="107">
        <v>11.370212</v>
      </c>
      <c r="DW585" s="107">
        <v>588.794444</v>
      </c>
      <c r="DX585" s="112">
        <v>8324.9142659999998</v>
      </c>
      <c r="DY585" s="107">
        <v>8.5222029999999993</v>
      </c>
      <c r="DZ585" s="107">
        <v>530.05555600000002</v>
      </c>
      <c r="EA585" s="112">
        <v>5544.2597470000001</v>
      </c>
      <c r="EB585" s="107">
        <v>5.6756510000000002</v>
      </c>
      <c r="EC585" s="107">
        <v>456.38611100000003</v>
      </c>
      <c r="ED585" s="112">
        <v>2777.0594179999998</v>
      </c>
      <c r="EE585" s="107">
        <v>2.8428719999999998</v>
      </c>
      <c r="EF585" s="107">
        <v>366.80555600000002</v>
      </c>
      <c r="EG585" s="107">
        <v>3065951.7877150001</v>
      </c>
      <c r="EH585" s="111">
        <v>3066727.2679980001</v>
      </c>
      <c r="EI585" s="107">
        <v>8.660323</v>
      </c>
      <c r="EJ585" s="107">
        <v>618.68095200000005</v>
      </c>
      <c r="EK585" s="112">
        <v>2682483.1742980001</v>
      </c>
      <c r="EL585" s="107">
        <v>7.5752319999999997</v>
      </c>
      <c r="EM585" s="107">
        <v>596.680159</v>
      </c>
      <c r="EN585" s="112">
        <v>2301144.01339</v>
      </c>
      <c r="EO585" s="107">
        <v>6.4983449999999996</v>
      </c>
      <c r="EP585" s="107">
        <v>559.13888899999995</v>
      </c>
      <c r="EQ585" s="112">
        <v>1921425.7881110001</v>
      </c>
      <c r="ER585" s="107">
        <v>5.4260349999999997</v>
      </c>
      <c r="ES585" s="107">
        <v>521.12142900000003</v>
      </c>
      <c r="ET585" s="112">
        <v>1535541.393291</v>
      </c>
      <c r="EU585" s="107">
        <v>4.3363110000000002</v>
      </c>
      <c r="EV585" s="107">
        <v>478.82857100000001</v>
      </c>
      <c r="EW585" s="112">
        <v>1147767.8312939999</v>
      </c>
      <c r="EX585" s="107">
        <v>3.2412529999999999</v>
      </c>
      <c r="EY585" s="107">
        <v>433.81825400000002</v>
      </c>
      <c r="EZ585" s="112">
        <v>766339.36287199997</v>
      </c>
      <c r="FA585" s="107">
        <v>2.1641140000000001</v>
      </c>
      <c r="FB585" s="107">
        <v>386.39365099999998</v>
      </c>
      <c r="FC585" s="112">
        <v>382952.40450399998</v>
      </c>
      <c r="FD585" s="107">
        <v>1.0814429999999999</v>
      </c>
      <c r="FE585" s="107">
        <v>335.68571400000002</v>
      </c>
      <c r="FF585" s="107">
        <v>276.55546299999997</v>
      </c>
      <c r="FG585" s="112">
        <v>274.16153500000001</v>
      </c>
      <c r="FH585" s="107">
        <v>0.81002600000000002</v>
      </c>
      <c r="FI585" s="107">
        <v>172.71197000000001</v>
      </c>
      <c r="FJ585" s="112">
        <v>140.23845299999999</v>
      </c>
      <c r="FK585" s="107">
        <v>0.41434300000000002</v>
      </c>
      <c r="FL585" s="107">
        <v>148.85893899999999</v>
      </c>
      <c r="FM585" s="107">
        <v>231.94811999999999</v>
      </c>
      <c r="FN585" s="112">
        <v>234.32962900000001</v>
      </c>
      <c r="FO585" s="107">
        <v>1.7155689999999999</v>
      </c>
      <c r="FP585" s="107">
        <v>153.42363599999999</v>
      </c>
      <c r="FQ585" s="112">
        <v>115.55427400000001</v>
      </c>
      <c r="FR585" s="107">
        <v>0.84599400000000002</v>
      </c>
      <c r="FS585" s="107">
        <v>143.58197000000001</v>
      </c>
      <c r="FT585" s="107">
        <v>186.858171</v>
      </c>
      <c r="FU585" s="107">
        <v>16.220327000000001</v>
      </c>
      <c r="FV585" s="107">
        <v>597.63125000000002</v>
      </c>
      <c r="FW585" s="107">
        <v>185.67703299999999</v>
      </c>
      <c r="FX585" s="107">
        <v>16.117798000000001</v>
      </c>
      <c r="FY585" s="107">
        <v>604.97272699999996</v>
      </c>
      <c r="FZ585" s="107">
        <v>2438931.698725</v>
      </c>
      <c r="GA585" s="107">
        <v>16.468675000000001</v>
      </c>
      <c r="GB585" s="107">
        <v>622.20833300000004</v>
      </c>
      <c r="GC585" s="107">
        <v>11821943.912539</v>
      </c>
      <c r="GD585" s="107">
        <v>79.826650999999998</v>
      </c>
      <c r="GE585" s="113">
        <v>621.32777799999997</v>
      </c>
      <c r="GF585" s="113">
        <v>132.02651499999999</v>
      </c>
      <c r="GG585" s="113">
        <v>11.2</v>
      </c>
      <c r="GH585" s="113">
        <v>5.4</v>
      </c>
      <c r="GI585" s="113">
        <v>58.8</v>
      </c>
      <c r="GJ585" s="113">
        <v>17.8</v>
      </c>
      <c r="GK585" s="113">
        <v>115</v>
      </c>
      <c r="GL585" s="107">
        <v>0</v>
      </c>
      <c r="GM585" s="107">
        <v>3</v>
      </c>
      <c r="GN585" s="107">
        <v>0</v>
      </c>
      <c r="GO585" s="133">
        <v>0</v>
      </c>
      <c r="GP585" s="133">
        <v>0</v>
      </c>
      <c r="GQ585" s="133">
        <v>0</v>
      </c>
      <c r="GR585" s="133" t="s">
        <v>1103</v>
      </c>
      <c r="GS585" s="72"/>
      <c r="GT585" s="72">
        <v>0.90339999999999998</v>
      </c>
      <c r="GU585" s="72">
        <v>0.93940000000000001</v>
      </c>
      <c r="GV585" s="72">
        <v>0.95130000000000003</v>
      </c>
      <c r="GW585" s="72">
        <v>0.93679999999999997</v>
      </c>
      <c r="GX585" s="72" t="s">
        <v>1085</v>
      </c>
      <c r="GY585" s="72">
        <v>0.99</v>
      </c>
      <c r="GZ585" s="72">
        <v>1100</v>
      </c>
      <c r="HA585" s="133" t="s">
        <v>1086</v>
      </c>
      <c r="HB585" s="133" t="s">
        <v>981</v>
      </c>
      <c r="HC585" s="53" t="str">
        <f t="shared" si="60"/>
        <v>298</v>
      </c>
      <c r="HD585" s="56">
        <f t="shared" si="59"/>
        <v>2019</v>
      </c>
      <c r="HF585" s="56" t="e">
        <f>MATCH(ROUND(#REF!,1),#REF!,0)</f>
        <v>#REF!</v>
      </c>
      <c r="HG585" s="56" t="e">
        <f>MATCH(ROUND(#REF!,1),#REF!,0)</f>
        <v>#REF!</v>
      </c>
      <c r="HH585" s="56" t="e">
        <f>MATCH(ROUND(#REF!,1),#REF!,0)</f>
        <v>#REF!</v>
      </c>
      <c r="HI585" s="56" t="e">
        <f>MATCH(ROUND(#REF!,1),#REF!,0)</f>
        <v>#REF!</v>
      </c>
      <c r="HK585" s="115">
        <f t="shared" si="62"/>
        <v>4</v>
      </c>
      <c r="HL585" s="115" t="str" cm="1">
        <f t="array" ref="HL585">IFERROR(INDEX(#REF!,'5. Data Set'!HH585),"")</f>
        <v/>
      </c>
      <c r="HN585" s="116" t="str" cm="1">
        <f t="array" ref="HN585">IF(IFERROR(INDEX($E$5:$E$900,SMALL(IF(ROUND($EH$5:$EH$900,1)=ROUND($EH585,1),ROW($EH$5:$EH$900)-4,""),1)),"")=$E585,"",IFERROR(INDEX($E$5:$E$900,SMALL(IF(ROUND($EH$5:$EH$900,1)=ROUND($EH585,1),ROW($EH$5:$EH$900)-4,""),1)),""))</f>
        <v/>
      </c>
      <c r="HO585" s="116" t="str" cm="1">
        <f t="array" ref="HO585">IF(IFERROR(INDEX($E$5:$E$900,SMALL(IF(ROUND($EH$5:$EH$900,1)=ROUND($EH585,1),ROW($EH$5:$EH$900)-4,""),2)),"")=$E585,"",IFERROR(INDEX($E$5:$E$900,SMALL(IF(ROUND($EH$5:$EH$900,1)=ROUND($EH585,1),ROW($EH$5:$EH$900)-4,""),2)),""))</f>
        <v/>
      </c>
      <c r="HP585" s="116" t="str" cm="1">
        <f t="array" ref="HP585">IF(IFERROR(INDEX($E$5:$E$900,SMALL(IF(ROUND($EH$5:$EH$900,1)=ROUND($EH585,1),ROW($EH$5:$EH$900)-4,""),3)),"")=$E585,"",IFERROR(INDEX($E$5:$E$900,SMALL(IF(ROUND($EH$5:$EH$900,1)=ROUND($EH585,1),ROW($EH$5:$EH$900)-4,""),3)),""))</f>
        <v/>
      </c>
      <c r="HQ585" s="117" t="str" cm="1">
        <f t="array" ref="HQ585">IF(IFERROR(INDEX($E$5:$E$900,SMALL(IF(ROUND($EH$5:$EH$900,1)=ROUND($EH585,1),ROW($EH$5:$EH$900)-4,""),4)),"")=$E585,"",IFERROR(INDEX($E$5:$E$900,SMALL(IF(ROUND($EH$5:$EH$900,1)=ROUND($EH585,1),ROW($EH$5:$EH$900)-4,""),4)),""))</f>
        <v/>
      </c>
      <c r="HR585" s="118"/>
      <c r="HS585" s="105" t="str">
        <f t="shared" si="63"/>
        <v>BCTP</v>
      </c>
      <c r="HT585" s="119" t="str">
        <f t="shared" si="64"/>
        <v/>
      </c>
      <c r="HU585" s="119" t="str">
        <f t="shared" si="64"/>
        <v/>
      </c>
      <c r="HV585" s="119" t="str">
        <f t="shared" si="64"/>
        <v/>
      </c>
      <c r="HW585" s="119" t="str">
        <f t="shared" si="61"/>
        <v/>
      </c>
    </row>
    <row r="586" spans="1:231" ht="12.75" customHeight="1" x14ac:dyDescent="0.25">
      <c r="A586" s="110" t="s">
        <v>1072</v>
      </c>
      <c r="B586" s="110" t="s">
        <v>1748</v>
      </c>
      <c r="C586" s="107" t="s">
        <v>1095</v>
      </c>
      <c r="D586" s="107">
        <v>2019</v>
      </c>
      <c r="E586" s="109" t="s">
        <v>1753</v>
      </c>
      <c r="F586" s="107" t="s">
        <v>49</v>
      </c>
      <c r="G586" s="107" t="s">
        <v>1076</v>
      </c>
      <c r="H586" s="107" t="s">
        <v>1076</v>
      </c>
      <c r="I586" s="107" t="s">
        <v>1076</v>
      </c>
      <c r="J586" s="107" t="s">
        <v>1076</v>
      </c>
      <c r="K586" s="107" t="s">
        <v>1076</v>
      </c>
      <c r="L586" s="107" t="s">
        <v>1076</v>
      </c>
      <c r="M586" s="107" t="s">
        <v>1076</v>
      </c>
      <c r="N586" s="107" t="s">
        <v>1076</v>
      </c>
      <c r="O586" s="107" t="s">
        <v>1076</v>
      </c>
      <c r="P586" s="107" t="s">
        <v>1076</v>
      </c>
      <c r="Q586" s="107" t="s">
        <v>1076</v>
      </c>
      <c r="R586" s="107" t="s">
        <v>1076</v>
      </c>
      <c r="S586" s="107" t="s">
        <v>1077</v>
      </c>
      <c r="T586" s="107" t="s">
        <v>1077</v>
      </c>
      <c r="U586" s="107" t="s">
        <v>1077</v>
      </c>
      <c r="V586" s="107" t="s">
        <v>1077</v>
      </c>
      <c r="W586" s="107" t="s">
        <v>18</v>
      </c>
      <c r="X586" s="105" t="s">
        <v>1271</v>
      </c>
      <c r="Y586" s="107" t="s">
        <v>296</v>
      </c>
      <c r="Z586" s="107">
        <v>1</v>
      </c>
      <c r="AA586" s="107" t="s">
        <v>1109</v>
      </c>
      <c r="AB586" s="110">
        <v>4</v>
      </c>
      <c r="AC586" s="110">
        <v>4</v>
      </c>
      <c r="AD586" s="107">
        <v>2095</v>
      </c>
      <c r="AE586" s="107">
        <v>20</v>
      </c>
      <c r="AF586" s="107">
        <v>2</v>
      </c>
      <c r="AG586" s="107">
        <v>391657</v>
      </c>
      <c r="AH586" s="107">
        <v>12</v>
      </c>
      <c r="AI586" s="107" t="s">
        <v>1754</v>
      </c>
      <c r="AJ586" s="110">
        <v>2</v>
      </c>
      <c r="AK586" s="110" t="s">
        <v>405</v>
      </c>
      <c r="AL586" s="107" t="s">
        <v>316</v>
      </c>
      <c r="AM586" s="107">
        <v>4</v>
      </c>
      <c r="AN586" s="110" t="s">
        <v>831</v>
      </c>
      <c r="AO586" s="110">
        <v>1100</v>
      </c>
      <c r="AP586" s="107" t="s">
        <v>440</v>
      </c>
      <c r="AQ586" s="107" t="s">
        <v>441</v>
      </c>
      <c r="AR586" s="107" t="s">
        <v>319</v>
      </c>
      <c r="AS586" s="107" t="s">
        <v>481</v>
      </c>
      <c r="AT586" s="107" t="s">
        <v>478</v>
      </c>
      <c r="AU586" s="111">
        <v>20.303785000000001</v>
      </c>
      <c r="AV586" s="111">
        <v>22.201694</v>
      </c>
      <c r="AW586" s="111">
        <v>29.427989</v>
      </c>
      <c r="AX586" s="111">
        <v>17.721329000000001</v>
      </c>
      <c r="AY586" s="111">
        <v>19.446206</v>
      </c>
      <c r="AZ586" s="111">
        <v>29.428916000000001</v>
      </c>
      <c r="BA586" s="111">
        <v>15.545441</v>
      </c>
      <c r="BB586" s="111">
        <v>2.9303360000000001</v>
      </c>
      <c r="BC586" s="111">
        <v>8.7394250000000007</v>
      </c>
      <c r="BD586" s="111">
        <v>20.084675000000001</v>
      </c>
      <c r="BE586" s="111">
        <v>349.22527200000002</v>
      </c>
      <c r="BF586" s="111">
        <v>30</v>
      </c>
      <c r="BG586" s="107">
        <v>145417.68041100001</v>
      </c>
      <c r="BH586" s="112">
        <v>145254.862039</v>
      </c>
      <c r="BI586" s="111">
        <v>20.977249</v>
      </c>
      <c r="BJ586" s="112">
        <v>706.78333299999997</v>
      </c>
      <c r="BK586" s="112">
        <v>109028.29002099999</v>
      </c>
      <c r="BL586" s="111">
        <v>15.745521999999999</v>
      </c>
      <c r="BM586" s="112">
        <v>672.19166700000005</v>
      </c>
      <c r="BN586" s="112">
        <v>72769.840276000003</v>
      </c>
      <c r="BO586" s="111">
        <v>10.509191</v>
      </c>
      <c r="BP586" s="112">
        <v>552.87222199999997</v>
      </c>
      <c r="BQ586" s="112">
        <v>36426.668985999997</v>
      </c>
      <c r="BR586" s="111">
        <v>5.2606250000000001</v>
      </c>
      <c r="BS586" s="107">
        <v>409.07222200000001</v>
      </c>
      <c r="BT586" s="107">
        <v>1184579.470827</v>
      </c>
      <c r="BU586" s="112">
        <v>1183935.6240020001</v>
      </c>
      <c r="BV586" s="107">
        <v>20.063948</v>
      </c>
      <c r="BW586" s="107">
        <v>718.56111099999998</v>
      </c>
      <c r="BX586" s="107">
        <v>888194.37261399999</v>
      </c>
      <c r="BY586" s="107">
        <v>15.052073</v>
      </c>
      <c r="BZ586" s="107">
        <v>610.28888900000004</v>
      </c>
      <c r="CA586" s="107">
        <v>592457.00714100001</v>
      </c>
      <c r="CB586" s="107">
        <v>10.040264000000001</v>
      </c>
      <c r="CC586" s="107">
        <v>481.37777799999998</v>
      </c>
      <c r="CD586" s="107">
        <v>296328.48704500002</v>
      </c>
      <c r="CE586" s="107">
        <v>5.0218259999999999</v>
      </c>
      <c r="CF586" s="107">
        <v>296.88611100000003</v>
      </c>
      <c r="CG586" s="107">
        <v>463080.87106500001</v>
      </c>
      <c r="CH586" s="112">
        <v>452860.504755</v>
      </c>
      <c r="CI586" s="107">
        <v>28.398721999999999</v>
      </c>
      <c r="CJ586" s="107">
        <v>659.14166699999998</v>
      </c>
      <c r="CK586" s="107">
        <v>347199.37020599999</v>
      </c>
      <c r="CL586" s="107">
        <v>21.772749999999998</v>
      </c>
      <c r="CM586" s="107">
        <v>635.26388899999995</v>
      </c>
      <c r="CN586" s="107">
        <v>231617.45681500001</v>
      </c>
      <c r="CO586" s="107">
        <v>14.524649</v>
      </c>
      <c r="CP586" s="107">
        <v>538.20000000000005</v>
      </c>
      <c r="CQ586" s="107">
        <v>115837.171982</v>
      </c>
      <c r="CR586" s="107">
        <v>7.2641080000000002</v>
      </c>
      <c r="CS586" s="107">
        <v>385.99444399999999</v>
      </c>
      <c r="CT586" s="107">
        <v>244797.55593599999</v>
      </c>
      <c r="CU586" s="107">
        <v>244825.299275</v>
      </c>
      <c r="CV586" s="107">
        <v>16.260407000000001</v>
      </c>
      <c r="CW586" s="107">
        <v>631.25555599999996</v>
      </c>
      <c r="CX586" s="112">
        <v>183810.256811</v>
      </c>
      <c r="CY586" s="107">
        <v>12.208009000000001</v>
      </c>
      <c r="CZ586" s="107">
        <v>568.34444399999995</v>
      </c>
      <c r="DA586" s="112">
        <v>122450.66175</v>
      </c>
      <c r="DB586" s="107">
        <v>8.1327280000000002</v>
      </c>
      <c r="DC586" s="107">
        <v>488.57222200000001</v>
      </c>
      <c r="DD586" s="112">
        <v>61262.992139000002</v>
      </c>
      <c r="DE586" s="107">
        <v>4.0688649999999997</v>
      </c>
      <c r="DF586" s="107">
        <v>379.97500000000002</v>
      </c>
      <c r="DG586" s="107">
        <v>394833.83725899999</v>
      </c>
      <c r="DH586" s="112">
        <v>394592.93213899998</v>
      </c>
      <c r="DI586" s="107">
        <v>18.891732000000001</v>
      </c>
      <c r="DJ586" s="107">
        <v>665.43888900000002</v>
      </c>
      <c r="DK586" s="112">
        <v>296119.911341</v>
      </c>
      <c r="DL586" s="107">
        <v>14.177187999999999</v>
      </c>
      <c r="DM586" s="107">
        <v>616.95000000000005</v>
      </c>
      <c r="DN586" s="112">
        <v>197424.53577399999</v>
      </c>
      <c r="DO586" s="107">
        <v>9.4519979999999997</v>
      </c>
      <c r="DP586" s="107">
        <v>520.86944400000004</v>
      </c>
      <c r="DQ586" s="112">
        <v>98717.598591000002</v>
      </c>
      <c r="DR586" s="107">
        <v>4.726254</v>
      </c>
      <c r="DS586" s="107">
        <v>391.26944400000002</v>
      </c>
      <c r="DT586" s="107">
        <v>27724.037441</v>
      </c>
      <c r="DU586" s="112">
        <v>27732.213366</v>
      </c>
      <c r="DV586" s="107">
        <v>28.389429</v>
      </c>
      <c r="DW586" s="107">
        <v>661.72500000000002</v>
      </c>
      <c r="DX586" s="112">
        <v>20781.952847</v>
      </c>
      <c r="DY586" s="107">
        <v>21.274457000000002</v>
      </c>
      <c r="DZ586" s="107">
        <v>599.02499999999998</v>
      </c>
      <c r="EA586" s="112">
        <v>13811.468896</v>
      </c>
      <c r="EB586" s="107">
        <v>14.138782000000001</v>
      </c>
      <c r="EC586" s="107">
        <v>507.3</v>
      </c>
      <c r="ED586" s="112">
        <v>6957.0740759999999</v>
      </c>
      <c r="EE586" s="107">
        <v>7.1219469999999996</v>
      </c>
      <c r="EF586" s="107">
        <v>403.21944400000001</v>
      </c>
      <c r="EG586" s="107">
        <v>6174398.2078560004</v>
      </c>
      <c r="EH586" s="111">
        <v>6168549.0699469997</v>
      </c>
      <c r="EI586" s="107">
        <v>17.419751999999999</v>
      </c>
      <c r="EJ586" s="107">
        <v>711.66269799999998</v>
      </c>
      <c r="EK586" s="112">
        <v>5396831.6433870001</v>
      </c>
      <c r="EL586" s="107">
        <v>15.240451</v>
      </c>
      <c r="EM586" s="107">
        <v>668.83650799999998</v>
      </c>
      <c r="EN586" s="112">
        <v>4619241.0647630002</v>
      </c>
      <c r="EO586" s="107">
        <v>13.044563999999999</v>
      </c>
      <c r="EP586" s="107">
        <v>613.51349200000004</v>
      </c>
      <c r="EQ586" s="112">
        <v>3859053.2030480001</v>
      </c>
      <c r="ER586" s="107">
        <v>10.897822</v>
      </c>
      <c r="ES586" s="107">
        <v>567.63412700000003</v>
      </c>
      <c r="ET586" s="112">
        <v>3084737.8556280001</v>
      </c>
      <c r="EU586" s="107">
        <v>8.7111839999999994</v>
      </c>
      <c r="EV586" s="107">
        <v>522.82777799999997</v>
      </c>
      <c r="EW586" s="112">
        <v>2320035.3371720002</v>
      </c>
      <c r="EX586" s="107">
        <v>6.5516930000000002</v>
      </c>
      <c r="EY586" s="107">
        <v>471.92301600000002</v>
      </c>
      <c r="EZ586" s="112">
        <v>1538132.630139</v>
      </c>
      <c r="FA586" s="107">
        <v>4.343629</v>
      </c>
      <c r="FB586" s="107">
        <v>415.14285699999999</v>
      </c>
      <c r="FC586" s="112">
        <v>774103.49779299996</v>
      </c>
      <c r="FD586" s="107">
        <v>2.1860390000000001</v>
      </c>
      <c r="FE586" s="107">
        <v>353.192857</v>
      </c>
      <c r="FF586" s="107">
        <v>202.73112499999999</v>
      </c>
      <c r="FG586" s="112">
        <v>197.61613800000001</v>
      </c>
      <c r="FH586" s="107">
        <v>0.58386899999999997</v>
      </c>
      <c r="FI586" s="107">
        <v>152.05878799999999</v>
      </c>
      <c r="FJ586" s="112">
        <v>101.010644</v>
      </c>
      <c r="FK586" s="107">
        <v>0.29844199999999999</v>
      </c>
      <c r="FL586" s="107">
        <v>133.45303000000001</v>
      </c>
      <c r="FM586" s="107">
        <v>237.06445099999999</v>
      </c>
      <c r="FN586" s="112">
        <v>236.782194</v>
      </c>
      <c r="FO586" s="107">
        <v>1.733525</v>
      </c>
      <c r="FP586" s="107">
        <v>143.29590899999999</v>
      </c>
      <c r="FQ586" s="112">
        <v>117.608687</v>
      </c>
      <c r="FR586" s="107">
        <v>0.86103399999999997</v>
      </c>
      <c r="FS586" s="107">
        <v>136.38015200000001</v>
      </c>
      <c r="FT586" s="107">
        <v>146.35012900000001</v>
      </c>
      <c r="FU586" s="107">
        <v>12.704003999999999</v>
      </c>
      <c r="FV586" s="107">
        <v>630.42121199999997</v>
      </c>
      <c r="FW586" s="107">
        <v>145.99594099999999</v>
      </c>
      <c r="FX586" s="107">
        <v>12.673259</v>
      </c>
      <c r="FY586" s="107">
        <v>633.09444399999995</v>
      </c>
      <c r="FZ586" s="107">
        <v>5284969.4905730002</v>
      </c>
      <c r="GA586" s="107">
        <v>35.686298000000001</v>
      </c>
      <c r="GB586" s="107">
        <v>703.02777800000001</v>
      </c>
      <c r="GC586" s="107">
        <v>36381439.694664001</v>
      </c>
      <c r="GD586" s="107">
        <v>245.66251800000001</v>
      </c>
      <c r="GE586" s="113">
        <v>703.45</v>
      </c>
      <c r="GF586" s="113">
        <v>124.651212</v>
      </c>
      <c r="GG586" s="113">
        <v>21.5</v>
      </c>
      <c r="GH586" s="113">
        <v>5.0999999999999996</v>
      </c>
      <c r="GI586" s="113">
        <v>83.8</v>
      </c>
      <c r="GJ586" s="113">
        <v>30.1</v>
      </c>
      <c r="GK586" s="113">
        <v>115</v>
      </c>
      <c r="GL586" s="107">
        <v>0</v>
      </c>
      <c r="GM586" s="107">
        <v>5</v>
      </c>
      <c r="GN586" s="107">
        <v>0</v>
      </c>
      <c r="GO586" s="133">
        <v>0</v>
      </c>
      <c r="GP586" s="133">
        <v>0</v>
      </c>
      <c r="GQ586" s="133">
        <v>0</v>
      </c>
      <c r="GR586" s="133" t="s">
        <v>1103</v>
      </c>
      <c r="GS586" s="72"/>
      <c r="GT586" s="72">
        <v>0.89580000000000004</v>
      </c>
      <c r="GU586" s="72">
        <v>0.93379999999999996</v>
      </c>
      <c r="GV586" s="72">
        <v>0.94199999999999995</v>
      </c>
      <c r="GW586" s="72">
        <v>0.91339999999999999</v>
      </c>
      <c r="GX586" s="72" t="s">
        <v>1085</v>
      </c>
      <c r="GY586" s="72">
        <v>1</v>
      </c>
      <c r="GZ586" s="72">
        <v>2000</v>
      </c>
      <c r="HA586" s="133" t="s">
        <v>1086</v>
      </c>
      <c r="HB586" s="133" t="s">
        <v>981</v>
      </c>
      <c r="HC586" s="53" t="str">
        <f t="shared" si="60"/>
        <v>299</v>
      </c>
      <c r="HD586" s="56">
        <f t="shared" si="59"/>
        <v>2019</v>
      </c>
      <c r="HF586" s="56" t="e">
        <f>MATCH(ROUND(#REF!,1),#REF!,0)</f>
        <v>#REF!</v>
      </c>
      <c r="HG586" s="56" t="e">
        <f>MATCH(ROUND(#REF!,1),#REF!,0)</f>
        <v>#REF!</v>
      </c>
      <c r="HH586" s="56" t="e">
        <f>MATCH(ROUND(#REF!,1),#REF!,0)</f>
        <v>#REF!</v>
      </c>
      <c r="HI586" s="56" t="e">
        <f>MATCH(ROUND(#REF!,1),#REF!,0)</f>
        <v>#REF!</v>
      </c>
      <c r="HK586" s="115">
        <f t="shared" si="62"/>
        <v>4</v>
      </c>
      <c r="HL586" s="115" t="str" cm="1">
        <f t="array" ref="HL586">IFERROR(INDEX(#REF!,'5. Data Set'!HH586),"")</f>
        <v/>
      </c>
      <c r="HN586" s="116" t="str" cm="1">
        <f t="array" ref="HN586">IF(IFERROR(INDEX($E$5:$E$900,SMALL(IF(ROUND($EH$5:$EH$900,1)=ROUND($EH586,1),ROW($EH$5:$EH$900)-4,""),1)),"")=$E586,"",IFERROR(INDEX($E$5:$E$900,SMALL(IF(ROUND($EH$5:$EH$900,1)=ROUND($EH586,1),ROW($EH$5:$EH$900)-4,""),1)),""))</f>
        <v/>
      </c>
      <c r="HO586" s="116" t="str" cm="1">
        <f t="array" ref="HO586">IF(IFERROR(INDEX($E$5:$E$900,SMALL(IF(ROUND($EH$5:$EH$900,1)=ROUND($EH586,1),ROW($EH$5:$EH$900)-4,""),2)),"")=$E586,"",IFERROR(INDEX($E$5:$E$900,SMALL(IF(ROUND($EH$5:$EH$900,1)=ROUND($EH586,1),ROW($EH$5:$EH$900)-4,""),2)),""))</f>
        <v/>
      </c>
      <c r="HP586" s="116" t="str" cm="1">
        <f t="array" ref="HP586">IF(IFERROR(INDEX($E$5:$E$900,SMALL(IF(ROUND($EH$5:$EH$900,1)=ROUND($EH586,1),ROW($EH$5:$EH$900)-4,""),3)),"")=$E586,"",IFERROR(INDEX($E$5:$E$900,SMALL(IF(ROUND($EH$5:$EH$900,1)=ROUND($EH586,1),ROW($EH$5:$EH$900)-4,""),3)),""))</f>
        <v/>
      </c>
      <c r="HQ586" s="117" t="str" cm="1">
        <f t="array" ref="HQ586">IF(IFERROR(INDEX($E$5:$E$900,SMALL(IF(ROUND($EH$5:$EH$900,1)=ROUND($EH586,1),ROW($EH$5:$EH$900)-4,""),4)),"")=$E586,"",IFERROR(INDEX($E$5:$E$900,SMALL(IF(ROUND($EH$5:$EH$900,1)=ROUND($EH586,1),ROW($EH$5:$EH$900)-4,""),4)),""))</f>
        <v/>
      </c>
      <c r="HR586" s="118"/>
      <c r="HS586" s="105" t="str">
        <f t="shared" si="63"/>
        <v>BCTP</v>
      </c>
      <c r="HT586" s="119" t="str">
        <f t="shared" si="64"/>
        <v/>
      </c>
      <c r="HU586" s="119" t="str">
        <f t="shared" si="64"/>
        <v/>
      </c>
      <c r="HV586" s="119" t="str">
        <f t="shared" si="64"/>
        <v/>
      </c>
      <c r="HW586" s="119" t="str">
        <f t="shared" si="61"/>
        <v/>
      </c>
    </row>
    <row r="587" spans="1:231" x14ac:dyDescent="0.25">
      <c r="A587" s="110" t="s">
        <v>1072</v>
      </c>
      <c r="B587" s="110" t="s">
        <v>1755</v>
      </c>
      <c r="C587" s="107" t="s">
        <v>1074</v>
      </c>
      <c r="D587" s="107">
        <v>2020</v>
      </c>
      <c r="E587" s="109" t="s">
        <v>1756</v>
      </c>
      <c r="F587" s="107" t="s">
        <v>300</v>
      </c>
      <c r="G587" s="107" t="s">
        <v>1076</v>
      </c>
      <c r="H587" s="107" t="s">
        <v>1076</v>
      </c>
      <c r="I587" s="107" t="s">
        <v>1076</v>
      </c>
      <c r="J587" s="107" t="s">
        <v>1076</v>
      </c>
      <c r="K587" s="107" t="s">
        <v>1076</v>
      </c>
      <c r="L587" s="107" t="s">
        <v>1076</v>
      </c>
      <c r="M587" s="107" t="s">
        <v>1076</v>
      </c>
      <c r="N587" s="107" t="s">
        <v>1076</v>
      </c>
      <c r="O587" s="107" t="s">
        <v>1076</v>
      </c>
      <c r="P587" s="107" t="s">
        <v>1076</v>
      </c>
      <c r="Q587" s="107" t="s">
        <v>1076</v>
      </c>
      <c r="R587" s="107" t="s">
        <v>1076</v>
      </c>
      <c r="S587" s="107" t="s">
        <v>1077</v>
      </c>
      <c r="T587" s="107" t="s">
        <v>1077</v>
      </c>
      <c r="U587" s="107" t="s">
        <v>1077</v>
      </c>
      <c r="V587" s="107" t="s">
        <v>1077</v>
      </c>
      <c r="W587" s="107" t="s">
        <v>18</v>
      </c>
      <c r="X587" s="105" t="s">
        <v>1098</v>
      </c>
      <c r="Y587" s="107" t="s">
        <v>296</v>
      </c>
      <c r="Z587" s="107">
        <v>1</v>
      </c>
      <c r="AA587" s="107" t="s">
        <v>1757</v>
      </c>
      <c r="AB587" s="110">
        <v>2</v>
      </c>
      <c r="AC587" s="110">
        <v>2</v>
      </c>
      <c r="AD587" s="107">
        <v>2300</v>
      </c>
      <c r="AE587" s="107">
        <v>24</v>
      </c>
      <c r="AF587" s="107">
        <v>2</v>
      </c>
      <c r="AG587" s="107">
        <v>393216</v>
      </c>
      <c r="AH587" s="107">
        <v>12</v>
      </c>
      <c r="AI587" s="107" t="s">
        <v>1758</v>
      </c>
      <c r="AJ587" s="110">
        <v>2</v>
      </c>
      <c r="AK587" s="110" t="s">
        <v>1759</v>
      </c>
      <c r="AL587" s="107" t="s">
        <v>327</v>
      </c>
      <c r="AM587" s="107">
        <v>2</v>
      </c>
      <c r="AN587" s="110" t="s">
        <v>493</v>
      </c>
      <c r="AO587" s="110">
        <v>2000</v>
      </c>
      <c r="AP587" s="107" t="s">
        <v>440</v>
      </c>
      <c r="AQ587" s="107" t="s">
        <v>780</v>
      </c>
      <c r="AR587" s="107" t="s">
        <v>319</v>
      </c>
      <c r="AS587" s="107" t="s">
        <v>868</v>
      </c>
      <c r="AT587" s="107" t="s">
        <v>478</v>
      </c>
      <c r="AU587" s="111">
        <v>15.364693000000001</v>
      </c>
      <c r="AV587" s="111">
        <v>22.126370000000001</v>
      </c>
      <c r="AW587" s="111">
        <v>21.559442000000001</v>
      </c>
      <c r="AX587" s="111">
        <v>13.225008000000001</v>
      </c>
      <c r="AY587" s="111">
        <v>13.52675</v>
      </c>
      <c r="AZ587" s="111">
        <v>20.793847</v>
      </c>
      <c r="BA587" s="111">
        <v>13.547053999999999</v>
      </c>
      <c r="BB587" s="111">
        <v>151.94868600000001</v>
      </c>
      <c r="BC587" s="111">
        <v>844.29543699999999</v>
      </c>
      <c r="BD587" s="111">
        <v>20.482579000000001</v>
      </c>
      <c r="BE587" s="111">
        <v>217.43761799999999</v>
      </c>
      <c r="BF587" s="111">
        <v>29.6</v>
      </c>
      <c r="BG587" s="107">
        <v>98342.299929999994</v>
      </c>
      <c r="BH587" s="112">
        <v>98695.077086999998</v>
      </c>
      <c r="BI587" s="111">
        <v>14.253232000000001</v>
      </c>
      <c r="BJ587" s="112">
        <v>659.85806500000001</v>
      </c>
      <c r="BK587" s="112">
        <v>73774.005038000003</v>
      </c>
      <c r="BL587" s="111">
        <v>10.654209</v>
      </c>
      <c r="BM587" s="112">
        <v>637.59354800000006</v>
      </c>
      <c r="BN587" s="112">
        <v>49140.545848000002</v>
      </c>
      <c r="BO587" s="111">
        <v>7.0967229999999999</v>
      </c>
      <c r="BP587" s="112">
        <v>491.84193499999998</v>
      </c>
      <c r="BQ587" s="112">
        <v>24568.677059000001</v>
      </c>
      <c r="BR587" s="111">
        <v>3.5481310000000001</v>
      </c>
      <c r="BS587" s="107">
        <v>331.57096799999999</v>
      </c>
      <c r="BT587" s="107">
        <v>1113357.650287</v>
      </c>
      <c r="BU587" s="112">
        <v>1113029.7784760001</v>
      </c>
      <c r="BV587" s="107">
        <v>18.862318999999999</v>
      </c>
      <c r="BW587" s="107">
        <v>653.50967700000001</v>
      </c>
      <c r="BX587" s="107">
        <v>835151.09596599999</v>
      </c>
      <c r="BY587" s="107">
        <v>14.153157999999999</v>
      </c>
      <c r="BZ587" s="107">
        <v>630.76129000000003</v>
      </c>
      <c r="CA587" s="107">
        <v>556905.34149699996</v>
      </c>
      <c r="CB587" s="107">
        <v>9.4377759999999995</v>
      </c>
      <c r="CC587" s="107">
        <v>457.6</v>
      </c>
      <c r="CD587" s="107">
        <v>278247.133776</v>
      </c>
      <c r="CE587" s="107">
        <v>4.7154049999999996</v>
      </c>
      <c r="CF587" s="107">
        <v>262.78064499999999</v>
      </c>
      <c r="CG587" s="107">
        <v>302184.47674000001</v>
      </c>
      <c r="CH587" s="112">
        <v>300360.44663899997</v>
      </c>
      <c r="CI587" s="107">
        <v>18.835497</v>
      </c>
      <c r="CJ587" s="107">
        <v>622.767742</v>
      </c>
      <c r="CK587" s="107">
        <v>226705.20371599999</v>
      </c>
      <c r="CL587" s="107">
        <v>14.216602999999999</v>
      </c>
      <c r="CM587" s="107">
        <v>606.18709699999999</v>
      </c>
      <c r="CN587" s="107">
        <v>151126.81719500001</v>
      </c>
      <c r="CO587" s="107">
        <v>9.4771090000000004</v>
      </c>
      <c r="CP587" s="107">
        <v>480.76451600000001</v>
      </c>
      <c r="CQ587" s="107">
        <v>75570.173158000005</v>
      </c>
      <c r="CR587" s="107">
        <v>4.7389789999999996</v>
      </c>
      <c r="CS587" s="107">
        <v>306.70322599999997</v>
      </c>
      <c r="CT587" s="107">
        <v>157032.983397</v>
      </c>
      <c r="CU587" s="107">
        <v>157271.56886999999</v>
      </c>
      <c r="CV587" s="107">
        <v>10.445406</v>
      </c>
      <c r="CW587" s="107">
        <v>612.52903200000003</v>
      </c>
      <c r="CX587" s="112">
        <v>117720.557883</v>
      </c>
      <c r="CY587" s="107">
        <v>7.8185719999999996</v>
      </c>
      <c r="CZ587" s="107">
        <v>512.53225799999996</v>
      </c>
      <c r="DA587" s="112">
        <v>78559.574523999996</v>
      </c>
      <c r="DB587" s="107">
        <v>5.2176410000000004</v>
      </c>
      <c r="DC587" s="107">
        <v>399.69354800000002</v>
      </c>
      <c r="DD587" s="112">
        <v>39251.408891999999</v>
      </c>
      <c r="DE587" s="107">
        <v>2.6069360000000001</v>
      </c>
      <c r="DF587" s="107">
        <v>289.39999999999998</v>
      </c>
      <c r="DG587" s="107">
        <v>240901.075094</v>
      </c>
      <c r="DH587" s="112">
        <v>241962.00701999999</v>
      </c>
      <c r="DI587" s="107">
        <v>11.584296</v>
      </c>
      <c r="DJ587" s="107">
        <v>640.65806499999997</v>
      </c>
      <c r="DK587" s="112">
        <v>180676.11989100001</v>
      </c>
      <c r="DL587" s="107">
        <v>8.6501420000000007</v>
      </c>
      <c r="DM587" s="107">
        <v>584.04516100000001</v>
      </c>
      <c r="DN587" s="112">
        <v>120659.470266</v>
      </c>
      <c r="DO587" s="107">
        <v>5.7767540000000004</v>
      </c>
      <c r="DP587" s="107">
        <v>446.18709699999999</v>
      </c>
      <c r="DQ587" s="112">
        <v>60273.247507</v>
      </c>
      <c r="DR587" s="107">
        <v>2.8856730000000002</v>
      </c>
      <c r="DS587" s="107">
        <v>298.85483900000003</v>
      </c>
      <c r="DT587" s="107">
        <v>17665.717764000001</v>
      </c>
      <c r="DU587" s="112">
        <v>17723.021099000001</v>
      </c>
      <c r="DV587" s="107">
        <v>18.143032000000002</v>
      </c>
      <c r="DW587" s="107">
        <v>648.13548400000002</v>
      </c>
      <c r="DX587" s="112">
        <v>13239.97445</v>
      </c>
      <c r="DY587" s="107">
        <v>13.553744</v>
      </c>
      <c r="DZ587" s="107">
        <v>570.67419400000006</v>
      </c>
      <c r="EA587" s="112">
        <v>8855.3500299999996</v>
      </c>
      <c r="EB587" s="107">
        <v>9.0652100000000004</v>
      </c>
      <c r="EC587" s="107">
        <v>452.03870999999998</v>
      </c>
      <c r="ED587" s="112">
        <v>4410.0635389999998</v>
      </c>
      <c r="EE587" s="107">
        <v>4.5145759999999999</v>
      </c>
      <c r="EF587" s="107">
        <v>321.95483899999999</v>
      </c>
      <c r="EG587" s="107">
        <v>4902103.7219730001</v>
      </c>
      <c r="EH587" s="111">
        <v>4903326.5912410002</v>
      </c>
      <c r="EI587" s="107">
        <v>13.846811000000001</v>
      </c>
      <c r="EJ587" s="107">
        <v>690.38842999999997</v>
      </c>
      <c r="EK587" s="112">
        <v>4285968.4240960004</v>
      </c>
      <c r="EL587" s="107">
        <v>12.103414000000001</v>
      </c>
      <c r="EM587" s="107">
        <v>696.95537200000001</v>
      </c>
      <c r="EN587" s="112">
        <v>3672645.4694110001</v>
      </c>
      <c r="EO587" s="107">
        <v>10.371413</v>
      </c>
      <c r="EP587" s="107">
        <v>626.18181800000002</v>
      </c>
      <c r="EQ587" s="112">
        <v>3061745.5412980001</v>
      </c>
      <c r="ER587" s="107">
        <v>8.646255</v>
      </c>
      <c r="ES587" s="107">
        <v>547.43801699999995</v>
      </c>
      <c r="ET587" s="112">
        <v>2449758.855918</v>
      </c>
      <c r="EU587" s="107">
        <v>6.9180270000000004</v>
      </c>
      <c r="EV587" s="107">
        <v>468.49917399999998</v>
      </c>
      <c r="EW587" s="112">
        <v>1840408.4626259999</v>
      </c>
      <c r="EX587" s="107">
        <v>5.1972449999999997</v>
      </c>
      <c r="EY587" s="107">
        <v>393.54049600000002</v>
      </c>
      <c r="EZ587" s="112">
        <v>1222993.9835689999</v>
      </c>
      <c r="FA587" s="107">
        <v>3.4536889999999998</v>
      </c>
      <c r="FB587" s="107">
        <v>332.400826</v>
      </c>
      <c r="FC587" s="112">
        <v>611079.85178899998</v>
      </c>
      <c r="FD587" s="107">
        <v>1.7256670000000001</v>
      </c>
      <c r="FE587" s="107">
        <v>280.844628</v>
      </c>
      <c r="FF587" s="107">
        <v>14186.080867000001</v>
      </c>
      <c r="FG587" s="112">
        <v>14348.893480000001</v>
      </c>
      <c r="FH587" s="107">
        <v>42.394651000000003</v>
      </c>
      <c r="FI587" s="107">
        <v>199.52163899999999</v>
      </c>
      <c r="FJ587" s="112">
        <v>7094.9015410000002</v>
      </c>
      <c r="FK587" s="107">
        <v>20.962304</v>
      </c>
      <c r="FL587" s="107">
        <v>192.91508200000001</v>
      </c>
      <c r="FM587" s="107">
        <v>31841.354842000001</v>
      </c>
      <c r="FN587" s="112">
        <v>31791.443996999998</v>
      </c>
      <c r="FO587" s="107">
        <v>232.75089</v>
      </c>
      <c r="FP587" s="107">
        <v>198.65622999999999</v>
      </c>
      <c r="FQ587" s="112">
        <v>15944.171436000001</v>
      </c>
      <c r="FR587" s="107">
        <v>116.730152</v>
      </c>
      <c r="FS587" s="107">
        <v>191.85950800000001</v>
      </c>
      <c r="FT587" s="107">
        <v>137.593872</v>
      </c>
      <c r="FU587" s="107">
        <v>11.943911999999999</v>
      </c>
      <c r="FV587" s="107">
        <v>569.16</v>
      </c>
      <c r="FW587" s="107">
        <v>133.303695</v>
      </c>
      <c r="FX587" s="107">
        <v>11.571501</v>
      </c>
      <c r="FY587" s="107">
        <v>578.80555600000002</v>
      </c>
      <c r="FZ587" s="107">
        <v>3375511.0705110002</v>
      </c>
      <c r="GA587" s="107">
        <v>22.792846000000001</v>
      </c>
      <c r="GB587" s="107">
        <v>625.46128999999996</v>
      </c>
      <c r="GC587" s="107">
        <v>23553088.265326001</v>
      </c>
      <c r="GD587" s="107">
        <v>159.040187</v>
      </c>
      <c r="GE587" s="113">
        <v>731.42903200000001</v>
      </c>
      <c r="GF587" s="113">
        <v>144.48409799999999</v>
      </c>
      <c r="GG587" s="113">
        <v>16.7</v>
      </c>
      <c r="GH587" s="113">
        <v>358.2</v>
      </c>
      <c r="GI587" s="113">
        <v>66.7</v>
      </c>
      <c r="GJ587" s="113">
        <v>29.5</v>
      </c>
      <c r="GK587" s="113">
        <v>230</v>
      </c>
      <c r="GL587" s="107">
        <v>0</v>
      </c>
      <c r="GM587" s="107">
        <v>0</v>
      </c>
      <c r="GN587" s="107">
        <v>0</v>
      </c>
      <c r="GO587" s="133">
        <v>0</v>
      </c>
      <c r="GP587" s="133">
        <v>0</v>
      </c>
      <c r="GQ587" s="133">
        <v>0</v>
      </c>
      <c r="GR587" s="133" t="s">
        <v>1103</v>
      </c>
      <c r="GS587" s="72"/>
      <c r="GT587" s="72">
        <v>0.89580000000000004</v>
      </c>
      <c r="GU587" s="72">
        <v>0.93379999999999996</v>
      </c>
      <c r="GV587" s="72">
        <v>0.94199999999999995</v>
      </c>
      <c r="GW587" s="72">
        <v>0.91339999999999999</v>
      </c>
      <c r="GX587" s="72" t="s">
        <v>1085</v>
      </c>
      <c r="GY587" s="72">
        <v>1</v>
      </c>
      <c r="GZ587" s="72">
        <v>2000</v>
      </c>
      <c r="HA587" s="133" t="s">
        <v>1086</v>
      </c>
      <c r="HB587" s="133" t="s">
        <v>981</v>
      </c>
      <c r="HC587" s="53" t="str">
        <f t="shared" si="60"/>
        <v>300</v>
      </c>
      <c r="HD587" s="56">
        <f t="shared" si="59"/>
        <v>2020</v>
      </c>
      <c r="HF587" s="56" t="e">
        <f>MATCH(ROUND(#REF!,1),#REF!,0)</f>
        <v>#REF!</v>
      </c>
      <c r="HG587" s="56" t="e">
        <f>MATCH(ROUND(#REF!,1),#REF!,0)</f>
        <v>#REF!</v>
      </c>
      <c r="HH587" s="56" t="e">
        <f>MATCH(ROUND(#REF!,1),#REF!,0)</f>
        <v>#REF!</v>
      </c>
      <c r="HI587" s="56" t="e">
        <f>MATCH(ROUND(#REF!,1),#REF!,0)</f>
        <v>#REF!</v>
      </c>
      <c r="HK587" s="115">
        <f t="shared" si="62"/>
        <v>2</v>
      </c>
      <c r="HL587" s="115" t="str" cm="1">
        <f t="array" ref="HL587">IFERROR(INDEX(#REF!,'5. Data Set'!HH587),"")</f>
        <v/>
      </c>
      <c r="HN587" s="116" t="str" cm="1">
        <f t="array" ref="HN587">IF(IFERROR(INDEX($E$5:$E$900,SMALL(IF(ROUND($EH$5:$EH$900,1)=ROUND($EH587,1),ROW($EH$5:$EH$900)-4,""),1)),"")=$E587,"",IFERROR(INDEX($E$5:$E$900,SMALL(IF(ROUND($EH$5:$EH$900,1)=ROUND($EH587,1),ROW($EH$5:$EH$900)-4,""),1)),""))</f>
        <v/>
      </c>
      <c r="HO587" s="116" t="str" cm="1">
        <f t="array" ref="HO587">IF(IFERROR(INDEX($E$5:$E$900,SMALL(IF(ROUND($EH$5:$EH$900,1)=ROUND($EH587,1),ROW($EH$5:$EH$900)-4,""),2)),"")=$E587,"",IFERROR(INDEX($E$5:$E$900,SMALL(IF(ROUND($EH$5:$EH$900,1)=ROUND($EH587,1),ROW($EH$5:$EH$900)-4,""),2)),""))</f>
        <v/>
      </c>
      <c r="HP587" s="116" t="str" cm="1">
        <f t="array" ref="HP587">IF(IFERROR(INDEX($E$5:$E$900,SMALL(IF(ROUND($EH$5:$EH$900,1)=ROUND($EH587,1),ROW($EH$5:$EH$900)-4,""),3)),"")=$E587,"",IFERROR(INDEX($E$5:$E$900,SMALL(IF(ROUND($EH$5:$EH$900,1)=ROUND($EH587,1),ROW($EH$5:$EH$900)-4,""),3)),""))</f>
        <v/>
      </c>
      <c r="HQ587" s="117" t="str" cm="1">
        <f t="array" ref="HQ587">IF(IFERROR(INDEX($E$5:$E$900,SMALL(IF(ROUND($EH$5:$EH$900,1)=ROUND($EH587,1),ROW($EH$5:$EH$900)-4,""),4)),"")=$E587,"",IFERROR(INDEX($E$5:$E$900,SMALL(IF(ROUND($EH$5:$EH$900,1)=ROUND($EH587,1),ROW($EH$5:$EH$900)-4,""),4)),""))</f>
        <v/>
      </c>
      <c r="HR587" s="118"/>
      <c r="HS587" s="105" t="str">
        <f t="shared" si="63"/>
        <v>BCTQ</v>
      </c>
      <c r="HT587" s="119" t="str">
        <f t="shared" si="64"/>
        <v/>
      </c>
      <c r="HU587" s="119" t="str">
        <f t="shared" si="64"/>
        <v/>
      </c>
      <c r="HV587" s="119" t="str">
        <f t="shared" si="64"/>
        <v/>
      </c>
      <c r="HW587" s="119" t="str">
        <f t="shared" si="61"/>
        <v/>
      </c>
    </row>
    <row r="588" spans="1:231" x14ac:dyDescent="0.25">
      <c r="A588" s="110" t="s">
        <v>1072</v>
      </c>
      <c r="B588" s="110" t="s">
        <v>1755</v>
      </c>
      <c r="C588" s="107" t="s">
        <v>1074</v>
      </c>
      <c r="D588" s="107">
        <v>2020</v>
      </c>
      <c r="E588" s="109" t="s">
        <v>1760</v>
      </c>
      <c r="F588" s="107" t="s">
        <v>309</v>
      </c>
      <c r="G588" s="107" t="s">
        <v>1076</v>
      </c>
      <c r="H588" s="107" t="s">
        <v>1076</v>
      </c>
      <c r="I588" s="107" t="s">
        <v>1076</v>
      </c>
      <c r="J588" s="107" t="s">
        <v>1076</v>
      </c>
      <c r="K588" s="107" t="s">
        <v>1076</v>
      </c>
      <c r="L588" s="107" t="s">
        <v>1076</v>
      </c>
      <c r="M588" s="107" t="s">
        <v>1076</v>
      </c>
      <c r="N588" s="107" t="s">
        <v>1076</v>
      </c>
      <c r="O588" s="107" t="s">
        <v>1076</v>
      </c>
      <c r="P588" s="107" t="s">
        <v>1076</v>
      </c>
      <c r="Q588" s="107" t="s">
        <v>1076</v>
      </c>
      <c r="R588" s="107" t="s">
        <v>1076</v>
      </c>
      <c r="S588" s="107" t="s">
        <v>1077</v>
      </c>
      <c r="T588" s="107" t="s">
        <v>1077</v>
      </c>
      <c r="U588" s="107" t="s">
        <v>1077</v>
      </c>
      <c r="V588" s="107" t="s">
        <v>1077</v>
      </c>
      <c r="W588" s="107" t="s">
        <v>18</v>
      </c>
      <c r="X588" s="105" t="s">
        <v>1098</v>
      </c>
      <c r="Y588" s="107" t="s">
        <v>296</v>
      </c>
      <c r="Z588" s="107">
        <v>1</v>
      </c>
      <c r="AA588" s="107" t="s">
        <v>1093</v>
      </c>
      <c r="AB588" s="110">
        <v>2</v>
      </c>
      <c r="AC588" s="110">
        <v>2</v>
      </c>
      <c r="AD588" s="107">
        <v>1900</v>
      </c>
      <c r="AE588" s="107">
        <v>6</v>
      </c>
      <c r="AF588" s="107">
        <v>1</v>
      </c>
      <c r="AG588" s="107">
        <v>98304</v>
      </c>
      <c r="AH588" s="107">
        <v>12</v>
      </c>
      <c r="AI588" s="107" t="s">
        <v>1362</v>
      </c>
      <c r="AJ588" s="110">
        <v>2</v>
      </c>
      <c r="AK588" s="110" t="s">
        <v>1759</v>
      </c>
      <c r="AL588" s="107" t="s">
        <v>327</v>
      </c>
      <c r="AM588" s="107">
        <v>2</v>
      </c>
      <c r="AN588" s="110" t="s">
        <v>493</v>
      </c>
      <c r="AO588" s="110">
        <v>2000</v>
      </c>
      <c r="AP588" s="107" t="s">
        <v>440</v>
      </c>
      <c r="AQ588" s="107" t="s">
        <v>780</v>
      </c>
      <c r="AR588" s="107" t="s">
        <v>319</v>
      </c>
      <c r="AS588" s="107" t="s">
        <v>868</v>
      </c>
      <c r="AT588" s="107" t="s">
        <v>478</v>
      </c>
      <c r="AU588" s="111">
        <v>7.7663669999999998</v>
      </c>
      <c r="AV588" s="111">
        <v>9.4987549999999992</v>
      </c>
      <c r="AW588" s="111">
        <v>9.1135579999999994</v>
      </c>
      <c r="AX588" s="111">
        <v>4.1963650000000001</v>
      </c>
      <c r="AY588" s="111">
        <v>4.4837360000000004</v>
      </c>
      <c r="AZ588" s="111">
        <v>7.9304500000000004</v>
      </c>
      <c r="BA588" s="111">
        <v>6.5954220000000001</v>
      </c>
      <c r="BB588" s="111">
        <v>214.29973000000001</v>
      </c>
      <c r="BC588" s="111">
        <v>1204.962998</v>
      </c>
      <c r="BD588" s="111">
        <v>28.187363000000001</v>
      </c>
      <c r="BE588" s="111">
        <v>62.441668</v>
      </c>
      <c r="BF588" s="111">
        <v>14.5</v>
      </c>
      <c r="BG588" s="107">
        <v>16357.488597</v>
      </c>
      <c r="BH588" s="112">
        <v>16361.561546999999</v>
      </c>
      <c r="BI588" s="111">
        <v>2.3628849999999999</v>
      </c>
      <c r="BJ588" s="112">
        <v>186.015556</v>
      </c>
      <c r="BK588" s="112">
        <v>12250.874873999999</v>
      </c>
      <c r="BL588" s="111">
        <v>1.7692330000000001</v>
      </c>
      <c r="BM588" s="112">
        <v>177.68083300000001</v>
      </c>
      <c r="BN588" s="112">
        <v>8175.173401</v>
      </c>
      <c r="BO588" s="111">
        <v>1.180633</v>
      </c>
      <c r="BP588" s="112">
        <v>169.20916700000001</v>
      </c>
      <c r="BQ588" s="112">
        <v>4098.1114230000003</v>
      </c>
      <c r="BR588" s="111">
        <v>0.59183600000000003</v>
      </c>
      <c r="BS588" s="107">
        <v>143.568333</v>
      </c>
      <c r="BT588" s="107">
        <v>168666.67136400001</v>
      </c>
      <c r="BU588" s="112">
        <v>168728.78138299999</v>
      </c>
      <c r="BV588" s="107">
        <v>2.8594170000000001</v>
      </c>
      <c r="BW588" s="107">
        <v>186.26916700000001</v>
      </c>
      <c r="BX588" s="107">
        <v>126554.47700899999</v>
      </c>
      <c r="BY588" s="107">
        <v>2.1446960000000002</v>
      </c>
      <c r="BZ588" s="107">
        <v>178.71083300000001</v>
      </c>
      <c r="CA588" s="107">
        <v>84425.459776000003</v>
      </c>
      <c r="CB588" s="107">
        <v>1.4307430000000001</v>
      </c>
      <c r="CC588" s="107">
        <v>170.01222200000001</v>
      </c>
      <c r="CD588" s="107">
        <v>42186.260686000001</v>
      </c>
      <c r="CE588" s="107">
        <v>0.71492299999999998</v>
      </c>
      <c r="CF588" s="107">
        <v>136.1525</v>
      </c>
      <c r="CG588" s="107">
        <v>42400.565770000001</v>
      </c>
      <c r="CH588" s="112">
        <v>42313.997304999997</v>
      </c>
      <c r="CI588" s="107">
        <v>2.6534960000000001</v>
      </c>
      <c r="CJ588" s="107">
        <v>178.490556</v>
      </c>
      <c r="CK588" s="107">
        <v>31831.063329000001</v>
      </c>
      <c r="CL588" s="107">
        <v>1.9961150000000001</v>
      </c>
      <c r="CM588" s="107">
        <v>172.29416699999999</v>
      </c>
      <c r="CN588" s="107">
        <v>21170.656489000001</v>
      </c>
      <c r="CO588" s="107">
        <v>1.327604</v>
      </c>
      <c r="CP588" s="107">
        <v>167.26416699999999</v>
      </c>
      <c r="CQ588" s="107">
        <v>10594.200134999999</v>
      </c>
      <c r="CR588" s="107">
        <v>0.66435900000000003</v>
      </c>
      <c r="CS588" s="107">
        <v>131.654167</v>
      </c>
      <c r="CT588" s="107">
        <v>17960.916518000002</v>
      </c>
      <c r="CU588" s="107">
        <v>17957.730649000001</v>
      </c>
      <c r="CV588" s="107">
        <v>1.1926870000000001</v>
      </c>
      <c r="CW588" s="107">
        <v>169.90722199999999</v>
      </c>
      <c r="CX588" s="112">
        <v>13460.448021</v>
      </c>
      <c r="CY588" s="107">
        <v>0.89399399999999996</v>
      </c>
      <c r="CZ588" s="107">
        <v>166.02333300000001</v>
      </c>
      <c r="DA588" s="112">
        <v>8979.6642630000006</v>
      </c>
      <c r="DB588" s="107">
        <v>0.59639699999999995</v>
      </c>
      <c r="DC588" s="107">
        <v>161.545278</v>
      </c>
      <c r="DD588" s="112">
        <v>4458.4680129999997</v>
      </c>
      <c r="DE588" s="107">
        <v>0.29611500000000002</v>
      </c>
      <c r="DF588" s="107">
        <v>133.25666699999999</v>
      </c>
      <c r="DG588" s="107">
        <v>27151.073227000001</v>
      </c>
      <c r="DH588" s="112">
        <v>27145.317813000001</v>
      </c>
      <c r="DI588" s="107">
        <v>1.299623</v>
      </c>
      <c r="DJ588" s="107">
        <v>174.68194399999999</v>
      </c>
      <c r="DK588" s="112">
        <v>20300.198186000001</v>
      </c>
      <c r="DL588" s="107">
        <v>0.97190299999999996</v>
      </c>
      <c r="DM588" s="107">
        <v>169.79222200000001</v>
      </c>
      <c r="DN588" s="112">
        <v>13587.929856999999</v>
      </c>
      <c r="DO588" s="107">
        <v>0.65054299999999998</v>
      </c>
      <c r="DP588" s="107">
        <v>164.23833300000001</v>
      </c>
      <c r="DQ588" s="112">
        <v>6781.2028790000004</v>
      </c>
      <c r="DR588" s="107">
        <v>0.32466</v>
      </c>
      <c r="DS588" s="107">
        <v>135.501667</v>
      </c>
      <c r="DT588" s="107">
        <v>2290.6907209999999</v>
      </c>
      <c r="DU588" s="112">
        <v>2284.4705140000001</v>
      </c>
      <c r="DV588" s="107">
        <v>2.3386089999999999</v>
      </c>
      <c r="DW588" s="107">
        <v>172.17694399999999</v>
      </c>
      <c r="DX588" s="112">
        <v>1720.094562</v>
      </c>
      <c r="DY588" s="107">
        <v>1.760858</v>
      </c>
      <c r="DZ588" s="107">
        <v>167.81194400000001</v>
      </c>
      <c r="EA588" s="112">
        <v>1139.4898860000001</v>
      </c>
      <c r="EB588" s="107">
        <v>1.1664939999999999</v>
      </c>
      <c r="EC588" s="107">
        <v>162.46722199999999</v>
      </c>
      <c r="ED588" s="112">
        <v>566.88231800000005</v>
      </c>
      <c r="EE588" s="107">
        <v>0.58031699999999997</v>
      </c>
      <c r="EF588" s="107">
        <v>150.13249999999999</v>
      </c>
      <c r="EG588" s="107">
        <v>832845.92181700002</v>
      </c>
      <c r="EH588" s="111">
        <v>831803.15816200001</v>
      </c>
      <c r="EI588" s="107">
        <v>2.3489810000000002</v>
      </c>
      <c r="EJ588" s="107">
        <v>186.08960300000001</v>
      </c>
      <c r="EK588" s="112">
        <v>730918.86480800004</v>
      </c>
      <c r="EL588" s="107">
        <v>2.0640879999999999</v>
      </c>
      <c r="EM588" s="107">
        <v>181.982698</v>
      </c>
      <c r="EN588" s="112">
        <v>628289.78275899997</v>
      </c>
      <c r="EO588" s="107">
        <v>1.774267</v>
      </c>
      <c r="EP588" s="107">
        <v>178.09142900000001</v>
      </c>
      <c r="EQ588" s="112">
        <v>521879.46239900001</v>
      </c>
      <c r="ER588" s="107">
        <v>1.473768</v>
      </c>
      <c r="ES588" s="107">
        <v>173.161508</v>
      </c>
      <c r="ET588" s="112">
        <v>415412.67796300002</v>
      </c>
      <c r="EU588" s="107">
        <v>1.1731100000000001</v>
      </c>
      <c r="EV588" s="107">
        <v>168.78128000000001</v>
      </c>
      <c r="EW588" s="112">
        <v>313478.59649700002</v>
      </c>
      <c r="EX588" s="107">
        <v>0.88525200000000004</v>
      </c>
      <c r="EY588" s="107">
        <v>163.37103200000001</v>
      </c>
      <c r="EZ588" s="112">
        <v>206536.43187100001</v>
      </c>
      <c r="FA588" s="107">
        <v>0.58325099999999996</v>
      </c>
      <c r="FB588" s="107">
        <v>155.74428599999999</v>
      </c>
      <c r="FC588" s="112">
        <v>103891.351805</v>
      </c>
      <c r="FD588" s="107">
        <v>0.29338500000000001</v>
      </c>
      <c r="FE588" s="107">
        <v>140.29960299999999</v>
      </c>
      <c r="FF588" s="107">
        <v>14140.469544</v>
      </c>
      <c r="FG588" s="112">
        <v>14286.437910000001</v>
      </c>
      <c r="FH588" s="107">
        <v>42.210121999999998</v>
      </c>
      <c r="FI588" s="107">
        <v>143.84242399999999</v>
      </c>
      <c r="FJ588" s="112">
        <v>7060.1529229999996</v>
      </c>
      <c r="FK588" s="107">
        <v>20.859638</v>
      </c>
      <c r="FL588" s="107">
        <v>133.288636</v>
      </c>
      <c r="FM588" s="107">
        <v>31482.037279</v>
      </c>
      <c r="FN588" s="112">
        <v>31412.021336999998</v>
      </c>
      <c r="FO588" s="107">
        <v>229.97306800000001</v>
      </c>
      <c r="FP588" s="107">
        <v>138.370758</v>
      </c>
      <c r="FQ588" s="112">
        <v>15767.741402</v>
      </c>
      <c r="FR588" s="107">
        <v>115.43847599999999</v>
      </c>
      <c r="FS588" s="107">
        <v>132.14046200000001</v>
      </c>
      <c r="FT588" s="107">
        <v>67.654131000000007</v>
      </c>
      <c r="FU588" s="107">
        <v>5.8727539999999996</v>
      </c>
      <c r="FV588" s="107">
        <v>209.18545499999999</v>
      </c>
      <c r="FW588" s="107">
        <v>68.179997999999998</v>
      </c>
      <c r="FX588" s="107">
        <v>5.9184029999999996</v>
      </c>
      <c r="FY588" s="107">
        <v>209.125</v>
      </c>
      <c r="FZ588" s="107">
        <v>500377.43384200003</v>
      </c>
      <c r="GA588" s="107">
        <v>3.378755</v>
      </c>
      <c r="GB588" s="107">
        <v>186.08861099999999</v>
      </c>
      <c r="GC588" s="107">
        <v>1721780.0197149999</v>
      </c>
      <c r="GD588" s="107">
        <v>11.62617</v>
      </c>
      <c r="GE588" s="113">
        <v>186.1925</v>
      </c>
      <c r="GF588" s="113">
        <v>97.462423999999999</v>
      </c>
      <c r="GG588" s="113">
        <v>6.8</v>
      </c>
      <c r="GH588" s="113">
        <v>508.2</v>
      </c>
      <c r="GI588" s="113">
        <v>42</v>
      </c>
      <c r="GJ588" s="113">
        <v>14.6</v>
      </c>
      <c r="GK588" s="113">
        <v>230</v>
      </c>
      <c r="GL588" s="107">
        <v>0</v>
      </c>
      <c r="GM588" s="107">
        <v>0</v>
      </c>
      <c r="GN588" s="107">
        <v>0</v>
      </c>
      <c r="GO588" s="133">
        <v>0</v>
      </c>
      <c r="GP588" s="133">
        <v>0</v>
      </c>
      <c r="GQ588" s="133">
        <v>0</v>
      </c>
      <c r="GR588" s="133" t="s">
        <v>1103</v>
      </c>
      <c r="GS588" s="72"/>
      <c r="GT588" s="72">
        <v>0.89580000000000004</v>
      </c>
      <c r="GU588" s="72">
        <v>0.93379999999999996</v>
      </c>
      <c r="GV588" s="72">
        <v>0.94199999999999995</v>
      </c>
      <c r="GW588" s="72">
        <v>0.91339999999999999</v>
      </c>
      <c r="GX588" s="72" t="s">
        <v>1085</v>
      </c>
      <c r="GY588" s="72">
        <v>1</v>
      </c>
      <c r="GZ588" s="72">
        <v>2000</v>
      </c>
      <c r="HA588" s="133" t="s">
        <v>1086</v>
      </c>
      <c r="HB588" s="133" t="s">
        <v>981</v>
      </c>
      <c r="HC588" s="53" t="str">
        <f t="shared" si="60"/>
        <v>301</v>
      </c>
      <c r="HD588" s="56">
        <f t="shared" si="59"/>
        <v>2020</v>
      </c>
      <c r="HF588" s="56" t="e">
        <f>MATCH(ROUND(#REF!,1),#REF!,0)</f>
        <v>#REF!</v>
      </c>
      <c r="HG588" s="56" t="e">
        <f>MATCH(ROUND(#REF!,1),#REF!,0)</f>
        <v>#REF!</v>
      </c>
      <c r="HH588" s="56" t="e">
        <f>MATCH(ROUND(#REF!,1),#REF!,0)</f>
        <v>#REF!</v>
      </c>
      <c r="HI588" s="56" t="e">
        <f>MATCH(ROUND(#REF!,1),#REF!,0)</f>
        <v>#REF!</v>
      </c>
      <c r="HK588" s="115">
        <f t="shared" si="62"/>
        <v>2</v>
      </c>
      <c r="HL588" s="115" t="str" cm="1">
        <f t="array" ref="HL588">IFERROR(INDEX(#REF!,'5. Data Set'!HH588),"")</f>
        <v/>
      </c>
      <c r="HN588" s="116" t="str" cm="1">
        <f t="array" ref="HN588">IF(IFERROR(INDEX($E$5:$E$900,SMALL(IF(ROUND($EH$5:$EH$900,1)=ROUND($EH588,1),ROW($EH$5:$EH$900)-4,""),1)),"")=$E588,"",IFERROR(INDEX($E$5:$E$900,SMALL(IF(ROUND($EH$5:$EH$900,1)=ROUND($EH588,1),ROW($EH$5:$EH$900)-4,""),1)),""))</f>
        <v/>
      </c>
      <c r="HO588" s="116" t="str" cm="1">
        <f t="array" ref="HO588">IF(IFERROR(INDEX($E$5:$E$900,SMALL(IF(ROUND($EH$5:$EH$900,1)=ROUND($EH588,1),ROW($EH$5:$EH$900)-4,""),2)),"")=$E588,"",IFERROR(INDEX($E$5:$E$900,SMALL(IF(ROUND($EH$5:$EH$900,1)=ROUND($EH588,1),ROW($EH$5:$EH$900)-4,""),2)),""))</f>
        <v/>
      </c>
      <c r="HP588" s="116" t="str" cm="1">
        <f t="array" ref="HP588">IF(IFERROR(INDEX($E$5:$E$900,SMALL(IF(ROUND($EH$5:$EH$900,1)=ROUND($EH588,1),ROW($EH$5:$EH$900)-4,""),3)),"")=$E588,"",IFERROR(INDEX($E$5:$E$900,SMALL(IF(ROUND($EH$5:$EH$900,1)=ROUND($EH588,1),ROW($EH$5:$EH$900)-4,""),3)),""))</f>
        <v/>
      </c>
      <c r="HQ588" s="117" t="str" cm="1">
        <f t="array" ref="HQ588">IF(IFERROR(INDEX($E$5:$E$900,SMALL(IF(ROUND($EH$5:$EH$900,1)=ROUND($EH588,1),ROW($EH$5:$EH$900)-4,""),4)),"")=$E588,"",IFERROR(INDEX($E$5:$E$900,SMALL(IF(ROUND($EH$5:$EH$900,1)=ROUND($EH588,1),ROW($EH$5:$EH$900)-4,""),4)),""))</f>
        <v/>
      </c>
      <c r="HR588" s="118"/>
      <c r="HS588" s="105" t="str">
        <f t="shared" si="63"/>
        <v>BCTQ</v>
      </c>
      <c r="HT588" s="119" t="str">
        <f t="shared" si="64"/>
        <v/>
      </c>
      <c r="HU588" s="119" t="str">
        <f t="shared" si="64"/>
        <v/>
      </c>
      <c r="HV588" s="119" t="str">
        <f t="shared" si="64"/>
        <v/>
      </c>
      <c r="HW588" s="119" t="str">
        <f t="shared" si="61"/>
        <v/>
      </c>
    </row>
    <row r="589" spans="1:231" x14ac:dyDescent="0.25">
      <c r="A589" s="110" t="s">
        <v>1072</v>
      </c>
      <c r="B589" s="110" t="s">
        <v>1755</v>
      </c>
      <c r="C589" s="107" t="s">
        <v>1074</v>
      </c>
      <c r="D589" s="107">
        <v>2020</v>
      </c>
      <c r="E589" s="109" t="s">
        <v>1761</v>
      </c>
      <c r="F589" s="107" t="s">
        <v>49</v>
      </c>
      <c r="G589" s="107" t="s">
        <v>1076</v>
      </c>
      <c r="H589" s="107" t="s">
        <v>1076</v>
      </c>
      <c r="I589" s="107" t="s">
        <v>1076</v>
      </c>
      <c r="J589" s="107" t="s">
        <v>1076</v>
      </c>
      <c r="K589" s="107" t="s">
        <v>1076</v>
      </c>
      <c r="L589" s="107" t="s">
        <v>1076</v>
      </c>
      <c r="M589" s="107" t="s">
        <v>1076</v>
      </c>
      <c r="N589" s="107" t="s">
        <v>1076</v>
      </c>
      <c r="O589" s="107" t="s">
        <v>1076</v>
      </c>
      <c r="P589" s="107" t="s">
        <v>1076</v>
      </c>
      <c r="Q589" s="107" t="s">
        <v>1076</v>
      </c>
      <c r="R589" s="107" t="s">
        <v>1076</v>
      </c>
      <c r="S589" s="107" t="s">
        <v>1077</v>
      </c>
      <c r="T589" s="107" t="s">
        <v>1077</v>
      </c>
      <c r="U589" s="107" t="s">
        <v>1077</v>
      </c>
      <c r="V589" s="107" t="s">
        <v>1077</v>
      </c>
      <c r="W589" s="107" t="s">
        <v>18</v>
      </c>
      <c r="X589" s="105" t="s">
        <v>1098</v>
      </c>
      <c r="Y589" s="107" t="s">
        <v>296</v>
      </c>
      <c r="Z589" s="107">
        <v>1</v>
      </c>
      <c r="AA589" s="107" t="s">
        <v>1252</v>
      </c>
      <c r="AB589" s="110">
        <v>2</v>
      </c>
      <c r="AC589" s="110">
        <v>2</v>
      </c>
      <c r="AD589" s="107">
        <v>2100</v>
      </c>
      <c r="AE589" s="107">
        <v>16</v>
      </c>
      <c r="AF589" s="107">
        <v>2</v>
      </c>
      <c r="AG589" s="107">
        <v>196608</v>
      </c>
      <c r="AH589" s="107">
        <v>12</v>
      </c>
      <c r="AI589" s="107" t="s">
        <v>1762</v>
      </c>
      <c r="AJ589" s="110">
        <v>2</v>
      </c>
      <c r="AK589" s="110" t="s">
        <v>1759</v>
      </c>
      <c r="AL589" s="107" t="s">
        <v>327</v>
      </c>
      <c r="AM589" s="107">
        <v>2</v>
      </c>
      <c r="AN589" s="110" t="s">
        <v>493</v>
      </c>
      <c r="AO589" s="110">
        <v>2000</v>
      </c>
      <c r="AP589" s="107" t="s">
        <v>440</v>
      </c>
      <c r="AQ589" s="107" t="s">
        <v>780</v>
      </c>
      <c r="AR589" s="107" t="s">
        <v>319</v>
      </c>
      <c r="AS589" s="107" t="s">
        <v>868</v>
      </c>
      <c r="AT589" s="107" t="s">
        <v>478</v>
      </c>
      <c r="AU589" s="111">
        <v>15.768516999999999</v>
      </c>
      <c r="AV589" s="111">
        <v>24.311778</v>
      </c>
      <c r="AW589" s="111">
        <v>22.26304</v>
      </c>
      <c r="AX589" s="111">
        <v>12.004002</v>
      </c>
      <c r="AY589" s="111">
        <v>12.862356</v>
      </c>
      <c r="AZ589" s="111">
        <v>20.090824000000001</v>
      </c>
      <c r="BA589" s="111">
        <v>13.571116999999999</v>
      </c>
      <c r="BB589" s="111">
        <v>171.577652</v>
      </c>
      <c r="BC589" s="111">
        <v>936.29715299999998</v>
      </c>
      <c r="BD589" s="111">
        <v>27.180555999999999</v>
      </c>
      <c r="BE589" s="107">
        <v>178.08112199999999</v>
      </c>
      <c r="BF589" s="107">
        <v>30</v>
      </c>
      <c r="BG589" s="107">
        <v>63068.981203000003</v>
      </c>
      <c r="BH589" s="112">
        <v>62936.343434000002</v>
      </c>
      <c r="BI589" s="111">
        <v>9.0890679999999993</v>
      </c>
      <c r="BJ589" s="112">
        <v>381.22416700000002</v>
      </c>
      <c r="BK589" s="112">
        <v>47288.279794000002</v>
      </c>
      <c r="BL589" s="111">
        <v>6.829224</v>
      </c>
      <c r="BM589" s="112">
        <v>371.01833299999998</v>
      </c>
      <c r="BN589" s="112">
        <v>31563.249974999999</v>
      </c>
      <c r="BO589" s="111">
        <v>4.5582649999999996</v>
      </c>
      <c r="BP589" s="112">
        <v>306.343143</v>
      </c>
      <c r="BQ589" s="112">
        <v>15758.595088</v>
      </c>
      <c r="BR589" s="111">
        <v>2.2758069999999999</v>
      </c>
      <c r="BS589" s="107">
        <v>240.368889</v>
      </c>
      <c r="BT589" s="107">
        <v>823769.34852799994</v>
      </c>
      <c r="BU589" s="112">
        <v>822076.67213399999</v>
      </c>
      <c r="BV589" s="107">
        <v>13.931588</v>
      </c>
      <c r="BW589" s="107">
        <v>391.65416699999997</v>
      </c>
      <c r="BX589" s="107">
        <v>618004.80052199995</v>
      </c>
      <c r="BY589" s="107">
        <v>10.473217999999999</v>
      </c>
      <c r="BZ589" s="107">
        <v>384.609444</v>
      </c>
      <c r="CA589" s="107">
        <v>412056.15847600001</v>
      </c>
      <c r="CB589" s="107">
        <v>6.9830430000000003</v>
      </c>
      <c r="CC589" s="107">
        <v>319.102778</v>
      </c>
      <c r="CD589" s="107">
        <v>205976.431491</v>
      </c>
      <c r="CE589" s="107">
        <v>3.4906459999999999</v>
      </c>
      <c r="CF589" s="107">
        <v>211.792778</v>
      </c>
      <c r="CG589" s="107">
        <v>189819.08919</v>
      </c>
      <c r="CH589" s="112">
        <v>189949.79634599999</v>
      </c>
      <c r="CI589" s="107">
        <v>11.911685</v>
      </c>
      <c r="CJ589" s="107">
        <v>364.06055600000002</v>
      </c>
      <c r="CK589" s="107">
        <v>142433.12328199999</v>
      </c>
      <c r="CL589" s="107">
        <v>8.9319310000000005</v>
      </c>
      <c r="CM589" s="107">
        <v>348.60722199999998</v>
      </c>
      <c r="CN589" s="107">
        <v>94896.975967999999</v>
      </c>
      <c r="CO589" s="107">
        <v>5.9509559999999997</v>
      </c>
      <c r="CP589" s="107">
        <v>297.80305600000003</v>
      </c>
      <c r="CQ589" s="107">
        <v>47467.330106000001</v>
      </c>
      <c r="CR589" s="107">
        <v>2.9766590000000002</v>
      </c>
      <c r="CS589" s="107">
        <v>202.981944</v>
      </c>
      <c r="CT589" s="107">
        <v>94001.477490999998</v>
      </c>
      <c r="CU589" s="107">
        <v>94055.752867000003</v>
      </c>
      <c r="CV589" s="107">
        <v>6.2468409999999999</v>
      </c>
      <c r="CW589" s="107">
        <v>348.044444</v>
      </c>
      <c r="CX589" s="112">
        <v>70503.062395000001</v>
      </c>
      <c r="CY589" s="107">
        <v>4.6825570000000001</v>
      </c>
      <c r="CZ589" s="107">
        <v>314.74777799999998</v>
      </c>
      <c r="DA589" s="112">
        <v>47083.763206000003</v>
      </c>
      <c r="DB589" s="107">
        <v>3.127132</v>
      </c>
      <c r="DC589" s="107">
        <v>276.74888900000002</v>
      </c>
      <c r="DD589" s="112">
        <v>23470.553382999999</v>
      </c>
      <c r="DE589" s="107">
        <v>1.558829</v>
      </c>
      <c r="DF589" s="107">
        <v>226.516944</v>
      </c>
      <c r="DG589" s="107">
        <v>146868.334015</v>
      </c>
      <c r="DH589" s="112">
        <v>146674.50103799999</v>
      </c>
      <c r="DI589" s="107">
        <v>7.0222629999999997</v>
      </c>
      <c r="DJ589" s="107">
        <v>364.69444399999998</v>
      </c>
      <c r="DK589" s="112">
        <v>110282.40987</v>
      </c>
      <c r="DL589" s="107">
        <v>5.2799370000000003</v>
      </c>
      <c r="DM589" s="107">
        <v>339.681667</v>
      </c>
      <c r="DN589" s="112">
        <v>73372.550126000002</v>
      </c>
      <c r="DO589" s="107">
        <v>3.5128219999999999</v>
      </c>
      <c r="DP589" s="107">
        <v>292.73666700000001</v>
      </c>
      <c r="DQ589" s="112">
        <v>36745.784448999999</v>
      </c>
      <c r="DR589" s="107">
        <v>1.75926</v>
      </c>
      <c r="DS589" s="107">
        <v>230.85083299999999</v>
      </c>
      <c r="DT589" s="107">
        <v>10730.785180000001</v>
      </c>
      <c r="DU589" s="112">
        <v>10727.20695</v>
      </c>
      <c r="DV589" s="107">
        <v>10.981427</v>
      </c>
      <c r="DW589" s="107">
        <v>366.70694400000002</v>
      </c>
      <c r="DX589" s="112">
        <v>8076.8190699999996</v>
      </c>
      <c r="DY589" s="107">
        <v>8.2682289999999998</v>
      </c>
      <c r="DZ589" s="107">
        <v>340.98305599999998</v>
      </c>
      <c r="EA589" s="112">
        <v>5375.6128650000001</v>
      </c>
      <c r="EB589" s="107">
        <v>5.5030070000000002</v>
      </c>
      <c r="EC589" s="107">
        <v>283.977778</v>
      </c>
      <c r="ED589" s="112">
        <v>2678.0090580000001</v>
      </c>
      <c r="EE589" s="107">
        <v>2.7414740000000002</v>
      </c>
      <c r="EF589" s="107">
        <v>236.77083300000001</v>
      </c>
      <c r="EG589" s="107">
        <v>3176446.7426880002</v>
      </c>
      <c r="EH589" s="111">
        <v>3174133.4814849999</v>
      </c>
      <c r="EI589" s="107">
        <v>8.9636340000000008</v>
      </c>
      <c r="EJ589" s="107">
        <v>400.75611099999998</v>
      </c>
      <c r="EK589" s="112">
        <v>2784610.2178449999</v>
      </c>
      <c r="EL589" s="107">
        <v>7.8636350000000004</v>
      </c>
      <c r="EM589" s="107">
        <v>390.41579400000001</v>
      </c>
      <c r="EN589" s="112">
        <v>2376819.2672999999</v>
      </c>
      <c r="EO589" s="107">
        <v>6.7120490000000004</v>
      </c>
      <c r="EP589" s="107">
        <v>364.82325400000002</v>
      </c>
      <c r="EQ589" s="112">
        <v>1985047.950378</v>
      </c>
      <c r="ER589" s="107">
        <v>5.6057009999999998</v>
      </c>
      <c r="ES589" s="107">
        <v>334.81745999999998</v>
      </c>
      <c r="ET589" s="112">
        <v>1589269.1117440001</v>
      </c>
      <c r="EU589" s="107">
        <v>4.4880370000000003</v>
      </c>
      <c r="EV589" s="107">
        <v>306.21365100000003</v>
      </c>
      <c r="EW589" s="112">
        <v>1191204.7956950001</v>
      </c>
      <c r="EX589" s="107">
        <v>3.363918</v>
      </c>
      <c r="EY589" s="107">
        <v>275.41118999999998</v>
      </c>
      <c r="EZ589" s="112">
        <v>794063.07674699998</v>
      </c>
      <c r="FA589" s="107">
        <v>2.2424040000000001</v>
      </c>
      <c r="FB589" s="107">
        <v>248.25619</v>
      </c>
      <c r="FC589" s="112">
        <v>398699.34643600002</v>
      </c>
      <c r="FD589" s="107">
        <v>1.125912</v>
      </c>
      <c r="FE589" s="107">
        <v>219.57539700000001</v>
      </c>
      <c r="FF589" s="107">
        <v>13766.578234000001</v>
      </c>
      <c r="FG589" s="112">
        <v>13933.302097</v>
      </c>
      <c r="FH589" s="107">
        <v>41.166761000000001</v>
      </c>
      <c r="FI589" s="107">
        <v>172.37954500000001</v>
      </c>
      <c r="FJ589" s="112">
        <v>6891.139142</v>
      </c>
      <c r="FK589" s="107">
        <v>20.360275999999999</v>
      </c>
      <c r="FL589" s="107">
        <v>165.16696999999999</v>
      </c>
      <c r="FM589" s="107">
        <v>30481.851304</v>
      </c>
      <c r="FN589" s="112">
        <v>30293.422008000001</v>
      </c>
      <c r="FO589" s="107">
        <v>221.783601</v>
      </c>
      <c r="FP589" s="107">
        <v>171.15969699999999</v>
      </c>
      <c r="FQ589" s="112">
        <v>15245.851461</v>
      </c>
      <c r="FR589" s="107">
        <v>111.617625</v>
      </c>
      <c r="FS589" s="107">
        <v>164.98075800000001</v>
      </c>
      <c r="FT589" s="107">
        <v>120.285315</v>
      </c>
      <c r="FU589" s="107">
        <v>10.441433999999999</v>
      </c>
      <c r="FV589" s="107">
        <v>378.60333300000002</v>
      </c>
      <c r="FW589" s="107">
        <v>117.439851</v>
      </c>
      <c r="FX589" s="107">
        <v>10.194432000000001</v>
      </c>
      <c r="FY589" s="107">
        <v>380.55904800000002</v>
      </c>
      <c r="FZ589" s="107">
        <v>2190712.226148</v>
      </c>
      <c r="GA589" s="107">
        <v>14.792593999999999</v>
      </c>
      <c r="GB589" s="107">
        <v>376.48694399999999</v>
      </c>
      <c r="GC589" s="107">
        <v>10569080.654092001</v>
      </c>
      <c r="GD589" s="107">
        <v>71.366800999999995</v>
      </c>
      <c r="GE589" s="113">
        <v>400.75444399999998</v>
      </c>
      <c r="GF589" s="113">
        <v>121.89666699999999</v>
      </c>
      <c r="GG589" s="113">
        <v>16.7</v>
      </c>
      <c r="GH589" s="113">
        <v>400.8</v>
      </c>
      <c r="GI589" s="113">
        <v>69.599999999999994</v>
      </c>
      <c r="GJ589" s="113">
        <v>30</v>
      </c>
      <c r="GK589" s="113">
        <v>230</v>
      </c>
      <c r="GL589" s="107">
        <v>0</v>
      </c>
      <c r="GM589" s="107">
        <v>0</v>
      </c>
      <c r="GN589" s="107">
        <v>0</v>
      </c>
      <c r="GO589" s="133">
        <v>0</v>
      </c>
      <c r="GP589" s="133">
        <v>0</v>
      </c>
      <c r="GQ589" s="133">
        <v>0</v>
      </c>
      <c r="GR589" s="133" t="s">
        <v>1103</v>
      </c>
      <c r="GS589" s="72"/>
      <c r="GT589" s="72">
        <v>0.89580000000000004</v>
      </c>
      <c r="GU589" s="72">
        <v>0.93379999999999996</v>
      </c>
      <c r="GV589" s="72">
        <v>0.94199999999999995</v>
      </c>
      <c r="GW589" s="72">
        <v>0.91339999999999999</v>
      </c>
      <c r="GX589" s="72" t="s">
        <v>1085</v>
      </c>
      <c r="GY589" s="72">
        <v>1</v>
      </c>
      <c r="GZ589" s="72">
        <v>2000</v>
      </c>
      <c r="HA589" s="133" t="s">
        <v>1086</v>
      </c>
      <c r="HB589" s="133" t="s">
        <v>981</v>
      </c>
      <c r="HC589" s="53" t="str">
        <f t="shared" si="60"/>
        <v>302</v>
      </c>
      <c r="HD589" s="56">
        <f t="shared" si="59"/>
        <v>2020</v>
      </c>
      <c r="HF589" s="56" t="e">
        <f>MATCH(ROUND(#REF!,1),#REF!,0)</f>
        <v>#REF!</v>
      </c>
      <c r="HG589" s="56" t="e">
        <f>MATCH(ROUND(#REF!,1),#REF!,0)</f>
        <v>#REF!</v>
      </c>
      <c r="HH589" s="56" t="e">
        <f>MATCH(ROUND(#REF!,1),#REF!,0)</f>
        <v>#REF!</v>
      </c>
      <c r="HI589" s="56" t="e">
        <f>MATCH(ROUND(#REF!,1),#REF!,0)</f>
        <v>#REF!</v>
      </c>
      <c r="HK589" s="115">
        <f t="shared" si="62"/>
        <v>2</v>
      </c>
      <c r="HL589" s="115" t="str" cm="1">
        <f t="array" ref="HL589">IFERROR(INDEX(#REF!,'5. Data Set'!HH589),"")</f>
        <v/>
      </c>
      <c r="HN589" s="116" t="str" cm="1">
        <f t="array" ref="HN589">IF(IFERROR(INDEX($E$5:$E$900,SMALL(IF(ROUND($EH$5:$EH$900,1)=ROUND($EH589,1),ROW($EH$5:$EH$900)-4,""),1)),"")=$E589,"",IFERROR(INDEX($E$5:$E$900,SMALL(IF(ROUND($EH$5:$EH$900,1)=ROUND($EH589,1),ROW($EH$5:$EH$900)-4,""),1)),""))</f>
        <v/>
      </c>
      <c r="HO589" s="116" t="str" cm="1">
        <f t="array" ref="HO589">IF(IFERROR(INDEX($E$5:$E$900,SMALL(IF(ROUND($EH$5:$EH$900,1)=ROUND($EH589,1),ROW($EH$5:$EH$900)-4,""),2)),"")=$E589,"",IFERROR(INDEX($E$5:$E$900,SMALL(IF(ROUND($EH$5:$EH$900,1)=ROUND($EH589,1),ROW($EH$5:$EH$900)-4,""),2)),""))</f>
        <v/>
      </c>
      <c r="HP589" s="116" t="str" cm="1">
        <f t="array" ref="HP589">IF(IFERROR(INDEX($E$5:$E$900,SMALL(IF(ROUND($EH$5:$EH$900,1)=ROUND($EH589,1),ROW($EH$5:$EH$900)-4,""),3)),"")=$E589,"",IFERROR(INDEX($E$5:$E$900,SMALL(IF(ROUND($EH$5:$EH$900,1)=ROUND($EH589,1),ROW($EH$5:$EH$900)-4,""),3)),""))</f>
        <v/>
      </c>
      <c r="HQ589" s="117" t="str" cm="1">
        <f t="array" ref="HQ589">IF(IFERROR(INDEX($E$5:$E$900,SMALL(IF(ROUND($EH$5:$EH$900,1)=ROUND($EH589,1),ROW($EH$5:$EH$900)-4,""),4)),"")=$E589,"",IFERROR(INDEX($E$5:$E$900,SMALL(IF(ROUND($EH$5:$EH$900,1)=ROUND($EH589,1),ROW($EH$5:$EH$900)-4,""),4)),""))</f>
        <v/>
      </c>
      <c r="HR589" s="118"/>
      <c r="HS589" s="105" t="str">
        <f t="shared" si="63"/>
        <v>BCTQ</v>
      </c>
      <c r="HT589" s="119" t="str">
        <f t="shared" si="64"/>
        <v/>
      </c>
      <c r="HU589" s="119" t="str">
        <f t="shared" si="64"/>
        <v/>
      </c>
      <c r="HV589" s="119" t="str">
        <f t="shared" si="64"/>
        <v/>
      </c>
      <c r="HW589" s="119" t="str">
        <f t="shared" si="61"/>
        <v/>
      </c>
    </row>
    <row r="590" spans="1:231" ht="12.75" customHeight="1" x14ac:dyDescent="0.25">
      <c r="A590" s="110" t="s">
        <v>1072</v>
      </c>
      <c r="B590" s="110" t="s">
        <v>1763</v>
      </c>
      <c r="C590" s="107" t="s">
        <v>1074</v>
      </c>
      <c r="D590" s="107">
        <v>2020</v>
      </c>
      <c r="E590" s="109" t="s">
        <v>1764</v>
      </c>
      <c r="F590" s="107" t="s">
        <v>300</v>
      </c>
      <c r="G590" s="107" t="s">
        <v>1076</v>
      </c>
      <c r="H590" s="107" t="s">
        <v>1076</v>
      </c>
      <c r="I590" s="107" t="s">
        <v>1076</v>
      </c>
      <c r="J590" s="107" t="s">
        <v>1076</v>
      </c>
      <c r="K590" s="107" t="s">
        <v>1076</v>
      </c>
      <c r="L590" s="107" t="s">
        <v>1076</v>
      </c>
      <c r="M590" s="107" t="s">
        <v>1076</v>
      </c>
      <c r="N590" s="107" t="s">
        <v>1076</v>
      </c>
      <c r="O590" s="107" t="s">
        <v>1076</v>
      </c>
      <c r="P590" s="107" t="s">
        <v>1076</v>
      </c>
      <c r="Q590" s="107" t="s">
        <v>1076</v>
      </c>
      <c r="R590" s="107" t="s">
        <v>1076</v>
      </c>
      <c r="S590" s="107" t="s">
        <v>1077</v>
      </c>
      <c r="T590" s="107" t="s">
        <v>1077</v>
      </c>
      <c r="U590" s="107" t="s">
        <v>1077</v>
      </c>
      <c r="V590" s="107" t="s">
        <v>1077</v>
      </c>
      <c r="W590" s="107" t="s">
        <v>18</v>
      </c>
      <c r="X590" s="105" t="s">
        <v>1251</v>
      </c>
      <c r="Y590" s="107" t="s">
        <v>296</v>
      </c>
      <c r="Z590" s="107">
        <v>1</v>
      </c>
      <c r="AA590" s="107" t="s">
        <v>1765</v>
      </c>
      <c r="AB590" s="110">
        <v>2</v>
      </c>
      <c r="AC590" s="110">
        <v>2</v>
      </c>
      <c r="AD590" s="107">
        <v>2095</v>
      </c>
      <c r="AE590" s="107">
        <v>26</v>
      </c>
      <c r="AF590" s="107">
        <v>2</v>
      </c>
      <c r="AG590" s="107">
        <v>393216</v>
      </c>
      <c r="AH590" s="107">
        <v>12</v>
      </c>
      <c r="AI590" s="107" t="s">
        <v>1766</v>
      </c>
      <c r="AJ590" s="110">
        <v>3</v>
      </c>
      <c r="AK590" s="110" t="s">
        <v>1767</v>
      </c>
      <c r="AL590" s="107" t="s">
        <v>1768</v>
      </c>
      <c r="AM590" s="107">
        <v>2</v>
      </c>
      <c r="AN590" s="110" t="s">
        <v>367</v>
      </c>
      <c r="AO590" s="110">
        <v>2400</v>
      </c>
      <c r="AP590" s="107" t="s">
        <v>1299</v>
      </c>
      <c r="AQ590" s="107" t="s">
        <v>1081</v>
      </c>
      <c r="AR590" s="107" t="s">
        <v>319</v>
      </c>
      <c r="AS590" s="107" t="s">
        <v>481</v>
      </c>
      <c r="AT590" s="107" t="s">
        <v>478</v>
      </c>
      <c r="AU590" s="111">
        <v>9.9892939999999992</v>
      </c>
      <c r="AV590" s="111">
        <v>14.804615</v>
      </c>
      <c r="AW590" s="111">
        <v>13.979717000000001</v>
      </c>
      <c r="AX590" s="111">
        <v>8.9730340000000002</v>
      </c>
      <c r="AY590" s="111">
        <v>8.804881</v>
      </c>
      <c r="AZ590" s="111">
        <v>14.544924</v>
      </c>
      <c r="BA590" s="111">
        <v>9.109845</v>
      </c>
      <c r="BB590" s="111">
        <v>15.912122</v>
      </c>
      <c r="BC590" s="111">
        <v>196.08353600000001</v>
      </c>
      <c r="BD590" s="111">
        <v>15.717675</v>
      </c>
      <c r="BE590" s="131">
        <v>180.362841</v>
      </c>
      <c r="BF590" s="131">
        <v>19.3</v>
      </c>
      <c r="BG590" s="131">
        <v>84931.316837999999</v>
      </c>
      <c r="BH590" s="112">
        <v>84918.200836000004</v>
      </c>
      <c r="BI590" s="111">
        <v>12.263619</v>
      </c>
      <c r="BJ590" s="112">
        <v>771.28333299999997</v>
      </c>
      <c r="BK590" s="112">
        <v>63715.981769999999</v>
      </c>
      <c r="BL590" s="111">
        <v>9.2016609999999996</v>
      </c>
      <c r="BM590" s="112">
        <v>769.29722200000003</v>
      </c>
      <c r="BN590" s="112">
        <v>42507.714445999998</v>
      </c>
      <c r="BO590" s="111">
        <v>6.1388299999999996</v>
      </c>
      <c r="BP590" s="112">
        <v>680.59166700000003</v>
      </c>
      <c r="BQ590" s="112">
        <v>21262.415864999999</v>
      </c>
      <c r="BR590" s="111">
        <v>3.0706509999999998</v>
      </c>
      <c r="BS590" s="131">
        <v>529.01388899999995</v>
      </c>
      <c r="BT590" s="131">
        <v>1054990.9871169999</v>
      </c>
      <c r="BU590" s="112">
        <v>1056458.7159279999</v>
      </c>
      <c r="BV590" s="107">
        <v>17.903618999999999</v>
      </c>
      <c r="BW590" s="107">
        <v>783.955556</v>
      </c>
      <c r="BX590" s="107">
        <v>791365.66101499996</v>
      </c>
      <c r="BY590" s="107">
        <v>13.411134000000001</v>
      </c>
      <c r="BZ590" s="107">
        <v>783.11388899999997</v>
      </c>
      <c r="CA590" s="107">
        <v>527456.41591800004</v>
      </c>
      <c r="CB590" s="107">
        <v>8.9387109999999996</v>
      </c>
      <c r="CC590" s="107">
        <v>661.21388899999999</v>
      </c>
      <c r="CD590" s="107">
        <v>263787.79912400001</v>
      </c>
      <c r="CE590" s="107">
        <v>4.4703650000000001</v>
      </c>
      <c r="CF590" s="131">
        <v>492.01388900000001</v>
      </c>
      <c r="CG590" s="131">
        <v>266399.74578200001</v>
      </c>
      <c r="CH590" s="112">
        <v>266688.70276999997</v>
      </c>
      <c r="CI590" s="107">
        <v>16.723953999999999</v>
      </c>
      <c r="CJ590" s="107">
        <v>736.07777799999997</v>
      </c>
      <c r="CK590" s="107">
        <v>199846.48712000001</v>
      </c>
      <c r="CL590" s="107">
        <v>12.532302</v>
      </c>
      <c r="CM590" s="107">
        <v>747.87777800000003</v>
      </c>
      <c r="CN590" s="107">
        <v>133346.04212500001</v>
      </c>
      <c r="CO590" s="107">
        <v>8.3620830000000002</v>
      </c>
      <c r="CP590" s="107">
        <v>673.89444400000002</v>
      </c>
      <c r="CQ590" s="107">
        <v>66664.299736999994</v>
      </c>
      <c r="CR590" s="107">
        <v>4.1804949999999996</v>
      </c>
      <c r="CS590" s="107">
        <v>517.09722199999999</v>
      </c>
      <c r="CT590" s="107">
        <v>159746.90481499999</v>
      </c>
      <c r="CU590" s="107">
        <v>159569.864826</v>
      </c>
      <c r="CV590" s="107">
        <v>10.598050000000001</v>
      </c>
      <c r="CW590" s="107">
        <v>738.78055600000005</v>
      </c>
      <c r="CX590" s="112">
        <v>119742.925391</v>
      </c>
      <c r="CY590" s="107">
        <v>7.95289</v>
      </c>
      <c r="CZ590" s="107">
        <v>742.26944400000002</v>
      </c>
      <c r="DA590" s="112">
        <v>79887.111812000003</v>
      </c>
      <c r="DB590" s="107">
        <v>5.3058120000000004</v>
      </c>
      <c r="DC590" s="107">
        <v>651.79722200000003</v>
      </c>
      <c r="DD590" s="112">
        <v>39966.231846000002</v>
      </c>
      <c r="DE590" s="107">
        <v>2.6544120000000002</v>
      </c>
      <c r="DF590" s="107">
        <v>512.29999999999995</v>
      </c>
      <c r="DG590" s="131">
        <v>218030.50511500001</v>
      </c>
      <c r="DH590" s="112">
        <v>218206.83401300001</v>
      </c>
      <c r="DI590" s="107">
        <v>10.446982</v>
      </c>
      <c r="DJ590" s="107">
        <v>740.71388899999999</v>
      </c>
      <c r="DK590" s="112">
        <v>163583.16998800001</v>
      </c>
      <c r="DL590" s="107">
        <v>7.8317909999999999</v>
      </c>
      <c r="DM590" s="107">
        <v>743.55833299999995</v>
      </c>
      <c r="DN590" s="112">
        <v>108920.676654</v>
      </c>
      <c r="DO590" s="107">
        <v>5.2147420000000002</v>
      </c>
      <c r="DP590" s="131">
        <v>656</v>
      </c>
      <c r="DQ590" s="112">
        <v>54553.086005999998</v>
      </c>
      <c r="DR590" s="107">
        <v>2.6118109999999999</v>
      </c>
      <c r="DS590" s="131">
        <v>513.17222200000003</v>
      </c>
      <c r="DT590" s="131">
        <v>17310.244823000001</v>
      </c>
      <c r="DU590" s="112">
        <v>17320.686938999999</v>
      </c>
      <c r="DV590" s="107">
        <v>17.731162999999999</v>
      </c>
      <c r="DW590" s="107">
        <v>748.11944400000004</v>
      </c>
      <c r="DX590" s="112">
        <v>12975.440192</v>
      </c>
      <c r="DY590" s="107">
        <v>13.28294</v>
      </c>
      <c r="DZ590" s="131">
        <v>757.50277800000003</v>
      </c>
      <c r="EA590" s="112">
        <v>8654.9810249999991</v>
      </c>
      <c r="EB590" s="107">
        <v>8.8600919999999999</v>
      </c>
      <c r="EC590" s="131">
        <v>677.28571399999998</v>
      </c>
      <c r="ED590" s="112">
        <v>4318.2038670000002</v>
      </c>
      <c r="EE590" s="107">
        <v>4.4205389999999998</v>
      </c>
      <c r="EF590" s="131">
        <v>536.99722199999997</v>
      </c>
      <c r="EG590" s="131">
        <v>4577959.813937</v>
      </c>
      <c r="EH590" s="111">
        <v>4580324.4395289999</v>
      </c>
      <c r="EI590" s="107">
        <v>12.934665000000001</v>
      </c>
      <c r="EJ590" s="107">
        <v>778.81587300000001</v>
      </c>
      <c r="EK590" s="112">
        <v>3998257.036667</v>
      </c>
      <c r="EL590" s="107">
        <v>11.290927999999999</v>
      </c>
      <c r="EM590" s="131">
        <v>774.18809499999998</v>
      </c>
      <c r="EN590" s="112">
        <v>3429423.759846</v>
      </c>
      <c r="EO590" s="107">
        <v>9.684564</v>
      </c>
      <c r="EP590" s="131">
        <v>780.84761900000001</v>
      </c>
      <c r="EQ590" s="112">
        <v>2863798.1936969999</v>
      </c>
      <c r="ER590" s="107">
        <v>8.0872589999999995</v>
      </c>
      <c r="ES590" s="131">
        <v>757.09285699999998</v>
      </c>
      <c r="ET590" s="112">
        <v>2287350.1940910001</v>
      </c>
      <c r="EU590" s="107">
        <v>6.4593910000000001</v>
      </c>
      <c r="EV590" s="131">
        <v>682.11587299999997</v>
      </c>
      <c r="EW590" s="112">
        <v>1713203.928138</v>
      </c>
      <c r="EX590" s="107">
        <v>4.8380239999999999</v>
      </c>
      <c r="EY590" s="131">
        <v>599.52857100000006</v>
      </c>
      <c r="EZ590" s="112">
        <v>1142020.469027</v>
      </c>
      <c r="FA590" s="107">
        <v>3.2250230000000002</v>
      </c>
      <c r="FB590" s="131">
        <v>546.38095199999998</v>
      </c>
      <c r="FC590" s="112">
        <v>571792.463506</v>
      </c>
      <c r="FD590" s="107">
        <v>1.6147210000000001</v>
      </c>
      <c r="FE590" s="131">
        <v>492.72857099999999</v>
      </c>
      <c r="FF590" s="131">
        <v>2960.7589600000001</v>
      </c>
      <c r="FG590" s="112">
        <v>2999.6391870000002</v>
      </c>
      <c r="FH590" s="107">
        <v>8.8626109999999994</v>
      </c>
      <c r="FI590" s="107">
        <v>396.12424199999998</v>
      </c>
      <c r="FJ590" s="112">
        <v>1482.2292279999999</v>
      </c>
      <c r="FK590" s="107">
        <v>4.3793340000000001</v>
      </c>
      <c r="FL590" s="131">
        <v>386.974242</v>
      </c>
      <c r="FM590" s="131">
        <v>15220.681688000001</v>
      </c>
      <c r="FN590" s="112">
        <v>15000.345251999999</v>
      </c>
      <c r="FO590" s="107">
        <v>109.82023</v>
      </c>
      <c r="FP590" s="107">
        <v>400.73181799999998</v>
      </c>
      <c r="FQ590" s="112">
        <v>7598.1442740000002</v>
      </c>
      <c r="FR590" s="107">
        <v>55.627383000000002</v>
      </c>
      <c r="FS590" s="131">
        <v>396.49242400000003</v>
      </c>
      <c r="FT590" s="107">
        <v>142.789952</v>
      </c>
      <c r="FU590" s="107">
        <v>12.394961</v>
      </c>
      <c r="FV590" s="107">
        <v>797.093478</v>
      </c>
      <c r="FW590" s="107">
        <v>141.75850299999999</v>
      </c>
      <c r="FX590" s="107">
        <v>12.305426000000001</v>
      </c>
      <c r="FY590" s="107">
        <v>774.56153800000004</v>
      </c>
      <c r="FZ590" s="107">
        <v>2987287.4102830002</v>
      </c>
      <c r="GA590" s="107">
        <v>20.171399000000001</v>
      </c>
      <c r="GB590" s="131">
        <v>760.97222199999999</v>
      </c>
      <c r="GC590" s="107">
        <v>20672507.651005</v>
      </c>
      <c r="GD590" s="107">
        <v>139.589316</v>
      </c>
      <c r="GE590" s="132">
        <v>773.93611099999998</v>
      </c>
      <c r="GF590" s="132">
        <v>351.1</v>
      </c>
      <c r="GG590" s="132">
        <v>11.2</v>
      </c>
      <c r="GH590" s="132">
        <v>55.9</v>
      </c>
      <c r="GI590" s="132">
        <v>53.2</v>
      </c>
      <c r="GJ590" s="132">
        <v>19.399999999999999</v>
      </c>
      <c r="GK590" s="132">
        <v>230</v>
      </c>
      <c r="GL590" s="133">
        <v>0</v>
      </c>
      <c r="GM590" s="133">
        <v>1</v>
      </c>
      <c r="GN590" s="133">
        <v>0</v>
      </c>
      <c r="GO590" s="133">
        <v>0</v>
      </c>
      <c r="GP590" s="133">
        <v>0</v>
      </c>
      <c r="GQ590" s="133">
        <v>0</v>
      </c>
      <c r="GR590" s="133" t="s">
        <v>1106</v>
      </c>
      <c r="GS590" s="72"/>
      <c r="GT590" s="72">
        <v>0.90790000000000004</v>
      </c>
      <c r="GU590" s="72">
        <v>0.94020000000000004</v>
      </c>
      <c r="GV590" s="72">
        <v>0.94740000000000002</v>
      </c>
      <c r="GW590" s="72">
        <v>0.92090000000000005</v>
      </c>
      <c r="GX590" s="72" t="s">
        <v>1085</v>
      </c>
      <c r="GY590" s="72">
        <v>1</v>
      </c>
      <c r="GZ590" s="72">
        <v>2400</v>
      </c>
      <c r="HA590" s="133" t="s">
        <v>1086</v>
      </c>
      <c r="HB590" s="133" t="s">
        <v>981</v>
      </c>
      <c r="HC590" s="53" t="str">
        <f t="shared" si="60"/>
        <v>303</v>
      </c>
      <c r="HD590" s="56">
        <f t="shared" si="59"/>
        <v>2020</v>
      </c>
      <c r="HF590" s="56" t="e">
        <f>MATCH(ROUND(#REF!,1),#REF!,0)</f>
        <v>#REF!</v>
      </c>
      <c r="HG590" s="56" t="e">
        <f>MATCH(ROUND(#REF!,1),#REF!,0)</f>
        <v>#REF!</v>
      </c>
      <c r="HH590" s="56" t="e">
        <f>MATCH(ROUND(#REF!,1),#REF!,0)</f>
        <v>#REF!</v>
      </c>
      <c r="HI590" s="56" t="e">
        <f>MATCH(ROUND(#REF!,1),#REF!,0)</f>
        <v>#REF!</v>
      </c>
      <c r="HK590" s="115">
        <f t="shared" si="62"/>
        <v>2</v>
      </c>
      <c r="HL590" s="115" t="str" cm="1">
        <f t="array" ref="HL590">IFERROR(INDEX(#REF!,'5. Data Set'!HH590),"")</f>
        <v/>
      </c>
      <c r="HN590" s="116" t="str" cm="1">
        <f t="array" ref="HN590">IF(IFERROR(INDEX($E$5:$E$900,SMALL(IF(ROUND($EH$5:$EH$900,1)=ROUND($EH590,1),ROW($EH$5:$EH$900)-4,""),1)),"")=$E590,"",IFERROR(INDEX($E$5:$E$900,SMALL(IF(ROUND($EH$5:$EH$900,1)=ROUND($EH590,1),ROW($EH$5:$EH$900)-4,""),1)),""))</f>
        <v/>
      </c>
      <c r="HO590" s="116" t="str" cm="1">
        <f t="array" ref="HO590">IF(IFERROR(INDEX($E$5:$E$900,SMALL(IF(ROUND($EH$5:$EH$900,1)=ROUND($EH590,1),ROW($EH$5:$EH$900)-4,""),2)),"")=$E590,"",IFERROR(INDEX($E$5:$E$900,SMALL(IF(ROUND($EH$5:$EH$900,1)=ROUND($EH590,1),ROW($EH$5:$EH$900)-4,""),2)),""))</f>
        <v/>
      </c>
      <c r="HP590" s="116" t="str" cm="1">
        <f t="array" ref="HP590">IF(IFERROR(INDEX($E$5:$E$900,SMALL(IF(ROUND($EH$5:$EH$900,1)=ROUND($EH590,1),ROW($EH$5:$EH$900)-4,""),3)),"")=$E590,"",IFERROR(INDEX($E$5:$E$900,SMALL(IF(ROUND($EH$5:$EH$900,1)=ROUND($EH590,1),ROW($EH$5:$EH$900)-4,""),3)),""))</f>
        <v/>
      </c>
      <c r="HQ590" s="117" t="str" cm="1">
        <f t="array" ref="HQ590">IF(IFERROR(INDEX($E$5:$E$900,SMALL(IF(ROUND($EH$5:$EH$900,1)=ROUND($EH590,1),ROW($EH$5:$EH$900)-4,""),4)),"")=$E590,"",IFERROR(INDEX($E$5:$E$900,SMALL(IF(ROUND($EH$5:$EH$900,1)=ROUND($EH590,1),ROW($EH$5:$EH$900)-4,""),4)),""))</f>
        <v/>
      </c>
      <c r="HR590" s="118"/>
      <c r="HS590" s="105" t="str">
        <f t="shared" si="63"/>
        <v>BCTR</v>
      </c>
      <c r="HT590" s="119" t="str">
        <f t="shared" si="64"/>
        <v/>
      </c>
      <c r="HU590" s="119" t="str">
        <f t="shared" si="64"/>
        <v/>
      </c>
      <c r="HV590" s="119" t="str">
        <f t="shared" si="64"/>
        <v/>
      </c>
      <c r="HW590" s="119" t="str">
        <f t="shared" si="61"/>
        <v/>
      </c>
    </row>
    <row r="591" spans="1:231" ht="12.75" customHeight="1" x14ac:dyDescent="0.25">
      <c r="A591" s="110" t="s">
        <v>1072</v>
      </c>
      <c r="B591" s="110" t="s">
        <v>1763</v>
      </c>
      <c r="C591" s="107" t="s">
        <v>1074</v>
      </c>
      <c r="D591" s="107">
        <v>2020</v>
      </c>
      <c r="E591" s="109" t="s">
        <v>1769</v>
      </c>
      <c r="F591" s="107" t="s">
        <v>309</v>
      </c>
      <c r="G591" s="107" t="s">
        <v>1076</v>
      </c>
      <c r="H591" s="107" t="s">
        <v>1076</v>
      </c>
      <c r="I591" s="107" t="s">
        <v>1076</v>
      </c>
      <c r="J591" s="107" t="s">
        <v>1076</v>
      </c>
      <c r="K591" s="107" t="s">
        <v>1076</v>
      </c>
      <c r="L591" s="107" t="s">
        <v>1076</v>
      </c>
      <c r="M591" s="107" t="s">
        <v>1076</v>
      </c>
      <c r="N591" s="107" t="s">
        <v>1076</v>
      </c>
      <c r="O591" s="107" t="s">
        <v>1076</v>
      </c>
      <c r="P591" s="107" t="s">
        <v>1076</v>
      </c>
      <c r="Q591" s="107" t="s">
        <v>1076</v>
      </c>
      <c r="R591" s="107" t="s">
        <v>1076</v>
      </c>
      <c r="S591" s="107" t="s">
        <v>1077</v>
      </c>
      <c r="T591" s="107" t="s">
        <v>1077</v>
      </c>
      <c r="U591" s="107" t="s">
        <v>1077</v>
      </c>
      <c r="V591" s="107" t="s">
        <v>1077</v>
      </c>
      <c r="W591" s="107" t="s">
        <v>18</v>
      </c>
      <c r="X591" s="105" t="s">
        <v>1251</v>
      </c>
      <c r="Y591" s="107" t="s">
        <v>296</v>
      </c>
      <c r="Z591" s="107">
        <v>1</v>
      </c>
      <c r="AA591" s="107" t="s">
        <v>1256</v>
      </c>
      <c r="AB591" s="110">
        <v>2</v>
      </c>
      <c r="AC591" s="110">
        <v>2</v>
      </c>
      <c r="AD591" s="107">
        <v>2195</v>
      </c>
      <c r="AE591" s="107">
        <v>10</v>
      </c>
      <c r="AF591" s="107">
        <v>2</v>
      </c>
      <c r="AG591" s="107">
        <v>98304</v>
      </c>
      <c r="AH591" s="107">
        <v>12</v>
      </c>
      <c r="AI591" s="107" t="s">
        <v>1770</v>
      </c>
      <c r="AJ591" s="110">
        <v>3</v>
      </c>
      <c r="AK591" s="110" t="s">
        <v>1767</v>
      </c>
      <c r="AL591" s="107" t="s">
        <v>1768</v>
      </c>
      <c r="AM591" s="107">
        <v>2</v>
      </c>
      <c r="AN591" s="110" t="s">
        <v>367</v>
      </c>
      <c r="AO591" s="110">
        <v>2400</v>
      </c>
      <c r="AP591" s="107" t="s">
        <v>1299</v>
      </c>
      <c r="AQ591" s="107" t="s">
        <v>1081</v>
      </c>
      <c r="AR591" s="107" t="s">
        <v>319</v>
      </c>
      <c r="AS591" s="107" t="s">
        <v>481</v>
      </c>
      <c r="AT591" s="107" t="s">
        <v>478</v>
      </c>
      <c r="AU591" s="111">
        <v>7.2408979999999996</v>
      </c>
      <c r="AV591" s="111">
        <v>11.127452999999999</v>
      </c>
      <c r="AW591" s="111">
        <v>9.3771850000000008</v>
      </c>
      <c r="AX591" s="111">
        <v>5.4163790000000001</v>
      </c>
      <c r="AY591" s="111">
        <v>5.5773529999999996</v>
      </c>
      <c r="AZ591" s="111">
        <v>9.3468429999999998</v>
      </c>
      <c r="BA591" s="111">
        <v>6.56752</v>
      </c>
      <c r="BB591" s="111">
        <v>23.166789000000001</v>
      </c>
      <c r="BC591" s="111">
        <v>239.19090499999999</v>
      </c>
      <c r="BD591" s="111">
        <v>16.009575999999999</v>
      </c>
      <c r="BE591" s="111">
        <v>65.478508000000005</v>
      </c>
      <c r="BF591" s="111">
        <v>13.1</v>
      </c>
      <c r="BG591" s="107">
        <v>38437.505082000003</v>
      </c>
      <c r="BH591" s="112">
        <v>38583.699912999997</v>
      </c>
      <c r="BI591" s="111">
        <v>5.5721360000000004</v>
      </c>
      <c r="BJ591" s="112">
        <v>472.80967700000002</v>
      </c>
      <c r="BK591" s="112">
        <v>28811.103801000001</v>
      </c>
      <c r="BL591" s="111">
        <v>4.1608090000000004</v>
      </c>
      <c r="BM591" s="112">
        <v>447.88709699999998</v>
      </c>
      <c r="BN591" s="112">
        <v>19274.396365000001</v>
      </c>
      <c r="BO591" s="111">
        <v>2.7835480000000001</v>
      </c>
      <c r="BP591" s="112">
        <v>414.612258</v>
      </c>
      <c r="BQ591" s="112">
        <v>9606.0734300000004</v>
      </c>
      <c r="BR591" s="111">
        <v>1.3872789999999999</v>
      </c>
      <c r="BS591" s="107">
        <v>370.93258100000003</v>
      </c>
      <c r="BT591" s="107">
        <v>508749.67937799997</v>
      </c>
      <c r="BU591" s="112">
        <v>508107.36835200002</v>
      </c>
      <c r="BV591" s="107">
        <v>8.6108060000000002</v>
      </c>
      <c r="BW591" s="107">
        <v>483.43548399999997</v>
      </c>
      <c r="BX591" s="107">
        <v>381549.72078899998</v>
      </c>
      <c r="BY591" s="107">
        <v>6.466056</v>
      </c>
      <c r="BZ591" s="107">
        <v>457.42903200000001</v>
      </c>
      <c r="CA591" s="107">
        <v>254181.862314</v>
      </c>
      <c r="CB591" s="107">
        <v>4.3075749999999999</v>
      </c>
      <c r="CC591" s="107">
        <v>422.27741900000001</v>
      </c>
      <c r="CD591" s="107">
        <v>127286.71837800001</v>
      </c>
      <c r="CE591" s="107">
        <v>2.1571050000000001</v>
      </c>
      <c r="CF591" s="107">
        <v>361.36354799999998</v>
      </c>
      <c r="CG591" s="107">
        <v>111389.044026</v>
      </c>
      <c r="CH591" s="112">
        <v>111251.91046899999</v>
      </c>
      <c r="CI591" s="107">
        <v>6.9765680000000003</v>
      </c>
      <c r="CJ591" s="107">
        <v>455.99677400000002</v>
      </c>
      <c r="CK591" s="107">
        <v>83452.352043999999</v>
      </c>
      <c r="CL591" s="107">
        <v>5.2332669999999997</v>
      </c>
      <c r="CM591" s="107">
        <v>430.46129000000002</v>
      </c>
      <c r="CN591" s="107">
        <v>55728.294758999997</v>
      </c>
      <c r="CO591" s="107">
        <v>3.4947020000000002</v>
      </c>
      <c r="CP591" s="107">
        <v>408.98806500000001</v>
      </c>
      <c r="CQ591" s="107">
        <v>27812.625100000001</v>
      </c>
      <c r="CR591" s="107">
        <v>1.7441199999999999</v>
      </c>
      <c r="CS591" s="107">
        <v>358.51290299999999</v>
      </c>
      <c r="CT591" s="107">
        <v>58985.24512</v>
      </c>
      <c r="CU591" s="107">
        <v>59018.620101</v>
      </c>
      <c r="CV591" s="107">
        <v>3.9198019999999998</v>
      </c>
      <c r="CW591" s="107">
        <v>431.41290300000003</v>
      </c>
      <c r="CX591" s="112">
        <v>44195.186592999999</v>
      </c>
      <c r="CY591" s="107">
        <v>2.9352839999999998</v>
      </c>
      <c r="CZ591" s="107">
        <v>414.558065</v>
      </c>
      <c r="DA591" s="112">
        <v>29487.304618999999</v>
      </c>
      <c r="DB591" s="107">
        <v>1.95844</v>
      </c>
      <c r="DC591" s="107">
        <v>395.46612900000002</v>
      </c>
      <c r="DD591" s="112">
        <v>14729.637346</v>
      </c>
      <c r="DE591" s="107">
        <v>0.97828899999999996</v>
      </c>
      <c r="DF591" s="107">
        <v>362.13258100000002</v>
      </c>
      <c r="DG591" s="107">
        <v>86314.186627999996</v>
      </c>
      <c r="DH591" s="112">
        <v>86144.178157000002</v>
      </c>
      <c r="DI591" s="107">
        <v>4.1242830000000001</v>
      </c>
      <c r="DJ591" s="107">
        <v>445.174194</v>
      </c>
      <c r="DK591" s="112">
        <v>64738.971313000002</v>
      </c>
      <c r="DL591" s="107">
        <v>3.0994760000000001</v>
      </c>
      <c r="DM591" s="107">
        <v>428.95483899999999</v>
      </c>
      <c r="DN591" s="112">
        <v>43161.295719000002</v>
      </c>
      <c r="DO591" s="107">
        <v>2.0664120000000001</v>
      </c>
      <c r="DP591" s="107">
        <v>404.20483899999999</v>
      </c>
      <c r="DQ591" s="112">
        <v>21568.584899000001</v>
      </c>
      <c r="DR591" s="107">
        <v>1.032629</v>
      </c>
      <c r="DS591" s="107">
        <v>365.209677</v>
      </c>
      <c r="DT591" s="107">
        <v>6720.6327209999999</v>
      </c>
      <c r="DU591" s="112">
        <v>6732.1363259999998</v>
      </c>
      <c r="DV591" s="107">
        <v>6.8916789999999999</v>
      </c>
      <c r="DW591" s="107">
        <v>442.36129</v>
      </c>
      <c r="DX591" s="112">
        <v>5023.344169</v>
      </c>
      <c r="DY591" s="107">
        <v>5.1423909999999999</v>
      </c>
      <c r="DZ591" s="107">
        <v>421.616129</v>
      </c>
      <c r="EA591" s="112">
        <v>3367.3714300000001</v>
      </c>
      <c r="EB591" s="107">
        <v>3.4471729999999998</v>
      </c>
      <c r="EC591" s="107">
        <v>398.905484</v>
      </c>
      <c r="ED591" s="112">
        <v>1684.483434</v>
      </c>
      <c r="EE591" s="107">
        <v>1.7244029999999999</v>
      </c>
      <c r="EF591" s="107">
        <v>370.99483900000001</v>
      </c>
      <c r="EG591" s="107">
        <v>2053432.948718</v>
      </c>
      <c r="EH591" s="111">
        <v>2056481.080478</v>
      </c>
      <c r="EI591" s="107">
        <v>5.8074260000000004</v>
      </c>
      <c r="EJ591" s="107">
        <v>471.06611600000002</v>
      </c>
      <c r="EK591" s="112">
        <v>1795631.774155</v>
      </c>
      <c r="EL591" s="107">
        <v>5.0707969999999998</v>
      </c>
      <c r="EM591" s="107">
        <v>454.47272700000002</v>
      </c>
      <c r="EN591" s="112">
        <v>1536246.315222</v>
      </c>
      <c r="EO591" s="107">
        <v>4.3383019999999997</v>
      </c>
      <c r="EP591" s="107">
        <v>439.04462799999999</v>
      </c>
      <c r="EQ591" s="112">
        <v>1282149.4976230001</v>
      </c>
      <c r="ER591" s="107">
        <v>3.6207419999999999</v>
      </c>
      <c r="ES591" s="107">
        <v>425.04958699999997</v>
      </c>
      <c r="ET591" s="112">
        <v>1023330.688255</v>
      </c>
      <c r="EU591" s="107">
        <v>2.8898480000000002</v>
      </c>
      <c r="EV591" s="107">
        <v>410.71851199999998</v>
      </c>
      <c r="EW591" s="112">
        <v>769733.05786199996</v>
      </c>
      <c r="EX591" s="107">
        <v>2.1736970000000002</v>
      </c>
      <c r="EY591" s="107">
        <v>394.675455</v>
      </c>
      <c r="EZ591" s="112">
        <v>511941.87157299998</v>
      </c>
      <c r="FA591" s="107">
        <v>1.445705</v>
      </c>
      <c r="FB591" s="107">
        <v>378.271322</v>
      </c>
      <c r="FC591" s="112">
        <v>256890.16922099999</v>
      </c>
      <c r="FD591" s="107">
        <v>0.72544799999999998</v>
      </c>
      <c r="FE591" s="107">
        <v>359.41834699999998</v>
      </c>
      <c r="FF591" s="107">
        <v>3720.0825570000002</v>
      </c>
      <c r="FG591" s="112">
        <v>3741.5713850000002</v>
      </c>
      <c r="FH591" s="107">
        <v>11.054693</v>
      </c>
      <c r="FI591" s="107">
        <v>341.16442599999999</v>
      </c>
      <c r="FJ591" s="112">
        <v>1867.2741100000001</v>
      </c>
      <c r="FK591" s="107">
        <v>5.5169709999999998</v>
      </c>
      <c r="FL591" s="107">
        <v>333.08262300000001</v>
      </c>
      <c r="FM591" s="107">
        <v>15815.014874</v>
      </c>
      <c r="FN591" s="112">
        <v>15677.790917</v>
      </c>
      <c r="FO591" s="107">
        <v>114.779932</v>
      </c>
      <c r="FP591" s="107">
        <v>341.72377</v>
      </c>
      <c r="FQ591" s="112">
        <v>7892.2187860000004</v>
      </c>
      <c r="FR591" s="107">
        <v>57.780355999999998</v>
      </c>
      <c r="FS591" s="107">
        <v>339.22016400000001</v>
      </c>
      <c r="FT591" s="107">
        <v>85.209630000000004</v>
      </c>
      <c r="FU591" s="107">
        <v>7.3966690000000002</v>
      </c>
      <c r="FV591" s="107">
        <v>462.903704</v>
      </c>
      <c r="FW591" s="107">
        <v>85.820725999999993</v>
      </c>
      <c r="FX591" s="107">
        <v>7.4497159999999996</v>
      </c>
      <c r="FY591" s="107">
        <v>464.43571400000002</v>
      </c>
      <c r="FZ591" s="107">
        <v>1351321.7185150001</v>
      </c>
      <c r="GA591" s="107">
        <v>9.1246829999999992</v>
      </c>
      <c r="GB591" s="107">
        <v>482.39032300000002</v>
      </c>
      <c r="GC591" s="107">
        <v>4646671.2735310001</v>
      </c>
      <c r="GD591" s="107">
        <v>31.376245000000001</v>
      </c>
      <c r="GE591" s="113">
        <v>479.18387100000001</v>
      </c>
      <c r="GF591" s="113">
        <v>308.07409799999999</v>
      </c>
      <c r="GG591" s="113">
        <v>7.6</v>
      </c>
      <c r="GH591" s="113">
        <v>74.400000000000006</v>
      </c>
      <c r="GI591" s="113">
        <v>32.4</v>
      </c>
      <c r="GJ591" s="113">
        <v>13.2</v>
      </c>
      <c r="GK591" s="113">
        <v>230</v>
      </c>
      <c r="GL591" s="107">
        <v>0</v>
      </c>
      <c r="GM591" s="107">
        <v>1</v>
      </c>
      <c r="GN591" s="107">
        <v>0</v>
      </c>
      <c r="GO591" s="133">
        <v>0</v>
      </c>
      <c r="GP591" s="133">
        <v>0</v>
      </c>
      <c r="GQ591" s="133">
        <v>0</v>
      </c>
      <c r="GR591" s="133" t="s">
        <v>1106</v>
      </c>
      <c r="GS591" s="72"/>
      <c r="GT591" s="72">
        <v>0.90790000000000004</v>
      </c>
      <c r="GU591" s="72">
        <v>0.94020000000000004</v>
      </c>
      <c r="GV591" s="72">
        <v>0.94740000000000002</v>
      </c>
      <c r="GW591" s="72">
        <v>0.92090000000000005</v>
      </c>
      <c r="GX591" s="72" t="s">
        <v>1085</v>
      </c>
      <c r="GY591" s="72">
        <v>1</v>
      </c>
      <c r="GZ591" s="72">
        <v>2400</v>
      </c>
      <c r="HA591" s="133" t="s">
        <v>1086</v>
      </c>
      <c r="HB591" s="133" t="s">
        <v>981</v>
      </c>
      <c r="HC591" s="53" t="str">
        <f t="shared" si="60"/>
        <v>304</v>
      </c>
      <c r="HD591" s="56">
        <f t="shared" si="59"/>
        <v>2020</v>
      </c>
      <c r="HF591" s="56" t="e">
        <f>MATCH(ROUND(#REF!,1),#REF!,0)</f>
        <v>#REF!</v>
      </c>
      <c r="HG591" s="56" t="e">
        <f>MATCH(ROUND(#REF!,1),#REF!,0)</f>
        <v>#REF!</v>
      </c>
      <c r="HH591" s="56" t="e">
        <f>MATCH(ROUND(#REF!,1),#REF!,0)</f>
        <v>#REF!</v>
      </c>
      <c r="HI591" s="56" t="e">
        <f>MATCH(ROUND(#REF!,1),#REF!,0)</f>
        <v>#REF!</v>
      </c>
      <c r="HK591" s="115">
        <f t="shared" si="62"/>
        <v>2</v>
      </c>
      <c r="HL591" s="115" t="str" cm="1">
        <f t="array" ref="HL591">IFERROR(INDEX(#REF!,'5. Data Set'!HH591),"")</f>
        <v/>
      </c>
      <c r="HN591" s="116" t="str" cm="1">
        <f t="array" ref="HN591">IF(IFERROR(INDEX($E$5:$E$900,SMALL(IF(ROUND($EH$5:$EH$900,1)=ROUND($EH591,1),ROW($EH$5:$EH$900)-4,""),1)),"")=$E591,"",IFERROR(INDEX($E$5:$E$900,SMALL(IF(ROUND($EH$5:$EH$900,1)=ROUND($EH591,1),ROW($EH$5:$EH$900)-4,""),1)),""))</f>
        <v/>
      </c>
      <c r="HO591" s="116" t="str" cm="1">
        <f t="array" ref="HO591">IF(IFERROR(INDEX($E$5:$E$900,SMALL(IF(ROUND($EH$5:$EH$900,1)=ROUND($EH591,1),ROW($EH$5:$EH$900)-4,""),2)),"")=$E591,"",IFERROR(INDEX($E$5:$E$900,SMALL(IF(ROUND($EH$5:$EH$900,1)=ROUND($EH591,1),ROW($EH$5:$EH$900)-4,""),2)),""))</f>
        <v/>
      </c>
      <c r="HP591" s="116" t="str" cm="1">
        <f t="array" ref="HP591">IF(IFERROR(INDEX($E$5:$E$900,SMALL(IF(ROUND($EH$5:$EH$900,1)=ROUND($EH591,1),ROW($EH$5:$EH$900)-4,""),3)),"")=$E591,"",IFERROR(INDEX($E$5:$E$900,SMALL(IF(ROUND($EH$5:$EH$900,1)=ROUND($EH591,1),ROW($EH$5:$EH$900)-4,""),3)),""))</f>
        <v/>
      </c>
      <c r="HQ591" s="117" t="str" cm="1">
        <f t="array" ref="HQ591">IF(IFERROR(INDEX($E$5:$E$900,SMALL(IF(ROUND($EH$5:$EH$900,1)=ROUND($EH591,1),ROW($EH$5:$EH$900)-4,""),4)),"")=$E591,"",IFERROR(INDEX($E$5:$E$900,SMALL(IF(ROUND($EH$5:$EH$900,1)=ROUND($EH591,1),ROW($EH$5:$EH$900)-4,""),4)),""))</f>
        <v/>
      </c>
      <c r="HR591" s="118"/>
      <c r="HS591" s="105" t="str">
        <f t="shared" si="63"/>
        <v>BCTR</v>
      </c>
      <c r="HT591" s="119" t="str">
        <f t="shared" si="64"/>
        <v/>
      </c>
      <c r="HU591" s="119" t="str">
        <f t="shared" si="64"/>
        <v/>
      </c>
      <c r="HV591" s="119" t="str">
        <f t="shared" si="64"/>
        <v/>
      </c>
      <c r="HW591" s="119" t="str">
        <f t="shared" si="61"/>
        <v/>
      </c>
    </row>
    <row r="592" spans="1:231" ht="12.75" customHeight="1" x14ac:dyDescent="0.25">
      <c r="A592" s="110" t="s">
        <v>1072</v>
      </c>
      <c r="B592" s="110" t="s">
        <v>1763</v>
      </c>
      <c r="C592" s="107" t="s">
        <v>1074</v>
      </c>
      <c r="D592" s="107">
        <v>2020</v>
      </c>
      <c r="E592" s="109" t="s">
        <v>1771</v>
      </c>
      <c r="F592" s="107" t="s">
        <v>49</v>
      </c>
      <c r="G592" s="107" t="s">
        <v>1076</v>
      </c>
      <c r="H592" s="107" t="s">
        <v>1076</v>
      </c>
      <c r="I592" s="107" t="s">
        <v>1076</v>
      </c>
      <c r="J592" s="107" t="s">
        <v>1076</v>
      </c>
      <c r="K592" s="107" t="s">
        <v>1076</v>
      </c>
      <c r="L592" s="107" t="s">
        <v>1076</v>
      </c>
      <c r="M592" s="107" t="s">
        <v>1076</v>
      </c>
      <c r="N592" s="107" t="s">
        <v>1076</v>
      </c>
      <c r="O592" s="107" t="s">
        <v>1076</v>
      </c>
      <c r="P592" s="107" t="s">
        <v>1076</v>
      </c>
      <c r="Q592" s="107" t="s">
        <v>1076</v>
      </c>
      <c r="R592" s="107" t="s">
        <v>1076</v>
      </c>
      <c r="S592" s="107" t="s">
        <v>1077</v>
      </c>
      <c r="T592" s="107" t="s">
        <v>1077</v>
      </c>
      <c r="U592" s="107" t="s">
        <v>1077</v>
      </c>
      <c r="V592" s="107" t="s">
        <v>1077</v>
      </c>
      <c r="W592" s="107" t="s">
        <v>18</v>
      </c>
      <c r="X592" s="105" t="s">
        <v>1251</v>
      </c>
      <c r="Y592" s="107" t="s">
        <v>296</v>
      </c>
      <c r="Z592" s="107">
        <v>1</v>
      </c>
      <c r="AA592" s="107" t="s">
        <v>1252</v>
      </c>
      <c r="AB592" s="110">
        <v>2</v>
      </c>
      <c r="AC592" s="110">
        <v>2</v>
      </c>
      <c r="AD592" s="107">
        <v>2095</v>
      </c>
      <c r="AE592" s="107">
        <v>16</v>
      </c>
      <c r="AF592" s="107">
        <v>2</v>
      </c>
      <c r="AG592" s="107">
        <v>196608</v>
      </c>
      <c r="AH592" s="107">
        <v>12</v>
      </c>
      <c r="AI592" s="107" t="s">
        <v>1772</v>
      </c>
      <c r="AJ592" s="110">
        <v>3</v>
      </c>
      <c r="AK592" s="110" t="s">
        <v>1767</v>
      </c>
      <c r="AL592" s="107" t="s">
        <v>1768</v>
      </c>
      <c r="AM592" s="107">
        <v>2</v>
      </c>
      <c r="AN592" s="110" t="s">
        <v>367</v>
      </c>
      <c r="AO592" s="110">
        <v>2400</v>
      </c>
      <c r="AP592" s="107" t="s">
        <v>1299</v>
      </c>
      <c r="AQ592" s="107" t="s">
        <v>1081</v>
      </c>
      <c r="AR592" s="107" t="s">
        <v>319</v>
      </c>
      <c r="AS592" s="107" t="s">
        <v>481</v>
      </c>
      <c r="AT592" s="107" t="s">
        <v>478</v>
      </c>
      <c r="AU592" s="111">
        <v>8.828659</v>
      </c>
      <c r="AV592" s="111">
        <v>13.992692999999999</v>
      </c>
      <c r="AW592" s="111">
        <v>12.14284</v>
      </c>
      <c r="AX592" s="111">
        <v>7.3220970000000003</v>
      </c>
      <c r="AY592" s="111">
        <v>7.4889270000000003</v>
      </c>
      <c r="AZ592" s="111">
        <v>12.409014000000001</v>
      </c>
      <c r="BA592" s="111">
        <v>8.2308839999999996</v>
      </c>
      <c r="BB592" s="111">
        <v>21.875263</v>
      </c>
      <c r="BC592" s="111">
        <v>223.36432600000001</v>
      </c>
      <c r="BD592" s="111">
        <v>18.316044000000002</v>
      </c>
      <c r="BE592" s="111">
        <v>117.772614</v>
      </c>
      <c r="BF592" s="111">
        <v>17.2</v>
      </c>
      <c r="BG592" s="107">
        <v>54174.623278999999</v>
      </c>
      <c r="BH592" s="112">
        <v>54171.184285000003</v>
      </c>
      <c r="BI592" s="111">
        <v>7.823232</v>
      </c>
      <c r="BJ592" s="112">
        <v>533.29722200000003</v>
      </c>
      <c r="BK592" s="112">
        <v>40628.449014999998</v>
      </c>
      <c r="BL592" s="111">
        <v>5.867432</v>
      </c>
      <c r="BM592" s="112">
        <v>533.14857099999995</v>
      </c>
      <c r="BN592" s="112">
        <v>27126.228061999998</v>
      </c>
      <c r="BO592" s="111">
        <v>3.917484</v>
      </c>
      <c r="BP592" s="112">
        <v>482.61388899999997</v>
      </c>
      <c r="BQ592" s="112">
        <v>13539.172608999999</v>
      </c>
      <c r="BR592" s="111">
        <v>1.9552849999999999</v>
      </c>
      <c r="BS592" s="107">
        <v>421.75</v>
      </c>
      <c r="BT592" s="107">
        <v>734530.98539699998</v>
      </c>
      <c r="BU592" s="112">
        <v>733444.98427100002</v>
      </c>
      <c r="BV592" s="107">
        <v>12.429562000000001</v>
      </c>
      <c r="BW592" s="107">
        <v>546.61666700000001</v>
      </c>
      <c r="BX592" s="107">
        <v>550906.51188500004</v>
      </c>
      <c r="BY592" s="107">
        <v>9.3361149999999995</v>
      </c>
      <c r="BZ592" s="107">
        <v>542.6</v>
      </c>
      <c r="CA592" s="107">
        <v>367254.73532799998</v>
      </c>
      <c r="CB592" s="107">
        <v>6.2238009999999999</v>
      </c>
      <c r="CC592" s="107">
        <v>496.04722199999998</v>
      </c>
      <c r="CD592" s="107">
        <v>183582.837413</v>
      </c>
      <c r="CE592" s="107">
        <v>3.1111460000000002</v>
      </c>
      <c r="CF592" s="107">
        <v>398.38888900000001</v>
      </c>
      <c r="CG592" s="107">
        <v>166479.48164400001</v>
      </c>
      <c r="CH592" s="112">
        <v>166312.665805</v>
      </c>
      <c r="CI592" s="107">
        <v>10.429408</v>
      </c>
      <c r="CJ592" s="107">
        <v>521.54999999999995</v>
      </c>
      <c r="CK592" s="107">
        <v>124844.594791</v>
      </c>
      <c r="CL592" s="107">
        <v>7.8289600000000004</v>
      </c>
      <c r="CM592" s="107">
        <v>519.63888899999995</v>
      </c>
      <c r="CN592" s="107">
        <v>83260.083471999998</v>
      </c>
      <c r="CO592" s="107">
        <v>5.2212100000000001</v>
      </c>
      <c r="CP592" s="107">
        <v>477.183333</v>
      </c>
      <c r="CQ592" s="107">
        <v>41643.781755999997</v>
      </c>
      <c r="CR592" s="107">
        <v>2.6114670000000002</v>
      </c>
      <c r="CS592" s="107">
        <v>395.96388899999999</v>
      </c>
      <c r="CT592" s="107">
        <v>94283.582976000005</v>
      </c>
      <c r="CU592" s="107">
        <v>94283.965590000007</v>
      </c>
      <c r="CV592" s="107">
        <v>6.2619980000000002</v>
      </c>
      <c r="CW592" s="107">
        <v>521.71714299999996</v>
      </c>
      <c r="CX592" s="112">
        <v>70770.665611999997</v>
      </c>
      <c r="CY592" s="107">
        <v>4.7003300000000001</v>
      </c>
      <c r="CZ592" s="107">
        <v>500.37777799999998</v>
      </c>
      <c r="DA592" s="112">
        <v>47135.489305000003</v>
      </c>
      <c r="DB592" s="107">
        <v>3.1305679999999998</v>
      </c>
      <c r="DC592" s="107">
        <v>465.33333299999998</v>
      </c>
      <c r="DD592" s="112">
        <v>23546.286142000001</v>
      </c>
      <c r="DE592" s="107">
        <v>1.5638590000000001</v>
      </c>
      <c r="DF592" s="107">
        <v>412.68888900000002</v>
      </c>
      <c r="DG592" s="107">
        <v>136690.300155</v>
      </c>
      <c r="DH592" s="112">
        <v>136623.66993100001</v>
      </c>
      <c r="DI592" s="107">
        <v>6.5410640000000004</v>
      </c>
      <c r="DJ592" s="107">
        <v>523.13055599999996</v>
      </c>
      <c r="DK592" s="112">
        <v>102430.00079599999</v>
      </c>
      <c r="DL592" s="107">
        <v>4.9039910000000004</v>
      </c>
      <c r="DM592" s="107">
        <v>521.41388900000004</v>
      </c>
      <c r="DN592" s="112">
        <v>68308.991311999998</v>
      </c>
      <c r="DO592" s="107">
        <v>3.2703959999999999</v>
      </c>
      <c r="DP592" s="107">
        <v>478.60555599999998</v>
      </c>
      <c r="DQ592" s="112">
        <v>34187.599875</v>
      </c>
      <c r="DR592" s="107">
        <v>1.6367830000000001</v>
      </c>
      <c r="DS592" s="107">
        <v>418.15833300000003</v>
      </c>
      <c r="DT592" s="107">
        <v>10562.432860999999</v>
      </c>
      <c r="DU592" s="112">
        <v>10392.978335</v>
      </c>
      <c r="DV592" s="107">
        <v>10.639277999999999</v>
      </c>
      <c r="DW592" s="107">
        <v>523.68055600000002</v>
      </c>
      <c r="DX592" s="112">
        <v>7916.840389</v>
      </c>
      <c r="DY592" s="107">
        <v>8.1044590000000003</v>
      </c>
      <c r="DZ592" s="107">
        <v>510.47222199999999</v>
      </c>
      <c r="EA592" s="112">
        <v>5263.09141</v>
      </c>
      <c r="EB592" s="107">
        <v>5.3878190000000004</v>
      </c>
      <c r="EC592" s="107">
        <v>469.58888899999999</v>
      </c>
      <c r="ED592" s="112">
        <v>2644.7180760000001</v>
      </c>
      <c r="EE592" s="107">
        <v>2.7073939999999999</v>
      </c>
      <c r="EF592" s="107">
        <v>422.566667</v>
      </c>
      <c r="EG592" s="107">
        <v>2982747.851642</v>
      </c>
      <c r="EH592" s="111">
        <v>2978358.364904</v>
      </c>
      <c r="EI592" s="107">
        <v>8.4107730000000007</v>
      </c>
      <c r="EJ592" s="107">
        <v>537.07301600000005</v>
      </c>
      <c r="EK592" s="112">
        <v>2611699.9285940002</v>
      </c>
      <c r="EL592" s="107">
        <v>7.375343</v>
      </c>
      <c r="EM592" s="107">
        <v>534.35317499999996</v>
      </c>
      <c r="EN592" s="112">
        <v>2241321.006662</v>
      </c>
      <c r="EO592" s="107">
        <v>6.3294069999999998</v>
      </c>
      <c r="EP592" s="107">
        <v>527.54603199999997</v>
      </c>
      <c r="EQ592" s="112">
        <v>1866081.4872359999</v>
      </c>
      <c r="ER592" s="107">
        <v>5.2697440000000002</v>
      </c>
      <c r="ES592" s="107">
        <v>505.13254000000001</v>
      </c>
      <c r="ET592" s="112">
        <v>1487381.732668</v>
      </c>
      <c r="EU592" s="107">
        <v>4.20031</v>
      </c>
      <c r="EV592" s="107">
        <v>481.05</v>
      </c>
      <c r="EW592" s="112">
        <v>1118320.0780539999</v>
      </c>
      <c r="EX592" s="107">
        <v>3.1580940000000002</v>
      </c>
      <c r="EY592" s="107">
        <v>455.98253999999997</v>
      </c>
      <c r="EZ592" s="112">
        <v>747176.65041100001</v>
      </c>
      <c r="FA592" s="107">
        <v>2.1099990000000002</v>
      </c>
      <c r="FB592" s="107">
        <v>431.12539700000002</v>
      </c>
      <c r="FC592" s="112">
        <v>374709.13098399999</v>
      </c>
      <c r="FD592" s="107">
        <v>1.058165</v>
      </c>
      <c r="FE592" s="107">
        <v>402.22698400000002</v>
      </c>
      <c r="FF592" s="107">
        <v>3645.055351</v>
      </c>
      <c r="FG592" s="112">
        <v>3727.448488</v>
      </c>
      <c r="FH592" s="107">
        <v>11.012966</v>
      </c>
      <c r="FI592" s="107">
        <v>356.795455</v>
      </c>
      <c r="FJ592" s="112">
        <v>1819.6072959999999</v>
      </c>
      <c r="FK592" s="107">
        <v>5.3761369999999999</v>
      </c>
      <c r="FL592" s="107">
        <v>346.775758</v>
      </c>
      <c r="FM592" s="107">
        <v>15281.047542</v>
      </c>
      <c r="FN592" s="112">
        <v>15469.360274000001</v>
      </c>
      <c r="FO592" s="107">
        <v>113.253974</v>
      </c>
      <c r="FP592" s="107">
        <v>358.64697000000001</v>
      </c>
      <c r="FQ592" s="112">
        <v>7644.248775</v>
      </c>
      <c r="FR592" s="107">
        <v>55.964922999999999</v>
      </c>
      <c r="FS592" s="107">
        <v>354.22121199999998</v>
      </c>
      <c r="FT592" s="107">
        <v>120.111054</v>
      </c>
      <c r="FU592" s="107">
        <v>10.426307</v>
      </c>
      <c r="FV592" s="107">
        <v>561.24166700000001</v>
      </c>
      <c r="FW592" s="107">
        <v>116.09609500000001</v>
      </c>
      <c r="FX592" s="107">
        <v>10.077786</v>
      </c>
      <c r="FY592" s="107">
        <v>558.06190500000002</v>
      </c>
      <c r="FZ592" s="107">
        <v>1913630.293572</v>
      </c>
      <c r="GA592" s="107">
        <v>12.921623</v>
      </c>
      <c r="GB592" s="107">
        <v>537.03333299999997</v>
      </c>
      <c r="GC592" s="107">
        <v>9260498.7180109993</v>
      </c>
      <c r="GD592" s="107">
        <v>62.530715000000001</v>
      </c>
      <c r="GE592" s="113">
        <v>530.94444399999998</v>
      </c>
      <c r="GF592" s="113">
        <v>321.50606099999999</v>
      </c>
      <c r="GG592" s="113">
        <v>9.8000000000000007</v>
      </c>
      <c r="GH592" s="113">
        <v>69.900000000000006</v>
      </c>
      <c r="GI592" s="113">
        <v>46.4</v>
      </c>
      <c r="GJ592" s="113">
        <v>17.2</v>
      </c>
      <c r="GK592" s="113">
        <v>230</v>
      </c>
      <c r="GL592" s="107">
        <v>0</v>
      </c>
      <c r="GM592" s="107">
        <v>1</v>
      </c>
      <c r="GN592" s="107">
        <v>0</v>
      </c>
      <c r="GO592" s="133">
        <v>0</v>
      </c>
      <c r="GP592" s="133">
        <v>0</v>
      </c>
      <c r="GQ592" s="133">
        <v>0</v>
      </c>
      <c r="GR592" s="133" t="s">
        <v>1106</v>
      </c>
      <c r="GS592" s="72"/>
      <c r="GT592" s="72">
        <v>0.90790000000000004</v>
      </c>
      <c r="GU592" s="72">
        <v>0.94020000000000004</v>
      </c>
      <c r="GV592" s="72">
        <v>0.94740000000000002</v>
      </c>
      <c r="GW592" s="72">
        <v>0.92090000000000005</v>
      </c>
      <c r="GX592" s="72" t="s">
        <v>1085</v>
      </c>
      <c r="GY592" s="72">
        <v>1</v>
      </c>
      <c r="GZ592" s="72">
        <v>2400</v>
      </c>
      <c r="HA592" s="133" t="s">
        <v>1086</v>
      </c>
      <c r="HB592" s="133" t="s">
        <v>981</v>
      </c>
      <c r="HC592" s="53" t="str">
        <f t="shared" si="60"/>
        <v>305</v>
      </c>
      <c r="HD592" s="56">
        <f t="shared" si="59"/>
        <v>2020</v>
      </c>
      <c r="HF592" s="56" t="e">
        <f>MATCH(ROUND(#REF!,1),#REF!,0)</f>
        <v>#REF!</v>
      </c>
      <c r="HG592" s="56" t="e">
        <f>MATCH(ROUND(#REF!,1),#REF!,0)</f>
        <v>#REF!</v>
      </c>
      <c r="HH592" s="56" t="e">
        <f>MATCH(ROUND(#REF!,1),#REF!,0)</f>
        <v>#REF!</v>
      </c>
      <c r="HI592" s="56" t="e">
        <f>MATCH(ROUND(#REF!,1),#REF!,0)</f>
        <v>#REF!</v>
      </c>
      <c r="HK592" s="115">
        <f t="shared" si="62"/>
        <v>2</v>
      </c>
      <c r="HL592" s="115" t="str" cm="1">
        <f t="array" ref="HL592">IFERROR(INDEX(#REF!,'5. Data Set'!HH592),"")</f>
        <v/>
      </c>
      <c r="HN592" s="116" t="str" cm="1">
        <f t="array" ref="HN592">IF(IFERROR(INDEX($E$5:$E$900,SMALL(IF(ROUND($EH$5:$EH$900,1)=ROUND($EH592,1),ROW($EH$5:$EH$900)-4,""),1)),"")=$E592,"",IFERROR(INDEX($E$5:$E$900,SMALL(IF(ROUND($EH$5:$EH$900,1)=ROUND($EH592,1),ROW($EH$5:$EH$900)-4,""),1)),""))</f>
        <v/>
      </c>
      <c r="HO592" s="116" t="str" cm="1">
        <f t="array" ref="HO592">IF(IFERROR(INDEX($E$5:$E$900,SMALL(IF(ROUND($EH$5:$EH$900,1)=ROUND($EH592,1),ROW($EH$5:$EH$900)-4,""),2)),"")=$E592,"",IFERROR(INDEX($E$5:$E$900,SMALL(IF(ROUND($EH$5:$EH$900,1)=ROUND($EH592,1),ROW($EH$5:$EH$900)-4,""),2)),""))</f>
        <v/>
      </c>
      <c r="HP592" s="116" t="str" cm="1">
        <f t="array" ref="HP592">IF(IFERROR(INDEX($E$5:$E$900,SMALL(IF(ROUND($EH$5:$EH$900,1)=ROUND($EH592,1),ROW($EH$5:$EH$900)-4,""),3)),"")=$E592,"",IFERROR(INDEX($E$5:$E$900,SMALL(IF(ROUND($EH$5:$EH$900,1)=ROUND($EH592,1),ROW($EH$5:$EH$900)-4,""),3)),""))</f>
        <v/>
      </c>
      <c r="HQ592" s="117" t="str" cm="1">
        <f t="array" ref="HQ592">IF(IFERROR(INDEX($E$5:$E$900,SMALL(IF(ROUND($EH$5:$EH$900,1)=ROUND($EH592,1),ROW($EH$5:$EH$900)-4,""),4)),"")=$E592,"",IFERROR(INDEX($E$5:$E$900,SMALL(IF(ROUND($EH$5:$EH$900,1)=ROUND($EH592,1),ROW($EH$5:$EH$900)-4,""),4)),""))</f>
        <v/>
      </c>
      <c r="HR592" s="118"/>
      <c r="HS592" s="105" t="str">
        <f t="shared" si="63"/>
        <v>BCTR</v>
      </c>
      <c r="HT592" s="119" t="str">
        <f t="shared" si="64"/>
        <v/>
      </c>
      <c r="HU592" s="119" t="str">
        <f t="shared" si="64"/>
        <v/>
      </c>
      <c r="HV592" s="119" t="str">
        <f t="shared" si="64"/>
        <v/>
      </c>
      <c r="HW592" s="119" t="str">
        <f t="shared" si="61"/>
        <v/>
      </c>
    </row>
    <row r="593" spans="1:232" ht="12.75" customHeight="1" x14ac:dyDescent="0.25">
      <c r="A593" s="110" t="s">
        <v>1072</v>
      </c>
      <c r="B593" s="110" t="s">
        <v>1773</v>
      </c>
      <c r="C593" s="107" t="s">
        <v>1095</v>
      </c>
      <c r="D593" s="107">
        <v>2018</v>
      </c>
      <c r="E593" s="109" t="s">
        <v>1774</v>
      </c>
      <c r="F593" s="107" t="s">
        <v>300</v>
      </c>
      <c r="G593" s="107" t="s">
        <v>1076</v>
      </c>
      <c r="H593" s="107" t="s">
        <v>1076</v>
      </c>
      <c r="I593" s="107" t="s">
        <v>1076</v>
      </c>
      <c r="J593" s="107" t="s">
        <v>1076</v>
      </c>
      <c r="K593" s="107" t="s">
        <v>1076</v>
      </c>
      <c r="L593" s="107" t="s">
        <v>1076</v>
      </c>
      <c r="M593" s="107" t="s">
        <v>1076</v>
      </c>
      <c r="N593" s="107" t="s">
        <v>1076</v>
      </c>
      <c r="O593" s="107" t="s">
        <v>1076</v>
      </c>
      <c r="P593" s="107" t="s">
        <v>1076</v>
      </c>
      <c r="Q593" s="107" t="s">
        <v>1076</v>
      </c>
      <c r="R593" s="107" t="s">
        <v>1076</v>
      </c>
      <c r="S593" s="107" t="s">
        <v>1077</v>
      </c>
      <c r="T593" s="107" t="s">
        <v>1077</v>
      </c>
      <c r="U593" s="107" t="s">
        <v>1077</v>
      </c>
      <c r="V593" s="107" t="s">
        <v>1077</v>
      </c>
      <c r="W593" s="107" t="s">
        <v>18</v>
      </c>
      <c r="X593" s="105" t="s">
        <v>1098</v>
      </c>
      <c r="Y593" s="107" t="s">
        <v>296</v>
      </c>
      <c r="Z593" s="107">
        <v>1</v>
      </c>
      <c r="AA593" s="107" t="s">
        <v>1775</v>
      </c>
      <c r="AB593" s="110">
        <v>2</v>
      </c>
      <c r="AC593" s="110">
        <v>2</v>
      </c>
      <c r="AD593" s="107">
        <v>2494</v>
      </c>
      <c r="AE593" s="107">
        <v>20</v>
      </c>
      <c r="AF593" s="107">
        <v>2</v>
      </c>
      <c r="AG593" s="107">
        <v>393216</v>
      </c>
      <c r="AH593" s="107">
        <v>12</v>
      </c>
      <c r="AI593" s="107" t="s">
        <v>1776</v>
      </c>
      <c r="AJ593" s="110">
        <v>2</v>
      </c>
      <c r="AK593" s="110" t="s">
        <v>405</v>
      </c>
      <c r="AL593" s="107" t="s">
        <v>316</v>
      </c>
      <c r="AM593" s="107">
        <v>2</v>
      </c>
      <c r="AN593" s="110" t="s">
        <v>493</v>
      </c>
      <c r="AO593" s="110">
        <v>550</v>
      </c>
      <c r="AP593" s="107" t="s">
        <v>1158</v>
      </c>
      <c r="AQ593" s="107" t="s">
        <v>1254</v>
      </c>
      <c r="AR593" s="107" t="s">
        <v>319</v>
      </c>
      <c r="AS593" s="107" t="s">
        <v>893</v>
      </c>
      <c r="AT593" s="107" t="s">
        <v>478</v>
      </c>
      <c r="AU593" s="111">
        <v>17.212557</v>
      </c>
      <c r="AV593" s="111">
        <v>25.116482000000001</v>
      </c>
      <c r="AW593" s="111">
        <v>25.844749</v>
      </c>
      <c r="AX593" s="111">
        <v>14.655364000000001</v>
      </c>
      <c r="AY593" s="111">
        <v>15.393511999999999</v>
      </c>
      <c r="AZ593" s="111">
        <v>24.165025</v>
      </c>
      <c r="BA593" s="111">
        <v>14.650285999999999</v>
      </c>
      <c r="BB593" s="111">
        <v>8.3657609999999991</v>
      </c>
      <c r="BC593" s="111">
        <v>24.725066999999999</v>
      </c>
      <c r="BD593" s="111">
        <v>23.245581999999999</v>
      </c>
      <c r="BE593" s="111">
        <v>290.27011499999998</v>
      </c>
      <c r="BF593" s="111">
        <v>29.1</v>
      </c>
      <c r="BG593" s="107">
        <v>86098.792923000001</v>
      </c>
      <c r="BH593" s="112">
        <v>86034.033888999998</v>
      </c>
      <c r="BI593" s="111">
        <v>12.424764</v>
      </c>
      <c r="BJ593" s="112">
        <v>499.01387099999999</v>
      </c>
      <c r="BK593" s="112">
        <v>64611.001458999999</v>
      </c>
      <c r="BL593" s="111">
        <v>9.3309169999999995</v>
      </c>
      <c r="BM593" s="112">
        <v>482.24290300000001</v>
      </c>
      <c r="BN593" s="112">
        <v>43061.836560000003</v>
      </c>
      <c r="BO593" s="111">
        <v>6.2188549999999996</v>
      </c>
      <c r="BP593" s="112">
        <v>383.266774</v>
      </c>
      <c r="BQ593" s="112">
        <v>21533.581398999999</v>
      </c>
      <c r="BR593" s="111">
        <v>3.1098119999999998</v>
      </c>
      <c r="BS593" s="107">
        <v>276.94645200000002</v>
      </c>
      <c r="BT593" s="107">
        <v>1050660.580576</v>
      </c>
      <c r="BU593" s="112">
        <v>1055054.439277</v>
      </c>
      <c r="BV593" s="107">
        <v>17.879821</v>
      </c>
      <c r="BW593" s="107">
        <v>531.20806500000003</v>
      </c>
      <c r="BX593" s="107">
        <v>788002.74360100005</v>
      </c>
      <c r="BY593" s="107">
        <v>13.354143000000001</v>
      </c>
      <c r="BZ593" s="107">
        <v>502.96580599999999</v>
      </c>
      <c r="CA593" s="107">
        <v>525190.94102899998</v>
      </c>
      <c r="CB593" s="107">
        <v>8.9003180000000004</v>
      </c>
      <c r="CC593" s="107">
        <v>380.99774200000002</v>
      </c>
      <c r="CD593" s="107">
        <v>262572.845584</v>
      </c>
      <c r="CE593" s="107">
        <v>4.449776</v>
      </c>
      <c r="CF593" s="107">
        <v>233.43290300000001</v>
      </c>
      <c r="CG593" s="107">
        <v>270522.66688400001</v>
      </c>
      <c r="CH593" s="112">
        <v>270431.75319299998</v>
      </c>
      <c r="CI593" s="107">
        <v>16.958680000000001</v>
      </c>
      <c r="CJ593" s="107">
        <v>453.12612899999999</v>
      </c>
      <c r="CK593" s="107">
        <v>202953.150261</v>
      </c>
      <c r="CL593" s="107">
        <v>12.727119999999999</v>
      </c>
      <c r="CM593" s="107">
        <v>448.66612900000001</v>
      </c>
      <c r="CN593" s="107">
        <v>135152.03758599999</v>
      </c>
      <c r="CO593" s="107">
        <v>8.4753360000000004</v>
      </c>
      <c r="CP593" s="107">
        <v>380.73580600000003</v>
      </c>
      <c r="CQ593" s="107">
        <v>67582.063773000002</v>
      </c>
      <c r="CR593" s="107">
        <v>4.2380469999999999</v>
      </c>
      <c r="CS593" s="107">
        <v>224.48612900000001</v>
      </c>
      <c r="CT593" s="107">
        <v>140297.924539</v>
      </c>
      <c r="CU593" s="107">
        <v>140234.43807199999</v>
      </c>
      <c r="CV593" s="107">
        <v>9.3138620000000003</v>
      </c>
      <c r="CW593" s="107">
        <v>453.13032299999998</v>
      </c>
      <c r="CX593" s="112">
        <v>105258.20319099999</v>
      </c>
      <c r="CY593" s="107">
        <v>6.9908669999999997</v>
      </c>
      <c r="CZ593" s="107">
        <v>399.08741900000001</v>
      </c>
      <c r="DA593" s="112">
        <v>70191.144054999997</v>
      </c>
      <c r="DB593" s="107">
        <v>4.6618409999999999</v>
      </c>
      <c r="DC593" s="107">
        <v>335.96967699999999</v>
      </c>
      <c r="DD593" s="112">
        <v>35100.741905000003</v>
      </c>
      <c r="DE593" s="107">
        <v>2.331264</v>
      </c>
      <c r="DF593" s="107">
        <v>252.48290299999999</v>
      </c>
      <c r="DG593" s="107">
        <v>214928.17788</v>
      </c>
      <c r="DH593" s="112">
        <v>214684.45515699999</v>
      </c>
      <c r="DI593" s="107">
        <v>10.278342</v>
      </c>
      <c r="DJ593" s="107">
        <v>459.770645</v>
      </c>
      <c r="DK593" s="112">
        <v>161231.33238800001</v>
      </c>
      <c r="DL593" s="107">
        <v>7.7191929999999997</v>
      </c>
      <c r="DM593" s="107">
        <v>437.39064500000001</v>
      </c>
      <c r="DN593" s="112">
        <v>107437.205978</v>
      </c>
      <c r="DO593" s="107">
        <v>5.1437179999999998</v>
      </c>
      <c r="DP593" s="107">
        <v>358.70354800000001</v>
      </c>
      <c r="DQ593" s="112">
        <v>53744.877186999998</v>
      </c>
      <c r="DR593" s="107">
        <v>2.5731169999999999</v>
      </c>
      <c r="DS593" s="107">
        <v>259.25935500000003</v>
      </c>
      <c r="DT593" s="107">
        <v>15642.588087</v>
      </c>
      <c r="DU593" s="112">
        <v>15641.556246</v>
      </c>
      <c r="DV593" s="107">
        <v>16.012239999999998</v>
      </c>
      <c r="DW593" s="107">
        <v>455.821935</v>
      </c>
      <c r="DX593" s="112">
        <v>11751.151416999999</v>
      </c>
      <c r="DY593" s="107">
        <v>12.029638</v>
      </c>
      <c r="DZ593" s="107">
        <v>422.84870999999998</v>
      </c>
      <c r="EA593" s="112">
        <v>7826.4101449999998</v>
      </c>
      <c r="EB593" s="107">
        <v>8.0118849999999995</v>
      </c>
      <c r="EC593" s="107">
        <v>349.207742</v>
      </c>
      <c r="ED593" s="112">
        <v>3915.6141640000001</v>
      </c>
      <c r="EE593" s="107">
        <v>4.0084090000000003</v>
      </c>
      <c r="EF593" s="107">
        <v>269.52451600000001</v>
      </c>
      <c r="EG593" s="107">
        <v>4146895.3571569999</v>
      </c>
      <c r="EH593" s="111">
        <v>4144598.362402</v>
      </c>
      <c r="EI593" s="107">
        <v>11.704191</v>
      </c>
      <c r="EJ593" s="107">
        <v>506.412893</v>
      </c>
      <c r="EK593" s="112">
        <v>3622137.229661</v>
      </c>
      <c r="EL593" s="107">
        <v>10.22878</v>
      </c>
      <c r="EM593" s="107">
        <v>495.98776900000001</v>
      </c>
      <c r="EN593" s="112">
        <v>3119204.2149359998</v>
      </c>
      <c r="EO593" s="107">
        <v>8.8085159999999991</v>
      </c>
      <c r="EP593" s="107">
        <v>456.64438000000001</v>
      </c>
      <c r="EQ593" s="112">
        <v>2594299.195601</v>
      </c>
      <c r="ER593" s="107">
        <v>7.3262039999999997</v>
      </c>
      <c r="ES593" s="107">
        <v>413.55793399999999</v>
      </c>
      <c r="ET593" s="112">
        <v>2073193.627287</v>
      </c>
      <c r="EU593" s="107">
        <v>5.8546209999999999</v>
      </c>
      <c r="EV593" s="107">
        <v>373.33280999999999</v>
      </c>
      <c r="EW593" s="112">
        <v>1557439.390354</v>
      </c>
      <c r="EX593" s="107">
        <v>4.3981510000000004</v>
      </c>
      <c r="EY593" s="107">
        <v>329.89066100000002</v>
      </c>
      <c r="EZ593" s="112">
        <v>1036455.59719</v>
      </c>
      <c r="FA593" s="107">
        <v>2.9269120000000002</v>
      </c>
      <c r="FB593" s="107">
        <v>285.63413200000002</v>
      </c>
      <c r="FC593" s="112">
        <v>519516.373089</v>
      </c>
      <c r="FD593" s="107">
        <v>1.467095</v>
      </c>
      <c r="FE593" s="107">
        <v>241.23942099999999</v>
      </c>
      <c r="FF593" s="107">
        <v>540.179936</v>
      </c>
      <c r="FG593" s="112">
        <v>542.603925</v>
      </c>
      <c r="FH593" s="107">
        <v>1.6031550000000001</v>
      </c>
      <c r="FI593" s="107">
        <v>138.53868900000001</v>
      </c>
      <c r="FJ593" s="112">
        <v>268.80616500000002</v>
      </c>
      <c r="FK593" s="107">
        <v>0.79420400000000002</v>
      </c>
      <c r="FL593" s="107">
        <v>131.31836100000001</v>
      </c>
      <c r="FM593" s="107">
        <v>659.93386499999997</v>
      </c>
      <c r="FN593" s="112">
        <v>642.390491</v>
      </c>
      <c r="FO593" s="107">
        <v>4.7030570000000003</v>
      </c>
      <c r="FP593" s="107">
        <v>137.531475</v>
      </c>
      <c r="FQ593" s="112">
        <v>326.33801999999997</v>
      </c>
      <c r="FR593" s="107">
        <v>2.3891789999999999</v>
      </c>
      <c r="FS593" s="107">
        <v>133.64475400000001</v>
      </c>
      <c r="FT593" s="107">
        <v>132.626935</v>
      </c>
      <c r="FU593" s="107">
        <v>11.512755</v>
      </c>
      <c r="FV593" s="107">
        <v>493.693333</v>
      </c>
      <c r="FW593" s="107">
        <v>132.851326</v>
      </c>
      <c r="FX593" s="107">
        <v>11.532233</v>
      </c>
      <c r="FY593" s="107">
        <v>497.685</v>
      </c>
      <c r="FZ593" s="107">
        <v>3078716.208999</v>
      </c>
      <c r="GA593" s="107">
        <v>20.788764</v>
      </c>
      <c r="GB593" s="107">
        <v>495.27096799999998</v>
      </c>
      <c r="GC593" s="107">
        <v>21200283.181228001</v>
      </c>
      <c r="GD593" s="107">
        <v>143.153074</v>
      </c>
      <c r="GE593" s="113">
        <v>493.17193500000002</v>
      </c>
      <c r="GF593" s="113">
        <v>129.08704900000001</v>
      </c>
      <c r="GG593" s="113">
        <v>19</v>
      </c>
      <c r="GH593" s="113">
        <v>14.4</v>
      </c>
      <c r="GI593" s="113">
        <v>82.1</v>
      </c>
      <c r="GJ593" s="113">
        <v>29.1</v>
      </c>
      <c r="GK593" s="113">
        <v>115</v>
      </c>
      <c r="GL593" s="107">
        <v>0</v>
      </c>
      <c r="GM593" s="107">
        <v>0</v>
      </c>
      <c r="GN593" s="107">
        <v>0</v>
      </c>
      <c r="GO593" s="133">
        <v>0</v>
      </c>
      <c r="GP593" s="133">
        <v>0</v>
      </c>
      <c r="GQ593" s="133">
        <v>0</v>
      </c>
      <c r="GR593" s="133" t="s">
        <v>1103</v>
      </c>
      <c r="GS593" s="72"/>
      <c r="GT593" s="72">
        <v>0.88870000000000005</v>
      </c>
      <c r="GU593" s="72">
        <v>0.92749999999999999</v>
      </c>
      <c r="GV593" s="72">
        <v>0.94389999999999996</v>
      </c>
      <c r="GW593" s="72">
        <v>0.93330000000000002</v>
      </c>
      <c r="GX593" s="72" t="s">
        <v>1085</v>
      </c>
      <c r="GY593" s="72">
        <v>0.99</v>
      </c>
      <c r="GZ593" s="72">
        <v>550</v>
      </c>
      <c r="HA593" s="133">
        <v>0</v>
      </c>
      <c r="HB593" s="133" t="s">
        <v>981</v>
      </c>
      <c r="HC593" s="53" t="str">
        <f t="shared" si="60"/>
        <v>306</v>
      </c>
      <c r="HD593" s="56">
        <f t="shared" si="59"/>
        <v>2018</v>
      </c>
      <c r="HF593" s="56" t="e">
        <f>MATCH(ROUND(#REF!,1),#REF!,0)</f>
        <v>#REF!</v>
      </c>
      <c r="HG593" s="56" t="e">
        <f>MATCH(ROUND(#REF!,1),#REF!,0)</f>
        <v>#REF!</v>
      </c>
      <c r="HH593" s="56" t="e">
        <f>MATCH(ROUND(#REF!,1),#REF!,0)</f>
        <v>#REF!</v>
      </c>
      <c r="HI593" s="56" t="e">
        <f>MATCH(ROUND(#REF!,1),#REF!,0)</f>
        <v>#REF!</v>
      </c>
      <c r="HK593" s="115">
        <f t="shared" si="62"/>
        <v>2</v>
      </c>
      <c r="HL593" s="115" t="str" cm="1">
        <f t="array" ref="HL593">IFERROR(INDEX(#REF!,'5. Data Set'!HH593),"")</f>
        <v/>
      </c>
      <c r="HN593" s="116" t="str" cm="1">
        <f t="array" ref="HN593">IF(IFERROR(INDEX($E$5:$E$900,SMALL(IF(ROUND($EH$5:$EH$900,1)=ROUND($EH593,1),ROW($EH$5:$EH$900)-4,""),1)),"")=$E593,"",IFERROR(INDEX($E$5:$E$900,SMALL(IF(ROUND($EH$5:$EH$900,1)=ROUND($EH593,1),ROW($EH$5:$EH$900)-4,""),1)),""))</f>
        <v/>
      </c>
      <c r="HO593" s="116" t="str" cm="1">
        <f t="array" ref="HO593">IF(IFERROR(INDEX($E$5:$E$900,SMALL(IF(ROUND($EH$5:$EH$900,1)=ROUND($EH593,1),ROW($EH$5:$EH$900)-4,""),2)),"")=$E593,"",IFERROR(INDEX($E$5:$E$900,SMALL(IF(ROUND($EH$5:$EH$900,1)=ROUND($EH593,1),ROW($EH$5:$EH$900)-4,""),2)),""))</f>
        <v/>
      </c>
      <c r="HP593" s="116" t="str" cm="1">
        <f t="array" ref="HP593">IF(IFERROR(INDEX($E$5:$E$900,SMALL(IF(ROUND($EH$5:$EH$900,1)=ROUND($EH593,1),ROW($EH$5:$EH$900)-4,""),3)),"")=$E593,"",IFERROR(INDEX($E$5:$E$900,SMALL(IF(ROUND($EH$5:$EH$900,1)=ROUND($EH593,1),ROW($EH$5:$EH$900)-4,""),3)),""))</f>
        <v/>
      </c>
      <c r="HQ593" s="117" t="str" cm="1">
        <f t="array" ref="HQ593">IF(IFERROR(INDEX($E$5:$E$900,SMALL(IF(ROUND($EH$5:$EH$900,1)=ROUND($EH593,1),ROW($EH$5:$EH$900)-4,""),4)),"")=$E593,"",IFERROR(INDEX($E$5:$E$900,SMALL(IF(ROUND($EH$5:$EH$900,1)=ROUND($EH593,1),ROW($EH$5:$EH$900)-4,""),4)),""))</f>
        <v/>
      </c>
      <c r="HR593" s="118"/>
      <c r="HS593" s="105" t="str">
        <f t="shared" si="63"/>
        <v>BCTS</v>
      </c>
      <c r="HT593" s="119" t="str">
        <f t="shared" si="64"/>
        <v/>
      </c>
      <c r="HU593" s="119" t="str">
        <f t="shared" si="64"/>
        <v/>
      </c>
      <c r="HV593" s="119" t="str">
        <f t="shared" si="64"/>
        <v/>
      </c>
      <c r="HW593" s="119" t="str">
        <f t="shared" si="61"/>
        <v/>
      </c>
    </row>
    <row r="594" spans="1:232" ht="12.75" customHeight="1" x14ac:dyDescent="0.25">
      <c r="A594" s="110" t="s">
        <v>1072</v>
      </c>
      <c r="B594" s="110" t="s">
        <v>1773</v>
      </c>
      <c r="C594" s="107" t="s">
        <v>1095</v>
      </c>
      <c r="D594" s="107">
        <v>2018</v>
      </c>
      <c r="E594" s="109" t="s">
        <v>1777</v>
      </c>
      <c r="F594" s="107" t="s">
        <v>309</v>
      </c>
      <c r="G594" s="107" t="s">
        <v>1076</v>
      </c>
      <c r="H594" s="107" t="s">
        <v>1076</v>
      </c>
      <c r="I594" s="107" t="s">
        <v>1076</v>
      </c>
      <c r="J594" s="107" t="s">
        <v>1076</v>
      </c>
      <c r="K594" s="107" t="s">
        <v>1076</v>
      </c>
      <c r="L594" s="107" t="s">
        <v>1076</v>
      </c>
      <c r="M594" s="107" t="s">
        <v>1076</v>
      </c>
      <c r="N594" s="107" t="s">
        <v>1076</v>
      </c>
      <c r="O594" s="107" t="s">
        <v>1076</v>
      </c>
      <c r="P594" s="107" t="s">
        <v>1076</v>
      </c>
      <c r="Q594" s="107" t="s">
        <v>1076</v>
      </c>
      <c r="R594" s="107" t="s">
        <v>1076</v>
      </c>
      <c r="S594" s="107" t="s">
        <v>1077</v>
      </c>
      <c r="T594" s="107" t="s">
        <v>1077</v>
      </c>
      <c r="U594" s="107" t="s">
        <v>1077</v>
      </c>
      <c r="V594" s="107" t="s">
        <v>1077</v>
      </c>
      <c r="W594" s="107" t="s">
        <v>18</v>
      </c>
      <c r="X594" s="105" t="s">
        <v>1098</v>
      </c>
      <c r="Y594" s="107" t="s">
        <v>296</v>
      </c>
      <c r="Z594" s="107">
        <v>1</v>
      </c>
      <c r="AA594" s="107" t="s">
        <v>1105</v>
      </c>
      <c r="AB594" s="110">
        <v>2</v>
      </c>
      <c r="AC594" s="110">
        <v>2</v>
      </c>
      <c r="AD594" s="107">
        <v>2594</v>
      </c>
      <c r="AE594" s="107">
        <v>4</v>
      </c>
      <c r="AF594" s="107">
        <v>2</v>
      </c>
      <c r="AG594" s="107">
        <v>98304</v>
      </c>
      <c r="AH594" s="107">
        <v>12</v>
      </c>
      <c r="AI594" s="107" t="s">
        <v>1776</v>
      </c>
      <c r="AJ594" s="110">
        <v>2</v>
      </c>
      <c r="AK594" s="110" t="s">
        <v>405</v>
      </c>
      <c r="AL594" s="107" t="s">
        <v>316</v>
      </c>
      <c r="AM594" s="107">
        <v>2</v>
      </c>
      <c r="AN594" s="110" t="s">
        <v>493</v>
      </c>
      <c r="AO594" s="110">
        <v>550</v>
      </c>
      <c r="AP594" s="107" t="s">
        <v>1158</v>
      </c>
      <c r="AQ594" s="107" t="s">
        <v>1254</v>
      </c>
      <c r="AR594" s="107" t="s">
        <v>319</v>
      </c>
      <c r="AS594" s="107" t="s">
        <v>893</v>
      </c>
      <c r="AT594" s="107" t="s">
        <v>478</v>
      </c>
      <c r="AU594" s="111">
        <v>8.0099669999999996</v>
      </c>
      <c r="AV594" s="111">
        <v>13.311636</v>
      </c>
      <c r="AW594" s="111">
        <v>10.709123999999999</v>
      </c>
      <c r="AX594" s="111">
        <v>5.5553720000000002</v>
      </c>
      <c r="AY594" s="111">
        <v>6.0622889999999998</v>
      </c>
      <c r="AZ594" s="111">
        <v>9.4131110000000007</v>
      </c>
      <c r="BA594" s="111">
        <v>7.3396929999999996</v>
      </c>
      <c r="BB594" s="111">
        <v>9.5103000000000009</v>
      </c>
      <c r="BC594" s="111">
        <v>28.348597999999999</v>
      </c>
      <c r="BD594" s="111">
        <v>26.520800999999999</v>
      </c>
      <c r="BE594" s="111">
        <v>69.798345999999995</v>
      </c>
      <c r="BF594" s="111">
        <v>14</v>
      </c>
      <c r="BG594" s="107">
        <v>17992.041583999999</v>
      </c>
      <c r="BH594" s="112">
        <v>18017.293514000001</v>
      </c>
      <c r="BI594" s="111">
        <v>2.602001</v>
      </c>
      <c r="BJ594" s="112">
        <v>207.91806500000001</v>
      </c>
      <c r="BK594" s="112">
        <v>13518.624527</v>
      </c>
      <c r="BL594" s="111">
        <v>1.9523170000000001</v>
      </c>
      <c r="BM594" s="112">
        <v>194.77</v>
      </c>
      <c r="BN594" s="112">
        <v>8999.7797449999998</v>
      </c>
      <c r="BO594" s="111">
        <v>1.29972</v>
      </c>
      <c r="BP594" s="112">
        <v>178.29741899999999</v>
      </c>
      <c r="BQ594" s="112">
        <v>4491.4222929999996</v>
      </c>
      <c r="BR594" s="111">
        <v>0.64863700000000002</v>
      </c>
      <c r="BS594" s="107">
        <v>144.08774199999999</v>
      </c>
      <c r="BT594" s="107">
        <v>265668.84778499999</v>
      </c>
      <c r="BU594" s="112">
        <v>265477.44733599998</v>
      </c>
      <c r="BV594" s="107">
        <v>4.4989990000000004</v>
      </c>
      <c r="BW594" s="107">
        <v>217.380323</v>
      </c>
      <c r="BX594" s="107">
        <v>199408.17035999999</v>
      </c>
      <c r="BY594" s="107">
        <v>3.3793350000000002</v>
      </c>
      <c r="BZ594" s="107">
        <v>204.57161300000001</v>
      </c>
      <c r="CA594" s="107">
        <v>132761.61684599999</v>
      </c>
      <c r="CB594" s="107">
        <v>2.2498879999999999</v>
      </c>
      <c r="CC594" s="107">
        <v>185.01064500000001</v>
      </c>
      <c r="CD594" s="107">
        <v>66494.959763000006</v>
      </c>
      <c r="CE594" s="107">
        <v>1.126878</v>
      </c>
      <c r="CF594" s="107">
        <v>149.209677</v>
      </c>
      <c r="CG594" s="107">
        <v>55519.172611000002</v>
      </c>
      <c r="CH594" s="112">
        <v>55706.904175000003</v>
      </c>
      <c r="CI594" s="107">
        <v>3.49336</v>
      </c>
      <c r="CJ594" s="107">
        <v>209.571935</v>
      </c>
      <c r="CK594" s="107">
        <v>41672.167737999996</v>
      </c>
      <c r="CL594" s="107">
        <v>2.6132469999999999</v>
      </c>
      <c r="CM594" s="107">
        <v>196.70193499999999</v>
      </c>
      <c r="CN594" s="107">
        <v>27745.671238999999</v>
      </c>
      <c r="CO594" s="107">
        <v>1.7399210000000001</v>
      </c>
      <c r="CP594" s="107">
        <v>182.75967700000001</v>
      </c>
      <c r="CQ594" s="107">
        <v>13880.036180999999</v>
      </c>
      <c r="CR594" s="107">
        <v>0.87041199999999996</v>
      </c>
      <c r="CS594" s="107">
        <v>139.52128999999999</v>
      </c>
      <c r="CT594" s="107">
        <v>25416.672546000002</v>
      </c>
      <c r="CU594" s="107">
        <v>25443.300756000001</v>
      </c>
      <c r="CV594" s="107">
        <v>1.6898519999999999</v>
      </c>
      <c r="CW594" s="107">
        <v>188.17161300000001</v>
      </c>
      <c r="CX594" s="112">
        <v>19068.923610999998</v>
      </c>
      <c r="CY594" s="107">
        <v>1.266489</v>
      </c>
      <c r="CZ594" s="107">
        <v>180.68096800000001</v>
      </c>
      <c r="DA594" s="112">
        <v>12728.156966</v>
      </c>
      <c r="DB594" s="107">
        <v>0.84535800000000005</v>
      </c>
      <c r="DC594" s="107">
        <v>168.205161</v>
      </c>
      <c r="DD594" s="112">
        <v>6383.8681079999997</v>
      </c>
      <c r="DE594" s="107">
        <v>0.42399300000000001</v>
      </c>
      <c r="DF594" s="107">
        <v>140.82871</v>
      </c>
      <c r="DG594" s="107">
        <v>39512.247973999998</v>
      </c>
      <c r="DH594" s="112">
        <v>39526.529880000002</v>
      </c>
      <c r="DI594" s="107">
        <v>1.8923920000000001</v>
      </c>
      <c r="DJ594" s="107">
        <v>193.68580600000001</v>
      </c>
      <c r="DK594" s="112">
        <v>29625.734106</v>
      </c>
      <c r="DL594" s="107">
        <v>1.418377</v>
      </c>
      <c r="DM594" s="107">
        <v>185.925161</v>
      </c>
      <c r="DN594" s="112">
        <v>19707.067669</v>
      </c>
      <c r="DO594" s="107">
        <v>0.94350599999999996</v>
      </c>
      <c r="DP594" s="107">
        <v>172.491613</v>
      </c>
      <c r="DQ594" s="112">
        <v>9852.9490839999999</v>
      </c>
      <c r="DR594" s="107">
        <v>0.47172500000000001</v>
      </c>
      <c r="DS594" s="107">
        <v>142.39193499999999</v>
      </c>
      <c r="DT594" s="107">
        <v>2887.914135</v>
      </c>
      <c r="DU594" s="112">
        <v>2881.726431</v>
      </c>
      <c r="DV594" s="107">
        <v>2.9500190000000002</v>
      </c>
      <c r="DW594" s="107">
        <v>193.81903199999999</v>
      </c>
      <c r="DX594" s="112">
        <v>2172.2010850000001</v>
      </c>
      <c r="DY594" s="107">
        <v>2.2236790000000002</v>
      </c>
      <c r="DZ594" s="107">
        <v>184.14064500000001</v>
      </c>
      <c r="EA594" s="112">
        <v>1447.5917930000001</v>
      </c>
      <c r="EB594" s="107">
        <v>1.4818979999999999</v>
      </c>
      <c r="EC594" s="107">
        <v>171.71419399999999</v>
      </c>
      <c r="ED594" s="112">
        <v>724.08384799999999</v>
      </c>
      <c r="EE594" s="107">
        <v>0.74124400000000001</v>
      </c>
      <c r="EF594" s="107">
        <v>149.758387</v>
      </c>
      <c r="EG594" s="107">
        <v>987647.69222600001</v>
      </c>
      <c r="EH594" s="111">
        <v>988678.66964099999</v>
      </c>
      <c r="EI594" s="107">
        <v>2.791992</v>
      </c>
      <c r="EJ594" s="107">
        <v>210.88520700000001</v>
      </c>
      <c r="EK594" s="112">
        <v>861595.17935800005</v>
      </c>
      <c r="EL594" s="107">
        <v>2.4331130000000001</v>
      </c>
      <c r="EM594" s="107">
        <v>203.05198300000001</v>
      </c>
      <c r="EN594" s="112">
        <v>739133.18166899995</v>
      </c>
      <c r="EO594" s="107">
        <v>2.0872839999999999</v>
      </c>
      <c r="EP594" s="107">
        <v>195.76388399999999</v>
      </c>
      <c r="EQ594" s="112">
        <v>617509.66180999996</v>
      </c>
      <c r="ER594" s="107">
        <v>1.743824</v>
      </c>
      <c r="ES594" s="107">
        <v>187.761405</v>
      </c>
      <c r="ET594" s="112">
        <v>493275.32085100003</v>
      </c>
      <c r="EU594" s="107">
        <v>1.3929910000000001</v>
      </c>
      <c r="EV594" s="107">
        <v>179.475041</v>
      </c>
      <c r="EW594" s="112">
        <v>369825.57355600002</v>
      </c>
      <c r="EX594" s="107">
        <v>1.0443739999999999</v>
      </c>
      <c r="EY594" s="107">
        <v>170.085207</v>
      </c>
      <c r="EZ594" s="112">
        <v>248344.70021499999</v>
      </c>
      <c r="FA594" s="107">
        <v>0.70131600000000005</v>
      </c>
      <c r="FB594" s="107">
        <v>158.07801699999999</v>
      </c>
      <c r="FC594" s="112">
        <v>124024.871868</v>
      </c>
      <c r="FD594" s="107">
        <v>0.350242</v>
      </c>
      <c r="FE594" s="107">
        <v>138.13024799999999</v>
      </c>
      <c r="FF594" s="107">
        <v>538.83941900000002</v>
      </c>
      <c r="FG594" s="112">
        <v>552.33208200000001</v>
      </c>
      <c r="FH594" s="107">
        <v>1.6318980000000001</v>
      </c>
      <c r="FI594" s="107">
        <v>121.952787</v>
      </c>
      <c r="FJ594" s="112">
        <v>267.65176000000002</v>
      </c>
      <c r="FK594" s="107">
        <v>0.79079299999999997</v>
      </c>
      <c r="FL594" s="107">
        <v>116.997213</v>
      </c>
      <c r="FM594" s="107">
        <v>657.91920400000004</v>
      </c>
      <c r="FN594" s="112">
        <v>648.56947000000002</v>
      </c>
      <c r="FO594" s="107">
        <v>4.7482939999999996</v>
      </c>
      <c r="FP594" s="107">
        <v>120.58623</v>
      </c>
      <c r="FQ594" s="112">
        <v>327.245679</v>
      </c>
      <c r="FR594" s="107">
        <v>2.3958249999999999</v>
      </c>
      <c r="FS594" s="107">
        <v>117.390164</v>
      </c>
      <c r="FT594" s="107">
        <v>69.907348999999996</v>
      </c>
      <c r="FU594" s="107">
        <v>6.068346</v>
      </c>
      <c r="FV594" s="107">
        <v>226.66749999999999</v>
      </c>
      <c r="FW594" s="107">
        <v>68.924122999999994</v>
      </c>
      <c r="FX594" s="107">
        <v>5.9829970000000001</v>
      </c>
      <c r="FY594" s="107">
        <v>227.73333299999999</v>
      </c>
      <c r="FZ594" s="107">
        <v>654176.81956800004</v>
      </c>
      <c r="GA594" s="107">
        <v>4.4172719999999996</v>
      </c>
      <c r="GB594" s="107">
        <v>217.46774199999999</v>
      </c>
      <c r="GC594" s="107">
        <v>2247046.9189599999</v>
      </c>
      <c r="GD594" s="107">
        <v>15.17299</v>
      </c>
      <c r="GE594" s="113">
        <v>217.38322600000001</v>
      </c>
      <c r="GF594" s="113">
        <v>111.715082</v>
      </c>
      <c r="GG594" s="113">
        <v>8.3000000000000007</v>
      </c>
      <c r="GH594" s="113">
        <v>16.399999999999999</v>
      </c>
      <c r="GI594" s="113">
        <v>43</v>
      </c>
      <c r="GJ594" s="113">
        <v>14.1</v>
      </c>
      <c r="GK594" s="113">
        <v>115</v>
      </c>
      <c r="GL594" s="107">
        <v>0</v>
      </c>
      <c r="GM594" s="107">
        <v>0</v>
      </c>
      <c r="GN594" s="107">
        <v>0</v>
      </c>
      <c r="GO594" s="133">
        <v>0</v>
      </c>
      <c r="GP594" s="133">
        <v>0</v>
      </c>
      <c r="GQ594" s="133">
        <v>0</v>
      </c>
      <c r="GR594" s="133" t="s">
        <v>1103</v>
      </c>
      <c r="GS594" s="72"/>
      <c r="GT594" s="72">
        <v>0.88870000000000005</v>
      </c>
      <c r="GU594" s="72">
        <v>0.92749999999999999</v>
      </c>
      <c r="GV594" s="72">
        <v>0.94389999999999996</v>
      </c>
      <c r="GW594" s="72">
        <v>0.93330000000000002</v>
      </c>
      <c r="GX594" s="72" t="s">
        <v>1085</v>
      </c>
      <c r="GY594" s="72">
        <v>0.99</v>
      </c>
      <c r="GZ594" s="72">
        <v>550</v>
      </c>
      <c r="HA594" s="133" t="s">
        <v>1086</v>
      </c>
      <c r="HB594" s="133" t="s">
        <v>981</v>
      </c>
      <c r="HC594" s="53" t="str">
        <f t="shared" si="60"/>
        <v>307</v>
      </c>
      <c r="HD594" s="56">
        <f t="shared" si="59"/>
        <v>2018</v>
      </c>
      <c r="HF594" s="56" t="e">
        <f>MATCH(ROUND(#REF!,1),#REF!,0)</f>
        <v>#REF!</v>
      </c>
      <c r="HG594" s="56" t="e">
        <f>MATCH(ROUND(#REF!,1),#REF!,0)</f>
        <v>#REF!</v>
      </c>
      <c r="HH594" s="56" t="e">
        <f>MATCH(ROUND(#REF!,1),#REF!,0)</f>
        <v>#REF!</v>
      </c>
      <c r="HI594" s="56" t="e">
        <f>MATCH(ROUND(#REF!,1),#REF!,0)</f>
        <v>#REF!</v>
      </c>
      <c r="HK594" s="115">
        <f t="shared" si="62"/>
        <v>2</v>
      </c>
      <c r="HL594" s="115" t="str" cm="1">
        <f t="array" ref="HL594">IFERROR(INDEX(#REF!,'5. Data Set'!HH594),"")</f>
        <v/>
      </c>
      <c r="HN594" s="116" t="str" cm="1">
        <f t="array" ref="HN594">IF(IFERROR(INDEX($E$5:$E$900,SMALL(IF(ROUND($EH$5:$EH$900,1)=ROUND($EH594,1),ROW($EH$5:$EH$900)-4,""),1)),"")=$E594,"",IFERROR(INDEX($E$5:$E$900,SMALL(IF(ROUND($EH$5:$EH$900,1)=ROUND($EH594,1),ROW($EH$5:$EH$900)-4,""),1)),""))</f>
        <v/>
      </c>
      <c r="HO594" s="116" t="str" cm="1">
        <f t="array" ref="HO594">IF(IFERROR(INDEX($E$5:$E$900,SMALL(IF(ROUND($EH$5:$EH$900,1)=ROUND($EH594,1),ROW($EH$5:$EH$900)-4,""),2)),"")=$E594,"",IFERROR(INDEX($E$5:$E$900,SMALL(IF(ROUND($EH$5:$EH$900,1)=ROUND($EH594,1),ROW($EH$5:$EH$900)-4,""),2)),""))</f>
        <v/>
      </c>
      <c r="HP594" s="116" t="str" cm="1">
        <f t="array" ref="HP594">IF(IFERROR(INDEX($E$5:$E$900,SMALL(IF(ROUND($EH$5:$EH$900,1)=ROUND($EH594,1),ROW($EH$5:$EH$900)-4,""),3)),"")=$E594,"",IFERROR(INDEX($E$5:$E$900,SMALL(IF(ROUND($EH$5:$EH$900,1)=ROUND($EH594,1),ROW($EH$5:$EH$900)-4,""),3)),""))</f>
        <v/>
      </c>
      <c r="HQ594" s="117" t="str" cm="1">
        <f t="array" ref="HQ594">IF(IFERROR(INDEX($E$5:$E$900,SMALL(IF(ROUND($EH$5:$EH$900,1)=ROUND($EH594,1),ROW($EH$5:$EH$900)-4,""),4)),"")=$E594,"",IFERROR(INDEX($E$5:$E$900,SMALL(IF(ROUND($EH$5:$EH$900,1)=ROUND($EH594,1),ROW($EH$5:$EH$900)-4,""),4)),""))</f>
        <v/>
      </c>
      <c r="HR594" s="118"/>
      <c r="HS594" s="105" t="str">
        <f t="shared" si="63"/>
        <v>BCTS</v>
      </c>
      <c r="HT594" s="119" t="str">
        <f t="shared" si="64"/>
        <v/>
      </c>
      <c r="HU594" s="119" t="str">
        <f t="shared" si="64"/>
        <v/>
      </c>
      <c r="HV594" s="119" t="str">
        <f t="shared" si="64"/>
        <v/>
      </c>
      <c r="HW594" s="119" t="str">
        <f t="shared" si="61"/>
        <v/>
      </c>
    </row>
    <row r="595" spans="1:232" ht="13" customHeight="1" x14ac:dyDescent="0.25">
      <c r="A595" s="110" t="s">
        <v>1072</v>
      </c>
      <c r="B595" s="110" t="s">
        <v>1773</v>
      </c>
      <c r="C595" s="107" t="s">
        <v>1095</v>
      </c>
      <c r="D595" s="107">
        <v>2018</v>
      </c>
      <c r="E595" s="109" t="s">
        <v>1778</v>
      </c>
      <c r="F595" s="107" t="s">
        <v>49</v>
      </c>
      <c r="G595" s="107" t="s">
        <v>1076</v>
      </c>
      <c r="H595" s="107" t="s">
        <v>1076</v>
      </c>
      <c r="I595" s="107" t="s">
        <v>1076</v>
      </c>
      <c r="J595" s="107" t="s">
        <v>1076</v>
      </c>
      <c r="K595" s="107" t="s">
        <v>1076</v>
      </c>
      <c r="L595" s="107" t="s">
        <v>1076</v>
      </c>
      <c r="M595" s="107" t="s">
        <v>1076</v>
      </c>
      <c r="N595" s="107" t="s">
        <v>1076</v>
      </c>
      <c r="O595" s="107" t="s">
        <v>1076</v>
      </c>
      <c r="P595" s="107" t="s">
        <v>1076</v>
      </c>
      <c r="Q595" s="107" t="s">
        <v>1076</v>
      </c>
      <c r="R595" s="107" t="s">
        <v>1076</v>
      </c>
      <c r="S595" s="107" t="s">
        <v>1077</v>
      </c>
      <c r="T595" s="107" t="s">
        <v>1077</v>
      </c>
      <c r="U595" s="107" t="s">
        <v>1077</v>
      </c>
      <c r="V595" s="107" t="s">
        <v>1077</v>
      </c>
      <c r="W595" s="107" t="s">
        <v>18</v>
      </c>
      <c r="X595" s="105" t="s">
        <v>1098</v>
      </c>
      <c r="Y595" s="107" t="s">
        <v>296</v>
      </c>
      <c r="Z595" s="107">
        <v>1</v>
      </c>
      <c r="AA595" s="107" t="s">
        <v>1287</v>
      </c>
      <c r="AB595" s="110">
        <v>2</v>
      </c>
      <c r="AC595" s="110">
        <v>2</v>
      </c>
      <c r="AD595" s="107">
        <v>2195</v>
      </c>
      <c r="AE595" s="107">
        <v>12</v>
      </c>
      <c r="AF595" s="107">
        <v>2</v>
      </c>
      <c r="AG595" s="107">
        <v>196608</v>
      </c>
      <c r="AH595" s="107">
        <v>12</v>
      </c>
      <c r="AI595" s="107" t="s">
        <v>1776</v>
      </c>
      <c r="AJ595" s="110">
        <v>2</v>
      </c>
      <c r="AK595" s="110" t="s">
        <v>405</v>
      </c>
      <c r="AL595" s="107" t="s">
        <v>316</v>
      </c>
      <c r="AM595" s="107">
        <v>2</v>
      </c>
      <c r="AN595" s="110" t="s">
        <v>493</v>
      </c>
      <c r="AO595" s="110">
        <v>550</v>
      </c>
      <c r="AP595" s="107" t="s">
        <v>1158</v>
      </c>
      <c r="AQ595" s="107" t="s">
        <v>1254</v>
      </c>
      <c r="AR595" s="107" t="s">
        <v>319</v>
      </c>
      <c r="AS595" s="107" t="s">
        <v>893</v>
      </c>
      <c r="AT595" s="107" t="s">
        <v>478</v>
      </c>
      <c r="AU595" s="111">
        <v>14.928573</v>
      </c>
      <c r="AV595" s="111">
        <v>24.056718</v>
      </c>
      <c r="AW595" s="111">
        <v>20.079619999999998</v>
      </c>
      <c r="AX595" s="111">
        <v>11.037806</v>
      </c>
      <c r="AY595" s="111">
        <v>11.879792</v>
      </c>
      <c r="AZ595" s="111">
        <v>18.54372</v>
      </c>
      <c r="BA595" s="111">
        <v>12.890882</v>
      </c>
      <c r="BB595" s="111">
        <v>9.3261939999999992</v>
      </c>
      <c r="BC595" s="111">
        <v>26.715605</v>
      </c>
      <c r="BD595" s="111">
        <v>30.445295000000002</v>
      </c>
      <c r="BE595" s="111">
        <v>181.71074899999999</v>
      </c>
      <c r="BF595" s="111">
        <v>25</v>
      </c>
      <c r="BG595" s="107">
        <v>48945.933399000001</v>
      </c>
      <c r="BH595" s="112">
        <v>48900.715766000001</v>
      </c>
      <c r="BI595" s="111">
        <v>7.062087</v>
      </c>
      <c r="BJ595" s="112">
        <v>306.88861100000003</v>
      </c>
      <c r="BK595" s="112">
        <v>36737.910828</v>
      </c>
      <c r="BL595" s="111">
        <v>5.3055729999999999</v>
      </c>
      <c r="BM595" s="112">
        <v>293.31194399999998</v>
      </c>
      <c r="BN595" s="112">
        <v>24489.419723999999</v>
      </c>
      <c r="BO595" s="111">
        <v>3.5366849999999999</v>
      </c>
      <c r="BP595" s="112">
        <v>254.82722200000001</v>
      </c>
      <c r="BQ595" s="112">
        <v>12221.756841</v>
      </c>
      <c r="BR595" s="111">
        <v>1.765028</v>
      </c>
      <c r="BS595" s="107">
        <v>205.29750000000001</v>
      </c>
      <c r="BT595" s="107">
        <v>677383.30196499999</v>
      </c>
      <c r="BU595" s="112">
        <v>678126.76457899995</v>
      </c>
      <c r="BV595" s="107">
        <v>11.492094</v>
      </c>
      <c r="BW595" s="107">
        <v>320.37361099999998</v>
      </c>
      <c r="BX595" s="107">
        <v>507886.46645599999</v>
      </c>
      <c r="BY595" s="107">
        <v>8.6070620000000009</v>
      </c>
      <c r="BZ595" s="107">
        <v>313.40583299999997</v>
      </c>
      <c r="CA595" s="107">
        <v>338759.14714299998</v>
      </c>
      <c r="CB595" s="107">
        <v>5.7408910000000004</v>
      </c>
      <c r="CC595" s="107">
        <v>268.40777800000001</v>
      </c>
      <c r="CD595" s="107">
        <v>169268.830712</v>
      </c>
      <c r="CE595" s="107">
        <v>2.8685689999999999</v>
      </c>
      <c r="CF595" s="107">
        <v>180.46555599999999</v>
      </c>
      <c r="CG595" s="107">
        <v>147203.945389</v>
      </c>
      <c r="CH595" s="112">
        <v>146336.13750700001</v>
      </c>
      <c r="CI595" s="107">
        <v>9.1766869999999994</v>
      </c>
      <c r="CJ595" s="107">
        <v>292.22361100000001</v>
      </c>
      <c r="CK595" s="107">
        <v>110414.25442899999</v>
      </c>
      <c r="CL595" s="107">
        <v>6.9240389999999996</v>
      </c>
      <c r="CM595" s="107">
        <v>291.81972200000001</v>
      </c>
      <c r="CN595" s="107">
        <v>73585.739742999998</v>
      </c>
      <c r="CO595" s="107">
        <v>4.6145360000000002</v>
      </c>
      <c r="CP595" s="107">
        <v>252.332222</v>
      </c>
      <c r="CQ595" s="107">
        <v>36825.764889999999</v>
      </c>
      <c r="CR595" s="107">
        <v>2.3093309999999998</v>
      </c>
      <c r="CS595" s="107">
        <v>193.568611</v>
      </c>
      <c r="CT595" s="107">
        <v>70999.317240000004</v>
      </c>
      <c r="CU595" s="107">
        <v>71048.911741000004</v>
      </c>
      <c r="CV595" s="107">
        <v>4.7188100000000004</v>
      </c>
      <c r="CW595" s="107">
        <v>274.100278</v>
      </c>
      <c r="CX595" s="112">
        <v>53345.799269000003</v>
      </c>
      <c r="CY595" s="107">
        <v>3.543034</v>
      </c>
      <c r="CZ595" s="107">
        <v>254.90305599999999</v>
      </c>
      <c r="DA595" s="112">
        <v>35467.667823999996</v>
      </c>
      <c r="DB595" s="107">
        <v>2.3556339999999998</v>
      </c>
      <c r="DC595" s="107">
        <v>231.73861099999999</v>
      </c>
      <c r="DD595" s="112">
        <v>17728.309356999998</v>
      </c>
      <c r="DE595" s="107">
        <v>1.1774500000000001</v>
      </c>
      <c r="DF595" s="107">
        <v>192.94972200000001</v>
      </c>
      <c r="DG595" s="107">
        <v>110339.66317499999</v>
      </c>
      <c r="DH595" s="112">
        <v>110239.74914</v>
      </c>
      <c r="DI595" s="107">
        <v>5.2778939999999999</v>
      </c>
      <c r="DJ595" s="107">
        <v>289.27583299999998</v>
      </c>
      <c r="DK595" s="112">
        <v>82768.742039999997</v>
      </c>
      <c r="DL595" s="107">
        <v>3.9626779999999999</v>
      </c>
      <c r="DM595" s="107">
        <v>269.17277799999999</v>
      </c>
      <c r="DN595" s="112">
        <v>55073.753952999999</v>
      </c>
      <c r="DO595" s="107">
        <v>2.6367389999999999</v>
      </c>
      <c r="DP595" s="107">
        <v>241.08361099999999</v>
      </c>
      <c r="DQ595" s="112">
        <v>27571.910735000001</v>
      </c>
      <c r="DR595" s="107">
        <v>1.320047</v>
      </c>
      <c r="DS595" s="107">
        <v>194.69722200000001</v>
      </c>
      <c r="DT595" s="107">
        <v>8081.8354099999997</v>
      </c>
      <c r="DU595" s="112">
        <v>8068.4353389999997</v>
      </c>
      <c r="DV595" s="107">
        <v>8.259646</v>
      </c>
      <c r="DW595" s="107">
        <v>289.78361100000001</v>
      </c>
      <c r="DX595" s="112">
        <v>6051.3720489999996</v>
      </c>
      <c r="DY595" s="107">
        <v>6.1947809999999999</v>
      </c>
      <c r="DZ595" s="107">
        <v>264.86833300000001</v>
      </c>
      <c r="EA595" s="112">
        <v>4038.2994749999998</v>
      </c>
      <c r="EB595" s="107">
        <v>4.1340019999999997</v>
      </c>
      <c r="EC595" s="107">
        <v>236.071111</v>
      </c>
      <c r="ED595" s="112">
        <v>2009.6500610000001</v>
      </c>
      <c r="EE595" s="107">
        <v>2.0572759999999999</v>
      </c>
      <c r="EF595" s="107">
        <v>203.10305600000001</v>
      </c>
      <c r="EG595" s="107">
        <v>2470960.3985250001</v>
      </c>
      <c r="EH595" s="111">
        <v>2471251.4626910002</v>
      </c>
      <c r="EI595" s="107">
        <v>6.9787220000000003</v>
      </c>
      <c r="EJ595" s="107">
        <v>310.80126999999999</v>
      </c>
      <c r="EK595" s="112">
        <v>2159255.4057109999</v>
      </c>
      <c r="EL595" s="107">
        <v>6.0976559999999997</v>
      </c>
      <c r="EM595" s="107">
        <v>306.27722199999999</v>
      </c>
      <c r="EN595" s="112">
        <v>1849496.447747</v>
      </c>
      <c r="EO595" s="107">
        <v>5.2229089999999996</v>
      </c>
      <c r="EP595" s="107">
        <v>289.01507900000001</v>
      </c>
      <c r="EQ595" s="112">
        <v>1547717.6282009999</v>
      </c>
      <c r="ER595" s="107">
        <v>4.3706969999999998</v>
      </c>
      <c r="ES595" s="107">
        <v>270.514206</v>
      </c>
      <c r="ET595" s="112">
        <v>1235483.68667</v>
      </c>
      <c r="EU595" s="107">
        <v>3.4889600000000001</v>
      </c>
      <c r="EV595" s="107">
        <v>252.21127000000001</v>
      </c>
      <c r="EW595" s="112">
        <v>928600.54761400004</v>
      </c>
      <c r="EX595" s="107">
        <v>2.6223329999999998</v>
      </c>
      <c r="EY595" s="107">
        <v>233.61182500000001</v>
      </c>
      <c r="EZ595" s="112">
        <v>618835.50928400003</v>
      </c>
      <c r="FA595" s="107">
        <v>1.747568</v>
      </c>
      <c r="FB595" s="107">
        <v>213.686429</v>
      </c>
      <c r="FC595" s="112">
        <v>310928.67141100002</v>
      </c>
      <c r="FD595" s="107">
        <v>0.87805100000000003</v>
      </c>
      <c r="FE595" s="107">
        <v>190.868492</v>
      </c>
      <c r="FF595" s="107">
        <v>554.35122999999999</v>
      </c>
      <c r="FG595" s="112">
        <v>556.77632500000004</v>
      </c>
      <c r="FH595" s="107">
        <v>1.6450279999999999</v>
      </c>
      <c r="FI595" s="107">
        <v>126.647121</v>
      </c>
      <c r="FJ595" s="112">
        <v>276.69653</v>
      </c>
      <c r="FK595" s="107">
        <v>0.81751600000000002</v>
      </c>
      <c r="FL595" s="107">
        <v>122.085909</v>
      </c>
      <c r="FM595" s="107">
        <v>644.27669900000001</v>
      </c>
      <c r="FN595" s="112">
        <v>641.41272000000004</v>
      </c>
      <c r="FO595" s="107">
        <v>4.6958979999999997</v>
      </c>
      <c r="FP595" s="107">
        <v>126.932727</v>
      </c>
      <c r="FQ595" s="112">
        <v>324.13195100000002</v>
      </c>
      <c r="FR595" s="107">
        <v>2.3730280000000001</v>
      </c>
      <c r="FS595" s="107">
        <v>123.003636</v>
      </c>
      <c r="FT595" s="107">
        <v>114.56526599999999</v>
      </c>
      <c r="FU595" s="107">
        <v>9.9449020000000008</v>
      </c>
      <c r="FV595" s="107">
        <v>326.88307700000001</v>
      </c>
      <c r="FW595" s="107">
        <v>115.57967600000001</v>
      </c>
      <c r="FX595" s="107">
        <v>10.032958000000001</v>
      </c>
      <c r="FY595" s="107">
        <v>329.30374999999998</v>
      </c>
      <c r="FZ595" s="107">
        <v>1693099.897597</v>
      </c>
      <c r="GA595" s="107">
        <v>11.432510000000001</v>
      </c>
      <c r="GB595" s="107">
        <v>306.18277799999998</v>
      </c>
      <c r="GC595" s="107">
        <v>8230327.2377789998</v>
      </c>
      <c r="GD595" s="107">
        <v>55.574570999999999</v>
      </c>
      <c r="GE595" s="113">
        <v>305.84085700000003</v>
      </c>
      <c r="GF595" s="113">
        <v>119.915606</v>
      </c>
      <c r="GG595" s="113">
        <v>15.6</v>
      </c>
      <c r="GH595" s="113">
        <v>15.8</v>
      </c>
      <c r="GI595" s="113">
        <v>74.400000000000006</v>
      </c>
      <c r="GJ595" s="113">
        <v>24.9</v>
      </c>
      <c r="GK595" s="113">
        <v>115</v>
      </c>
      <c r="GL595" s="107">
        <v>0</v>
      </c>
      <c r="GM595" s="107">
        <v>3</v>
      </c>
      <c r="GN595" s="107">
        <v>0</v>
      </c>
      <c r="GO595" s="133">
        <v>0</v>
      </c>
      <c r="GP595" s="133">
        <v>0</v>
      </c>
      <c r="GQ595" s="133">
        <v>0</v>
      </c>
      <c r="GR595" s="133" t="s">
        <v>1103</v>
      </c>
      <c r="GS595" s="72"/>
      <c r="GT595" s="72">
        <v>0.88870000000000005</v>
      </c>
      <c r="GU595" s="72">
        <v>0.92749999999999999</v>
      </c>
      <c r="GV595" s="72">
        <v>0.94389999999999996</v>
      </c>
      <c r="GW595" s="72">
        <v>0.93330000000000002</v>
      </c>
      <c r="GX595" s="72" t="s">
        <v>1085</v>
      </c>
      <c r="GY595" s="72">
        <v>0.99</v>
      </c>
      <c r="GZ595" s="72">
        <v>550</v>
      </c>
      <c r="HA595" s="133" t="s">
        <v>1086</v>
      </c>
      <c r="HB595" s="133" t="s">
        <v>981</v>
      </c>
      <c r="HC595" s="53" t="str">
        <f t="shared" si="60"/>
        <v>308</v>
      </c>
      <c r="HD595" s="56">
        <f t="shared" si="59"/>
        <v>2018</v>
      </c>
      <c r="HF595" s="56" t="e">
        <f>MATCH(ROUND(#REF!,1),#REF!,0)</f>
        <v>#REF!</v>
      </c>
      <c r="HG595" s="56" t="e">
        <f>MATCH(ROUND(#REF!,1),#REF!,0)</f>
        <v>#REF!</v>
      </c>
      <c r="HH595" s="56" t="e">
        <f>MATCH(ROUND(#REF!,1),#REF!,0)</f>
        <v>#REF!</v>
      </c>
      <c r="HI595" s="56" t="e">
        <f>MATCH(ROUND(#REF!,1),#REF!,0)</f>
        <v>#REF!</v>
      </c>
      <c r="HK595" s="115">
        <f t="shared" si="62"/>
        <v>2</v>
      </c>
      <c r="HL595" s="115" t="str" cm="1">
        <f t="array" ref="HL595">IFERROR(INDEX(#REF!,'5. Data Set'!HH595),"")</f>
        <v/>
      </c>
      <c r="HN595" s="116" t="str" cm="1">
        <f t="array" ref="HN595">IF(IFERROR(INDEX($E$5:$E$900,SMALL(IF(ROUND($EH$5:$EH$900,1)=ROUND($EH595,1),ROW($EH$5:$EH$900)-4,""),1)),"")=$E595,"",IFERROR(INDEX($E$5:$E$900,SMALL(IF(ROUND($EH$5:$EH$900,1)=ROUND($EH595,1),ROW($EH$5:$EH$900)-4,""),1)),""))</f>
        <v/>
      </c>
      <c r="HO595" s="116" t="str" cm="1">
        <f t="array" ref="HO595">IF(IFERROR(INDEX($E$5:$E$900,SMALL(IF(ROUND($EH$5:$EH$900,1)=ROUND($EH595,1),ROW($EH$5:$EH$900)-4,""),2)),"")=$E595,"",IFERROR(INDEX($E$5:$E$900,SMALL(IF(ROUND($EH$5:$EH$900,1)=ROUND($EH595,1),ROW($EH$5:$EH$900)-4,""),2)),""))</f>
        <v/>
      </c>
      <c r="HP595" s="116" t="str" cm="1">
        <f t="array" ref="HP595">IF(IFERROR(INDEX($E$5:$E$900,SMALL(IF(ROUND($EH$5:$EH$900,1)=ROUND($EH595,1),ROW($EH$5:$EH$900)-4,""),3)),"")=$E595,"",IFERROR(INDEX($E$5:$E$900,SMALL(IF(ROUND($EH$5:$EH$900,1)=ROUND($EH595,1),ROW($EH$5:$EH$900)-4,""),3)),""))</f>
        <v/>
      </c>
      <c r="HQ595" s="117" t="str" cm="1">
        <f t="array" ref="HQ595">IF(IFERROR(INDEX($E$5:$E$900,SMALL(IF(ROUND($EH$5:$EH$900,1)=ROUND($EH595,1),ROW($EH$5:$EH$900)-4,""),4)),"")=$E595,"",IFERROR(INDEX($E$5:$E$900,SMALL(IF(ROUND($EH$5:$EH$900,1)=ROUND($EH595,1),ROW($EH$5:$EH$900)-4,""),4)),""))</f>
        <v/>
      </c>
      <c r="HR595" s="118"/>
      <c r="HS595" s="105" t="str">
        <f t="shared" si="63"/>
        <v>BCTS</v>
      </c>
      <c r="HT595" s="119" t="str">
        <f t="shared" si="64"/>
        <v/>
      </c>
      <c r="HU595" s="119" t="str">
        <f t="shared" si="64"/>
        <v/>
      </c>
      <c r="HV595" s="119" t="str">
        <f t="shared" si="64"/>
        <v/>
      </c>
      <c r="HW595" s="119" t="str">
        <f t="shared" si="61"/>
        <v/>
      </c>
    </row>
    <row r="596" spans="1:232" ht="13" customHeight="1" x14ac:dyDescent="0.25">
      <c r="A596" s="110" t="s">
        <v>1072</v>
      </c>
      <c r="B596" s="110" t="s">
        <v>1779</v>
      </c>
      <c r="C596" s="107" t="s">
        <v>1095</v>
      </c>
      <c r="D596" s="107">
        <v>2017</v>
      </c>
      <c r="E596" s="109" t="s">
        <v>1780</v>
      </c>
      <c r="F596" s="107" t="s">
        <v>300</v>
      </c>
      <c r="G596" s="107" t="s">
        <v>1076</v>
      </c>
      <c r="H596" s="107" t="s">
        <v>1076</v>
      </c>
      <c r="I596" s="107" t="s">
        <v>1076</v>
      </c>
      <c r="J596" s="107" t="s">
        <v>1076</v>
      </c>
      <c r="K596" s="107" t="s">
        <v>1076</v>
      </c>
      <c r="L596" s="107" t="s">
        <v>1076</v>
      </c>
      <c r="M596" s="107" t="s">
        <v>1076</v>
      </c>
      <c r="N596" s="107" t="s">
        <v>1076</v>
      </c>
      <c r="O596" s="107" t="s">
        <v>1076</v>
      </c>
      <c r="P596" s="107" t="s">
        <v>1076</v>
      </c>
      <c r="Q596" s="107" t="s">
        <v>1076</v>
      </c>
      <c r="R596" s="107" t="s">
        <v>1076</v>
      </c>
      <c r="S596" s="107" t="s">
        <v>1077</v>
      </c>
      <c r="T596" s="107" t="s">
        <v>1077</v>
      </c>
      <c r="U596" s="107" t="s">
        <v>1077</v>
      </c>
      <c r="V596" s="107" t="s">
        <v>1077</v>
      </c>
      <c r="W596" s="107" t="s">
        <v>18</v>
      </c>
      <c r="X596" s="105" t="s">
        <v>1119</v>
      </c>
      <c r="Y596" s="107" t="s">
        <v>296</v>
      </c>
      <c r="Z596" s="107">
        <v>1</v>
      </c>
      <c r="AA596" s="107" t="s">
        <v>1335</v>
      </c>
      <c r="AB596" s="110">
        <v>1</v>
      </c>
      <c r="AC596" s="110">
        <v>1</v>
      </c>
      <c r="AD596" s="107">
        <v>2200</v>
      </c>
      <c r="AE596" s="107">
        <v>32</v>
      </c>
      <c r="AF596" s="107">
        <v>2</v>
      </c>
      <c r="AG596" s="107">
        <v>262144</v>
      </c>
      <c r="AH596" s="107">
        <v>8</v>
      </c>
      <c r="AI596" s="107" t="s">
        <v>1781</v>
      </c>
      <c r="AJ596" s="110">
        <v>2</v>
      </c>
      <c r="AK596" s="110" t="s">
        <v>326</v>
      </c>
      <c r="AL596" s="107" t="s">
        <v>837</v>
      </c>
      <c r="AM596" s="107">
        <v>2</v>
      </c>
      <c r="AN596" s="110" t="s">
        <v>493</v>
      </c>
      <c r="AO596" s="110">
        <v>550</v>
      </c>
      <c r="AP596" s="107" t="s">
        <v>440</v>
      </c>
      <c r="AQ596" s="107" t="s">
        <v>1254</v>
      </c>
      <c r="AR596" s="107" t="s">
        <v>319</v>
      </c>
      <c r="AS596" s="107" t="s">
        <v>893</v>
      </c>
      <c r="AT596" s="107" t="s">
        <v>599</v>
      </c>
      <c r="AU596" s="111">
        <v>9.2139489999999995</v>
      </c>
      <c r="AV596" s="111">
        <v>9.8132339999999996</v>
      </c>
      <c r="AW596" s="111">
        <v>19.769535999999999</v>
      </c>
      <c r="AX596" s="111">
        <v>15.510261</v>
      </c>
      <c r="AY596" s="111">
        <v>15.955916</v>
      </c>
      <c r="AZ596" s="111">
        <v>24.955656000000001</v>
      </c>
      <c r="BA596" s="111">
        <v>6.596546</v>
      </c>
      <c r="BB596" s="111">
        <v>60.752853000000002</v>
      </c>
      <c r="BC596" s="111">
        <v>921.06118700000002</v>
      </c>
      <c r="BD596" s="111">
        <v>9.6808820000000004</v>
      </c>
      <c r="BE596" s="111">
        <v>181.20305500000001</v>
      </c>
      <c r="BF596" s="111">
        <v>21.6</v>
      </c>
      <c r="BG596" s="107">
        <v>25326.948184000001</v>
      </c>
      <c r="BH596" s="112">
        <v>25368.949186999998</v>
      </c>
      <c r="BI596" s="111">
        <v>3.6637040000000001</v>
      </c>
      <c r="BJ596" s="112">
        <v>258.346452</v>
      </c>
      <c r="BK596" s="112">
        <v>19004.747372000002</v>
      </c>
      <c r="BL596" s="111">
        <v>2.7446060000000001</v>
      </c>
      <c r="BM596" s="112">
        <v>225.65193500000001</v>
      </c>
      <c r="BN596" s="112">
        <v>12648.975082000001</v>
      </c>
      <c r="BO596" s="111">
        <v>1.8267249999999999</v>
      </c>
      <c r="BP596" s="112">
        <v>211.23</v>
      </c>
      <c r="BQ596" s="112">
        <v>6338.8588570000002</v>
      </c>
      <c r="BR596" s="111">
        <v>0.91543799999999997</v>
      </c>
      <c r="BS596" s="107">
        <v>189.46193500000001</v>
      </c>
      <c r="BT596" s="107">
        <v>213996.80058800001</v>
      </c>
      <c r="BU596" s="112">
        <v>213959.321505</v>
      </c>
      <c r="BV596" s="107">
        <v>3.625931</v>
      </c>
      <c r="BW596" s="107">
        <v>246.12225799999999</v>
      </c>
      <c r="BX596" s="107">
        <v>160479.19274599999</v>
      </c>
      <c r="BY596" s="107">
        <v>2.7196120000000001</v>
      </c>
      <c r="BZ596" s="107">
        <v>215.93193500000001</v>
      </c>
      <c r="CA596" s="107">
        <v>107063.78486299999</v>
      </c>
      <c r="CB596" s="107">
        <v>1.8143910000000001</v>
      </c>
      <c r="CC596" s="107">
        <v>194.28806499999999</v>
      </c>
      <c r="CD596" s="107">
        <v>53504.02493</v>
      </c>
      <c r="CE596" s="107">
        <v>0.90672299999999995</v>
      </c>
      <c r="CF596" s="107">
        <v>169.42193499999999</v>
      </c>
      <c r="CG596" s="107">
        <v>138276.662782</v>
      </c>
      <c r="CH596" s="112">
        <v>137332.690634</v>
      </c>
      <c r="CI596" s="107">
        <v>8.6120839999999994</v>
      </c>
      <c r="CJ596" s="107">
        <v>294.13741900000002</v>
      </c>
      <c r="CK596" s="107">
        <v>103731.355992</v>
      </c>
      <c r="CL596" s="107">
        <v>6.5049570000000001</v>
      </c>
      <c r="CM596" s="107">
        <v>261.00419399999998</v>
      </c>
      <c r="CN596" s="107">
        <v>69036.212987000006</v>
      </c>
      <c r="CO596" s="107">
        <v>4.3292359999999999</v>
      </c>
      <c r="CP596" s="107">
        <v>223.95741899999999</v>
      </c>
      <c r="CQ596" s="107">
        <v>34595.909170999999</v>
      </c>
      <c r="CR596" s="107">
        <v>2.1694969999999998</v>
      </c>
      <c r="CS596" s="107">
        <v>200.34290300000001</v>
      </c>
      <c r="CT596" s="107">
        <v>90048.250113999995</v>
      </c>
      <c r="CU596" s="107">
        <v>90066.411340999999</v>
      </c>
      <c r="CV596" s="107">
        <v>5.981884</v>
      </c>
      <c r="CW596" s="107">
        <v>237.239677</v>
      </c>
      <c r="CX596" s="112">
        <v>67595.923708000002</v>
      </c>
      <c r="CY596" s="107">
        <v>4.4894759999999998</v>
      </c>
      <c r="CZ596" s="107">
        <v>224.944839</v>
      </c>
      <c r="DA596" s="112">
        <v>45049.341408</v>
      </c>
      <c r="DB596" s="107">
        <v>2.9920140000000002</v>
      </c>
      <c r="DC596" s="107">
        <v>203.80838700000001</v>
      </c>
      <c r="DD596" s="112">
        <v>22563.174329000001</v>
      </c>
      <c r="DE596" s="107">
        <v>1.498564</v>
      </c>
      <c r="DF596" s="107">
        <v>191.29806500000001</v>
      </c>
      <c r="DG596" s="107">
        <v>133843.710742</v>
      </c>
      <c r="DH596" s="112">
        <v>133708.462508</v>
      </c>
      <c r="DI596" s="107">
        <v>6.4014939999999996</v>
      </c>
      <c r="DJ596" s="107">
        <v>251.34806499999999</v>
      </c>
      <c r="DK596" s="112">
        <v>100374.185243</v>
      </c>
      <c r="DL596" s="107">
        <v>4.8055659999999998</v>
      </c>
      <c r="DM596" s="107">
        <v>236.21032299999999</v>
      </c>
      <c r="DN596" s="112">
        <v>66919.711880000003</v>
      </c>
      <c r="DO596" s="107">
        <v>3.2038820000000001</v>
      </c>
      <c r="DP596" s="107">
        <v>210.66258099999999</v>
      </c>
      <c r="DQ596" s="112">
        <v>33436.657271999997</v>
      </c>
      <c r="DR596" s="107">
        <v>1.60083</v>
      </c>
      <c r="DS596" s="107">
        <v>194.62516099999999</v>
      </c>
      <c r="DT596" s="107">
        <v>9741.7500629999995</v>
      </c>
      <c r="DU596" s="112">
        <v>9744.3248280000007</v>
      </c>
      <c r="DV596" s="107">
        <v>9.9752519999999993</v>
      </c>
      <c r="DW596" s="107">
        <v>248.747097</v>
      </c>
      <c r="DX596" s="112">
        <v>7292.3154759999998</v>
      </c>
      <c r="DY596" s="107">
        <v>7.4651329999999998</v>
      </c>
      <c r="DZ596" s="107">
        <v>233.03806499999999</v>
      </c>
      <c r="EA596" s="112">
        <v>4851.8442219999997</v>
      </c>
      <c r="EB596" s="107">
        <v>4.9668260000000002</v>
      </c>
      <c r="EC596" s="107">
        <v>211.92741899999999</v>
      </c>
      <c r="ED596" s="112">
        <v>2423.9909579999999</v>
      </c>
      <c r="EE596" s="107">
        <v>2.481436</v>
      </c>
      <c r="EF596" s="107">
        <v>192.61741900000001</v>
      </c>
      <c r="EG596" s="107">
        <v>1052344.776912</v>
      </c>
      <c r="EH596" s="111">
        <v>1049882.393465</v>
      </c>
      <c r="EI596" s="107">
        <v>2.9648289999999999</v>
      </c>
      <c r="EJ596" s="107">
        <v>252.28504100000001</v>
      </c>
      <c r="EK596" s="112">
        <v>924056.12014400004</v>
      </c>
      <c r="EL596" s="107">
        <v>2.6095000000000002</v>
      </c>
      <c r="EM596" s="107">
        <v>227.28380200000001</v>
      </c>
      <c r="EN596" s="112">
        <v>787268.75073199999</v>
      </c>
      <c r="EO596" s="107">
        <v>2.223217</v>
      </c>
      <c r="EP596" s="107">
        <v>220.17686</v>
      </c>
      <c r="EQ596" s="112">
        <v>659362.40505099995</v>
      </c>
      <c r="ER596" s="107">
        <v>1.862015</v>
      </c>
      <c r="ES596" s="107">
        <v>214.03545500000001</v>
      </c>
      <c r="ET596" s="112">
        <v>528490.25347</v>
      </c>
      <c r="EU596" s="107">
        <v>1.492437</v>
      </c>
      <c r="EV596" s="107">
        <v>208.13644600000001</v>
      </c>
      <c r="EW596" s="112">
        <v>395723.06391299999</v>
      </c>
      <c r="EX596" s="107">
        <v>1.117507</v>
      </c>
      <c r="EY596" s="107">
        <v>201.45735500000001</v>
      </c>
      <c r="EZ596" s="112">
        <v>259629.39206000001</v>
      </c>
      <c r="FA596" s="107">
        <v>0.73318399999999995</v>
      </c>
      <c r="FB596" s="107">
        <v>193.86124000000001</v>
      </c>
      <c r="FC596" s="112">
        <v>131356.011424</v>
      </c>
      <c r="FD596" s="107">
        <v>0.370944</v>
      </c>
      <c r="FE596" s="107">
        <v>184.46652900000001</v>
      </c>
      <c r="FF596" s="107">
        <v>5147.3809339999998</v>
      </c>
      <c r="FG596" s="112">
        <v>5142.4600069999997</v>
      </c>
      <c r="FH596" s="107">
        <v>15.193701000000001</v>
      </c>
      <c r="FI596" s="107">
        <v>180.05114800000001</v>
      </c>
      <c r="FJ596" s="112">
        <v>2577.867158</v>
      </c>
      <c r="FK596" s="107">
        <v>7.61646</v>
      </c>
      <c r="FL596" s="107">
        <v>174.13557399999999</v>
      </c>
      <c r="FM596" s="107">
        <v>32325.735579</v>
      </c>
      <c r="FN596" s="112">
        <v>32531.610326999999</v>
      </c>
      <c r="FO596" s="107">
        <v>238.169781</v>
      </c>
      <c r="FP596" s="107">
        <v>183.876721</v>
      </c>
      <c r="FQ596" s="112">
        <v>16169.600848</v>
      </c>
      <c r="FR596" s="107">
        <v>118.380561</v>
      </c>
      <c r="FS596" s="107">
        <v>180.74377000000001</v>
      </c>
      <c r="FT596" s="107">
        <v>26.850393</v>
      </c>
      <c r="FU596" s="107">
        <v>2.3307630000000001</v>
      </c>
      <c r="FV596" s="107">
        <v>239.14864</v>
      </c>
      <c r="FW596" s="107">
        <v>26.496583000000001</v>
      </c>
      <c r="FX596" s="107">
        <v>2.3000509999999998</v>
      </c>
      <c r="FY596" s="107">
        <v>239.18714299999999</v>
      </c>
      <c r="FZ596" s="107">
        <v>1333835.6806290001</v>
      </c>
      <c r="GA596" s="107">
        <v>9.0066100000000002</v>
      </c>
      <c r="GB596" s="107">
        <v>279.82903199999998</v>
      </c>
      <c r="GC596" s="107">
        <v>7388004.1959619997</v>
      </c>
      <c r="GD596" s="107">
        <v>49.886857999999997</v>
      </c>
      <c r="GE596" s="113">
        <v>275.30914300000001</v>
      </c>
      <c r="GF596" s="113">
        <v>145.965902</v>
      </c>
      <c r="GG596" s="113">
        <v>13.3</v>
      </c>
      <c r="GH596" s="113">
        <v>236.6</v>
      </c>
      <c r="GI596" s="113">
        <v>41.9</v>
      </c>
      <c r="GJ596" s="113">
        <v>21.7</v>
      </c>
      <c r="GK596" s="113">
        <v>115</v>
      </c>
      <c r="GL596" s="107">
        <v>0</v>
      </c>
      <c r="GM596" s="107">
        <v>9</v>
      </c>
      <c r="GN596" s="107">
        <v>0</v>
      </c>
      <c r="GO596" s="133">
        <v>0</v>
      </c>
      <c r="GP596" s="133">
        <v>0</v>
      </c>
      <c r="GQ596" s="133">
        <v>0</v>
      </c>
      <c r="GR596" s="133" t="s">
        <v>1103</v>
      </c>
      <c r="GS596" s="72"/>
      <c r="GT596" s="72">
        <v>0.88870000000000005</v>
      </c>
      <c r="GU596" s="72">
        <v>0.92749999999999999</v>
      </c>
      <c r="GV596" s="72">
        <v>0.94389999999999996</v>
      </c>
      <c r="GW596" s="72">
        <v>0.93330000000000002</v>
      </c>
      <c r="GX596" s="72" t="s">
        <v>1085</v>
      </c>
      <c r="GY596" s="72">
        <v>0.99</v>
      </c>
      <c r="GZ596" s="72">
        <v>550</v>
      </c>
      <c r="HA596" s="133" t="s">
        <v>1086</v>
      </c>
      <c r="HB596" s="133" t="s">
        <v>981</v>
      </c>
      <c r="HC596" s="53" t="str">
        <f t="shared" si="60"/>
        <v>309</v>
      </c>
      <c r="HD596" s="56">
        <f t="shared" ref="HD596:HD617" si="65">IF(OR(VALUE(D596)=0,VALUE(D596)=""),"",VALUE(D596))</f>
        <v>2017</v>
      </c>
      <c r="HF596" s="56" t="e">
        <f>MATCH(ROUND(#REF!,1),#REF!,0)</f>
        <v>#REF!</v>
      </c>
      <c r="HG596" s="56" t="e">
        <f>MATCH(ROUND(#REF!,1),#REF!,0)</f>
        <v>#REF!</v>
      </c>
      <c r="HH596" s="56" t="e">
        <f>MATCH(ROUND(#REF!,1),#REF!,0)</f>
        <v>#REF!</v>
      </c>
      <c r="HI596" s="56" t="e">
        <f>MATCH(ROUND(#REF!,1),#REF!,0)</f>
        <v>#REF!</v>
      </c>
      <c r="HK596" s="115">
        <f t="shared" si="62"/>
        <v>1</v>
      </c>
      <c r="HL596" s="115" t="str" cm="1">
        <f t="array" ref="HL596">IFERROR(INDEX(#REF!,'5. Data Set'!HH596),"")</f>
        <v/>
      </c>
      <c r="HN596" s="116" t="str" cm="1">
        <f t="array" ref="HN596">IF(IFERROR(INDEX($E$5:$E$900,SMALL(IF(ROUND($EH$5:$EH$900,1)=ROUND($EH596,1),ROW($EH$5:$EH$900)-4,""),1)),"")=$E596,"",IFERROR(INDEX($E$5:$E$900,SMALL(IF(ROUND($EH$5:$EH$900,1)=ROUND($EH596,1),ROW($EH$5:$EH$900)-4,""),1)),""))</f>
        <v/>
      </c>
      <c r="HO596" s="116" t="str" cm="1">
        <f t="array" ref="HO596">IF(IFERROR(INDEX($E$5:$E$900,SMALL(IF(ROUND($EH$5:$EH$900,1)=ROUND($EH596,1),ROW($EH$5:$EH$900)-4,""),2)),"")=$E596,"",IFERROR(INDEX($E$5:$E$900,SMALL(IF(ROUND($EH$5:$EH$900,1)=ROUND($EH596,1),ROW($EH$5:$EH$900)-4,""),2)),""))</f>
        <v/>
      </c>
      <c r="HP596" s="116" t="str" cm="1">
        <f t="array" ref="HP596">IF(IFERROR(INDEX($E$5:$E$900,SMALL(IF(ROUND($EH$5:$EH$900,1)=ROUND($EH596,1),ROW($EH$5:$EH$900)-4,""),3)),"")=$E596,"",IFERROR(INDEX($E$5:$E$900,SMALL(IF(ROUND($EH$5:$EH$900,1)=ROUND($EH596,1),ROW($EH$5:$EH$900)-4,""),3)),""))</f>
        <v/>
      </c>
      <c r="HQ596" s="117" t="str" cm="1">
        <f t="array" ref="HQ596">IF(IFERROR(INDEX($E$5:$E$900,SMALL(IF(ROUND($EH$5:$EH$900,1)=ROUND($EH596,1),ROW($EH$5:$EH$900)-4,""),4)),"")=$E596,"",IFERROR(INDEX($E$5:$E$900,SMALL(IF(ROUND($EH$5:$EH$900,1)=ROUND($EH596,1),ROW($EH$5:$EH$900)-4,""),4)),""))</f>
        <v/>
      </c>
      <c r="HR596" s="118"/>
      <c r="HS596" s="105" t="str">
        <f t="shared" si="63"/>
        <v>BCTT</v>
      </c>
      <c r="HT596" s="119" t="str">
        <f t="shared" si="64"/>
        <v/>
      </c>
      <c r="HU596" s="119" t="str">
        <f t="shared" si="64"/>
        <v/>
      </c>
      <c r="HV596" s="119" t="str">
        <f t="shared" si="64"/>
        <v/>
      </c>
      <c r="HW596" s="119" t="str">
        <f t="shared" si="61"/>
        <v/>
      </c>
    </row>
    <row r="597" spans="1:232" ht="13" customHeight="1" x14ac:dyDescent="0.25">
      <c r="A597" s="110" t="s">
        <v>1072</v>
      </c>
      <c r="B597" s="110" t="s">
        <v>1779</v>
      </c>
      <c r="C597" s="107" t="s">
        <v>1095</v>
      </c>
      <c r="D597" s="209">
        <v>2017</v>
      </c>
      <c r="E597" s="109" t="s">
        <v>1782</v>
      </c>
      <c r="F597" s="107" t="s">
        <v>309</v>
      </c>
      <c r="G597" s="107" t="s">
        <v>1076</v>
      </c>
      <c r="H597" s="107" t="s">
        <v>1076</v>
      </c>
      <c r="I597" s="107" t="s">
        <v>1076</v>
      </c>
      <c r="J597" s="107" t="s">
        <v>1076</v>
      </c>
      <c r="K597" s="107" t="s">
        <v>1076</v>
      </c>
      <c r="L597" s="107" t="s">
        <v>1076</v>
      </c>
      <c r="M597" s="107" t="s">
        <v>1076</v>
      </c>
      <c r="N597" s="107" t="s">
        <v>1076</v>
      </c>
      <c r="O597" s="107" t="s">
        <v>1076</v>
      </c>
      <c r="P597" s="107" t="s">
        <v>1076</v>
      </c>
      <c r="Q597" s="107" t="s">
        <v>1076</v>
      </c>
      <c r="R597" s="107" t="s">
        <v>1076</v>
      </c>
      <c r="S597" s="107" t="s">
        <v>1077</v>
      </c>
      <c r="T597" s="107" t="s">
        <v>1077</v>
      </c>
      <c r="U597" s="107" t="s">
        <v>1077</v>
      </c>
      <c r="V597" s="107" t="s">
        <v>1077</v>
      </c>
      <c r="W597" s="107" t="s">
        <v>18</v>
      </c>
      <c r="X597" s="105" t="s">
        <v>1119</v>
      </c>
      <c r="Y597" s="107" t="s">
        <v>296</v>
      </c>
      <c r="Z597" s="107">
        <v>1</v>
      </c>
      <c r="AA597" s="107" t="s">
        <v>1783</v>
      </c>
      <c r="AB597" s="110">
        <v>1</v>
      </c>
      <c r="AC597" s="110">
        <v>1</v>
      </c>
      <c r="AD597" s="107">
        <v>2500</v>
      </c>
      <c r="AE597" s="107">
        <v>8</v>
      </c>
      <c r="AF597" s="107">
        <v>2</v>
      </c>
      <c r="AG597" s="107">
        <v>65536</v>
      </c>
      <c r="AH597" s="107">
        <v>8</v>
      </c>
      <c r="AI597" s="107" t="s">
        <v>1784</v>
      </c>
      <c r="AJ597" s="110">
        <v>2</v>
      </c>
      <c r="AK597" s="110" t="s">
        <v>316</v>
      </c>
      <c r="AL597" s="107" t="s">
        <v>837</v>
      </c>
      <c r="AM597" s="107">
        <v>2</v>
      </c>
      <c r="AN597" s="110" t="s">
        <v>493</v>
      </c>
      <c r="AO597" s="110">
        <v>550</v>
      </c>
      <c r="AP597" s="107" t="s">
        <v>440</v>
      </c>
      <c r="AQ597" s="107" t="s">
        <v>1254</v>
      </c>
      <c r="AR597" s="107" t="s">
        <v>319</v>
      </c>
      <c r="AS597" s="107" t="s">
        <v>893</v>
      </c>
      <c r="AT597" s="107" t="s">
        <v>599</v>
      </c>
      <c r="AU597" s="111">
        <v>5.9522930000000001</v>
      </c>
      <c r="AV597" s="111">
        <v>10.652537000000001</v>
      </c>
      <c r="AW597" s="111">
        <v>6.8693020000000002</v>
      </c>
      <c r="AX597" s="111">
        <v>5.0581569999999996</v>
      </c>
      <c r="AY597" s="111">
        <v>5.3365220000000004</v>
      </c>
      <c r="AZ597" s="111">
        <v>8.3203630000000004</v>
      </c>
      <c r="BA597" s="111">
        <v>5.844576</v>
      </c>
      <c r="BB597" s="111">
        <v>9.9833090000000002</v>
      </c>
      <c r="BC597" s="111">
        <v>27.977295999999999</v>
      </c>
      <c r="BD597" s="111">
        <v>27.805539</v>
      </c>
      <c r="BE597" s="111">
        <v>40.168877999999999</v>
      </c>
      <c r="BF597" s="111">
        <v>11.3</v>
      </c>
      <c r="BG597" s="107">
        <v>14730.451341</v>
      </c>
      <c r="BH597" s="112">
        <v>14730.634236</v>
      </c>
      <c r="BI597" s="111">
        <v>2.1273520000000001</v>
      </c>
      <c r="BJ597" s="112">
        <v>216.788387</v>
      </c>
      <c r="BK597" s="112">
        <v>11049.255558999999</v>
      </c>
      <c r="BL597" s="111">
        <v>1.595699</v>
      </c>
      <c r="BM597" s="112">
        <v>205.010323</v>
      </c>
      <c r="BN597" s="112">
        <v>7391.8633970000001</v>
      </c>
      <c r="BO597" s="111">
        <v>1.06751</v>
      </c>
      <c r="BP597" s="112">
        <v>192.33193499999999</v>
      </c>
      <c r="BQ597" s="112">
        <v>3665.678081</v>
      </c>
      <c r="BR597" s="111">
        <v>0.52938600000000002</v>
      </c>
      <c r="BS597" s="107">
        <v>178.78612899999999</v>
      </c>
      <c r="BT597" s="107">
        <v>229252.29397999999</v>
      </c>
      <c r="BU597" s="112">
        <v>229402.949815</v>
      </c>
      <c r="BV597" s="107">
        <v>3.887651</v>
      </c>
      <c r="BW597" s="107">
        <v>222.78161299999999</v>
      </c>
      <c r="BX597" s="107">
        <v>171826.60404899999</v>
      </c>
      <c r="BY597" s="107">
        <v>2.911915</v>
      </c>
      <c r="BZ597" s="107">
        <v>211.83032299999999</v>
      </c>
      <c r="CA597" s="107">
        <v>114595.487699</v>
      </c>
      <c r="CB597" s="107">
        <v>1.942029</v>
      </c>
      <c r="CC597" s="107">
        <v>196.45935499999999</v>
      </c>
      <c r="CD597" s="107">
        <v>57294.495302000003</v>
      </c>
      <c r="CE597" s="107">
        <v>0.97096000000000005</v>
      </c>
      <c r="CF597" s="107">
        <v>178.80128999999999</v>
      </c>
      <c r="CG597" s="107">
        <v>39000.641202999999</v>
      </c>
      <c r="CH597" s="112">
        <v>38747.425913999999</v>
      </c>
      <c r="CI597" s="107">
        <v>2.429837</v>
      </c>
      <c r="CJ597" s="107">
        <v>217.18870999999999</v>
      </c>
      <c r="CK597" s="107">
        <v>29261.315138999998</v>
      </c>
      <c r="CL597" s="107">
        <v>1.834967</v>
      </c>
      <c r="CM597" s="107">
        <v>204.57709700000001</v>
      </c>
      <c r="CN597" s="107">
        <v>19476.426463</v>
      </c>
      <c r="CO597" s="107">
        <v>1.22136</v>
      </c>
      <c r="CP597" s="107">
        <v>190.67290299999999</v>
      </c>
      <c r="CQ597" s="107">
        <v>9740.0011699999995</v>
      </c>
      <c r="CR597" s="107">
        <v>0.610792</v>
      </c>
      <c r="CS597" s="107">
        <v>176.322903</v>
      </c>
      <c r="CT597" s="107">
        <v>25590.131012999998</v>
      </c>
      <c r="CU597" s="107">
        <v>25591.476293</v>
      </c>
      <c r="CV597" s="107">
        <v>1.6996929999999999</v>
      </c>
      <c r="CW597" s="107">
        <v>196.02225799999999</v>
      </c>
      <c r="CX597" s="112">
        <v>19197.426496</v>
      </c>
      <c r="CY597" s="107">
        <v>1.275023</v>
      </c>
      <c r="CZ597" s="107">
        <v>191.21774199999999</v>
      </c>
      <c r="DA597" s="112">
        <v>12806.186446</v>
      </c>
      <c r="DB597" s="107">
        <v>0.85053999999999996</v>
      </c>
      <c r="DC597" s="107">
        <v>183.08645200000001</v>
      </c>
      <c r="DD597" s="112">
        <v>6410.485729</v>
      </c>
      <c r="DE597" s="107">
        <v>0.425761</v>
      </c>
      <c r="DF597" s="107">
        <v>174.69903199999999</v>
      </c>
      <c r="DG597" s="107">
        <v>38013.332046000003</v>
      </c>
      <c r="DH597" s="112">
        <v>38006.965413999998</v>
      </c>
      <c r="DI597" s="107">
        <v>1.8196410000000001</v>
      </c>
      <c r="DJ597" s="107">
        <v>200.287419</v>
      </c>
      <c r="DK597" s="112">
        <v>28489.550933999999</v>
      </c>
      <c r="DL597" s="107">
        <v>1.36398</v>
      </c>
      <c r="DM597" s="107">
        <v>194.68225799999999</v>
      </c>
      <c r="DN597" s="112">
        <v>19016.980465000001</v>
      </c>
      <c r="DO597" s="107">
        <v>0.91046700000000003</v>
      </c>
      <c r="DP597" s="107">
        <v>185.10741899999999</v>
      </c>
      <c r="DQ597" s="112">
        <v>9496.0421179999994</v>
      </c>
      <c r="DR597" s="107">
        <v>0.45463700000000001</v>
      </c>
      <c r="DS597" s="107">
        <v>175.50354799999999</v>
      </c>
      <c r="DT597" s="107">
        <v>2762.1633430000002</v>
      </c>
      <c r="DU597" s="112">
        <v>2766.4295940000002</v>
      </c>
      <c r="DV597" s="107">
        <v>2.8319899999999998</v>
      </c>
      <c r="DW597" s="107">
        <v>199.79903200000001</v>
      </c>
      <c r="DX597" s="112">
        <v>2081.7580600000001</v>
      </c>
      <c r="DY597" s="107">
        <v>2.1310929999999999</v>
      </c>
      <c r="DZ597" s="107">
        <v>193.376452</v>
      </c>
      <c r="EA597" s="112">
        <v>1387.5531289999999</v>
      </c>
      <c r="EB597" s="107">
        <v>1.420436</v>
      </c>
      <c r="EC597" s="107">
        <v>184.73645200000001</v>
      </c>
      <c r="ED597" s="112">
        <v>683.75197100000003</v>
      </c>
      <c r="EE597" s="107">
        <v>0.69995600000000002</v>
      </c>
      <c r="EF597" s="107">
        <v>175.41548399999999</v>
      </c>
      <c r="EG597" s="107">
        <v>872073.82456400001</v>
      </c>
      <c r="EH597" s="111">
        <v>877029.16077900003</v>
      </c>
      <c r="EI597" s="107">
        <v>2.4766979999999998</v>
      </c>
      <c r="EJ597" s="107">
        <v>223.55305799999999</v>
      </c>
      <c r="EK597" s="112">
        <v>762389.46244399995</v>
      </c>
      <c r="EL597" s="107">
        <v>2.1529590000000001</v>
      </c>
      <c r="EM597" s="107">
        <v>216.165041</v>
      </c>
      <c r="EN597" s="112">
        <v>653121.84979100002</v>
      </c>
      <c r="EO597" s="107">
        <v>1.844392</v>
      </c>
      <c r="EP597" s="107">
        <v>209.402975</v>
      </c>
      <c r="EQ597" s="112">
        <v>545764.808754</v>
      </c>
      <c r="ER597" s="107">
        <v>1.5412189999999999</v>
      </c>
      <c r="ES597" s="107">
        <v>203.24768599999999</v>
      </c>
      <c r="ET597" s="112">
        <v>437627.764349</v>
      </c>
      <c r="EU597" s="107">
        <v>1.2358439999999999</v>
      </c>
      <c r="EV597" s="107">
        <v>196.57884300000001</v>
      </c>
      <c r="EW597" s="112">
        <v>329425.886176</v>
      </c>
      <c r="EX597" s="107">
        <v>0.93028599999999995</v>
      </c>
      <c r="EY597" s="107">
        <v>189.67512400000001</v>
      </c>
      <c r="EZ597" s="112">
        <v>216909.624136</v>
      </c>
      <c r="FA597" s="107">
        <v>0.61254500000000001</v>
      </c>
      <c r="FB597" s="107">
        <v>182.28355400000001</v>
      </c>
      <c r="FC597" s="112">
        <v>109505.999295</v>
      </c>
      <c r="FD597" s="107">
        <v>0.30924099999999999</v>
      </c>
      <c r="FE597" s="107">
        <v>173.43958699999999</v>
      </c>
      <c r="FF597" s="107">
        <v>760.53316099999995</v>
      </c>
      <c r="FG597" s="112">
        <v>725.24404400000003</v>
      </c>
      <c r="FH597" s="107">
        <v>2.142776</v>
      </c>
      <c r="FI597" s="107">
        <v>160.68278699999999</v>
      </c>
      <c r="FJ597" s="112">
        <v>380.06653799999998</v>
      </c>
      <c r="FK597" s="107">
        <v>1.1229290000000001</v>
      </c>
      <c r="FL597" s="107">
        <v>150.24868900000001</v>
      </c>
      <c r="FM597" s="107">
        <v>830.90235900000005</v>
      </c>
      <c r="FN597" s="112">
        <v>821.87171999999998</v>
      </c>
      <c r="FO597" s="107">
        <v>6.0170709999999996</v>
      </c>
      <c r="FP597" s="107">
        <v>154.890984</v>
      </c>
      <c r="FQ597" s="112">
        <v>415.33889399999998</v>
      </c>
      <c r="FR597" s="107">
        <v>3.0407709999999999</v>
      </c>
      <c r="FS597" s="107">
        <v>150.91459</v>
      </c>
      <c r="FT597" s="107">
        <v>76.947916000000006</v>
      </c>
      <c r="FU597" s="107">
        <v>6.6795070000000001</v>
      </c>
      <c r="FV597" s="107">
        <v>240.35</v>
      </c>
      <c r="FW597" s="107">
        <v>77.276616000000004</v>
      </c>
      <c r="FX597" s="107">
        <v>6.7080399999999996</v>
      </c>
      <c r="FY597" s="107">
        <v>241.12</v>
      </c>
      <c r="FZ597" s="107">
        <v>459573.73602100002</v>
      </c>
      <c r="GA597" s="107">
        <v>3.1032320000000002</v>
      </c>
      <c r="GB597" s="107">
        <v>218.36548400000001</v>
      </c>
      <c r="GC597" s="107">
        <v>1291116.118064</v>
      </c>
      <c r="GD597" s="107">
        <v>8.7181499999999996</v>
      </c>
      <c r="GE597" s="113">
        <v>217.037419</v>
      </c>
      <c r="GF597" s="113">
        <v>142.78721300000001</v>
      </c>
      <c r="GG597" s="113">
        <v>6.6</v>
      </c>
      <c r="GH597" s="113">
        <v>16.7</v>
      </c>
      <c r="GI597" s="113">
        <v>33.4</v>
      </c>
      <c r="GJ597" s="113">
        <v>11.2</v>
      </c>
      <c r="GK597" s="113">
        <v>115</v>
      </c>
      <c r="GL597" s="107">
        <v>0</v>
      </c>
      <c r="GM597" s="107">
        <v>3</v>
      </c>
      <c r="GN597" s="107">
        <v>0</v>
      </c>
      <c r="GO597" s="133">
        <v>0</v>
      </c>
      <c r="GP597" s="133">
        <v>0</v>
      </c>
      <c r="GQ597" s="133">
        <v>0</v>
      </c>
      <c r="GR597" s="133" t="s">
        <v>1103</v>
      </c>
      <c r="GS597" s="72"/>
      <c r="GT597" s="72">
        <v>0.88870000000000005</v>
      </c>
      <c r="GU597" s="72">
        <v>0.92749999999999999</v>
      </c>
      <c r="GV597" s="72">
        <v>0.94389999999999996</v>
      </c>
      <c r="GW597" s="72">
        <v>0.93330000000000002</v>
      </c>
      <c r="GX597" s="72" t="s">
        <v>1085</v>
      </c>
      <c r="GY597" s="72">
        <v>0.99</v>
      </c>
      <c r="GZ597" s="72">
        <v>550</v>
      </c>
      <c r="HA597" s="133" t="s">
        <v>1086</v>
      </c>
      <c r="HB597" s="133" t="s">
        <v>981</v>
      </c>
      <c r="HC597" s="53" t="str">
        <f t="shared" si="60"/>
        <v>310</v>
      </c>
      <c r="HD597" s="56">
        <f t="shared" si="65"/>
        <v>2017</v>
      </c>
      <c r="HF597" s="56" t="e">
        <f>MATCH(ROUND(#REF!,1),#REF!,0)</f>
        <v>#REF!</v>
      </c>
      <c r="HG597" s="56" t="e">
        <f>MATCH(ROUND(#REF!,1),#REF!,0)</f>
        <v>#REF!</v>
      </c>
      <c r="HH597" s="56" t="e">
        <f>MATCH(ROUND(#REF!,1),#REF!,0)</f>
        <v>#REF!</v>
      </c>
      <c r="HI597" s="56" t="e">
        <f>MATCH(ROUND(#REF!,1),#REF!,0)</f>
        <v>#REF!</v>
      </c>
      <c r="HK597" s="115">
        <f t="shared" si="62"/>
        <v>1</v>
      </c>
      <c r="HL597" s="115" t="str" cm="1">
        <f t="array" ref="HL597">IFERROR(INDEX(#REF!,'5. Data Set'!HH597),"")</f>
        <v/>
      </c>
      <c r="HN597" s="116" t="str" cm="1">
        <f t="array" ref="HN597">IF(IFERROR(INDEX($E$5:$E$900,SMALL(IF(ROUND($EH$5:$EH$900,1)=ROUND($EH597,1),ROW($EH$5:$EH$900)-4,""),1)),"")=$E597,"",IFERROR(INDEX($E$5:$E$900,SMALL(IF(ROUND($EH$5:$EH$900,1)=ROUND($EH597,1),ROW($EH$5:$EH$900)-4,""),1)),""))</f>
        <v/>
      </c>
      <c r="HO597" s="116" t="str" cm="1">
        <f t="array" ref="HO597">IF(IFERROR(INDEX($E$5:$E$900,SMALL(IF(ROUND($EH$5:$EH$900,1)=ROUND($EH597,1),ROW($EH$5:$EH$900)-4,""),2)),"")=$E597,"",IFERROR(INDEX($E$5:$E$900,SMALL(IF(ROUND($EH$5:$EH$900,1)=ROUND($EH597,1),ROW($EH$5:$EH$900)-4,""),2)),""))</f>
        <v/>
      </c>
      <c r="HP597" s="116" t="str" cm="1">
        <f t="array" ref="HP597">IF(IFERROR(INDEX($E$5:$E$900,SMALL(IF(ROUND($EH$5:$EH$900,1)=ROUND($EH597,1),ROW($EH$5:$EH$900)-4,""),3)),"")=$E597,"",IFERROR(INDEX($E$5:$E$900,SMALL(IF(ROUND($EH$5:$EH$900,1)=ROUND($EH597,1),ROW($EH$5:$EH$900)-4,""),3)),""))</f>
        <v/>
      </c>
      <c r="HQ597" s="117" t="str" cm="1">
        <f t="array" ref="HQ597">IF(IFERROR(INDEX($E$5:$E$900,SMALL(IF(ROUND($EH$5:$EH$900,1)=ROUND($EH597,1),ROW($EH$5:$EH$900)-4,""),4)),"")=$E597,"",IFERROR(INDEX($E$5:$E$900,SMALL(IF(ROUND($EH$5:$EH$900,1)=ROUND($EH597,1),ROW($EH$5:$EH$900)-4,""),4)),""))</f>
        <v/>
      </c>
      <c r="HR597" s="118"/>
      <c r="HS597" s="105" t="str">
        <f t="shared" si="63"/>
        <v>BCTT</v>
      </c>
      <c r="HT597" s="119" t="str">
        <f t="shared" si="64"/>
        <v/>
      </c>
      <c r="HU597" s="119" t="str">
        <f t="shared" si="64"/>
        <v/>
      </c>
      <c r="HV597" s="119" t="str">
        <f t="shared" si="64"/>
        <v/>
      </c>
      <c r="HW597" s="119" t="str">
        <f t="shared" si="61"/>
        <v/>
      </c>
    </row>
    <row r="598" spans="1:232" ht="13" customHeight="1" x14ac:dyDescent="0.25">
      <c r="A598" s="110" t="s">
        <v>1072</v>
      </c>
      <c r="B598" s="110" t="s">
        <v>1779</v>
      </c>
      <c r="C598" s="107" t="s">
        <v>1095</v>
      </c>
      <c r="D598" s="209">
        <v>2017</v>
      </c>
      <c r="E598" s="109" t="s">
        <v>1785</v>
      </c>
      <c r="F598" s="107" t="s">
        <v>49</v>
      </c>
      <c r="G598" s="107" t="s">
        <v>1076</v>
      </c>
      <c r="H598" s="107" t="s">
        <v>1076</v>
      </c>
      <c r="I598" s="107" t="s">
        <v>1076</v>
      </c>
      <c r="J598" s="107" t="s">
        <v>1076</v>
      </c>
      <c r="K598" s="107" t="s">
        <v>1076</v>
      </c>
      <c r="L598" s="107" t="s">
        <v>1076</v>
      </c>
      <c r="M598" s="107" t="s">
        <v>1076</v>
      </c>
      <c r="N598" s="107" t="s">
        <v>1076</v>
      </c>
      <c r="O598" s="107" t="s">
        <v>1076</v>
      </c>
      <c r="P598" s="107" t="s">
        <v>1076</v>
      </c>
      <c r="Q598" s="107" t="s">
        <v>1076</v>
      </c>
      <c r="R598" s="107" t="s">
        <v>1076</v>
      </c>
      <c r="S598" s="107" t="s">
        <v>1077</v>
      </c>
      <c r="T598" s="107" t="s">
        <v>1077</v>
      </c>
      <c r="U598" s="107" t="s">
        <v>1077</v>
      </c>
      <c r="V598" s="107" t="s">
        <v>1077</v>
      </c>
      <c r="W598" s="107" t="s">
        <v>18</v>
      </c>
      <c r="X598" s="105" t="s">
        <v>1119</v>
      </c>
      <c r="Y598" s="107" t="s">
        <v>296</v>
      </c>
      <c r="Z598" s="107">
        <v>1</v>
      </c>
      <c r="AA598" s="107" t="s">
        <v>1338</v>
      </c>
      <c r="AB598" s="110">
        <v>1</v>
      </c>
      <c r="AC598" s="110">
        <v>1</v>
      </c>
      <c r="AD598" s="107">
        <v>2400</v>
      </c>
      <c r="AE598" s="107">
        <v>16</v>
      </c>
      <c r="AF598" s="107">
        <v>2</v>
      </c>
      <c r="AG598" s="107">
        <v>131072</v>
      </c>
      <c r="AH598" s="107">
        <v>8</v>
      </c>
      <c r="AI598" s="107" t="s">
        <v>1786</v>
      </c>
      <c r="AJ598" s="110">
        <v>2</v>
      </c>
      <c r="AK598" s="110" t="s">
        <v>316</v>
      </c>
      <c r="AL598" s="107" t="s">
        <v>837</v>
      </c>
      <c r="AM598" s="107">
        <v>2</v>
      </c>
      <c r="AN598" s="110" t="s">
        <v>493</v>
      </c>
      <c r="AO598" s="110">
        <v>550</v>
      </c>
      <c r="AP598" s="107" t="s">
        <v>440</v>
      </c>
      <c r="AQ598" s="107" t="s">
        <v>1254</v>
      </c>
      <c r="AR598" s="107" t="s">
        <v>319</v>
      </c>
      <c r="AS598" s="107" t="s">
        <v>893</v>
      </c>
      <c r="AT598" s="107" t="s">
        <v>599</v>
      </c>
      <c r="AU598" s="111">
        <v>9.9291520000000002</v>
      </c>
      <c r="AV598" s="111">
        <v>15.12331</v>
      </c>
      <c r="AW598" s="111">
        <v>12.519043</v>
      </c>
      <c r="AX598" s="111">
        <v>9.3849859999999996</v>
      </c>
      <c r="AY598" s="111">
        <v>9.8580419999999993</v>
      </c>
      <c r="AZ598" s="111">
        <v>15.406675999999999</v>
      </c>
      <c r="BA598" s="111">
        <v>8.96678</v>
      </c>
      <c r="BB598" s="111">
        <v>10.099309</v>
      </c>
      <c r="BC598" s="111">
        <v>28.135113</v>
      </c>
      <c r="BD598" s="111">
        <v>22.443635</v>
      </c>
      <c r="BE598" s="111">
        <v>99.053501999999995</v>
      </c>
      <c r="BF598" s="111">
        <v>17.7</v>
      </c>
      <c r="BG598" s="107">
        <v>25640.719410000002</v>
      </c>
      <c r="BH598" s="112">
        <v>25683.826889</v>
      </c>
      <c r="BI598" s="111">
        <v>3.7091769999999999</v>
      </c>
      <c r="BJ598" s="112">
        <v>234.62516099999999</v>
      </c>
      <c r="BK598" s="112">
        <v>19284.642069000001</v>
      </c>
      <c r="BL598" s="111">
        <v>2.7850269999999999</v>
      </c>
      <c r="BM598" s="112">
        <v>217.35903200000001</v>
      </c>
      <c r="BN598" s="112">
        <v>12839.343516000001</v>
      </c>
      <c r="BO598" s="111">
        <v>1.854217</v>
      </c>
      <c r="BP598" s="112">
        <v>198.11774199999999</v>
      </c>
      <c r="BQ598" s="112">
        <v>6411.7612829999998</v>
      </c>
      <c r="BR598" s="111">
        <v>0.92596599999999996</v>
      </c>
      <c r="BS598" s="107">
        <v>180.60871</v>
      </c>
      <c r="BT598" s="107">
        <v>327419.42973700003</v>
      </c>
      <c r="BU598" s="112">
        <v>327452.27138400002</v>
      </c>
      <c r="BV598" s="107">
        <v>5.5492759999999999</v>
      </c>
      <c r="BW598" s="107">
        <v>234.41967700000001</v>
      </c>
      <c r="BX598" s="107">
        <v>245514.715161</v>
      </c>
      <c r="BY598" s="107">
        <v>4.1606940000000003</v>
      </c>
      <c r="BZ598" s="107">
        <v>214.97</v>
      </c>
      <c r="CA598" s="107">
        <v>163812.217962</v>
      </c>
      <c r="CB598" s="107">
        <v>2.776097</v>
      </c>
      <c r="CC598" s="107">
        <v>195.093548</v>
      </c>
      <c r="CD598" s="107">
        <v>81855.212614999997</v>
      </c>
      <c r="CE598" s="107">
        <v>1.387186</v>
      </c>
      <c r="CF598" s="107">
        <v>172.88967700000001</v>
      </c>
      <c r="CG598" s="107">
        <v>75231.801861</v>
      </c>
      <c r="CH598" s="112">
        <v>75639.655807000003</v>
      </c>
      <c r="CI598" s="107">
        <v>4.7433360000000002</v>
      </c>
      <c r="CJ598" s="107">
        <v>241.120645</v>
      </c>
      <c r="CK598" s="107">
        <v>56488.224562000003</v>
      </c>
      <c r="CL598" s="107">
        <v>3.542357</v>
      </c>
      <c r="CM598" s="107">
        <v>220.851935</v>
      </c>
      <c r="CN598" s="107">
        <v>37598.001029999999</v>
      </c>
      <c r="CO598" s="107">
        <v>2.3577569999999999</v>
      </c>
      <c r="CP598" s="107">
        <v>199.41419400000001</v>
      </c>
      <c r="CQ598" s="107">
        <v>18844.213159999999</v>
      </c>
      <c r="CR598" s="107">
        <v>1.1817139999999999</v>
      </c>
      <c r="CS598" s="107">
        <v>179.47806499999999</v>
      </c>
      <c r="CT598" s="107">
        <v>49127.205733000003</v>
      </c>
      <c r="CU598" s="107">
        <v>49117.798410000003</v>
      </c>
      <c r="CV598" s="107">
        <v>3.2622260000000001</v>
      </c>
      <c r="CW598" s="107">
        <v>208.120968</v>
      </c>
      <c r="CX598" s="112">
        <v>36919.654975999998</v>
      </c>
      <c r="CY598" s="107">
        <v>2.4520689999999998</v>
      </c>
      <c r="CZ598" s="107">
        <v>200.153548</v>
      </c>
      <c r="DA598" s="112">
        <v>24514.054792999999</v>
      </c>
      <c r="DB598" s="107">
        <v>1.628134</v>
      </c>
      <c r="DC598" s="107">
        <v>187.455161</v>
      </c>
      <c r="DD598" s="112">
        <v>12278.600621</v>
      </c>
      <c r="DE598" s="107">
        <v>0.8155</v>
      </c>
      <c r="DF598" s="107">
        <v>175.32741899999999</v>
      </c>
      <c r="DG598" s="107">
        <v>73198.305437000003</v>
      </c>
      <c r="DH598" s="112">
        <v>73189.569610999999</v>
      </c>
      <c r="DI598" s="107">
        <v>3.5040610000000001</v>
      </c>
      <c r="DJ598" s="107">
        <v>215.53903199999999</v>
      </c>
      <c r="DK598" s="112">
        <v>54915.419800999996</v>
      </c>
      <c r="DL598" s="107">
        <v>2.629159</v>
      </c>
      <c r="DM598" s="107">
        <v>206.186452</v>
      </c>
      <c r="DN598" s="112">
        <v>36625.164709999997</v>
      </c>
      <c r="DO598" s="107">
        <v>1.753485</v>
      </c>
      <c r="DP598" s="107">
        <v>191.020645</v>
      </c>
      <c r="DQ598" s="112">
        <v>18328.966638000002</v>
      </c>
      <c r="DR598" s="107">
        <v>0.87752699999999995</v>
      </c>
      <c r="DS598" s="107">
        <v>176.81612899999999</v>
      </c>
      <c r="DT598" s="107">
        <v>5307.0427110000001</v>
      </c>
      <c r="DU598" s="112">
        <v>5311.8097170000001</v>
      </c>
      <c r="DV598" s="107">
        <v>5.4376920000000002</v>
      </c>
      <c r="DW598" s="107">
        <v>213.978387</v>
      </c>
      <c r="DX598" s="112">
        <v>3970.1459070000001</v>
      </c>
      <c r="DY598" s="107">
        <v>4.0642329999999998</v>
      </c>
      <c r="DZ598" s="107">
        <v>203.82838699999999</v>
      </c>
      <c r="EA598" s="112">
        <v>2659.9000059999998</v>
      </c>
      <c r="EB598" s="107">
        <v>2.7229359999999998</v>
      </c>
      <c r="EC598" s="107">
        <v>189.72225800000001</v>
      </c>
      <c r="ED598" s="112">
        <v>1331.396722</v>
      </c>
      <c r="EE598" s="107">
        <v>1.362949</v>
      </c>
      <c r="EF598" s="107">
        <v>175.92258100000001</v>
      </c>
      <c r="EG598" s="107">
        <v>1375670.2726660001</v>
      </c>
      <c r="EH598" s="111">
        <v>1381903.640562</v>
      </c>
      <c r="EI598" s="107">
        <v>3.902444</v>
      </c>
      <c r="EJ598" s="107">
        <v>236.50809899999999</v>
      </c>
      <c r="EK598" s="112">
        <v>1200557.775045</v>
      </c>
      <c r="EL598" s="107">
        <v>3.3903300000000001</v>
      </c>
      <c r="EM598" s="107">
        <v>226.59396699999999</v>
      </c>
      <c r="EN598" s="112">
        <v>1033520.606444</v>
      </c>
      <c r="EO598" s="107">
        <v>2.9186239999999999</v>
      </c>
      <c r="EP598" s="107">
        <v>218.32628099999999</v>
      </c>
      <c r="EQ598" s="112">
        <v>861655.06822500005</v>
      </c>
      <c r="ER598" s="107">
        <v>2.4332820000000002</v>
      </c>
      <c r="ES598" s="107">
        <v>209.90363600000001</v>
      </c>
      <c r="ET598" s="112">
        <v>689266.70558399998</v>
      </c>
      <c r="EU598" s="107">
        <v>1.9464630000000001</v>
      </c>
      <c r="EV598" s="107">
        <v>201.01537200000001</v>
      </c>
      <c r="EW598" s="112">
        <v>511756.530593</v>
      </c>
      <c r="EX598" s="107">
        <v>1.445181</v>
      </c>
      <c r="EY598" s="107">
        <v>191.45727299999999</v>
      </c>
      <c r="EZ598" s="112">
        <v>348585.73240799998</v>
      </c>
      <c r="FA598" s="107">
        <v>0.98439299999999996</v>
      </c>
      <c r="FB598" s="107">
        <v>182.94933900000001</v>
      </c>
      <c r="FC598" s="112">
        <v>171473.486282</v>
      </c>
      <c r="FD598" s="107">
        <v>0.48423500000000003</v>
      </c>
      <c r="FE598" s="107">
        <v>174.34033099999999</v>
      </c>
      <c r="FF598" s="107">
        <v>745.57255699999996</v>
      </c>
      <c r="FG598" s="112">
        <v>723.86977999999999</v>
      </c>
      <c r="FH598" s="107">
        <v>2.1387160000000001</v>
      </c>
      <c r="FI598" s="107">
        <v>156.94819699999999</v>
      </c>
      <c r="FJ598" s="112">
        <v>375.55097599999999</v>
      </c>
      <c r="FK598" s="107">
        <v>1.1095870000000001</v>
      </c>
      <c r="FL598" s="107">
        <v>148.243279</v>
      </c>
      <c r="FM598" s="107">
        <v>819.63664200000005</v>
      </c>
      <c r="FN598" s="112">
        <v>811.84453599999995</v>
      </c>
      <c r="FO598" s="107">
        <v>5.9436600000000004</v>
      </c>
      <c r="FP598" s="107">
        <v>151.832459</v>
      </c>
      <c r="FQ598" s="112">
        <v>411.26031</v>
      </c>
      <c r="FR598" s="107">
        <v>3.0109110000000001</v>
      </c>
      <c r="FS598" s="107">
        <v>148.89836099999999</v>
      </c>
      <c r="FT598" s="107">
        <v>53.006810999999999</v>
      </c>
      <c r="FU598" s="107">
        <v>4.601286</v>
      </c>
      <c r="FV598" s="107">
        <v>230.13878800000001</v>
      </c>
      <c r="FW598" s="107">
        <v>69.727048999999994</v>
      </c>
      <c r="FX598" s="107">
        <v>6.0526949999999999</v>
      </c>
      <c r="FY598" s="107">
        <v>240.243571</v>
      </c>
      <c r="FZ598" s="107">
        <v>879416.62970599998</v>
      </c>
      <c r="GA598" s="107">
        <v>5.9381849999999998</v>
      </c>
      <c r="GB598" s="107">
        <v>238.71483900000001</v>
      </c>
      <c r="GC598" s="107">
        <v>3503906.299468</v>
      </c>
      <c r="GD598" s="107">
        <v>23.659824</v>
      </c>
      <c r="GE598" s="113">
        <v>238.85903200000001</v>
      </c>
      <c r="GF598" s="113">
        <v>144.20590200000001</v>
      </c>
      <c r="GG598" s="113">
        <v>11.3</v>
      </c>
      <c r="GH598" s="113">
        <v>16.899999999999999</v>
      </c>
      <c r="GI598" s="113">
        <v>47.1</v>
      </c>
      <c r="GJ598" s="113">
        <v>17.7</v>
      </c>
      <c r="GK598" s="113">
        <v>115</v>
      </c>
      <c r="GL598" s="107">
        <v>0</v>
      </c>
      <c r="GM598" s="107">
        <v>5</v>
      </c>
      <c r="GN598" s="107">
        <v>0</v>
      </c>
      <c r="GO598" s="133">
        <v>0</v>
      </c>
      <c r="GP598" s="133">
        <v>0</v>
      </c>
      <c r="GQ598" s="133">
        <v>0</v>
      </c>
      <c r="GR598" s="133" t="s">
        <v>1103</v>
      </c>
      <c r="GS598" s="72"/>
      <c r="GT598" s="72">
        <v>0.88870000000000005</v>
      </c>
      <c r="GU598" s="72">
        <v>0.92749999999999999</v>
      </c>
      <c r="GV598" s="72">
        <v>0.94389999999999996</v>
      </c>
      <c r="GW598" s="72">
        <v>0.93330000000000002</v>
      </c>
      <c r="GX598" s="72" t="s">
        <v>1085</v>
      </c>
      <c r="GY598" s="72">
        <v>0.99</v>
      </c>
      <c r="GZ598" s="72">
        <v>550</v>
      </c>
      <c r="HA598" s="133" t="s">
        <v>1086</v>
      </c>
      <c r="HB598" s="133" t="s">
        <v>981</v>
      </c>
      <c r="HC598" s="53" t="str">
        <f t="shared" si="60"/>
        <v>311</v>
      </c>
      <c r="HD598" s="56">
        <f t="shared" si="65"/>
        <v>2017</v>
      </c>
      <c r="HF598" s="56" t="e">
        <f>MATCH(ROUND(#REF!,1),#REF!,0)</f>
        <v>#REF!</v>
      </c>
      <c r="HG598" s="56" t="e">
        <f>MATCH(ROUND(#REF!,1),#REF!,0)</f>
        <v>#REF!</v>
      </c>
      <c r="HH598" s="56" t="e">
        <f>MATCH(ROUND(#REF!,1),#REF!,0)</f>
        <v>#REF!</v>
      </c>
      <c r="HI598" s="56" t="e">
        <f>MATCH(ROUND(#REF!,1),#REF!,0)</f>
        <v>#REF!</v>
      </c>
      <c r="HK598" s="115">
        <f t="shared" si="62"/>
        <v>1</v>
      </c>
      <c r="HL598" s="115" t="str" cm="1">
        <f t="array" ref="HL598">IFERROR(INDEX(#REF!,'5. Data Set'!HH598),"")</f>
        <v/>
      </c>
      <c r="HN598" s="116" t="str" cm="1">
        <f t="array" ref="HN598">IF(IFERROR(INDEX($E$5:$E$900,SMALL(IF(ROUND($EH$5:$EH$900,1)=ROUND($EH598,1),ROW($EH$5:$EH$900)-4,""),1)),"")=$E598,"",IFERROR(INDEX($E$5:$E$900,SMALL(IF(ROUND($EH$5:$EH$900,1)=ROUND($EH598,1),ROW($EH$5:$EH$900)-4,""),1)),""))</f>
        <v/>
      </c>
      <c r="HO598" s="116" t="str" cm="1">
        <f t="array" ref="HO598">IF(IFERROR(INDEX($E$5:$E$900,SMALL(IF(ROUND($EH$5:$EH$900,1)=ROUND($EH598,1),ROW($EH$5:$EH$900)-4,""),2)),"")=$E598,"",IFERROR(INDEX($E$5:$E$900,SMALL(IF(ROUND($EH$5:$EH$900,1)=ROUND($EH598,1),ROW($EH$5:$EH$900)-4,""),2)),""))</f>
        <v/>
      </c>
      <c r="HP598" s="116" t="str" cm="1">
        <f t="array" ref="HP598">IF(IFERROR(INDEX($E$5:$E$900,SMALL(IF(ROUND($EH$5:$EH$900,1)=ROUND($EH598,1),ROW($EH$5:$EH$900)-4,""),3)),"")=$E598,"",IFERROR(INDEX($E$5:$E$900,SMALL(IF(ROUND($EH$5:$EH$900,1)=ROUND($EH598,1),ROW($EH$5:$EH$900)-4,""),3)),""))</f>
        <v/>
      </c>
      <c r="HQ598" s="117" t="str" cm="1">
        <f t="array" ref="HQ598">IF(IFERROR(INDEX($E$5:$E$900,SMALL(IF(ROUND($EH$5:$EH$900,1)=ROUND($EH598,1),ROW($EH$5:$EH$900)-4,""),4)),"")=$E598,"",IFERROR(INDEX($E$5:$E$900,SMALL(IF(ROUND($EH$5:$EH$900,1)=ROUND($EH598,1),ROW($EH$5:$EH$900)-4,""),4)),""))</f>
        <v/>
      </c>
      <c r="HR598" s="118"/>
      <c r="HS598" s="105" t="str">
        <f t="shared" si="63"/>
        <v>BCTT</v>
      </c>
      <c r="HT598" s="119" t="str">
        <f t="shared" si="64"/>
        <v/>
      </c>
      <c r="HU598" s="119" t="str">
        <f t="shared" si="64"/>
        <v/>
      </c>
      <c r="HV598" s="119" t="str">
        <f t="shared" si="64"/>
        <v/>
      </c>
      <c r="HW598" s="119" t="str">
        <f t="shared" si="61"/>
        <v/>
      </c>
    </row>
    <row r="599" spans="1:232" ht="13" customHeight="1" x14ac:dyDescent="0.25">
      <c r="A599" s="110" t="s">
        <v>1072</v>
      </c>
      <c r="B599" s="110" t="s">
        <v>1787</v>
      </c>
      <c r="C599" s="107" t="s">
        <v>1095</v>
      </c>
      <c r="D599" s="209">
        <v>2019</v>
      </c>
      <c r="E599" s="109" t="s">
        <v>1788</v>
      </c>
      <c r="F599" s="107" t="s">
        <v>49</v>
      </c>
      <c r="G599" s="107" t="s">
        <v>1076</v>
      </c>
      <c r="H599" s="107" t="s">
        <v>1076</v>
      </c>
      <c r="I599" s="107" t="s">
        <v>1076</v>
      </c>
      <c r="J599" s="107" t="s">
        <v>1076</v>
      </c>
      <c r="K599" s="107" t="s">
        <v>1076</v>
      </c>
      <c r="L599" s="107" t="s">
        <v>1076</v>
      </c>
      <c r="M599" s="107" t="s">
        <v>1076</v>
      </c>
      <c r="N599" s="107" t="s">
        <v>1076</v>
      </c>
      <c r="O599" s="107" t="s">
        <v>1076</v>
      </c>
      <c r="P599" s="107" t="s">
        <v>1076</v>
      </c>
      <c r="Q599" s="107" t="s">
        <v>1076</v>
      </c>
      <c r="R599" s="107" t="s">
        <v>1076</v>
      </c>
      <c r="S599" s="107" t="s">
        <v>1077</v>
      </c>
      <c r="T599" s="107" t="s">
        <v>1077</v>
      </c>
      <c r="U599" s="107" t="s">
        <v>1077</v>
      </c>
      <c r="V599" s="107" t="s">
        <v>1077</v>
      </c>
      <c r="W599" s="107" t="s">
        <v>18</v>
      </c>
      <c r="X599" s="105" t="s">
        <v>1119</v>
      </c>
      <c r="Y599" s="107" t="s">
        <v>296</v>
      </c>
      <c r="Z599" s="107">
        <v>1</v>
      </c>
      <c r="AA599" s="107" t="s">
        <v>1264</v>
      </c>
      <c r="AB599" s="110">
        <v>1</v>
      </c>
      <c r="AC599" s="110">
        <v>1</v>
      </c>
      <c r="AD599" s="107">
        <v>3600</v>
      </c>
      <c r="AE599" s="107">
        <v>4</v>
      </c>
      <c r="AF599" s="107">
        <v>2</v>
      </c>
      <c r="AG599" s="107">
        <v>16227</v>
      </c>
      <c r="AH599" s="107">
        <v>2</v>
      </c>
      <c r="AI599" s="107" t="s">
        <v>611</v>
      </c>
      <c r="AJ599" s="110">
        <v>2</v>
      </c>
      <c r="AK599" s="110" t="s">
        <v>405</v>
      </c>
      <c r="AL599" s="107" t="s">
        <v>327</v>
      </c>
      <c r="AM599" s="107">
        <v>2</v>
      </c>
      <c r="AN599" s="110" t="s">
        <v>493</v>
      </c>
      <c r="AO599" s="110">
        <v>450</v>
      </c>
      <c r="AP599" s="107" t="s">
        <v>440</v>
      </c>
      <c r="AQ599" s="107" t="s">
        <v>441</v>
      </c>
      <c r="AR599" s="107" t="s">
        <v>319</v>
      </c>
      <c r="AS599" s="107" t="s">
        <v>674</v>
      </c>
      <c r="AT599" s="107" t="s">
        <v>1163</v>
      </c>
      <c r="AU599" s="111">
        <v>11.739091999999999</v>
      </c>
      <c r="AV599" s="111">
        <v>18.816707000000001</v>
      </c>
      <c r="AW599" s="111">
        <v>16.068068</v>
      </c>
      <c r="AX599" s="111">
        <v>9.9170490000000004</v>
      </c>
      <c r="AY599" s="111">
        <v>9.2475500000000004</v>
      </c>
      <c r="AZ599" s="111">
        <v>11.447955</v>
      </c>
      <c r="BA599" s="111">
        <v>7.2464199999999996</v>
      </c>
      <c r="BB599" s="111">
        <v>21.800647999999999</v>
      </c>
      <c r="BC599" s="111">
        <v>39.885649999999998</v>
      </c>
      <c r="BD599" s="111">
        <v>19.775739000000002</v>
      </c>
      <c r="BE599" s="111">
        <v>28.380572999999998</v>
      </c>
      <c r="BF599" s="111">
        <v>15</v>
      </c>
      <c r="BG599" s="107">
        <v>12374.354796</v>
      </c>
      <c r="BH599" s="112">
        <v>12367.961895</v>
      </c>
      <c r="BI599" s="111">
        <v>1.7861419999999999</v>
      </c>
      <c r="BJ599" s="112">
        <v>139.704722</v>
      </c>
      <c r="BK599" s="112">
        <v>9311.4982380000001</v>
      </c>
      <c r="BL599" s="111">
        <v>1.3447370000000001</v>
      </c>
      <c r="BM599" s="112">
        <v>117.36027799999999</v>
      </c>
      <c r="BN599" s="112">
        <v>6195.5085129999998</v>
      </c>
      <c r="BO599" s="111">
        <v>0.89473599999999998</v>
      </c>
      <c r="BP599" s="112">
        <v>68.387777999999997</v>
      </c>
      <c r="BQ599" s="112">
        <v>3086.653515</v>
      </c>
      <c r="BR599" s="111">
        <v>0.44576500000000002</v>
      </c>
      <c r="BS599" s="107">
        <v>44.988889</v>
      </c>
      <c r="BT599" s="107">
        <v>158410.020881</v>
      </c>
      <c r="BU599" s="112">
        <v>158369.88349099999</v>
      </c>
      <c r="BV599" s="107">
        <v>2.6838660000000001</v>
      </c>
      <c r="BW599" s="107">
        <v>133.704444</v>
      </c>
      <c r="BX599" s="107">
        <v>118869.13176</v>
      </c>
      <c r="BY599" s="107">
        <v>2.0144540000000002</v>
      </c>
      <c r="BZ599" s="107">
        <v>109.726944</v>
      </c>
      <c r="CA599" s="107">
        <v>79318.915061000007</v>
      </c>
      <c r="CB599" s="107">
        <v>1.344204</v>
      </c>
      <c r="CC599" s="107">
        <v>60.207500000000003</v>
      </c>
      <c r="CD599" s="107">
        <v>39661.470051999997</v>
      </c>
      <c r="CE599" s="107">
        <v>0.67213599999999996</v>
      </c>
      <c r="CF599" s="107">
        <v>44.111944000000001</v>
      </c>
      <c r="CG599" s="107">
        <v>40595.703587999997</v>
      </c>
      <c r="CH599" s="107">
        <v>39224.588463</v>
      </c>
      <c r="CI599" s="107">
        <v>2.4597600000000002</v>
      </c>
      <c r="CJ599" s="107">
        <v>134.80277799999999</v>
      </c>
      <c r="CK599" s="107">
        <v>30449.312529999999</v>
      </c>
      <c r="CL599" s="107">
        <v>1.9094660000000001</v>
      </c>
      <c r="CM599" s="107">
        <v>118.63333299999999</v>
      </c>
      <c r="CN599" s="107">
        <v>20323.596415</v>
      </c>
      <c r="CO599" s="107">
        <v>1.274486</v>
      </c>
      <c r="CP599" s="107">
        <v>74.971666999999997</v>
      </c>
      <c r="CQ599" s="107">
        <v>10172.074070999999</v>
      </c>
      <c r="CR599" s="107">
        <v>0.63788699999999998</v>
      </c>
      <c r="CS599" s="107">
        <v>47.777777999999998</v>
      </c>
      <c r="CT599" s="107">
        <v>19791.513089</v>
      </c>
      <c r="CU599" s="107">
        <v>19778.540946000001</v>
      </c>
      <c r="CV599" s="107">
        <v>1.3136190000000001</v>
      </c>
      <c r="CW599" s="107">
        <v>117.05166699999999</v>
      </c>
      <c r="CX599" s="112">
        <v>14854.917443</v>
      </c>
      <c r="CY599" s="107">
        <v>0.98660999999999999</v>
      </c>
      <c r="CZ599" s="107">
        <v>90.943611000000004</v>
      </c>
      <c r="DA599" s="112">
        <v>9898.9761440000002</v>
      </c>
      <c r="DB599" s="107">
        <v>0.65745399999999998</v>
      </c>
      <c r="DC599" s="107">
        <v>64.380832999999996</v>
      </c>
      <c r="DD599" s="112">
        <v>4969.8436549999997</v>
      </c>
      <c r="DE599" s="107">
        <v>0.33007900000000001</v>
      </c>
      <c r="DF599" s="107">
        <v>42.428888999999998</v>
      </c>
      <c r="DG599" s="107">
        <v>30662.952456999999</v>
      </c>
      <c r="DH599" s="112">
        <v>30654.010094000001</v>
      </c>
      <c r="DI599" s="107">
        <v>1.4676070000000001</v>
      </c>
      <c r="DJ599" s="107">
        <v>144.821944</v>
      </c>
      <c r="DK599" s="112">
        <v>23011.757664000001</v>
      </c>
      <c r="DL599" s="107">
        <v>1.101723</v>
      </c>
      <c r="DM599" s="107">
        <v>123.44194400000001</v>
      </c>
      <c r="DN599" s="112">
        <v>15322.908232</v>
      </c>
      <c r="DO599" s="107">
        <v>0.73360700000000001</v>
      </c>
      <c r="DP599" s="107">
        <v>72.713611</v>
      </c>
      <c r="DQ599" s="112">
        <v>7661.8271400000003</v>
      </c>
      <c r="DR599" s="107">
        <v>0.36682199999999998</v>
      </c>
      <c r="DS599" s="107">
        <v>45.77</v>
      </c>
      <c r="DT599" s="107">
        <v>2249.190298</v>
      </c>
      <c r="DU599" s="112">
        <v>2251.4619090000001</v>
      </c>
      <c r="DV599" s="107">
        <v>2.304818</v>
      </c>
      <c r="DW599" s="107">
        <v>149.07555600000001</v>
      </c>
      <c r="DX599" s="112">
        <v>1681.3326999999999</v>
      </c>
      <c r="DY599" s="107">
        <v>1.7211780000000001</v>
      </c>
      <c r="DZ599" s="107">
        <v>130.201111</v>
      </c>
      <c r="EA599" s="112">
        <v>1113.756257</v>
      </c>
      <c r="EB599" s="107">
        <v>1.1401509999999999</v>
      </c>
      <c r="EC599" s="107">
        <v>102.961944</v>
      </c>
      <c r="ED599" s="112">
        <v>564.29755599999999</v>
      </c>
      <c r="EE599" s="107">
        <v>0.57767100000000005</v>
      </c>
      <c r="EF599" s="107">
        <v>76.119444000000001</v>
      </c>
      <c r="EG599" s="107">
        <v>416812.89478199999</v>
      </c>
      <c r="EH599" s="111">
        <v>415842.33988500002</v>
      </c>
      <c r="EI599" s="107">
        <v>1.174323</v>
      </c>
      <c r="EJ599" s="107">
        <v>124.161429</v>
      </c>
      <c r="EK599" s="112">
        <v>361754.59119499999</v>
      </c>
      <c r="EL599" s="107">
        <v>1.0215810000000001</v>
      </c>
      <c r="EM599" s="107">
        <v>107.069444</v>
      </c>
      <c r="EN599" s="112">
        <v>312556.34309799998</v>
      </c>
      <c r="EO599" s="107">
        <v>0.88264699999999996</v>
      </c>
      <c r="EP599" s="107">
        <v>95.217381000000003</v>
      </c>
      <c r="EQ599" s="112">
        <v>259932.732655</v>
      </c>
      <c r="ER599" s="107">
        <v>0.73404000000000003</v>
      </c>
      <c r="ES599" s="107">
        <v>85.617936999999998</v>
      </c>
      <c r="ET599" s="112">
        <v>206975.85262200001</v>
      </c>
      <c r="EU599" s="107">
        <v>0.58449200000000001</v>
      </c>
      <c r="EV599" s="107">
        <v>76.514048000000003</v>
      </c>
      <c r="EW599" s="112">
        <v>155095.23805499999</v>
      </c>
      <c r="EX599" s="107">
        <v>0.43798300000000001</v>
      </c>
      <c r="EY599" s="107">
        <v>63.835635000000003</v>
      </c>
      <c r="EZ599" s="112">
        <v>103898.770303</v>
      </c>
      <c r="FA599" s="107">
        <v>0.293406</v>
      </c>
      <c r="FB599" s="107">
        <v>50.438968000000003</v>
      </c>
      <c r="FC599" s="112">
        <v>50459.185142000002</v>
      </c>
      <c r="FD599" s="107">
        <v>0.14249500000000001</v>
      </c>
      <c r="FE599" s="107">
        <v>40.980794000000003</v>
      </c>
      <c r="FF599" s="107">
        <v>393.17064699999997</v>
      </c>
      <c r="FG599" s="112">
        <v>379.340778</v>
      </c>
      <c r="FH599" s="107">
        <v>1.1207849999999999</v>
      </c>
      <c r="FI599" s="107">
        <v>37.611666999999997</v>
      </c>
      <c r="FJ599" s="112">
        <v>195.00806499999999</v>
      </c>
      <c r="FK599" s="107">
        <v>0.57616299999999998</v>
      </c>
      <c r="FL599" s="107">
        <v>36.124848</v>
      </c>
      <c r="FM599" s="107">
        <v>280.188399</v>
      </c>
      <c r="FN599" s="112">
        <v>281.53983499999998</v>
      </c>
      <c r="FO599" s="107">
        <v>2.061204</v>
      </c>
      <c r="FP599" s="107">
        <v>36.139696999999998</v>
      </c>
      <c r="FQ599" s="112">
        <v>135.81382300000001</v>
      </c>
      <c r="FR599" s="107">
        <v>0.99431700000000001</v>
      </c>
      <c r="FS599" s="107">
        <v>35.647424000000001</v>
      </c>
      <c r="FT599" s="107">
        <v>19.998661999999999</v>
      </c>
      <c r="FU599" s="107">
        <v>1.735995</v>
      </c>
      <c r="FV599" s="107">
        <v>87.572692000000004</v>
      </c>
      <c r="FW599" s="107">
        <v>19.774156000000001</v>
      </c>
      <c r="FX599" s="107">
        <v>1.716507</v>
      </c>
      <c r="FY599" s="107">
        <v>87.008125000000007</v>
      </c>
      <c r="FZ599" s="107">
        <v>410519.25841399998</v>
      </c>
      <c r="GA599" s="107">
        <v>2.7719960000000001</v>
      </c>
      <c r="GB599" s="107">
        <v>130.71333300000001</v>
      </c>
      <c r="GC599" s="107">
        <v>544191.54991399997</v>
      </c>
      <c r="GD599" s="107">
        <v>3.6746059999999998</v>
      </c>
      <c r="GE599" s="113">
        <v>129.476111</v>
      </c>
      <c r="GF599" s="113">
        <v>34.126818</v>
      </c>
      <c r="GG599" s="113">
        <v>11.5</v>
      </c>
      <c r="GH599" s="113">
        <v>29.5</v>
      </c>
      <c r="GI599" s="113">
        <v>23.7</v>
      </c>
      <c r="GJ599" s="113">
        <v>15</v>
      </c>
      <c r="GK599" s="113">
        <v>230</v>
      </c>
      <c r="GL599" s="107">
        <v>0</v>
      </c>
      <c r="GM599" s="107">
        <v>5</v>
      </c>
      <c r="GN599" s="107">
        <v>0</v>
      </c>
      <c r="GO599" s="133">
        <v>0</v>
      </c>
      <c r="GP599" s="133">
        <v>0</v>
      </c>
      <c r="GQ599" s="133">
        <v>0</v>
      </c>
      <c r="GR599" s="133" t="s">
        <v>1106</v>
      </c>
      <c r="GS599" s="72"/>
      <c r="GT599" s="72">
        <v>0.83299999999999996</v>
      </c>
      <c r="GU599" s="72">
        <v>0.87270000000000003</v>
      </c>
      <c r="GV599" s="72">
        <v>0.89600000000000002</v>
      </c>
      <c r="GW599" s="72">
        <v>0.86380000000000001</v>
      </c>
      <c r="GX599" s="72" t="s">
        <v>1085</v>
      </c>
      <c r="GY599" s="72">
        <v>0.98</v>
      </c>
      <c r="GZ599" s="72">
        <v>450</v>
      </c>
      <c r="HA599" s="133" t="s">
        <v>1086</v>
      </c>
      <c r="HB599" s="133" t="s">
        <v>981</v>
      </c>
      <c r="HC599" s="53" t="str">
        <f t="shared" si="60"/>
        <v>312</v>
      </c>
      <c r="HD599" s="56">
        <f t="shared" si="65"/>
        <v>2019</v>
      </c>
      <c r="HF599" s="56" t="e">
        <f>MATCH(ROUND(#REF!,1),#REF!,0)</f>
        <v>#REF!</v>
      </c>
      <c r="HG599" s="56" t="e">
        <f>MATCH(ROUND(#REF!,1),#REF!,0)</f>
        <v>#REF!</v>
      </c>
      <c r="HH599" s="56" t="e">
        <f>MATCH(ROUND(#REF!,1),#REF!,0)</f>
        <v>#REF!</v>
      </c>
      <c r="HI599" s="56" t="e">
        <f>MATCH(ROUND(#REF!,1),#REF!,0)</f>
        <v>#REF!</v>
      </c>
      <c r="HK599" s="115">
        <f t="shared" si="62"/>
        <v>1</v>
      </c>
      <c r="HL599" s="115" t="str" cm="1">
        <f t="array" ref="HL599">IFERROR(INDEX(#REF!,'5. Data Set'!HH599),"")</f>
        <v/>
      </c>
      <c r="HN599" s="116" t="str" cm="1">
        <f t="array" ref="HN599">IF(IFERROR(INDEX($E$5:$E$900,SMALL(IF(ROUND($EH$5:$EH$900,1)=ROUND($EH599,1),ROW($EH$5:$EH$900)-4,""),1)),"")=$E599,"",IFERROR(INDEX($E$5:$E$900,SMALL(IF(ROUND($EH$5:$EH$900,1)=ROUND($EH599,1),ROW($EH$5:$EH$900)-4,""),1)),""))</f>
        <v/>
      </c>
      <c r="HO599" s="116" t="str" cm="1">
        <f t="array" ref="HO599">IF(IFERROR(INDEX($E$5:$E$900,SMALL(IF(ROUND($EH$5:$EH$900,1)=ROUND($EH599,1),ROW($EH$5:$EH$900)-4,""),2)),"")=$E599,"",IFERROR(INDEX($E$5:$E$900,SMALL(IF(ROUND($EH$5:$EH$900,1)=ROUND($EH599,1),ROW($EH$5:$EH$900)-4,""),2)),""))</f>
        <v/>
      </c>
      <c r="HP599" s="116" t="str" cm="1">
        <f t="array" ref="HP599">IF(IFERROR(INDEX($E$5:$E$900,SMALL(IF(ROUND($EH$5:$EH$900,1)=ROUND($EH599,1),ROW($EH$5:$EH$900)-4,""),3)),"")=$E599,"",IFERROR(INDEX($E$5:$E$900,SMALL(IF(ROUND($EH$5:$EH$900,1)=ROUND($EH599,1),ROW($EH$5:$EH$900)-4,""),3)),""))</f>
        <v/>
      </c>
      <c r="HQ599" s="117" t="str" cm="1">
        <f t="array" ref="HQ599">IF(IFERROR(INDEX($E$5:$E$900,SMALL(IF(ROUND($EH$5:$EH$900,1)=ROUND($EH599,1),ROW($EH$5:$EH$900)-4,""),4)),"")=$E599,"",IFERROR(INDEX($E$5:$E$900,SMALL(IF(ROUND($EH$5:$EH$900,1)=ROUND($EH599,1),ROW($EH$5:$EH$900)-4,""),4)),""))</f>
        <v/>
      </c>
      <c r="HR599" s="118"/>
      <c r="HS599" s="105" t="str">
        <f t="shared" si="63"/>
        <v>BCTU</v>
      </c>
      <c r="HT599" s="119" t="str">
        <f t="shared" si="64"/>
        <v/>
      </c>
      <c r="HU599" s="119" t="str">
        <f t="shared" si="64"/>
        <v/>
      </c>
      <c r="HV599" s="119" t="str">
        <f t="shared" si="64"/>
        <v/>
      </c>
      <c r="HW599" s="119" t="str">
        <f t="shared" si="61"/>
        <v/>
      </c>
    </row>
    <row r="600" spans="1:232" ht="12.75" customHeight="1" x14ac:dyDescent="0.25">
      <c r="A600" s="110" t="s">
        <v>1072</v>
      </c>
      <c r="B600" s="110" t="s">
        <v>1787</v>
      </c>
      <c r="C600" s="107" t="s">
        <v>1095</v>
      </c>
      <c r="D600" s="110">
        <v>2019</v>
      </c>
      <c r="E600" s="109" t="s">
        <v>1789</v>
      </c>
      <c r="F600" s="107" t="s">
        <v>309</v>
      </c>
      <c r="G600" s="107" t="s">
        <v>1076</v>
      </c>
      <c r="H600" s="107" t="s">
        <v>1076</v>
      </c>
      <c r="I600" s="107" t="s">
        <v>1076</v>
      </c>
      <c r="J600" s="107" t="s">
        <v>1076</v>
      </c>
      <c r="K600" s="107" t="s">
        <v>1076</v>
      </c>
      <c r="L600" s="107" t="s">
        <v>1076</v>
      </c>
      <c r="M600" s="107" t="s">
        <v>1076</v>
      </c>
      <c r="N600" s="107" t="s">
        <v>1076</v>
      </c>
      <c r="O600" s="107" t="s">
        <v>1076</v>
      </c>
      <c r="P600" s="107" t="s">
        <v>1076</v>
      </c>
      <c r="Q600" s="107" t="s">
        <v>1076</v>
      </c>
      <c r="R600" s="107" t="s">
        <v>1076</v>
      </c>
      <c r="S600" s="107" t="s">
        <v>1077</v>
      </c>
      <c r="T600" s="107" t="s">
        <v>1077</v>
      </c>
      <c r="U600" s="107" t="s">
        <v>1077</v>
      </c>
      <c r="V600" s="107" t="s">
        <v>1077</v>
      </c>
      <c r="W600" s="107" t="s">
        <v>18</v>
      </c>
      <c r="X600" s="105" t="s">
        <v>1119</v>
      </c>
      <c r="Y600" s="107" t="s">
        <v>296</v>
      </c>
      <c r="Z600" s="107">
        <v>1</v>
      </c>
      <c r="AA600" s="107" t="s">
        <v>1122</v>
      </c>
      <c r="AB600" s="110">
        <v>1</v>
      </c>
      <c r="AC600" s="110">
        <v>1</v>
      </c>
      <c r="AD600" s="107">
        <v>3792</v>
      </c>
      <c r="AE600" s="107">
        <v>2</v>
      </c>
      <c r="AF600" s="107">
        <v>2</v>
      </c>
      <c r="AG600" s="107">
        <v>16227</v>
      </c>
      <c r="AH600" s="107">
        <v>2</v>
      </c>
      <c r="AI600" s="107" t="s">
        <v>611</v>
      </c>
      <c r="AJ600" s="110">
        <v>2</v>
      </c>
      <c r="AK600" s="110" t="s">
        <v>405</v>
      </c>
      <c r="AL600" s="107" t="s">
        <v>327</v>
      </c>
      <c r="AM600" s="107">
        <v>2</v>
      </c>
      <c r="AN600" s="110" t="s">
        <v>493</v>
      </c>
      <c r="AO600" s="110">
        <v>450</v>
      </c>
      <c r="AP600" s="107" t="s">
        <v>440</v>
      </c>
      <c r="AQ600" s="107" t="s">
        <v>441</v>
      </c>
      <c r="AR600" s="107" t="s">
        <v>319</v>
      </c>
      <c r="AS600" s="107" t="s">
        <v>674</v>
      </c>
      <c r="AT600" s="107" t="s">
        <v>478</v>
      </c>
      <c r="AU600" s="111">
        <v>9.4928070000000009</v>
      </c>
      <c r="AV600" s="111">
        <v>16.425304000000001</v>
      </c>
      <c r="AW600" s="111">
        <v>10.189206</v>
      </c>
      <c r="AX600" s="111">
        <v>6.872134</v>
      </c>
      <c r="AY600" s="111">
        <v>7.4047929999999997</v>
      </c>
      <c r="AZ600" s="111">
        <v>11.435639999999999</v>
      </c>
      <c r="BA600" s="111">
        <v>6.0791370000000002</v>
      </c>
      <c r="BB600" s="111">
        <v>23.399827999999999</v>
      </c>
      <c r="BC600" s="111">
        <v>42.487217000000001</v>
      </c>
      <c r="BD600" s="111">
        <v>28.177873999999999</v>
      </c>
      <c r="BE600" s="111">
        <v>26.717680999999999</v>
      </c>
      <c r="BF600" s="111">
        <v>13.6</v>
      </c>
      <c r="BG600" s="107">
        <v>5632.3604919999998</v>
      </c>
      <c r="BH600" s="112">
        <v>5632.8882999999996</v>
      </c>
      <c r="BI600" s="111">
        <v>0.81348399999999998</v>
      </c>
      <c r="BJ600" s="112">
        <v>60.740833000000002</v>
      </c>
      <c r="BK600" s="112">
        <v>4226.6534149999998</v>
      </c>
      <c r="BL600" s="111">
        <v>0.61040000000000005</v>
      </c>
      <c r="BM600" s="112">
        <v>52.593055999999997</v>
      </c>
      <c r="BN600" s="112">
        <v>2826.4790509999998</v>
      </c>
      <c r="BO600" s="111">
        <v>0.40819100000000003</v>
      </c>
      <c r="BP600" s="112">
        <v>43.095556000000002</v>
      </c>
      <c r="BQ600" s="112">
        <v>1411.2570760000001</v>
      </c>
      <c r="BR600" s="111">
        <v>0.20380899999999999</v>
      </c>
      <c r="BS600" s="107">
        <v>36.951388999999999</v>
      </c>
      <c r="BT600" s="107">
        <v>86353.171308000005</v>
      </c>
      <c r="BU600" s="112">
        <v>86341.782028000001</v>
      </c>
      <c r="BV600" s="107">
        <v>1.463219</v>
      </c>
      <c r="BW600" s="107">
        <v>62.828055999999997</v>
      </c>
      <c r="BX600" s="107">
        <v>64744.443973000001</v>
      </c>
      <c r="BY600" s="107">
        <v>1.097213</v>
      </c>
      <c r="BZ600" s="107">
        <v>56.403055999999999</v>
      </c>
      <c r="CA600" s="107">
        <v>43121.501541999998</v>
      </c>
      <c r="CB600" s="107">
        <v>0.73077199999999998</v>
      </c>
      <c r="CC600" s="107">
        <v>44.149444000000003</v>
      </c>
      <c r="CD600" s="107">
        <v>21579.285960000001</v>
      </c>
      <c r="CE600" s="107">
        <v>0.36570000000000003</v>
      </c>
      <c r="CF600" s="107">
        <v>37.676667000000002</v>
      </c>
      <c r="CG600" s="107">
        <v>14496.348866</v>
      </c>
      <c r="CH600" s="107">
        <v>14607.118187</v>
      </c>
      <c r="CI600" s="107">
        <v>0.91600700000000002</v>
      </c>
      <c r="CJ600" s="107">
        <v>63.865833000000002</v>
      </c>
      <c r="CK600" s="107">
        <v>10845.078092</v>
      </c>
      <c r="CL600" s="107">
        <v>0.680091</v>
      </c>
      <c r="CM600" s="107">
        <v>56.476388999999998</v>
      </c>
      <c r="CN600" s="107">
        <v>7232.7508799999996</v>
      </c>
      <c r="CO600" s="107">
        <v>0.45356299999999999</v>
      </c>
      <c r="CP600" s="107">
        <v>44.560833000000002</v>
      </c>
      <c r="CQ600" s="107">
        <v>3637.2605749999998</v>
      </c>
      <c r="CR600" s="107">
        <v>0.22809099999999999</v>
      </c>
      <c r="CS600" s="107">
        <v>37.201667</v>
      </c>
      <c r="CT600" s="107">
        <v>8340.4913969999998</v>
      </c>
      <c r="CU600" s="107">
        <v>8341.6405049999994</v>
      </c>
      <c r="CV600" s="107">
        <v>0.55402099999999999</v>
      </c>
      <c r="CW600" s="107">
        <v>53.799444000000001</v>
      </c>
      <c r="CX600" s="112">
        <v>6252.9819470000002</v>
      </c>
      <c r="CY600" s="107">
        <v>0.4153</v>
      </c>
      <c r="CZ600" s="107">
        <v>49.376111000000002</v>
      </c>
      <c r="DA600" s="112">
        <v>4155.2868520000002</v>
      </c>
      <c r="DB600" s="107">
        <v>0.27597899999999997</v>
      </c>
      <c r="DC600" s="107">
        <v>41.263055999999999</v>
      </c>
      <c r="DD600" s="112">
        <v>2087.447553</v>
      </c>
      <c r="DE600" s="107">
        <v>0.13864099999999999</v>
      </c>
      <c r="DF600" s="107">
        <v>36.010832999999998</v>
      </c>
      <c r="DG600" s="107">
        <v>12919.630378</v>
      </c>
      <c r="DH600" s="112">
        <v>12919.006981</v>
      </c>
      <c r="DI600" s="107">
        <v>0.61851699999999998</v>
      </c>
      <c r="DJ600" s="107">
        <v>56.926667000000002</v>
      </c>
      <c r="DK600" s="112">
        <v>9702.0100189999994</v>
      </c>
      <c r="DL600" s="107">
        <v>0.46449800000000002</v>
      </c>
      <c r="DM600" s="107">
        <v>51.918889</v>
      </c>
      <c r="DN600" s="112">
        <v>6465.7294300000003</v>
      </c>
      <c r="DO600" s="107">
        <v>0.30955700000000003</v>
      </c>
      <c r="DP600" s="107">
        <v>42.409722000000002</v>
      </c>
      <c r="DQ600" s="112">
        <v>3226.1212679999999</v>
      </c>
      <c r="DR600" s="107">
        <v>0.15445500000000001</v>
      </c>
      <c r="DS600" s="107">
        <v>36.451943999999997</v>
      </c>
      <c r="DT600" s="107">
        <v>929.01669900000002</v>
      </c>
      <c r="DU600" s="112">
        <v>929.21473000000003</v>
      </c>
      <c r="DV600" s="107">
        <v>0.95123599999999997</v>
      </c>
      <c r="DW600" s="107">
        <v>56.245832999999998</v>
      </c>
      <c r="DX600" s="112">
        <v>700.40483700000004</v>
      </c>
      <c r="DY600" s="107">
        <v>0.71700299999999995</v>
      </c>
      <c r="DZ600" s="107">
        <v>50.748055999999998</v>
      </c>
      <c r="EA600" s="112">
        <v>463.90106900000001</v>
      </c>
      <c r="EB600" s="107">
        <v>0.47489500000000001</v>
      </c>
      <c r="EC600" s="107">
        <v>42.806944000000001</v>
      </c>
      <c r="ED600" s="112">
        <v>237.89988399999999</v>
      </c>
      <c r="EE600" s="107">
        <v>0.243538</v>
      </c>
      <c r="EF600" s="107">
        <v>37.749167</v>
      </c>
      <c r="EG600" s="107">
        <v>213889.501476</v>
      </c>
      <c r="EH600" s="111">
        <v>214838.05749100001</v>
      </c>
      <c r="EI600" s="107">
        <v>0.60669499999999998</v>
      </c>
      <c r="EJ600" s="107">
        <v>60.796587000000002</v>
      </c>
      <c r="EK600" s="112">
        <v>184533.88464800001</v>
      </c>
      <c r="EL600" s="107">
        <v>0.52111700000000005</v>
      </c>
      <c r="EM600" s="107">
        <v>56.473571</v>
      </c>
      <c r="EN600" s="112">
        <v>160005.55042399999</v>
      </c>
      <c r="EO600" s="107">
        <v>0.45184999999999997</v>
      </c>
      <c r="EP600" s="107">
        <v>52.438094999999997</v>
      </c>
      <c r="EQ600" s="112">
        <v>134862.837776</v>
      </c>
      <c r="ER600" s="107">
        <v>0.38084800000000002</v>
      </c>
      <c r="ES600" s="107">
        <v>48.669206000000003</v>
      </c>
      <c r="ET600" s="112">
        <v>107193.006156</v>
      </c>
      <c r="EU600" s="107">
        <v>0.30270900000000001</v>
      </c>
      <c r="EV600" s="107">
        <v>45.267302000000001</v>
      </c>
      <c r="EW600" s="112">
        <v>79685.776043000005</v>
      </c>
      <c r="EX600" s="107">
        <v>0.22503000000000001</v>
      </c>
      <c r="EY600" s="107">
        <v>42.097222000000002</v>
      </c>
      <c r="EZ600" s="112">
        <v>52528.464970000001</v>
      </c>
      <c r="FA600" s="107">
        <v>0.148338</v>
      </c>
      <c r="FB600" s="107">
        <v>38.322856999999999</v>
      </c>
      <c r="FC600" s="112">
        <v>27025.684109999998</v>
      </c>
      <c r="FD600" s="107">
        <v>7.6319999999999999E-2</v>
      </c>
      <c r="FE600" s="107">
        <v>35.151825000000002</v>
      </c>
      <c r="FF600" s="107">
        <v>389.05768499999999</v>
      </c>
      <c r="FG600" s="112">
        <v>395.24034499999999</v>
      </c>
      <c r="FH600" s="107">
        <v>1.167761</v>
      </c>
      <c r="FI600" s="107">
        <v>35.701211999999998</v>
      </c>
      <c r="FJ600" s="112">
        <v>193.86242999999999</v>
      </c>
      <c r="FK600" s="107">
        <v>0.57277800000000001</v>
      </c>
      <c r="FL600" s="107">
        <v>34.216211999999999</v>
      </c>
      <c r="FM600" s="107">
        <v>282.66317299999997</v>
      </c>
      <c r="FN600" s="112">
        <v>281.16022800000002</v>
      </c>
      <c r="FO600" s="107">
        <v>2.0584250000000002</v>
      </c>
      <c r="FP600" s="107">
        <v>34.402726999999999</v>
      </c>
      <c r="FQ600" s="112">
        <v>140.22590500000001</v>
      </c>
      <c r="FR600" s="107">
        <v>1.0266189999999999</v>
      </c>
      <c r="FS600" s="107">
        <v>34.027878999999999</v>
      </c>
      <c r="FT600" s="107">
        <v>18.667611999999998</v>
      </c>
      <c r="FU600" s="107">
        <v>1.620452</v>
      </c>
      <c r="FV600" s="107">
        <v>55.658124999999998</v>
      </c>
      <c r="FW600" s="107">
        <v>18.501608999999998</v>
      </c>
      <c r="FX600" s="107">
        <v>1.606042</v>
      </c>
      <c r="FY600" s="107">
        <v>58.890909000000001</v>
      </c>
      <c r="FZ600" s="107">
        <v>190398.496851</v>
      </c>
      <c r="GA600" s="107">
        <v>1.285649</v>
      </c>
      <c r="GB600" s="107">
        <v>63.560277999999997</v>
      </c>
      <c r="GC600" s="107">
        <v>253296.40723099999</v>
      </c>
      <c r="GD600" s="107">
        <v>1.7103619999999999</v>
      </c>
      <c r="GE600" s="113">
        <v>64.016110999999995</v>
      </c>
      <c r="GF600" s="113">
        <v>32.370908999999997</v>
      </c>
      <c r="GG600" s="113">
        <v>9.1999999999999993</v>
      </c>
      <c r="GH600" s="113">
        <v>31.5</v>
      </c>
      <c r="GI600" s="113">
        <v>27.4</v>
      </c>
      <c r="GJ600" s="113">
        <v>13.6</v>
      </c>
      <c r="GK600" s="113">
        <v>230</v>
      </c>
      <c r="GL600" s="107">
        <v>0</v>
      </c>
      <c r="GM600" s="107">
        <v>3</v>
      </c>
      <c r="GN600" s="107">
        <v>0</v>
      </c>
      <c r="GO600" s="133">
        <v>0</v>
      </c>
      <c r="GP600" s="133">
        <v>0</v>
      </c>
      <c r="GQ600" s="133">
        <v>0</v>
      </c>
      <c r="GR600" s="133" t="s">
        <v>1106</v>
      </c>
      <c r="GS600" s="72"/>
      <c r="GT600" s="72">
        <v>0.83299999999999996</v>
      </c>
      <c r="GU600" s="72">
        <v>0.87270000000000003</v>
      </c>
      <c r="GV600" s="72">
        <v>0.89600000000000002</v>
      </c>
      <c r="GW600" s="72">
        <v>0.86380000000000001</v>
      </c>
      <c r="GX600" s="72" t="s">
        <v>1085</v>
      </c>
      <c r="GY600" s="72">
        <v>0.98</v>
      </c>
      <c r="GZ600" s="72">
        <v>450</v>
      </c>
      <c r="HA600" s="133" t="s">
        <v>1086</v>
      </c>
      <c r="HB600" s="133" t="s">
        <v>981</v>
      </c>
      <c r="HC600" s="53" t="str">
        <f t="shared" si="60"/>
        <v>313</v>
      </c>
      <c r="HD600" s="56">
        <f t="shared" si="65"/>
        <v>2019</v>
      </c>
      <c r="HF600" s="56" t="e">
        <f>MATCH(ROUND(#REF!,1),#REF!,0)</f>
        <v>#REF!</v>
      </c>
      <c r="HG600" s="56" t="e">
        <f>MATCH(ROUND(#REF!,1),#REF!,0)</f>
        <v>#REF!</v>
      </c>
      <c r="HH600" s="56" t="e">
        <f>MATCH(ROUND(#REF!,1),#REF!,0)</f>
        <v>#REF!</v>
      </c>
      <c r="HI600" s="56" t="e">
        <f>MATCH(ROUND(#REF!,1),#REF!,0)</f>
        <v>#REF!</v>
      </c>
      <c r="HK600" s="115">
        <f t="shared" si="62"/>
        <v>1</v>
      </c>
      <c r="HL600" s="115" t="str" cm="1">
        <f t="array" ref="HL600">IFERROR(INDEX(#REF!,'5. Data Set'!HH600),"")</f>
        <v/>
      </c>
      <c r="HN600" s="116" t="str" cm="1">
        <f t="array" ref="HN600">IF(IFERROR(INDEX($E$5:$E$900,SMALL(IF(ROUND($EH$5:$EH$900,1)=ROUND($EH600,1),ROW($EH$5:$EH$900)-4,""),1)),"")=$E600,"",IFERROR(INDEX($E$5:$E$900,SMALL(IF(ROUND($EH$5:$EH$900,1)=ROUND($EH600,1),ROW($EH$5:$EH$900)-4,""),1)),""))</f>
        <v/>
      </c>
      <c r="HO600" s="116" t="str" cm="1">
        <f t="array" ref="HO600">IF(IFERROR(INDEX($E$5:$E$900,SMALL(IF(ROUND($EH$5:$EH$900,1)=ROUND($EH600,1),ROW($EH$5:$EH$900)-4,""),2)),"")=$E600,"",IFERROR(INDEX($E$5:$E$900,SMALL(IF(ROUND($EH$5:$EH$900,1)=ROUND($EH600,1),ROW($EH$5:$EH$900)-4,""),2)),""))</f>
        <v/>
      </c>
      <c r="HP600" s="116" t="str" cm="1">
        <f t="array" ref="HP600">IF(IFERROR(INDEX($E$5:$E$900,SMALL(IF(ROUND($EH$5:$EH$900,1)=ROUND($EH600,1),ROW($EH$5:$EH$900)-4,""),3)),"")=$E600,"",IFERROR(INDEX($E$5:$E$900,SMALL(IF(ROUND($EH$5:$EH$900,1)=ROUND($EH600,1),ROW($EH$5:$EH$900)-4,""),3)),""))</f>
        <v/>
      </c>
      <c r="HQ600" s="117" t="str" cm="1">
        <f t="array" ref="HQ600">IF(IFERROR(INDEX($E$5:$E$900,SMALL(IF(ROUND($EH$5:$EH$900,1)=ROUND($EH600,1),ROW($EH$5:$EH$900)-4,""),4)),"")=$E600,"",IFERROR(INDEX($E$5:$E$900,SMALL(IF(ROUND($EH$5:$EH$900,1)=ROUND($EH600,1),ROW($EH$5:$EH$900)-4,""),4)),""))</f>
        <v/>
      </c>
      <c r="HR600" s="118"/>
      <c r="HS600" s="105" t="str">
        <f t="shared" si="63"/>
        <v>BCTU</v>
      </c>
      <c r="HT600" s="119" t="str">
        <f t="shared" si="64"/>
        <v/>
      </c>
      <c r="HU600" s="119" t="str">
        <f t="shared" si="64"/>
        <v/>
      </c>
      <c r="HV600" s="119" t="str">
        <f t="shared" si="64"/>
        <v/>
      </c>
      <c r="HW600" s="119" t="str">
        <f t="shared" si="61"/>
        <v/>
      </c>
    </row>
    <row r="601" spans="1:232" ht="12.75" customHeight="1" x14ac:dyDescent="0.25">
      <c r="A601" s="110" t="s">
        <v>1072</v>
      </c>
      <c r="B601" s="110" t="s">
        <v>1787</v>
      </c>
      <c r="C601" s="107" t="s">
        <v>1095</v>
      </c>
      <c r="D601" s="110">
        <v>2019</v>
      </c>
      <c r="E601" s="109" t="s">
        <v>1790</v>
      </c>
      <c r="F601" s="107" t="s">
        <v>300</v>
      </c>
      <c r="G601" s="107" t="s">
        <v>1076</v>
      </c>
      <c r="H601" s="107" t="s">
        <v>1076</v>
      </c>
      <c r="I601" s="107" t="s">
        <v>1076</v>
      </c>
      <c r="J601" s="107" t="s">
        <v>1076</v>
      </c>
      <c r="K601" s="107" t="s">
        <v>1076</v>
      </c>
      <c r="L601" s="107" t="s">
        <v>1076</v>
      </c>
      <c r="M601" s="107" t="s">
        <v>1076</v>
      </c>
      <c r="N601" s="107" t="s">
        <v>1076</v>
      </c>
      <c r="O601" s="107" t="s">
        <v>1076</v>
      </c>
      <c r="P601" s="107" t="s">
        <v>1076</v>
      </c>
      <c r="Q601" s="107" t="s">
        <v>1076</v>
      </c>
      <c r="R601" s="107" t="s">
        <v>1076</v>
      </c>
      <c r="S601" s="107" t="s">
        <v>1077</v>
      </c>
      <c r="T601" s="107" t="s">
        <v>1077</v>
      </c>
      <c r="U601" s="107" t="s">
        <v>1077</v>
      </c>
      <c r="V601" s="107" t="s">
        <v>1077</v>
      </c>
      <c r="W601" s="107" t="s">
        <v>18</v>
      </c>
      <c r="X601" s="105" t="s">
        <v>1119</v>
      </c>
      <c r="Y601" s="107" t="s">
        <v>296</v>
      </c>
      <c r="Z601" s="107">
        <v>1</v>
      </c>
      <c r="AA601" s="107" t="s">
        <v>1127</v>
      </c>
      <c r="AB601" s="110">
        <v>1</v>
      </c>
      <c r="AC601" s="110">
        <v>1</v>
      </c>
      <c r="AD601" s="107">
        <v>3696</v>
      </c>
      <c r="AE601" s="107">
        <v>8</v>
      </c>
      <c r="AF601" s="107">
        <v>2</v>
      </c>
      <c r="AG601" s="107">
        <v>65344</v>
      </c>
      <c r="AH601" s="107">
        <v>4</v>
      </c>
      <c r="AI601" s="107" t="s">
        <v>1110</v>
      </c>
      <c r="AJ601" s="110">
        <v>2</v>
      </c>
      <c r="AK601" s="110" t="s">
        <v>405</v>
      </c>
      <c r="AL601" s="107" t="s">
        <v>327</v>
      </c>
      <c r="AM601" s="107">
        <v>2</v>
      </c>
      <c r="AN601" s="110" t="s">
        <v>493</v>
      </c>
      <c r="AO601" s="110">
        <v>550</v>
      </c>
      <c r="AP601" s="107" t="s">
        <v>440</v>
      </c>
      <c r="AQ601" s="107" t="s">
        <v>441</v>
      </c>
      <c r="AR601" s="107" t="s">
        <v>319</v>
      </c>
      <c r="AS601" s="107" t="s">
        <v>674</v>
      </c>
      <c r="AT601" s="107" t="s">
        <v>1163</v>
      </c>
      <c r="AU601" s="111">
        <v>16.963432000000001</v>
      </c>
      <c r="AV601" s="111">
        <v>22.958017000000002</v>
      </c>
      <c r="AW601" s="111">
        <v>24.436332</v>
      </c>
      <c r="AX601" s="111">
        <v>14.986110999999999</v>
      </c>
      <c r="AY601" s="111">
        <v>15.250349999999999</v>
      </c>
      <c r="AZ601" s="111">
        <v>21.690624</v>
      </c>
      <c r="BA601" s="111">
        <v>9.6723809999999997</v>
      </c>
      <c r="BB601" s="111">
        <v>19.026388000000001</v>
      </c>
      <c r="BC601" s="111">
        <v>37.740886000000003</v>
      </c>
      <c r="BD601" s="111">
        <v>15.039789000000001</v>
      </c>
      <c r="BE601" s="111">
        <v>90.372214999999997</v>
      </c>
      <c r="BF601" s="111">
        <v>22.2</v>
      </c>
      <c r="BG601" s="107">
        <v>21888.684144999999</v>
      </c>
      <c r="BH601" s="112">
        <v>21884.889603</v>
      </c>
      <c r="BI601" s="111">
        <v>3.1605470000000002</v>
      </c>
      <c r="BJ601" s="112">
        <v>174.466452</v>
      </c>
      <c r="BK601" s="112">
        <v>16420.161384999999</v>
      </c>
      <c r="BL601" s="111">
        <v>2.3713479999999998</v>
      </c>
      <c r="BM601" s="112">
        <v>148.90290300000001</v>
      </c>
      <c r="BN601" s="112">
        <v>10970.308971</v>
      </c>
      <c r="BO601" s="111">
        <v>1.5842970000000001</v>
      </c>
      <c r="BP601" s="112">
        <v>84.092258000000001</v>
      </c>
      <c r="BQ601" s="112">
        <v>5453.9000990000004</v>
      </c>
      <c r="BR601" s="111">
        <v>0.78763499999999997</v>
      </c>
      <c r="BS601" s="107">
        <v>51.700322999999997</v>
      </c>
      <c r="BT601" s="107">
        <v>202037.35833399999</v>
      </c>
      <c r="BU601" s="112">
        <v>202046.98100699999</v>
      </c>
      <c r="BV601" s="107">
        <v>3.4240539999999999</v>
      </c>
      <c r="BW601" s="107">
        <v>169.904516</v>
      </c>
      <c r="BX601" s="107">
        <v>151581.59981099999</v>
      </c>
      <c r="BY601" s="107">
        <v>2.5688270000000002</v>
      </c>
      <c r="BZ601" s="107">
        <v>96.872902999999994</v>
      </c>
      <c r="CA601" s="107">
        <v>100995.16349599999</v>
      </c>
      <c r="CB601" s="107">
        <v>1.7115469999999999</v>
      </c>
      <c r="CC601" s="107">
        <v>58.398710000000001</v>
      </c>
      <c r="CD601" s="107">
        <v>50421.490211999997</v>
      </c>
      <c r="CE601" s="107">
        <v>0.85448400000000002</v>
      </c>
      <c r="CF601" s="107">
        <v>48.174838999999999</v>
      </c>
      <c r="CG601" s="107">
        <v>76579.104953999995</v>
      </c>
      <c r="CH601" s="107">
        <v>76522.976817999996</v>
      </c>
      <c r="CI601" s="107">
        <v>4.7987289999999998</v>
      </c>
      <c r="CJ601" s="107">
        <v>158.77451600000001</v>
      </c>
      <c r="CK601" s="107">
        <v>57495.613635000002</v>
      </c>
      <c r="CL601" s="107">
        <v>3.6055299999999999</v>
      </c>
      <c r="CM601" s="107">
        <v>149.84128999999999</v>
      </c>
      <c r="CN601" s="107">
        <v>38270.234035000001</v>
      </c>
      <c r="CO601" s="107">
        <v>2.3999130000000002</v>
      </c>
      <c r="CP601" s="107">
        <v>105.583226</v>
      </c>
      <c r="CQ601" s="107">
        <v>19143.842258000001</v>
      </c>
      <c r="CR601" s="107">
        <v>1.200504</v>
      </c>
      <c r="CS601" s="107">
        <v>55.654839000000003</v>
      </c>
      <c r="CT601" s="107">
        <v>40259.657701999997</v>
      </c>
      <c r="CU601" s="107">
        <v>40210.733583000001</v>
      </c>
      <c r="CV601" s="107">
        <v>2.6706509999999999</v>
      </c>
      <c r="CW601" s="107">
        <v>168.03677400000001</v>
      </c>
      <c r="CX601" s="112">
        <v>30207.242502000001</v>
      </c>
      <c r="CY601" s="107">
        <v>2.0062549999999999</v>
      </c>
      <c r="CZ601" s="107">
        <v>136.008387</v>
      </c>
      <c r="DA601" s="112">
        <v>20112.193083999999</v>
      </c>
      <c r="DB601" s="107">
        <v>1.335779</v>
      </c>
      <c r="DC601" s="107">
        <v>83.909355000000005</v>
      </c>
      <c r="DD601" s="112">
        <v>10064.287867999999</v>
      </c>
      <c r="DE601" s="107">
        <v>0.66843300000000005</v>
      </c>
      <c r="DF601" s="107">
        <v>49.460645</v>
      </c>
      <c r="DG601" s="107">
        <v>60287.874925999997</v>
      </c>
      <c r="DH601" s="112">
        <v>60256.363572000002</v>
      </c>
      <c r="DI601" s="107">
        <v>2.8848639999999999</v>
      </c>
      <c r="DJ601" s="107">
        <v>164.63322600000001</v>
      </c>
      <c r="DK601" s="112">
        <v>45176.714554999999</v>
      </c>
      <c r="DL601" s="107">
        <v>2.162903</v>
      </c>
      <c r="DM601" s="107">
        <v>156.49225799999999</v>
      </c>
      <c r="DN601" s="112">
        <v>30109.400001999998</v>
      </c>
      <c r="DO601" s="107">
        <v>1.441533</v>
      </c>
      <c r="DP601" s="107">
        <v>90.966128999999995</v>
      </c>
      <c r="DQ601" s="112">
        <v>15080.600456</v>
      </c>
      <c r="DR601" s="107">
        <v>0.72200699999999995</v>
      </c>
      <c r="DS601" s="107">
        <v>51.229354999999998</v>
      </c>
      <c r="DT601" s="107">
        <v>4439.5104439999996</v>
      </c>
      <c r="DU601" s="112">
        <v>4448.0024540000004</v>
      </c>
      <c r="DV601" s="107">
        <v>4.5534140000000001</v>
      </c>
      <c r="DW601" s="107">
        <v>169.96967699999999</v>
      </c>
      <c r="DX601" s="112">
        <v>3319.6275959999998</v>
      </c>
      <c r="DY601" s="107">
        <v>3.398298</v>
      </c>
      <c r="DZ601" s="107">
        <v>151.495161</v>
      </c>
      <c r="EA601" s="112">
        <v>2204.7544739999998</v>
      </c>
      <c r="EB601" s="107">
        <v>2.2570039999999998</v>
      </c>
      <c r="EC601" s="107">
        <v>104.381935</v>
      </c>
      <c r="ED601" s="112">
        <v>1118.3642769999999</v>
      </c>
      <c r="EE601" s="107">
        <v>1.144868</v>
      </c>
      <c r="EF601" s="107">
        <v>67.205161000000004</v>
      </c>
      <c r="EG601" s="107">
        <v>640739.69800199999</v>
      </c>
      <c r="EH601" s="111">
        <v>640651.566169</v>
      </c>
      <c r="EI601" s="107">
        <v>1.8091759999999999</v>
      </c>
      <c r="EJ601" s="107">
        <v>159.73917399999999</v>
      </c>
      <c r="EK601" s="112">
        <v>564471.14494300005</v>
      </c>
      <c r="EL601" s="107">
        <v>1.5940449999999999</v>
      </c>
      <c r="EM601" s="107">
        <v>122.596281</v>
      </c>
      <c r="EN601" s="112">
        <v>482192.648675</v>
      </c>
      <c r="EO601" s="107">
        <v>1.361694</v>
      </c>
      <c r="EP601" s="107">
        <v>110.648512</v>
      </c>
      <c r="EQ601" s="112">
        <v>402017.94386</v>
      </c>
      <c r="ER601" s="107">
        <v>1.135284</v>
      </c>
      <c r="ES601" s="107">
        <v>99.350992000000005</v>
      </c>
      <c r="ET601" s="112">
        <v>320497.53698999999</v>
      </c>
      <c r="EU601" s="107">
        <v>0.90507300000000002</v>
      </c>
      <c r="EV601" s="107">
        <v>86.863305999999994</v>
      </c>
      <c r="EW601" s="112">
        <v>241959.28961199999</v>
      </c>
      <c r="EX601" s="107">
        <v>0.683284</v>
      </c>
      <c r="EY601" s="107">
        <v>72.180909</v>
      </c>
      <c r="EZ601" s="112">
        <v>159130.93016600001</v>
      </c>
      <c r="FA601" s="107">
        <v>0.44938</v>
      </c>
      <c r="FB601" s="107">
        <v>57.241157000000001</v>
      </c>
      <c r="FC601" s="112">
        <v>78769.602092000001</v>
      </c>
      <c r="FD601" s="107">
        <v>0.222442</v>
      </c>
      <c r="FE601" s="107">
        <v>46.562975000000002</v>
      </c>
      <c r="FF601" s="107">
        <v>365.81469800000002</v>
      </c>
      <c r="FG601" s="112">
        <v>351.485277</v>
      </c>
      <c r="FH601" s="107">
        <v>1.038484</v>
      </c>
      <c r="FI601" s="107">
        <v>40.379179999999998</v>
      </c>
      <c r="FJ601" s="112">
        <v>183.62584100000001</v>
      </c>
      <c r="FK601" s="107">
        <v>0.54253300000000004</v>
      </c>
      <c r="FL601" s="107">
        <v>38.543934</v>
      </c>
      <c r="FM601" s="107">
        <v>281.51431200000002</v>
      </c>
      <c r="FN601" s="112">
        <v>280.07077600000002</v>
      </c>
      <c r="FO601" s="107">
        <v>2.050449</v>
      </c>
      <c r="FP601" s="107">
        <v>38.794097999999998</v>
      </c>
      <c r="FQ601" s="112">
        <v>139.82961299999999</v>
      </c>
      <c r="FR601" s="107">
        <v>1.0237179999999999</v>
      </c>
      <c r="FS601" s="107">
        <v>37.987377000000002</v>
      </c>
      <c r="FT601" s="107">
        <v>21.723863000000001</v>
      </c>
      <c r="FU601" s="107">
        <v>1.8857520000000001</v>
      </c>
      <c r="FV601" s="107">
        <v>123.31783799999999</v>
      </c>
      <c r="FW601" s="107">
        <v>21.240646999999999</v>
      </c>
      <c r="FX601" s="107">
        <v>1.8438060000000001</v>
      </c>
      <c r="FY601" s="107">
        <v>124.649474</v>
      </c>
      <c r="FZ601" s="107">
        <v>772813.41617900005</v>
      </c>
      <c r="GA601" s="107">
        <v>5.218356</v>
      </c>
      <c r="GB601" s="107">
        <v>161.67580599999999</v>
      </c>
      <c r="GC601" s="107">
        <v>2169068.9502949999</v>
      </c>
      <c r="GD601" s="107">
        <v>14.64645</v>
      </c>
      <c r="GE601" s="113">
        <v>162.06806499999999</v>
      </c>
      <c r="GF601" s="113">
        <v>36.062458999999997</v>
      </c>
      <c r="GG601" s="113">
        <v>17.3</v>
      </c>
      <c r="GH601" s="113">
        <v>26.8</v>
      </c>
      <c r="GI601" s="113">
        <v>36.9</v>
      </c>
      <c r="GJ601" s="113">
        <v>22.2</v>
      </c>
      <c r="GK601" s="113">
        <v>230</v>
      </c>
      <c r="GL601" s="107">
        <v>0</v>
      </c>
      <c r="GM601" s="107">
        <v>3</v>
      </c>
      <c r="GN601" s="107">
        <v>0</v>
      </c>
      <c r="GO601" s="133">
        <v>0</v>
      </c>
      <c r="GP601" s="133">
        <v>0</v>
      </c>
      <c r="GQ601" s="133">
        <v>0</v>
      </c>
      <c r="GR601" s="133" t="s">
        <v>1106</v>
      </c>
      <c r="GS601" s="72"/>
      <c r="GT601" s="72">
        <v>0.85089999999999999</v>
      </c>
      <c r="GU601" s="72">
        <v>0.89380000000000004</v>
      </c>
      <c r="GV601" s="72">
        <v>0.90800000000000003</v>
      </c>
      <c r="GW601" s="72">
        <v>0.88119999999999998</v>
      </c>
      <c r="GX601" s="72" t="s">
        <v>1085</v>
      </c>
      <c r="GY601" s="72">
        <v>0.97</v>
      </c>
      <c r="GZ601" s="72">
        <v>550</v>
      </c>
      <c r="HA601" s="133" t="s">
        <v>1086</v>
      </c>
      <c r="HB601" s="133" t="s">
        <v>981</v>
      </c>
      <c r="HC601" s="53" t="str">
        <f t="shared" si="60"/>
        <v>314</v>
      </c>
      <c r="HD601" s="56">
        <f t="shared" si="65"/>
        <v>2019</v>
      </c>
      <c r="HF601" s="56" t="e">
        <f>MATCH(ROUND(#REF!,1),#REF!,0)</f>
        <v>#REF!</v>
      </c>
      <c r="HG601" s="56" t="e">
        <f>MATCH(ROUND(#REF!,1),#REF!,0)</f>
        <v>#REF!</v>
      </c>
      <c r="HH601" s="56" t="e">
        <f>MATCH(ROUND(#REF!,1),#REF!,0)</f>
        <v>#REF!</v>
      </c>
      <c r="HI601" s="56" t="e">
        <f>MATCH(ROUND(#REF!,1),#REF!,0)</f>
        <v>#REF!</v>
      </c>
      <c r="HK601" s="115">
        <f t="shared" si="62"/>
        <v>1</v>
      </c>
      <c r="HL601" s="115" t="str" cm="1">
        <f t="array" ref="HL601">IFERROR(INDEX(#REF!,'5. Data Set'!HH601),"")</f>
        <v/>
      </c>
      <c r="HN601" s="116" t="str" cm="1">
        <f t="array" ref="HN601">IF(IFERROR(INDEX($E$5:$E$900,SMALL(IF(ROUND($EH$5:$EH$900,1)=ROUND($EH601,1),ROW($EH$5:$EH$900)-4,""),1)),"")=$E601,"",IFERROR(INDEX($E$5:$E$900,SMALL(IF(ROUND($EH$5:$EH$900,1)=ROUND($EH601,1),ROW($EH$5:$EH$900)-4,""),1)),""))</f>
        <v/>
      </c>
      <c r="HO601" s="116" t="str" cm="1">
        <f t="array" ref="HO601">IF(IFERROR(INDEX($E$5:$E$900,SMALL(IF(ROUND($EH$5:$EH$900,1)=ROUND($EH601,1),ROW($EH$5:$EH$900)-4,""),2)),"")=$E601,"",IFERROR(INDEX($E$5:$E$900,SMALL(IF(ROUND($EH$5:$EH$900,1)=ROUND($EH601,1),ROW($EH$5:$EH$900)-4,""),2)),""))</f>
        <v/>
      </c>
      <c r="HP601" s="116" t="str" cm="1">
        <f t="array" ref="HP601">IF(IFERROR(INDEX($E$5:$E$900,SMALL(IF(ROUND($EH$5:$EH$900,1)=ROUND($EH601,1),ROW($EH$5:$EH$900)-4,""),3)),"")=$E601,"",IFERROR(INDEX($E$5:$E$900,SMALL(IF(ROUND($EH$5:$EH$900,1)=ROUND($EH601,1),ROW($EH$5:$EH$900)-4,""),3)),""))</f>
        <v/>
      </c>
      <c r="HQ601" s="117" t="str" cm="1">
        <f t="array" ref="HQ601">IF(IFERROR(INDEX($E$5:$E$900,SMALL(IF(ROUND($EH$5:$EH$900,1)=ROUND($EH601,1),ROW($EH$5:$EH$900)-4,""),4)),"")=$E601,"",IFERROR(INDEX($E$5:$E$900,SMALL(IF(ROUND($EH$5:$EH$900,1)=ROUND($EH601,1),ROW($EH$5:$EH$900)-4,""),4)),""))</f>
        <v/>
      </c>
      <c r="HR601" s="118"/>
      <c r="HS601" s="105" t="str">
        <f t="shared" si="63"/>
        <v>BCTU</v>
      </c>
      <c r="HT601" s="119" t="str">
        <f t="shared" si="64"/>
        <v/>
      </c>
      <c r="HU601" s="119" t="str">
        <f t="shared" si="64"/>
        <v/>
      </c>
      <c r="HV601" s="119" t="str">
        <f t="shared" si="64"/>
        <v/>
      </c>
      <c r="HW601" s="119" t="str">
        <f t="shared" si="61"/>
        <v/>
      </c>
    </row>
    <row r="602" spans="1:232" ht="12.75" customHeight="1" x14ac:dyDescent="0.25">
      <c r="A602" s="110" t="s">
        <v>1072</v>
      </c>
      <c r="B602" s="110" t="s">
        <v>1791</v>
      </c>
      <c r="C602" s="107" t="s">
        <v>1269</v>
      </c>
      <c r="D602" s="110">
        <v>2021</v>
      </c>
      <c r="E602" s="109" t="s">
        <v>1792</v>
      </c>
      <c r="F602" s="107" t="s">
        <v>309</v>
      </c>
      <c r="G602" s="107" t="s">
        <v>1076</v>
      </c>
      <c r="H602" s="107" t="s">
        <v>1076</v>
      </c>
      <c r="I602" s="107" t="s">
        <v>1076</v>
      </c>
      <c r="J602" s="107" t="s">
        <v>1076</v>
      </c>
      <c r="K602" s="107" t="s">
        <v>1076</v>
      </c>
      <c r="L602" s="107" t="s">
        <v>1076</v>
      </c>
      <c r="M602" s="107" t="s">
        <v>1076</v>
      </c>
      <c r="N602" s="107" t="s">
        <v>1076</v>
      </c>
      <c r="O602" s="107" t="s">
        <v>1076</v>
      </c>
      <c r="P602" s="107" t="s">
        <v>1076</v>
      </c>
      <c r="Q602" s="107" t="s">
        <v>1076</v>
      </c>
      <c r="R602" s="107" t="s">
        <v>1076</v>
      </c>
      <c r="S602" s="107" t="s">
        <v>1077</v>
      </c>
      <c r="T602" s="107" t="s">
        <v>1077</v>
      </c>
      <c r="U602" s="107" t="s">
        <v>1077</v>
      </c>
      <c r="V602" s="107" t="s">
        <v>1077</v>
      </c>
      <c r="W602" s="107" t="s">
        <v>18</v>
      </c>
      <c r="X602" s="105" t="s">
        <v>1119</v>
      </c>
      <c r="Y602" s="107" t="s">
        <v>296</v>
      </c>
      <c r="Z602" s="107">
        <v>1</v>
      </c>
      <c r="AA602" s="107" t="s">
        <v>1278</v>
      </c>
      <c r="AB602" s="110">
        <v>1</v>
      </c>
      <c r="AC602" s="110">
        <v>1</v>
      </c>
      <c r="AD602" s="107">
        <v>3192</v>
      </c>
      <c r="AE602" s="107">
        <v>8</v>
      </c>
      <c r="AF602" s="107">
        <v>2</v>
      </c>
      <c r="AG602" s="107">
        <v>65415</v>
      </c>
      <c r="AH602" s="107">
        <v>2</v>
      </c>
      <c r="AI602" s="107" t="s">
        <v>1298</v>
      </c>
      <c r="AJ602" s="110">
        <v>2</v>
      </c>
      <c r="AK602" s="110" t="s">
        <v>405</v>
      </c>
      <c r="AL602" s="107" t="s">
        <v>316</v>
      </c>
      <c r="AM602" s="107">
        <v>1</v>
      </c>
      <c r="AN602" s="110" t="s">
        <v>367</v>
      </c>
      <c r="AO602" s="110">
        <v>450</v>
      </c>
      <c r="AP602" s="107" t="s">
        <v>1793</v>
      </c>
      <c r="AQ602" s="107" t="s">
        <v>1081</v>
      </c>
      <c r="AR602" s="107" t="s">
        <v>1082</v>
      </c>
      <c r="AS602" s="107" t="s">
        <v>1134</v>
      </c>
      <c r="AT602" s="107" t="s">
        <v>478</v>
      </c>
      <c r="AU602" s="111">
        <v>17.881505000000001</v>
      </c>
      <c r="AV602" s="111">
        <v>23.674648999999999</v>
      </c>
      <c r="AW602" s="111">
        <v>24.645367</v>
      </c>
      <c r="AX602" s="111">
        <v>14.316504999999999</v>
      </c>
      <c r="AY602" s="111">
        <v>11.927986000000001</v>
      </c>
      <c r="AZ602" s="111">
        <v>161.818781</v>
      </c>
      <c r="BA602" s="111">
        <v>10.239839999999999</v>
      </c>
      <c r="BB602" s="111">
        <v>48.644627999999997</v>
      </c>
      <c r="BC602" s="111">
        <v>96.942723000000001</v>
      </c>
      <c r="BD602" s="111">
        <v>21.685797999999998</v>
      </c>
      <c r="BE602" s="111">
        <v>48.560063</v>
      </c>
      <c r="BF602" s="111">
        <v>26.6</v>
      </c>
      <c r="BG602" s="107">
        <v>24643.666678000001</v>
      </c>
      <c r="BH602" s="112">
        <v>24616.166752000001</v>
      </c>
      <c r="BI602" s="111">
        <v>3.554989</v>
      </c>
      <c r="BJ602" s="112">
        <v>161.924722</v>
      </c>
      <c r="BK602" s="112">
        <v>18499.801077</v>
      </c>
      <c r="BL602" s="111">
        <v>2.6716829999999998</v>
      </c>
      <c r="BM602" s="112">
        <v>161.32388900000001</v>
      </c>
      <c r="BN602" s="112">
        <v>12324.431128</v>
      </c>
      <c r="BO602" s="111">
        <v>1.779855</v>
      </c>
      <c r="BP602" s="112">
        <v>89.665555999999995</v>
      </c>
      <c r="BQ602" s="112">
        <v>6127.7548370000004</v>
      </c>
      <c r="BR602" s="111">
        <v>0.88495100000000004</v>
      </c>
      <c r="BS602" s="107">
        <v>62.470278</v>
      </c>
      <c r="BT602" s="107">
        <v>256082.740853</v>
      </c>
      <c r="BU602" s="112">
        <v>256067.03084399999</v>
      </c>
      <c r="BV602" s="107">
        <v>4.3395229999999998</v>
      </c>
      <c r="BW602" s="107">
        <v>162.97972200000001</v>
      </c>
      <c r="BX602" s="107">
        <v>191878.37179100001</v>
      </c>
      <c r="BY602" s="107">
        <v>3.2517290000000001</v>
      </c>
      <c r="BZ602" s="107">
        <v>156.799722</v>
      </c>
      <c r="CA602" s="107">
        <v>128065.459</v>
      </c>
      <c r="CB602" s="107">
        <v>2.1703030000000001</v>
      </c>
      <c r="CC602" s="107">
        <v>71.045833000000002</v>
      </c>
      <c r="CD602" s="107">
        <v>64041.703593999999</v>
      </c>
      <c r="CE602" s="107">
        <v>1.0853029999999999</v>
      </c>
      <c r="CF602" s="107">
        <v>58.274166999999998</v>
      </c>
      <c r="CG602" s="107">
        <v>79005.259902000005</v>
      </c>
      <c r="CH602" s="107">
        <v>78348.316726000005</v>
      </c>
      <c r="CI602" s="107">
        <v>4.913195</v>
      </c>
      <c r="CJ602" s="107">
        <v>159.64277799999999</v>
      </c>
      <c r="CK602" s="107">
        <v>59293.447635999997</v>
      </c>
      <c r="CL602" s="107">
        <v>3.7182710000000001</v>
      </c>
      <c r="CM602" s="107">
        <v>160.81444400000001</v>
      </c>
      <c r="CN602" s="107">
        <v>39463.945314999997</v>
      </c>
      <c r="CO602" s="107">
        <v>2.4747699999999999</v>
      </c>
      <c r="CP602" s="107">
        <v>93.880832999999996</v>
      </c>
      <c r="CQ602" s="107">
        <v>19739.112743999998</v>
      </c>
      <c r="CR602" s="107">
        <v>1.237833</v>
      </c>
      <c r="CS602" s="107">
        <v>62.9375</v>
      </c>
      <c r="CT602" s="107">
        <v>42143.225496999999</v>
      </c>
      <c r="CU602" s="107">
        <v>42182.559174000002</v>
      </c>
      <c r="CV602" s="107">
        <v>2.801612</v>
      </c>
      <c r="CW602" s="107">
        <v>157.9975</v>
      </c>
      <c r="CX602" s="112">
        <v>31629.285522999999</v>
      </c>
      <c r="CY602" s="107">
        <v>2.1007020000000001</v>
      </c>
      <c r="CZ602" s="107">
        <v>155.95611099999999</v>
      </c>
      <c r="DA602" s="112">
        <v>21066.427142</v>
      </c>
      <c r="DB602" s="107">
        <v>1.3991560000000001</v>
      </c>
      <c r="DC602" s="107">
        <v>92.402777999999998</v>
      </c>
      <c r="DD602" s="112">
        <v>10555.609121</v>
      </c>
      <c r="DE602" s="107">
        <v>0.70106500000000005</v>
      </c>
      <c r="DF602" s="107">
        <v>60.354722000000002</v>
      </c>
      <c r="DG602" s="107">
        <v>49167.704941000004</v>
      </c>
      <c r="DH602" s="112">
        <v>49315.747925999996</v>
      </c>
      <c r="DI602" s="107">
        <v>2.3610660000000001</v>
      </c>
      <c r="DJ602" s="107">
        <v>157.307222</v>
      </c>
      <c r="DK602" s="112">
        <v>36898.386381999997</v>
      </c>
      <c r="DL602" s="107">
        <v>1.7665660000000001</v>
      </c>
      <c r="DM602" s="107">
        <v>157.005</v>
      </c>
      <c r="DN602" s="112">
        <v>24582.155329000001</v>
      </c>
      <c r="DO602" s="107">
        <v>1.1769080000000001</v>
      </c>
      <c r="DP602" s="107">
        <v>94.448333000000005</v>
      </c>
      <c r="DQ602" s="112">
        <v>12281.257971999999</v>
      </c>
      <c r="DR602" s="107">
        <v>0.58798399999999995</v>
      </c>
      <c r="DS602" s="107">
        <v>61.125278000000002</v>
      </c>
      <c r="DT602" s="107">
        <v>30950.882592000002</v>
      </c>
      <c r="DU602" s="112">
        <v>31080.743463999999</v>
      </c>
      <c r="DV602" s="107">
        <v>31.817314</v>
      </c>
      <c r="DW602" s="107">
        <v>158.458889</v>
      </c>
      <c r="DX602" s="112">
        <v>23174.488416</v>
      </c>
      <c r="DY602" s="107">
        <v>23.723692</v>
      </c>
      <c r="DZ602" s="107">
        <v>158.118056</v>
      </c>
      <c r="EA602" s="112">
        <v>15495.487107999999</v>
      </c>
      <c r="EB602" s="107">
        <v>15.862709000000001</v>
      </c>
      <c r="EC602" s="107">
        <v>90.596943999999993</v>
      </c>
      <c r="ED602" s="112">
        <v>7760.712458</v>
      </c>
      <c r="EE602" s="107">
        <v>7.9446310000000002</v>
      </c>
      <c r="EF602" s="107">
        <v>61.118056000000003</v>
      </c>
      <c r="EG602" s="107">
        <v>923301.41293400002</v>
      </c>
      <c r="EH602" s="111">
        <v>924400.87683600001</v>
      </c>
      <c r="EI602" s="107">
        <v>2.6104729999999998</v>
      </c>
      <c r="EJ602" s="107">
        <v>160.633016</v>
      </c>
      <c r="EK602" s="112">
        <v>809508.61467699998</v>
      </c>
      <c r="EL602" s="107">
        <v>2.286022</v>
      </c>
      <c r="EM602" s="107">
        <v>160.210714</v>
      </c>
      <c r="EN602" s="112">
        <v>694022.12766700005</v>
      </c>
      <c r="EO602" s="107">
        <v>1.9598930000000001</v>
      </c>
      <c r="EP602" s="107">
        <v>160.64325400000001</v>
      </c>
      <c r="EQ602" s="112">
        <v>580169.62479599996</v>
      </c>
      <c r="ER602" s="107">
        <v>1.638377</v>
      </c>
      <c r="ES602" s="107">
        <v>158.74563499999999</v>
      </c>
      <c r="ET602" s="112">
        <v>461994.74679100001</v>
      </c>
      <c r="EU602" s="107">
        <v>1.304656</v>
      </c>
      <c r="EV602" s="107">
        <v>133.93118999999999</v>
      </c>
      <c r="EW602" s="112">
        <v>344316.38174799999</v>
      </c>
      <c r="EX602" s="107">
        <v>0.97233700000000001</v>
      </c>
      <c r="EY602" s="107">
        <v>105.096587</v>
      </c>
      <c r="EZ602" s="112">
        <v>231487.71233099999</v>
      </c>
      <c r="FA602" s="107">
        <v>0.65371299999999999</v>
      </c>
      <c r="FB602" s="107">
        <v>78.801507999999998</v>
      </c>
      <c r="FC602" s="112">
        <v>115645.865861</v>
      </c>
      <c r="FD602" s="107">
        <v>0.32657999999999998</v>
      </c>
      <c r="FE602" s="107">
        <v>58.978492000000003</v>
      </c>
      <c r="FF602" s="107">
        <v>1364.1198750000001</v>
      </c>
      <c r="FG602" s="112">
        <v>1327.7908990000001</v>
      </c>
      <c r="FH602" s="107">
        <v>3.9230360000000002</v>
      </c>
      <c r="FI602" s="107">
        <v>64.742879000000002</v>
      </c>
      <c r="FJ602" s="112">
        <v>684.40018599999996</v>
      </c>
      <c r="FK602" s="107">
        <v>2.0221010000000001</v>
      </c>
      <c r="FL602" s="107">
        <v>51.780152000000001</v>
      </c>
      <c r="FM602" s="107">
        <v>979.92509099999995</v>
      </c>
      <c r="FN602" s="112">
        <v>981.09881299999995</v>
      </c>
      <c r="FO602" s="107">
        <v>7.1828010000000004</v>
      </c>
      <c r="FP602" s="107">
        <v>55.003484999999998</v>
      </c>
      <c r="FQ602" s="112">
        <v>492.15839</v>
      </c>
      <c r="FR602" s="107">
        <v>3.60318</v>
      </c>
      <c r="FS602" s="107">
        <v>50.067878999999998</v>
      </c>
      <c r="FT602" s="107">
        <v>26.929387999999999</v>
      </c>
      <c r="FU602" s="107">
        <v>2.3376199999999998</v>
      </c>
      <c r="FV602" s="107">
        <v>107.94774200000001</v>
      </c>
      <c r="FW602" s="107">
        <v>27.054015</v>
      </c>
      <c r="FX602" s="107">
        <v>2.3484389999999999</v>
      </c>
      <c r="FY602" s="107">
        <v>108.140625</v>
      </c>
      <c r="FZ602" s="107">
        <v>503226.20003499999</v>
      </c>
      <c r="GA602" s="107">
        <v>3.3979910000000002</v>
      </c>
      <c r="GB602" s="107">
        <v>162.337222</v>
      </c>
      <c r="GC602" s="107">
        <v>1178742.801558</v>
      </c>
      <c r="GD602" s="107">
        <v>7.9593590000000001</v>
      </c>
      <c r="GE602" s="113">
        <v>163.9075</v>
      </c>
      <c r="GF602" s="113">
        <v>47.407727000000001</v>
      </c>
      <c r="GG602" s="113">
        <v>22.5</v>
      </c>
      <c r="GH602" s="113">
        <v>68.7</v>
      </c>
      <c r="GI602" s="113">
        <v>32.5</v>
      </c>
      <c r="GJ602" s="113">
        <v>26.6</v>
      </c>
      <c r="GK602" s="113">
        <v>230</v>
      </c>
      <c r="GL602" s="107">
        <v>0</v>
      </c>
      <c r="GM602" s="107">
        <v>3</v>
      </c>
      <c r="GN602" s="107">
        <v>0</v>
      </c>
      <c r="GO602" s="133">
        <v>0</v>
      </c>
      <c r="GP602" s="133">
        <v>0</v>
      </c>
      <c r="GQ602" s="133">
        <v>0</v>
      </c>
      <c r="GR602" s="133" t="s">
        <v>1106</v>
      </c>
      <c r="GS602" s="72"/>
      <c r="GT602" s="72">
        <v>0.83299999999999996</v>
      </c>
      <c r="GU602" s="72">
        <v>0.87270000000000003</v>
      </c>
      <c r="GV602" s="72">
        <v>0.89600000000000002</v>
      </c>
      <c r="GW602" s="72">
        <v>0.86380000000000001</v>
      </c>
      <c r="GX602" s="72" t="s">
        <v>1085</v>
      </c>
      <c r="GY602" s="72">
        <v>0.98</v>
      </c>
      <c r="GZ602" s="72">
        <v>450</v>
      </c>
      <c r="HA602" s="133" t="s">
        <v>1086</v>
      </c>
      <c r="HB602" s="133" t="s">
        <v>981</v>
      </c>
      <c r="HC602" s="53" t="str">
        <f t="shared" si="60"/>
        <v>315</v>
      </c>
      <c r="HD602" s="56">
        <f t="shared" si="65"/>
        <v>2021</v>
      </c>
      <c r="HF602" s="56" t="e">
        <f>MATCH(ROUND(#REF!,1),#REF!,0)</f>
        <v>#REF!</v>
      </c>
      <c r="HG602" s="56" t="e">
        <f>MATCH(ROUND(#REF!,1),#REF!,0)</f>
        <v>#REF!</v>
      </c>
      <c r="HH602" s="56" t="e">
        <f>MATCH(ROUND(#REF!,1),#REF!,0)</f>
        <v>#REF!</v>
      </c>
      <c r="HI602" s="56" t="e">
        <f>MATCH(ROUND(#REF!,1),#REF!,0)</f>
        <v>#REF!</v>
      </c>
      <c r="HK602" s="115">
        <f t="shared" si="62"/>
        <v>1</v>
      </c>
      <c r="HL602" s="115" t="str" cm="1">
        <f t="array" ref="HL602">IFERROR(INDEX(#REF!,'5. Data Set'!HH602),"")</f>
        <v/>
      </c>
      <c r="HN602" s="116" t="str" cm="1">
        <f t="array" ref="HN602">IF(IFERROR(INDEX($E$5:$E$900,SMALL(IF(ROUND($EH$5:$EH$900,1)=ROUND($EH602,1),ROW($EH$5:$EH$900)-4,""),1)),"")=$E602,"",IFERROR(INDEX($E$5:$E$900,SMALL(IF(ROUND($EH$5:$EH$900,1)=ROUND($EH602,1),ROW($EH$5:$EH$900)-4,""),1)),""))</f>
        <v/>
      </c>
      <c r="HO602" s="116" t="str" cm="1">
        <f t="array" ref="HO602">IF(IFERROR(INDEX($E$5:$E$900,SMALL(IF(ROUND($EH$5:$EH$900,1)=ROUND($EH602,1),ROW($EH$5:$EH$900)-4,""),2)),"")=$E602,"",IFERROR(INDEX($E$5:$E$900,SMALL(IF(ROUND($EH$5:$EH$900,1)=ROUND($EH602,1),ROW($EH$5:$EH$900)-4,""),2)),""))</f>
        <v/>
      </c>
      <c r="HP602" s="116" t="str" cm="1">
        <f t="array" ref="HP602">IF(IFERROR(INDEX($E$5:$E$900,SMALL(IF(ROUND($EH$5:$EH$900,1)=ROUND($EH602,1),ROW($EH$5:$EH$900)-4,""),3)),"")=$E602,"",IFERROR(INDEX($E$5:$E$900,SMALL(IF(ROUND($EH$5:$EH$900,1)=ROUND($EH602,1),ROW($EH$5:$EH$900)-4,""),3)),""))</f>
        <v/>
      </c>
      <c r="HQ602" s="117" t="str" cm="1">
        <f t="array" ref="HQ602">IF(IFERROR(INDEX($E$5:$E$900,SMALL(IF(ROUND($EH$5:$EH$900,1)=ROUND($EH602,1),ROW($EH$5:$EH$900)-4,""),4)),"")=$E602,"",IFERROR(INDEX($E$5:$E$900,SMALL(IF(ROUND($EH$5:$EH$900,1)=ROUND($EH602,1),ROW($EH$5:$EH$900)-4,""),4)),""))</f>
        <v/>
      </c>
      <c r="HR602" s="118"/>
      <c r="HS602" s="105" t="str">
        <f t="shared" si="63"/>
        <v>BCTV</v>
      </c>
      <c r="HT602" s="119" t="str">
        <f t="shared" si="64"/>
        <v/>
      </c>
      <c r="HU602" s="119" t="str">
        <f t="shared" si="64"/>
        <v/>
      </c>
      <c r="HV602" s="119" t="str">
        <f t="shared" si="64"/>
        <v/>
      </c>
      <c r="HW602" s="119" t="str">
        <f t="shared" si="61"/>
        <v/>
      </c>
    </row>
    <row r="603" spans="1:232" ht="12.75" customHeight="1" x14ac:dyDescent="0.25">
      <c r="A603" s="110" t="s">
        <v>1072</v>
      </c>
      <c r="B603" s="110" t="s">
        <v>1791</v>
      </c>
      <c r="C603" s="107" t="s">
        <v>1269</v>
      </c>
      <c r="D603" s="110">
        <v>2021</v>
      </c>
      <c r="E603" s="109" t="s">
        <v>1794</v>
      </c>
      <c r="F603" s="107" t="s">
        <v>49</v>
      </c>
      <c r="G603" s="107" t="s">
        <v>1076</v>
      </c>
      <c r="H603" s="107" t="s">
        <v>1076</v>
      </c>
      <c r="I603" s="107" t="s">
        <v>1076</v>
      </c>
      <c r="J603" s="107" t="s">
        <v>1076</v>
      </c>
      <c r="K603" s="107" t="s">
        <v>1076</v>
      </c>
      <c r="L603" s="107" t="s">
        <v>1076</v>
      </c>
      <c r="M603" s="107" t="s">
        <v>1076</v>
      </c>
      <c r="N603" s="107" t="s">
        <v>1076</v>
      </c>
      <c r="O603" s="107" t="s">
        <v>1076</v>
      </c>
      <c r="P603" s="107" t="s">
        <v>1076</v>
      </c>
      <c r="Q603" s="107" t="s">
        <v>1076</v>
      </c>
      <c r="R603" s="107" t="s">
        <v>1076</v>
      </c>
      <c r="S603" s="107" t="s">
        <v>1077</v>
      </c>
      <c r="T603" s="107" t="s">
        <v>1077</v>
      </c>
      <c r="U603" s="107" t="s">
        <v>1077</v>
      </c>
      <c r="V603" s="107" t="s">
        <v>1077</v>
      </c>
      <c r="W603" s="107" t="s">
        <v>18</v>
      </c>
      <c r="X603" s="105" t="s">
        <v>1119</v>
      </c>
      <c r="Y603" s="107" t="s">
        <v>296</v>
      </c>
      <c r="Z603" s="107">
        <v>1</v>
      </c>
      <c r="AA603" s="107" t="s">
        <v>1795</v>
      </c>
      <c r="AB603" s="110">
        <v>1</v>
      </c>
      <c r="AC603" s="110">
        <v>1</v>
      </c>
      <c r="AD603" s="107">
        <v>2808</v>
      </c>
      <c r="AE603" s="107">
        <v>4</v>
      </c>
      <c r="AF603" s="107">
        <v>1</v>
      </c>
      <c r="AG603" s="107">
        <v>16263</v>
      </c>
      <c r="AH603" s="107">
        <v>2</v>
      </c>
      <c r="AI603" s="107" t="s">
        <v>1301</v>
      </c>
      <c r="AJ603" s="110">
        <v>2</v>
      </c>
      <c r="AK603" s="110" t="s">
        <v>405</v>
      </c>
      <c r="AL603" s="107" t="s">
        <v>316</v>
      </c>
      <c r="AM603" s="107">
        <v>1</v>
      </c>
      <c r="AN603" s="110" t="s">
        <v>367</v>
      </c>
      <c r="AO603" s="110">
        <v>450</v>
      </c>
      <c r="AP603" s="107" t="s">
        <v>1793</v>
      </c>
      <c r="AQ603" s="107" t="s">
        <v>1081</v>
      </c>
      <c r="AR603" s="107" t="s">
        <v>1082</v>
      </c>
      <c r="AS603" s="107" t="s">
        <v>1134</v>
      </c>
      <c r="AT603" s="107" t="s">
        <v>478</v>
      </c>
      <c r="AU603" s="111">
        <v>17.419681000000001</v>
      </c>
      <c r="AV603" s="111">
        <v>19.942475000000002</v>
      </c>
      <c r="AW603" s="111">
        <v>14.944374</v>
      </c>
      <c r="AX603" s="111">
        <v>8.4589499999999997</v>
      </c>
      <c r="AY603" s="111">
        <v>7.4981460000000002</v>
      </c>
      <c r="AZ603" s="111">
        <v>107.67637499999999</v>
      </c>
      <c r="BA603" s="111">
        <v>8.6049469999999992</v>
      </c>
      <c r="BB603" s="111">
        <v>64.883155000000002</v>
      </c>
      <c r="BC603" s="111">
        <v>126.05543900000001</v>
      </c>
      <c r="BD603" s="111">
        <v>33.614955999999999</v>
      </c>
      <c r="BE603" s="111">
        <v>17.778089999999999</v>
      </c>
      <c r="BF603" s="111">
        <v>20.100000000000001</v>
      </c>
      <c r="BG603" s="107">
        <v>13816.01323</v>
      </c>
      <c r="BH603" s="112">
        <v>13808.410926</v>
      </c>
      <c r="BI603" s="111">
        <v>1.994167</v>
      </c>
      <c r="BJ603" s="112">
        <v>86.816389000000001</v>
      </c>
      <c r="BK603" s="112">
        <v>10350.857205</v>
      </c>
      <c r="BL603" s="111">
        <v>1.4948380000000001</v>
      </c>
      <c r="BM603" s="112">
        <v>75.416944000000001</v>
      </c>
      <c r="BN603" s="112">
        <v>6917.0335249999998</v>
      </c>
      <c r="BO603" s="111">
        <v>0.99893600000000005</v>
      </c>
      <c r="BP603" s="112">
        <v>56.466388999999999</v>
      </c>
      <c r="BQ603" s="112">
        <v>3451.2788770000002</v>
      </c>
      <c r="BR603" s="111">
        <v>0.498423</v>
      </c>
      <c r="BS603" s="107">
        <v>43.598332999999997</v>
      </c>
      <c r="BT603" s="107">
        <v>137118.45134900001</v>
      </c>
      <c r="BU603" s="112">
        <v>137085.00101499999</v>
      </c>
      <c r="BV603" s="107">
        <v>2.3231549999999999</v>
      </c>
      <c r="BW603" s="107">
        <v>91.28</v>
      </c>
      <c r="BX603" s="107">
        <v>102754.928682</v>
      </c>
      <c r="BY603" s="107">
        <v>1.7413700000000001</v>
      </c>
      <c r="BZ603" s="107">
        <v>79.424722000000003</v>
      </c>
      <c r="CA603" s="107">
        <v>68571.454582999999</v>
      </c>
      <c r="CB603" s="107">
        <v>1.1620680000000001</v>
      </c>
      <c r="CC603" s="107">
        <v>55.371110999999999</v>
      </c>
      <c r="CD603" s="107">
        <v>34346.281670999997</v>
      </c>
      <c r="CE603" s="107">
        <v>0.58206000000000002</v>
      </c>
      <c r="CF603" s="107">
        <v>43.096111000000001</v>
      </c>
      <c r="CG603" s="107">
        <v>33241.343856</v>
      </c>
      <c r="CH603" s="112">
        <v>32760.517080000001</v>
      </c>
      <c r="CI603" s="107">
        <v>2.0543999999999998</v>
      </c>
      <c r="CJ603" s="107">
        <v>110.194444</v>
      </c>
      <c r="CK603" s="107">
        <v>25026.417138000001</v>
      </c>
      <c r="CL603" s="107">
        <v>1.5693980000000001</v>
      </c>
      <c r="CM603" s="107">
        <v>96.646000000000001</v>
      </c>
      <c r="CN603" s="107">
        <v>16632.810320000001</v>
      </c>
      <c r="CO603" s="107">
        <v>1.0430379999999999</v>
      </c>
      <c r="CP603" s="107">
        <v>69.786666999999994</v>
      </c>
      <c r="CQ603" s="107">
        <v>8301.4053359999998</v>
      </c>
      <c r="CR603" s="107">
        <v>0.52057799999999999</v>
      </c>
      <c r="CS603" s="107">
        <v>47.225555999999997</v>
      </c>
      <c r="CT603" s="107">
        <v>12322.287765999999</v>
      </c>
      <c r="CU603" s="107">
        <v>12330.30624</v>
      </c>
      <c r="CV603" s="107">
        <v>0.81893400000000005</v>
      </c>
      <c r="CW603" s="107">
        <v>68.254722000000001</v>
      </c>
      <c r="CX603" s="112">
        <v>9243.2388329999994</v>
      </c>
      <c r="CY603" s="107">
        <v>0.61390199999999995</v>
      </c>
      <c r="CZ603" s="107">
        <v>60.635832999999998</v>
      </c>
      <c r="DA603" s="112">
        <v>6157.4959419999996</v>
      </c>
      <c r="DB603" s="107">
        <v>0.40895900000000002</v>
      </c>
      <c r="DC603" s="107">
        <v>48.804443999999997</v>
      </c>
      <c r="DD603" s="112">
        <v>3100.5058220000001</v>
      </c>
      <c r="DE603" s="107">
        <v>0.205924</v>
      </c>
      <c r="DF603" s="107">
        <v>40.94</v>
      </c>
      <c r="DG603" s="107">
        <v>16462.20822</v>
      </c>
      <c r="DH603" s="112">
        <v>16476.069307999998</v>
      </c>
      <c r="DI603" s="107">
        <v>0.78881699999999999</v>
      </c>
      <c r="DJ603" s="107">
        <v>76.713333000000006</v>
      </c>
      <c r="DK603" s="112">
        <v>12359.771558</v>
      </c>
      <c r="DL603" s="107">
        <v>0.59174300000000002</v>
      </c>
      <c r="DM603" s="107">
        <v>68.017499999999998</v>
      </c>
      <c r="DN603" s="112">
        <v>8252.970088</v>
      </c>
      <c r="DO603" s="107">
        <v>0.395123</v>
      </c>
      <c r="DP603" s="107">
        <v>52.432777999999999</v>
      </c>
      <c r="DQ603" s="112">
        <v>4127.2445239999997</v>
      </c>
      <c r="DR603" s="107">
        <v>0.197598</v>
      </c>
      <c r="DS603" s="107">
        <v>42.141944000000002</v>
      </c>
      <c r="DT603" s="107">
        <v>11061.712385999999</v>
      </c>
      <c r="DU603" s="112">
        <v>11059.785024999999</v>
      </c>
      <c r="DV603" s="107">
        <v>11.321887</v>
      </c>
      <c r="DW603" s="107">
        <v>76.729444000000001</v>
      </c>
      <c r="DX603" s="112">
        <v>8280.3072749999992</v>
      </c>
      <c r="DY603" s="107">
        <v>8.4765390000000007</v>
      </c>
      <c r="DZ603" s="107">
        <v>67.697778</v>
      </c>
      <c r="EA603" s="112">
        <v>5525.1726650000001</v>
      </c>
      <c r="EB603" s="107">
        <v>5.6561120000000003</v>
      </c>
      <c r="EC603" s="107">
        <v>52.446111000000002</v>
      </c>
      <c r="ED603" s="112">
        <v>2770.6643589999999</v>
      </c>
      <c r="EE603" s="107">
        <v>2.836325</v>
      </c>
      <c r="EF603" s="107">
        <v>42.041666999999997</v>
      </c>
      <c r="EG603" s="107">
        <v>400723.68932399998</v>
      </c>
      <c r="EH603" s="111">
        <v>401726.32506200002</v>
      </c>
      <c r="EI603" s="107">
        <v>1.13446</v>
      </c>
      <c r="EJ603" s="107">
        <v>80.982302000000004</v>
      </c>
      <c r="EK603" s="112">
        <v>344708.98865299998</v>
      </c>
      <c r="EL603" s="107">
        <v>0.973445</v>
      </c>
      <c r="EM603" s="107">
        <v>74.338650999999999</v>
      </c>
      <c r="EN603" s="112">
        <v>302598.09912799997</v>
      </c>
      <c r="EO603" s="107">
        <v>0.85452600000000001</v>
      </c>
      <c r="EP603" s="107">
        <v>69.615078999999994</v>
      </c>
      <c r="EQ603" s="112">
        <v>250180.63425800001</v>
      </c>
      <c r="ER603" s="107">
        <v>0.70650100000000005</v>
      </c>
      <c r="ES603" s="107">
        <v>68.424603000000005</v>
      </c>
      <c r="ET603" s="112">
        <v>200380.66525600001</v>
      </c>
      <c r="EU603" s="107">
        <v>0.56586800000000004</v>
      </c>
      <c r="EV603" s="107">
        <v>64.443651000000003</v>
      </c>
      <c r="EW603" s="112">
        <v>150136.42598299999</v>
      </c>
      <c r="EX603" s="107">
        <v>0.42398000000000002</v>
      </c>
      <c r="EY603" s="107">
        <v>57.190238000000001</v>
      </c>
      <c r="EZ603" s="112">
        <v>99856.701537999994</v>
      </c>
      <c r="FA603" s="107">
        <v>0.28199200000000002</v>
      </c>
      <c r="FB603" s="107">
        <v>48.750714000000002</v>
      </c>
      <c r="FC603" s="112">
        <v>50655.969600999997</v>
      </c>
      <c r="FD603" s="107">
        <v>0.14305100000000001</v>
      </c>
      <c r="FE603" s="107">
        <v>41.661507999999998</v>
      </c>
      <c r="FF603" s="107">
        <v>1374.785703</v>
      </c>
      <c r="FG603" s="112">
        <v>1365.083928</v>
      </c>
      <c r="FH603" s="107">
        <v>4.0332210000000002</v>
      </c>
      <c r="FI603" s="107">
        <v>48.181666999999997</v>
      </c>
      <c r="FJ603" s="112">
        <v>688.16119100000003</v>
      </c>
      <c r="FK603" s="107">
        <v>2.0332129999999999</v>
      </c>
      <c r="FL603" s="107">
        <v>40.428635999999997</v>
      </c>
      <c r="FM603" s="107">
        <v>980.40928199999996</v>
      </c>
      <c r="FN603" s="112">
        <v>988.42643599999997</v>
      </c>
      <c r="FO603" s="107">
        <v>7.2364480000000002</v>
      </c>
      <c r="FP603" s="107">
        <v>42.396061000000003</v>
      </c>
      <c r="FQ603" s="112">
        <v>491.15758699999998</v>
      </c>
      <c r="FR603" s="107">
        <v>3.595853</v>
      </c>
      <c r="FS603" s="107">
        <v>38.625909</v>
      </c>
      <c r="FT603" s="107">
        <v>24.039408999999999</v>
      </c>
      <c r="FU603" s="107">
        <v>2.086754</v>
      </c>
      <c r="FV603" s="107">
        <v>61.7575</v>
      </c>
      <c r="FW603" s="107">
        <v>23.943619999999999</v>
      </c>
      <c r="FX603" s="107">
        <v>2.0784389999999999</v>
      </c>
      <c r="FY603" s="107">
        <v>62.151817999999999</v>
      </c>
      <c r="FZ603" s="107">
        <v>235452.659224</v>
      </c>
      <c r="GA603" s="107">
        <v>1.589874</v>
      </c>
      <c r="GB603" s="107">
        <v>98.022221999999999</v>
      </c>
      <c r="GC603" s="107">
        <v>249067.58541199999</v>
      </c>
      <c r="GD603" s="107">
        <v>1.6818070000000001</v>
      </c>
      <c r="GE603" s="113">
        <v>94.6</v>
      </c>
      <c r="GF603" s="113">
        <v>35.283788000000001</v>
      </c>
      <c r="GG603" s="113">
        <v>16.3</v>
      </c>
      <c r="GH603" s="113">
        <v>90.4</v>
      </c>
      <c r="GI603" s="113">
        <v>24.4</v>
      </c>
      <c r="GJ603" s="113">
        <v>20</v>
      </c>
      <c r="GK603" s="113">
        <v>230</v>
      </c>
      <c r="GL603" s="107">
        <v>0</v>
      </c>
      <c r="GM603" s="107">
        <v>7</v>
      </c>
      <c r="GN603" s="107">
        <v>0</v>
      </c>
      <c r="GO603" s="133">
        <v>0</v>
      </c>
      <c r="GP603" s="133">
        <v>0</v>
      </c>
      <c r="GQ603" s="133">
        <v>0</v>
      </c>
      <c r="GR603" s="133" t="s">
        <v>1106</v>
      </c>
      <c r="GS603" s="72"/>
      <c r="GT603" s="72">
        <v>0.83299999999999996</v>
      </c>
      <c r="GU603" s="72">
        <v>0.87270000000000003</v>
      </c>
      <c r="GV603" s="72">
        <v>0.89600000000000002</v>
      </c>
      <c r="GW603" s="72">
        <v>0.86380000000000001</v>
      </c>
      <c r="GX603" s="72" t="s">
        <v>1085</v>
      </c>
      <c r="GY603" s="72">
        <v>0.98</v>
      </c>
      <c r="GZ603" s="72">
        <v>450</v>
      </c>
      <c r="HA603" s="133" t="s">
        <v>1086</v>
      </c>
      <c r="HB603" s="133" t="s">
        <v>981</v>
      </c>
      <c r="HC603" s="53" t="str">
        <f t="shared" si="60"/>
        <v>316</v>
      </c>
      <c r="HD603" s="56">
        <f t="shared" si="65"/>
        <v>2021</v>
      </c>
      <c r="HF603" s="56" t="e">
        <f>MATCH(ROUND(#REF!,1),#REF!,0)</f>
        <v>#REF!</v>
      </c>
      <c r="HG603" s="56" t="e">
        <f>MATCH(ROUND(#REF!,1),#REF!,0)</f>
        <v>#REF!</v>
      </c>
      <c r="HH603" s="56" t="e">
        <f>MATCH(ROUND(#REF!,1),#REF!,0)</f>
        <v>#REF!</v>
      </c>
      <c r="HI603" s="56" t="e">
        <f>MATCH(ROUND(#REF!,1),#REF!,0)</f>
        <v>#REF!</v>
      </c>
      <c r="HK603" s="115">
        <f t="shared" si="62"/>
        <v>1</v>
      </c>
      <c r="HL603" s="115" t="str" cm="1">
        <f t="array" ref="HL603">IFERROR(INDEX(#REF!,'5. Data Set'!HH603),"")</f>
        <v/>
      </c>
      <c r="HN603" s="116" t="str" cm="1">
        <f t="array" ref="HN603">IF(IFERROR(INDEX($E$5:$E$900,SMALL(IF(ROUND($EH$5:$EH$900,1)=ROUND($EH603,1),ROW($EH$5:$EH$900)-4,""),1)),"")=$E603,"",IFERROR(INDEX($E$5:$E$900,SMALL(IF(ROUND($EH$5:$EH$900,1)=ROUND($EH603,1),ROW($EH$5:$EH$900)-4,""),1)),""))</f>
        <v/>
      </c>
      <c r="HO603" s="116" t="str" cm="1">
        <f t="array" ref="HO603">IF(IFERROR(INDEX($E$5:$E$900,SMALL(IF(ROUND($EH$5:$EH$900,1)=ROUND($EH603,1),ROW($EH$5:$EH$900)-4,""),2)),"")=$E603,"",IFERROR(INDEX($E$5:$E$900,SMALL(IF(ROUND($EH$5:$EH$900,1)=ROUND($EH603,1),ROW($EH$5:$EH$900)-4,""),2)),""))</f>
        <v/>
      </c>
      <c r="HP603" s="116" t="str" cm="1">
        <f t="array" ref="HP603">IF(IFERROR(INDEX($E$5:$E$900,SMALL(IF(ROUND($EH$5:$EH$900,1)=ROUND($EH603,1),ROW($EH$5:$EH$900)-4,""),3)),"")=$E603,"",IFERROR(INDEX($E$5:$E$900,SMALL(IF(ROUND($EH$5:$EH$900,1)=ROUND($EH603,1),ROW($EH$5:$EH$900)-4,""),3)),""))</f>
        <v/>
      </c>
      <c r="HQ603" s="117" t="str" cm="1">
        <f t="array" ref="HQ603">IF(IFERROR(INDEX($E$5:$E$900,SMALL(IF(ROUND($EH$5:$EH$900,1)=ROUND($EH603,1),ROW($EH$5:$EH$900)-4,""),4)),"")=$E603,"",IFERROR(INDEX($E$5:$E$900,SMALL(IF(ROUND($EH$5:$EH$900,1)=ROUND($EH603,1),ROW($EH$5:$EH$900)-4,""),4)),""))</f>
        <v/>
      </c>
      <c r="HR603" s="118"/>
      <c r="HS603" s="105" t="str">
        <f t="shared" si="63"/>
        <v>BCTV</v>
      </c>
      <c r="HT603" s="119" t="str">
        <f t="shared" si="64"/>
        <v/>
      </c>
      <c r="HU603" s="119" t="str">
        <f t="shared" si="64"/>
        <v/>
      </c>
      <c r="HV603" s="119" t="str">
        <f t="shared" si="64"/>
        <v/>
      </c>
      <c r="HW603" s="119" t="str">
        <f t="shared" si="61"/>
        <v/>
      </c>
    </row>
    <row r="604" spans="1:232" ht="12.75" customHeight="1" x14ac:dyDescent="0.25">
      <c r="A604" s="110" t="s">
        <v>1072</v>
      </c>
      <c r="B604" s="110" t="s">
        <v>1791</v>
      </c>
      <c r="C604" s="107" t="s">
        <v>1269</v>
      </c>
      <c r="D604" s="110">
        <v>2021</v>
      </c>
      <c r="E604" s="109" t="s">
        <v>1796</v>
      </c>
      <c r="F604" s="107" t="s">
        <v>300</v>
      </c>
      <c r="G604" s="107" t="s">
        <v>1076</v>
      </c>
      <c r="H604" s="107" t="s">
        <v>1076</v>
      </c>
      <c r="I604" s="107" t="s">
        <v>1076</v>
      </c>
      <c r="J604" s="107" t="s">
        <v>1076</v>
      </c>
      <c r="K604" s="107" t="s">
        <v>1076</v>
      </c>
      <c r="L604" s="107" t="s">
        <v>1076</v>
      </c>
      <c r="M604" s="107" t="s">
        <v>1076</v>
      </c>
      <c r="N604" s="107" t="s">
        <v>1076</v>
      </c>
      <c r="O604" s="107" t="s">
        <v>1076</v>
      </c>
      <c r="P604" s="107" t="s">
        <v>1076</v>
      </c>
      <c r="Q604" s="107" t="s">
        <v>1076</v>
      </c>
      <c r="R604" s="107" t="s">
        <v>1076</v>
      </c>
      <c r="S604" s="107" t="s">
        <v>1077</v>
      </c>
      <c r="T604" s="107" t="s">
        <v>1077</v>
      </c>
      <c r="U604" s="107" t="s">
        <v>1077</v>
      </c>
      <c r="V604" s="107" t="s">
        <v>1077</v>
      </c>
      <c r="W604" s="107" t="s">
        <v>18</v>
      </c>
      <c r="X604" s="105" t="s">
        <v>1119</v>
      </c>
      <c r="Y604" s="107" t="s">
        <v>296</v>
      </c>
      <c r="Z604" s="107">
        <v>1</v>
      </c>
      <c r="AA604" s="107" t="s">
        <v>1274</v>
      </c>
      <c r="AB604" s="110">
        <v>1</v>
      </c>
      <c r="AC604" s="110">
        <v>1</v>
      </c>
      <c r="AD604" s="107">
        <v>2904</v>
      </c>
      <c r="AE604" s="107">
        <v>6</v>
      </c>
      <c r="AF604" s="107">
        <v>2</v>
      </c>
      <c r="AG604" s="107">
        <v>32647</v>
      </c>
      <c r="AH604" s="107">
        <v>2</v>
      </c>
      <c r="AI604" s="107" t="s">
        <v>1305</v>
      </c>
      <c r="AJ604" s="110">
        <v>2</v>
      </c>
      <c r="AK604" s="110" t="s">
        <v>405</v>
      </c>
      <c r="AL604" s="107" t="s">
        <v>316</v>
      </c>
      <c r="AM604" s="107">
        <v>1</v>
      </c>
      <c r="AN604" s="110" t="s">
        <v>367</v>
      </c>
      <c r="AO604" s="110">
        <v>450</v>
      </c>
      <c r="AP604" s="107" t="s">
        <v>1793</v>
      </c>
      <c r="AQ604" s="107" t="s">
        <v>1081</v>
      </c>
      <c r="AR604" s="107" t="s">
        <v>1082</v>
      </c>
      <c r="AS604" s="107" t="s">
        <v>1134</v>
      </c>
      <c r="AT604" s="107" t="s">
        <v>478</v>
      </c>
      <c r="AU604" s="111">
        <v>16.912557</v>
      </c>
      <c r="AV604" s="111">
        <v>25.347446999999999</v>
      </c>
      <c r="AW604" s="111">
        <v>23.923759</v>
      </c>
      <c r="AX604" s="111">
        <v>13.487651</v>
      </c>
      <c r="AY604" s="111">
        <v>11.433354</v>
      </c>
      <c r="AZ604" s="111">
        <v>154.073904</v>
      </c>
      <c r="BA604" s="111">
        <v>10.011049</v>
      </c>
      <c r="BB604" s="111">
        <v>56.362594999999999</v>
      </c>
      <c r="BC604" s="111">
        <v>111.306217</v>
      </c>
      <c r="BD604" s="111">
        <v>24.755561</v>
      </c>
      <c r="BE604" s="111">
        <v>36.208221999999999</v>
      </c>
      <c r="BF604" s="111">
        <v>25.7</v>
      </c>
      <c r="BG604" s="107">
        <v>17838.179556999999</v>
      </c>
      <c r="BH604" s="112">
        <v>17839.282898000001</v>
      </c>
      <c r="BI604" s="111">
        <v>2.5762930000000002</v>
      </c>
      <c r="BJ604" s="112">
        <v>114.96166700000001</v>
      </c>
      <c r="BK604" s="112">
        <v>13365.036866</v>
      </c>
      <c r="BL604" s="111">
        <v>1.9301360000000001</v>
      </c>
      <c r="BM604" s="112">
        <v>114.968056</v>
      </c>
      <c r="BN604" s="112">
        <v>8892.6277690000006</v>
      </c>
      <c r="BO604" s="111">
        <v>1.2842450000000001</v>
      </c>
      <c r="BP604" s="112">
        <v>70.985556000000003</v>
      </c>
      <c r="BQ604" s="112">
        <v>4473.6526130000002</v>
      </c>
      <c r="BR604" s="111">
        <v>0.64607099999999995</v>
      </c>
      <c r="BS604" s="107">
        <v>53.749443999999997</v>
      </c>
      <c r="BT604" s="107">
        <v>220520.227946</v>
      </c>
      <c r="BU604" s="112">
        <v>220601.82147</v>
      </c>
      <c r="BV604" s="107">
        <v>3.7385000000000002</v>
      </c>
      <c r="BW604" s="107">
        <v>117.239722</v>
      </c>
      <c r="BX604" s="107">
        <v>165247.268499</v>
      </c>
      <c r="BY604" s="107">
        <v>2.8004159999999998</v>
      </c>
      <c r="BZ604" s="107">
        <v>116.38972200000001</v>
      </c>
      <c r="CA604" s="107">
        <v>110326.480235</v>
      </c>
      <c r="CB604" s="107">
        <v>1.869683</v>
      </c>
      <c r="CC604" s="107">
        <v>63.552222</v>
      </c>
      <c r="CD604" s="107">
        <v>55085.072469999999</v>
      </c>
      <c r="CE604" s="107">
        <v>0.93351700000000004</v>
      </c>
      <c r="CF604" s="107">
        <v>51.045000000000002</v>
      </c>
      <c r="CG604" s="107">
        <v>58938.980669999997</v>
      </c>
      <c r="CH604" s="112">
        <v>56634.472967000002</v>
      </c>
      <c r="CI604" s="107">
        <v>3.5515279999999998</v>
      </c>
      <c r="CJ604" s="107">
        <v>112.552222</v>
      </c>
      <c r="CK604" s="107">
        <v>44224.682879</v>
      </c>
      <c r="CL604" s="107">
        <v>2.7733140000000001</v>
      </c>
      <c r="CM604" s="107">
        <v>112.75</v>
      </c>
      <c r="CN604" s="107">
        <v>29397.911413999998</v>
      </c>
      <c r="CO604" s="107">
        <v>1.8435330000000001</v>
      </c>
      <c r="CP604" s="107">
        <v>75.610556000000003</v>
      </c>
      <c r="CQ604" s="107">
        <v>14718.350376</v>
      </c>
      <c r="CR604" s="107">
        <v>0.922983</v>
      </c>
      <c r="CS604" s="107">
        <v>53.319721999999999</v>
      </c>
      <c r="CT604" s="107">
        <v>30058.861524</v>
      </c>
      <c r="CU604" s="107">
        <v>30072.910268</v>
      </c>
      <c r="CV604" s="107">
        <v>1.997333</v>
      </c>
      <c r="CW604" s="107">
        <v>110.657222</v>
      </c>
      <c r="CX604" s="112">
        <v>22565.265039999998</v>
      </c>
      <c r="CY604" s="107">
        <v>1.4987029999999999</v>
      </c>
      <c r="CZ604" s="107">
        <v>111.003333</v>
      </c>
      <c r="DA604" s="112">
        <v>15033.420951</v>
      </c>
      <c r="DB604" s="107">
        <v>0.99846500000000005</v>
      </c>
      <c r="DC604" s="107">
        <v>71.675556</v>
      </c>
      <c r="DD604" s="112">
        <v>7478.3289249999998</v>
      </c>
      <c r="DE604" s="107">
        <v>0.49668299999999999</v>
      </c>
      <c r="DF604" s="107">
        <v>50.950277999999997</v>
      </c>
      <c r="DG604" s="107">
        <v>35724.682773</v>
      </c>
      <c r="DH604" s="112">
        <v>35791.491813000001</v>
      </c>
      <c r="DI604" s="107">
        <v>1.7135720000000001</v>
      </c>
      <c r="DJ604" s="107">
        <v>111.51388900000001</v>
      </c>
      <c r="DK604" s="112">
        <v>26800.983818000001</v>
      </c>
      <c r="DL604" s="107">
        <v>1.2831379999999999</v>
      </c>
      <c r="DM604" s="107">
        <v>111.333333</v>
      </c>
      <c r="DN604" s="112">
        <v>17803.357859</v>
      </c>
      <c r="DO604" s="107">
        <v>0.85236299999999998</v>
      </c>
      <c r="DP604" s="107">
        <v>72.789721999999998</v>
      </c>
      <c r="DQ604" s="112">
        <v>8942.7332729999998</v>
      </c>
      <c r="DR604" s="107">
        <v>0.428147</v>
      </c>
      <c r="DS604" s="107">
        <v>51.960555999999997</v>
      </c>
      <c r="DT604" s="107">
        <v>22448.058312000001</v>
      </c>
      <c r="DU604" s="112">
        <v>22531.053196000001</v>
      </c>
      <c r="DV604" s="107">
        <v>23.065007999999999</v>
      </c>
      <c r="DW604" s="107">
        <v>111.983056</v>
      </c>
      <c r="DX604" s="112">
        <v>16855.332076999999</v>
      </c>
      <c r="DY604" s="107">
        <v>17.25478</v>
      </c>
      <c r="DZ604" s="107">
        <v>111.78527800000001</v>
      </c>
      <c r="EA604" s="112">
        <v>11170.013934000001</v>
      </c>
      <c r="EB604" s="107">
        <v>11.434728</v>
      </c>
      <c r="EC604" s="107">
        <v>71.614166999999995</v>
      </c>
      <c r="ED604" s="112">
        <v>5618.5394619999997</v>
      </c>
      <c r="EE604" s="107">
        <v>5.7516910000000001</v>
      </c>
      <c r="EF604" s="107">
        <v>51.812221999999998</v>
      </c>
      <c r="EG604" s="107">
        <v>689213.58314700006</v>
      </c>
      <c r="EH604" s="111">
        <v>689342.30222399998</v>
      </c>
      <c r="EI604" s="107">
        <v>1.946677</v>
      </c>
      <c r="EJ604" s="107">
        <v>114.105238</v>
      </c>
      <c r="EK604" s="112">
        <v>600128.71647300001</v>
      </c>
      <c r="EL604" s="107">
        <v>1.6947410000000001</v>
      </c>
      <c r="EM604" s="107">
        <v>113.76388900000001</v>
      </c>
      <c r="EN604" s="112">
        <v>513541.85271599999</v>
      </c>
      <c r="EO604" s="107">
        <v>1.450223</v>
      </c>
      <c r="EP604" s="107">
        <v>114.748413</v>
      </c>
      <c r="EQ604" s="112">
        <v>433866.19997299998</v>
      </c>
      <c r="ER604" s="107">
        <v>1.225222</v>
      </c>
      <c r="ES604" s="107">
        <v>114.365317</v>
      </c>
      <c r="ET604" s="112">
        <v>343280.80941799999</v>
      </c>
      <c r="EU604" s="107">
        <v>0.96941200000000005</v>
      </c>
      <c r="EV604" s="107">
        <v>105.458016</v>
      </c>
      <c r="EW604" s="112">
        <v>259481.05825599999</v>
      </c>
      <c r="EX604" s="107">
        <v>0.732765</v>
      </c>
      <c r="EY604" s="107">
        <v>84.91</v>
      </c>
      <c r="EZ604" s="112">
        <v>171513.348077</v>
      </c>
      <c r="FA604" s="107">
        <v>0.48434700000000003</v>
      </c>
      <c r="FB604" s="107">
        <v>64.218889000000004</v>
      </c>
      <c r="FC604" s="112">
        <v>86550.904292000007</v>
      </c>
      <c r="FD604" s="107">
        <v>0.244417</v>
      </c>
      <c r="FE604" s="107">
        <v>49.879047999999997</v>
      </c>
      <c r="FF604" s="107">
        <v>1368.9550569999999</v>
      </c>
      <c r="FG604" s="112">
        <v>1356.2221730000001</v>
      </c>
      <c r="FH604" s="107">
        <v>4.0070379999999997</v>
      </c>
      <c r="FI604" s="107">
        <v>56.751061</v>
      </c>
      <c r="FJ604" s="112">
        <v>688.95139300000005</v>
      </c>
      <c r="FK604" s="107">
        <v>2.0355470000000002</v>
      </c>
      <c r="FL604" s="107">
        <v>45.242727000000002</v>
      </c>
      <c r="FM604" s="107">
        <v>979.15451599999994</v>
      </c>
      <c r="FN604" s="112">
        <v>988.09516099999996</v>
      </c>
      <c r="FO604" s="107">
        <v>7.2340229999999996</v>
      </c>
      <c r="FP604" s="107">
        <v>47.993636000000002</v>
      </c>
      <c r="FQ604" s="112">
        <v>491.889813</v>
      </c>
      <c r="FR604" s="107">
        <v>3.6012140000000001</v>
      </c>
      <c r="FS604" s="107">
        <v>43.813333</v>
      </c>
      <c r="FT604" s="107">
        <v>22.945910000000001</v>
      </c>
      <c r="FU604" s="107">
        <v>1.991832</v>
      </c>
      <c r="FV604" s="107">
        <v>80.668386999999996</v>
      </c>
      <c r="FW604" s="107">
        <v>22.929210999999999</v>
      </c>
      <c r="FX604" s="107">
        <v>1.990383</v>
      </c>
      <c r="FY604" s="107">
        <v>80.193749999999994</v>
      </c>
      <c r="FZ604" s="107">
        <v>367903.25616699998</v>
      </c>
      <c r="GA604" s="107">
        <v>2.484235</v>
      </c>
      <c r="GB604" s="107">
        <v>115.526111</v>
      </c>
      <c r="GC604" s="107">
        <v>620040.060773</v>
      </c>
      <c r="GD604" s="107">
        <v>4.1867669999999997</v>
      </c>
      <c r="GE604" s="113">
        <v>115.630278</v>
      </c>
      <c r="GF604" s="113">
        <v>41.392879000000001</v>
      </c>
      <c r="GG604" s="113">
        <v>21.9</v>
      </c>
      <c r="GH604" s="113">
        <v>79.2</v>
      </c>
      <c r="GI604" s="113">
        <v>29.9</v>
      </c>
      <c r="GJ604" s="113">
        <v>25.6</v>
      </c>
      <c r="GK604" s="113">
        <v>230</v>
      </c>
      <c r="GL604" s="107">
        <v>0</v>
      </c>
      <c r="GM604" s="107">
        <v>7</v>
      </c>
      <c r="GN604" s="107">
        <v>0</v>
      </c>
      <c r="GO604" s="133">
        <v>0</v>
      </c>
      <c r="GP604" s="133">
        <v>0</v>
      </c>
      <c r="GQ604" s="133">
        <v>0</v>
      </c>
      <c r="GR604" s="133" t="s">
        <v>1106</v>
      </c>
      <c r="GS604" s="72"/>
      <c r="GT604" s="72">
        <v>0.83299999999999996</v>
      </c>
      <c r="GU604" s="72">
        <v>0.87270000000000003</v>
      </c>
      <c r="GV604" s="72">
        <v>0.89600000000000002</v>
      </c>
      <c r="GW604" s="72">
        <v>0.86380000000000001</v>
      </c>
      <c r="GX604" s="72" t="s">
        <v>1085</v>
      </c>
      <c r="GY604" s="72">
        <v>0.98</v>
      </c>
      <c r="GZ604" s="72">
        <v>450</v>
      </c>
      <c r="HA604" s="133" t="s">
        <v>1086</v>
      </c>
      <c r="HB604" s="133" t="s">
        <v>981</v>
      </c>
      <c r="HC604" s="53" t="str">
        <f t="shared" si="60"/>
        <v>317</v>
      </c>
      <c r="HD604" s="56">
        <f t="shared" si="65"/>
        <v>2021</v>
      </c>
      <c r="HF604" s="56" t="e">
        <f>MATCH(ROUND(#REF!,1),#REF!,0)</f>
        <v>#REF!</v>
      </c>
      <c r="HG604" s="56" t="e">
        <f>MATCH(ROUND(#REF!,1),#REF!,0)</f>
        <v>#REF!</v>
      </c>
      <c r="HH604" s="56" t="e">
        <f>MATCH(ROUND(#REF!,1),#REF!,0)</f>
        <v>#REF!</v>
      </c>
      <c r="HI604" s="56" t="e">
        <f>MATCH(ROUND(#REF!,1),#REF!,0)</f>
        <v>#REF!</v>
      </c>
      <c r="HK604" s="115">
        <f t="shared" si="62"/>
        <v>1</v>
      </c>
      <c r="HL604" s="115" t="str" cm="1">
        <f t="array" ref="HL604">IFERROR(INDEX(#REF!,'5. Data Set'!HH604),"")</f>
        <v/>
      </c>
      <c r="HN604" s="116" t="str" cm="1">
        <f t="array" ref="HN604">IF(IFERROR(INDEX($E$5:$E$900,SMALL(IF(ROUND($EH$5:$EH$900,1)=ROUND($EH604,1),ROW($EH$5:$EH$900)-4,""),1)),"")=$E604,"",IFERROR(INDEX($E$5:$E$900,SMALL(IF(ROUND($EH$5:$EH$900,1)=ROUND($EH604,1),ROW($EH$5:$EH$900)-4,""),1)),""))</f>
        <v/>
      </c>
      <c r="HO604" s="116" t="str" cm="1">
        <f t="array" ref="HO604">IF(IFERROR(INDEX($E$5:$E$900,SMALL(IF(ROUND($EH$5:$EH$900,1)=ROUND($EH604,1),ROW($EH$5:$EH$900)-4,""),2)),"")=$E604,"",IFERROR(INDEX($E$5:$E$900,SMALL(IF(ROUND($EH$5:$EH$900,1)=ROUND($EH604,1),ROW($EH$5:$EH$900)-4,""),2)),""))</f>
        <v/>
      </c>
      <c r="HP604" s="116" t="str" cm="1">
        <f t="array" ref="HP604">IF(IFERROR(INDEX($E$5:$E$900,SMALL(IF(ROUND($EH$5:$EH$900,1)=ROUND($EH604,1),ROW($EH$5:$EH$900)-4,""),3)),"")=$E604,"",IFERROR(INDEX($E$5:$E$900,SMALL(IF(ROUND($EH$5:$EH$900,1)=ROUND($EH604,1),ROW($EH$5:$EH$900)-4,""),3)),""))</f>
        <v/>
      </c>
      <c r="HQ604" s="117" t="str" cm="1">
        <f t="array" ref="HQ604">IF(IFERROR(INDEX($E$5:$E$900,SMALL(IF(ROUND($EH$5:$EH$900,1)=ROUND($EH604,1),ROW($EH$5:$EH$900)-4,""),4)),"")=$E604,"",IFERROR(INDEX($E$5:$E$900,SMALL(IF(ROUND($EH$5:$EH$900,1)=ROUND($EH604,1),ROW($EH$5:$EH$900)-4,""),4)),""))</f>
        <v/>
      </c>
      <c r="HR604" s="118"/>
      <c r="HS604" s="105" t="str">
        <f t="shared" si="63"/>
        <v>BCTV</v>
      </c>
      <c r="HT604" s="119" t="str">
        <f t="shared" si="64"/>
        <v/>
      </c>
      <c r="HU604" s="119" t="str">
        <f t="shared" si="64"/>
        <v/>
      </c>
      <c r="HV604" s="119" t="str">
        <f t="shared" si="64"/>
        <v/>
      </c>
      <c r="HW604" s="119" t="str">
        <f t="shared" si="61"/>
        <v/>
      </c>
    </row>
    <row r="605" spans="1:232" ht="12.75" customHeight="1" x14ac:dyDescent="0.25">
      <c r="A605" s="110" t="s">
        <v>1072</v>
      </c>
      <c r="B605" s="110" t="s">
        <v>1797</v>
      </c>
      <c r="C605" s="107" t="s">
        <v>1269</v>
      </c>
      <c r="D605" s="110">
        <v>2021</v>
      </c>
      <c r="E605" s="109" t="s">
        <v>1798</v>
      </c>
      <c r="F605" s="107" t="s">
        <v>309</v>
      </c>
      <c r="G605" s="107" t="s">
        <v>1076</v>
      </c>
      <c r="H605" s="107" t="s">
        <v>1076</v>
      </c>
      <c r="I605" s="107" t="s">
        <v>1076</v>
      </c>
      <c r="J605" s="107" t="s">
        <v>1076</v>
      </c>
      <c r="K605" s="107" t="s">
        <v>1076</v>
      </c>
      <c r="L605" s="107" t="s">
        <v>1076</v>
      </c>
      <c r="M605" s="107" t="s">
        <v>1076</v>
      </c>
      <c r="N605" s="107" t="s">
        <v>1076</v>
      </c>
      <c r="O605" s="107" t="s">
        <v>1076</v>
      </c>
      <c r="P605" s="107" t="s">
        <v>1076</v>
      </c>
      <c r="Q605" s="107" t="s">
        <v>1076</v>
      </c>
      <c r="R605" s="107" t="s">
        <v>1076</v>
      </c>
      <c r="S605" s="107" t="s">
        <v>1077</v>
      </c>
      <c r="T605" s="107" t="s">
        <v>1077</v>
      </c>
      <c r="U605" s="107" t="s">
        <v>1077</v>
      </c>
      <c r="V605" s="107" t="s">
        <v>1077</v>
      </c>
      <c r="W605" s="107" t="s">
        <v>18</v>
      </c>
      <c r="X605" s="105" t="s">
        <v>1119</v>
      </c>
      <c r="Y605" s="107" t="s">
        <v>296</v>
      </c>
      <c r="Z605" s="107">
        <v>1</v>
      </c>
      <c r="AA605" s="107" t="s">
        <v>1795</v>
      </c>
      <c r="AB605" s="110">
        <v>1</v>
      </c>
      <c r="AC605" s="110">
        <v>1</v>
      </c>
      <c r="AD605" s="107">
        <v>2808</v>
      </c>
      <c r="AE605" s="107">
        <v>4</v>
      </c>
      <c r="AF605" s="107">
        <v>1</v>
      </c>
      <c r="AG605" s="107">
        <v>16263</v>
      </c>
      <c r="AH605" s="107">
        <v>2</v>
      </c>
      <c r="AI605" s="107" t="s">
        <v>1301</v>
      </c>
      <c r="AJ605" s="110">
        <v>2</v>
      </c>
      <c r="AK605" s="110" t="s">
        <v>405</v>
      </c>
      <c r="AL605" s="107" t="s">
        <v>316</v>
      </c>
      <c r="AM605" s="107">
        <v>2</v>
      </c>
      <c r="AN605" s="110" t="s">
        <v>493</v>
      </c>
      <c r="AO605" s="110">
        <v>600</v>
      </c>
      <c r="AP605" s="107" t="s">
        <v>1793</v>
      </c>
      <c r="AQ605" s="107" t="s">
        <v>1081</v>
      </c>
      <c r="AR605" s="107" t="s">
        <v>1082</v>
      </c>
      <c r="AS605" s="107" t="s">
        <v>1134</v>
      </c>
      <c r="AT605" s="107" t="s">
        <v>478</v>
      </c>
      <c r="AU605" s="111">
        <v>12.810584</v>
      </c>
      <c r="AV605" s="111">
        <v>14.932021000000001</v>
      </c>
      <c r="AW605" s="111">
        <v>13.263066</v>
      </c>
      <c r="AX605" s="111">
        <v>5.9563259999999998</v>
      </c>
      <c r="AY605" s="111">
        <v>5.3352579999999996</v>
      </c>
      <c r="AZ605" s="111">
        <v>76.513463000000002</v>
      </c>
      <c r="BA605" s="111">
        <v>6.3770160000000002</v>
      </c>
      <c r="BB605" s="111">
        <v>41.795599000000003</v>
      </c>
      <c r="BC605" s="111">
        <v>79.720693999999995</v>
      </c>
      <c r="BD605" s="111">
        <v>24.584097</v>
      </c>
      <c r="BE605" s="111">
        <v>15.856159999999999</v>
      </c>
      <c r="BF605" s="111">
        <v>15.2</v>
      </c>
      <c r="BG605" s="107">
        <v>13820.666198999999</v>
      </c>
      <c r="BH605" s="112">
        <v>13834.298665</v>
      </c>
      <c r="BI605" s="111">
        <v>1.997906</v>
      </c>
      <c r="BJ605" s="112">
        <v>108.051613</v>
      </c>
      <c r="BK605" s="112">
        <v>10376.734154</v>
      </c>
      <c r="BL605" s="111">
        <v>1.498575</v>
      </c>
      <c r="BM605" s="112">
        <v>97.352581000000001</v>
      </c>
      <c r="BN605" s="112">
        <v>6903.808599</v>
      </c>
      <c r="BO605" s="111">
        <v>0.99702599999999997</v>
      </c>
      <c r="BP605" s="112">
        <v>79.311612999999994</v>
      </c>
      <c r="BQ605" s="112">
        <v>3454.2979460000001</v>
      </c>
      <c r="BR605" s="111">
        <v>0.498859</v>
      </c>
      <c r="BS605" s="107">
        <v>66.274516000000006</v>
      </c>
      <c r="BT605" s="107">
        <v>137071.66839000001</v>
      </c>
      <c r="BU605" s="112">
        <v>137054.37147300001</v>
      </c>
      <c r="BV605" s="107">
        <v>2.3226360000000001</v>
      </c>
      <c r="BW605" s="107">
        <v>109.945806</v>
      </c>
      <c r="BX605" s="107">
        <v>102816.155556</v>
      </c>
      <c r="BY605" s="107">
        <v>1.742407</v>
      </c>
      <c r="BZ605" s="107">
        <v>98.914839000000001</v>
      </c>
      <c r="CA605" s="107">
        <v>68492.861598000003</v>
      </c>
      <c r="CB605" s="107">
        <v>1.160736</v>
      </c>
      <c r="CC605" s="107">
        <v>77.230644999999996</v>
      </c>
      <c r="CD605" s="107">
        <v>34267.238884999999</v>
      </c>
      <c r="CE605" s="107">
        <v>0.58072100000000004</v>
      </c>
      <c r="CF605" s="107">
        <v>65.332257999999996</v>
      </c>
      <c r="CG605" s="107">
        <v>37715.526562999999</v>
      </c>
      <c r="CH605" s="112">
        <v>37108.657618999998</v>
      </c>
      <c r="CI605" s="107">
        <v>2.3270710000000001</v>
      </c>
      <c r="CJ605" s="107">
        <v>122.33354799999999</v>
      </c>
      <c r="CK605" s="107">
        <v>28270.767054</v>
      </c>
      <c r="CL605" s="107">
        <v>1.77285</v>
      </c>
      <c r="CM605" s="107">
        <v>114.659032</v>
      </c>
      <c r="CN605" s="107">
        <v>18876.068101000001</v>
      </c>
      <c r="CO605" s="107">
        <v>1.1837120000000001</v>
      </c>
      <c r="CP605" s="107">
        <v>95.699032000000003</v>
      </c>
      <c r="CQ605" s="107">
        <v>9455.7628929999992</v>
      </c>
      <c r="CR605" s="107">
        <v>0.59296800000000005</v>
      </c>
      <c r="CS605" s="107">
        <v>69.714194000000006</v>
      </c>
      <c r="CT605" s="107">
        <v>12331.635618</v>
      </c>
      <c r="CU605" s="107">
        <v>12333.155884</v>
      </c>
      <c r="CV605" s="107">
        <v>0.81912300000000005</v>
      </c>
      <c r="CW605" s="107">
        <v>88.780322999999996</v>
      </c>
      <c r="CX605" s="112">
        <v>9223.6599330000008</v>
      </c>
      <c r="CY605" s="107">
        <v>0.61260199999999998</v>
      </c>
      <c r="CZ605" s="107">
        <v>82.705161000000004</v>
      </c>
      <c r="DA605" s="112">
        <v>6197.7198879999996</v>
      </c>
      <c r="DB605" s="107">
        <v>0.41163</v>
      </c>
      <c r="DC605" s="107">
        <v>71.836774000000005</v>
      </c>
      <c r="DD605" s="112">
        <v>3087.7074619999999</v>
      </c>
      <c r="DE605" s="107">
        <v>0.20507400000000001</v>
      </c>
      <c r="DF605" s="107">
        <v>63.802258000000002</v>
      </c>
      <c r="DG605" s="107">
        <v>16362.833811</v>
      </c>
      <c r="DH605" s="112">
        <v>16363.097513000001</v>
      </c>
      <c r="DI605" s="107">
        <v>0.78340799999999999</v>
      </c>
      <c r="DJ605" s="107">
        <v>98.24</v>
      </c>
      <c r="DK605" s="112">
        <v>12257.898219000001</v>
      </c>
      <c r="DL605" s="107">
        <v>0.58686499999999997</v>
      </c>
      <c r="DM605" s="107">
        <v>89.719354999999993</v>
      </c>
      <c r="DN605" s="112">
        <v>8166.5724849999997</v>
      </c>
      <c r="DO605" s="107">
        <v>0.39098699999999997</v>
      </c>
      <c r="DP605" s="107">
        <v>74.993226000000007</v>
      </c>
      <c r="DQ605" s="112">
        <v>4091.5504609999998</v>
      </c>
      <c r="DR605" s="107">
        <v>0.19588900000000001</v>
      </c>
      <c r="DS605" s="107">
        <v>65.747742000000002</v>
      </c>
      <c r="DT605" s="107">
        <v>11032.571365</v>
      </c>
      <c r="DU605" s="112">
        <v>11057.280514</v>
      </c>
      <c r="DV605" s="107">
        <v>11.319323000000001</v>
      </c>
      <c r="DW605" s="107">
        <v>99.029354999999995</v>
      </c>
      <c r="DX605" s="112">
        <v>8264.7033350000002</v>
      </c>
      <c r="DY605" s="107">
        <v>8.4605650000000008</v>
      </c>
      <c r="DZ605" s="107">
        <v>90.449354999999997</v>
      </c>
      <c r="EA605" s="112">
        <v>5496.7266060000002</v>
      </c>
      <c r="EB605" s="107">
        <v>5.6269910000000003</v>
      </c>
      <c r="EC605" s="107">
        <v>76.350967999999995</v>
      </c>
      <c r="ED605" s="112">
        <v>2752.8170639999998</v>
      </c>
      <c r="EE605" s="107">
        <v>2.8180550000000002</v>
      </c>
      <c r="EF605" s="107">
        <v>64.790323000000001</v>
      </c>
      <c r="EG605" s="107">
        <v>400667.284438</v>
      </c>
      <c r="EH605" s="111">
        <v>400521.08320699999</v>
      </c>
      <c r="EI605" s="107">
        <v>1.131057</v>
      </c>
      <c r="EJ605" s="107">
        <v>103.003471</v>
      </c>
      <c r="EK605" s="112">
        <v>351951.61249199999</v>
      </c>
      <c r="EL605" s="107">
        <v>0.99389799999999995</v>
      </c>
      <c r="EM605" s="107">
        <v>97.083305999999993</v>
      </c>
      <c r="EN605" s="112">
        <v>299573.14704700001</v>
      </c>
      <c r="EO605" s="107">
        <v>0.84598300000000004</v>
      </c>
      <c r="EP605" s="107">
        <v>91.623636000000005</v>
      </c>
      <c r="EQ605" s="112">
        <v>250114.243472</v>
      </c>
      <c r="ER605" s="107">
        <v>0.70631299999999997</v>
      </c>
      <c r="ES605" s="107">
        <v>89.241900999999999</v>
      </c>
      <c r="ET605" s="112">
        <v>202072.66232</v>
      </c>
      <c r="EU605" s="107">
        <v>0.57064599999999999</v>
      </c>
      <c r="EV605" s="107">
        <v>85.411321999999998</v>
      </c>
      <c r="EW605" s="112">
        <v>149706.62434899999</v>
      </c>
      <c r="EX605" s="107">
        <v>0.42276599999999998</v>
      </c>
      <c r="EY605" s="107">
        <v>77.510413</v>
      </c>
      <c r="EZ605" s="112">
        <v>101114.596886</v>
      </c>
      <c r="FA605" s="107">
        <v>0.28554400000000002</v>
      </c>
      <c r="FB605" s="107">
        <v>69.744050000000001</v>
      </c>
      <c r="FC605" s="112">
        <v>49975.99525</v>
      </c>
      <c r="FD605" s="107">
        <v>0.14113000000000001</v>
      </c>
      <c r="FE605" s="107">
        <v>63.248429999999999</v>
      </c>
      <c r="FF605" s="107">
        <v>1314.572075</v>
      </c>
      <c r="FG605" s="112">
        <v>1326.563398</v>
      </c>
      <c r="FH605" s="107">
        <v>3.9194100000000001</v>
      </c>
      <c r="FI605" s="107">
        <v>69.302786999999995</v>
      </c>
      <c r="FJ605" s="112">
        <v>653.95950000000005</v>
      </c>
      <c r="FK605" s="107">
        <v>1.9321619999999999</v>
      </c>
      <c r="FL605" s="107">
        <v>62.553607</v>
      </c>
      <c r="FM605" s="107">
        <v>972.84771999999998</v>
      </c>
      <c r="FN605" s="112">
        <v>963.04117499999995</v>
      </c>
      <c r="FO605" s="107">
        <v>7.0505979999999999</v>
      </c>
      <c r="FP605" s="107">
        <v>64.436721000000006</v>
      </c>
      <c r="FQ605" s="112">
        <v>487.18088299999999</v>
      </c>
      <c r="FR605" s="107">
        <v>3.5667390000000001</v>
      </c>
      <c r="FS605" s="107">
        <v>61.407541000000002</v>
      </c>
      <c r="FT605" s="107">
        <v>24.099423999999999</v>
      </c>
      <c r="FU605" s="107">
        <v>2.0919639999999999</v>
      </c>
      <c r="FV605" s="107">
        <v>85.063999999999993</v>
      </c>
      <c r="FW605" s="107">
        <v>24.207649</v>
      </c>
      <c r="FX605" s="107">
        <v>2.1013579999999998</v>
      </c>
      <c r="FY605" s="107">
        <v>85.506666999999993</v>
      </c>
      <c r="FZ605" s="107">
        <v>241357.60333000001</v>
      </c>
      <c r="GA605" s="107">
        <v>1.6297459999999999</v>
      </c>
      <c r="GB605" s="107">
        <v>110.72580600000001</v>
      </c>
      <c r="GC605" s="107">
        <v>252682.234773</v>
      </c>
      <c r="GD605" s="107">
        <v>1.706215</v>
      </c>
      <c r="GE605" s="113">
        <v>107.605806</v>
      </c>
      <c r="GF605" s="113">
        <v>59.074917999999997</v>
      </c>
      <c r="GG605" s="113">
        <v>12.2</v>
      </c>
      <c r="GH605" s="113">
        <v>57.7</v>
      </c>
      <c r="GI605" s="113">
        <v>19.7</v>
      </c>
      <c r="GJ605" s="113">
        <v>15.2</v>
      </c>
      <c r="GK605" s="113">
        <v>230</v>
      </c>
      <c r="GL605" s="107">
        <v>0</v>
      </c>
      <c r="GM605" s="107">
        <v>2</v>
      </c>
      <c r="GN605" s="107">
        <v>0</v>
      </c>
      <c r="GO605" s="133">
        <v>0</v>
      </c>
      <c r="GP605" s="133">
        <v>0</v>
      </c>
      <c r="GQ605" s="133">
        <v>0</v>
      </c>
      <c r="GR605" s="133" t="s">
        <v>1103</v>
      </c>
      <c r="GS605" s="72"/>
      <c r="GT605" s="72">
        <v>0.83050000000000002</v>
      </c>
      <c r="GU605" s="72">
        <v>0.90190000000000003</v>
      </c>
      <c r="GV605" s="72">
        <v>0.94020000000000004</v>
      </c>
      <c r="GW605" s="72">
        <v>0.94020000000000004</v>
      </c>
      <c r="GX605" s="72" t="s">
        <v>1085</v>
      </c>
      <c r="GY605" s="72">
        <v>0.96</v>
      </c>
      <c r="GZ605" s="72">
        <v>600</v>
      </c>
      <c r="HA605" s="133" t="s">
        <v>1086</v>
      </c>
      <c r="HB605" s="133" t="s">
        <v>981</v>
      </c>
      <c r="HC605" s="53" t="str">
        <f t="shared" si="60"/>
        <v>318</v>
      </c>
      <c r="HD605" s="56">
        <f t="shared" si="65"/>
        <v>2021</v>
      </c>
      <c r="HF605" s="56" t="e">
        <f>MATCH(ROUND(#REF!,1),#REF!,0)</f>
        <v>#REF!</v>
      </c>
      <c r="HG605" s="56" t="e">
        <f>MATCH(ROUND(#REF!,1),#REF!,0)</f>
        <v>#REF!</v>
      </c>
      <c r="HH605" s="56" t="e">
        <f>MATCH(ROUND(#REF!,1),#REF!,0)</f>
        <v>#REF!</v>
      </c>
      <c r="HI605" s="56" t="e">
        <f>MATCH(ROUND(#REF!,1),#REF!,0)</f>
        <v>#REF!</v>
      </c>
      <c r="HK605" s="115">
        <f t="shared" si="62"/>
        <v>1</v>
      </c>
      <c r="HL605" s="115" t="str" cm="1">
        <f t="array" ref="HL605">IFERROR(INDEX(#REF!,'5. Data Set'!HH605),"")</f>
        <v/>
      </c>
      <c r="HN605" s="116" t="str" cm="1">
        <f t="array" ref="HN605">IF(IFERROR(INDEX($E$5:$E$900,SMALL(IF(ROUND($EH$5:$EH$900,1)=ROUND($EH605,1),ROW($EH$5:$EH$900)-4,""),1)),"")=$E605,"",IFERROR(INDEX($E$5:$E$900,SMALL(IF(ROUND($EH$5:$EH$900,1)=ROUND($EH605,1),ROW($EH$5:$EH$900)-4,""),1)),""))</f>
        <v/>
      </c>
      <c r="HO605" s="116" t="str" cm="1">
        <f t="array" ref="HO605">IF(IFERROR(INDEX($E$5:$E$900,SMALL(IF(ROUND($EH$5:$EH$900,1)=ROUND($EH605,1),ROW($EH$5:$EH$900)-4,""),2)),"")=$E605,"",IFERROR(INDEX($E$5:$E$900,SMALL(IF(ROUND($EH$5:$EH$900,1)=ROUND($EH605,1),ROW($EH$5:$EH$900)-4,""),2)),""))</f>
        <v/>
      </c>
      <c r="HP605" s="116" t="str" cm="1">
        <f t="array" ref="HP605">IF(IFERROR(INDEX($E$5:$E$900,SMALL(IF(ROUND($EH$5:$EH$900,1)=ROUND($EH605,1),ROW($EH$5:$EH$900)-4,""),3)),"")=$E605,"",IFERROR(INDEX($E$5:$E$900,SMALL(IF(ROUND($EH$5:$EH$900,1)=ROUND($EH605,1),ROW($EH$5:$EH$900)-4,""),3)),""))</f>
        <v/>
      </c>
      <c r="HQ605" s="117" t="str" cm="1">
        <f t="array" ref="HQ605">IF(IFERROR(INDEX($E$5:$E$900,SMALL(IF(ROUND($EH$5:$EH$900,1)=ROUND($EH605,1),ROW($EH$5:$EH$900)-4,""),4)),"")=$E605,"",IFERROR(INDEX($E$5:$E$900,SMALL(IF(ROUND($EH$5:$EH$900,1)=ROUND($EH605,1),ROW($EH$5:$EH$900)-4,""),4)),""))</f>
        <v/>
      </c>
      <c r="HR605" s="118"/>
      <c r="HS605" s="105" t="str">
        <f t="shared" si="63"/>
        <v>BCTW</v>
      </c>
      <c r="HT605" s="119" t="str">
        <f t="shared" si="64"/>
        <v/>
      </c>
      <c r="HU605" s="119" t="str">
        <f t="shared" si="64"/>
        <v/>
      </c>
      <c r="HV605" s="119" t="str">
        <f t="shared" si="64"/>
        <v/>
      </c>
      <c r="HW605" s="119" t="str">
        <f t="shared" si="61"/>
        <v/>
      </c>
    </row>
    <row r="606" spans="1:232" ht="12.75" customHeight="1" x14ac:dyDescent="0.25">
      <c r="A606" s="110" t="s">
        <v>1072</v>
      </c>
      <c r="B606" s="110" t="s">
        <v>1797</v>
      </c>
      <c r="C606" s="107" t="s">
        <v>1269</v>
      </c>
      <c r="D606" s="110">
        <v>2021</v>
      </c>
      <c r="E606" s="109" t="s">
        <v>1799</v>
      </c>
      <c r="F606" s="107" t="s">
        <v>1097</v>
      </c>
      <c r="G606" s="107" t="s">
        <v>1076</v>
      </c>
      <c r="H606" s="107" t="s">
        <v>1076</v>
      </c>
      <c r="I606" s="107" t="s">
        <v>1076</v>
      </c>
      <c r="J606" s="107" t="s">
        <v>1076</v>
      </c>
      <c r="K606" s="107" t="s">
        <v>1076</v>
      </c>
      <c r="L606" s="107" t="s">
        <v>1076</v>
      </c>
      <c r="M606" s="107" t="s">
        <v>1076</v>
      </c>
      <c r="N606" s="107" t="s">
        <v>1076</v>
      </c>
      <c r="O606" s="107" t="s">
        <v>1076</v>
      </c>
      <c r="P606" s="107" t="s">
        <v>1076</v>
      </c>
      <c r="Q606" s="107" t="s">
        <v>1076</v>
      </c>
      <c r="R606" s="107" t="s">
        <v>1076</v>
      </c>
      <c r="S606" s="107" t="s">
        <v>1077</v>
      </c>
      <c r="T606" s="107" t="s">
        <v>1077</v>
      </c>
      <c r="U606" s="107" t="s">
        <v>1077</v>
      </c>
      <c r="V606" s="107" t="s">
        <v>1077</v>
      </c>
      <c r="W606" s="107" t="s">
        <v>18</v>
      </c>
      <c r="X606" s="105" t="s">
        <v>1119</v>
      </c>
      <c r="Y606" s="107" t="s">
        <v>296</v>
      </c>
      <c r="Z606" s="107">
        <v>1</v>
      </c>
      <c r="AA606" s="107" t="s">
        <v>1282</v>
      </c>
      <c r="AB606" s="110">
        <v>1</v>
      </c>
      <c r="AC606" s="110">
        <v>1</v>
      </c>
      <c r="AD606" s="107">
        <v>3504</v>
      </c>
      <c r="AE606" s="107">
        <v>2</v>
      </c>
      <c r="AF606" s="107">
        <v>2</v>
      </c>
      <c r="AG606" s="107">
        <v>16136</v>
      </c>
      <c r="AH606" s="107">
        <v>2</v>
      </c>
      <c r="AI606" s="107" t="s">
        <v>1301</v>
      </c>
      <c r="AJ606" s="110">
        <v>2</v>
      </c>
      <c r="AK606" s="110" t="s">
        <v>405</v>
      </c>
      <c r="AL606" s="107" t="s">
        <v>316</v>
      </c>
      <c r="AM606" s="107">
        <v>2</v>
      </c>
      <c r="AN606" s="110" t="s">
        <v>493</v>
      </c>
      <c r="AO606" s="110">
        <v>600</v>
      </c>
      <c r="AP606" s="107" t="s">
        <v>1793</v>
      </c>
      <c r="AQ606" s="107" t="s">
        <v>1081</v>
      </c>
      <c r="AR606" s="107" t="s">
        <v>1082</v>
      </c>
      <c r="AS606" s="107" t="s">
        <v>1134</v>
      </c>
      <c r="AT606" s="107" t="s">
        <v>478</v>
      </c>
      <c r="AU606" s="111">
        <v>7.092517</v>
      </c>
      <c r="AV606" s="111">
        <v>10.729373000000001</v>
      </c>
      <c r="AW606" s="111">
        <v>7.1882510000000002</v>
      </c>
      <c r="AX606" s="111">
        <v>4.496982</v>
      </c>
      <c r="AY606" s="111">
        <v>4.7927799999999996</v>
      </c>
      <c r="AZ606" s="111">
        <v>7.668749</v>
      </c>
      <c r="BA606" s="111">
        <v>4.5613970000000004</v>
      </c>
      <c r="BB606" s="111">
        <v>45.465184999999998</v>
      </c>
      <c r="BC606" s="111">
        <v>83.656715000000005</v>
      </c>
      <c r="BD606" s="111">
        <v>19.878983999999999</v>
      </c>
      <c r="BE606" s="111">
        <v>11.998351</v>
      </c>
      <c r="BF606" s="111">
        <v>9.3000000000000007</v>
      </c>
      <c r="BG606" s="107">
        <v>6033.5113119999996</v>
      </c>
      <c r="BH606" s="112">
        <v>5989.1419480000004</v>
      </c>
      <c r="BI606" s="111">
        <v>0.86493299999999995</v>
      </c>
      <c r="BJ606" s="112">
        <v>75.146773999999994</v>
      </c>
      <c r="BK606" s="112">
        <v>4540.809182</v>
      </c>
      <c r="BL606" s="111">
        <v>0.65576900000000005</v>
      </c>
      <c r="BM606" s="112">
        <v>71.508065000000002</v>
      </c>
      <c r="BN606" s="112">
        <v>3009.8552020000002</v>
      </c>
      <c r="BO606" s="111">
        <v>0.434674</v>
      </c>
      <c r="BP606" s="112">
        <v>64.976774000000006</v>
      </c>
      <c r="BQ606" s="112">
        <v>1502.109526</v>
      </c>
      <c r="BR606" s="111">
        <v>0.21693000000000001</v>
      </c>
      <c r="BS606" s="107">
        <v>60.532902999999997</v>
      </c>
      <c r="BT606" s="107">
        <v>78425.768182999993</v>
      </c>
      <c r="BU606" s="112">
        <v>78169.393798999998</v>
      </c>
      <c r="BV606" s="107">
        <v>1.3247230000000001</v>
      </c>
      <c r="BW606" s="107">
        <v>77.119354999999999</v>
      </c>
      <c r="BX606" s="107">
        <v>58832.914736999999</v>
      </c>
      <c r="BY606" s="107">
        <v>0.997031</v>
      </c>
      <c r="BZ606" s="107">
        <v>72.753225999999998</v>
      </c>
      <c r="CA606" s="107">
        <v>39314.726835000001</v>
      </c>
      <c r="CB606" s="107">
        <v>0.66625999999999996</v>
      </c>
      <c r="CC606" s="107">
        <v>65.435160999999994</v>
      </c>
      <c r="CD606" s="107">
        <v>19594.734406</v>
      </c>
      <c r="CE606" s="107">
        <v>0.33206799999999997</v>
      </c>
      <c r="CF606" s="107">
        <v>60.059354999999996</v>
      </c>
      <c r="CG606" s="107">
        <v>14019.972076</v>
      </c>
      <c r="CH606" s="112">
        <v>14057.590493</v>
      </c>
      <c r="CI606" s="107">
        <v>0.88154699999999997</v>
      </c>
      <c r="CJ606" s="107">
        <v>76.823548000000002</v>
      </c>
      <c r="CK606" s="107">
        <v>10487.837555</v>
      </c>
      <c r="CL606" s="107">
        <v>0.65768899999999997</v>
      </c>
      <c r="CM606" s="107">
        <v>71.171935000000005</v>
      </c>
      <c r="CN606" s="107">
        <v>7022.7095429999999</v>
      </c>
      <c r="CO606" s="107">
        <v>0.44039200000000001</v>
      </c>
      <c r="CP606" s="107">
        <v>64.485805999999997</v>
      </c>
      <c r="CQ606" s="107">
        <v>3487.092369</v>
      </c>
      <c r="CR606" s="107">
        <v>0.21867400000000001</v>
      </c>
      <c r="CS606" s="107">
        <v>59.311934999999998</v>
      </c>
      <c r="CT606" s="107">
        <v>7755.8188920000002</v>
      </c>
      <c r="CU606" s="107">
        <v>7758.1128639999997</v>
      </c>
      <c r="CV606" s="107">
        <v>0.515266</v>
      </c>
      <c r="CW606" s="107">
        <v>68.412581000000003</v>
      </c>
      <c r="CX606" s="112">
        <v>5819.2058159999997</v>
      </c>
      <c r="CY606" s="107">
        <v>0.38649099999999997</v>
      </c>
      <c r="CZ606" s="107">
        <v>65.528064999999998</v>
      </c>
      <c r="DA606" s="112">
        <v>3884.4071079999999</v>
      </c>
      <c r="DB606" s="107">
        <v>0.257988</v>
      </c>
      <c r="DC606" s="107">
        <v>61.840645000000002</v>
      </c>
      <c r="DD606" s="112">
        <v>1938.5169109999999</v>
      </c>
      <c r="DE606" s="107">
        <v>0.128749</v>
      </c>
      <c r="DF606" s="107">
        <v>58.343547999999998</v>
      </c>
      <c r="DG606" s="107">
        <v>11758.016115</v>
      </c>
      <c r="DH606" s="112">
        <v>11782.368897</v>
      </c>
      <c r="DI606" s="107">
        <v>0.56409900000000002</v>
      </c>
      <c r="DJ606" s="107">
        <v>71.148065000000003</v>
      </c>
      <c r="DK606" s="112">
        <v>8806.5200719999993</v>
      </c>
      <c r="DL606" s="107">
        <v>0.42162500000000003</v>
      </c>
      <c r="DM606" s="107">
        <v>67.821290000000005</v>
      </c>
      <c r="DN606" s="112">
        <v>5887.4155190000001</v>
      </c>
      <c r="DO606" s="107">
        <v>0.28186899999999998</v>
      </c>
      <c r="DP606" s="107">
        <v>62.926129000000003</v>
      </c>
      <c r="DQ606" s="112">
        <v>2937.9249719999998</v>
      </c>
      <c r="DR606" s="107">
        <v>0.14065800000000001</v>
      </c>
      <c r="DS606" s="107">
        <v>58.854838999999998</v>
      </c>
      <c r="DT606" s="107">
        <v>882.18232599999999</v>
      </c>
      <c r="DU606" s="112">
        <v>883.423588</v>
      </c>
      <c r="DV606" s="107">
        <v>0.90436000000000005</v>
      </c>
      <c r="DW606" s="107">
        <v>70.785805999999994</v>
      </c>
      <c r="DX606" s="112">
        <v>656.61153000000002</v>
      </c>
      <c r="DY606" s="107">
        <v>0.67217199999999999</v>
      </c>
      <c r="DZ606" s="107">
        <v>67.528064999999998</v>
      </c>
      <c r="EA606" s="112">
        <v>439.35585800000001</v>
      </c>
      <c r="EB606" s="107">
        <v>0.449768</v>
      </c>
      <c r="EC606" s="107">
        <v>63.104838999999998</v>
      </c>
      <c r="ED606" s="112">
        <v>221.98740699999999</v>
      </c>
      <c r="EE606" s="107">
        <v>0.22724800000000001</v>
      </c>
      <c r="EF606" s="107">
        <v>59.555160999999998</v>
      </c>
      <c r="EG606" s="107">
        <v>227039.944682</v>
      </c>
      <c r="EH606" s="111">
        <v>227668.184469</v>
      </c>
      <c r="EI606" s="107">
        <v>0.642926</v>
      </c>
      <c r="EJ606" s="107">
        <v>75.727520999999996</v>
      </c>
      <c r="EK606" s="112">
        <v>198364.39733400001</v>
      </c>
      <c r="EL606" s="107">
        <v>0.56017399999999995</v>
      </c>
      <c r="EM606" s="107">
        <v>72.082892999999999</v>
      </c>
      <c r="EN606" s="112">
        <v>169672.032595</v>
      </c>
      <c r="EO606" s="107">
        <v>0.47914699999999999</v>
      </c>
      <c r="EP606" s="107">
        <v>69.451982999999998</v>
      </c>
      <c r="EQ606" s="112">
        <v>141731.34780600001</v>
      </c>
      <c r="ER606" s="107">
        <v>0.40024399999999999</v>
      </c>
      <c r="ES606" s="107">
        <v>66.850496000000007</v>
      </c>
      <c r="ET606" s="112">
        <v>113453.88585599999</v>
      </c>
      <c r="EU606" s="107">
        <v>0.32039000000000001</v>
      </c>
      <c r="EV606" s="107">
        <v>64.809916999999999</v>
      </c>
      <c r="EW606" s="112">
        <v>83092.065015999993</v>
      </c>
      <c r="EX606" s="107">
        <v>0.234649</v>
      </c>
      <c r="EY606" s="107">
        <v>62.567850999999997</v>
      </c>
      <c r="EZ606" s="112">
        <v>56699.002603000001</v>
      </c>
      <c r="FA606" s="107">
        <v>0.16011600000000001</v>
      </c>
      <c r="FB606" s="107">
        <v>60.277355</v>
      </c>
      <c r="FC606" s="112">
        <v>28602.531491000002</v>
      </c>
      <c r="FD606" s="107">
        <v>8.0771999999999997E-2</v>
      </c>
      <c r="FE606" s="107">
        <v>57.845207000000002</v>
      </c>
      <c r="FF606" s="107">
        <v>1332.287208</v>
      </c>
      <c r="FG606" s="112">
        <v>1339.6186809999999</v>
      </c>
      <c r="FH606" s="107">
        <v>3.9579819999999999</v>
      </c>
      <c r="FI606" s="107">
        <v>63.103115000000003</v>
      </c>
      <c r="FJ606" s="112">
        <v>669.46450300000004</v>
      </c>
      <c r="FK606" s="107">
        <v>1.9779720000000001</v>
      </c>
      <c r="FL606" s="107">
        <v>60.018524999999997</v>
      </c>
      <c r="FM606" s="107">
        <v>969.01546099999996</v>
      </c>
      <c r="FN606" s="112">
        <v>967.68057099999999</v>
      </c>
      <c r="FO606" s="107">
        <v>7.0845640000000003</v>
      </c>
      <c r="FP606" s="107">
        <v>60.892459000000002</v>
      </c>
      <c r="FQ606" s="112">
        <v>485.39953700000001</v>
      </c>
      <c r="FR606" s="107">
        <v>3.5536970000000001</v>
      </c>
      <c r="FS606" s="107">
        <v>59.078361000000001</v>
      </c>
      <c r="FT606" s="107">
        <v>17.363292999999999</v>
      </c>
      <c r="FU606" s="107">
        <v>1.5072300000000001</v>
      </c>
      <c r="FV606" s="107">
        <v>76.158666999999994</v>
      </c>
      <c r="FW606" s="107">
        <v>17.512354999999999</v>
      </c>
      <c r="FX606" s="107">
        <v>1.52017</v>
      </c>
      <c r="FY606" s="107">
        <v>76.131428999999997</v>
      </c>
      <c r="FZ606" s="107">
        <v>120457.296097</v>
      </c>
      <c r="GA606" s="107">
        <v>0.81337700000000002</v>
      </c>
      <c r="GB606" s="107">
        <v>77.187419000000006</v>
      </c>
      <c r="GC606" s="134">
        <v>138501.186586</v>
      </c>
      <c r="GD606" s="134">
        <v>0.93521699999999996</v>
      </c>
      <c r="GE606" s="113">
        <v>77.945483999999993</v>
      </c>
      <c r="GF606" s="113">
        <v>55.685574000000003</v>
      </c>
      <c r="GG606" s="113">
        <v>6.3</v>
      </c>
      <c r="GH606" s="113">
        <v>61.7</v>
      </c>
      <c r="GI606" s="113">
        <v>15.4</v>
      </c>
      <c r="GJ606" s="113">
        <v>9.1999999999999993</v>
      </c>
      <c r="GK606" s="113">
        <v>230</v>
      </c>
      <c r="GL606" s="107">
        <v>0</v>
      </c>
      <c r="GM606" s="107">
        <v>2</v>
      </c>
      <c r="GN606" s="107">
        <v>0</v>
      </c>
      <c r="GO606" s="133">
        <v>0</v>
      </c>
      <c r="GP606" s="133">
        <v>0</v>
      </c>
      <c r="GQ606" s="133">
        <v>0</v>
      </c>
      <c r="GR606" s="133" t="s">
        <v>1103</v>
      </c>
      <c r="GS606" s="72"/>
      <c r="GT606" s="72">
        <v>0.83050000000000002</v>
      </c>
      <c r="GU606" s="72">
        <v>0.90190000000000003</v>
      </c>
      <c r="GV606" s="72">
        <v>0.94020000000000004</v>
      </c>
      <c r="GW606" s="72">
        <v>0.94020000000000004</v>
      </c>
      <c r="GX606" s="72" t="s">
        <v>1085</v>
      </c>
      <c r="GY606" s="72">
        <v>0.96</v>
      </c>
      <c r="GZ606" s="72">
        <v>600</v>
      </c>
      <c r="HA606" s="133" t="s">
        <v>1086</v>
      </c>
      <c r="HB606" s="133" t="s">
        <v>981</v>
      </c>
      <c r="HC606" s="53" t="str">
        <f t="shared" si="60"/>
        <v>319</v>
      </c>
      <c r="HD606" s="56">
        <f t="shared" si="65"/>
        <v>2021</v>
      </c>
      <c r="HF606" s="56" t="e">
        <f>MATCH(ROUND(#REF!,1),#REF!,0)</f>
        <v>#REF!</v>
      </c>
      <c r="HG606" s="56" t="e">
        <f>MATCH(ROUND(#REF!,1),#REF!,0)</f>
        <v>#REF!</v>
      </c>
      <c r="HH606" s="56" t="e">
        <f>MATCH(ROUND(#REF!,1),#REF!,0)</f>
        <v>#REF!</v>
      </c>
      <c r="HI606" s="56" t="e">
        <f>MATCH(ROUND(#REF!,1),#REF!,0)</f>
        <v>#REF!</v>
      </c>
      <c r="HK606" s="115">
        <f t="shared" si="62"/>
        <v>1</v>
      </c>
      <c r="HL606" s="115" t="str" cm="1">
        <f t="array" ref="HL606">IFERROR(INDEX(#REF!,'5. Data Set'!HH606),"")</f>
        <v/>
      </c>
      <c r="HN606" s="116" t="str" cm="1">
        <f t="array" ref="HN606">IF(IFERROR(INDEX($E$5:$E$900,SMALL(IF(ROUND($EH$5:$EH$900,1)=ROUND($EH606,1),ROW($EH$5:$EH$900)-4,""),1)),"")=$E606,"",IFERROR(INDEX($E$5:$E$900,SMALL(IF(ROUND($EH$5:$EH$900,1)=ROUND($EH606,1),ROW($EH$5:$EH$900)-4,""),1)),""))</f>
        <v/>
      </c>
      <c r="HO606" s="116" t="str" cm="1">
        <f t="array" ref="HO606">IF(IFERROR(INDEX($E$5:$E$900,SMALL(IF(ROUND($EH$5:$EH$900,1)=ROUND($EH606,1),ROW($EH$5:$EH$900)-4,""),2)),"")=$E606,"",IFERROR(INDEX($E$5:$E$900,SMALL(IF(ROUND($EH$5:$EH$900,1)=ROUND($EH606,1),ROW($EH$5:$EH$900)-4,""),2)),""))</f>
        <v/>
      </c>
      <c r="HP606" s="116" t="str" cm="1">
        <f t="array" ref="HP606">IF(IFERROR(INDEX($E$5:$E$900,SMALL(IF(ROUND($EH$5:$EH$900,1)=ROUND($EH606,1),ROW($EH$5:$EH$900)-4,""),3)),"")=$E606,"",IFERROR(INDEX($E$5:$E$900,SMALL(IF(ROUND($EH$5:$EH$900,1)=ROUND($EH606,1),ROW($EH$5:$EH$900)-4,""),3)),""))</f>
        <v/>
      </c>
      <c r="HQ606" s="117" t="str" cm="1">
        <f t="array" ref="HQ606">IF(IFERROR(INDEX($E$5:$E$900,SMALL(IF(ROUND($EH$5:$EH$900,1)=ROUND($EH606,1),ROW($EH$5:$EH$900)-4,""),4)),"")=$E606,"",IFERROR(INDEX($E$5:$E$900,SMALL(IF(ROUND($EH$5:$EH$900,1)=ROUND($EH606,1),ROW($EH$5:$EH$900)-4,""),4)),""))</f>
        <v/>
      </c>
      <c r="HR606" s="118"/>
      <c r="HS606" s="105" t="str">
        <f t="shared" si="63"/>
        <v>BCTW</v>
      </c>
      <c r="HT606" s="119" t="str">
        <f t="shared" si="64"/>
        <v/>
      </c>
      <c r="HU606" s="119" t="str">
        <f t="shared" si="64"/>
        <v/>
      </c>
      <c r="HV606" s="119" t="str">
        <f t="shared" si="64"/>
        <v/>
      </c>
      <c r="HW606" s="119" t="str">
        <f t="shared" si="61"/>
        <v/>
      </c>
    </row>
    <row r="607" spans="1:232" s="136" customFormat="1" ht="12.75" customHeight="1" x14ac:dyDescent="0.25">
      <c r="A607" s="110" t="s">
        <v>1072</v>
      </c>
      <c r="B607" s="110" t="s">
        <v>1797</v>
      </c>
      <c r="C607" s="107" t="s">
        <v>1269</v>
      </c>
      <c r="D607" s="110">
        <v>2021</v>
      </c>
      <c r="E607" s="109" t="s">
        <v>1800</v>
      </c>
      <c r="F607" s="107" t="s">
        <v>1097</v>
      </c>
      <c r="G607" s="107" t="s">
        <v>1076</v>
      </c>
      <c r="H607" s="107" t="s">
        <v>1076</v>
      </c>
      <c r="I607" s="107" t="s">
        <v>1076</v>
      </c>
      <c r="J607" s="107" t="s">
        <v>1076</v>
      </c>
      <c r="K607" s="107" t="s">
        <v>1076</v>
      </c>
      <c r="L607" s="107" t="s">
        <v>1076</v>
      </c>
      <c r="M607" s="107" t="s">
        <v>1076</v>
      </c>
      <c r="N607" s="107" t="s">
        <v>1076</v>
      </c>
      <c r="O607" s="107" t="s">
        <v>1076</v>
      </c>
      <c r="P607" s="107" t="s">
        <v>1076</v>
      </c>
      <c r="Q607" s="107" t="s">
        <v>1076</v>
      </c>
      <c r="R607" s="107" t="s">
        <v>1076</v>
      </c>
      <c r="S607" s="107" t="s">
        <v>1077</v>
      </c>
      <c r="T607" s="107" t="s">
        <v>1077</v>
      </c>
      <c r="U607" s="107" t="s">
        <v>1077</v>
      </c>
      <c r="V607" s="107" t="s">
        <v>1077</v>
      </c>
      <c r="W607" s="107" t="s">
        <v>18</v>
      </c>
      <c r="X607" s="105" t="s">
        <v>1119</v>
      </c>
      <c r="Y607" s="107" t="s">
        <v>296</v>
      </c>
      <c r="Z607" s="107">
        <v>1</v>
      </c>
      <c r="AA607" s="107" t="s">
        <v>1282</v>
      </c>
      <c r="AB607" s="110">
        <v>1</v>
      </c>
      <c r="AC607" s="110">
        <v>1</v>
      </c>
      <c r="AD607" s="107">
        <v>3504</v>
      </c>
      <c r="AE607" s="107">
        <v>2</v>
      </c>
      <c r="AF607" s="107">
        <v>2</v>
      </c>
      <c r="AG607" s="107">
        <v>16136</v>
      </c>
      <c r="AH607" s="107">
        <v>2</v>
      </c>
      <c r="AI607" s="107" t="s">
        <v>1301</v>
      </c>
      <c r="AJ607" s="110">
        <v>4</v>
      </c>
      <c r="AK607" s="110" t="s">
        <v>405</v>
      </c>
      <c r="AL607" s="107" t="s">
        <v>316</v>
      </c>
      <c r="AM607" s="107">
        <v>2</v>
      </c>
      <c r="AN607" s="110" t="s">
        <v>493</v>
      </c>
      <c r="AO607" s="110">
        <v>600</v>
      </c>
      <c r="AP607" s="107" t="s">
        <v>1793</v>
      </c>
      <c r="AQ607" s="107" t="s">
        <v>1081</v>
      </c>
      <c r="AR607" s="107" t="s">
        <v>1082</v>
      </c>
      <c r="AS607" s="107" t="s">
        <v>1134</v>
      </c>
      <c r="AT607" s="107" t="s">
        <v>478</v>
      </c>
      <c r="AU607" s="111">
        <v>5.4983950000000004</v>
      </c>
      <c r="AV607" s="111">
        <v>8.1754250000000006</v>
      </c>
      <c r="AW607" s="111">
        <v>5.4061519999999996</v>
      </c>
      <c r="AX607" s="111">
        <v>3.352557</v>
      </c>
      <c r="AY607" s="111">
        <v>3.6315019999999998</v>
      </c>
      <c r="AZ607" s="111">
        <v>5.8024610000000001</v>
      </c>
      <c r="BA607" s="111">
        <v>3.5013830000000001</v>
      </c>
      <c r="BB607" s="111">
        <v>65.084024999999997</v>
      </c>
      <c r="BC607" s="111">
        <v>77.910202999999996</v>
      </c>
      <c r="BD607" s="111">
        <v>15.742654</v>
      </c>
      <c r="BE607" s="111">
        <v>9.5724199999999993</v>
      </c>
      <c r="BF607" s="111">
        <v>7.3</v>
      </c>
      <c r="BG607" s="107">
        <v>6064.8688220000004</v>
      </c>
      <c r="BH607" s="112">
        <v>6050.5657110000002</v>
      </c>
      <c r="BI607" s="111">
        <v>0.87380400000000003</v>
      </c>
      <c r="BJ607" s="112">
        <v>95.923714000000004</v>
      </c>
      <c r="BK607" s="112">
        <v>4527.6280150000002</v>
      </c>
      <c r="BL607" s="111">
        <v>0.65386599999999995</v>
      </c>
      <c r="BM607" s="112">
        <v>91.282499999999999</v>
      </c>
      <c r="BN607" s="112">
        <v>3033.191793</v>
      </c>
      <c r="BO607" s="111">
        <v>0.43804399999999999</v>
      </c>
      <c r="BP607" s="112">
        <v>85.059721999999994</v>
      </c>
      <c r="BQ607" s="112">
        <v>1512.273371</v>
      </c>
      <c r="BR607" s="111">
        <v>0.21839800000000001</v>
      </c>
      <c r="BS607" s="107">
        <v>80.294721999999993</v>
      </c>
      <c r="BT607" s="107">
        <v>77559.630199000007</v>
      </c>
      <c r="BU607" s="112">
        <v>77698.126011</v>
      </c>
      <c r="BV607" s="107">
        <v>1.3167359999999999</v>
      </c>
      <c r="BW607" s="107">
        <v>97.539721999999998</v>
      </c>
      <c r="BX607" s="107">
        <v>58229.857217999997</v>
      </c>
      <c r="BY607" s="107">
        <v>0.98681099999999999</v>
      </c>
      <c r="BZ607" s="107">
        <v>92.879166999999995</v>
      </c>
      <c r="CA607" s="107">
        <v>38814.261902999999</v>
      </c>
      <c r="CB607" s="107">
        <v>0.65777799999999997</v>
      </c>
      <c r="CC607" s="107">
        <v>85.759167000000005</v>
      </c>
      <c r="CD607" s="107">
        <v>19364.727723</v>
      </c>
      <c r="CE607" s="107">
        <v>0.32817099999999999</v>
      </c>
      <c r="CF607" s="107">
        <v>80.814722000000003</v>
      </c>
      <c r="CG607" s="107">
        <v>13852.735724</v>
      </c>
      <c r="CH607" s="112">
        <v>13900.363077</v>
      </c>
      <c r="CI607" s="107">
        <v>0.87168699999999999</v>
      </c>
      <c r="CJ607" s="107">
        <v>98.643056000000001</v>
      </c>
      <c r="CK607" s="107">
        <v>10395.563442000001</v>
      </c>
      <c r="CL607" s="107">
        <v>0.65190199999999998</v>
      </c>
      <c r="CM607" s="107">
        <v>92.83</v>
      </c>
      <c r="CN607" s="107">
        <v>6887.8223840000001</v>
      </c>
      <c r="CO607" s="107">
        <v>0.43193300000000001</v>
      </c>
      <c r="CP607" s="107">
        <v>85.373056000000005</v>
      </c>
      <c r="CQ607" s="107">
        <v>3476.644507</v>
      </c>
      <c r="CR607" s="107">
        <v>0.21801899999999999</v>
      </c>
      <c r="CS607" s="107">
        <v>80.135555999999994</v>
      </c>
      <c r="CT607" s="107">
        <v>7730.6323709999997</v>
      </c>
      <c r="CU607" s="107">
        <v>7727.4575050000003</v>
      </c>
      <c r="CV607" s="107">
        <v>0.51322999999999996</v>
      </c>
      <c r="CW607" s="107">
        <v>90.044721999999993</v>
      </c>
      <c r="CX607" s="112">
        <v>5791.0989579999996</v>
      </c>
      <c r="CY607" s="107">
        <v>0.38462400000000002</v>
      </c>
      <c r="CZ607" s="107">
        <v>87.010278</v>
      </c>
      <c r="DA607" s="112">
        <v>3885.4676629999999</v>
      </c>
      <c r="DB607" s="107">
        <v>0.25805899999999998</v>
      </c>
      <c r="DC607" s="107">
        <v>82.700277999999997</v>
      </c>
      <c r="DD607" s="112">
        <v>1914.1521729999999</v>
      </c>
      <c r="DE607" s="107">
        <v>0.12713099999999999</v>
      </c>
      <c r="DF607" s="107">
        <v>79.118333000000007</v>
      </c>
      <c r="DG607" s="107">
        <v>11794.537463000001</v>
      </c>
      <c r="DH607" s="112">
        <v>11827.513731999999</v>
      </c>
      <c r="DI607" s="107">
        <v>0.56625999999999999</v>
      </c>
      <c r="DJ607" s="107">
        <v>92.750277999999994</v>
      </c>
      <c r="DK607" s="112">
        <v>8839.9611650000006</v>
      </c>
      <c r="DL607" s="107">
        <v>0.42322599999999999</v>
      </c>
      <c r="DM607" s="107">
        <v>89.289721999999998</v>
      </c>
      <c r="DN607" s="112">
        <v>5904.5942240000004</v>
      </c>
      <c r="DO607" s="107">
        <v>0.28269100000000003</v>
      </c>
      <c r="DP607" s="107">
        <v>83.726667000000006</v>
      </c>
      <c r="DQ607" s="112">
        <v>2957.8564249999999</v>
      </c>
      <c r="DR607" s="107">
        <v>0.14161199999999999</v>
      </c>
      <c r="DS607" s="107">
        <v>79.556388999999996</v>
      </c>
      <c r="DT607" s="107">
        <v>880.04239700000005</v>
      </c>
      <c r="DU607" s="112">
        <v>880.45884000000001</v>
      </c>
      <c r="DV607" s="107">
        <v>0.90132500000000004</v>
      </c>
      <c r="DW607" s="107">
        <v>92.538888999999998</v>
      </c>
      <c r="DX607" s="112">
        <v>655.80079499999999</v>
      </c>
      <c r="DY607" s="107">
        <v>0.67134199999999999</v>
      </c>
      <c r="DZ607" s="107">
        <v>88.915833000000006</v>
      </c>
      <c r="EA607" s="112">
        <v>445.28179499999999</v>
      </c>
      <c r="EB607" s="107">
        <v>0.45583400000000002</v>
      </c>
      <c r="EC607" s="107">
        <v>84.055833000000007</v>
      </c>
      <c r="ED607" s="112">
        <v>223.25615300000001</v>
      </c>
      <c r="EE607" s="107">
        <v>0.228547</v>
      </c>
      <c r="EF607" s="107">
        <v>80.405833000000001</v>
      </c>
      <c r="EG607" s="107">
        <v>227705.40592700001</v>
      </c>
      <c r="EH607" s="111">
        <v>226805.399316</v>
      </c>
      <c r="EI607" s="107">
        <v>0.64049</v>
      </c>
      <c r="EJ607" s="107">
        <v>96.408016000000003</v>
      </c>
      <c r="EK607" s="112">
        <v>198508.967</v>
      </c>
      <c r="EL607" s="107">
        <v>0.56058200000000002</v>
      </c>
      <c r="EM607" s="107">
        <v>93.689603000000005</v>
      </c>
      <c r="EN607" s="112">
        <v>171559.97648899999</v>
      </c>
      <c r="EO607" s="107">
        <v>0.48447899999999999</v>
      </c>
      <c r="EP607" s="107">
        <v>91.096110999999993</v>
      </c>
      <c r="EQ607" s="112">
        <v>142974.48233900001</v>
      </c>
      <c r="ER607" s="107">
        <v>0.40375499999999998</v>
      </c>
      <c r="ES607" s="107">
        <v>88.399444000000003</v>
      </c>
      <c r="ET607" s="112">
        <v>114499.02647300001</v>
      </c>
      <c r="EU607" s="107">
        <v>0.32334099999999999</v>
      </c>
      <c r="EV607" s="107">
        <v>85.86</v>
      </c>
      <c r="EW607" s="112">
        <v>86310.247826999999</v>
      </c>
      <c r="EX607" s="107">
        <v>0.24373700000000001</v>
      </c>
      <c r="EY607" s="107">
        <v>83.689524000000006</v>
      </c>
      <c r="EZ607" s="112">
        <v>58229.037837000003</v>
      </c>
      <c r="FA607" s="107">
        <v>0.164437</v>
      </c>
      <c r="FB607" s="107">
        <v>80.892778000000007</v>
      </c>
      <c r="FC607" s="112">
        <v>29082.473273</v>
      </c>
      <c r="FD607" s="107">
        <v>8.2128000000000007E-2</v>
      </c>
      <c r="FE607" s="107">
        <v>78.265794</v>
      </c>
      <c r="FF607" s="107">
        <v>2624.8398390000002</v>
      </c>
      <c r="FG607" s="112">
        <v>2631.4712410000002</v>
      </c>
      <c r="FH607" s="107">
        <v>7.7748369999999998</v>
      </c>
      <c r="FI607" s="107">
        <v>86.449241999999998</v>
      </c>
      <c r="FJ607" s="112">
        <v>1311.9784609999999</v>
      </c>
      <c r="FK607" s="107">
        <v>3.8763179999999999</v>
      </c>
      <c r="FL607" s="107">
        <v>82.300151999999997</v>
      </c>
      <c r="FM607" s="107">
        <v>1213.157884</v>
      </c>
      <c r="FN607" s="112">
        <v>1218.6657740000001</v>
      </c>
      <c r="FO607" s="107">
        <v>8.922072</v>
      </c>
      <c r="FP607" s="107">
        <v>81.59</v>
      </c>
      <c r="FQ607" s="112">
        <v>603.358296</v>
      </c>
      <c r="FR607" s="107">
        <v>4.4172950000000002</v>
      </c>
      <c r="FS607" s="107">
        <v>79.578636000000003</v>
      </c>
      <c r="FT607" s="107">
        <v>17.487072999999999</v>
      </c>
      <c r="FU607" s="107">
        <v>1.5179750000000001</v>
      </c>
      <c r="FV607" s="107">
        <v>96.203749999999999</v>
      </c>
      <c r="FW607" s="107">
        <v>17.485924000000001</v>
      </c>
      <c r="FX607" s="107">
        <v>1.5178750000000001</v>
      </c>
      <c r="FY607" s="107">
        <v>96.639090999999993</v>
      </c>
      <c r="FZ607" s="107">
        <v>120389.78399500001</v>
      </c>
      <c r="GA607" s="107">
        <v>0.81292200000000003</v>
      </c>
      <c r="GB607" s="107">
        <v>97.683888999999994</v>
      </c>
      <c r="GC607" s="107">
        <v>139522.68969200001</v>
      </c>
      <c r="GD607" s="107">
        <v>0.94211500000000004</v>
      </c>
      <c r="GE607" s="113">
        <v>98.419721999999993</v>
      </c>
      <c r="GF607" s="113">
        <v>75.652878999999999</v>
      </c>
      <c r="GG607" s="113">
        <v>4.8</v>
      </c>
      <c r="GH607" s="113">
        <v>71.2</v>
      </c>
      <c r="GI607" s="113">
        <v>12.3</v>
      </c>
      <c r="GJ607" s="113">
        <v>7.3</v>
      </c>
      <c r="GK607" s="113">
        <v>230</v>
      </c>
      <c r="GL607" s="107">
        <v>0</v>
      </c>
      <c r="GM607" s="107">
        <v>2</v>
      </c>
      <c r="GN607" s="107">
        <v>0</v>
      </c>
      <c r="GO607" s="133">
        <v>0</v>
      </c>
      <c r="GP607" s="133">
        <v>0</v>
      </c>
      <c r="GQ607" s="133">
        <v>0</v>
      </c>
      <c r="GR607" s="133" t="s">
        <v>1103</v>
      </c>
      <c r="GS607" s="72"/>
      <c r="GT607" s="72">
        <v>0.83050000000000002</v>
      </c>
      <c r="GU607" s="72">
        <v>0.90190000000000003</v>
      </c>
      <c r="GV607" s="72">
        <v>0.94020000000000004</v>
      </c>
      <c r="GW607" s="72">
        <v>0.94020000000000004</v>
      </c>
      <c r="GX607" s="72" t="s">
        <v>1085</v>
      </c>
      <c r="GY607" s="72">
        <v>0.96</v>
      </c>
      <c r="GZ607" s="72">
        <v>600</v>
      </c>
      <c r="HA607" s="133" t="s">
        <v>1086</v>
      </c>
      <c r="HB607" s="133" t="s">
        <v>981</v>
      </c>
      <c r="HC607" s="53" t="str">
        <f t="shared" si="60"/>
        <v>320</v>
      </c>
      <c r="HD607" s="56">
        <f t="shared" si="65"/>
        <v>2021</v>
      </c>
      <c r="HF607" s="56" t="e">
        <f>MATCH(ROUND(#REF!,1),#REF!,0)</f>
        <v>#REF!</v>
      </c>
      <c r="HG607" s="56" t="e">
        <f>MATCH(ROUND(#REF!,1),#REF!,0)</f>
        <v>#REF!</v>
      </c>
      <c r="HH607" s="56" t="e">
        <f>MATCH(ROUND(#REF!,1),#REF!,0)</f>
        <v>#REF!</v>
      </c>
      <c r="HI607" s="56" t="e">
        <f>MATCH(ROUND(#REF!,1),#REF!,0)</f>
        <v>#REF!</v>
      </c>
      <c r="HK607" s="115">
        <f t="shared" si="62"/>
        <v>1</v>
      </c>
      <c r="HL607" s="115" t="str" cm="1">
        <f t="array" ref="HL607">IFERROR(INDEX(#REF!,'5. Data Set'!HH607),"")</f>
        <v/>
      </c>
      <c r="HM607" s="56"/>
      <c r="HN607" s="116" t="str" cm="1">
        <f t="array" ref="HN607">IF(IFERROR(INDEX($E$5:$E$900,SMALL(IF(ROUND($EH$5:$EH$900,1)=ROUND($EH607,1),ROW($EH$5:$EH$900)-4,""),1)),"")=$E607,"",IFERROR(INDEX($E$5:$E$900,SMALL(IF(ROUND($EH$5:$EH$900,1)=ROUND($EH607,1),ROW($EH$5:$EH$900)-4,""),1)),""))</f>
        <v/>
      </c>
      <c r="HO607" s="116" t="str" cm="1">
        <f t="array" ref="HO607">IF(IFERROR(INDEX($E$5:$E$900,SMALL(IF(ROUND($EH$5:$EH$900,1)=ROUND($EH607,1),ROW($EH$5:$EH$900)-4,""),2)),"")=$E607,"",IFERROR(INDEX($E$5:$E$900,SMALL(IF(ROUND($EH$5:$EH$900,1)=ROUND($EH607,1),ROW($EH$5:$EH$900)-4,""),2)),""))</f>
        <v/>
      </c>
      <c r="HP607" s="116" t="str" cm="1">
        <f t="array" ref="HP607">IF(IFERROR(INDEX($E$5:$E$900,SMALL(IF(ROUND($EH$5:$EH$900,1)=ROUND($EH607,1),ROW($EH$5:$EH$900)-4,""),3)),"")=$E607,"",IFERROR(INDEX($E$5:$E$900,SMALL(IF(ROUND($EH$5:$EH$900,1)=ROUND($EH607,1),ROW($EH$5:$EH$900)-4,""),3)),""))</f>
        <v/>
      </c>
      <c r="HQ607" s="117" t="str" cm="1">
        <f t="array" ref="HQ607">IF(IFERROR(INDEX($E$5:$E$900,SMALL(IF(ROUND($EH$5:$EH$900,1)=ROUND($EH607,1),ROW($EH$5:$EH$900)-4,""),4)),"")=$E607,"",IFERROR(INDEX($E$5:$E$900,SMALL(IF(ROUND($EH$5:$EH$900,1)=ROUND($EH607,1),ROW($EH$5:$EH$900)-4,""),4)),""))</f>
        <v/>
      </c>
      <c r="HR607" s="118"/>
      <c r="HS607" s="105" t="str">
        <f t="shared" si="63"/>
        <v>BCTW</v>
      </c>
      <c r="HT607" s="119" t="str">
        <f t="shared" si="64"/>
        <v/>
      </c>
      <c r="HU607" s="119" t="str">
        <f t="shared" si="64"/>
        <v/>
      </c>
      <c r="HV607" s="119" t="str">
        <f t="shared" si="64"/>
        <v/>
      </c>
      <c r="HW607" s="119" t="str">
        <f t="shared" si="61"/>
        <v/>
      </c>
      <c r="HX607" s="56"/>
    </row>
    <row r="608" spans="1:232" s="136" customFormat="1" ht="12.75" customHeight="1" x14ac:dyDescent="0.25">
      <c r="A608" s="110" t="s">
        <v>1072</v>
      </c>
      <c r="B608" s="110" t="s">
        <v>1797</v>
      </c>
      <c r="C608" s="107" t="s">
        <v>1269</v>
      </c>
      <c r="D608" s="108">
        <v>2021</v>
      </c>
      <c r="E608" s="109" t="s">
        <v>1801</v>
      </c>
      <c r="F608" s="107" t="s">
        <v>49</v>
      </c>
      <c r="G608" s="107" t="s">
        <v>1076</v>
      </c>
      <c r="H608" s="107" t="s">
        <v>1076</v>
      </c>
      <c r="I608" s="107" t="s">
        <v>1076</v>
      </c>
      <c r="J608" s="107" t="s">
        <v>1076</v>
      </c>
      <c r="K608" s="107" t="s">
        <v>1076</v>
      </c>
      <c r="L608" s="107" t="s">
        <v>1076</v>
      </c>
      <c r="M608" s="107" t="s">
        <v>1076</v>
      </c>
      <c r="N608" s="107" t="s">
        <v>1076</v>
      </c>
      <c r="O608" s="107" t="s">
        <v>1076</v>
      </c>
      <c r="P608" s="107" t="s">
        <v>1076</v>
      </c>
      <c r="Q608" s="107" t="s">
        <v>1076</v>
      </c>
      <c r="R608" s="107" t="s">
        <v>1076</v>
      </c>
      <c r="S608" s="107" t="s">
        <v>1077</v>
      </c>
      <c r="T608" s="107" t="s">
        <v>1077</v>
      </c>
      <c r="U608" s="107" t="s">
        <v>1077</v>
      </c>
      <c r="V608" s="107" t="s">
        <v>1077</v>
      </c>
      <c r="W608" s="107" t="s">
        <v>18</v>
      </c>
      <c r="X608" s="105" t="s">
        <v>1119</v>
      </c>
      <c r="Y608" s="107" t="s">
        <v>296</v>
      </c>
      <c r="Z608" s="107">
        <v>1</v>
      </c>
      <c r="AA608" s="107" t="s">
        <v>1274</v>
      </c>
      <c r="AB608" s="110">
        <v>1</v>
      </c>
      <c r="AC608" s="110">
        <v>1</v>
      </c>
      <c r="AD608" s="107">
        <v>2904</v>
      </c>
      <c r="AE608" s="107">
        <v>6</v>
      </c>
      <c r="AF608" s="107">
        <v>2</v>
      </c>
      <c r="AG608" s="107">
        <v>32647</v>
      </c>
      <c r="AH608" s="107">
        <v>2</v>
      </c>
      <c r="AI608" s="107" t="s">
        <v>1305</v>
      </c>
      <c r="AJ608" s="110">
        <v>2</v>
      </c>
      <c r="AK608" s="110" t="s">
        <v>405</v>
      </c>
      <c r="AL608" s="107" t="s">
        <v>316</v>
      </c>
      <c r="AM608" s="107">
        <v>2</v>
      </c>
      <c r="AN608" s="110" t="s">
        <v>493</v>
      </c>
      <c r="AO608" s="110">
        <v>600</v>
      </c>
      <c r="AP608" s="107" t="s">
        <v>1793</v>
      </c>
      <c r="AQ608" s="107" t="s">
        <v>1081</v>
      </c>
      <c r="AR608" s="107" t="s">
        <v>1082</v>
      </c>
      <c r="AS608" s="107" t="s">
        <v>1134</v>
      </c>
      <c r="AT608" s="107" t="s">
        <v>478</v>
      </c>
      <c r="AU608" s="111">
        <v>13.579449</v>
      </c>
      <c r="AV608" s="111">
        <v>20.032883999999999</v>
      </c>
      <c r="AW608" s="111">
        <v>17.776029000000001</v>
      </c>
      <c r="AX608" s="111">
        <v>10.706766</v>
      </c>
      <c r="AY608" s="111">
        <v>9.2276539999999994</v>
      </c>
      <c r="AZ608" s="111">
        <v>123.32495</v>
      </c>
      <c r="BA608" s="111">
        <v>8.3708860000000005</v>
      </c>
      <c r="BB608" s="111">
        <v>38.655841000000002</v>
      </c>
      <c r="BC608" s="111">
        <v>73.865074000000007</v>
      </c>
      <c r="BD608" s="111">
        <v>19.907731999999999</v>
      </c>
      <c r="BE608" s="111">
        <v>32.457537000000002</v>
      </c>
      <c r="BF608" s="111">
        <v>20.7</v>
      </c>
      <c r="BG608" s="107">
        <v>18025.963890999999</v>
      </c>
      <c r="BH608" s="112">
        <v>18019.143327999998</v>
      </c>
      <c r="BI608" s="111">
        <v>2.602268</v>
      </c>
      <c r="BJ608" s="112">
        <v>128.026129</v>
      </c>
      <c r="BK608" s="112">
        <v>13534.343434</v>
      </c>
      <c r="BL608" s="111">
        <v>1.9545870000000001</v>
      </c>
      <c r="BM608" s="112">
        <v>141.51290299999999</v>
      </c>
      <c r="BN608" s="112">
        <v>9017.2431419999994</v>
      </c>
      <c r="BO608" s="111">
        <v>1.3022419999999999</v>
      </c>
      <c r="BP608" s="112">
        <v>93.158064999999993</v>
      </c>
      <c r="BQ608" s="112">
        <v>4503.4671969999999</v>
      </c>
      <c r="BR608" s="111">
        <v>0.65037699999999998</v>
      </c>
      <c r="BS608" s="107">
        <v>75.061935000000005</v>
      </c>
      <c r="BT608" s="107">
        <v>221609.85852199999</v>
      </c>
      <c r="BU608" s="112">
        <v>221577.51778699999</v>
      </c>
      <c r="BV608" s="107">
        <v>3.7550349999999999</v>
      </c>
      <c r="BW608" s="107">
        <v>128.95451600000001</v>
      </c>
      <c r="BX608" s="107">
        <v>166262.987739</v>
      </c>
      <c r="BY608" s="107">
        <v>2.8176290000000002</v>
      </c>
      <c r="BZ608" s="107">
        <v>143.81161299999999</v>
      </c>
      <c r="CA608" s="107">
        <v>110878.49086400001</v>
      </c>
      <c r="CB608" s="107">
        <v>1.879038</v>
      </c>
      <c r="CC608" s="107">
        <v>85.589676999999995</v>
      </c>
      <c r="CD608" s="107">
        <v>55430.790532999999</v>
      </c>
      <c r="CE608" s="107">
        <v>0.93937599999999999</v>
      </c>
      <c r="CF608" s="107">
        <v>73.054516000000007</v>
      </c>
      <c r="CG608" s="107">
        <v>57838.426725999998</v>
      </c>
      <c r="CH608" s="112">
        <v>58113.642554999999</v>
      </c>
      <c r="CI608" s="107">
        <v>3.6442860000000001</v>
      </c>
      <c r="CJ608" s="107">
        <v>127.56161299999999</v>
      </c>
      <c r="CK608" s="107">
        <v>43338.359686000003</v>
      </c>
      <c r="CL608" s="107">
        <v>2.717733</v>
      </c>
      <c r="CM608" s="107">
        <v>147.52645200000001</v>
      </c>
      <c r="CN608" s="107">
        <v>28948.758125</v>
      </c>
      <c r="CO608" s="107">
        <v>1.815366</v>
      </c>
      <c r="CP608" s="107">
        <v>106.85419400000001</v>
      </c>
      <c r="CQ608" s="107">
        <v>14443.880948</v>
      </c>
      <c r="CR608" s="107">
        <v>0.90577099999999999</v>
      </c>
      <c r="CS608" s="107">
        <v>81.111289999999997</v>
      </c>
      <c r="CT608" s="107">
        <v>30326.909640999998</v>
      </c>
      <c r="CU608" s="107">
        <v>30316.581159000001</v>
      </c>
      <c r="CV608" s="107">
        <v>2.0135169999999998</v>
      </c>
      <c r="CW608" s="107">
        <v>124.50677399999999</v>
      </c>
      <c r="CX608" s="112">
        <v>22727.003605000002</v>
      </c>
      <c r="CY608" s="107">
        <v>1.5094449999999999</v>
      </c>
      <c r="CZ608" s="107">
        <v>137.43709699999999</v>
      </c>
      <c r="DA608" s="112">
        <v>15177.027968</v>
      </c>
      <c r="DB608" s="107">
        <v>1.008003</v>
      </c>
      <c r="DC608" s="107">
        <v>93.723547999999994</v>
      </c>
      <c r="DD608" s="112">
        <v>7597.1095219999997</v>
      </c>
      <c r="DE608" s="107">
        <v>0.50457200000000002</v>
      </c>
      <c r="DF608" s="107">
        <v>73.346451999999999</v>
      </c>
      <c r="DG608" s="107">
        <v>36123.546687000002</v>
      </c>
      <c r="DH608" s="112">
        <v>36200.419777000003</v>
      </c>
      <c r="DI608" s="107">
        <v>1.73315</v>
      </c>
      <c r="DJ608" s="107">
        <v>125.038387</v>
      </c>
      <c r="DK608" s="112">
        <v>27069.645772</v>
      </c>
      <c r="DL608" s="107">
        <v>1.296</v>
      </c>
      <c r="DM608" s="107">
        <v>131.72677400000001</v>
      </c>
      <c r="DN608" s="112">
        <v>18081.789274999999</v>
      </c>
      <c r="DO608" s="107">
        <v>0.86569300000000005</v>
      </c>
      <c r="DP608" s="107">
        <v>95.147097000000002</v>
      </c>
      <c r="DQ608" s="112">
        <v>9045.3153789999997</v>
      </c>
      <c r="DR608" s="107">
        <v>0.433058</v>
      </c>
      <c r="DS608" s="107">
        <v>74.109354999999994</v>
      </c>
      <c r="DT608" s="107">
        <v>22701.542839999998</v>
      </c>
      <c r="DU608" s="112">
        <v>22702.985857</v>
      </c>
      <c r="DV608" s="107">
        <v>23.241015000000001</v>
      </c>
      <c r="DW608" s="107">
        <v>125.120323</v>
      </c>
      <c r="DX608" s="112">
        <v>17047.095781</v>
      </c>
      <c r="DY608" s="107">
        <v>17.451087999999999</v>
      </c>
      <c r="DZ608" s="107">
        <v>136.579677</v>
      </c>
      <c r="EA608" s="112">
        <v>11337.586950999999</v>
      </c>
      <c r="EB608" s="107">
        <v>11.606272000000001</v>
      </c>
      <c r="EC608" s="107">
        <v>93.583871000000002</v>
      </c>
      <c r="ED608" s="112">
        <v>5670.2058530000004</v>
      </c>
      <c r="EE608" s="107">
        <v>5.8045819999999999</v>
      </c>
      <c r="EF608" s="107">
        <v>73.862257999999997</v>
      </c>
      <c r="EG608" s="107">
        <v>702141.98329700006</v>
      </c>
      <c r="EH608" s="111">
        <v>702088.22544399998</v>
      </c>
      <c r="EI608" s="107">
        <v>1.9826710000000001</v>
      </c>
      <c r="EJ608" s="107">
        <v>127.74545500000001</v>
      </c>
      <c r="EK608" s="112">
        <v>613649.11783500004</v>
      </c>
      <c r="EL608" s="107">
        <v>1.7329220000000001</v>
      </c>
      <c r="EM608" s="107">
        <v>129.583471</v>
      </c>
      <c r="EN608" s="112">
        <v>529387.18123900006</v>
      </c>
      <c r="EO608" s="107">
        <v>1.4949699999999999</v>
      </c>
      <c r="EP608" s="107">
        <v>133.756033</v>
      </c>
      <c r="EQ608" s="112">
        <v>440797.35177900002</v>
      </c>
      <c r="ER608" s="107">
        <v>1.2447950000000001</v>
      </c>
      <c r="ES608" s="107">
        <v>135.733306</v>
      </c>
      <c r="ET608" s="112">
        <v>351219.93059200002</v>
      </c>
      <c r="EU608" s="107">
        <v>0.99183200000000005</v>
      </c>
      <c r="EV608" s="107">
        <v>125.256198</v>
      </c>
      <c r="EW608" s="112">
        <v>261764.20490000001</v>
      </c>
      <c r="EX608" s="107">
        <v>0.73921199999999998</v>
      </c>
      <c r="EY608" s="107">
        <v>104.325124</v>
      </c>
      <c r="EZ608" s="112">
        <v>176472.55877800001</v>
      </c>
      <c r="FA608" s="107">
        <v>0.49835200000000002</v>
      </c>
      <c r="FB608" s="107">
        <v>86.014214999999993</v>
      </c>
      <c r="FC608" s="112">
        <v>88650.293231999996</v>
      </c>
      <c r="FD608" s="107">
        <v>0.25034499999999998</v>
      </c>
      <c r="FE608" s="107">
        <v>71.815455</v>
      </c>
      <c r="FF608" s="107">
        <v>1338.4778220000001</v>
      </c>
      <c r="FG608" s="112">
        <v>1327.0158249999999</v>
      </c>
      <c r="FH608" s="107">
        <v>3.9207459999999998</v>
      </c>
      <c r="FI608" s="107">
        <v>77.328197000000003</v>
      </c>
      <c r="FJ608" s="112">
        <v>668.80605800000001</v>
      </c>
      <c r="FK608" s="107">
        <v>1.976027</v>
      </c>
      <c r="FL608" s="107">
        <v>67.049180000000007</v>
      </c>
      <c r="FM608" s="107">
        <v>964.79183399999999</v>
      </c>
      <c r="FN608" s="112">
        <v>965.15292399999998</v>
      </c>
      <c r="FO608" s="107">
        <v>7.066058</v>
      </c>
      <c r="FP608" s="107">
        <v>69.663115000000005</v>
      </c>
      <c r="FQ608" s="112">
        <v>485.095754</v>
      </c>
      <c r="FR608" s="107">
        <v>3.5514730000000001</v>
      </c>
      <c r="FS608" s="107">
        <v>66.024426000000005</v>
      </c>
      <c r="FT608" s="107">
        <v>22.865333</v>
      </c>
      <c r="FU608" s="107">
        <v>1.9848380000000001</v>
      </c>
      <c r="FV608" s="107">
        <v>99.968570999999997</v>
      </c>
      <c r="FW608" s="107">
        <v>22.810766000000001</v>
      </c>
      <c r="FX608" s="107">
        <v>1.9801010000000001</v>
      </c>
      <c r="FY608" s="107">
        <v>99.198571000000001</v>
      </c>
      <c r="FZ608" s="107">
        <v>372612.28900699998</v>
      </c>
      <c r="GA608" s="107">
        <v>2.516032</v>
      </c>
      <c r="GB608" s="107">
        <v>128.92387099999999</v>
      </c>
      <c r="GC608" s="107">
        <v>622030.09220399999</v>
      </c>
      <c r="GD608" s="107">
        <v>4.2002040000000003</v>
      </c>
      <c r="GE608" s="113">
        <v>129.40612899999999</v>
      </c>
      <c r="GF608" s="113">
        <v>64.228852000000003</v>
      </c>
      <c r="GG608" s="113">
        <v>17.5</v>
      </c>
      <c r="GH608" s="113">
        <v>53.4</v>
      </c>
      <c r="GI608" s="113">
        <v>25.4</v>
      </c>
      <c r="GJ608" s="113">
        <v>20.7</v>
      </c>
      <c r="GK608" s="113">
        <v>230</v>
      </c>
      <c r="GL608" s="107">
        <v>0</v>
      </c>
      <c r="GM608" s="107">
        <v>7</v>
      </c>
      <c r="GN608" s="107">
        <v>0</v>
      </c>
      <c r="GO608" s="133">
        <v>0</v>
      </c>
      <c r="GP608" s="133">
        <v>0</v>
      </c>
      <c r="GQ608" s="133">
        <v>0</v>
      </c>
      <c r="GR608" s="133" t="s">
        <v>1103</v>
      </c>
      <c r="GS608" s="72"/>
      <c r="GT608" s="72">
        <v>0.83050000000000002</v>
      </c>
      <c r="GU608" s="72">
        <v>0.90190000000000003</v>
      </c>
      <c r="GV608" s="72">
        <v>0.94020000000000004</v>
      </c>
      <c r="GW608" s="72">
        <v>0.94020000000000004</v>
      </c>
      <c r="GX608" s="72" t="s">
        <v>1085</v>
      </c>
      <c r="GY608" s="72">
        <v>0.96</v>
      </c>
      <c r="GZ608" s="72">
        <v>600</v>
      </c>
      <c r="HA608" s="133" t="s">
        <v>1086</v>
      </c>
      <c r="HB608" s="133" t="s">
        <v>981</v>
      </c>
      <c r="HC608" s="53" t="str">
        <f t="shared" si="60"/>
        <v>321</v>
      </c>
      <c r="HD608" s="56">
        <f t="shared" si="65"/>
        <v>2021</v>
      </c>
      <c r="HF608" s="56" t="e">
        <f>MATCH(ROUND(#REF!,1),#REF!,0)</f>
        <v>#REF!</v>
      </c>
      <c r="HG608" s="56" t="e">
        <f>MATCH(ROUND(#REF!,1),#REF!,0)</f>
        <v>#REF!</v>
      </c>
      <c r="HH608" s="56" t="e">
        <f>MATCH(ROUND(#REF!,1),#REF!,0)</f>
        <v>#REF!</v>
      </c>
      <c r="HI608" s="56" t="e">
        <f>MATCH(ROUND(#REF!,1),#REF!,0)</f>
        <v>#REF!</v>
      </c>
      <c r="HK608" s="115">
        <f t="shared" si="62"/>
        <v>1</v>
      </c>
      <c r="HL608" s="115" t="str" cm="1">
        <f t="array" ref="HL608">IFERROR(INDEX(#REF!,'5. Data Set'!HH608),"")</f>
        <v/>
      </c>
      <c r="HM608" s="56"/>
      <c r="HN608" s="116" t="str" cm="1">
        <f t="array" ref="HN608">IF(IFERROR(INDEX($E$5:$E$900,SMALL(IF(ROUND($EH$5:$EH$900,1)=ROUND($EH608,1),ROW($EH$5:$EH$900)-4,""),1)),"")=$E608,"",IFERROR(INDEX($E$5:$E$900,SMALL(IF(ROUND($EH$5:$EH$900,1)=ROUND($EH608,1),ROW($EH$5:$EH$900)-4,""),1)),""))</f>
        <v/>
      </c>
      <c r="HO608" s="116" t="str" cm="1">
        <f t="array" ref="HO608">IF(IFERROR(INDEX($E$5:$E$900,SMALL(IF(ROUND($EH$5:$EH$900,1)=ROUND($EH608,1),ROW($EH$5:$EH$900)-4,""),2)),"")=$E608,"",IFERROR(INDEX($E$5:$E$900,SMALL(IF(ROUND($EH$5:$EH$900,1)=ROUND($EH608,1),ROW($EH$5:$EH$900)-4,""),2)),""))</f>
        <v/>
      </c>
      <c r="HP608" s="116" t="str" cm="1">
        <f t="array" ref="HP608">IF(IFERROR(INDEX($E$5:$E$900,SMALL(IF(ROUND($EH$5:$EH$900,1)=ROUND($EH608,1),ROW($EH$5:$EH$900)-4,""),3)),"")=$E608,"",IFERROR(INDEX($E$5:$E$900,SMALL(IF(ROUND($EH$5:$EH$900,1)=ROUND($EH608,1),ROW($EH$5:$EH$900)-4,""),3)),""))</f>
        <v/>
      </c>
      <c r="HQ608" s="117" t="str" cm="1">
        <f t="array" ref="HQ608">IF(IFERROR(INDEX($E$5:$E$900,SMALL(IF(ROUND($EH$5:$EH$900,1)=ROUND($EH608,1),ROW($EH$5:$EH$900)-4,""),4)),"")=$E608,"",IFERROR(INDEX($E$5:$E$900,SMALL(IF(ROUND($EH$5:$EH$900,1)=ROUND($EH608,1),ROW($EH$5:$EH$900)-4,""),4)),""))</f>
        <v/>
      </c>
      <c r="HR608" s="118"/>
      <c r="HS608" s="105" t="str">
        <f t="shared" si="63"/>
        <v>BCTW</v>
      </c>
      <c r="HT608" s="119" t="str">
        <f t="shared" si="64"/>
        <v/>
      </c>
      <c r="HU608" s="119" t="str">
        <f t="shared" si="64"/>
        <v/>
      </c>
      <c r="HV608" s="119" t="str">
        <f t="shared" si="64"/>
        <v/>
      </c>
      <c r="HW608" s="119" t="str">
        <f t="shared" si="61"/>
        <v/>
      </c>
      <c r="HX608" s="56"/>
    </row>
    <row r="609" spans="1:232" s="136" customFormat="1" ht="12.75" customHeight="1" x14ac:dyDescent="0.25">
      <c r="A609" s="110" t="s">
        <v>1072</v>
      </c>
      <c r="B609" s="110" t="s">
        <v>1797</v>
      </c>
      <c r="C609" s="107" t="s">
        <v>1269</v>
      </c>
      <c r="D609" s="108">
        <v>2021</v>
      </c>
      <c r="E609" s="109" t="s">
        <v>1802</v>
      </c>
      <c r="F609" s="107" t="s">
        <v>300</v>
      </c>
      <c r="G609" s="107" t="s">
        <v>1076</v>
      </c>
      <c r="H609" s="107" t="s">
        <v>1076</v>
      </c>
      <c r="I609" s="107" t="s">
        <v>1076</v>
      </c>
      <c r="J609" s="107" t="s">
        <v>1076</v>
      </c>
      <c r="K609" s="107" t="s">
        <v>1076</v>
      </c>
      <c r="L609" s="107" t="s">
        <v>1076</v>
      </c>
      <c r="M609" s="107" t="s">
        <v>1076</v>
      </c>
      <c r="N609" s="107" t="s">
        <v>1076</v>
      </c>
      <c r="O609" s="107" t="s">
        <v>1076</v>
      </c>
      <c r="P609" s="107" t="s">
        <v>1076</v>
      </c>
      <c r="Q609" s="107" t="s">
        <v>1076</v>
      </c>
      <c r="R609" s="107" t="s">
        <v>1076</v>
      </c>
      <c r="S609" s="107" t="s">
        <v>1077</v>
      </c>
      <c r="T609" s="107" t="s">
        <v>1077</v>
      </c>
      <c r="U609" s="107" t="s">
        <v>1077</v>
      </c>
      <c r="V609" s="107" t="s">
        <v>1077</v>
      </c>
      <c r="W609" s="107" t="s">
        <v>18</v>
      </c>
      <c r="X609" s="105" t="s">
        <v>1119</v>
      </c>
      <c r="Y609" s="107" t="s">
        <v>296</v>
      </c>
      <c r="Z609" s="107">
        <v>1</v>
      </c>
      <c r="AA609" s="107" t="s">
        <v>1278</v>
      </c>
      <c r="AB609" s="110">
        <v>1</v>
      </c>
      <c r="AC609" s="110">
        <v>1</v>
      </c>
      <c r="AD609" s="107">
        <v>3192</v>
      </c>
      <c r="AE609" s="107">
        <v>8</v>
      </c>
      <c r="AF609" s="107">
        <v>2</v>
      </c>
      <c r="AG609" s="107">
        <v>65415</v>
      </c>
      <c r="AH609" s="107">
        <v>2</v>
      </c>
      <c r="AI609" s="107" t="s">
        <v>1298</v>
      </c>
      <c r="AJ609" s="110">
        <v>2</v>
      </c>
      <c r="AK609" s="110" t="s">
        <v>405</v>
      </c>
      <c r="AL609" s="107" t="s">
        <v>316</v>
      </c>
      <c r="AM609" s="107">
        <v>2</v>
      </c>
      <c r="AN609" s="110" t="s">
        <v>493</v>
      </c>
      <c r="AO609" s="110">
        <v>600</v>
      </c>
      <c r="AP609" s="107" t="s">
        <v>1793</v>
      </c>
      <c r="AQ609" s="107" t="s">
        <v>1081</v>
      </c>
      <c r="AR609" s="107" t="s">
        <v>1082</v>
      </c>
      <c r="AS609" s="107" t="s">
        <v>1134</v>
      </c>
      <c r="AT609" s="107" t="s">
        <v>478</v>
      </c>
      <c r="AU609" s="111">
        <v>14.890529000000001</v>
      </c>
      <c r="AV609" s="111">
        <v>19.49549</v>
      </c>
      <c r="AW609" s="111">
        <v>19.470412</v>
      </c>
      <c r="AX609" s="111">
        <v>11.948468999999999</v>
      </c>
      <c r="AY609" s="111">
        <v>10.118143999999999</v>
      </c>
      <c r="AZ609" s="111">
        <v>134.86824200000001</v>
      </c>
      <c r="BA609" s="111">
        <v>8.9119919999999997</v>
      </c>
      <c r="BB609" s="111">
        <v>34.299298</v>
      </c>
      <c r="BC609" s="111">
        <v>67.355388000000005</v>
      </c>
      <c r="BD609" s="111">
        <v>19.187829000000001</v>
      </c>
      <c r="BE609" s="111">
        <v>46.501126999999997</v>
      </c>
      <c r="BF609" s="111">
        <v>22.6</v>
      </c>
      <c r="BG609" s="107">
        <v>25115.563688999999</v>
      </c>
      <c r="BH609" s="112">
        <v>25079.131367000002</v>
      </c>
      <c r="BI609" s="111">
        <v>3.6218490000000001</v>
      </c>
      <c r="BJ609" s="112">
        <v>168.947419</v>
      </c>
      <c r="BK609" s="112">
        <v>18844.860873000001</v>
      </c>
      <c r="BL609" s="111">
        <v>2.7215150000000001</v>
      </c>
      <c r="BM609" s="112">
        <v>196.409032</v>
      </c>
      <c r="BN609" s="112">
        <v>12543.185692999999</v>
      </c>
      <c r="BO609" s="111">
        <v>1.811447</v>
      </c>
      <c r="BP609" s="112">
        <v>115.52548400000001</v>
      </c>
      <c r="BQ609" s="112">
        <v>6280.9550769999996</v>
      </c>
      <c r="BR609" s="111">
        <v>0.90707599999999999</v>
      </c>
      <c r="BS609" s="107">
        <v>85.936774</v>
      </c>
      <c r="BT609" s="107">
        <v>257369.77099399999</v>
      </c>
      <c r="BU609" s="112">
        <v>257474.245352</v>
      </c>
      <c r="BV609" s="107">
        <v>4.3633699999999997</v>
      </c>
      <c r="BW609" s="107">
        <v>172.69451599999999</v>
      </c>
      <c r="BX609" s="107">
        <v>193018.20964700001</v>
      </c>
      <c r="BY609" s="107">
        <v>3.271045</v>
      </c>
      <c r="BZ609" s="107">
        <v>177.892258</v>
      </c>
      <c r="CA609" s="107">
        <v>128707.46333699999</v>
      </c>
      <c r="CB609" s="107">
        <v>2.1811829999999999</v>
      </c>
      <c r="CC609" s="107">
        <v>94.461613</v>
      </c>
      <c r="CD609" s="107">
        <v>64389.321376</v>
      </c>
      <c r="CE609" s="107">
        <v>1.091194</v>
      </c>
      <c r="CF609" s="107">
        <v>81.035483999999997</v>
      </c>
      <c r="CG609" s="107">
        <v>81679.155901000006</v>
      </c>
      <c r="CH609" s="112">
        <v>79900.394048999995</v>
      </c>
      <c r="CI609" s="107">
        <v>5.0105250000000003</v>
      </c>
      <c r="CJ609" s="107">
        <v>168.77032299999999</v>
      </c>
      <c r="CK609" s="107">
        <v>61300.091328000002</v>
      </c>
      <c r="CL609" s="107">
        <v>3.8441070000000002</v>
      </c>
      <c r="CM609" s="107">
        <v>192.74096800000001</v>
      </c>
      <c r="CN609" s="107">
        <v>40827.146094000003</v>
      </c>
      <c r="CO609" s="107">
        <v>2.5602559999999999</v>
      </c>
      <c r="CP609" s="107">
        <v>137.72</v>
      </c>
      <c r="CQ609" s="107">
        <v>20462.252917999998</v>
      </c>
      <c r="CR609" s="107">
        <v>1.2831809999999999</v>
      </c>
      <c r="CS609" s="107">
        <v>98.283871000000005</v>
      </c>
      <c r="CT609" s="107">
        <v>42787.642535999999</v>
      </c>
      <c r="CU609" s="107">
        <v>42855.853217000003</v>
      </c>
      <c r="CV609" s="107">
        <v>2.84633</v>
      </c>
      <c r="CW609" s="107">
        <v>178.27774199999999</v>
      </c>
      <c r="CX609" s="112">
        <v>32066.196386</v>
      </c>
      <c r="CY609" s="107">
        <v>2.1297199999999998</v>
      </c>
      <c r="CZ609" s="107">
        <v>175.669355</v>
      </c>
      <c r="DA609" s="112">
        <v>21346.550367</v>
      </c>
      <c r="DB609" s="107">
        <v>1.4177599999999999</v>
      </c>
      <c r="DC609" s="107">
        <v>114.994516</v>
      </c>
      <c r="DD609" s="112">
        <v>10660.38366</v>
      </c>
      <c r="DE609" s="107">
        <v>0.70802399999999999</v>
      </c>
      <c r="DF609" s="107">
        <v>82.897097000000002</v>
      </c>
      <c r="DG609" s="107">
        <v>50180.520098000001</v>
      </c>
      <c r="DH609" s="112">
        <v>50262.265913000003</v>
      </c>
      <c r="DI609" s="107">
        <v>2.4063819999999998</v>
      </c>
      <c r="DJ609" s="107">
        <v>165.825806</v>
      </c>
      <c r="DK609" s="112">
        <v>37593.269537</v>
      </c>
      <c r="DL609" s="107">
        <v>1.7998350000000001</v>
      </c>
      <c r="DM609" s="107">
        <v>182.02677399999999</v>
      </c>
      <c r="DN609" s="112">
        <v>25092.279505999999</v>
      </c>
      <c r="DO609" s="107">
        <v>1.2013309999999999</v>
      </c>
      <c r="DP609" s="107">
        <v>116.83354799999999</v>
      </c>
      <c r="DQ609" s="112">
        <v>12551.198568</v>
      </c>
      <c r="DR609" s="107">
        <v>0.600908</v>
      </c>
      <c r="DS609" s="107">
        <v>84.588065</v>
      </c>
      <c r="DT609" s="107">
        <v>31333.123065</v>
      </c>
      <c r="DU609" s="112">
        <v>31396.829784000001</v>
      </c>
      <c r="DV609" s="107">
        <v>32.140891000000003</v>
      </c>
      <c r="DW609" s="107">
        <v>165.92290299999999</v>
      </c>
      <c r="DX609" s="112">
        <v>23476.060743999999</v>
      </c>
      <c r="DY609" s="107">
        <v>24.032411</v>
      </c>
      <c r="DZ609" s="107">
        <v>189.72774200000001</v>
      </c>
      <c r="EA609" s="112">
        <v>15608.701768000001</v>
      </c>
      <c r="EB609" s="107">
        <v>15.978607</v>
      </c>
      <c r="EC609" s="107">
        <v>113.30871</v>
      </c>
      <c r="ED609" s="112">
        <v>7819.2249069999998</v>
      </c>
      <c r="EE609" s="107">
        <v>8.0045300000000008</v>
      </c>
      <c r="EF609" s="107">
        <v>83.712581</v>
      </c>
      <c r="EG609" s="107">
        <v>934664.275562</v>
      </c>
      <c r="EH609" s="111">
        <v>936307.80570200004</v>
      </c>
      <c r="EI609" s="107">
        <v>2.6440980000000001</v>
      </c>
      <c r="EJ609" s="107">
        <v>169.85702499999999</v>
      </c>
      <c r="EK609" s="112">
        <v>822931.62732600002</v>
      </c>
      <c r="EL609" s="107">
        <v>2.323928</v>
      </c>
      <c r="EM609" s="107">
        <v>168.86586800000001</v>
      </c>
      <c r="EN609" s="112">
        <v>701854.36169100006</v>
      </c>
      <c r="EO609" s="107">
        <v>1.98201</v>
      </c>
      <c r="EP609" s="107">
        <v>174.32314</v>
      </c>
      <c r="EQ609" s="112">
        <v>585979.97303899995</v>
      </c>
      <c r="ER609" s="107">
        <v>1.6547860000000001</v>
      </c>
      <c r="ES609" s="107">
        <v>177.15479300000001</v>
      </c>
      <c r="ET609" s="112">
        <v>466393.23162999999</v>
      </c>
      <c r="EU609" s="107">
        <v>1.3170770000000001</v>
      </c>
      <c r="EV609" s="107">
        <v>153.57338799999999</v>
      </c>
      <c r="EW609" s="112">
        <v>351302.49101400003</v>
      </c>
      <c r="EX609" s="107">
        <v>0.99206499999999997</v>
      </c>
      <c r="EY609" s="107">
        <v>127.14925599999999</v>
      </c>
      <c r="EZ609" s="112">
        <v>230800.289613</v>
      </c>
      <c r="FA609" s="107">
        <v>0.65177099999999999</v>
      </c>
      <c r="FB609" s="107">
        <v>100.465289</v>
      </c>
      <c r="FC609" s="112">
        <v>116639.678908</v>
      </c>
      <c r="FD609" s="107">
        <v>0.32938600000000001</v>
      </c>
      <c r="FE609" s="107">
        <v>81.756529</v>
      </c>
      <c r="FF609" s="107">
        <v>1289.900828</v>
      </c>
      <c r="FG609" s="112">
        <v>1314.8563790000001</v>
      </c>
      <c r="FH609" s="107">
        <v>3.8848210000000001</v>
      </c>
      <c r="FI609" s="107">
        <v>85.455737999999997</v>
      </c>
      <c r="FJ609" s="112">
        <v>642.80914099999995</v>
      </c>
      <c r="FK609" s="107">
        <v>1.8992169999999999</v>
      </c>
      <c r="FL609" s="107">
        <v>73.389508000000006</v>
      </c>
      <c r="FM609" s="107">
        <v>961.94994199999996</v>
      </c>
      <c r="FN609" s="112">
        <v>957.39273900000001</v>
      </c>
      <c r="FO609" s="107">
        <v>7.0092449999999999</v>
      </c>
      <c r="FP609" s="107">
        <v>76.012623000000005</v>
      </c>
      <c r="FQ609" s="112">
        <v>484.48988500000002</v>
      </c>
      <c r="FR609" s="107">
        <v>3.5470380000000001</v>
      </c>
      <c r="FS609" s="107">
        <v>72.095246000000003</v>
      </c>
      <c r="FT609" s="107">
        <v>27.060984000000001</v>
      </c>
      <c r="FU609" s="107">
        <v>2.3490440000000001</v>
      </c>
      <c r="FV609" s="107">
        <v>122.63</v>
      </c>
      <c r="FW609" s="107">
        <v>26.986674000000001</v>
      </c>
      <c r="FX609" s="107">
        <v>2.3425929999999999</v>
      </c>
      <c r="FY609" s="107">
        <v>121.88200000000001</v>
      </c>
      <c r="FZ609" s="107">
        <v>513770.29592900001</v>
      </c>
      <c r="GA609" s="107">
        <v>3.4691890000000001</v>
      </c>
      <c r="GB609" s="107">
        <v>171.37677400000001</v>
      </c>
      <c r="GC609" s="107">
        <v>1183898.7665919999</v>
      </c>
      <c r="GD609" s="107">
        <v>7.9941740000000001</v>
      </c>
      <c r="GE609" s="113">
        <v>171.91354799999999</v>
      </c>
      <c r="GF609" s="113">
        <v>69.299672000000001</v>
      </c>
      <c r="GG609" s="113">
        <v>18.8</v>
      </c>
      <c r="GH609" s="113">
        <v>48.1</v>
      </c>
      <c r="GI609" s="113">
        <v>29.9</v>
      </c>
      <c r="GJ609" s="113">
        <v>22.6</v>
      </c>
      <c r="GK609" s="113">
        <v>230</v>
      </c>
      <c r="GL609" s="107">
        <v>0</v>
      </c>
      <c r="GM609" s="107">
        <v>7</v>
      </c>
      <c r="GN609" s="107">
        <v>0</v>
      </c>
      <c r="GO609" s="133">
        <v>0</v>
      </c>
      <c r="GP609" s="133">
        <v>0</v>
      </c>
      <c r="GQ609" s="133">
        <v>0</v>
      </c>
      <c r="GR609" s="133" t="s">
        <v>1103</v>
      </c>
      <c r="GS609" s="72"/>
      <c r="GT609" s="72">
        <v>0.83050000000000002</v>
      </c>
      <c r="GU609" s="72">
        <v>0.90190000000000003</v>
      </c>
      <c r="GV609" s="72">
        <v>0.94020000000000004</v>
      </c>
      <c r="GW609" s="72">
        <v>0.94020000000000004</v>
      </c>
      <c r="GX609" s="72" t="s">
        <v>1085</v>
      </c>
      <c r="GY609" s="72">
        <v>0.96</v>
      </c>
      <c r="GZ609" s="72">
        <v>600</v>
      </c>
      <c r="HA609" s="133" t="s">
        <v>1086</v>
      </c>
      <c r="HB609" s="133" t="s">
        <v>981</v>
      </c>
      <c r="HC609" s="53" t="str">
        <f t="shared" si="60"/>
        <v>322</v>
      </c>
      <c r="HD609" s="56">
        <f t="shared" si="65"/>
        <v>2021</v>
      </c>
      <c r="HF609" s="56" t="e">
        <f>MATCH(ROUND(#REF!,1),#REF!,0)</f>
        <v>#REF!</v>
      </c>
      <c r="HG609" s="56" t="e">
        <f>MATCH(ROUND(#REF!,1),#REF!,0)</f>
        <v>#REF!</v>
      </c>
      <c r="HH609" s="56" t="e">
        <f>MATCH(ROUND(#REF!,1),#REF!,0)</f>
        <v>#REF!</v>
      </c>
      <c r="HI609" s="56" t="e">
        <f>MATCH(ROUND(#REF!,1),#REF!,0)</f>
        <v>#REF!</v>
      </c>
      <c r="HK609" s="115">
        <f t="shared" si="62"/>
        <v>1</v>
      </c>
      <c r="HL609" s="115" t="str" cm="1">
        <f t="array" ref="HL609">IFERROR(INDEX(#REF!,'5. Data Set'!HH609),"")</f>
        <v/>
      </c>
      <c r="HM609" s="56"/>
      <c r="HN609" s="116" t="str" cm="1">
        <f t="array" ref="HN609">IF(IFERROR(INDEX($E$5:$E$900,SMALL(IF(ROUND($EH$5:$EH$900,1)=ROUND($EH609,1),ROW($EH$5:$EH$900)-4,""),1)),"")=$E609,"",IFERROR(INDEX($E$5:$E$900,SMALL(IF(ROUND($EH$5:$EH$900,1)=ROUND($EH609,1),ROW($EH$5:$EH$900)-4,""),1)),""))</f>
        <v/>
      </c>
      <c r="HO609" s="116" t="str" cm="1">
        <f t="array" ref="HO609">IF(IFERROR(INDEX($E$5:$E$900,SMALL(IF(ROUND($EH$5:$EH$900,1)=ROUND($EH609,1),ROW($EH$5:$EH$900)-4,""),2)),"")=$E609,"",IFERROR(INDEX($E$5:$E$900,SMALL(IF(ROUND($EH$5:$EH$900,1)=ROUND($EH609,1),ROW($EH$5:$EH$900)-4,""),2)),""))</f>
        <v/>
      </c>
      <c r="HP609" s="116" t="str" cm="1">
        <f t="array" ref="HP609">IF(IFERROR(INDEX($E$5:$E$900,SMALL(IF(ROUND($EH$5:$EH$900,1)=ROUND($EH609,1),ROW($EH$5:$EH$900)-4,""),3)),"")=$E609,"",IFERROR(INDEX($E$5:$E$900,SMALL(IF(ROUND($EH$5:$EH$900,1)=ROUND($EH609,1),ROW($EH$5:$EH$900)-4,""),3)),""))</f>
        <v/>
      </c>
      <c r="HQ609" s="117" t="str" cm="1">
        <f t="array" ref="HQ609">IF(IFERROR(INDEX($E$5:$E$900,SMALL(IF(ROUND($EH$5:$EH$900,1)=ROUND($EH609,1),ROW($EH$5:$EH$900)-4,""),4)),"")=$E609,"",IFERROR(INDEX($E$5:$E$900,SMALL(IF(ROUND($EH$5:$EH$900,1)=ROUND($EH609,1),ROW($EH$5:$EH$900)-4,""),4)),""))</f>
        <v/>
      </c>
      <c r="HR609" s="118"/>
      <c r="HS609" s="105" t="str">
        <f t="shared" si="63"/>
        <v>BCTW</v>
      </c>
      <c r="HT609" s="119" t="str">
        <f t="shared" si="64"/>
        <v/>
      </c>
      <c r="HU609" s="119" t="str">
        <f t="shared" si="64"/>
        <v/>
      </c>
      <c r="HV609" s="119" t="str">
        <f t="shared" si="64"/>
        <v/>
      </c>
      <c r="HW609" s="119" t="str">
        <f t="shared" si="61"/>
        <v/>
      </c>
      <c r="HX609" s="56"/>
    </row>
    <row r="610" spans="1:232" s="136" customFormat="1" ht="12.75" customHeight="1" x14ac:dyDescent="0.25">
      <c r="A610" s="110" t="s">
        <v>1072</v>
      </c>
      <c r="B610" s="110" t="s">
        <v>1803</v>
      </c>
      <c r="C610" s="107" t="s">
        <v>1095</v>
      </c>
      <c r="D610" s="108">
        <v>2019</v>
      </c>
      <c r="E610" s="109" t="s">
        <v>1804</v>
      </c>
      <c r="F610" s="107" t="s">
        <v>300</v>
      </c>
      <c r="G610" s="107" t="s">
        <v>1076</v>
      </c>
      <c r="H610" s="107" t="s">
        <v>1076</v>
      </c>
      <c r="I610" s="107" t="s">
        <v>1076</v>
      </c>
      <c r="J610" s="107" t="s">
        <v>1076</v>
      </c>
      <c r="K610" s="107" t="s">
        <v>1076</v>
      </c>
      <c r="L610" s="107" t="s">
        <v>1076</v>
      </c>
      <c r="M610" s="107" t="s">
        <v>1076</v>
      </c>
      <c r="N610" s="107" t="s">
        <v>1076</v>
      </c>
      <c r="O610" s="107" t="s">
        <v>1076</v>
      </c>
      <c r="P610" s="107" t="s">
        <v>1076</v>
      </c>
      <c r="Q610" s="107" t="s">
        <v>1076</v>
      </c>
      <c r="R610" s="107" t="s">
        <v>1076</v>
      </c>
      <c r="S610" s="107" t="s">
        <v>1077</v>
      </c>
      <c r="T610" s="107" t="s">
        <v>1077</v>
      </c>
      <c r="U610" s="107" t="s">
        <v>1077</v>
      </c>
      <c r="V610" s="107" t="s">
        <v>1077</v>
      </c>
      <c r="W610" s="107" t="s">
        <v>18</v>
      </c>
      <c r="X610" s="105" t="s">
        <v>1119</v>
      </c>
      <c r="Y610" s="107" t="s">
        <v>296</v>
      </c>
      <c r="Z610" s="107">
        <v>1</v>
      </c>
      <c r="AA610" s="107" t="s">
        <v>1109</v>
      </c>
      <c r="AB610" s="110">
        <v>2</v>
      </c>
      <c r="AC610" s="110">
        <v>2</v>
      </c>
      <c r="AD610" s="107">
        <v>2100</v>
      </c>
      <c r="AE610" s="107">
        <v>20</v>
      </c>
      <c r="AF610" s="107">
        <v>2</v>
      </c>
      <c r="AG610" s="107">
        <v>262144</v>
      </c>
      <c r="AH610" s="107">
        <v>8</v>
      </c>
      <c r="AI610" s="107" t="s">
        <v>1805</v>
      </c>
      <c r="AJ610" s="110">
        <v>2</v>
      </c>
      <c r="AK610" s="110" t="s">
        <v>405</v>
      </c>
      <c r="AL610" s="107" t="s">
        <v>316</v>
      </c>
      <c r="AM610" s="107">
        <v>2</v>
      </c>
      <c r="AN610" s="110" t="s">
        <v>493</v>
      </c>
      <c r="AO610" s="110">
        <v>550</v>
      </c>
      <c r="AP610" s="107" t="s">
        <v>440</v>
      </c>
      <c r="AQ610" s="107" t="s">
        <v>1254</v>
      </c>
      <c r="AR610" s="107" t="s">
        <v>319</v>
      </c>
      <c r="AS610" s="107" t="s">
        <v>868</v>
      </c>
      <c r="AT610" s="107" t="s">
        <v>478</v>
      </c>
      <c r="AU610" s="111">
        <v>17.792033</v>
      </c>
      <c r="AV610" s="111">
        <v>22.023319999999998</v>
      </c>
      <c r="AW610" s="111">
        <v>25.907444000000002</v>
      </c>
      <c r="AX610" s="111">
        <v>15.082602</v>
      </c>
      <c r="AY610" s="111">
        <v>15.889011</v>
      </c>
      <c r="AZ610" s="111">
        <v>25.346934000000001</v>
      </c>
      <c r="BA610" s="111">
        <v>15.030408</v>
      </c>
      <c r="BB610" s="111">
        <v>13.477717</v>
      </c>
      <c r="BC610" s="111">
        <v>26.552591</v>
      </c>
      <c r="BD610" s="111">
        <v>19.268609000000001</v>
      </c>
      <c r="BE610" s="111">
        <v>254.194548</v>
      </c>
      <c r="BF610" s="111">
        <v>28.2</v>
      </c>
      <c r="BG610" s="107">
        <v>75252.031392000004</v>
      </c>
      <c r="BH610" s="112">
        <v>75234.317786</v>
      </c>
      <c r="BI610" s="111">
        <v>10.865103</v>
      </c>
      <c r="BJ610" s="112">
        <v>406.12222200000002</v>
      </c>
      <c r="BK610" s="112">
        <v>56399.364621000001</v>
      </c>
      <c r="BL610" s="111">
        <v>8.1450180000000003</v>
      </c>
      <c r="BM610" s="112">
        <v>394.40916700000002</v>
      </c>
      <c r="BN610" s="112">
        <v>37583.441802000001</v>
      </c>
      <c r="BO610" s="111">
        <v>5.4276819999999999</v>
      </c>
      <c r="BP610" s="112">
        <v>326.54750000000001</v>
      </c>
      <c r="BQ610" s="112">
        <v>18803.835109</v>
      </c>
      <c r="BR610" s="111">
        <v>2.7155909999999999</v>
      </c>
      <c r="BS610" s="107">
        <v>248.85833299999999</v>
      </c>
      <c r="BT610" s="107">
        <v>720329.22925199999</v>
      </c>
      <c r="BU610" s="112">
        <v>720031.09543900006</v>
      </c>
      <c r="BV610" s="107">
        <v>12.20224</v>
      </c>
      <c r="BW610" s="107">
        <v>423.11944399999999</v>
      </c>
      <c r="BX610" s="107">
        <v>540170.26318999997</v>
      </c>
      <c r="BY610" s="107">
        <v>9.1541700000000006</v>
      </c>
      <c r="BZ610" s="107">
        <v>376.26222200000001</v>
      </c>
      <c r="CA610" s="107">
        <v>359937.51067599998</v>
      </c>
      <c r="CB610" s="107">
        <v>6.0997969999999997</v>
      </c>
      <c r="CC610" s="107">
        <v>296.28027800000001</v>
      </c>
      <c r="CD610" s="107">
        <v>180044.397298</v>
      </c>
      <c r="CE610" s="107">
        <v>3.0511810000000001</v>
      </c>
      <c r="CF610" s="107">
        <v>187.350278</v>
      </c>
      <c r="CG610" s="107">
        <v>239734.991752</v>
      </c>
      <c r="CH610" s="112">
        <v>231593.43698500001</v>
      </c>
      <c r="CI610" s="107">
        <v>14.523142</v>
      </c>
      <c r="CJ610" s="107">
        <v>370.044444</v>
      </c>
      <c r="CK610" s="107">
        <v>179890.220634</v>
      </c>
      <c r="CL610" s="107">
        <v>11.280851999999999</v>
      </c>
      <c r="CM610" s="107">
        <v>370.07111099999997</v>
      </c>
      <c r="CN610" s="107">
        <v>119900.76247099999</v>
      </c>
      <c r="CO610" s="107">
        <v>7.5189339999999998</v>
      </c>
      <c r="CP610" s="107">
        <v>320.06277799999998</v>
      </c>
      <c r="CQ610" s="107">
        <v>60001.174843000001</v>
      </c>
      <c r="CR610" s="107">
        <v>3.7626520000000001</v>
      </c>
      <c r="CS610" s="107">
        <v>234.736389</v>
      </c>
      <c r="CT610" s="107">
        <v>122672.639587</v>
      </c>
      <c r="CU610" s="107">
        <v>122677.667391</v>
      </c>
      <c r="CV610" s="107">
        <v>8.147805</v>
      </c>
      <c r="CW610" s="107">
        <v>366.04166700000002</v>
      </c>
      <c r="CX610" s="112">
        <v>92160.021982000006</v>
      </c>
      <c r="CY610" s="107">
        <v>6.1209340000000001</v>
      </c>
      <c r="CZ610" s="107">
        <v>330.31194399999998</v>
      </c>
      <c r="DA610" s="112">
        <v>61335.362458000003</v>
      </c>
      <c r="DB610" s="107">
        <v>4.0736720000000002</v>
      </c>
      <c r="DC610" s="107">
        <v>286.05694399999999</v>
      </c>
      <c r="DD610" s="112">
        <v>30682.189020999998</v>
      </c>
      <c r="DE610" s="107">
        <v>2.0377990000000001</v>
      </c>
      <c r="DF610" s="107">
        <v>231.30944400000001</v>
      </c>
      <c r="DG610" s="107">
        <v>189096.34076200001</v>
      </c>
      <c r="DH610" s="112">
        <v>189061.764803</v>
      </c>
      <c r="DI610" s="107">
        <v>9.0516170000000002</v>
      </c>
      <c r="DJ610" s="107">
        <v>375.080556</v>
      </c>
      <c r="DK610" s="112">
        <v>141840.87772700001</v>
      </c>
      <c r="DL610" s="107">
        <v>6.7908460000000002</v>
      </c>
      <c r="DM610" s="107">
        <v>359.733611</v>
      </c>
      <c r="DN610" s="112">
        <v>94633.277589999998</v>
      </c>
      <c r="DO610" s="107">
        <v>4.5307110000000002</v>
      </c>
      <c r="DP610" s="107">
        <v>305.99194399999999</v>
      </c>
      <c r="DQ610" s="112">
        <v>47311.956792999998</v>
      </c>
      <c r="DR610" s="107">
        <v>2.2651309999999998</v>
      </c>
      <c r="DS610" s="107">
        <v>239.72138899999999</v>
      </c>
      <c r="DT610" s="107">
        <v>13795.652684999999</v>
      </c>
      <c r="DU610" s="112">
        <v>13805.272112000001</v>
      </c>
      <c r="DV610" s="107">
        <v>14.132438</v>
      </c>
      <c r="DW610" s="107">
        <v>369.99444399999999</v>
      </c>
      <c r="DX610" s="112">
        <v>10316.139877</v>
      </c>
      <c r="DY610" s="107">
        <v>10.560618</v>
      </c>
      <c r="DZ610" s="107">
        <v>345.83861100000001</v>
      </c>
      <c r="EA610" s="112">
        <v>6911.3612389999998</v>
      </c>
      <c r="EB610" s="107">
        <v>7.075151</v>
      </c>
      <c r="EC610" s="107">
        <v>295.74861099999998</v>
      </c>
      <c r="ED610" s="112">
        <v>3434.5791789999998</v>
      </c>
      <c r="EE610" s="107">
        <v>3.5159739999999999</v>
      </c>
      <c r="EF610" s="107">
        <v>237.68111099999999</v>
      </c>
      <c r="EG610" s="107">
        <v>3607234.8496249998</v>
      </c>
      <c r="EH610" s="111">
        <v>3598401.702331</v>
      </c>
      <c r="EI610" s="107">
        <v>10.161752</v>
      </c>
      <c r="EJ610" s="107">
        <v>415.022222</v>
      </c>
      <c r="EK610" s="112">
        <v>3150552.6602699999</v>
      </c>
      <c r="EL610" s="107">
        <v>8.897043</v>
      </c>
      <c r="EM610" s="107">
        <v>404.1576</v>
      </c>
      <c r="EN610" s="112">
        <v>2700611.745538</v>
      </c>
      <c r="EO610" s="107">
        <v>7.6264269999999996</v>
      </c>
      <c r="EP610" s="107">
        <v>374.33650799999998</v>
      </c>
      <c r="EQ610" s="112">
        <v>2256579.1601610002</v>
      </c>
      <c r="ER610" s="107">
        <v>6.3724949999999998</v>
      </c>
      <c r="ES610" s="107">
        <v>346.27023800000001</v>
      </c>
      <c r="ET610" s="112">
        <v>1806004.6971209999</v>
      </c>
      <c r="EU610" s="107">
        <v>5.1000899999999998</v>
      </c>
      <c r="EV610" s="107">
        <v>318.769048</v>
      </c>
      <c r="EW610" s="112">
        <v>1351286.1659309999</v>
      </c>
      <c r="EX610" s="107">
        <v>3.815982</v>
      </c>
      <c r="EY610" s="107">
        <v>286.13896799999998</v>
      </c>
      <c r="EZ610" s="112">
        <v>901886.12901100004</v>
      </c>
      <c r="FA610" s="107">
        <v>2.5468929999999999</v>
      </c>
      <c r="FB610" s="107">
        <v>250.78579400000001</v>
      </c>
      <c r="FC610" s="112">
        <v>453814.51855699997</v>
      </c>
      <c r="FD610" s="107">
        <v>1.281555</v>
      </c>
      <c r="FE610" s="107">
        <v>215.454286</v>
      </c>
      <c r="FF610" s="107">
        <v>810.87795100000005</v>
      </c>
      <c r="FG610" s="112">
        <v>805.18204000000003</v>
      </c>
      <c r="FH610" s="107">
        <v>2.3789579999999999</v>
      </c>
      <c r="FI610" s="107">
        <v>132.99287899999999</v>
      </c>
      <c r="FJ610" s="112">
        <v>403.91616299999998</v>
      </c>
      <c r="FK610" s="107">
        <v>1.1933940000000001</v>
      </c>
      <c r="FL610" s="107">
        <v>117.51939400000001</v>
      </c>
      <c r="FM610" s="107">
        <v>608.843209</v>
      </c>
      <c r="FN610" s="112">
        <v>608.52397499999995</v>
      </c>
      <c r="FO610" s="107">
        <v>4.455114</v>
      </c>
      <c r="FP610" s="107">
        <v>122.748788</v>
      </c>
      <c r="FQ610" s="112">
        <v>306.81369699999999</v>
      </c>
      <c r="FR610" s="107">
        <v>2.246238</v>
      </c>
      <c r="FS610" s="107">
        <v>115.63348499999999</v>
      </c>
      <c r="FT610" s="107">
        <v>86.992672999999996</v>
      </c>
      <c r="FU610" s="107">
        <v>7.5514469999999996</v>
      </c>
      <c r="FV610" s="107">
        <v>392.48078400000003</v>
      </c>
      <c r="FW610" s="107">
        <v>87.004417000000004</v>
      </c>
      <c r="FX610" s="107">
        <v>7.552467</v>
      </c>
      <c r="FY610" s="107">
        <v>391.38115399999998</v>
      </c>
      <c r="FZ610" s="107">
        <v>2691801.691389</v>
      </c>
      <c r="GA610" s="107">
        <v>18.176158000000001</v>
      </c>
      <c r="GB610" s="107">
        <v>403.36166700000001</v>
      </c>
      <c r="GC610" s="107">
        <v>15183103.801042</v>
      </c>
      <c r="GD610" s="107">
        <v>102.522592</v>
      </c>
      <c r="GE610" s="113">
        <v>403.32333299999999</v>
      </c>
      <c r="GF610" s="113">
        <v>105.78469699999999</v>
      </c>
      <c r="GG610" s="113">
        <v>19.100000000000001</v>
      </c>
      <c r="GH610" s="113">
        <v>18.899999999999999</v>
      </c>
      <c r="GI610" s="113">
        <v>70</v>
      </c>
      <c r="GJ610" s="113">
        <v>28.2</v>
      </c>
      <c r="GK610" s="113">
        <v>115</v>
      </c>
      <c r="GL610" s="107">
        <v>0</v>
      </c>
      <c r="GM610" s="107">
        <v>5</v>
      </c>
      <c r="GN610" s="107">
        <v>0</v>
      </c>
      <c r="GO610" s="133">
        <v>0</v>
      </c>
      <c r="GP610" s="133">
        <v>0</v>
      </c>
      <c r="GQ610" s="133">
        <v>0</v>
      </c>
      <c r="GR610" s="133" t="s">
        <v>1103</v>
      </c>
      <c r="GS610" s="72"/>
      <c r="GT610" s="72">
        <v>0.85709999999999997</v>
      </c>
      <c r="GU610" s="72">
        <v>0.90990000000000004</v>
      </c>
      <c r="GV610" s="72">
        <v>0.94189999999999996</v>
      </c>
      <c r="GW610" s="72">
        <v>0.92920000000000003</v>
      </c>
      <c r="GX610" s="72" t="s">
        <v>1085</v>
      </c>
      <c r="GY610" s="72">
        <v>0.99</v>
      </c>
      <c r="GZ610" s="72">
        <v>550</v>
      </c>
      <c r="HA610" s="133" t="s">
        <v>1086</v>
      </c>
      <c r="HB610" s="133" t="s">
        <v>981</v>
      </c>
      <c r="HC610" s="53" t="str">
        <f t="shared" si="60"/>
        <v>323</v>
      </c>
      <c r="HD610" s="56">
        <f t="shared" si="65"/>
        <v>2019</v>
      </c>
      <c r="HF610" s="56" t="e">
        <f>MATCH(ROUND(#REF!,1),#REF!,0)</f>
        <v>#REF!</v>
      </c>
      <c r="HG610" s="56" t="e">
        <f>MATCH(ROUND(#REF!,1),#REF!,0)</f>
        <v>#REF!</v>
      </c>
      <c r="HH610" s="56" t="e">
        <f>MATCH(ROUND(#REF!,1),#REF!,0)</f>
        <v>#REF!</v>
      </c>
      <c r="HI610" s="56" t="e">
        <f>MATCH(ROUND(#REF!,1),#REF!,0)</f>
        <v>#REF!</v>
      </c>
      <c r="HK610" s="115">
        <f t="shared" si="62"/>
        <v>2</v>
      </c>
      <c r="HL610" s="115" t="str" cm="1">
        <f t="array" ref="HL610">IFERROR(INDEX(#REF!,'5. Data Set'!HH610),"")</f>
        <v/>
      </c>
      <c r="HM610" s="56"/>
      <c r="HN610" s="116" t="str" cm="1">
        <f t="array" ref="HN610">IF(IFERROR(INDEX($E$5:$E$900,SMALL(IF(ROUND($EH$5:$EH$900,1)=ROUND($EH610,1),ROW($EH$5:$EH$900)-4,""),1)),"")=$E610,"",IFERROR(INDEX($E$5:$E$900,SMALL(IF(ROUND($EH$5:$EH$900,1)=ROUND($EH610,1),ROW($EH$5:$EH$900)-4,""),1)),""))</f>
        <v/>
      </c>
      <c r="HO610" s="116" t="str" cm="1">
        <f t="array" ref="HO610">IF(IFERROR(INDEX($E$5:$E$900,SMALL(IF(ROUND($EH$5:$EH$900,1)=ROUND($EH610,1),ROW($EH$5:$EH$900)-4,""),2)),"")=$E610,"",IFERROR(INDEX($E$5:$E$900,SMALL(IF(ROUND($EH$5:$EH$900,1)=ROUND($EH610,1),ROW($EH$5:$EH$900)-4,""),2)),""))</f>
        <v/>
      </c>
      <c r="HP610" s="116" t="str" cm="1">
        <f t="array" ref="HP610">IF(IFERROR(INDEX($E$5:$E$900,SMALL(IF(ROUND($EH$5:$EH$900,1)=ROUND($EH610,1),ROW($EH$5:$EH$900)-4,""),3)),"")=$E610,"",IFERROR(INDEX($E$5:$E$900,SMALL(IF(ROUND($EH$5:$EH$900,1)=ROUND($EH610,1),ROW($EH$5:$EH$900)-4,""),3)),""))</f>
        <v/>
      </c>
      <c r="HQ610" s="117" t="str" cm="1">
        <f t="array" ref="HQ610">IF(IFERROR(INDEX($E$5:$E$900,SMALL(IF(ROUND($EH$5:$EH$900,1)=ROUND($EH610,1),ROW($EH$5:$EH$900)-4,""),4)),"")=$E610,"",IFERROR(INDEX($E$5:$E$900,SMALL(IF(ROUND($EH$5:$EH$900,1)=ROUND($EH610,1),ROW($EH$5:$EH$900)-4,""),4)),""))</f>
        <v/>
      </c>
      <c r="HR610" s="118"/>
      <c r="HS610" s="105" t="str">
        <f t="shared" si="63"/>
        <v>BCTX</v>
      </c>
      <c r="HT610" s="119" t="str">
        <f t="shared" si="64"/>
        <v/>
      </c>
      <c r="HU610" s="119" t="str">
        <f t="shared" si="64"/>
        <v/>
      </c>
      <c r="HV610" s="119" t="str">
        <f t="shared" si="64"/>
        <v/>
      </c>
      <c r="HW610" s="119" t="str">
        <f t="shared" si="61"/>
        <v/>
      </c>
      <c r="HX610" s="56"/>
    </row>
    <row r="611" spans="1:232" ht="12.75" customHeight="1" x14ac:dyDescent="0.25">
      <c r="A611" s="110" t="s">
        <v>1072</v>
      </c>
      <c r="B611" s="110" t="s">
        <v>1803</v>
      </c>
      <c r="C611" s="107" t="s">
        <v>1095</v>
      </c>
      <c r="D611" s="108">
        <v>2019</v>
      </c>
      <c r="E611" s="109" t="s">
        <v>1806</v>
      </c>
      <c r="F611" s="107" t="s">
        <v>309</v>
      </c>
      <c r="G611" s="107" t="s">
        <v>1076</v>
      </c>
      <c r="H611" s="107" t="s">
        <v>1076</v>
      </c>
      <c r="I611" s="107" t="s">
        <v>1076</v>
      </c>
      <c r="J611" s="107" t="s">
        <v>1076</v>
      </c>
      <c r="K611" s="107" t="s">
        <v>1076</v>
      </c>
      <c r="L611" s="107" t="s">
        <v>1076</v>
      </c>
      <c r="M611" s="107" t="s">
        <v>1076</v>
      </c>
      <c r="N611" s="107" t="s">
        <v>1076</v>
      </c>
      <c r="O611" s="107" t="s">
        <v>1076</v>
      </c>
      <c r="P611" s="107" t="s">
        <v>1076</v>
      </c>
      <c r="Q611" s="107" t="s">
        <v>1076</v>
      </c>
      <c r="R611" s="107" t="s">
        <v>1076</v>
      </c>
      <c r="S611" s="107" t="s">
        <v>1077</v>
      </c>
      <c r="T611" s="107" t="s">
        <v>1077</v>
      </c>
      <c r="U611" s="107" t="s">
        <v>1077</v>
      </c>
      <c r="V611" s="107" t="s">
        <v>1077</v>
      </c>
      <c r="W611" s="107" t="s">
        <v>18</v>
      </c>
      <c r="X611" s="105" t="s">
        <v>1119</v>
      </c>
      <c r="Y611" s="107" t="s">
        <v>296</v>
      </c>
      <c r="Z611" s="107">
        <v>1</v>
      </c>
      <c r="AA611" s="107" t="s">
        <v>1105</v>
      </c>
      <c r="AB611" s="110">
        <v>2</v>
      </c>
      <c r="AC611" s="110">
        <v>2</v>
      </c>
      <c r="AD611" s="107">
        <v>2600</v>
      </c>
      <c r="AE611" s="107">
        <v>4</v>
      </c>
      <c r="AF611" s="107">
        <v>2</v>
      </c>
      <c r="AG611" s="107">
        <v>65536</v>
      </c>
      <c r="AH611" s="107">
        <v>8</v>
      </c>
      <c r="AI611" s="107" t="s">
        <v>1362</v>
      </c>
      <c r="AJ611" s="110">
        <v>2</v>
      </c>
      <c r="AK611" s="110" t="s">
        <v>405</v>
      </c>
      <c r="AL611" s="107" t="s">
        <v>316</v>
      </c>
      <c r="AM611" s="107">
        <v>2</v>
      </c>
      <c r="AN611" s="110" t="s">
        <v>493</v>
      </c>
      <c r="AO611" s="110">
        <v>550</v>
      </c>
      <c r="AP611" s="107" t="s">
        <v>440</v>
      </c>
      <c r="AQ611" s="107" t="s">
        <v>1254</v>
      </c>
      <c r="AR611" s="107" t="s">
        <v>319</v>
      </c>
      <c r="AS611" s="107" t="s">
        <v>868</v>
      </c>
      <c r="AT611" s="107" t="s">
        <v>478</v>
      </c>
      <c r="AU611" s="111">
        <v>8.4146400000000003</v>
      </c>
      <c r="AV611" s="111">
        <v>13.654299999999999</v>
      </c>
      <c r="AW611" s="111">
        <v>11.258342000000001</v>
      </c>
      <c r="AX611" s="111">
        <v>5.824916</v>
      </c>
      <c r="AY611" s="111">
        <v>6.4079300000000003</v>
      </c>
      <c r="AZ611" s="111">
        <v>9.9008040000000008</v>
      </c>
      <c r="BA611" s="111">
        <v>7.7589589999999999</v>
      </c>
      <c r="BB611" s="111">
        <v>14.756195999999999</v>
      </c>
      <c r="BC611" s="111">
        <v>29.462976000000001</v>
      </c>
      <c r="BD611" s="111">
        <v>18.822503000000001</v>
      </c>
      <c r="BE611" s="111">
        <v>61.001336999999999</v>
      </c>
      <c r="BF611" s="111">
        <v>13.6</v>
      </c>
      <c r="BG611" s="107">
        <v>17948.808013999998</v>
      </c>
      <c r="BH611" s="112">
        <v>17923.987195000002</v>
      </c>
      <c r="BI611" s="111">
        <v>2.5885259999999999</v>
      </c>
      <c r="BJ611" s="112">
        <v>197.064516</v>
      </c>
      <c r="BK611" s="112">
        <v>13465.040360000001</v>
      </c>
      <c r="BL611" s="111">
        <v>1.9445790000000001</v>
      </c>
      <c r="BM611" s="112">
        <v>183.832581</v>
      </c>
      <c r="BN611" s="112">
        <v>8967.2645759999996</v>
      </c>
      <c r="BO611" s="111">
        <v>1.295024</v>
      </c>
      <c r="BP611" s="112">
        <v>167.55967699999999</v>
      </c>
      <c r="BQ611" s="112">
        <v>4486.3049840000003</v>
      </c>
      <c r="BR611" s="111">
        <v>0.64789799999999997</v>
      </c>
      <c r="BS611" s="107">
        <v>138.77774199999999</v>
      </c>
      <c r="BT611" s="107">
        <v>252849.51890600001</v>
      </c>
      <c r="BU611" s="112">
        <v>252746.623479</v>
      </c>
      <c r="BV611" s="107">
        <v>4.2832520000000001</v>
      </c>
      <c r="BW611" s="107">
        <v>202.477419</v>
      </c>
      <c r="BX611" s="107">
        <v>189703.73188000001</v>
      </c>
      <c r="BY611" s="107">
        <v>3.2148759999999998</v>
      </c>
      <c r="BZ611" s="107">
        <v>190.26129</v>
      </c>
      <c r="CA611" s="107">
        <v>126449.90123</v>
      </c>
      <c r="CB611" s="107">
        <v>2.1429239999999998</v>
      </c>
      <c r="CC611" s="107">
        <v>171.26516100000001</v>
      </c>
      <c r="CD611" s="107">
        <v>63137.192986000002</v>
      </c>
      <c r="CE611" s="107">
        <v>1.0699749999999999</v>
      </c>
      <c r="CF611" s="107">
        <v>137.67161300000001</v>
      </c>
      <c r="CG611" s="107">
        <v>55967.343719999997</v>
      </c>
      <c r="CH611" s="112">
        <v>55689.73315</v>
      </c>
      <c r="CI611" s="107">
        <v>3.492283</v>
      </c>
      <c r="CJ611" s="107">
        <v>201.22258099999999</v>
      </c>
      <c r="CK611" s="107">
        <v>41893.162118</v>
      </c>
      <c r="CL611" s="107">
        <v>2.6271049999999998</v>
      </c>
      <c r="CM611" s="107">
        <v>190.057097</v>
      </c>
      <c r="CN611" s="107">
        <v>27959.339161</v>
      </c>
      <c r="CO611" s="107">
        <v>1.75332</v>
      </c>
      <c r="CP611" s="107">
        <v>169.47548399999999</v>
      </c>
      <c r="CQ611" s="107">
        <v>14025.146162999999</v>
      </c>
      <c r="CR611" s="107">
        <v>0.87951199999999996</v>
      </c>
      <c r="CS611" s="107">
        <v>135.87032300000001</v>
      </c>
      <c r="CT611" s="107">
        <v>25351.281062999999</v>
      </c>
      <c r="CU611" s="107">
        <v>25360.326107000001</v>
      </c>
      <c r="CV611" s="107">
        <v>1.6843410000000001</v>
      </c>
      <c r="CW611" s="107">
        <v>178.803226</v>
      </c>
      <c r="CX611" s="112">
        <v>19043.533723</v>
      </c>
      <c r="CY611" s="107">
        <v>1.264802</v>
      </c>
      <c r="CZ611" s="107">
        <v>170.90871000000001</v>
      </c>
      <c r="DA611" s="112">
        <v>12630.073372000001</v>
      </c>
      <c r="DB611" s="107">
        <v>0.83884400000000003</v>
      </c>
      <c r="DC611" s="107">
        <v>159.506452</v>
      </c>
      <c r="DD611" s="112">
        <v>6325.6049730000004</v>
      </c>
      <c r="DE611" s="107">
        <v>0.420124</v>
      </c>
      <c r="DF611" s="107">
        <v>133.793226</v>
      </c>
      <c r="DG611" s="107">
        <v>39534.299396000002</v>
      </c>
      <c r="DH611" s="112">
        <v>39535.631079999999</v>
      </c>
      <c r="DI611" s="107">
        <v>1.892828</v>
      </c>
      <c r="DJ611" s="107">
        <v>184.5</v>
      </c>
      <c r="DK611" s="112">
        <v>29641.293522</v>
      </c>
      <c r="DL611" s="107">
        <v>1.419122</v>
      </c>
      <c r="DM611" s="107">
        <v>176.31483900000001</v>
      </c>
      <c r="DN611" s="112">
        <v>19773.654928</v>
      </c>
      <c r="DO611" s="107">
        <v>0.94669400000000004</v>
      </c>
      <c r="DP611" s="107">
        <v>163.10806500000001</v>
      </c>
      <c r="DQ611" s="112">
        <v>9912.3774209999992</v>
      </c>
      <c r="DR611" s="107">
        <v>0.47456999999999999</v>
      </c>
      <c r="DS611" s="107">
        <v>134.89903200000001</v>
      </c>
      <c r="DT611" s="107">
        <v>2894.0612999999998</v>
      </c>
      <c r="DU611" s="112">
        <v>2893.8625579999998</v>
      </c>
      <c r="DV611" s="107">
        <v>2.9624429999999999</v>
      </c>
      <c r="DW611" s="107">
        <v>184.616129</v>
      </c>
      <c r="DX611" s="112">
        <v>2180.335975</v>
      </c>
      <c r="DY611" s="107">
        <v>2.2320069999999999</v>
      </c>
      <c r="DZ611" s="107">
        <v>174.64935500000001</v>
      </c>
      <c r="EA611" s="112">
        <v>1443.971988</v>
      </c>
      <c r="EB611" s="107">
        <v>1.478192</v>
      </c>
      <c r="EC611" s="107">
        <v>161.94064499999999</v>
      </c>
      <c r="ED611" s="112">
        <v>726.95051999999998</v>
      </c>
      <c r="EE611" s="107">
        <v>0.74417800000000001</v>
      </c>
      <c r="EF611" s="107">
        <v>144.97032300000001</v>
      </c>
      <c r="EG611" s="107">
        <v>987893.09578700003</v>
      </c>
      <c r="EH611" s="111">
        <v>986480.83539699996</v>
      </c>
      <c r="EI611" s="107">
        <v>2.7857850000000002</v>
      </c>
      <c r="EJ611" s="107">
        <v>199.809091</v>
      </c>
      <c r="EK611" s="112">
        <v>859789.90527800005</v>
      </c>
      <c r="EL611" s="107">
        <v>2.4280149999999998</v>
      </c>
      <c r="EM611" s="107">
        <v>191.940496</v>
      </c>
      <c r="EN611" s="112">
        <v>743370.49648700003</v>
      </c>
      <c r="EO611" s="107">
        <v>2.0992500000000001</v>
      </c>
      <c r="EP611" s="107">
        <v>184.683223</v>
      </c>
      <c r="EQ611" s="112">
        <v>611427.92959299998</v>
      </c>
      <c r="ER611" s="107">
        <v>1.72665</v>
      </c>
      <c r="ES611" s="107">
        <v>176.306612</v>
      </c>
      <c r="ET611" s="112">
        <v>492020.23327299999</v>
      </c>
      <c r="EU611" s="107">
        <v>1.3894470000000001</v>
      </c>
      <c r="EV611" s="107">
        <v>168.164298</v>
      </c>
      <c r="EW611" s="112">
        <v>369696.74620400002</v>
      </c>
      <c r="EX611" s="107">
        <v>1.0440100000000001</v>
      </c>
      <c r="EY611" s="107">
        <v>159.064628</v>
      </c>
      <c r="EZ611" s="112">
        <v>248011.194915</v>
      </c>
      <c r="FA611" s="107">
        <v>0.70037400000000005</v>
      </c>
      <c r="FB611" s="107">
        <v>149.169174</v>
      </c>
      <c r="FC611" s="112">
        <v>122867.771385</v>
      </c>
      <c r="FD611" s="107">
        <v>0.346974</v>
      </c>
      <c r="FE611" s="107">
        <v>132.05314000000001</v>
      </c>
      <c r="FF611" s="107">
        <v>787.84410100000002</v>
      </c>
      <c r="FG611" s="112">
        <v>790.32454399999995</v>
      </c>
      <c r="FH611" s="107">
        <v>2.3350599999999999</v>
      </c>
      <c r="FI611" s="107">
        <v>117.59918</v>
      </c>
      <c r="FJ611" s="112">
        <v>390.39690400000001</v>
      </c>
      <c r="FK611" s="107">
        <v>1.153451</v>
      </c>
      <c r="FL611" s="107">
        <v>105.18262300000001</v>
      </c>
      <c r="FM611" s="107">
        <v>603.45603600000004</v>
      </c>
      <c r="FN611" s="112">
        <v>606.21190300000001</v>
      </c>
      <c r="FO611" s="107">
        <v>4.4381870000000001</v>
      </c>
      <c r="FP611" s="107">
        <v>108.68524600000001</v>
      </c>
      <c r="FQ611" s="112">
        <v>299.65082899999999</v>
      </c>
      <c r="FR611" s="107">
        <v>2.1937980000000001</v>
      </c>
      <c r="FS611" s="107">
        <v>103.19967200000001</v>
      </c>
      <c r="FT611" s="107">
        <v>41.321281999999997</v>
      </c>
      <c r="FU611" s="107">
        <v>3.5869170000000001</v>
      </c>
      <c r="FV611" s="107">
        <v>189.10300000000001</v>
      </c>
      <c r="FW611" s="107">
        <v>40.730851999999999</v>
      </c>
      <c r="FX611" s="107">
        <v>3.5356640000000001</v>
      </c>
      <c r="FY611" s="107">
        <v>189.29499999999999</v>
      </c>
      <c r="FZ611" s="107">
        <v>660211.38180700003</v>
      </c>
      <c r="GA611" s="107">
        <v>4.4580200000000003</v>
      </c>
      <c r="GB611" s="107">
        <v>204.70645200000001</v>
      </c>
      <c r="GC611" s="107">
        <v>1846326.2641759999</v>
      </c>
      <c r="GD611" s="107">
        <v>12.467158</v>
      </c>
      <c r="GE611" s="113">
        <v>204.37516099999999</v>
      </c>
      <c r="GF611" s="113">
        <v>96.285573999999997</v>
      </c>
      <c r="GG611" s="113">
        <v>8.6999999999999993</v>
      </c>
      <c r="GH611" s="113">
        <v>20.9</v>
      </c>
      <c r="GI611" s="113">
        <v>33.9</v>
      </c>
      <c r="GJ611" s="113">
        <v>13.7</v>
      </c>
      <c r="GK611" s="113">
        <v>115</v>
      </c>
      <c r="GL611" s="107">
        <v>0</v>
      </c>
      <c r="GM611" s="107">
        <v>3</v>
      </c>
      <c r="GN611" s="107">
        <v>0</v>
      </c>
      <c r="GO611" s="133">
        <v>0</v>
      </c>
      <c r="GP611" s="133">
        <v>0</v>
      </c>
      <c r="GQ611" s="133">
        <v>0</v>
      </c>
      <c r="GR611" s="133" t="s">
        <v>1103</v>
      </c>
      <c r="GS611" s="72"/>
      <c r="GT611" s="72">
        <v>0.85709999999999997</v>
      </c>
      <c r="GU611" s="72">
        <v>0.90990000000000004</v>
      </c>
      <c r="GV611" s="72">
        <v>0.94189999999999996</v>
      </c>
      <c r="GW611" s="72">
        <v>0.92920000000000003</v>
      </c>
      <c r="GX611" s="72" t="s">
        <v>1085</v>
      </c>
      <c r="GY611" s="72">
        <v>0.99</v>
      </c>
      <c r="GZ611" s="72">
        <v>550</v>
      </c>
      <c r="HA611" s="133" t="s">
        <v>1086</v>
      </c>
      <c r="HB611" s="133" t="s">
        <v>981</v>
      </c>
      <c r="HC611" s="53" t="str">
        <f t="shared" si="60"/>
        <v>324</v>
      </c>
      <c r="HD611" s="56">
        <f t="shared" si="65"/>
        <v>2019</v>
      </c>
      <c r="HF611" s="56" t="e">
        <f>MATCH(ROUND(#REF!,1),#REF!,0)</f>
        <v>#REF!</v>
      </c>
      <c r="HG611" s="56" t="e">
        <f>MATCH(ROUND(#REF!,1),#REF!,0)</f>
        <v>#REF!</v>
      </c>
      <c r="HH611" s="56" t="e">
        <f>MATCH(ROUND(#REF!,1),#REF!,0)</f>
        <v>#REF!</v>
      </c>
      <c r="HI611" s="56" t="e">
        <f>MATCH(ROUND(#REF!,1),#REF!,0)</f>
        <v>#REF!</v>
      </c>
      <c r="HK611" s="115">
        <f t="shared" si="62"/>
        <v>2</v>
      </c>
      <c r="HL611" s="115" t="str" cm="1">
        <f t="array" ref="HL611">IFERROR(INDEX(#REF!,'5. Data Set'!HH611),"")</f>
        <v/>
      </c>
      <c r="HN611" s="116" t="str" cm="1">
        <f t="array" ref="HN611">IF(IFERROR(INDEX($E$5:$E$900,SMALL(IF(ROUND($EH$5:$EH$900,1)=ROUND($EH611,1),ROW($EH$5:$EH$900)-4,""),1)),"")=$E611,"",IFERROR(INDEX($E$5:$E$900,SMALL(IF(ROUND($EH$5:$EH$900,1)=ROUND($EH611,1),ROW($EH$5:$EH$900)-4,""),1)),""))</f>
        <v/>
      </c>
      <c r="HO611" s="116" t="str" cm="1">
        <f t="array" ref="HO611">IF(IFERROR(INDEX($E$5:$E$900,SMALL(IF(ROUND($EH$5:$EH$900,1)=ROUND($EH611,1),ROW($EH$5:$EH$900)-4,""),2)),"")=$E611,"",IFERROR(INDEX($E$5:$E$900,SMALL(IF(ROUND($EH$5:$EH$900,1)=ROUND($EH611,1),ROW($EH$5:$EH$900)-4,""),2)),""))</f>
        <v/>
      </c>
      <c r="HP611" s="116" t="str" cm="1">
        <f t="array" ref="HP611">IF(IFERROR(INDEX($E$5:$E$900,SMALL(IF(ROUND($EH$5:$EH$900,1)=ROUND($EH611,1),ROW($EH$5:$EH$900)-4,""),3)),"")=$E611,"",IFERROR(INDEX($E$5:$E$900,SMALL(IF(ROUND($EH$5:$EH$900,1)=ROUND($EH611,1),ROW($EH$5:$EH$900)-4,""),3)),""))</f>
        <v/>
      </c>
      <c r="HQ611" s="117" t="str" cm="1">
        <f t="array" ref="HQ611">IF(IFERROR(INDEX($E$5:$E$900,SMALL(IF(ROUND($EH$5:$EH$900,1)=ROUND($EH611,1),ROW($EH$5:$EH$900)-4,""),4)),"")=$E611,"",IFERROR(INDEX($E$5:$E$900,SMALL(IF(ROUND($EH$5:$EH$900,1)=ROUND($EH611,1),ROW($EH$5:$EH$900)-4,""),4)),""))</f>
        <v/>
      </c>
      <c r="HR611" s="118"/>
      <c r="HS611" s="105" t="str">
        <f t="shared" si="63"/>
        <v>BCTX</v>
      </c>
      <c r="HT611" s="119" t="str">
        <f t="shared" si="64"/>
        <v/>
      </c>
      <c r="HU611" s="119" t="str">
        <f t="shared" si="64"/>
        <v/>
      </c>
      <c r="HV611" s="119" t="str">
        <f t="shared" si="64"/>
        <v/>
      </c>
      <c r="HW611" s="119" t="str">
        <f t="shared" si="61"/>
        <v/>
      </c>
    </row>
    <row r="612" spans="1:232" x14ac:dyDescent="0.25">
      <c r="A612" s="110" t="s">
        <v>1072</v>
      </c>
      <c r="B612" s="110" t="s">
        <v>1803</v>
      </c>
      <c r="C612" s="107" t="s">
        <v>1095</v>
      </c>
      <c r="D612" s="107">
        <v>2019</v>
      </c>
      <c r="E612" s="109" t="s">
        <v>1807</v>
      </c>
      <c r="F612" s="107" t="s">
        <v>1097</v>
      </c>
      <c r="G612" s="107" t="s">
        <v>1076</v>
      </c>
      <c r="H612" s="107" t="s">
        <v>1076</v>
      </c>
      <c r="I612" s="107" t="s">
        <v>1076</v>
      </c>
      <c r="J612" s="107" t="s">
        <v>1076</v>
      </c>
      <c r="K612" s="107" t="s">
        <v>1076</v>
      </c>
      <c r="L612" s="107" t="s">
        <v>1076</v>
      </c>
      <c r="M612" s="107" t="s">
        <v>1076</v>
      </c>
      <c r="N612" s="107" t="s">
        <v>1076</v>
      </c>
      <c r="O612" s="107" t="s">
        <v>1076</v>
      </c>
      <c r="P612" s="107" t="s">
        <v>1076</v>
      </c>
      <c r="Q612" s="107" t="s">
        <v>1076</v>
      </c>
      <c r="R612" s="107" t="s">
        <v>1076</v>
      </c>
      <c r="S612" s="107" t="s">
        <v>1077</v>
      </c>
      <c r="T612" s="107" t="s">
        <v>1077</v>
      </c>
      <c r="U612" s="107" t="s">
        <v>1077</v>
      </c>
      <c r="V612" s="107" t="s">
        <v>1077</v>
      </c>
      <c r="W612" s="107" t="s">
        <v>18</v>
      </c>
      <c r="X612" s="105" t="s">
        <v>1119</v>
      </c>
      <c r="Y612" s="107" t="s">
        <v>296</v>
      </c>
      <c r="Z612" s="107">
        <v>1</v>
      </c>
      <c r="AA612" s="107" t="s">
        <v>1808</v>
      </c>
      <c r="AB612" s="110">
        <v>2</v>
      </c>
      <c r="AC612" s="110">
        <v>2</v>
      </c>
      <c r="AD612" s="107">
        <v>1800</v>
      </c>
      <c r="AE612" s="107">
        <v>8</v>
      </c>
      <c r="AF612" s="107">
        <v>2</v>
      </c>
      <c r="AG612" s="107">
        <v>65536</v>
      </c>
      <c r="AH612" s="107">
        <v>8</v>
      </c>
      <c r="AI612" s="107" t="s">
        <v>1362</v>
      </c>
      <c r="AJ612" s="110">
        <v>2</v>
      </c>
      <c r="AK612" s="110" t="s">
        <v>405</v>
      </c>
      <c r="AL612" s="107" t="s">
        <v>316</v>
      </c>
      <c r="AM612" s="107">
        <v>2</v>
      </c>
      <c r="AN612" s="110" t="s">
        <v>493</v>
      </c>
      <c r="AO612" s="110">
        <v>550</v>
      </c>
      <c r="AP612" s="107" t="s">
        <v>440</v>
      </c>
      <c r="AQ612" s="107" t="s">
        <v>1254</v>
      </c>
      <c r="AR612" s="107" t="s">
        <v>319</v>
      </c>
      <c r="AS612" s="107" t="s">
        <v>868</v>
      </c>
      <c r="AT612" s="107" t="s">
        <v>478</v>
      </c>
      <c r="AU612" s="111">
        <v>12.547694</v>
      </c>
      <c r="AV612" s="111">
        <v>18.529306999999999</v>
      </c>
      <c r="AW612" s="111">
        <v>16.268241</v>
      </c>
      <c r="AX612" s="111">
        <v>8.6160219999999992</v>
      </c>
      <c r="AY612" s="111">
        <v>9.4714100000000006</v>
      </c>
      <c r="AZ612" s="111">
        <v>14.825616</v>
      </c>
      <c r="BA612" s="111">
        <v>11.266158000000001</v>
      </c>
      <c r="BB612" s="111">
        <v>15.960387000000001</v>
      </c>
      <c r="BC612" s="111">
        <v>32.419806000000001</v>
      </c>
      <c r="BD612" s="111">
        <v>19.368345999999999</v>
      </c>
      <c r="BE612" s="111">
        <v>88.966874000000004</v>
      </c>
      <c r="BF612" s="111">
        <v>18.600000000000001</v>
      </c>
      <c r="BG612" s="107">
        <v>26687.904664999998</v>
      </c>
      <c r="BH612" s="112">
        <v>26707.714956</v>
      </c>
      <c r="BI612" s="111">
        <v>3.8570440000000001</v>
      </c>
      <c r="BJ612" s="112">
        <v>194.63333299999999</v>
      </c>
      <c r="BK612" s="112">
        <v>20000.272072</v>
      </c>
      <c r="BL612" s="111">
        <v>2.8883760000000001</v>
      </c>
      <c r="BM612" s="112">
        <v>180.432222</v>
      </c>
      <c r="BN612" s="112">
        <v>13352.336509000001</v>
      </c>
      <c r="BO612" s="111">
        <v>1.928302</v>
      </c>
      <c r="BP612" s="112">
        <v>164.60333299999999</v>
      </c>
      <c r="BQ612" s="112">
        <v>6681.5453900000002</v>
      </c>
      <c r="BR612" s="111">
        <v>0.96492800000000001</v>
      </c>
      <c r="BS612" s="107">
        <v>144.66138900000001</v>
      </c>
      <c r="BT612" s="107">
        <v>329074.65302899998</v>
      </c>
      <c r="BU612" s="112">
        <v>328877.076695</v>
      </c>
      <c r="BV612" s="107">
        <v>5.5734219999999999</v>
      </c>
      <c r="BW612" s="107">
        <v>197.89444399999999</v>
      </c>
      <c r="BX612" s="107">
        <v>246857.91403399999</v>
      </c>
      <c r="BY612" s="107">
        <v>4.1834569999999998</v>
      </c>
      <c r="BZ612" s="107">
        <v>183.52</v>
      </c>
      <c r="CA612" s="107">
        <v>164520.86908900001</v>
      </c>
      <c r="CB612" s="107">
        <v>2.788106</v>
      </c>
      <c r="CC612" s="107">
        <v>164.856944</v>
      </c>
      <c r="CD612" s="107">
        <v>82295.104766000004</v>
      </c>
      <c r="CE612" s="107">
        <v>1.394641</v>
      </c>
      <c r="CF612" s="107">
        <v>128.46</v>
      </c>
      <c r="CG612" s="107">
        <v>77096.139506000007</v>
      </c>
      <c r="CH612" s="112">
        <v>77455.72885</v>
      </c>
      <c r="CI612" s="107">
        <v>4.857221</v>
      </c>
      <c r="CJ612" s="107">
        <v>190.897222</v>
      </c>
      <c r="CK612" s="107">
        <v>57831.941177000001</v>
      </c>
      <c r="CL612" s="107">
        <v>3.6266210000000001</v>
      </c>
      <c r="CM612" s="107">
        <v>179.88916699999999</v>
      </c>
      <c r="CN612" s="107">
        <v>38541.928011000004</v>
      </c>
      <c r="CO612" s="107">
        <v>2.4169510000000001</v>
      </c>
      <c r="CP612" s="107">
        <v>163.60916700000001</v>
      </c>
      <c r="CQ612" s="107">
        <v>19249.815213999998</v>
      </c>
      <c r="CR612" s="107">
        <v>1.207149</v>
      </c>
      <c r="CS612" s="107">
        <v>130.600278</v>
      </c>
      <c r="CT612" s="107">
        <v>36722.960738000002</v>
      </c>
      <c r="CU612" s="107">
        <v>36718.890553999998</v>
      </c>
      <c r="CV612" s="107">
        <v>2.4387349999999999</v>
      </c>
      <c r="CW612" s="107">
        <v>171.5</v>
      </c>
      <c r="CX612" s="112">
        <v>27479.975382000001</v>
      </c>
      <c r="CY612" s="107">
        <v>1.8251200000000001</v>
      </c>
      <c r="CZ612" s="107">
        <v>163.56361100000001</v>
      </c>
      <c r="DA612" s="112">
        <v>18350.402533</v>
      </c>
      <c r="DB612" s="107">
        <v>1.2187669999999999</v>
      </c>
      <c r="DC612" s="107">
        <v>153.63416699999999</v>
      </c>
      <c r="DD612" s="112">
        <v>9174.8593430000001</v>
      </c>
      <c r="DE612" s="107">
        <v>0.60936100000000004</v>
      </c>
      <c r="DF612" s="107">
        <v>139.18277800000001</v>
      </c>
      <c r="DG612" s="107">
        <v>57294.614817000001</v>
      </c>
      <c r="DH612" s="112">
        <v>57312.207639</v>
      </c>
      <c r="DI612" s="107">
        <v>2.7439079999999998</v>
      </c>
      <c r="DJ612" s="107">
        <v>177.830556</v>
      </c>
      <c r="DK612" s="112">
        <v>42973.666142000002</v>
      </c>
      <c r="DL612" s="107">
        <v>2.057429</v>
      </c>
      <c r="DM612" s="107">
        <v>170.15027799999999</v>
      </c>
      <c r="DN612" s="112">
        <v>28643.205241</v>
      </c>
      <c r="DO612" s="107">
        <v>1.371337</v>
      </c>
      <c r="DP612" s="107">
        <v>157.93083300000001</v>
      </c>
      <c r="DQ612" s="112">
        <v>14322.761955</v>
      </c>
      <c r="DR612" s="107">
        <v>0.685724</v>
      </c>
      <c r="DS612" s="107">
        <v>138.04583299999999</v>
      </c>
      <c r="DT612" s="107">
        <v>4180.8380580000003</v>
      </c>
      <c r="DU612" s="112">
        <v>4179.5306970000001</v>
      </c>
      <c r="DV612" s="107">
        <v>4.2785799999999998</v>
      </c>
      <c r="DW612" s="107">
        <v>177.72499999999999</v>
      </c>
      <c r="DX612" s="112">
        <v>3149.1094330000001</v>
      </c>
      <c r="DY612" s="107">
        <v>3.2237390000000001</v>
      </c>
      <c r="DZ612" s="107">
        <v>167.90222199999999</v>
      </c>
      <c r="EA612" s="112">
        <v>2104.5284809999998</v>
      </c>
      <c r="EB612" s="107">
        <v>2.1544029999999998</v>
      </c>
      <c r="EC612" s="107">
        <v>155.45527799999999</v>
      </c>
      <c r="ED612" s="112">
        <v>1043.0409999999999</v>
      </c>
      <c r="EE612" s="107">
        <v>1.06776</v>
      </c>
      <c r="EF612" s="107">
        <v>141.578889</v>
      </c>
      <c r="EG612" s="107">
        <v>1409114.238138</v>
      </c>
      <c r="EH612" s="111">
        <v>1408846.9589440001</v>
      </c>
      <c r="EI612" s="107">
        <v>3.9785309999999998</v>
      </c>
      <c r="EJ612" s="107">
        <v>199.501587</v>
      </c>
      <c r="EK612" s="112">
        <v>1236503.7982580001</v>
      </c>
      <c r="EL612" s="107">
        <v>3.4918399999999998</v>
      </c>
      <c r="EM612" s="107">
        <v>189.63174599999999</v>
      </c>
      <c r="EN612" s="112">
        <v>1056147.453955</v>
      </c>
      <c r="EO612" s="107">
        <v>2.9825210000000002</v>
      </c>
      <c r="EP612" s="107">
        <v>180.43095199999999</v>
      </c>
      <c r="EQ612" s="112">
        <v>878092.55729799997</v>
      </c>
      <c r="ER612" s="107">
        <v>2.4797009999999999</v>
      </c>
      <c r="ES612" s="107">
        <v>171.5076</v>
      </c>
      <c r="ET612" s="112">
        <v>705424.22579199995</v>
      </c>
      <c r="EU612" s="107">
        <v>1.992092</v>
      </c>
      <c r="EV612" s="107">
        <v>163.308651</v>
      </c>
      <c r="EW612" s="112">
        <v>529631.09209699999</v>
      </c>
      <c r="EX612" s="107">
        <v>1.4956579999999999</v>
      </c>
      <c r="EY612" s="107">
        <v>155.094921</v>
      </c>
      <c r="EZ612" s="112">
        <v>350095.75633</v>
      </c>
      <c r="FA612" s="107">
        <v>0.98865700000000001</v>
      </c>
      <c r="FB612" s="107">
        <v>145.56285700000001</v>
      </c>
      <c r="FC612" s="112">
        <v>176981.30205200001</v>
      </c>
      <c r="FD612" s="107">
        <v>0.49978899999999998</v>
      </c>
      <c r="FE612" s="107">
        <v>135.02619000000001</v>
      </c>
      <c r="FF612" s="107">
        <v>772.29851599999995</v>
      </c>
      <c r="FG612" s="112">
        <v>784.58743300000003</v>
      </c>
      <c r="FH612" s="107">
        <v>2.3181099999999999</v>
      </c>
      <c r="FI612" s="107">
        <v>108.262424</v>
      </c>
      <c r="FJ612" s="112">
        <v>386.24560300000002</v>
      </c>
      <c r="FK612" s="107">
        <v>1.1411849999999999</v>
      </c>
      <c r="FL612" s="107">
        <v>95.923636000000002</v>
      </c>
      <c r="FM612" s="107">
        <v>606.37978299999997</v>
      </c>
      <c r="FN612" s="112">
        <v>609.51163899999995</v>
      </c>
      <c r="FO612" s="107">
        <v>4.462345</v>
      </c>
      <c r="FP612" s="107">
        <v>99.936060999999995</v>
      </c>
      <c r="FQ612" s="112">
        <v>303.82903800000003</v>
      </c>
      <c r="FR612" s="107">
        <v>2.2243870000000001</v>
      </c>
      <c r="FS612" s="107">
        <v>94.499696999999998</v>
      </c>
      <c r="FT612" s="107">
        <v>40.244365000000002</v>
      </c>
      <c r="FU612" s="107">
        <v>3.4934340000000002</v>
      </c>
      <c r="FV612" s="107">
        <v>180.01021700000001</v>
      </c>
      <c r="FW612" s="107">
        <v>40.304906000000003</v>
      </c>
      <c r="FX612" s="107">
        <v>3.4986899999999999</v>
      </c>
      <c r="FY612" s="107">
        <v>180.99884599999999</v>
      </c>
      <c r="FZ612" s="107">
        <v>947997.67039600003</v>
      </c>
      <c r="GA612" s="107">
        <v>6.4012719999999996</v>
      </c>
      <c r="GB612" s="107">
        <v>202.01666700000001</v>
      </c>
      <c r="GC612" s="107">
        <v>2664143.5726780002</v>
      </c>
      <c r="GD612" s="107">
        <v>17.989398999999999</v>
      </c>
      <c r="GE612" s="113">
        <v>202.20333299999999</v>
      </c>
      <c r="GF612" s="113">
        <v>89.392424000000005</v>
      </c>
      <c r="GG612" s="113">
        <v>12.6</v>
      </c>
      <c r="GH612" s="113">
        <v>22.7</v>
      </c>
      <c r="GI612" s="113">
        <v>41.5</v>
      </c>
      <c r="GJ612" s="113">
        <v>18.600000000000001</v>
      </c>
      <c r="GK612" s="113">
        <v>115</v>
      </c>
      <c r="GL612" s="107">
        <v>0</v>
      </c>
      <c r="GM612" s="107">
        <v>3</v>
      </c>
      <c r="GN612" s="107">
        <v>0</v>
      </c>
      <c r="GO612" s="133">
        <v>0</v>
      </c>
      <c r="GP612" s="133">
        <v>0</v>
      </c>
      <c r="GQ612" s="133">
        <v>0</v>
      </c>
      <c r="GR612" s="133" t="s">
        <v>1103</v>
      </c>
      <c r="GS612" s="72"/>
      <c r="GT612" s="72">
        <v>0.85709999999999997</v>
      </c>
      <c r="GU612" s="72">
        <v>0.90990000000000004</v>
      </c>
      <c r="GV612" s="72">
        <v>0.94189999999999996</v>
      </c>
      <c r="GW612" s="72">
        <v>0.92920000000000003</v>
      </c>
      <c r="GX612" s="72" t="s">
        <v>1085</v>
      </c>
      <c r="GY612" s="72">
        <v>0.99</v>
      </c>
      <c r="GZ612" s="72">
        <v>550</v>
      </c>
      <c r="HA612" s="133" t="s">
        <v>1086</v>
      </c>
      <c r="HB612" s="133" t="s">
        <v>981</v>
      </c>
      <c r="HC612" s="53" t="str">
        <f t="shared" si="60"/>
        <v>325</v>
      </c>
      <c r="HD612" s="56">
        <f t="shared" si="65"/>
        <v>2019</v>
      </c>
      <c r="HF612" s="56" t="e">
        <f>MATCH(ROUND(#REF!,1),#REF!,0)</f>
        <v>#REF!</v>
      </c>
      <c r="HG612" s="56" t="e">
        <f>MATCH(ROUND(#REF!,1),#REF!,0)</f>
        <v>#REF!</v>
      </c>
      <c r="HH612" s="56" t="e">
        <f>MATCH(ROUND(#REF!,1),#REF!,0)</f>
        <v>#REF!</v>
      </c>
      <c r="HI612" s="56" t="e">
        <f>MATCH(ROUND(#REF!,1),#REF!,0)</f>
        <v>#REF!</v>
      </c>
      <c r="HK612" s="115">
        <f t="shared" si="62"/>
        <v>2</v>
      </c>
      <c r="HL612" s="115" t="str" cm="1">
        <f t="array" ref="HL612">IFERROR(INDEX(#REF!,'5. Data Set'!HH612),"")</f>
        <v/>
      </c>
      <c r="HN612" s="116" t="str" cm="1">
        <f t="array" ref="HN612">IF(IFERROR(INDEX($E$5:$E$900,SMALL(IF(ROUND($EH$5:$EH$900,1)=ROUND($EH612,1),ROW($EH$5:$EH$900)-4,""),1)),"")=$E612,"",IFERROR(INDEX($E$5:$E$900,SMALL(IF(ROUND($EH$5:$EH$900,1)=ROUND($EH612,1),ROW($EH$5:$EH$900)-4,""),1)),""))</f>
        <v/>
      </c>
      <c r="HO612" s="116" t="str" cm="1">
        <f t="array" ref="HO612">IF(IFERROR(INDEX($E$5:$E$900,SMALL(IF(ROUND($EH$5:$EH$900,1)=ROUND($EH612,1),ROW($EH$5:$EH$900)-4,""),2)),"")=$E612,"",IFERROR(INDEX($E$5:$E$900,SMALL(IF(ROUND($EH$5:$EH$900,1)=ROUND($EH612,1),ROW($EH$5:$EH$900)-4,""),2)),""))</f>
        <v/>
      </c>
      <c r="HP612" s="116" t="str" cm="1">
        <f t="array" ref="HP612">IF(IFERROR(INDEX($E$5:$E$900,SMALL(IF(ROUND($EH$5:$EH$900,1)=ROUND($EH612,1),ROW($EH$5:$EH$900)-4,""),3)),"")=$E612,"",IFERROR(INDEX($E$5:$E$900,SMALL(IF(ROUND($EH$5:$EH$900,1)=ROUND($EH612,1),ROW($EH$5:$EH$900)-4,""),3)),""))</f>
        <v/>
      </c>
      <c r="HQ612" s="117" t="str" cm="1">
        <f t="array" ref="HQ612">IF(IFERROR(INDEX($E$5:$E$900,SMALL(IF(ROUND($EH$5:$EH$900,1)=ROUND($EH612,1),ROW($EH$5:$EH$900)-4,""),4)),"")=$E612,"",IFERROR(INDEX($E$5:$E$900,SMALL(IF(ROUND($EH$5:$EH$900,1)=ROUND($EH612,1),ROW($EH$5:$EH$900)-4,""),4)),""))</f>
        <v/>
      </c>
      <c r="HR612" s="118"/>
      <c r="HS612" s="105" t="str">
        <f t="shared" si="63"/>
        <v>BCTX</v>
      </c>
      <c r="HT612" s="119" t="str">
        <f t="shared" si="64"/>
        <v/>
      </c>
      <c r="HU612" s="119" t="str">
        <f t="shared" si="64"/>
        <v/>
      </c>
      <c r="HV612" s="119" t="str">
        <f t="shared" si="64"/>
        <v/>
      </c>
      <c r="HW612" s="119" t="str">
        <f t="shared" si="61"/>
        <v/>
      </c>
    </row>
    <row r="613" spans="1:232" x14ac:dyDescent="0.25">
      <c r="A613" s="110" t="s">
        <v>1072</v>
      </c>
      <c r="B613" s="110" t="s">
        <v>1803</v>
      </c>
      <c r="C613" s="107" t="s">
        <v>1095</v>
      </c>
      <c r="D613" s="107">
        <v>2019</v>
      </c>
      <c r="E613" s="109" t="s">
        <v>1809</v>
      </c>
      <c r="F613" s="107" t="s">
        <v>49</v>
      </c>
      <c r="G613" s="107" t="s">
        <v>1076</v>
      </c>
      <c r="H613" s="107" t="s">
        <v>1076</v>
      </c>
      <c r="I613" s="107" t="s">
        <v>1076</v>
      </c>
      <c r="J613" s="107" t="s">
        <v>1076</v>
      </c>
      <c r="K613" s="107" t="s">
        <v>1076</v>
      </c>
      <c r="L613" s="107" t="s">
        <v>1076</v>
      </c>
      <c r="M613" s="107" t="s">
        <v>1076</v>
      </c>
      <c r="N613" s="107" t="s">
        <v>1076</v>
      </c>
      <c r="O613" s="107" t="s">
        <v>1076</v>
      </c>
      <c r="P613" s="107" t="s">
        <v>1076</v>
      </c>
      <c r="Q613" s="107" t="s">
        <v>1076</v>
      </c>
      <c r="R613" s="107" t="s">
        <v>1076</v>
      </c>
      <c r="S613" s="107" t="s">
        <v>1077</v>
      </c>
      <c r="T613" s="107" t="s">
        <v>1077</v>
      </c>
      <c r="U613" s="107" t="s">
        <v>1077</v>
      </c>
      <c r="V613" s="107" t="s">
        <v>1077</v>
      </c>
      <c r="W613" s="107" t="s">
        <v>18</v>
      </c>
      <c r="X613" s="105" t="s">
        <v>1119</v>
      </c>
      <c r="Y613" s="107" t="s">
        <v>296</v>
      </c>
      <c r="Z613" s="107">
        <v>1</v>
      </c>
      <c r="AA613" s="107" t="s">
        <v>1287</v>
      </c>
      <c r="AB613" s="110">
        <v>2</v>
      </c>
      <c r="AC613" s="110">
        <v>2</v>
      </c>
      <c r="AD613" s="107">
        <v>2200</v>
      </c>
      <c r="AE613" s="107">
        <v>12</v>
      </c>
      <c r="AF613" s="107">
        <v>2</v>
      </c>
      <c r="AG613" s="107">
        <v>131072</v>
      </c>
      <c r="AH613" s="107">
        <v>8</v>
      </c>
      <c r="AI613" s="107" t="s">
        <v>1810</v>
      </c>
      <c r="AJ613" s="110">
        <v>2</v>
      </c>
      <c r="AK613" s="110" t="s">
        <v>405</v>
      </c>
      <c r="AL613" s="107" t="s">
        <v>316</v>
      </c>
      <c r="AM613" s="107">
        <v>2</v>
      </c>
      <c r="AN613" s="110" t="s">
        <v>493</v>
      </c>
      <c r="AO613" s="110">
        <v>550</v>
      </c>
      <c r="AP613" s="107" t="s">
        <v>440</v>
      </c>
      <c r="AQ613" s="107" t="s">
        <v>1254</v>
      </c>
      <c r="AR613" s="107" t="s">
        <v>319</v>
      </c>
      <c r="AS613" s="107" t="s">
        <v>868</v>
      </c>
      <c r="AT613" s="107" t="s">
        <v>478</v>
      </c>
      <c r="AU613" s="111">
        <v>15.784687999999999</v>
      </c>
      <c r="AV613" s="111">
        <v>16.450158999999999</v>
      </c>
      <c r="AW613" s="111">
        <v>22.611429999999999</v>
      </c>
      <c r="AX613" s="111">
        <v>12.172992000000001</v>
      </c>
      <c r="AY613" s="111">
        <v>13.122301</v>
      </c>
      <c r="AZ613" s="111">
        <v>20.717123000000001</v>
      </c>
      <c r="BA613" s="111">
        <v>12.544999000000001</v>
      </c>
      <c r="BB613" s="111">
        <v>15.380928000000001</v>
      </c>
      <c r="BC613" s="111">
        <v>30.335909999999998</v>
      </c>
      <c r="BD613" s="111">
        <v>23.379989999999999</v>
      </c>
      <c r="BE613" s="111">
        <v>163.91680500000001</v>
      </c>
      <c r="BF613" s="111">
        <v>24.2</v>
      </c>
      <c r="BG613" s="107">
        <v>46395.598624999999</v>
      </c>
      <c r="BH613" s="112">
        <v>46436.926014999997</v>
      </c>
      <c r="BI613" s="111">
        <v>6.7062739999999996</v>
      </c>
      <c r="BJ613" s="112">
        <v>276.51944400000002</v>
      </c>
      <c r="BK613" s="112">
        <v>34777.583572000003</v>
      </c>
      <c r="BL613" s="111">
        <v>5.0224690000000001</v>
      </c>
      <c r="BM613" s="112">
        <v>260.96333299999998</v>
      </c>
      <c r="BN613" s="112">
        <v>23188.189998999998</v>
      </c>
      <c r="BO613" s="111">
        <v>3.3487650000000002</v>
      </c>
      <c r="BP613" s="112">
        <v>225.760278</v>
      </c>
      <c r="BQ613" s="112">
        <v>11575.192074000001</v>
      </c>
      <c r="BR613" s="111">
        <v>1.6716530000000001</v>
      </c>
      <c r="BS613" s="107">
        <v>186.43722199999999</v>
      </c>
      <c r="BT613" s="107">
        <v>352853.79607099999</v>
      </c>
      <c r="BU613" s="112">
        <v>353217.152076</v>
      </c>
      <c r="BV613" s="107">
        <v>5.9859090000000004</v>
      </c>
      <c r="BW613" s="107">
        <v>271.67222199999998</v>
      </c>
      <c r="BX613" s="107">
        <v>264706.31889300002</v>
      </c>
      <c r="BY613" s="107">
        <v>4.4859309999999999</v>
      </c>
      <c r="BZ613" s="107">
        <v>235.03805600000001</v>
      </c>
      <c r="CA613" s="107">
        <v>176427.37766500001</v>
      </c>
      <c r="CB613" s="107">
        <v>2.989884</v>
      </c>
      <c r="CC613" s="107">
        <v>198.27361099999999</v>
      </c>
      <c r="CD613" s="107">
        <v>88164.356138000003</v>
      </c>
      <c r="CE613" s="107">
        <v>1.4941059999999999</v>
      </c>
      <c r="CF613" s="107">
        <v>129.38666699999999</v>
      </c>
      <c r="CG613" s="107">
        <v>146433.61345599999</v>
      </c>
      <c r="CH613" s="112">
        <v>144724.687745</v>
      </c>
      <c r="CI613" s="107">
        <v>9.0756340000000009</v>
      </c>
      <c r="CJ613" s="107">
        <v>266.26111100000003</v>
      </c>
      <c r="CK613" s="107">
        <v>109876.610602</v>
      </c>
      <c r="CL613" s="107">
        <v>6.8903230000000004</v>
      </c>
      <c r="CM613" s="107">
        <v>264.828056</v>
      </c>
      <c r="CN613" s="107">
        <v>73312.651115999994</v>
      </c>
      <c r="CO613" s="107">
        <v>4.59741</v>
      </c>
      <c r="CP613" s="107">
        <v>229.63305600000001</v>
      </c>
      <c r="CQ613" s="107">
        <v>36657.759081999997</v>
      </c>
      <c r="CR613" s="107">
        <v>2.2987950000000001</v>
      </c>
      <c r="CS613" s="107">
        <v>156.13916699999999</v>
      </c>
      <c r="CT613" s="107">
        <v>71033.642124000005</v>
      </c>
      <c r="CU613" s="107">
        <v>71054.409408000007</v>
      </c>
      <c r="CV613" s="107">
        <v>4.719176</v>
      </c>
      <c r="CW613" s="107">
        <v>249.11666700000001</v>
      </c>
      <c r="CX613" s="112">
        <v>53342.298499999997</v>
      </c>
      <c r="CY613" s="107">
        <v>3.542802</v>
      </c>
      <c r="CZ613" s="107">
        <v>230.32388900000001</v>
      </c>
      <c r="DA613" s="112">
        <v>35533.146458000003</v>
      </c>
      <c r="DB613" s="107">
        <v>2.359982</v>
      </c>
      <c r="DC613" s="107">
        <v>207.98750000000001</v>
      </c>
      <c r="DD613" s="112">
        <v>17781.498173</v>
      </c>
      <c r="DE613" s="107">
        <v>1.180982</v>
      </c>
      <c r="DF613" s="107">
        <v>177.82666699999999</v>
      </c>
      <c r="DG613" s="107">
        <v>110646.510825</v>
      </c>
      <c r="DH613" s="112">
        <v>110654.623615</v>
      </c>
      <c r="DI613" s="107">
        <v>5.2977569999999998</v>
      </c>
      <c r="DJ613" s="107">
        <v>262.84722199999999</v>
      </c>
      <c r="DK613" s="112">
        <v>83057.886647000007</v>
      </c>
      <c r="DL613" s="107">
        <v>3.9765220000000001</v>
      </c>
      <c r="DM613" s="107">
        <v>243.84055599999999</v>
      </c>
      <c r="DN613" s="112">
        <v>55374.706032000002</v>
      </c>
      <c r="DO613" s="107">
        <v>2.6511480000000001</v>
      </c>
      <c r="DP613" s="107">
        <v>216.817778</v>
      </c>
      <c r="DQ613" s="112">
        <v>27716.714110000001</v>
      </c>
      <c r="DR613" s="107">
        <v>1.32698</v>
      </c>
      <c r="DS613" s="107">
        <v>179.86611099999999</v>
      </c>
      <c r="DT613" s="107">
        <v>8092.0219360000001</v>
      </c>
      <c r="DU613" s="112">
        <v>8098.583267</v>
      </c>
      <c r="DV613" s="107">
        <v>8.2905090000000001</v>
      </c>
      <c r="DW613" s="107">
        <v>262.11944399999999</v>
      </c>
      <c r="DX613" s="112">
        <v>6071.301273</v>
      </c>
      <c r="DY613" s="107">
        <v>6.2151829999999997</v>
      </c>
      <c r="DZ613" s="107">
        <v>238.97972200000001</v>
      </c>
      <c r="EA613" s="112">
        <v>4051.6542960000002</v>
      </c>
      <c r="EB613" s="107">
        <v>4.1476730000000002</v>
      </c>
      <c r="EC613" s="107">
        <v>212.07583299999999</v>
      </c>
      <c r="ED613" s="112">
        <v>2029.065883</v>
      </c>
      <c r="EE613" s="107">
        <v>2.0771519999999999</v>
      </c>
      <c r="EF613" s="107">
        <v>181.40055599999999</v>
      </c>
      <c r="EG613" s="107">
        <v>2051109.4738189999</v>
      </c>
      <c r="EH613" s="111">
        <v>2052005.310362</v>
      </c>
      <c r="EI613" s="107">
        <v>5.7947860000000002</v>
      </c>
      <c r="EJ613" s="107">
        <v>278.58492100000001</v>
      </c>
      <c r="EK613" s="112">
        <v>1789113.3604079999</v>
      </c>
      <c r="EL613" s="107">
        <v>5.0523889999999998</v>
      </c>
      <c r="EM613" s="107">
        <v>257.96984099999997</v>
      </c>
      <c r="EN613" s="112">
        <v>1546714.620078</v>
      </c>
      <c r="EO613" s="107">
        <v>4.367864</v>
      </c>
      <c r="EP613" s="107">
        <v>242.319841</v>
      </c>
      <c r="EQ613" s="112">
        <v>1281663.8307950001</v>
      </c>
      <c r="ER613" s="107">
        <v>3.6193710000000001</v>
      </c>
      <c r="ES613" s="107">
        <v>227.27904799999999</v>
      </c>
      <c r="ET613" s="112">
        <v>1029014.171342</v>
      </c>
      <c r="EU613" s="107">
        <v>2.9058980000000001</v>
      </c>
      <c r="EV613" s="107">
        <v>213.32809499999999</v>
      </c>
      <c r="EW613" s="112">
        <v>772169.81761599996</v>
      </c>
      <c r="EX613" s="107">
        <v>2.1805789999999998</v>
      </c>
      <c r="EY613" s="107">
        <v>198.273571</v>
      </c>
      <c r="EZ613" s="112">
        <v>513091.26166700001</v>
      </c>
      <c r="FA613" s="107">
        <v>1.4489510000000001</v>
      </c>
      <c r="FB613" s="107">
        <v>182.514048</v>
      </c>
      <c r="FC613" s="112">
        <v>256269.51760399999</v>
      </c>
      <c r="FD613" s="107">
        <v>0.72369600000000001</v>
      </c>
      <c r="FE613" s="107">
        <v>164.077381</v>
      </c>
      <c r="FF613" s="107">
        <v>801.50546899999995</v>
      </c>
      <c r="FG613" s="112">
        <v>808.27211999999997</v>
      </c>
      <c r="FH613" s="107">
        <v>2.3880880000000002</v>
      </c>
      <c r="FI613" s="107">
        <v>116.156212</v>
      </c>
      <c r="FJ613" s="112">
        <v>397.36352900000003</v>
      </c>
      <c r="FK613" s="107">
        <v>1.174034</v>
      </c>
      <c r="FL613" s="107">
        <v>102.02893899999999</v>
      </c>
      <c r="FM613" s="107">
        <v>606.51304000000005</v>
      </c>
      <c r="FN613" s="112">
        <v>609.58658000000003</v>
      </c>
      <c r="FO613" s="107">
        <v>4.4628930000000002</v>
      </c>
      <c r="FP613" s="107">
        <v>106.490758</v>
      </c>
      <c r="FQ613" s="112">
        <v>299.46913499999999</v>
      </c>
      <c r="FR613" s="107">
        <v>2.1924670000000002</v>
      </c>
      <c r="FS613" s="107">
        <v>99.844393999999994</v>
      </c>
      <c r="FT613" s="107">
        <v>68.471619000000004</v>
      </c>
      <c r="FU613" s="107">
        <v>5.9437170000000004</v>
      </c>
      <c r="FV613" s="107">
        <v>265.62479999999999</v>
      </c>
      <c r="FW613" s="107">
        <v>76.340085000000002</v>
      </c>
      <c r="FX613" s="107">
        <v>6.6267430000000003</v>
      </c>
      <c r="FY613" s="107">
        <v>271.26952399999999</v>
      </c>
      <c r="FZ613" s="107">
        <v>1691524.1810109999</v>
      </c>
      <c r="GA613" s="107">
        <v>11.42187</v>
      </c>
      <c r="GB613" s="107">
        <v>277.42666700000001</v>
      </c>
      <c r="GC613" s="107">
        <v>6731120.4173130002</v>
      </c>
      <c r="GD613" s="107">
        <v>45.451307</v>
      </c>
      <c r="GE613" s="113">
        <v>277.28277800000001</v>
      </c>
      <c r="GF613" s="113">
        <v>94.344393999999994</v>
      </c>
      <c r="GG613" s="113">
        <v>15.8</v>
      </c>
      <c r="GH613" s="113">
        <v>21.6</v>
      </c>
      <c r="GI613" s="113">
        <v>61.9</v>
      </c>
      <c r="GJ613" s="113">
        <v>24.2</v>
      </c>
      <c r="GK613" s="113">
        <v>115</v>
      </c>
      <c r="GL613" s="107">
        <v>0</v>
      </c>
      <c r="GM613" s="107">
        <v>5</v>
      </c>
      <c r="GN613" s="107">
        <v>0</v>
      </c>
      <c r="GO613" s="133">
        <v>0</v>
      </c>
      <c r="GP613" s="133">
        <v>0</v>
      </c>
      <c r="GQ613" s="133">
        <v>0</v>
      </c>
      <c r="GR613" s="133" t="s">
        <v>1103</v>
      </c>
      <c r="GS613" s="72"/>
      <c r="GT613" s="72">
        <v>0.85709999999999997</v>
      </c>
      <c r="GU613" s="72">
        <v>0.90990000000000004</v>
      </c>
      <c r="GV613" s="72">
        <v>0.94189999999999996</v>
      </c>
      <c r="GW613" s="72">
        <v>0.92920000000000003</v>
      </c>
      <c r="GX613" s="72" t="s">
        <v>1085</v>
      </c>
      <c r="GY613" s="72">
        <v>0.99</v>
      </c>
      <c r="GZ613" s="72">
        <v>550</v>
      </c>
      <c r="HA613" s="133" t="s">
        <v>1086</v>
      </c>
      <c r="HB613" s="133" t="s">
        <v>981</v>
      </c>
      <c r="HC613" s="53" t="str">
        <f t="shared" si="60"/>
        <v>326</v>
      </c>
      <c r="HD613" s="56">
        <f t="shared" si="65"/>
        <v>2019</v>
      </c>
      <c r="HF613" s="56" t="e">
        <f>MATCH(ROUND(#REF!,1),#REF!,0)</f>
        <v>#REF!</v>
      </c>
      <c r="HG613" s="56" t="e">
        <f>MATCH(ROUND(#REF!,1),#REF!,0)</f>
        <v>#REF!</v>
      </c>
      <c r="HH613" s="56" t="e">
        <f>MATCH(ROUND(#REF!,1),#REF!,0)</f>
        <v>#REF!</v>
      </c>
      <c r="HI613" s="56" t="e">
        <f>MATCH(ROUND(#REF!,1),#REF!,0)</f>
        <v>#REF!</v>
      </c>
      <c r="HK613" s="115">
        <f t="shared" si="62"/>
        <v>2</v>
      </c>
      <c r="HL613" s="115" t="str" cm="1">
        <f t="array" ref="HL613">IFERROR(INDEX(#REF!,'5. Data Set'!HH613),"")</f>
        <v/>
      </c>
      <c r="HN613" s="116" t="str" cm="1">
        <f t="array" ref="HN613">IF(IFERROR(INDEX($E$5:$E$900,SMALL(IF(ROUND($EH$5:$EH$900,1)=ROUND($EH613,1),ROW($EH$5:$EH$900)-4,""),1)),"")=$E613,"",IFERROR(INDEX($E$5:$E$900,SMALL(IF(ROUND($EH$5:$EH$900,1)=ROUND($EH613,1),ROW($EH$5:$EH$900)-4,""),1)),""))</f>
        <v/>
      </c>
      <c r="HO613" s="116" t="str" cm="1">
        <f t="array" ref="HO613">IF(IFERROR(INDEX($E$5:$E$900,SMALL(IF(ROUND($EH$5:$EH$900,1)=ROUND($EH613,1),ROW($EH$5:$EH$900)-4,""),2)),"")=$E613,"",IFERROR(INDEX($E$5:$E$900,SMALL(IF(ROUND($EH$5:$EH$900,1)=ROUND($EH613,1),ROW($EH$5:$EH$900)-4,""),2)),""))</f>
        <v/>
      </c>
      <c r="HP613" s="116" t="str" cm="1">
        <f t="array" ref="HP613">IF(IFERROR(INDEX($E$5:$E$900,SMALL(IF(ROUND($EH$5:$EH$900,1)=ROUND($EH613,1),ROW($EH$5:$EH$900)-4,""),3)),"")=$E613,"",IFERROR(INDEX($E$5:$E$900,SMALL(IF(ROUND($EH$5:$EH$900,1)=ROUND($EH613,1),ROW($EH$5:$EH$900)-4,""),3)),""))</f>
        <v/>
      </c>
      <c r="HQ613" s="117" t="str" cm="1">
        <f t="array" ref="HQ613">IF(IFERROR(INDEX($E$5:$E$900,SMALL(IF(ROUND($EH$5:$EH$900,1)=ROUND($EH613,1),ROW($EH$5:$EH$900)-4,""),4)),"")=$E613,"",IFERROR(INDEX($E$5:$E$900,SMALL(IF(ROUND($EH$5:$EH$900,1)=ROUND($EH613,1),ROW($EH$5:$EH$900)-4,""),4)),""))</f>
        <v/>
      </c>
      <c r="HR613" s="118"/>
      <c r="HS613" s="105" t="str">
        <f t="shared" si="63"/>
        <v>BCTX</v>
      </c>
      <c r="HT613" s="119" t="str">
        <f t="shared" si="64"/>
        <v/>
      </c>
      <c r="HU613" s="119" t="str">
        <f t="shared" si="64"/>
        <v/>
      </c>
      <c r="HV613" s="119" t="str">
        <f t="shared" si="64"/>
        <v/>
      </c>
      <c r="HW613" s="119" t="str">
        <f t="shared" si="61"/>
        <v/>
      </c>
    </row>
    <row r="614" spans="1:232" x14ac:dyDescent="0.25">
      <c r="A614" s="110" t="s">
        <v>1072</v>
      </c>
      <c r="B614" s="110" t="s">
        <v>1811</v>
      </c>
      <c r="C614" s="107" t="s">
        <v>1074</v>
      </c>
      <c r="D614" s="107">
        <v>2021</v>
      </c>
      <c r="E614" s="109" t="s">
        <v>1812</v>
      </c>
      <c r="F614" s="107" t="s">
        <v>300</v>
      </c>
      <c r="G614" s="107" t="s">
        <v>1076</v>
      </c>
      <c r="H614" s="107" t="s">
        <v>1076</v>
      </c>
      <c r="I614" s="107" t="s">
        <v>1076</v>
      </c>
      <c r="J614" s="107" t="s">
        <v>1076</v>
      </c>
      <c r="K614" s="107" t="s">
        <v>1076</v>
      </c>
      <c r="L614" s="107" t="s">
        <v>1076</v>
      </c>
      <c r="M614" s="107" t="s">
        <v>1076</v>
      </c>
      <c r="N614" s="107" t="s">
        <v>1076</v>
      </c>
      <c r="O614" s="107" t="s">
        <v>1076</v>
      </c>
      <c r="P614" s="107" t="s">
        <v>1076</v>
      </c>
      <c r="Q614" s="107" t="s">
        <v>1076</v>
      </c>
      <c r="R614" s="107" t="s">
        <v>1076</v>
      </c>
      <c r="S614" s="107" t="s">
        <v>1077</v>
      </c>
      <c r="T614" s="107" t="s">
        <v>1077</v>
      </c>
      <c r="U614" s="107" t="s">
        <v>1077</v>
      </c>
      <c r="V614" s="107" t="s">
        <v>1077</v>
      </c>
      <c r="W614" s="107" t="s">
        <v>18</v>
      </c>
      <c r="X614" s="105" t="s">
        <v>1098</v>
      </c>
      <c r="Y614" s="107" t="s">
        <v>296</v>
      </c>
      <c r="Z614" s="107">
        <v>1</v>
      </c>
      <c r="AA614" s="107" t="s">
        <v>1138</v>
      </c>
      <c r="AB614" s="110">
        <v>2</v>
      </c>
      <c r="AC614" s="110">
        <v>2</v>
      </c>
      <c r="AD614" s="107">
        <v>2295</v>
      </c>
      <c r="AE614" s="107">
        <v>28</v>
      </c>
      <c r="AF614" s="107">
        <v>2</v>
      </c>
      <c r="AG614" s="107">
        <v>1048029</v>
      </c>
      <c r="AH614" s="107">
        <v>16</v>
      </c>
      <c r="AI614" s="107" t="s">
        <v>1330</v>
      </c>
      <c r="AJ614" s="110">
        <v>2</v>
      </c>
      <c r="AK614" s="110" t="s">
        <v>405</v>
      </c>
      <c r="AL614" s="107" t="s">
        <v>316</v>
      </c>
      <c r="AM614" s="107">
        <v>2</v>
      </c>
      <c r="AN614" s="110" t="s">
        <v>367</v>
      </c>
      <c r="AO614" s="110">
        <v>1100</v>
      </c>
      <c r="AP614" s="107" t="s">
        <v>1813</v>
      </c>
      <c r="AQ614" s="107" t="s">
        <v>1081</v>
      </c>
      <c r="AR614" s="107" t="s">
        <v>1082</v>
      </c>
      <c r="AS614" s="107" t="s">
        <v>1134</v>
      </c>
      <c r="AT614" s="107" t="s">
        <v>478</v>
      </c>
      <c r="AU614" s="111">
        <v>25.941661</v>
      </c>
      <c r="AV614" s="111">
        <v>29.789770000000001</v>
      </c>
      <c r="AW614" s="111">
        <v>38.892218999999997</v>
      </c>
      <c r="AX614" s="111">
        <v>23.509025000000001</v>
      </c>
      <c r="AY614" s="111">
        <v>20.715474</v>
      </c>
      <c r="AZ614" s="111">
        <v>260.409021</v>
      </c>
      <c r="BA614" s="111">
        <v>21.888566000000001</v>
      </c>
      <c r="BB614" s="111">
        <v>16.305011</v>
      </c>
      <c r="BC614" s="111">
        <v>25.422426000000002</v>
      </c>
      <c r="BD614" s="111">
        <v>30.775694000000001</v>
      </c>
      <c r="BE614" s="111">
        <v>269.27377100000001</v>
      </c>
      <c r="BF614" s="111">
        <v>46.5</v>
      </c>
      <c r="BG614" s="107">
        <v>182665.98834400001</v>
      </c>
      <c r="BH614" s="112">
        <v>182752.473448</v>
      </c>
      <c r="BI614" s="111">
        <v>26.392536</v>
      </c>
      <c r="BJ614" s="112">
        <v>790.32580600000006</v>
      </c>
      <c r="BK614" s="112">
        <v>137117.36841900001</v>
      </c>
      <c r="BL614" s="111">
        <v>19.802057999999999</v>
      </c>
      <c r="BM614" s="112">
        <v>713.95806500000003</v>
      </c>
      <c r="BN614" s="112">
        <v>91368.197474999994</v>
      </c>
      <c r="BO614" s="111">
        <v>13.195107</v>
      </c>
      <c r="BP614" s="112">
        <v>505.93225799999999</v>
      </c>
      <c r="BQ614" s="112">
        <v>45740.755162000001</v>
      </c>
      <c r="BR614" s="111">
        <v>6.6057360000000003</v>
      </c>
      <c r="BS614" s="107">
        <v>352.34096799999998</v>
      </c>
      <c r="BT614" s="107">
        <v>1761168.066906</v>
      </c>
      <c r="BU614" s="112">
        <v>1760489.5868850001</v>
      </c>
      <c r="BV614" s="107">
        <v>29.834706000000001</v>
      </c>
      <c r="BW614" s="107">
        <v>808.303226</v>
      </c>
      <c r="BX614" s="107">
        <v>1320672.9131179999</v>
      </c>
      <c r="BY614" s="107">
        <v>22.381209999999999</v>
      </c>
      <c r="BZ614" s="107">
        <v>681.35806500000001</v>
      </c>
      <c r="CA614" s="107">
        <v>880743.66948399995</v>
      </c>
      <c r="CB614" s="107">
        <v>14.925807000000001</v>
      </c>
      <c r="CC614" s="107">
        <v>543.24193500000001</v>
      </c>
      <c r="CD614" s="107">
        <v>440223.497309</v>
      </c>
      <c r="CE614" s="107">
        <v>7.4603900000000003</v>
      </c>
      <c r="CF614" s="107">
        <v>315.56806499999999</v>
      </c>
      <c r="CG614" s="107">
        <v>586192.86291300005</v>
      </c>
      <c r="CH614" s="112">
        <v>584839.19432699995</v>
      </c>
      <c r="CI614" s="107">
        <v>36.675058999999997</v>
      </c>
      <c r="CJ614" s="107">
        <v>718.24516100000005</v>
      </c>
      <c r="CK614" s="107">
        <v>439784.436521</v>
      </c>
      <c r="CL614" s="107">
        <v>27.578726</v>
      </c>
      <c r="CM614" s="107">
        <v>707.56774199999995</v>
      </c>
      <c r="CN614" s="107">
        <v>293130.36699299997</v>
      </c>
      <c r="CO614" s="107">
        <v>18.382102</v>
      </c>
      <c r="CP614" s="107">
        <v>465.64516099999997</v>
      </c>
      <c r="CQ614" s="107">
        <v>146436.537327</v>
      </c>
      <c r="CR614" s="107">
        <v>9.1829830000000001</v>
      </c>
      <c r="CS614" s="107">
        <v>315.33870999999999</v>
      </c>
      <c r="CT614" s="107">
        <v>309623.03675000003</v>
      </c>
      <c r="CU614" s="107">
        <v>308922.68647999997</v>
      </c>
      <c r="CV614" s="107">
        <v>20.517522</v>
      </c>
      <c r="CW614" s="107">
        <v>724.22903199999996</v>
      </c>
      <c r="CX614" s="112">
        <v>232234.08147800001</v>
      </c>
      <c r="CY614" s="107">
        <v>15.424144</v>
      </c>
      <c r="CZ614" s="107">
        <v>677.84193500000003</v>
      </c>
      <c r="DA614" s="112">
        <v>154898.30248499999</v>
      </c>
      <c r="DB614" s="107">
        <v>10.287782</v>
      </c>
      <c r="DC614" s="107">
        <v>390.49677400000002</v>
      </c>
      <c r="DD614" s="112">
        <v>77351.325026999999</v>
      </c>
      <c r="DE614" s="107">
        <v>5.1373939999999996</v>
      </c>
      <c r="DF614" s="107">
        <v>285.64741900000001</v>
      </c>
      <c r="DG614" s="107">
        <v>399002.36413200002</v>
      </c>
      <c r="DH614" s="112">
        <v>398710.82056899997</v>
      </c>
      <c r="DI614" s="107">
        <v>19.088882000000002</v>
      </c>
      <c r="DJ614" s="107">
        <v>721.63548400000002</v>
      </c>
      <c r="DK614" s="112">
        <v>299319.62753400003</v>
      </c>
      <c r="DL614" s="107">
        <v>14.330379000000001</v>
      </c>
      <c r="DM614" s="107">
        <v>722.24838699999998</v>
      </c>
      <c r="DN614" s="112">
        <v>199490.551729</v>
      </c>
      <c r="DO614" s="107">
        <v>9.5509109999999993</v>
      </c>
      <c r="DP614" s="107">
        <v>430.55161299999997</v>
      </c>
      <c r="DQ614" s="112">
        <v>99801.550594</v>
      </c>
      <c r="DR614" s="107">
        <v>4.7781500000000001</v>
      </c>
      <c r="DS614" s="107">
        <v>302.08806499999997</v>
      </c>
      <c r="DT614" s="107">
        <v>230377.89425400001</v>
      </c>
      <c r="DU614" s="112">
        <v>230458.52053800001</v>
      </c>
      <c r="DV614" s="107">
        <v>235.92007000000001</v>
      </c>
      <c r="DW614" s="107">
        <v>716.68387099999995</v>
      </c>
      <c r="DX614" s="112">
        <v>172746.516825</v>
      </c>
      <c r="DY614" s="107">
        <v>176.840371</v>
      </c>
      <c r="DZ614" s="107">
        <v>717.72580600000003</v>
      </c>
      <c r="EA614" s="112">
        <v>115214.801335</v>
      </c>
      <c r="EB614" s="107">
        <v>117.945233</v>
      </c>
      <c r="EC614" s="107">
        <v>412.04838699999999</v>
      </c>
      <c r="ED614" s="112">
        <v>57599.131482999997</v>
      </c>
      <c r="EE614" s="107">
        <v>58.964151999999999</v>
      </c>
      <c r="EF614" s="107">
        <v>297.68451599999997</v>
      </c>
      <c r="EG614" s="107">
        <v>7598311.2090499997</v>
      </c>
      <c r="EH614" s="111">
        <v>7626767.2893850002</v>
      </c>
      <c r="EI614" s="107">
        <v>21.537704999999999</v>
      </c>
      <c r="EJ614" s="107">
        <v>777.20247900000004</v>
      </c>
      <c r="EK614" s="112">
        <v>6648232.6382370004</v>
      </c>
      <c r="EL614" s="107">
        <v>18.774360000000001</v>
      </c>
      <c r="EM614" s="107">
        <v>730.93471099999999</v>
      </c>
      <c r="EN614" s="112">
        <v>5699046.4345739996</v>
      </c>
      <c r="EO614" s="107">
        <v>16.093893999999999</v>
      </c>
      <c r="EP614" s="107">
        <v>568.96611600000006</v>
      </c>
      <c r="EQ614" s="112">
        <v>4747501.2930910001</v>
      </c>
      <c r="ER614" s="107">
        <v>13.406765999999999</v>
      </c>
      <c r="ES614" s="107">
        <v>484.33801699999998</v>
      </c>
      <c r="ET614" s="112">
        <v>3795317.795432</v>
      </c>
      <c r="EU614" s="107">
        <v>10.717834999999999</v>
      </c>
      <c r="EV614" s="107">
        <v>424.63718999999998</v>
      </c>
      <c r="EW614" s="112">
        <v>2845655.4296639999</v>
      </c>
      <c r="EX614" s="107">
        <v>8.0360239999999994</v>
      </c>
      <c r="EY614" s="107">
        <v>369.351653</v>
      </c>
      <c r="EZ614" s="112">
        <v>1894859.694714</v>
      </c>
      <c r="FA614" s="107">
        <v>5.351013</v>
      </c>
      <c r="FB614" s="107">
        <v>315.11743799999999</v>
      </c>
      <c r="FC614" s="112">
        <v>945741.37366399996</v>
      </c>
      <c r="FD614" s="107">
        <v>2.6707380000000001</v>
      </c>
      <c r="FE614" s="107">
        <v>263.42</v>
      </c>
      <c r="FF614" s="107">
        <v>1566.8109939999999</v>
      </c>
      <c r="FG614" s="112">
        <v>1578.7460550000001</v>
      </c>
      <c r="FH614" s="107">
        <v>4.664498</v>
      </c>
      <c r="FI614" s="107">
        <v>210.564426</v>
      </c>
      <c r="FJ614" s="112">
        <v>785.14862600000004</v>
      </c>
      <c r="FK614" s="107">
        <v>2.3197679999999998</v>
      </c>
      <c r="FL614" s="107">
        <v>193.295738</v>
      </c>
      <c r="FM614" s="107">
        <v>950.69121299999995</v>
      </c>
      <c r="FN614" s="112">
        <v>963.478024</v>
      </c>
      <c r="FO614" s="107">
        <v>7.0537960000000002</v>
      </c>
      <c r="FP614" s="107">
        <v>200.64786899999999</v>
      </c>
      <c r="FQ614" s="112">
        <v>475.69761</v>
      </c>
      <c r="FR614" s="107">
        <v>3.4826679999999999</v>
      </c>
      <c r="FS614" s="107">
        <v>189.43770499999999</v>
      </c>
      <c r="FT614" s="107">
        <v>288.66194200000001</v>
      </c>
      <c r="FU614" s="107">
        <v>25.057459999999999</v>
      </c>
      <c r="FV614" s="107">
        <v>817.09090900000001</v>
      </c>
      <c r="FW614" s="107">
        <v>286.43979999999999</v>
      </c>
      <c r="FX614" s="107">
        <v>24.864566</v>
      </c>
      <c r="FY614" s="107">
        <v>805.06666700000005</v>
      </c>
      <c r="FZ614" s="107">
        <v>3445091.4966529999</v>
      </c>
      <c r="GA614" s="107">
        <v>23.262682000000002</v>
      </c>
      <c r="GB614" s="107">
        <v>802.59677399999998</v>
      </c>
      <c r="GC614" s="107">
        <v>31992827.084833998</v>
      </c>
      <c r="GD614" s="107">
        <v>216.02879200000001</v>
      </c>
      <c r="GE614" s="113">
        <v>802.26451599999996</v>
      </c>
      <c r="GF614" s="113">
        <v>170.751803</v>
      </c>
      <c r="GG614" s="113">
        <v>36.299999999999997</v>
      </c>
      <c r="GH614" s="113">
        <v>20.399999999999999</v>
      </c>
      <c r="GI614" s="113">
        <v>91</v>
      </c>
      <c r="GJ614" s="113">
        <v>46.5</v>
      </c>
      <c r="GK614" s="113">
        <v>230</v>
      </c>
      <c r="GL614" s="107">
        <v>0</v>
      </c>
      <c r="GM614" s="107">
        <v>0</v>
      </c>
      <c r="GN614" s="107">
        <v>0</v>
      </c>
      <c r="GO614" s="133">
        <v>0</v>
      </c>
      <c r="GP614" s="133">
        <v>0</v>
      </c>
      <c r="GQ614" s="133">
        <v>0</v>
      </c>
      <c r="GR614" s="133" t="s">
        <v>1106</v>
      </c>
      <c r="GS614" s="72"/>
      <c r="GT614" s="72">
        <v>0.89639999999999997</v>
      </c>
      <c r="GU614" s="72">
        <v>0.92830000000000001</v>
      </c>
      <c r="GV614" s="72">
        <v>0.94379999999999997</v>
      </c>
      <c r="GW614" s="72">
        <v>0.83540000000000003</v>
      </c>
      <c r="GX614" s="72" t="s">
        <v>1085</v>
      </c>
      <c r="GY614" s="72">
        <v>0.99</v>
      </c>
      <c r="GZ614" s="72">
        <v>800</v>
      </c>
      <c r="HA614" s="133" t="s">
        <v>1086</v>
      </c>
      <c r="HB614" s="133" t="s">
        <v>981</v>
      </c>
      <c r="HC614" s="53" t="str">
        <f t="shared" si="60"/>
        <v>327</v>
      </c>
      <c r="HD614" s="56">
        <f t="shared" si="65"/>
        <v>2021</v>
      </c>
      <c r="HF614" s="56" t="e">
        <f>MATCH(ROUND(#REF!,1),#REF!,0)</f>
        <v>#REF!</v>
      </c>
      <c r="HG614" s="56" t="e">
        <f>MATCH(ROUND(#REF!,1),#REF!,0)</f>
        <v>#REF!</v>
      </c>
      <c r="HH614" s="56" t="e">
        <f>MATCH(ROUND(#REF!,1),#REF!,0)</f>
        <v>#REF!</v>
      </c>
      <c r="HI614" s="56" t="e">
        <f>MATCH(ROUND(#REF!,1),#REF!,0)</f>
        <v>#REF!</v>
      </c>
      <c r="HK614" s="115">
        <f t="shared" si="62"/>
        <v>2</v>
      </c>
      <c r="HL614" s="115" t="str" cm="1">
        <f t="array" ref="HL614">IFERROR(INDEX(#REF!,'5. Data Set'!HH614),"")</f>
        <v/>
      </c>
      <c r="HN614" s="116" t="str" cm="1">
        <f t="array" ref="HN614">IF(IFERROR(INDEX($E$5:$E$900,SMALL(IF(ROUND($EH$5:$EH$900,1)=ROUND($EH614,1),ROW($EH$5:$EH$900)-4,""),1)),"")=$E614,"",IFERROR(INDEX($E$5:$E$900,SMALL(IF(ROUND($EH$5:$EH$900,1)=ROUND($EH614,1),ROW($EH$5:$EH$900)-4,""),1)),""))</f>
        <v/>
      </c>
      <c r="HO614" s="116" t="str" cm="1">
        <f t="array" ref="HO614">IF(IFERROR(INDEX($E$5:$E$900,SMALL(IF(ROUND($EH$5:$EH$900,1)=ROUND($EH614,1),ROW($EH$5:$EH$900)-4,""),2)),"")=$E614,"",IFERROR(INDEX($E$5:$E$900,SMALL(IF(ROUND($EH$5:$EH$900,1)=ROUND($EH614,1),ROW($EH$5:$EH$900)-4,""),2)),""))</f>
        <v/>
      </c>
      <c r="HP614" s="116" t="str" cm="1">
        <f t="array" ref="HP614">IF(IFERROR(INDEX($E$5:$E$900,SMALL(IF(ROUND($EH$5:$EH$900,1)=ROUND($EH614,1),ROW($EH$5:$EH$900)-4,""),3)),"")=$E614,"",IFERROR(INDEX($E$5:$E$900,SMALL(IF(ROUND($EH$5:$EH$900,1)=ROUND($EH614,1),ROW($EH$5:$EH$900)-4,""),3)),""))</f>
        <v/>
      </c>
      <c r="HQ614" s="117" t="str" cm="1">
        <f t="array" ref="HQ614">IF(IFERROR(INDEX($E$5:$E$900,SMALL(IF(ROUND($EH$5:$EH$900,1)=ROUND($EH614,1),ROW($EH$5:$EH$900)-4,""),4)),"")=$E614,"",IFERROR(INDEX($E$5:$E$900,SMALL(IF(ROUND($EH$5:$EH$900,1)=ROUND($EH614,1),ROW($EH$5:$EH$900)-4,""),4)),""))</f>
        <v/>
      </c>
      <c r="HR614" s="118"/>
      <c r="HS614" s="105" t="str">
        <f t="shared" si="63"/>
        <v>BCTY</v>
      </c>
      <c r="HT614" s="119" t="str">
        <f t="shared" si="64"/>
        <v/>
      </c>
      <c r="HU614" s="119" t="str">
        <f t="shared" si="64"/>
        <v/>
      </c>
      <c r="HV614" s="119" t="str">
        <f t="shared" si="64"/>
        <v/>
      </c>
      <c r="HW614" s="119" t="str">
        <f t="shared" si="61"/>
        <v/>
      </c>
    </row>
    <row r="615" spans="1:232" ht="12.75" customHeight="1" x14ac:dyDescent="0.25">
      <c r="A615" s="110" t="s">
        <v>1072</v>
      </c>
      <c r="B615" s="110" t="s">
        <v>1811</v>
      </c>
      <c r="C615" s="107" t="s">
        <v>1074</v>
      </c>
      <c r="D615" s="107">
        <v>2021</v>
      </c>
      <c r="E615" s="109" t="s">
        <v>1814</v>
      </c>
      <c r="F615" s="107" t="s">
        <v>309</v>
      </c>
      <c r="G615" s="107" t="s">
        <v>1076</v>
      </c>
      <c r="H615" s="107" t="s">
        <v>1076</v>
      </c>
      <c r="I615" s="107" t="s">
        <v>1076</v>
      </c>
      <c r="J615" s="107" t="s">
        <v>1076</v>
      </c>
      <c r="K615" s="107" t="s">
        <v>1076</v>
      </c>
      <c r="L615" s="107" t="s">
        <v>1076</v>
      </c>
      <c r="M615" s="107" t="s">
        <v>1076</v>
      </c>
      <c r="N615" s="107" t="s">
        <v>1076</v>
      </c>
      <c r="O615" s="107" t="s">
        <v>1076</v>
      </c>
      <c r="P615" s="107" t="s">
        <v>1076</v>
      </c>
      <c r="Q615" s="107" t="s">
        <v>1076</v>
      </c>
      <c r="R615" s="107" t="s">
        <v>1076</v>
      </c>
      <c r="S615" s="107" t="s">
        <v>1077</v>
      </c>
      <c r="T615" s="107" t="s">
        <v>1077</v>
      </c>
      <c r="U615" s="107" t="s">
        <v>1077</v>
      </c>
      <c r="V615" s="107" t="s">
        <v>1077</v>
      </c>
      <c r="W615" s="107" t="s">
        <v>18</v>
      </c>
      <c r="X615" s="105" t="s">
        <v>1119</v>
      </c>
      <c r="Y615" s="107" t="s">
        <v>296</v>
      </c>
      <c r="Z615" s="107">
        <v>1</v>
      </c>
      <c r="AA615" s="107" t="s">
        <v>1078</v>
      </c>
      <c r="AB615" s="110">
        <v>2</v>
      </c>
      <c r="AC615" s="110">
        <v>2</v>
      </c>
      <c r="AD615" s="107">
        <v>2793</v>
      </c>
      <c r="AE615" s="107">
        <v>8</v>
      </c>
      <c r="AF615" s="107">
        <v>2</v>
      </c>
      <c r="AG615" s="107">
        <v>130526</v>
      </c>
      <c r="AH615" s="107">
        <v>16</v>
      </c>
      <c r="AI615" s="107" t="s">
        <v>1330</v>
      </c>
      <c r="AJ615" s="110">
        <v>2</v>
      </c>
      <c r="AK615" s="110" t="s">
        <v>405</v>
      </c>
      <c r="AL615" s="107" t="s">
        <v>316</v>
      </c>
      <c r="AM615" s="107">
        <v>2</v>
      </c>
      <c r="AN615" s="110" t="s">
        <v>367</v>
      </c>
      <c r="AO615" s="110">
        <v>600</v>
      </c>
      <c r="AP615" s="107" t="s">
        <v>1813</v>
      </c>
      <c r="AQ615" s="107" t="s">
        <v>1081</v>
      </c>
      <c r="AR615" s="107" t="s">
        <v>1082</v>
      </c>
      <c r="AS615" s="107" t="s">
        <v>1134</v>
      </c>
      <c r="AT615" s="107" t="s">
        <v>478</v>
      </c>
      <c r="AU615" s="111">
        <v>13.925606</v>
      </c>
      <c r="AV615" s="111">
        <v>21.816437000000001</v>
      </c>
      <c r="AW615" s="111">
        <v>21.305502000000001</v>
      </c>
      <c r="AX615" s="111">
        <v>11.802117000000001</v>
      </c>
      <c r="AY615" s="111">
        <v>10.241842999999999</v>
      </c>
      <c r="AZ615" s="111">
        <v>127.707928</v>
      </c>
      <c r="BA615" s="111">
        <v>10.898422999999999</v>
      </c>
      <c r="BB615" s="111">
        <v>21.825693000000001</v>
      </c>
      <c r="BC615" s="111">
        <v>36.112195</v>
      </c>
      <c r="BD615" s="111">
        <v>33.766179000000001</v>
      </c>
      <c r="BE615" s="111">
        <v>63.364691000000001</v>
      </c>
      <c r="BF615" s="111">
        <v>25.8</v>
      </c>
      <c r="BG615" s="107">
        <v>43801.812104999997</v>
      </c>
      <c r="BH615" s="112">
        <v>43729.613283999999</v>
      </c>
      <c r="BI615" s="111">
        <v>6.3152929999999996</v>
      </c>
      <c r="BJ615" s="112">
        <v>323.89161300000001</v>
      </c>
      <c r="BK615" s="112">
        <v>32871.150922000001</v>
      </c>
      <c r="BL615" s="111">
        <v>4.7471480000000001</v>
      </c>
      <c r="BM615" s="112">
        <v>311.64709699999997</v>
      </c>
      <c r="BN615" s="112">
        <v>21945.449295999999</v>
      </c>
      <c r="BO615" s="111">
        <v>3.1692930000000001</v>
      </c>
      <c r="BP615" s="112">
        <v>221.81161299999999</v>
      </c>
      <c r="BQ615" s="112">
        <v>10907.587296</v>
      </c>
      <c r="BR615" s="111">
        <v>1.5752390000000001</v>
      </c>
      <c r="BS615" s="107">
        <v>177.75903199999999</v>
      </c>
      <c r="BT615" s="107">
        <v>601709.97229199996</v>
      </c>
      <c r="BU615" s="112">
        <v>601774.68189899996</v>
      </c>
      <c r="BV615" s="107">
        <v>10.198169</v>
      </c>
      <c r="BW615" s="107">
        <v>334.53322600000001</v>
      </c>
      <c r="BX615" s="107">
        <v>451313.897276</v>
      </c>
      <c r="BY615" s="107">
        <v>7.6483369999999997</v>
      </c>
      <c r="BZ615" s="107">
        <v>329.73645199999999</v>
      </c>
      <c r="CA615" s="107">
        <v>300582.84577999997</v>
      </c>
      <c r="CB615" s="107">
        <v>5.0939240000000003</v>
      </c>
      <c r="CC615" s="107">
        <v>231.741613</v>
      </c>
      <c r="CD615" s="107">
        <v>150469.861385</v>
      </c>
      <c r="CE615" s="107">
        <v>2.5499860000000001</v>
      </c>
      <c r="CF615" s="107">
        <v>174.958065</v>
      </c>
      <c r="CG615" s="107">
        <v>147073.47502099999</v>
      </c>
      <c r="CH615" s="112">
        <v>146226.72387399999</v>
      </c>
      <c r="CI615" s="107">
        <v>9.1698260000000005</v>
      </c>
      <c r="CJ615" s="107">
        <v>311.06193500000001</v>
      </c>
      <c r="CK615" s="107">
        <v>110216.374585</v>
      </c>
      <c r="CL615" s="107">
        <v>6.9116299999999997</v>
      </c>
      <c r="CM615" s="107">
        <v>262.167419</v>
      </c>
      <c r="CN615" s="107">
        <v>73435.470558999994</v>
      </c>
      <c r="CO615" s="107">
        <v>4.6051120000000001</v>
      </c>
      <c r="CP615" s="107">
        <v>232.136774</v>
      </c>
      <c r="CQ615" s="107">
        <v>36764.464668000001</v>
      </c>
      <c r="CR615" s="107">
        <v>2.3054869999999998</v>
      </c>
      <c r="CS615" s="107">
        <v>172.507419</v>
      </c>
      <c r="CT615" s="107">
        <v>69417.282617000004</v>
      </c>
      <c r="CU615" s="107">
        <v>69430.077321000004</v>
      </c>
      <c r="CV615" s="107">
        <v>4.6112929999999999</v>
      </c>
      <c r="CW615" s="107">
        <v>313.93419399999999</v>
      </c>
      <c r="CX615" s="112">
        <v>52128.266887999998</v>
      </c>
      <c r="CY615" s="107">
        <v>3.46217</v>
      </c>
      <c r="CZ615" s="107">
        <v>212.43870999999999</v>
      </c>
      <c r="DA615" s="112">
        <v>34659.549158000002</v>
      </c>
      <c r="DB615" s="107">
        <v>2.3019609999999999</v>
      </c>
      <c r="DC615" s="107">
        <v>195.782903</v>
      </c>
      <c r="DD615" s="112">
        <v>17352.962395999999</v>
      </c>
      <c r="DE615" s="107">
        <v>1.1525209999999999</v>
      </c>
      <c r="DF615" s="107">
        <v>167.19806500000001</v>
      </c>
      <c r="DG615" s="107">
        <v>93998.616819000003</v>
      </c>
      <c r="DH615" s="112">
        <v>94053.236459000007</v>
      </c>
      <c r="DI615" s="107">
        <v>4.5029409999999999</v>
      </c>
      <c r="DJ615" s="107">
        <v>312.74387100000001</v>
      </c>
      <c r="DK615" s="112">
        <v>70440.649705999997</v>
      </c>
      <c r="DL615" s="107">
        <v>3.372452</v>
      </c>
      <c r="DM615" s="107">
        <v>309.37161300000002</v>
      </c>
      <c r="DN615" s="112">
        <v>46992.197699999997</v>
      </c>
      <c r="DO615" s="107">
        <v>2.249822</v>
      </c>
      <c r="DP615" s="107">
        <v>210.66612900000001</v>
      </c>
      <c r="DQ615" s="112">
        <v>23497.046156</v>
      </c>
      <c r="DR615" s="107">
        <v>1.124957</v>
      </c>
      <c r="DS615" s="107">
        <v>171.37580600000001</v>
      </c>
      <c r="DT615" s="107">
        <v>53384.474414999997</v>
      </c>
      <c r="DU615" s="112">
        <v>53429.817410000003</v>
      </c>
      <c r="DV615" s="107">
        <v>54.696030999999998</v>
      </c>
      <c r="DW615" s="107">
        <v>311.98871000000003</v>
      </c>
      <c r="DX615" s="112">
        <v>39996.243976999998</v>
      </c>
      <c r="DY615" s="107">
        <v>40.944099999999999</v>
      </c>
      <c r="DZ615" s="107">
        <v>290.713548</v>
      </c>
      <c r="EA615" s="112">
        <v>26706.671543</v>
      </c>
      <c r="EB615" s="107">
        <v>27.339583000000001</v>
      </c>
      <c r="EC615" s="107">
        <v>203.059032</v>
      </c>
      <c r="ED615" s="112">
        <v>13339.937533</v>
      </c>
      <c r="EE615" s="107">
        <v>13.656076000000001</v>
      </c>
      <c r="EF615" s="107">
        <v>170.67387099999999</v>
      </c>
      <c r="EG615" s="107">
        <v>1910115.4278609999</v>
      </c>
      <c r="EH615" s="111">
        <v>1927051.8065810001</v>
      </c>
      <c r="EI615" s="107">
        <v>5.4419219999999999</v>
      </c>
      <c r="EJ615" s="107">
        <v>323.63206600000001</v>
      </c>
      <c r="EK615" s="112">
        <v>1672631.1323150001</v>
      </c>
      <c r="EL615" s="107">
        <v>4.7234480000000003</v>
      </c>
      <c r="EM615" s="107">
        <v>321.20446299999998</v>
      </c>
      <c r="EN615" s="112">
        <v>1429647.347425</v>
      </c>
      <c r="EO615" s="107">
        <v>4.0372709999999996</v>
      </c>
      <c r="EP615" s="107">
        <v>307.20041300000003</v>
      </c>
      <c r="EQ615" s="112">
        <v>1198950.1841440001</v>
      </c>
      <c r="ER615" s="107">
        <v>3.3857900000000001</v>
      </c>
      <c r="ES615" s="107">
        <v>230.37429800000001</v>
      </c>
      <c r="ET615" s="112">
        <v>956506.53298400005</v>
      </c>
      <c r="EU615" s="107">
        <v>2.701139</v>
      </c>
      <c r="EV615" s="107">
        <v>211.09867800000001</v>
      </c>
      <c r="EW615" s="112">
        <v>717691.79482099996</v>
      </c>
      <c r="EX615" s="107">
        <v>2.026735</v>
      </c>
      <c r="EY615" s="107">
        <v>195.06867800000001</v>
      </c>
      <c r="EZ615" s="112">
        <v>478032.99978900002</v>
      </c>
      <c r="FA615" s="107">
        <v>1.349947</v>
      </c>
      <c r="FB615" s="107">
        <v>178.82900799999999</v>
      </c>
      <c r="FC615" s="112">
        <v>239385.512124</v>
      </c>
      <c r="FD615" s="107">
        <v>0.67601599999999995</v>
      </c>
      <c r="FE615" s="107">
        <v>162.804959</v>
      </c>
      <c r="FF615" s="107">
        <v>1505.6999800000001</v>
      </c>
      <c r="FG615" s="112">
        <v>1506.2226780000001</v>
      </c>
      <c r="FH615" s="107">
        <v>4.4502240000000004</v>
      </c>
      <c r="FI615" s="107">
        <v>149.94688500000001</v>
      </c>
      <c r="FJ615" s="112">
        <v>746.71554000000003</v>
      </c>
      <c r="FK615" s="107">
        <v>2.2062149999999998</v>
      </c>
      <c r="FL615" s="107">
        <v>137.45360700000001</v>
      </c>
      <c r="FM615" s="107">
        <v>959.20358199999998</v>
      </c>
      <c r="FN615" s="112">
        <v>954.09754599999997</v>
      </c>
      <c r="FO615" s="107">
        <v>6.9851200000000002</v>
      </c>
      <c r="FP615" s="107">
        <v>139.97360699999999</v>
      </c>
      <c r="FQ615" s="112">
        <v>477.05265200000002</v>
      </c>
      <c r="FR615" s="107">
        <v>3.492588</v>
      </c>
      <c r="FS615" s="107">
        <v>133.649508</v>
      </c>
      <c r="FT615" s="107">
        <v>133.34086099999999</v>
      </c>
      <c r="FU615" s="107">
        <v>11.574728</v>
      </c>
      <c r="FV615" s="107">
        <v>342.04083300000002</v>
      </c>
      <c r="FW615" s="107">
        <v>133.20684600000001</v>
      </c>
      <c r="FX615" s="107">
        <v>11.563094</v>
      </c>
      <c r="FY615" s="107">
        <v>343.19666699999999</v>
      </c>
      <c r="FZ615" s="107">
        <v>931517.79648100003</v>
      </c>
      <c r="GA615" s="107">
        <v>6.2899929999999999</v>
      </c>
      <c r="GB615" s="107">
        <v>331.82322599999998</v>
      </c>
      <c r="GC615" s="107">
        <v>3100106.4761370001</v>
      </c>
      <c r="GD615" s="107">
        <v>20.933199999999999</v>
      </c>
      <c r="GE615" s="113">
        <v>330.36064499999998</v>
      </c>
      <c r="GF615" s="113">
        <v>123.574426</v>
      </c>
      <c r="GG615" s="113">
        <v>19.5</v>
      </c>
      <c r="GH615" s="113">
        <v>28.1</v>
      </c>
      <c r="GI615" s="113">
        <v>46.3</v>
      </c>
      <c r="GJ615" s="113">
        <v>25.7</v>
      </c>
      <c r="GK615" s="113">
        <v>230</v>
      </c>
      <c r="GL615" s="107">
        <v>0</v>
      </c>
      <c r="GM615" s="107">
        <v>2</v>
      </c>
      <c r="GN615" s="107">
        <v>0</v>
      </c>
      <c r="GO615" s="133">
        <v>0</v>
      </c>
      <c r="GP615" s="133">
        <v>0</v>
      </c>
      <c r="GQ615" s="133">
        <v>0</v>
      </c>
      <c r="GR615" s="133" t="s">
        <v>1106</v>
      </c>
      <c r="GS615" s="72"/>
      <c r="GT615" s="72">
        <v>0.90369999999999995</v>
      </c>
      <c r="GU615" s="72">
        <v>0.9335</v>
      </c>
      <c r="GV615" s="72">
        <v>0.9486</v>
      </c>
      <c r="GW615" s="72">
        <v>0.9325</v>
      </c>
      <c r="GX615" s="72" t="s">
        <v>1085</v>
      </c>
      <c r="GY615" s="72">
        <v>0.99</v>
      </c>
      <c r="GZ615" s="72">
        <v>600</v>
      </c>
      <c r="HA615" s="133" t="s">
        <v>1086</v>
      </c>
      <c r="HB615" s="133" t="s">
        <v>981</v>
      </c>
      <c r="HC615" s="53" t="str">
        <f t="shared" si="60"/>
        <v>328</v>
      </c>
      <c r="HD615" s="56">
        <f t="shared" si="65"/>
        <v>2021</v>
      </c>
      <c r="HF615" s="56" t="e">
        <f>MATCH(ROUND(#REF!,1),#REF!,0)</f>
        <v>#REF!</v>
      </c>
      <c r="HG615" s="56" t="e">
        <f>MATCH(ROUND(#REF!,1),#REF!,0)</f>
        <v>#REF!</v>
      </c>
      <c r="HH615" s="56" t="e">
        <f>MATCH(ROUND(#REF!,1),#REF!,0)</f>
        <v>#REF!</v>
      </c>
      <c r="HI615" s="56" t="e">
        <f>MATCH(ROUND(#REF!,1),#REF!,0)</f>
        <v>#REF!</v>
      </c>
      <c r="HK615" s="115">
        <f t="shared" si="62"/>
        <v>2</v>
      </c>
      <c r="HL615" s="115" t="str" cm="1">
        <f t="array" ref="HL615">IFERROR(INDEX(#REF!,'5. Data Set'!HH615),"")</f>
        <v/>
      </c>
      <c r="HN615" s="116" t="str" cm="1">
        <f t="array" ref="HN615">IF(IFERROR(INDEX($E$5:$E$900,SMALL(IF(ROUND($EH$5:$EH$900,1)=ROUND($EH615,1),ROW($EH$5:$EH$900)-4,""),1)),"")=$E615,"",IFERROR(INDEX($E$5:$E$900,SMALL(IF(ROUND($EH$5:$EH$900,1)=ROUND($EH615,1),ROW($EH$5:$EH$900)-4,""),1)),""))</f>
        <v/>
      </c>
      <c r="HO615" s="116" t="str" cm="1">
        <f t="array" ref="HO615">IF(IFERROR(INDEX($E$5:$E$900,SMALL(IF(ROUND($EH$5:$EH$900,1)=ROUND($EH615,1),ROW($EH$5:$EH$900)-4,""),2)),"")=$E615,"",IFERROR(INDEX($E$5:$E$900,SMALL(IF(ROUND($EH$5:$EH$900,1)=ROUND($EH615,1),ROW($EH$5:$EH$900)-4,""),2)),""))</f>
        <v/>
      </c>
      <c r="HP615" s="116" t="str" cm="1">
        <f t="array" ref="HP615">IF(IFERROR(INDEX($E$5:$E$900,SMALL(IF(ROUND($EH$5:$EH$900,1)=ROUND($EH615,1),ROW($EH$5:$EH$900)-4,""),3)),"")=$E615,"",IFERROR(INDEX($E$5:$E$900,SMALL(IF(ROUND($EH$5:$EH$900,1)=ROUND($EH615,1),ROW($EH$5:$EH$900)-4,""),3)),""))</f>
        <v/>
      </c>
      <c r="HQ615" s="117" t="str" cm="1">
        <f t="array" ref="HQ615">IF(IFERROR(INDEX($E$5:$E$900,SMALL(IF(ROUND($EH$5:$EH$900,1)=ROUND($EH615,1),ROW($EH$5:$EH$900)-4,""),4)),"")=$E615,"",IFERROR(INDEX($E$5:$E$900,SMALL(IF(ROUND($EH$5:$EH$900,1)=ROUND($EH615,1),ROW($EH$5:$EH$900)-4,""),4)),""))</f>
        <v/>
      </c>
      <c r="HR615" s="118"/>
      <c r="HS615" s="105" t="str">
        <f t="shared" si="63"/>
        <v>BCTY</v>
      </c>
      <c r="HT615" s="119" t="str">
        <f t="shared" si="64"/>
        <v/>
      </c>
      <c r="HU615" s="119" t="str">
        <f t="shared" si="64"/>
        <v/>
      </c>
      <c r="HV615" s="119" t="str">
        <f t="shared" si="64"/>
        <v/>
      </c>
      <c r="HW615" s="119" t="str">
        <f t="shared" si="61"/>
        <v/>
      </c>
    </row>
    <row r="616" spans="1:232" x14ac:dyDescent="0.25">
      <c r="A616" s="110" t="s">
        <v>1072</v>
      </c>
      <c r="B616" s="110" t="s">
        <v>1811</v>
      </c>
      <c r="C616" s="107" t="s">
        <v>1074</v>
      </c>
      <c r="D616" s="107">
        <v>2021</v>
      </c>
      <c r="E616" s="109" t="s">
        <v>1815</v>
      </c>
      <c r="F616" s="107" t="s">
        <v>49</v>
      </c>
      <c r="G616" s="107" t="s">
        <v>1076</v>
      </c>
      <c r="H616" s="107" t="s">
        <v>1076</v>
      </c>
      <c r="I616" s="107" t="s">
        <v>1076</v>
      </c>
      <c r="J616" s="107" t="s">
        <v>1076</v>
      </c>
      <c r="K616" s="107" t="s">
        <v>1076</v>
      </c>
      <c r="L616" s="107" t="s">
        <v>1076</v>
      </c>
      <c r="M616" s="107" t="s">
        <v>1076</v>
      </c>
      <c r="N616" s="107" t="s">
        <v>1076</v>
      </c>
      <c r="O616" s="107" t="s">
        <v>1076</v>
      </c>
      <c r="P616" s="107" t="s">
        <v>1076</v>
      </c>
      <c r="Q616" s="107" t="s">
        <v>1076</v>
      </c>
      <c r="R616" s="107" t="s">
        <v>1076</v>
      </c>
      <c r="S616" s="107" t="s">
        <v>1077</v>
      </c>
      <c r="T616" s="107" t="s">
        <v>1077</v>
      </c>
      <c r="U616" s="107" t="s">
        <v>1077</v>
      </c>
      <c r="V616" s="107" t="s">
        <v>1077</v>
      </c>
      <c r="W616" s="107" t="s">
        <v>18</v>
      </c>
      <c r="X616" s="105" t="s">
        <v>1119</v>
      </c>
      <c r="Y616" s="107" t="s">
        <v>296</v>
      </c>
      <c r="Z616" s="107">
        <v>1</v>
      </c>
      <c r="AA616" s="107" t="s">
        <v>1539</v>
      </c>
      <c r="AB616" s="110">
        <v>2</v>
      </c>
      <c r="AC616" s="110">
        <v>2</v>
      </c>
      <c r="AD616" s="107">
        <v>1995</v>
      </c>
      <c r="AE616" s="107">
        <v>56</v>
      </c>
      <c r="AF616" s="107">
        <v>2</v>
      </c>
      <c r="AG616" s="107">
        <v>130526</v>
      </c>
      <c r="AH616" s="107">
        <v>16</v>
      </c>
      <c r="AI616" s="107" t="s">
        <v>1330</v>
      </c>
      <c r="AJ616" s="110">
        <v>2</v>
      </c>
      <c r="AK616" s="110" t="s">
        <v>405</v>
      </c>
      <c r="AL616" s="107" t="s">
        <v>316</v>
      </c>
      <c r="AM616" s="107">
        <v>2</v>
      </c>
      <c r="AN616" s="110" t="s">
        <v>367</v>
      </c>
      <c r="AO616" s="110">
        <v>800</v>
      </c>
      <c r="AP616" s="107" t="s">
        <v>1813</v>
      </c>
      <c r="AQ616" s="107" t="s">
        <v>1081</v>
      </c>
      <c r="AR616" s="107" t="s">
        <v>1082</v>
      </c>
      <c r="AS616" s="107" t="s">
        <v>1134</v>
      </c>
      <c r="AT616" s="107" t="s">
        <v>478</v>
      </c>
      <c r="AU616" s="111">
        <v>24.986906000000001</v>
      </c>
      <c r="AV616" s="111">
        <v>26.011641999999998</v>
      </c>
      <c r="AW616" s="111">
        <v>35.492792999999999</v>
      </c>
      <c r="AX616" s="111">
        <v>20.079239000000001</v>
      </c>
      <c r="AY616" s="111">
        <v>18.029261000000002</v>
      </c>
      <c r="AZ616" s="111">
        <v>226.03089299999999</v>
      </c>
      <c r="BA616" s="111">
        <v>19.234680999999998</v>
      </c>
      <c r="BB616" s="111">
        <v>17.400361</v>
      </c>
      <c r="BC616" s="111">
        <v>29.786135000000002</v>
      </c>
      <c r="BD616" s="111">
        <v>29.362352000000001</v>
      </c>
      <c r="BE616" s="111">
        <v>88.877013000000005</v>
      </c>
      <c r="BF616" s="111">
        <v>36.4</v>
      </c>
      <c r="BG616" s="107">
        <v>126301.11476900001</v>
      </c>
      <c r="BH616" s="112">
        <v>126597.797452</v>
      </c>
      <c r="BI616" s="111">
        <v>18.282854</v>
      </c>
      <c r="BJ616" s="112">
        <v>570.79354799999999</v>
      </c>
      <c r="BK616" s="112">
        <v>94810.844826999994</v>
      </c>
      <c r="BL616" s="111">
        <v>13.692283</v>
      </c>
      <c r="BM616" s="112">
        <v>528.08387100000004</v>
      </c>
      <c r="BN616" s="112">
        <v>63185.073304999998</v>
      </c>
      <c r="BO616" s="111">
        <v>9.1249889999999994</v>
      </c>
      <c r="BP616" s="112">
        <v>354.46483899999998</v>
      </c>
      <c r="BQ616" s="112">
        <v>31563.819174</v>
      </c>
      <c r="BR616" s="111">
        <v>4.5583470000000004</v>
      </c>
      <c r="BS616" s="107">
        <v>250.008387</v>
      </c>
      <c r="BT616" s="107">
        <v>1143480.273877</v>
      </c>
      <c r="BU616" s="112">
        <v>1143420.9422929999</v>
      </c>
      <c r="BV616" s="107">
        <v>19.377351999999998</v>
      </c>
      <c r="BW616" s="107">
        <v>576.53225799999996</v>
      </c>
      <c r="BX616" s="107">
        <v>857605.946291</v>
      </c>
      <c r="BY616" s="107">
        <v>14.533696000000001</v>
      </c>
      <c r="BZ616" s="107">
        <v>502.2</v>
      </c>
      <c r="CA616" s="107">
        <v>571944.23005100002</v>
      </c>
      <c r="CB616" s="107">
        <v>9.6926380000000005</v>
      </c>
      <c r="CC616" s="107">
        <v>413.61741899999998</v>
      </c>
      <c r="CD616" s="107">
        <v>285951.18035400001</v>
      </c>
      <c r="CE616" s="107">
        <v>4.8459640000000004</v>
      </c>
      <c r="CF616" s="107">
        <v>241.28064499999999</v>
      </c>
      <c r="CG616" s="107">
        <v>424042.08334700001</v>
      </c>
      <c r="CH616" s="112">
        <v>425778.397559</v>
      </c>
      <c r="CI616" s="107">
        <v>26.700413000000001</v>
      </c>
      <c r="CJ616" s="107">
        <v>539.24838699999998</v>
      </c>
      <c r="CK616" s="107">
        <v>318178.74514999997</v>
      </c>
      <c r="CL616" s="107">
        <v>19.952877000000001</v>
      </c>
      <c r="CM616" s="107">
        <v>541.74516100000005</v>
      </c>
      <c r="CN616" s="107">
        <v>212037.97456599999</v>
      </c>
      <c r="CO616" s="107">
        <v>13.296825999999999</v>
      </c>
      <c r="CP616" s="107">
        <v>358.12709699999999</v>
      </c>
      <c r="CQ616" s="107">
        <v>106039.309697</v>
      </c>
      <c r="CR616" s="107">
        <v>6.6496880000000003</v>
      </c>
      <c r="CS616" s="107">
        <v>283.72064499999999</v>
      </c>
      <c r="CT616" s="107">
        <v>186870.89636799999</v>
      </c>
      <c r="CU616" s="107">
        <v>186894.45822599999</v>
      </c>
      <c r="CV616" s="107">
        <v>12.412851</v>
      </c>
      <c r="CW616" s="107">
        <v>490.17741899999999</v>
      </c>
      <c r="CX616" s="112">
        <v>140160.55777499999</v>
      </c>
      <c r="CY616" s="107">
        <v>9.3089549999999992</v>
      </c>
      <c r="CZ616" s="107">
        <v>464.86774200000002</v>
      </c>
      <c r="DA616" s="112">
        <v>93334.177366000004</v>
      </c>
      <c r="DB616" s="107">
        <v>6.1989169999999998</v>
      </c>
      <c r="DC616" s="107">
        <v>268.18</v>
      </c>
      <c r="DD616" s="112">
        <v>46794.424156000001</v>
      </c>
      <c r="DE616" s="107">
        <v>3.1079159999999999</v>
      </c>
      <c r="DF616" s="107">
        <v>224.10903200000001</v>
      </c>
      <c r="DG616" s="107">
        <v>254598.58121400001</v>
      </c>
      <c r="DH616" s="112">
        <v>254734.38514</v>
      </c>
      <c r="DI616" s="107">
        <v>12.195793</v>
      </c>
      <c r="DJ616" s="107">
        <v>544.28709700000002</v>
      </c>
      <c r="DK616" s="112">
        <v>191244.777822</v>
      </c>
      <c r="DL616" s="107">
        <v>9.1561319999999995</v>
      </c>
      <c r="DM616" s="107">
        <v>505.79677400000003</v>
      </c>
      <c r="DN616" s="112">
        <v>127356.74969700001</v>
      </c>
      <c r="DO616" s="107">
        <v>6.097397</v>
      </c>
      <c r="DP616" s="107">
        <v>305.07935500000002</v>
      </c>
      <c r="DQ616" s="112">
        <v>63619.191716000001</v>
      </c>
      <c r="DR616" s="107">
        <v>3.045865</v>
      </c>
      <c r="DS616" s="107">
        <v>233.69451599999999</v>
      </c>
      <c r="DT616" s="107">
        <v>144192.41835200001</v>
      </c>
      <c r="DU616" s="112">
        <v>144166.99374800001</v>
      </c>
      <c r="DV616" s="107">
        <v>147.58355299999999</v>
      </c>
      <c r="DW616" s="107">
        <v>530.73870999999997</v>
      </c>
      <c r="DX616" s="112">
        <v>108129.11956000001</v>
      </c>
      <c r="DY616" s="107">
        <v>110.691631</v>
      </c>
      <c r="DZ616" s="107">
        <v>490.13548400000002</v>
      </c>
      <c r="EA616" s="112">
        <v>72071.536227999997</v>
      </c>
      <c r="EB616" s="107">
        <v>73.779532000000003</v>
      </c>
      <c r="EC616" s="107">
        <v>285.97677399999998</v>
      </c>
      <c r="ED616" s="112">
        <v>36024.247732999997</v>
      </c>
      <c r="EE616" s="107">
        <v>36.877972999999997</v>
      </c>
      <c r="EF616" s="107">
        <v>228.90580600000001</v>
      </c>
      <c r="EG616" s="107">
        <v>5232311.6355950003</v>
      </c>
      <c r="EH616" s="111">
        <v>5249949.9967830004</v>
      </c>
      <c r="EI616" s="107">
        <v>14.825661999999999</v>
      </c>
      <c r="EJ616" s="107">
        <v>564.04049599999996</v>
      </c>
      <c r="EK616" s="112">
        <v>4576380.9616649998</v>
      </c>
      <c r="EL616" s="107">
        <v>12.923529</v>
      </c>
      <c r="EM616" s="107">
        <v>547.663636</v>
      </c>
      <c r="EN616" s="112">
        <v>3922235.9234850002</v>
      </c>
      <c r="EO616" s="107">
        <v>11.076248</v>
      </c>
      <c r="EP616" s="107">
        <v>501.47603299999997</v>
      </c>
      <c r="EQ616" s="112">
        <v>3268294.1125090001</v>
      </c>
      <c r="ER616" s="107">
        <v>9.2295400000000001</v>
      </c>
      <c r="ES616" s="107">
        <v>432.587603</v>
      </c>
      <c r="ET616" s="112">
        <v>2619876.7587870001</v>
      </c>
      <c r="EU616" s="107">
        <v>7.398434</v>
      </c>
      <c r="EV616" s="107">
        <v>301.98826400000002</v>
      </c>
      <c r="EW616" s="112">
        <v>1962351.620075</v>
      </c>
      <c r="EX616" s="107">
        <v>5.5416080000000001</v>
      </c>
      <c r="EY616" s="107">
        <v>271.18239699999998</v>
      </c>
      <c r="EZ616" s="112">
        <v>1316421.963362</v>
      </c>
      <c r="FA616" s="107">
        <v>3.7175259999999999</v>
      </c>
      <c r="FB616" s="107">
        <v>247.40405000000001</v>
      </c>
      <c r="FC616" s="112">
        <v>654897.20154699998</v>
      </c>
      <c r="FD616" s="107">
        <v>1.849405</v>
      </c>
      <c r="FE616" s="107">
        <v>217.04157000000001</v>
      </c>
      <c r="FF616" s="107">
        <v>1516.333226</v>
      </c>
      <c r="FG616" s="112">
        <v>1493.6551019999999</v>
      </c>
      <c r="FH616" s="107">
        <v>4.4130919999999998</v>
      </c>
      <c r="FI616" s="107">
        <v>189.86229499999999</v>
      </c>
      <c r="FJ616" s="112">
        <v>752.47093199999995</v>
      </c>
      <c r="FK616" s="107">
        <v>2.22322</v>
      </c>
      <c r="FL616" s="107">
        <v>170.675082</v>
      </c>
      <c r="FM616" s="107">
        <v>982.00735899999995</v>
      </c>
      <c r="FN616" s="112">
        <v>991.20453999999995</v>
      </c>
      <c r="FO616" s="107">
        <v>7.2567870000000001</v>
      </c>
      <c r="FP616" s="107">
        <v>176.76147499999999</v>
      </c>
      <c r="FQ616" s="112">
        <v>487.87650200000002</v>
      </c>
      <c r="FR616" s="107">
        <v>3.5718320000000001</v>
      </c>
      <c r="FS616" s="107">
        <v>165.27967200000001</v>
      </c>
      <c r="FT616" s="107">
        <v>185.79852600000001</v>
      </c>
      <c r="FU616" s="107">
        <v>16.128343999999998</v>
      </c>
      <c r="FV616" s="107">
        <v>551.29459499999996</v>
      </c>
      <c r="FW616" s="107">
        <v>186.818262</v>
      </c>
      <c r="FX616" s="107">
        <v>16.216863</v>
      </c>
      <c r="FY616" s="107">
        <v>550.28947400000004</v>
      </c>
      <c r="FZ616" s="107">
        <v>2339578.6616620002</v>
      </c>
      <c r="GA616" s="107">
        <v>15.797802000000001</v>
      </c>
      <c r="GB616" s="107">
        <v>579.53225799999996</v>
      </c>
      <c r="GC616" s="107">
        <v>7562821.728228</v>
      </c>
      <c r="GD616" s="107">
        <v>51.067298000000001</v>
      </c>
      <c r="GE616" s="113">
        <v>574.58387100000004</v>
      </c>
      <c r="GF616" s="113">
        <v>146.62131099999999</v>
      </c>
      <c r="GG616" s="113">
        <v>32.299999999999997</v>
      </c>
      <c r="GH616" s="113">
        <v>22.8</v>
      </c>
      <c r="GI616" s="113">
        <v>51.1</v>
      </c>
      <c r="GJ616" s="113">
        <v>36.4</v>
      </c>
      <c r="GK616" s="113">
        <v>230</v>
      </c>
      <c r="GL616" s="107">
        <v>0</v>
      </c>
      <c r="GM616" s="107">
        <v>0</v>
      </c>
      <c r="GN616" s="107">
        <v>0</v>
      </c>
      <c r="GO616" s="133">
        <v>0</v>
      </c>
      <c r="GP616" s="133">
        <v>0</v>
      </c>
      <c r="GQ616" s="133">
        <v>0</v>
      </c>
      <c r="GR616" s="133" t="s">
        <v>1106</v>
      </c>
      <c r="GS616" s="72"/>
      <c r="GT616" s="72">
        <v>0.91390000000000005</v>
      </c>
      <c r="GU616" s="72">
        <v>0.94379999999999997</v>
      </c>
      <c r="GV616" s="72">
        <v>0.96140000000000003</v>
      </c>
      <c r="GW616" s="72">
        <v>0.94410000000000005</v>
      </c>
      <c r="GX616" s="72" t="s">
        <v>1085</v>
      </c>
      <c r="GY616" s="72">
        <v>0.99</v>
      </c>
      <c r="GZ616" s="72">
        <v>1100</v>
      </c>
      <c r="HA616" s="133" t="s">
        <v>1086</v>
      </c>
      <c r="HB616" s="133" t="s">
        <v>981</v>
      </c>
      <c r="HC616" s="53" t="str">
        <f t="shared" si="60"/>
        <v>329</v>
      </c>
      <c r="HD616" s="56">
        <f t="shared" si="65"/>
        <v>2021</v>
      </c>
      <c r="HF616" s="56" t="e">
        <f>MATCH(ROUND(#REF!,1),#REF!,0)</f>
        <v>#REF!</v>
      </c>
      <c r="HG616" s="56" t="e">
        <f>MATCH(ROUND(#REF!,1),#REF!,0)</f>
        <v>#REF!</v>
      </c>
      <c r="HH616" s="56" t="e">
        <f>MATCH(ROUND(#REF!,1),#REF!,0)</f>
        <v>#REF!</v>
      </c>
      <c r="HI616" s="56" t="e">
        <f>MATCH(ROUND(#REF!,1),#REF!,0)</f>
        <v>#REF!</v>
      </c>
      <c r="HK616" s="115">
        <f t="shared" si="62"/>
        <v>2</v>
      </c>
      <c r="HL616" s="115" t="str" cm="1">
        <f t="array" ref="HL616">IFERROR(INDEX(#REF!,'5. Data Set'!HH616),"")</f>
        <v/>
      </c>
      <c r="HN616" s="116" t="str" cm="1">
        <f t="array" ref="HN616">IF(IFERROR(INDEX($E$5:$E$900,SMALL(IF(ROUND($EH$5:$EH$900,1)=ROUND($EH616,1),ROW($EH$5:$EH$900)-4,""),1)),"")=$E616,"",IFERROR(INDEX($E$5:$E$900,SMALL(IF(ROUND($EH$5:$EH$900,1)=ROUND($EH616,1),ROW($EH$5:$EH$900)-4,""),1)),""))</f>
        <v/>
      </c>
      <c r="HO616" s="116" t="str" cm="1">
        <f t="array" ref="HO616">IF(IFERROR(INDEX($E$5:$E$900,SMALL(IF(ROUND($EH$5:$EH$900,1)=ROUND($EH616,1),ROW($EH$5:$EH$900)-4,""),2)),"")=$E616,"",IFERROR(INDEX($E$5:$E$900,SMALL(IF(ROUND($EH$5:$EH$900,1)=ROUND($EH616,1),ROW($EH$5:$EH$900)-4,""),2)),""))</f>
        <v/>
      </c>
      <c r="HP616" s="116" t="str" cm="1">
        <f t="array" ref="HP616">IF(IFERROR(INDEX($E$5:$E$900,SMALL(IF(ROUND($EH$5:$EH$900,1)=ROUND($EH616,1),ROW($EH$5:$EH$900)-4,""),3)),"")=$E616,"",IFERROR(INDEX($E$5:$E$900,SMALL(IF(ROUND($EH$5:$EH$900,1)=ROUND($EH616,1),ROW($EH$5:$EH$900)-4,""),3)),""))</f>
        <v/>
      </c>
      <c r="HQ616" s="117" t="str" cm="1">
        <f t="array" ref="HQ616">IF(IFERROR(INDEX($E$5:$E$900,SMALL(IF(ROUND($EH$5:$EH$900,1)=ROUND($EH616,1),ROW($EH$5:$EH$900)-4,""),4)),"")=$E616,"",IFERROR(INDEX($E$5:$E$900,SMALL(IF(ROUND($EH$5:$EH$900,1)=ROUND($EH616,1),ROW($EH$5:$EH$900)-4,""),4)),""))</f>
        <v/>
      </c>
      <c r="HR616" s="118"/>
      <c r="HS616" s="105" t="str">
        <f t="shared" si="63"/>
        <v>BCTY</v>
      </c>
      <c r="HT616" s="119" t="str">
        <f t="shared" si="64"/>
        <v/>
      </c>
      <c r="HU616" s="119" t="str">
        <f t="shared" si="64"/>
        <v/>
      </c>
      <c r="HV616" s="119" t="str">
        <f t="shared" si="64"/>
        <v/>
      </c>
      <c r="HW616" s="119" t="str">
        <f t="shared" si="61"/>
        <v/>
      </c>
    </row>
    <row r="617" spans="1:232" x14ac:dyDescent="0.25">
      <c r="A617" s="110" t="s">
        <v>1072</v>
      </c>
      <c r="B617" s="110" t="s">
        <v>1816</v>
      </c>
      <c r="C617" s="107" t="s">
        <v>1074</v>
      </c>
      <c r="D617" s="107">
        <v>2021</v>
      </c>
      <c r="E617" s="109" t="s">
        <v>1817</v>
      </c>
      <c r="F617" s="126" t="s">
        <v>300</v>
      </c>
      <c r="G617" s="125" t="s">
        <v>1076</v>
      </c>
      <c r="H617" s="125" t="s">
        <v>1076</v>
      </c>
      <c r="I617" s="125" t="s">
        <v>1076</v>
      </c>
      <c r="J617" s="125" t="s">
        <v>1076</v>
      </c>
      <c r="K617" s="125" t="s">
        <v>1076</v>
      </c>
      <c r="L617" s="125" t="s">
        <v>1076</v>
      </c>
      <c r="M617" s="125" t="s">
        <v>1076</v>
      </c>
      <c r="N617" s="125" t="s">
        <v>1076</v>
      </c>
      <c r="O617" s="125" t="s">
        <v>1076</v>
      </c>
      <c r="P617" s="125" t="s">
        <v>1076</v>
      </c>
      <c r="Q617" s="125" t="s">
        <v>1076</v>
      </c>
      <c r="R617" s="125" t="s">
        <v>1076</v>
      </c>
      <c r="S617" s="125" t="s">
        <v>1077</v>
      </c>
      <c r="T617" s="125" t="s">
        <v>1077</v>
      </c>
      <c r="U617" s="125" t="s">
        <v>1077</v>
      </c>
      <c r="V617" s="125" t="s">
        <v>1077</v>
      </c>
      <c r="W617" s="107" t="s">
        <v>18</v>
      </c>
      <c r="X617" s="105" t="s">
        <v>1098</v>
      </c>
      <c r="Y617" s="107" t="s">
        <v>296</v>
      </c>
      <c r="Z617" s="107">
        <v>1</v>
      </c>
      <c r="AA617" s="107" t="s">
        <v>1138</v>
      </c>
      <c r="AB617" s="110">
        <v>2</v>
      </c>
      <c r="AC617" s="110">
        <v>2</v>
      </c>
      <c r="AD617" s="107">
        <v>2295</v>
      </c>
      <c r="AE617" s="107">
        <v>28</v>
      </c>
      <c r="AF617" s="107">
        <v>2</v>
      </c>
      <c r="AG617" s="107">
        <v>523741</v>
      </c>
      <c r="AH617" s="107">
        <v>16</v>
      </c>
      <c r="AI617" s="107" t="s">
        <v>1330</v>
      </c>
      <c r="AJ617" s="110">
        <v>2</v>
      </c>
      <c r="AK617" s="110" t="s">
        <v>405</v>
      </c>
      <c r="AL617" s="107" t="s">
        <v>316</v>
      </c>
      <c r="AM617" s="107">
        <v>2</v>
      </c>
      <c r="AN617" s="110" t="s">
        <v>367</v>
      </c>
      <c r="AO617" s="110">
        <v>800</v>
      </c>
      <c r="AP617" s="107" t="s">
        <v>1813</v>
      </c>
      <c r="AQ617" s="107" t="s">
        <v>1081</v>
      </c>
      <c r="AR617" s="107" t="s">
        <v>1082</v>
      </c>
      <c r="AS617" s="107" t="s">
        <v>1134</v>
      </c>
      <c r="AT617" s="107" t="s">
        <v>478</v>
      </c>
      <c r="AU617" s="111">
        <v>24.312469</v>
      </c>
      <c r="AV617" s="111">
        <v>27.446335999999999</v>
      </c>
      <c r="AW617" s="111">
        <v>34.658417</v>
      </c>
      <c r="AX617" s="111">
        <v>22.440605000000001</v>
      </c>
      <c r="AY617" s="111">
        <v>19.063644</v>
      </c>
      <c r="AZ617" s="111">
        <v>240.30530200000001</v>
      </c>
      <c r="BA617" s="111">
        <v>21.613019000000001</v>
      </c>
      <c r="BB617" s="111">
        <v>64.653514999999999</v>
      </c>
      <c r="BC617" s="111">
        <v>263.91238700000002</v>
      </c>
      <c r="BD617" s="111">
        <v>30.085376</v>
      </c>
      <c r="BE617" s="111">
        <v>185.02874800000001</v>
      </c>
      <c r="BF617" s="111">
        <v>45.9</v>
      </c>
      <c r="BG617" s="107">
        <v>181652.193784</v>
      </c>
      <c r="BH617" s="112">
        <v>181939.887243</v>
      </c>
      <c r="BI617" s="111">
        <v>26.275183999999999</v>
      </c>
      <c r="BJ617" s="112">
        <v>804.69032300000003</v>
      </c>
      <c r="BK617" s="112">
        <v>136299.94318900001</v>
      </c>
      <c r="BL617" s="111">
        <v>19.684007999999999</v>
      </c>
      <c r="BM617" s="112">
        <v>719.60322599999995</v>
      </c>
      <c r="BN617" s="112">
        <v>90831.905715999994</v>
      </c>
      <c r="BO617" s="111">
        <v>13.117656999999999</v>
      </c>
      <c r="BP617" s="112">
        <v>550.39032299999997</v>
      </c>
      <c r="BQ617" s="112">
        <v>45410.956729999998</v>
      </c>
      <c r="BR617" s="111">
        <v>6.5581069999999997</v>
      </c>
      <c r="BS617" s="107">
        <v>399.56290300000001</v>
      </c>
      <c r="BT617" s="107">
        <v>1710638.5517150001</v>
      </c>
      <c r="BU617" s="112">
        <v>1710594.6521030001</v>
      </c>
      <c r="BV617" s="107">
        <v>28.989145000000001</v>
      </c>
      <c r="BW617" s="107">
        <v>804.53225799999996</v>
      </c>
      <c r="BX617" s="107">
        <v>1283128.352562</v>
      </c>
      <c r="BY617" s="107">
        <v>21.744948999999998</v>
      </c>
      <c r="BZ617" s="107">
        <v>671.98387100000002</v>
      </c>
      <c r="CA617" s="107">
        <v>855419.53028599999</v>
      </c>
      <c r="CB617" s="107">
        <v>14.496643000000001</v>
      </c>
      <c r="CC617" s="107">
        <v>591.78709700000002</v>
      </c>
      <c r="CD617" s="107">
        <v>427522.03458600002</v>
      </c>
      <c r="CE617" s="107">
        <v>7.2451400000000001</v>
      </c>
      <c r="CF617" s="107">
        <v>364.672258</v>
      </c>
      <c r="CG617" s="107">
        <v>591334.62490599998</v>
      </c>
      <c r="CH617" s="112">
        <v>589379.55827200005</v>
      </c>
      <c r="CI617" s="107">
        <v>36.959783999999999</v>
      </c>
      <c r="CJ617" s="107">
        <v>779.63870999999995</v>
      </c>
      <c r="CK617" s="107">
        <v>443752.42658999999</v>
      </c>
      <c r="CL617" s="107">
        <v>27.827558</v>
      </c>
      <c r="CM617" s="107">
        <v>767.94838700000003</v>
      </c>
      <c r="CN617" s="107">
        <v>295466.69399399997</v>
      </c>
      <c r="CO617" s="107">
        <v>18.528611999999999</v>
      </c>
      <c r="CP617" s="107">
        <v>543.05483900000002</v>
      </c>
      <c r="CQ617" s="107">
        <v>147904.52025500001</v>
      </c>
      <c r="CR617" s="107">
        <v>9.2750400000000006</v>
      </c>
      <c r="CS617" s="107">
        <v>376.75516099999999</v>
      </c>
      <c r="CT617" s="107">
        <v>310358.84148</v>
      </c>
      <c r="CU617" s="107">
        <v>310413.60895800003</v>
      </c>
      <c r="CV617" s="107">
        <v>20.616544000000001</v>
      </c>
      <c r="CW617" s="107">
        <v>781.44193499999994</v>
      </c>
      <c r="CX617" s="112">
        <v>232733.62175600001</v>
      </c>
      <c r="CY617" s="107">
        <v>15.457321</v>
      </c>
      <c r="CZ617" s="107">
        <v>730.964516</v>
      </c>
      <c r="DA617" s="112">
        <v>155114.763309</v>
      </c>
      <c r="DB617" s="107">
        <v>10.302159</v>
      </c>
      <c r="DC617" s="107">
        <v>398.5</v>
      </c>
      <c r="DD617" s="112">
        <v>77570.271857999993</v>
      </c>
      <c r="DE617" s="107">
        <v>5.1519360000000001</v>
      </c>
      <c r="DF617" s="107">
        <v>293.01451600000001</v>
      </c>
      <c r="DG617" s="107">
        <v>402016.35335799999</v>
      </c>
      <c r="DH617" s="112">
        <v>402461.55138199998</v>
      </c>
      <c r="DI617" s="107">
        <v>19.268453999999998</v>
      </c>
      <c r="DJ617" s="107">
        <v>789.55483900000002</v>
      </c>
      <c r="DK617" s="112">
        <v>301662.27160500002</v>
      </c>
      <c r="DL617" s="107">
        <v>14.442537</v>
      </c>
      <c r="DM617" s="107">
        <v>783.12903200000005</v>
      </c>
      <c r="DN617" s="112">
        <v>201025.26266899999</v>
      </c>
      <c r="DO617" s="107">
        <v>9.6243879999999997</v>
      </c>
      <c r="DP617" s="107">
        <v>480.43871000000001</v>
      </c>
      <c r="DQ617" s="112">
        <v>100466.852424</v>
      </c>
      <c r="DR617" s="107">
        <v>4.8100019999999999</v>
      </c>
      <c r="DS617" s="107">
        <v>328.34580599999998</v>
      </c>
      <c r="DT617" s="107">
        <v>230084.70539300001</v>
      </c>
      <c r="DU617" s="112">
        <v>225950.246824</v>
      </c>
      <c r="DV617" s="107">
        <v>231.304957</v>
      </c>
      <c r="DW617" s="107">
        <v>798.17096800000002</v>
      </c>
      <c r="DX617" s="112">
        <v>172536.14661900001</v>
      </c>
      <c r="DY617" s="107">
        <v>176.62501599999999</v>
      </c>
      <c r="DZ617" s="107">
        <v>789.44193499999994</v>
      </c>
      <c r="EA617" s="112">
        <v>114987.985365</v>
      </c>
      <c r="EB617" s="107">
        <v>117.713042</v>
      </c>
      <c r="EC617" s="107">
        <v>436.49354799999998</v>
      </c>
      <c r="ED617" s="112">
        <v>57505.847399999999</v>
      </c>
      <c r="EE617" s="107">
        <v>58.868656999999999</v>
      </c>
      <c r="EF617" s="107">
        <v>308.67290300000002</v>
      </c>
      <c r="EG617" s="107">
        <v>7600073.6479620002</v>
      </c>
      <c r="EH617" s="111">
        <v>7626102.3413699996</v>
      </c>
      <c r="EI617" s="107">
        <v>21.535827999999999</v>
      </c>
      <c r="EJ617" s="107">
        <v>813.31404999999995</v>
      </c>
      <c r="EK617" s="112">
        <v>6655995.7222790001</v>
      </c>
      <c r="EL617" s="107">
        <v>18.796282999999999</v>
      </c>
      <c r="EM617" s="107">
        <v>767.20743800000002</v>
      </c>
      <c r="EN617" s="112">
        <v>5697693.834702</v>
      </c>
      <c r="EO617" s="107">
        <v>16.090074000000001</v>
      </c>
      <c r="EP617" s="107">
        <v>558.26033099999995</v>
      </c>
      <c r="EQ617" s="112">
        <v>4746378.1299449997</v>
      </c>
      <c r="ER617" s="107">
        <v>13.403594</v>
      </c>
      <c r="ES617" s="107">
        <v>491.95123999999998</v>
      </c>
      <c r="ET617" s="112">
        <v>3794330.1091840002</v>
      </c>
      <c r="EU617" s="107">
        <v>10.715045999999999</v>
      </c>
      <c r="EV617" s="107">
        <v>421.98677700000002</v>
      </c>
      <c r="EW617" s="112">
        <v>2849882.290486</v>
      </c>
      <c r="EX617" s="107">
        <v>8.0479610000000008</v>
      </c>
      <c r="EY617" s="107">
        <v>369.30834700000003</v>
      </c>
      <c r="EZ617" s="112">
        <v>1894339.0497999999</v>
      </c>
      <c r="FA617" s="107">
        <v>5.3495429999999997</v>
      </c>
      <c r="FB617" s="107">
        <v>316.18355400000002</v>
      </c>
      <c r="FC617" s="112">
        <v>943916.62003200001</v>
      </c>
      <c r="FD617" s="107">
        <v>2.6655850000000001</v>
      </c>
      <c r="FE617" s="107">
        <v>267.00619799999998</v>
      </c>
      <c r="FF617" s="107">
        <v>6849.2608579999996</v>
      </c>
      <c r="FG617" s="112">
        <v>6875.6663250000001</v>
      </c>
      <c r="FH617" s="107">
        <v>20.314561000000001</v>
      </c>
      <c r="FI617" s="107">
        <v>223.812951</v>
      </c>
      <c r="FJ617" s="112">
        <v>3434.5884879999999</v>
      </c>
      <c r="FK617" s="107">
        <v>10.147694</v>
      </c>
      <c r="FL617" s="107">
        <v>220.34606600000001</v>
      </c>
      <c r="FM617" s="107">
        <v>11062.018966</v>
      </c>
      <c r="FN617" s="112">
        <v>11483.924628000001</v>
      </c>
      <c r="FO617" s="107">
        <v>84.075880999999995</v>
      </c>
      <c r="FP617" s="107">
        <v>222.330656</v>
      </c>
      <c r="FQ617" s="112">
        <v>5522.5191240000004</v>
      </c>
      <c r="FR617" s="107">
        <v>40.431358000000003</v>
      </c>
      <c r="FS617" s="107">
        <v>219.518361</v>
      </c>
      <c r="FT617" s="107">
        <v>279.019993</v>
      </c>
      <c r="FU617" s="107">
        <v>24.220485</v>
      </c>
      <c r="FV617" s="107">
        <v>812.75483899999995</v>
      </c>
      <c r="FW617" s="107">
        <v>282.38312500000001</v>
      </c>
      <c r="FX617" s="107">
        <v>24.512423999999999</v>
      </c>
      <c r="FY617" s="107">
        <v>807.04666699999996</v>
      </c>
      <c r="FZ617" s="107">
        <v>3369377.9209909998</v>
      </c>
      <c r="GA617" s="107">
        <v>22.751432000000001</v>
      </c>
      <c r="GB617" s="107">
        <v>820.13225799999998</v>
      </c>
      <c r="GC617" s="107">
        <v>22298050.224164002</v>
      </c>
      <c r="GD617" s="107">
        <v>150.565651</v>
      </c>
      <c r="GE617" s="113">
        <v>813.74193500000001</v>
      </c>
      <c r="GF617" s="113">
        <v>188.756066</v>
      </c>
      <c r="GG617" s="113">
        <v>33.9</v>
      </c>
      <c r="GH617" s="113">
        <v>130.6</v>
      </c>
      <c r="GI617" s="113">
        <v>74.599999999999994</v>
      </c>
      <c r="GJ617" s="113">
        <v>45.9</v>
      </c>
      <c r="GK617" s="113">
        <v>230</v>
      </c>
      <c r="GL617" s="107">
        <v>0</v>
      </c>
      <c r="GM617" s="107">
        <v>6</v>
      </c>
      <c r="GN617" s="107">
        <v>0</v>
      </c>
      <c r="GO617" s="133">
        <v>0</v>
      </c>
      <c r="GP617" s="133">
        <v>0</v>
      </c>
      <c r="GQ617" s="133">
        <v>0</v>
      </c>
      <c r="GR617" s="133" t="s">
        <v>1106</v>
      </c>
      <c r="GS617" s="72"/>
      <c r="GT617" s="72">
        <v>0.89449999999999996</v>
      </c>
      <c r="GU617" s="72">
        <v>0.92979999999999996</v>
      </c>
      <c r="GV617" s="72">
        <v>0.94520000000000004</v>
      </c>
      <c r="GW617" s="72">
        <v>0.93220000000000003</v>
      </c>
      <c r="GX617" s="72" t="s">
        <v>1085</v>
      </c>
      <c r="GY617" s="72">
        <v>0.99</v>
      </c>
      <c r="GZ617" s="72">
        <v>800</v>
      </c>
      <c r="HA617" s="133" t="s">
        <v>1086</v>
      </c>
      <c r="HB617" s="133" t="s">
        <v>981</v>
      </c>
      <c r="HC617" s="53" t="str">
        <f t="shared" si="60"/>
        <v>330</v>
      </c>
      <c r="HD617" s="56">
        <f t="shared" si="65"/>
        <v>2021</v>
      </c>
      <c r="HF617" s="56" t="e">
        <f>MATCH(ROUND(#REF!,1),#REF!,0)</f>
        <v>#REF!</v>
      </c>
      <c r="HG617" s="56" t="e">
        <f>MATCH(ROUND(#REF!,1),#REF!,0)</f>
        <v>#REF!</v>
      </c>
      <c r="HH617" s="56" t="e">
        <f>MATCH(ROUND(#REF!,1),#REF!,0)</f>
        <v>#REF!</v>
      </c>
      <c r="HI617" s="56" t="e">
        <f>MATCH(ROUND(#REF!,1),#REF!,0)</f>
        <v>#REF!</v>
      </c>
      <c r="HK617" s="115">
        <f t="shared" si="62"/>
        <v>2</v>
      </c>
      <c r="HL617" s="115" t="str" cm="1">
        <f t="array" ref="HL617">IFERROR(INDEX(#REF!,'5. Data Set'!HH617),"")</f>
        <v/>
      </c>
      <c r="HN617" s="116" t="str" cm="1">
        <f t="array" ref="HN617">IF(IFERROR(INDEX($E$5:$E$900,SMALL(IF(ROUND($EH$5:$EH$900,1)=ROUND($EH617,1),ROW($EH$5:$EH$900)-4,""),1)),"")=$E617,"",IFERROR(INDEX($E$5:$E$900,SMALL(IF(ROUND($EH$5:$EH$900,1)=ROUND($EH617,1),ROW($EH$5:$EH$900)-4,""),1)),""))</f>
        <v/>
      </c>
      <c r="HO617" s="116" t="str" cm="1">
        <f t="array" ref="HO617">IF(IFERROR(INDEX($E$5:$E$900,SMALL(IF(ROUND($EH$5:$EH$900,1)=ROUND($EH617,1),ROW($EH$5:$EH$900)-4,""),2)),"")=$E617,"",IFERROR(INDEX($E$5:$E$900,SMALL(IF(ROUND($EH$5:$EH$900,1)=ROUND($EH617,1),ROW($EH$5:$EH$900)-4,""),2)),""))</f>
        <v/>
      </c>
      <c r="HP617" s="116" t="str" cm="1">
        <f t="array" ref="HP617">IF(IFERROR(INDEX($E$5:$E$900,SMALL(IF(ROUND($EH$5:$EH$900,1)=ROUND($EH617,1),ROW($EH$5:$EH$900)-4,""),3)),"")=$E617,"",IFERROR(INDEX($E$5:$E$900,SMALL(IF(ROUND($EH$5:$EH$900,1)=ROUND($EH617,1),ROW($EH$5:$EH$900)-4,""),3)),""))</f>
        <v/>
      </c>
      <c r="HQ617" s="117" t="str" cm="1">
        <f t="array" ref="HQ617">IF(IFERROR(INDEX($E$5:$E$900,SMALL(IF(ROUND($EH$5:$EH$900,1)=ROUND($EH617,1),ROW($EH$5:$EH$900)-4,""),4)),"")=$E617,"",IFERROR(INDEX($E$5:$E$900,SMALL(IF(ROUND($EH$5:$EH$900,1)=ROUND($EH617,1),ROW($EH$5:$EH$900)-4,""),4)),""))</f>
        <v/>
      </c>
      <c r="HR617" s="118"/>
      <c r="HS617" s="105" t="str">
        <f t="shared" si="63"/>
        <v>BCTZ</v>
      </c>
      <c r="HT617" s="119" t="str">
        <f t="shared" si="64"/>
        <v/>
      </c>
      <c r="HU617" s="119" t="str">
        <f t="shared" si="64"/>
        <v/>
      </c>
      <c r="HV617" s="119" t="str">
        <f t="shared" si="64"/>
        <v/>
      </c>
      <c r="HW617" s="119" t="str">
        <f t="shared" si="61"/>
        <v/>
      </c>
    </row>
    <row r="618" spans="1:232" ht="12.75" customHeight="1" x14ac:dyDescent="0.25">
      <c r="A618" s="110" t="s">
        <v>1072</v>
      </c>
      <c r="B618" s="110" t="s">
        <v>1816</v>
      </c>
      <c r="C618" s="107" t="s">
        <v>1074</v>
      </c>
      <c r="D618" s="108">
        <v>2021</v>
      </c>
      <c r="E618" s="109" t="s">
        <v>1818</v>
      </c>
      <c r="F618" s="125" t="s">
        <v>309</v>
      </c>
      <c r="G618" s="125" t="s">
        <v>1076</v>
      </c>
      <c r="H618" s="125" t="s">
        <v>1076</v>
      </c>
      <c r="I618" s="125" t="s">
        <v>1076</v>
      </c>
      <c r="J618" s="125" t="s">
        <v>1076</v>
      </c>
      <c r="K618" s="125" t="s">
        <v>1076</v>
      </c>
      <c r="L618" s="125" t="s">
        <v>1076</v>
      </c>
      <c r="M618" s="125" t="s">
        <v>1076</v>
      </c>
      <c r="N618" s="125" t="s">
        <v>1076</v>
      </c>
      <c r="O618" s="125" t="s">
        <v>1076</v>
      </c>
      <c r="P618" s="125" t="s">
        <v>1076</v>
      </c>
      <c r="Q618" s="125" t="s">
        <v>1076</v>
      </c>
      <c r="R618" s="125" t="s">
        <v>1076</v>
      </c>
      <c r="S618" s="125" t="s">
        <v>1077</v>
      </c>
      <c r="T618" s="125" t="s">
        <v>1077</v>
      </c>
      <c r="U618" s="125" t="s">
        <v>1077</v>
      </c>
      <c r="V618" s="125" t="s">
        <v>1077</v>
      </c>
      <c r="W618" s="107" t="s">
        <v>18</v>
      </c>
      <c r="X618" s="105" t="s">
        <v>1098</v>
      </c>
      <c r="Y618" s="107" t="s">
        <v>296</v>
      </c>
      <c r="Z618" s="107">
        <v>1</v>
      </c>
      <c r="AA618" s="107" t="s">
        <v>1078</v>
      </c>
      <c r="AB618" s="110">
        <v>2</v>
      </c>
      <c r="AC618" s="110">
        <v>2</v>
      </c>
      <c r="AD618" s="107">
        <v>2793</v>
      </c>
      <c r="AE618" s="107">
        <v>8</v>
      </c>
      <c r="AF618" s="107">
        <v>2</v>
      </c>
      <c r="AG618" s="107">
        <v>130526</v>
      </c>
      <c r="AH618" s="107">
        <v>16</v>
      </c>
      <c r="AI618" s="107" t="s">
        <v>1330</v>
      </c>
      <c r="AJ618" s="110">
        <v>2</v>
      </c>
      <c r="AK618" s="110" t="s">
        <v>405</v>
      </c>
      <c r="AL618" s="107" t="s">
        <v>316</v>
      </c>
      <c r="AM618" s="107">
        <v>2</v>
      </c>
      <c r="AN618" s="110" t="s">
        <v>367</v>
      </c>
      <c r="AO618" s="110">
        <v>600</v>
      </c>
      <c r="AP618" s="107" t="s">
        <v>1813</v>
      </c>
      <c r="AQ618" s="107" t="s">
        <v>1081</v>
      </c>
      <c r="AR618" s="107" t="s">
        <v>1082</v>
      </c>
      <c r="AS618" s="107" t="s">
        <v>1134</v>
      </c>
      <c r="AT618" s="107" t="s">
        <v>478</v>
      </c>
      <c r="AU618" s="111">
        <v>12.551727</v>
      </c>
      <c r="AV618" s="111">
        <v>19.619112000000001</v>
      </c>
      <c r="AW618" s="111">
        <v>18.803115999999999</v>
      </c>
      <c r="AX618" s="111">
        <v>10.608079999999999</v>
      </c>
      <c r="AY618" s="111">
        <v>9.2950529999999993</v>
      </c>
      <c r="AZ618" s="111">
        <v>114.89339</v>
      </c>
      <c r="BA618" s="111">
        <v>9.7745370000000005</v>
      </c>
      <c r="BB618" s="111">
        <v>18.982050000000001</v>
      </c>
      <c r="BC618" s="111">
        <v>31.988330000000001</v>
      </c>
      <c r="BD618" s="111">
        <v>31.276204</v>
      </c>
      <c r="BE618" s="111">
        <v>59.324924000000003</v>
      </c>
      <c r="BF618" s="111">
        <v>23.4</v>
      </c>
      <c r="BG618" s="107">
        <v>43538.793229000003</v>
      </c>
      <c r="BH618" s="112">
        <v>43625.169156000004</v>
      </c>
      <c r="BI618" s="111">
        <v>6.3002089999999997</v>
      </c>
      <c r="BJ618" s="112">
        <v>346.636774</v>
      </c>
      <c r="BK618" s="112">
        <v>32676.786813999999</v>
      </c>
      <c r="BL618" s="111">
        <v>4.7190779999999997</v>
      </c>
      <c r="BM618" s="112">
        <v>336.11290300000002</v>
      </c>
      <c r="BN618" s="112">
        <v>21757.598708000001</v>
      </c>
      <c r="BO618" s="111">
        <v>3.1421640000000002</v>
      </c>
      <c r="BP618" s="112">
        <v>247.81774200000001</v>
      </c>
      <c r="BQ618" s="112">
        <v>10892.176181999999</v>
      </c>
      <c r="BR618" s="111">
        <v>1.5730139999999999</v>
      </c>
      <c r="BS618" s="107">
        <v>205.05354800000001</v>
      </c>
      <c r="BT618" s="107">
        <v>600837.35137399996</v>
      </c>
      <c r="BU618" s="112">
        <v>600792.28253500001</v>
      </c>
      <c r="BV618" s="107">
        <v>10.181521</v>
      </c>
      <c r="BW618" s="107">
        <v>360.52870999999999</v>
      </c>
      <c r="BX618" s="107">
        <v>450859.31883599999</v>
      </c>
      <c r="BY618" s="107">
        <v>7.6406330000000002</v>
      </c>
      <c r="BZ618" s="107">
        <v>356.14580599999999</v>
      </c>
      <c r="CA618" s="107">
        <v>300428.35561999999</v>
      </c>
      <c r="CB618" s="107">
        <v>5.0913060000000003</v>
      </c>
      <c r="CC618" s="107">
        <v>259.19064500000002</v>
      </c>
      <c r="CD618" s="107">
        <v>150174.088143</v>
      </c>
      <c r="CE618" s="107">
        <v>2.5449739999999998</v>
      </c>
      <c r="CF618" s="107">
        <v>204.432581</v>
      </c>
      <c r="CG618" s="107">
        <v>144725.31676099999</v>
      </c>
      <c r="CH618" s="112">
        <v>145731.63146599999</v>
      </c>
      <c r="CI618" s="107">
        <v>9.1387789999999995</v>
      </c>
      <c r="CJ618" s="107">
        <v>335.99128999999999</v>
      </c>
      <c r="CK618" s="107">
        <v>108492.794439</v>
      </c>
      <c r="CL618" s="107">
        <v>6.8035449999999997</v>
      </c>
      <c r="CM618" s="107">
        <v>289.87387100000001</v>
      </c>
      <c r="CN618" s="107">
        <v>72397.577862000006</v>
      </c>
      <c r="CO618" s="107">
        <v>4.5400260000000001</v>
      </c>
      <c r="CP618" s="107">
        <v>260.635806</v>
      </c>
      <c r="CQ618" s="107">
        <v>36143.729716000002</v>
      </c>
      <c r="CR618" s="107">
        <v>2.2665609999999998</v>
      </c>
      <c r="CS618" s="107">
        <v>201.63161299999999</v>
      </c>
      <c r="CT618" s="107">
        <v>69402.906742000006</v>
      </c>
      <c r="CU618" s="107">
        <v>69427.171646000003</v>
      </c>
      <c r="CV618" s="107">
        <v>4.6111000000000004</v>
      </c>
      <c r="CW618" s="107">
        <v>335.27806500000003</v>
      </c>
      <c r="CX618" s="112">
        <v>52044.065600000002</v>
      </c>
      <c r="CY618" s="107">
        <v>3.4565779999999999</v>
      </c>
      <c r="CZ618" s="107">
        <v>236.37</v>
      </c>
      <c r="DA618" s="112">
        <v>34721.577655000001</v>
      </c>
      <c r="DB618" s="107">
        <v>2.3060809999999998</v>
      </c>
      <c r="DC618" s="107">
        <v>220.13612900000001</v>
      </c>
      <c r="DD618" s="112">
        <v>17328.442576000001</v>
      </c>
      <c r="DE618" s="107">
        <v>1.150892</v>
      </c>
      <c r="DF618" s="107">
        <v>191.480323</v>
      </c>
      <c r="DG618" s="107">
        <v>93909.567341999995</v>
      </c>
      <c r="DH618" s="112">
        <v>94042.516921999995</v>
      </c>
      <c r="DI618" s="107">
        <v>4.502427</v>
      </c>
      <c r="DJ618" s="107">
        <v>336.57354800000002</v>
      </c>
      <c r="DK618" s="112">
        <v>70303.735524999996</v>
      </c>
      <c r="DL618" s="107">
        <v>3.3658969999999999</v>
      </c>
      <c r="DM618" s="107">
        <v>334.272581</v>
      </c>
      <c r="DN618" s="112">
        <v>46992.592807000001</v>
      </c>
      <c r="DO618" s="107">
        <v>2.249841</v>
      </c>
      <c r="DP618" s="107">
        <v>233.29</v>
      </c>
      <c r="DQ618" s="112">
        <v>23472.628336999998</v>
      </c>
      <c r="DR618" s="107">
        <v>1.123788</v>
      </c>
      <c r="DS618" s="107">
        <v>195.56871000000001</v>
      </c>
      <c r="DT618" s="107">
        <v>53168.150840000002</v>
      </c>
      <c r="DU618" s="112">
        <v>53183.577347999999</v>
      </c>
      <c r="DV618" s="107">
        <v>54.443955000000003</v>
      </c>
      <c r="DW618" s="107">
        <v>333.52193499999998</v>
      </c>
      <c r="DX618" s="112">
        <v>39833.867210999997</v>
      </c>
      <c r="DY618" s="107">
        <v>40.777875000000002</v>
      </c>
      <c r="DZ618" s="107">
        <v>321.016774</v>
      </c>
      <c r="EA618" s="112">
        <v>26546.429097</v>
      </c>
      <c r="EB618" s="107">
        <v>27.175543000000001</v>
      </c>
      <c r="EC618" s="107">
        <v>225.90677400000001</v>
      </c>
      <c r="ED618" s="112">
        <v>13310.456781999999</v>
      </c>
      <c r="EE618" s="107">
        <v>13.625895999999999</v>
      </c>
      <c r="EF618" s="107">
        <v>195.05451600000001</v>
      </c>
      <c r="EG618" s="107">
        <v>1919153.5576460001</v>
      </c>
      <c r="EH618" s="111">
        <v>1928822.0323719999</v>
      </c>
      <c r="EI618" s="107">
        <v>5.4469209999999997</v>
      </c>
      <c r="EJ618" s="107">
        <v>345.83173599999998</v>
      </c>
      <c r="EK618" s="112">
        <v>1679926.5081549999</v>
      </c>
      <c r="EL618" s="107">
        <v>4.7440499999999997</v>
      </c>
      <c r="EM618" s="107">
        <v>343.28223100000002</v>
      </c>
      <c r="EN618" s="112">
        <v>1442333.978748</v>
      </c>
      <c r="EO618" s="107">
        <v>4.0730969999999997</v>
      </c>
      <c r="EP618" s="107">
        <v>322.51272699999998</v>
      </c>
      <c r="EQ618" s="112">
        <v>1200593.7971030001</v>
      </c>
      <c r="ER618" s="107">
        <v>3.3904320000000001</v>
      </c>
      <c r="ES618" s="107">
        <v>267.391322</v>
      </c>
      <c r="ET618" s="112">
        <v>958149.45652699994</v>
      </c>
      <c r="EU618" s="107">
        <v>2.705778</v>
      </c>
      <c r="EV618" s="107">
        <v>238.928347</v>
      </c>
      <c r="EW618" s="112">
        <v>718383.21483700001</v>
      </c>
      <c r="EX618" s="107">
        <v>2.0286870000000001</v>
      </c>
      <c r="EY618" s="107">
        <v>223.79338799999999</v>
      </c>
      <c r="EZ618" s="112">
        <v>477484.32201900001</v>
      </c>
      <c r="FA618" s="107">
        <v>1.348398</v>
      </c>
      <c r="FB618" s="107">
        <v>208.04809900000001</v>
      </c>
      <c r="FC618" s="112">
        <v>245760.0894</v>
      </c>
      <c r="FD618" s="107">
        <v>0.694017</v>
      </c>
      <c r="FE618" s="107">
        <v>193.16</v>
      </c>
      <c r="FF618" s="107">
        <v>1579.202567</v>
      </c>
      <c r="FG618" s="112">
        <v>1531.10492</v>
      </c>
      <c r="FH618" s="107">
        <v>4.5237400000000001</v>
      </c>
      <c r="FI618" s="107">
        <v>177.664098</v>
      </c>
      <c r="FJ618" s="112">
        <v>792.40294700000004</v>
      </c>
      <c r="FK618" s="107">
        <v>2.3412009999999999</v>
      </c>
      <c r="FL618" s="107">
        <v>165.44377</v>
      </c>
      <c r="FM618" s="107">
        <v>1014.00146</v>
      </c>
      <c r="FN618" s="112">
        <v>989.08650799999998</v>
      </c>
      <c r="FO618" s="107">
        <v>7.2412809999999999</v>
      </c>
      <c r="FP618" s="107">
        <v>165.59868900000001</v>
      </c>
      <c r="FQ618" s="112">
        <v>509.80832500000002</v>
      </c>
      <c r="FR618" s="107">
        <v>3.732399</v>
      </c>
      <c r="FS618" s="107">
        <v>159.50098399999999</v>
      </c>
      <c r="FT618" s="107">
        <v>131.899337</v>
      </c>
      <c r="FU618" s="107">
        <v>11.449595</v>
      </c>
      <c r="FV618" s="107">
        <v>368.79666700000001</v>
      </c>
      <c r="FW618" s="107">
        <v>132.772234</v>
      </c>
      <c r="FX618" s="107">
        <v>11.525368</v>
      </c>
      <c r="FY618" s="107">
        <v>365.78833300000002</v>
      </c>
      <c r="FZ618" s="107">
        <v>914061.26195099996</v>
      </c>
      <c r="GA618" s="107">
        <v>6.1721190000000004</v>
      </c>
      <c r="GB618" s="107">
        <v>354.62290300000001</v>
      </c>
      <c r="GC618" s="107">
        <v>3098437.3583669998</v>
      </c>
      <c r="GD618" s="107">
        <v>20.92193</v>
      </c>
      <c r="GE618" s="113">
        <v>352.66677399999998</v>
      </c>
      <c r="GF618" s="113">
        <v>153.688197</v>
      </c>
      <c r="GG618" s="113">
        <v>17.5</v>
      </c>
      <c r="GH618" s="113">
        <v>24.6</v>
      </c>
      <c r="GI618" s="113">
        <v>43.1</v>
      </c>
      <c r="GJ618" s="113">
        <v>23.3</v>
      </c>
      <c r="GK618" s="113">
        <v>230</v>
      </c>
      <c r="GL618" s="107">
        <v>0</v>
      </c>
      <c r="GM618" s="107">
        <v>2</v>
      </c>
      <c r="GN618" s="107">
        <v>0</v>
      </c>
      <c r="GO618" s="133">
        <v>0</v>
      </c>
      <c r="GP618" s="133">
        <v>0</v>
      </c>
      <c r="GQ618" s="133">
        <v>0</v>
      </c>
      <c r="GR618" s="133" t="s">
        <v>1106</v>
      </c>
      <c r="GS618" s="72"/>
      <c r="GT618" s="72">
        <v>0.90369999999999995</v>
      </c>
      <c r="GU618" s="72">
        <v>0.9335</v>
      </c>
      <c r="GV618" s="72">
        <v>0.9486</v>
      </c>
      <c r="GW618" s="72">
        <v>0.9325</v>
      </c>
      <c r="GX618" s="72" t="s">
        <v>1085</v>
      </c>
      <c r="GY618" s="72">
        <v>0.99</v>
      </c>
      <c r="GZ618" s="72">
        <v>600</v>
      </c>
      <c r="HA618" s="133" t="s">
        <v>1086</v>
      </c>
      <c r="HB618" s="133" t="s">
        <v>981</v>
      </c>
      <c r="HK618" s="115"/>
      <c r="HL618" s="115"/>
      <c r="HN618" s="116"/>
      <c r="HO618" s="116"/>
      <c r="HP618" s="116"/>
      <c r="HQ618" s="117"/>
      <c r="HR618" s="118"/>
      <c r="HS618" s="105"/>
      <c r="HT618" s="119"/>
      <c r="HU618" s="119"/>
      <c r="HV618" s="119"/>
      <c r="HW618" s="119"/>
    </row>
    <row r="619" spans="1:232" ht="12.75" customHeight="1" x14ac:dyDescent="0.25">
      <c r="A619" s="110" t="s">
        <v>1072</v>
      </c>
      <c r="B619" s="110" t="s">
        <v>1816</v>
      </c>
      <c r="C619" s="107" t="s">
        <v>1074</v>
      </c>
      <c r="D619" s="108">
        <v>2021</v>
      </c>
      <c r="E619" s="109" t="s">
        <v>1819</v>
      </c>
      <c r="F619" s="107" t="s">
        <v>49</v>
      </c>
      <c r="G619" s="107" t="s">
        <v>1076</v>
      </c>
      <c r="H619" s="107" t="s">
        <v>1076</v>
      </c>
      <c r="I619" s="107" t="s">
        <v>1076</v>
      </c>
      <c r="J619" s="107" t="s">
        <v>1076</v>
      </c>
      <c r="K619" s="107" t="s">
        <v>1076</v>
      </c>
      <c r="L619" s="107" t="s">
        <v>1076</v>
      </c>
      <c r="M619" s="107" t="s">
        <v>1076</v>
      </c>
      <c r="N619" s="107" t="s">
        <v>1076</v>
      </c>
      <c r="O619" s="107" t="s">
        <v>1076</v>
      </c>
      <c r="P619" s="107" t="s">
        <v>1076</v>
      </c>
      <c r="Q619" s="107" t="s">
        <v>1076</v>
      </c>
      <c r="R619" s="107" t="s">
        <v>1076</v>
      </c>
      <c r="S619" s="107" t="s">
        <v>1077</v>
      </c>
      <c r="T619" s="107" t="s">
        <v>1077</v>
      </c>
      <c r="U619" s="107" t="s">
        <v>1077</v>
      </c>
      <c r="V619" s="107" t="s">
        <v>1077</v>
      </c>
      <c r="W619" s="107" t="s">
        <v>18</v>
      </c>
      <c r="X619" s="105" t="s">
        <v>1098</v>
      </c>
      <c r="Y619" s="107" t="s">
        <v>296</v>
      </c>
      <c r="Z619" s="107">
        <v>1</v>
      </c>
      <c r="AA619" s="107" t="s">
        <v>1539</v>
      </c>
      <c r="AB619" s="110">
        <v>2</v>
      </c>
      <c r="AC619" s="110">
        <v>2</v>
      </c>
      <c r="AD619" s="107">
        <v>1995</v>
      </c>
      <c r="AE619" s="107">
        <v>28</v>
      </c>
      <c r="AF619" s="107">
        <v>2</v>
      </c>
      <c r="AG619" s="107">
        <v>130526</v>
      </c>
      <c r="AH619" s="107">
        <v>16</v>
      </c>
      <c r="AI619" s="107" t="s">
        <v>1330</v>
      </c>
      <c r="AJ619" s="110">
        <v>2</v>
      </c>
      <c r="AK619" s="110" t="s">
        <v>405</v>
      </c>
      <c r="AL619" s="107" t="s">
        <v>316</v>
      </c>
      <c r="AM619" s="107">
        <v>2</v>
      </c>
      <c r="AN619" s="110" t="s">
        <v>367</v>
      </c>
      <c r="AO619" s="110">
        <v>800</v>
      </c>
      <c r="AP619" s="107" t="s">
        <v>1813</v>
      </c>
      <c r="AQ619" s="107" t="s">
        <v>1081</v>
      </c>
      <c r="AR619" s="107" t="s">
        <v>1082</v>
      </c>
      <c r="AS619" s="107" t="s">
        <v>1134</v>
      </c>
      <c r="AT619" s="107" t="s">
        <v>478</v>
      </c>
      <c r="AU619" s="111">
        <v>23.061686000000002</v>
      </c>
      <c r="AV619" s="111">
        <v>24.726849000000001</v>
      </c>
      <c r="AW619" s="111">
        <v>33.609394999999999</v>
      </c>
      <c r="AX619" s="111">
        <v>18.535304</v>
      </c>
      <c r="AY619" s="111">
        <v>16.520643</v>
      </c>
      <c r="AZ619" s="111">
        <v>205.84652700000001</v>
      </c>
      <c r="BA619" s="111">
        <v>17.940370999999999</v>
      </c>
      <c r="BB619" s="111">
        <v>16.925702999999999</v>
      </c>
      <c r="BC619" s="111">
        <v>28.530169000000001</v>
      </c>
      <c r="BD619" s="111">
        <v>27.458660999999999</v>
      </c>
      <c r="BE619" s="111">
        <v>84.705883999999998</v>
      </c>
      <c r="BF619" s="111">
        <v>34</v>
      </c>
      <c r="BG619" s="107">
        <v>125039.597983</v>
      </c>
      <c r="BH619" s="112">
        <v>125381.639012</v>
      </c>
      <c r="BI619" s="111">
        <v>18.107220999999999</v>
      </c>
      <c r="BJ619" s="112">
        <v>600.89032299999997</v>
      </c>
      <c r="BK619" s="112">
        <v>93727.348404000004</v>
      </c>
      <c r="BL619" s="111">
        <v>13.535807999999999</v>
      </c>
      <c r="BM619" s="112">
        <v>557.20000000000005</v>
      </c>
      <c r="BN619" s="112">
        <v>62463.578583000002</v>
      </c>
      <c r="BO619" s="111">
        <v>9.0207929999999994</v>
      </c>
      <c r="BP619" s="112">
        <v>381.80967700000002</v>
      </c>
      <c r="BQ619" s="112">
        <v>31284.360573000002</v>
      </c>
      <c r="BR619" s="111">
        <v>4.517989</v>
      </c>
      <c r="BS619" s="107">
        <v>276.253871</v>
      </c>
      <c r="BT619" s="107">
        <v>1143225.777544</v>
      </c>
      <c r="BU619" s="112">
        <v>1142970.3564480001</v>
      </c>
      <c r="BV619" s="107">
        <v>19.369716</v>
      </c>
      <c r="BW619" s="107">
        <v>611.07096799999999</v>
      </c>
      <c r="BX619" s="107">
        <v>857599.73127300001</v>
      </c>
      <c r="BY619" s="107">
        <v>14.533590999999999</v>
      </c>
      <c r="BZ619" s="107">
        <v>510.47419400000001</v>
      </c>
      <c r="CA619" s="107">
        <v>571734.79921600001</v>
      </c>
      <c r="CB619" s="107">
        <v>9.6890879999999999</v>
      </c>
      <c r="CC619" s="107">
        <v>429.832581</v>
      </c>
      <c r="CD619" s="107">
        <v>285716.284178</v>
      </c>
      <c r="CE619" s="107">
        <v>4.8419829999999999</v>
      </c>
      <c r="CF619" s="107">
        <v>263.48903200000001</v>
      </c>
      <c r="CG619" s="107">
        <v>415792.10106000002</v>
      </c>
      <c r="CH619" s="112">
        <v>414944.542984</v>
      </c>
      <c r="CI619" s="107">
        <v>26.021025000000002</v>
      </c>
      <c r="CJ619" s="107">
        <v>573.20967700000006</v>
      </c>
      <c r="CK619" s="107">
        <v>311912.32176999998</v>
      </c>
      <c r="CL619" s="107">
        <v>19.559911</v>
      </c>
      <c r="CM619" s="107">
        <v>576.33225800000002</v>
      </c>
      <c r="CN619" s="107">
        <v>207869.68603300001</v>
      </c>
      <c r="CO619" s="107">
        <v>13.035434</v>
      </c>
      <c r="CP619" s="107">
        <v>372.91806500000001</v>
      </c>
      <c r="CQ619" s="107">
        <v>103915.47597100001</v>
      </c>
      <c r="CR619" s="107">
        <v>6.5165030000000002</v>
      </c>
      <c r="CS619" s="107">
        <v>275.035484</v>
      </c>
      <c r="CT619" s="107">
        <v>187204.18274700001</v>
      </c>
      <c r="CU619" s="107">
        <v>187267.45730400001</v>
      </c>
      <c r="CV619" s="107">
        <v>12.437624</v>
      </c>
      <c r="CW619" s="107">
        <v>525.71935499999995</v>
      </c>
      <c r="CX619" s="112">
        <v>140459.273239</v>
      </c>
      <c r="CY619" s="107">
        <v>9.3287940000000003</v>
      </c>
      <c r="CZ619" s="107">
        <v>497.40967699999999</v>
      </c>
      <c r="DA619" s="112">
        <v>93596.281975000005</v>
      </c>
      <c r="DB619" s="107">
        <v>6.2163250000000003</v>
      </c>
      <c r="DC619" s="107">
        <v>296.68419399999999</v>
      </c>
      <c r="DD619" s="112">
        <v>46790.613235999997</v>
      </c>
      <c r="DE619" s="107">
        <v>3.1076619999999999</v>
      </c>
      <c r="DF619" s="107">
        <v>244.776129</v>
      </c>
      <c r="DG619" s="107">
        <v>254978.32086800001</v>
      </c>
      <c r="DH619" s="112">
        <v>255036.303055</v>
      </c>
      <c r="DI619" s="107">
        <v>12.210248</v>
      </c>
      <c r="DJ619" s="107">
        <v>581.16451600000005</v>
      </c>
      <c r="DK619" s="112">
        <v>191175.93694099999</v>
      </c>
      <c r="DL619" s="107">
        <v>9.1528369999999999</v>
      </c>
      <c r="DM619" s="107">
        <v>544.151613</v>
      </c>
      <c r="DN619" s="112">
        <v>127476.119481</v>
      </c>
      <c r="DO619" s="107">
        <v>6.1031120000000003</v>
      </c>
      <c r="DP619" s="107">
        <v>335.29871000000003</v>
      </c>
      <c r="DQ619" s="112">
        <v>63705.021511999999</v>
      </c>
      <c r="DR619" s="107">
        <v>3.0499740000000002</v>
      </c>
      <c r="DS619" s="107">
        <v>263.37161300000002</v>
      </c>
      <c r="DT619" s="107">
        <v>144141.44087600001</v>
      </c>
      <c r="DU619" s="112">
        <v>144044.01081099999</v>
      </c>
      <c r="DV619" s="107">
        <v>147.45765599999999</v>
      </c>
      <c r="DW619" s="107">
        <v>575.37741900000003</v>
      </c>
      <c r="DX619" s="112">
        <v>108107.616324</v>
      </c>
      <c r="DY619" s="107">
        <v>110.669618</v>
      </c>
      <c r="DZ619" s="107">
        <v>521.70000000000005</v>
      </c>
      <c r="EA619" s="112">
        <v>72138.837201999995</v>
      </c>
      <c r="EB619" s="107">
        <v>73.848427999999998</v>
      </c>
      <c r="EC619" s="107">
        <v>317.81903199999999</v>
      </c>
      <c r="ED619" s="112">
        <v>36042.748999000003</v>
      </c>
      <c r="EE619" s="107">
        <v>36.896912999999998</v>
      </c>
      <c r="EF619" s="107">
        <v>259.59677399999998</v>
      </c>
      <c r="EG619" s="107">
        <v>5216325.1098170001</v>
      </c>
      <c r="EH619" s="111">
        <v>5239742.1942779999</v>
      </c>
      <c r="EI619" s="107">
        <v>14.796836000000001</v>
      </c>
      <c r="EJ619" s="107">
        <v>588.78429800000004</v>
      </c>
      <c r="EK619" s="112">
        <v>4569774.5538459998</v>
      </c>
      <c r="EL619" s="107">
        <v>12.904871999999999</v>
      </c>
      <c r="EM619" s="107">
        <v>577.95123999999998</v>
      </c>
      <c r="EN619" s="112">
        <v>3904273.201568</v>
      </c>
      <c r="EO619" s="107">
        <v>11.025520999999999</v>
      </c>
      <c r="EP619" s="107">
        <v>519.36280999999997</v>
      </c>
      <c r="EQ619" s="112">
        <v>3258758.9104599999</v>
      </c>
      <c r="ER619" s="107">
        <v>9.2026129999999995</v>
      </c>
      <c r="ES619" s="107">
        <v>441.72975200000002</v>
      </c>
      <c r="ET619" s="112">
        <v>2610494.3721369999</v>
      </c>
      <c r="EU619" s="107">
        <v>7.3719380000000001</v>
      </c>
      <c r="EV619" s="107">
        <v>331.30851200000001</v>
      </c>
      <c r="EW619" s="112">
        <v>1958051.1569419999</v>
      </c>
      <c r="EX619" s="107">
        <v>5.5294629999999998</v>
      </c>
      <c r="EY619" s="107">
        <v>300.47843</v>
      </c>
      <c r="EZ619" s="112">
        <v>1310887.0570759999</v>
      </c>
      <c r="FA619" s="107">
        <v>3.7018960000000001</v>
      </c>
      <c r="FB619" s="107">
        <v>269.994463</v>
      </c>
      <c r="FC619" s="112">
        <v>653580.40492999996</v>
      </c>
      <c r="FD619" s="107">
        <v>1.8456870000000001</v>
      </c>
      <c r="FE619" s="107">
        <v>239.63636399999999</v>
      </c>
      <c r="FF619" s="107">
        <v>1549.4124750000001</v>
      </c>
      <c r="FG619" s="112">
        <v>1584.448756</v>
      </c>
      <c r="FH619" s="107">
        <v>4.6813469999999997</v>
      </c>
      <c r="FI619" s="107">
        <v>203.70918</v>
      </c>
      <c r="FJ619" s="112">
        <v>779.12926200000004</v>
      </c>
      <c r="FK619" s="107">
        <v>2.3019829999999999</v>
      </c>
      <c r="FL619" s="107">
        <v>184.65836100000001</v>
      </c>
      <c r="FM619" s="107">
        <v>1022.174213</v>
      </c>
      <c r="FN619" s="112">
        <v>997.24861199999998</v>
      </c>
      <c r="FO619" s="107">
        <v>7.301037</v>
      </c>
      <c r="FP619" s="107">
        <v>188.03065599999999</v>
      </c>
      <c r="FQ619" s="112">
        <v>512.55004299999996</v>
      </c>
      <c r="FR619" s="107">
        <v>3.7524709999999999</v>
      </c>
      <c r="FS619" s="107">
        <v>179.00475399999999</v>
      </c>
      <c r="FT619" s="107">
        <v>186.15689699999999</v>
      </c>
      <c r="FU619" s="107">
        <v>16.159452999999999</v>
      </c>
      <c r="FV619" s="107">
        <v>593.60270300000002</v>
      </c>
      <c r="FW619" s="107">
        <v>186.44365300000001</v>
      </c>
      <c r="FX619" s="107">
        <v>16.184345</v>
      </c>
      <c r="FY619" s="107">
        <v>584.34210499999995</v>
      </c>
      <c r="FZ619" s="107">
        <v>2327300.734584</v>
      </c>
      <c r="GA619" s="107">
        <v>15.714896</v>
      </c>
      <c r="GB619" s="107">
        <v>610.25806499999999</v>
      </c>
      <c r="GC619" s="107">
        <v>7552821.5783989998</v>
      </c>
      <c r="GD619" s="107">
        <v>50.999772999999998</v>
      </c>
      <c r="GE619" s="113">
        <v>602.080645</v>
      </c>
      <c r="GF619" s="113">
        <v>165.69967199999999</v>
      </c>
      <c r="GG619" s="113">
        <v>30</v>
      </c>
      <c r="GH619" s="113">
        <v>22</v>
      </c>
      <c r="GI619" s="113">
        <v>48.2</v>
      </c>
      <c r="GJ619" s="113">
        <v>34.1</v>
      </c>
      <c r="GK619" s="113">
        <v>230</v>
      </c>
      <c r="GL619" s="107">
        <v>0</v>
      </c>
      <c r="GM619" s="107">
        <v>6</v>
      </c>
      <c r="GN619" s="107">
        <v>0</v>
      </c>
      <c r="GO619" s="133">
        <v>0</v>
      </c>
      <c r="GP619" s="133">
        <v>0</v>
      </c>
      <c r="GQ619" s="133">
        <v>0</v>
      </c>
      <c r="GR619" s="133" t="s">
        <v>1106</v>
      </c>
      <c r="GS619" s="72"/>
      <c r="GT619" s="72">
        <v>0.89449999999999996</v>
      </c>
      <c r="GU619" s="72">
        <v>0.92979999999999996</v>
      </c>
      <c r="GV619" s="72">
        <v>0.94520000000000004</v>
      </c>
      <c r="GW619" s="72">
        <v>0.93220000000000003</v>
      </c>
      <c r="GX619" s="72" t="s">
        <v>1085</v>
      </c>
      <c r="GY619" s="72">
        <v>0.99</v>
      </c>
      <c r="GZ619" s="72">
        <v>800</v>
      </c>
      <c r="HA619" s="133" t="s">
        <v>1086</v>
      </c>
      <c r="HB619" s="133" t="s">
        <v>981</v>
      </c>
      <c r="HK619" s="115"/>
      <c r="HL619" s="115"/>
      <c r="HN619" s="116"/>
      <c r="HO619" s="116"/>
      <c r="HP619" s="116"/>
      <c r="HQ619" s="117"/>
      <c r="HR619" s="118"/>
      <c r="HS619" s="105"/>
      <c r="HT619" s="119"/>
      <c r="HU619" s="119"/>
      <c r="HV619" s="119"/>
      <c r="HW619" s="119"/>
    </row>
    <row r="620" spans="1:232" x14ac:dyDescent="0.25">
      <c r="A620" s="110" t="s">
        <v>1072</v>
      </c>
      <c r="B620" s="110" t="s">
        <v>1820</v>
      </c>
      <c r="C620" s="107" t="s">
        <v>1095</v>
      </c>
      <c r="D620" s="108">
        <v>2019</v>
      </c>
      <c r="E620" s="109" t="s">
        <v>1821</v>
      </c>
      <c r="F620" s="107" t="s">
        <v>300</v>
      </c>
      <c r="G620" s="107" t="s">
        <v>1076</v>
      </c>
      <c r="H620" s="107" t="s">
        <v>1076</v>
      </c>
      <c r="I620" s="107" t="s">
        <v>1076</v>
      </c>
      <c r="J620" s="107" t="s">
        <v>1076</v>
      </c>
      <c r="K620" s="107" t="s">
        <v>1076</v>
      </c>
      <c r="L620" s="107" t="s">
        <v>1076</v>
      </c>
      <c r="M620" s="107" t="s">
        <v>1076</v>
      </c>
      <c r="N620" s="107" t="s">
        <v>1076</v>
      </c>
      <c r="O620" s="107" t="s">
        <v>1076</v>
      </c>
      <c r="P620" s="107" t="s">
        <v>1076</v>
      </c>
      <c r="Q620" s="107" t="s">
        <v>1076</v>
      </c>
      <c r="R620" s="107" t="s">
        <v>1076</v>
      </c>
      <c r="S620" s="107" t="s">
        <v>1076</v>
      </c>
      <c r="T620" s="107" t="s">
        <v>1077</v>
      </c>
      <c r="U620" s="107" t="s">
        <v>1077</v>
      </c>
      <c r="V620" s="107" t="s">
        <v>1077</v>
      </c>
      <c r="W620" s="107" t="s">
        <v>305</v>
      </c>
      <c r="X620" s="105" t="s">
        <v>1822</v>
      </c>
      <c r="Y620" s="107" t="s">
        <v>296</v>
      </c>
      <c r="Z620" s="107">
        <v>4</v>
      </c>
      <c r="AA620" s="107" t="s">
        <v>1109</v>
      </c>
      <c r="AB620" s="110">
        <v>2</v>
      </c>
      <c r="AC620" s="110">
        <v>2</v>
      </c>
      <c r="AD620" s="107">
        <v>2100</v>
      </c>
      <c r="AE620" s="107">
        <v>20</v>
      </c>
      <c r="AF620" s="107">
        <v>2</v>
      </c>
      <c r="AG620" s="107">
        <v>190500</v>
      </c>
      <c r="AH620" s="107">
        <v>12</v>
      </c>
      <c r="AI620" s="107" t="s">
        <v>1823</v>
      </c>
      <c r="AJ620" s="110">
        <v>8</v>
      </c>
      <c r="AK620" s="110">
        <v>0</v>
      </c>
      <c r="AL620" s="107">
        <v>0</v>
      </c>
      <c r="AM620" s="107">
        <v>2</v>
      </c>
      <c r="AN620" s="110" t="s">
        <v>530</v>
      </c>
      <c r="AO620" s="110">
        <v>2000</v>
      </c>
      <c r="AP620" s="107" t="s">
        <v>441</v>
      </c>
      <c r="AQ620" s="107" t="s">
        <v>319</v>
      </c>
      <c r="AR620" s="107" t="s">
        <v>674</v>
      </c>
      <c r="AS620" s="107" t="s">
        <v>478</v>
      </c>
      <c r="AT620" s="107">
        <v>18.210999999999999</v>
      </c>
      <c r="AU620" s="111">
        <v>29.96</v>
      </c>
      <c r="AV620" s="111">
        <v>25.841999999999999</v>
      </c>
      <c r="AW620" s="111">
        <v>15.234999999999999</v>
      </c>
      <c r="AX620" s="111">
        <v>16.108000000000001</v>
      </c>
      <c r="AY620" s="111">
        <v>25.048999999999999</v>
      </c>
      <c r="AZ620" s="111">
        <v>14.276999999999999</v>
      </c>
      <c r="BA620" s="111">
        <v>18.257000000000001</v>
      </c>
      <c r="BB620" s="111">
        <v>14.26</v>
      </c>
      <c r="BC620" s="111">
        <v>29.783000000000001</v>
      </c>
      <c r="BD620" s="111">
        <v>220.596</v>
      </c>
      <c r="BE620" s="111">
        <v>30</v>
      </c>
      <c r="BF620" s="111">
        <v>30.4</v>
      </c>
      <c r="BG620" s="107">
        <v>286108.90000000002</v>
      </c>
      <c r="BH620" s="112">
        <v>286226.46799999999</v>
      </c>
      <c r="BI620" s="111">
        <v>41.335999999999999</v>
      </c>
      <c r="BJ620" s="112">
        <v>1492.2349999999999</v>
      </c>
      <c r="BK620" s="112">
        <v>214496.674</v>
      </c>
      <c r="BL620" s="111">
        <v>30.977</v>
      </c>
      <c r="BM620" s="112">
        <v>1467.606</v>
      </c>
      <c r="BN620" s="112">
        <v>143022.79500000001</v>
      </c>
      <c r="BO620" s="111">
        <v>20.655000000000001</v>
      </c>
      <c r="BP620" s="112">
        <v>1240.884</v>
      </c>
      <c r="BQ620" s="112">
        <v>71495.797000000006</v>
      </c>
      <c r="BR620" s="111">
        <v>10.324999999999999</v>
      </c>
      <c r="BS620" s="107">
        <v>913.697</v>
      </c>
      <c r="BT620" s="107">
        <v>3892018.22</v>
      </c>
      <c r="BU620" s="112">
        <v>3896896.8810000001</v>
      </c>
      <c r="BV620" s="107">
        <v>66.040000000000006</v>
      </c>
      <c r="BW620" s="107">
        <v>1555.7</v>
      </c>
      <c r="BX620" s="107">
        <v>2918849.426</v>
      </c>
      <c r="BY620" s="107">
        <v>49.465000000000003</v>
      </c>
      <c r="BZ620" s="107">
        <v>1523.297</v>
      </c>
      <c r="CA620" s="107">
        <v>1946499.1640000001</v>
      </c>
      <c r="CB620" s="107">
        <v>32.987000000000002</v>
      </c>
      <c r="CC620" s="107">
        <v>1258.7059999999999</v>
      </c>
      <c r="CD620" s="107">
        <v>972731.73</v>
      </c>
      <c r="CE620" s="107">
        <v>16.484999999999999</v>
      </c>
      <c r="CF620" s="107">
        <v>739.11900000000003</v>
      </c>
      <c r="CG620" s="107">
        <v>903515.93</v>
      </c>
      <c r="CH620" s="112">
        <v>899369.96900000004</v>
      </c>
      <c r="CI620" s="107">
        <v>56.399000000000001</v>
      </c>
      <c r="CJ620" s="107">
        <v>1425.123</v>
      </c>
      <c r="CK620" s="107">
        <v>677811.44799999997</v>
      </c>
      <c r="CL620" s="107">
        <v>42.505000000000003</v>
      </c>
      <c r="CM620" s="107">
        <v>1420.2349999999999</v>
      </c>
      <c r="CN620" s="107">
        <v>451872.88500000001</v>
      </c>
      <c r="CO620" s="107">
        <v>28.337</v>
      </c>
      <c r="CP620" s="107">
        <v>1240.2650000000001</v>
      </c>
      <c r="CQ620" s="107">
        <v>225913.29800000001</v>
      </c>
      <c r="CR620" s="107">
        <v>14.167</v>
      </c>
      <c r="CS620" s="107">
        <v>859.61599999999999</v>
      </c>
      <c r="CT620" s="107">
        <v>479142.44</v>
      </c>
      <c r="CU620" s="107">
        <v>479191.05</v>
      </c>
      <c r="CV620" s="107">
        <v>31.83</v>
      </c>
      <c r="CW620" s="107">
        <v>1413.48</v>
      </c>
      <c r="CX620" s="112">
        <v>359598.8</v>
      </c>
      <c r="CY620" s="107">
        <v>23.88</v>
      </c>
      <c r="CZ620" s="107">
        <v>1303.22</v>
      </c>
      <c r="DA620" s="112">
        <v>239497.78</v>
      </c>
      <c r="DB620" s="107">
        <v>15.91</v>
      </c>
      <c r="DC620" s="107">
        <v>1127.32</v>
      </c>
      <c r="DD620" s="112">
        <v>119763.85</v>
      </c>
      <c r="DE620" s="107">
        <v>7.95</v>
      </c>
      <c r="DF620" s="107">
        <v>859.73</v>
      </c>
      <c r="DG620" s="107">
        <v>728379.28</v>
      </c>
      <c r="DH620" s="112">
        <v>732298.55</v>
      </c>
      <c r="DI620" s="107">
        <v>35.06</v>
      </c>
      <c r="DJ620" s="107">
        <v>1431.45</v>
      </c>
      <c r="DK620" s="112">
        <v>546386.82999999996</v>
      </c>
      <c r="DL620" s="107">
        <v>26.16</v>
      </c>
      <c r="DM620" s="107">
        <v>1391.61</v>
      </c>
      <c r="DN620" s="112">
        <v>364024.96</v>
      </c>
      <c r="DO620" s="107">
        <v>17.43</v>
      </c>
      <c r="DP620" s="107">
        <v>1188.9000000000001</v>
      </c>
      <c r="DQ620" s="112">
        <v>182034.48</v>
      </c>
      <c r="DR620" s="107">
        <v>8.7200000000000006</v>
      </c>
      <c r="DS620" s="107">
        <v>873.62</v>
      </c>
      <c r="DT620" s="107">
        <v>52961.01</v>
      </c>
      <c r="DU620" s="112">
        <v>53361.87</v>
      </c>
      <c r="DV620" s="107">
        <v>54.63</v>
      </c>
      <c r="DW620" s="107">
        <v>1430.6</v>
      </c>
      <c r="DX620" s="112">
        <v>39711.699999999997</v>
      </c>
      <c r="DY620" s="107">
        <v>40.65</v>
      </c>
      <c r="DZ620" s="107">
        <v>1356.26</v>
      </c>
      <c r="EA620" s="112">
        <v>26505.56</v>
      </c>
      <c r="EB620" s="107">
        <v>27.13</v>
      </c>
      <c r="EC620" s="107">
        <v>1166.58</v>
      </c>
      <c r="ED620" s="112">
        <v>13192.12</v>
      </c>
      <c r="EE620" s="107">
        <v>13.51</v>
      </c>
      <c r="EF620" s="107">
        <v>913.17</v>
      </c>
      <c r="EG620" s="107">
        <v>12922112.539999999</v>
      </c>
      <c r="EH620" s="111">
        <v>12913570.9</v>
      </c>
      <c r="EI620" s="107">
        <v>36.466999999999999</v>
      </c>
      <c r="EJ620" s="107">
        <v>1512.32</v>
      </c>
      <c r="EK620" s="112">
        <v>11294349.657</v>
      </c>
      <c r="EL620" s="107">
        <v>31.895</v>
      </c>
      <c r="EM620" s="107">
        <v>1492.8119999999999</v>
      </c>
      <c r="EN620" s="112">
        <v>9699845.2172800004</v>
      </c>
      <c r="EO620" s="107">
        <v>27.391999999999999</v>
      </c>
      <c r="EP620" s="107">
        <v>1419.693</v>
      </c>
      <c r="EQ620" s="112">
        <v>8066679.1052000001</v>
      </c>
      <c r="ER620" s="107">
        <v>22.78</v>
      </c>
      <c r="ES620" s="107">
        <v>1315.8589999999999</v>
      </c>
      <c r="ET620" s="112">
        <v>6470340.6764799999</v>
      </c>
      <c r="EU620" s="107">
        <v>18.271999999999998</v>
      </c>
      <c r="EV620" s="107">
        <v>1215.1579999999999</v>
      </c>
      <c r="EW620" s="112">
        <v>4859129.52948</v>
      </c>
      <c r="EX620" s="107">
        <v>13.722</v>
      </c>
      <c r="EY620" s="107">
        <v>1095.614</v>
      </c>
      <c r="EZ620" s="112">
        <v>3236940.8999399999</v>
      </c>
      <c r="FA620" s="107">
        <v>9.141</v>
      </c>
      <c r="FB620" s="107">
        <v>958.24599999999998</v>
      </c>
      <c r="FC620" s="112">
        <v>1614044.0457200001</v>
      </c>
      <c r="FD620" s="107">
        <v>4.5579999999999998</v>
      </c>
      <c r="FE620" s="107">
        <v>816.072</v>
      </c>
      <c r="FF620" s="107">
        <v>3601.59</v>
      </c>
      <c r="FG620" s="112">
        <v>3583.55</v>
      </c>
      <c r="FH620" s="107">
        <v>10.59</v>
      </c>
      <c r="FI620" s="107">
        <v>435.9</v>
      </c>
      <c r="FJ620" s="112">
        <v>1792.51</v>
      </c>
      <c r="FK620" s="107">
        <v>5.3</v>
      </c>
      <c r="FL620" s="107">
        <v>385.96</v>
      </c>
      <c r="FM620" s="107">
        <v>996.56</v>
      </c>
      <c r="FN620" s="112">
        <v>994.08</v>
      </c>
      <c r="FO620" s="107">
        <v>7.28</v>
      </c>
      <c r="FP620" s="107">
        <v>369.39</v>
      </c>
      <c r="FQ620" s="112">
        <v>497.31</v>
      </c>
      <c r="FR620" s="107">
        <v>3.64</v>
      </c>
      <c r="FS620" s="107">
        <v>352.74</v>
      </c>
      <c r="FT620" s="107">
        <v>532.82000000000005</v>
      </c>
      <c r="FU620" s="107">
        <v>46.25</v>
      </c>
      <c r="FV620" s="107">
        <v>1533.91</v>
      </c>
      <c r="FW620" s="107">
        <v>527.71</v>
      </c>
      <c r="FX620" s="107">
        <v>45.81</v>
      </c>
      <c r="FY620" s="107">
        <v>1557.13</v>
      </c>
      <c r="FZ620" s="107">
        <v>10289219.49</v>
      </c>
      <c r="GA620" s="107">
        <v>69.48</v>
      </c>
      <c r="GB620" s="107">
        <v>1479.07</v>
      </c>
      <c r="GC620" s="107">
        <v>48966187.039999999</v>
      </c>
      <c r="GD620" s="107">
        <v>330.64</v>
      </c>
      <c r="GE620" s="113">
        <v>1498.85</v>
      </c>
      <c r="GF620" s="113">
        <v>334.9</v>
      </c>
      <c r="GG620" s="113">
        <v>19.899999999999999</v>
      </c>
      <c r="GH620" s="113">
        <v>20.6</v>
      </c>
      <c r="GI620" s="113">
        <v>81.400000000000006</v>
      </c>
      <c r="GJ620" s="113">
        <v>30.4</v>
      </c>
      <c r="GK620" s="113"/>
      <c r="GL620" s="107">
        <v>2</v>
      </c>
      <c r="GM620" s="107">
        <v>0</v>
      </c>
      <c r="GN620" s="107">
        <v>0</v>
      </c>
      <c r="GO620" s="133">
        <v>2</v>
      </c>
      <c r="GP620" s="133">
        <v>0</v>
      </c>
      <c r="GQ620" s="133">
        <v>0</v>
      </c>
      <c r="GR620" s="133" t="s">
        <v>1103</v>
      </c>
      <c r="GS620" s="72"/>
      <c r="GT620" s="72">
        <v>0.88349999999999995</v>
      </c>
      <c r="GU620" s="72">
        <v>0.93130000000000002</v>
      </c>
      <c r="GV620" s="72">
        <v>0.94230000000000003</v>
      </c>
      <c r="GW620" s="72">
        <v>0.91020000000000001</v>
      </c>
      <c r="GX620" s="72" t="s">
        <v>1085</v>
      </c>
      <c r="GY620" s="72">
        <v>0.99</v>
      </c>
      <c r="GZ620" s="72">
        <v>1600</v>
      </c>
      <c r="HA620" s="133" t="s">
        <v>1086</v>
      </c>
      <c r="HB620" s="133">
        <v>122.7</v>
      </c>
      <c r="HK620" s="115"/>
      <c r="HL620" s="115"/>
      <c r="HN620" s="116"/>
      <c r="HO620" s="116"/>
      <c r="HP620" s="116"/>
      <c r="HQ620" s="117"/>
      <c r="HR620" s="118"/>
      <c r="HS620" s="105"/>
      <c r="HT620" s="119"/>
      <c r="HU620" s="119"/>
      <c r="HV620" s="119"/>
      <c r="HW620" s="119"/>
    </row>
    <row r="621" spans="1:232" ht="12.75" customHeight="1" x14ac:dyDescent="0.25">
      <c r="A621" s="110" t="s">
        <v>1072</v>
      </c>
      <c r="B621" s="110" t="s">
        <v>1820</v>
      </c>
      <c r="C621" s="107" t="s">
        <v>1095</v>
      </c>
      <c r="D621" s="108">
        <v>2019</v>
      </c>
      <c r="E621" s="109" t="s">
        <v>1824</v>
      </c>
      <c r="F621" s="107" t="s">
        <v>309</v>
      </c>
      <c r="G621" s="107" t="s">
        <v>1076</v>
      </c>
      <c r="H621" s="107" t="s">
        <v>1076</v>
      </c>
      <c r="I621" s="107" t="s">
        <v>1076</v>
      </c>
      <c r="J621" s="107" t="s">
        <v>1076</v>
      </c>
      <c r="K621" s="107" t="s">
        <v>1076</v>
      </c>
      <c r="L621" s="107" t="s">
        <v>1076</v>
      </c>
      <c r="M621" s="107" t="s">
        <v>1076</v>
      </c>
      <c r="N621" s="107" t="s">
        <v>1076</v>
      </c>
      <c r="O621" s="107" t="s">
        <v>1076</v>
      </c>
      <c r="P621" s="107" t="s">
        <v>1076</v>
      </c>
      <c r="Q621" s="107" t="s">
        <v>1076</v>
      </c>
      <c r="R621" s="107" t="s">
        <v>1076</v>
      </c>
      <c r="S621" s="107" t="s">
        <v>1076</v>
      </c>
      <c r="T621" s="107" t="s">
        <v>1077</v>
      </c>
      <c r="U621" s="107" t="s">
        <v>1077</v>
      </c>
      <c r="V621" s="107" t="s">
        <v>1077</v>
      </c>
      <c r="W621" s="107" t="s">
        <v>305</v>
      </c>
      <c r="X621" s="105" t="s">
        <v>1822</v>
      </c>
      <c r="Y621" s="107" t="s">
        <v>296</v>
      </c>
      <c r="Z621" s="107">
        <v>4</v>
      </c>
      <c r="AA621" s="107" t="s">
        <v>1825</v>
      </c>
      <c r="AB621" s="110">
        <v>2</v>
      </c>
      <c r="AC621" s="110">
        <v>2</v>
      </c>
      <c r="AD621" s="107">
        <v>2600</v>
      </c>
      <c r="AE621" s="107">
        <v>56</v>
      </c>
      <c r="AF621" s="107">
        <v>2</v>
      </c>
      <c r="AG621" s="107">
        <v>391807</v>
      </c>
      <c r="AH621" s="107">
        <v>12</v>
      </c>
      <c r="AI621" s="107" t="s">
        <v>1826</v>
      </c>
      <c r="AJ621" s="110">
        <v>2</v>
      </c>
      <c r="AK621" s="110" t="s">
        <v>405</v>
      </c>
      <c r="AL621" s="107" t="s">
        <v>327</v>
      </c>
      <c r="AM621" s="107">
        <v>2</v>
      </c>
      <c r="AN621" s="110" t="s">
        <v>530</v>
      </c>
      <c r="AO621" s="110">
        <v>2000</v>
      </c>
      <c r="AP621" s="107" t="s">
        <v>440</v>
      </c>
      <c r="AQ621" s="107" t="s">
        <v>441</v>
      </c>
      <c r="AR621" s="107" t="s">
        <v>319</v>
      </c>
      <c r="AS621" s="107" t="s">
        <v>674</v>
      </c>
      <c r="AT621" s="107" t="s">
        <v>478</v>
      </c>
      <c r="AU621" s="111">
        <v>18.527215000000002</v>
      </c>
      <c r="AV621" s="111">
        <v>25.405436000000002</v>
      </c>
      <c r="AW621" s="111">
        <v>27.918610999999999</v>
      </c>
      <c r="AX621" s="111">
        <v>16.944015</v>
      </c>
      <c r="AY621" s="111">
        <v>16.919782999999999</v>
      </c>
      <c r="AZ621" s="111">
        <v>26.648914999999999</v>
      </c>
      <c r="BA621" s="111">
        <v>14.559618</v>
      </c>
      <c r="BB621" s="111">
        <v>5.0872840000000004</v>
      </c>
      <c r="BC621" s="111">
        <v>15.984223</v>
      </c>
      <c r="BD621" s="111">
        <v>20.975911</v>
      </c>
      <c r="BE621" s="111">
        <v>289.39077099999997</v>
      </c>
      <c r="BF621" s="111">
        <v>29.3</v>
      </c>
      <c r="BG621" s="107">
        <v>467170.07754099998</v>
      </c>
      <c r="BH621" s="112">
        <v>467293.355522</v>
      </c>
      <c r="BI621" s="111">
        <v>67.485032000000004</v>
      </c>
      <c r="BJ621" s="112">
        <v>2677.7352150000002</v>
      </c>
      <c r="BK621" s="112">
        <v>350549.51732899999</v>
      </c>
      <c r="BL621" s="111">
        <v>50.625255000000003</v>
      </c>
      <c r="BM621" s="112">
        <v>2576.8299280000001</v>
      </c>
      <c r="BN621" s="112">
        <v>233643.134858</v>
      </c>
      <c r="BO621" s="111">
        <v>33.742004000000001</v>
      </c>
      <c r="BP621" s="112">
        <v>1943.355556</v>
      </c>
      <c r="BQ621" s="112">
        <v>116740.17775</v>
      </c>
      <c r="BR621" s="111">
        <v>16.859248000000001</v>
      </c>
      <c r="BS621" s="107">
        <v>1230.091756</v>
      </c>
      <c r="BT621" s="107">
        <v>4674531.427987</v>
      </c>
      <c r="BU621" s="112">
        <v>4672279.7974490002</v>
      </c>
      <c r="BV621" s="107">
        <v>79.180299000000005</v>
      </c>
      <c r="BW621" s="107">
        <v>2664.148835</v>
      </c>
      <c r="BX621" s="107">
        <v>3505519.8409910002</v>
      </c>
      <c r="BY621" s="107">
        <v>59.407425000000003</v>
      </c>
      <c r="BZ621" s="107">
        <v>2287.7356629999999</v>
      </c>
      <c r="CA621" s="107">
        <v>2337891.267405</v>
      </c>
      <c r="CB621" s="107">
        <v>39.61983</v>
      </c>
      <c r="CC621" s="107">
        <v>1578.354212</v>
      </c>
      <c r="CD621" s="107">
        <v>1169074.0951040001</v>
      </c>
      <c r="CE621" s="107">
        <v>19.812092</v>
      </c>
      <c r="CF621" s="107">
        <v>921.35161300000004</v>
      </c>
      <c r="CG621" s="107">
        <v>1541280.2846639999</v>
      </c>
      <c r="CH621" s="112">
        <v>1543392.0288480001</v>
      </c>
      <c r="CI621" s="107">
        <v>96.785567999999998</v>
      </c>
      <c r="CJ621" s="107">
        <v>2476.510843</v>
      </c>
      <c r="CK621" s="107">
        <v>1155814.8394790001</v>
      </c>
      <c r="CL621" s="107">
        <v>72.480739999999997</v>
      </c>
      <c r="CM621" s="107">
        <v>2452.2414880000001</v>
      </c>
      <c r="CN621" s="107">
        <v>770783.80360300001</v>
      </c>
      <c r="CO621" s="107">
        <v>48.33558</v>
      </c>
      <c r="CP621" s="107">
        <v>1912.2599459999999</v>
      </c>
      <c r="CQ621" s="107">
        <v>385253.09509999998</v>
      </c>
      <c r="CR621" s="107">
        <v>24.159085000000001</v>
      </c>
      <c r="CS621" s="107">
        <v>1161.060843</v>
      </c>
      <c r="CT621" s="107">
        <v>806591.49185800005</v>
      </c>
      <c r="CU621" s="107">
        <v>807525.20536499994</v>
      </c>
      <c r="CV621" s="107">
        <v>53.632888999999999</v>
      </c>
      <c r="CW621" s="107">
        <v>2478.900717</v>
      </c>
      <c r="CX621" s="112">
        <v>604810.84421500005</v>
      </c>
      <c r="CY621" s="107">
        <v>40.169338000000003</v>
      </c>
      <c r="CZ621" s="107">
        <v>2139.2257169999998</v>
      </c>
      <c r="DA621" s="112">
        <v>403257.92989600002</v>
      </c>
      <c r="DB621" s="107">
        <v>26.782926</v>
      </c>
      <c r="DC621" s="107">
        <v>1643.1372759999999</v>
      </c>
      <c r="DD621" s="112">
        <v>201568.095956</v>
      </c>
      <c r="DE621" s="107">
        <v>13.387420000000001</v>
      </c>
      <c r="DF621" s="107">
        <v>1075.538262</v>
      </c>
      <c r="DG621" s="107">
        <v>1200597.5260970001</v>
      </c>
      <c r="DH621" s="112">
        <v>1201817.7447490001</v>
      </c>
      <c r="DI621" s="107">
        <v>57.538837999999998</v>
      </c>
      <c r="DJ621" s="107">
        <v>2502.4723119999999</v>
      </c>
      <c r="DK621" s="112">
        <v>900485.25053399999</v>
      </c>
      <c r="DL621" s="107">
        <v>43.112090000000002</v>
      </c>
      <c r="DM621" s="107">
        <v>2379.4456089999999</v>
      </c>
      <c r="DN621" s="112">
        <v>600487.57328200003</v>
      </c>
      <c r="DO621" s="107">
        <v>28.749248999999999</v>
      </c>
      <c r="DP621" s="107">
        <v>1842.5333330000001</v>
      </c>
      <c r="DQ621" s="112">
        <v>300194.74648099998</v>
      </c>
      <c r="DR621" s="107">
        <v>14.372277</v>
      </c>
      <c r="DS621" s="107">
        <v>1139.9154120000001</v>
      </c>
      <c r="DT621" s="107">
        <v>87781.669206000006</v>
      </c>
      <c r="DU621" s="112">
        <v>87889.223083000004</v>
      </c>
      <c r="DV621" s="107">
        <v>89.972076999999999</v>
      </c>
      <c r="DW621" s="107">
        <v>2488.0971330000002</v>
      </c>
      <c r="DX621" s="112">
        <v>65907.433269000001</v>
      </c>
      <c r="DY621" s="107">
        <v>67.469348999999994</v>
      </c>
      <c r="DZ621" s="107">
        <v>2274.991935</v>
      </c>
      <c r="EA621" s="112">
        <v>43870.080507999999</v>
      </c>
      <c r="EB621" s="107">
        <v>44.909740999999997</v>
      </c>
      <c r="EC621" s="107">
        <v>1800.723119</v>
      </c>
      <c r="ED621" s="112">
        <v>21901.255509999999</v>
      </c>
      <c r="EE621" s="107">
        <v>22.420285</v>
      </c>
      <c r="EF621" s="107">
        <v>1189.0049280000001</v>
      </c>
      <c r="EG621" s="107">
        <v>19349504.343973</v>
      </c>
      <c r="EH621" s="111">
        <v>19370150.773587</v>
      </c>
      <c r="EI621" s="107">
        <v>54.700581</v>
      </c>
      <c r="EJ621" s="107">
        <v>2642.2780210000001</v>
      </c>
      <c r="EK621" s="112">
        <v>16949576.318778001</v>
      </c>
      <c r="EL621" s="107">
        <v>47.864969000000002</v>
      </c>
      <c r="EM621" s="107">
        <v>2560.9350450000002</v>
      </c>
      <c r="EN621" s="112">
        <v>14517680.985878</v>
      </c>
      <c r="EO621" s="107">
        <v>40.997388000000001</v>
      </c>
      <c r="EP621" s="107">
        <v>2314.6137130000002</v>
      </c>
      <c r="EQ621" s="112">
        <v>12091577.840072</v>
      </c>
      <c r="ER621" s="107">
        <v>34.146163000000001</v>
      </c>
      <c r="ES621" s="107">
        <v>2068.294054</v>
      </c>
      <c r="ET621" s="112">
        <v>9671840.5890939999</v>
      </c>
      <c r="EU621" s="107">
        <v>27.312916000000001</v>
      </c>
      <c r="EV621" s="107">
        <v>1734.0114779999999</v>
      </c>
      <c r="EW621" s="112">
        <v>7254239.4378859997</v>
      </c>
      <c r="EX621" s="107">
        <v>20.485700999999999</v>
      </c>
      <c r="EY621" s="107">
        <v>1476.3955370000001</v>
      </c>
      <c r="EZ621" s="112">
        <v>4837584.8831040002</v>
      </c>
      <c r="FA621" s="107">
        <v>13.661159</v>
      </c>
      <c r="FB621" s="107">
        <v>1195.1952980000001</v>
      </c>
      <c r="FC621" s="112">
        <v>2421865.3634649999</v>
      </c>
      <c r="FD621" s="107">
        <v>6.8392569999999999</v>
      </c>
      <c r="FE621" s="107">
        <v>957.330422</v>
      </c>
      <c r="FF621" s="107">
        <v>987.02937199999997</v>
      </c>
      <c r="FG621" s="112">
        <v>989.27768500000002</v>
      </c>
      <c r="FH621" s="107">
        <v>2.922879</v>
      </c>
      <c r="FI621" s="107">
        <v>420.05837100000002</v>
      </c>
      <c r="FJ621" s="112">
        <v>493.90502099999998</v>
      </c>
      <c r="FK621" s="107">
        <v>1.459271</v>
      </c>
      <c r="FL621" s="107">
        <v>392.34256299999998</v>
      </c>
      <c r="FM621" s="107">
        <v>1240.144571</v>
      </c>
      <c r="FN621" s="112">
        <v>1199.9275339999999</v>
      </c>
      <c r="FO621" s="107">
        <v>8.7848860000000002</v>
      </c>
      <c r="FP621" s="107">
        <v>409.64994000000002</v>
      </c>
      <c r="FQ621" s="112">
        <v>646.43190300000003</v>
      </c>
      <c r="FR621" s="107">
        <v>4.7326439999999996</v>
      </c>
      <c r="FS621" s="107">
        <v>397.23180600000001</v>
      </c>
      <c r="FT621" s="107">
        <v>580.88094000000001</v>
      </c>
      <c r="FU621" s="107">
        <v>50.423693</v>
      </c>
      <c r="FV621" s="107">
        <v>2394.5365630000001</v>
      </c>
      <c r="FW621" s="107">
        <v>577.66131399999995</v>
      </c>
      <c r="FX621" s="107">
        <v>50.144210999999999</v>
      </c>
      <c r="FY621" s="107">
        <v>2399.8954549999999</v>
      </c>
      <c r="FZ621" s="107">
        <v>16803669.057994001</v>
      </c>
      <c r="GA621" s="107">
        <v>113.46531899999999</v>
      </c>
      <c r="GB621" s="107">
        <v>2595.219713</v>
      </c>
      <c r="GC621" s="107">
        <v>114175806.405233</v>
      </c>
      <c r="GD621" s="107">
        <v>770.96223499999996</v>
      </c>
      <c r="GE621" s="113">
        <v>2664.0871529999999</v>
      </c>
      <c r="GF621" s="113">
        <v>368.35821099999998</v>
      </c>
      <c r="GG621" s="113">
        <v>20.399999999999999</v>
      </c>
      <c r="GH621" s="113">
        <v>9</v>
      </c>
      <c r="GI621" s="113">
        <v>77.900000000000006</v>
      </c>
      <c r="GJ621" s="113">
        <v>29.3</v>
      </c>
      <c r="GK621" s="113">
        <v>230</v>
      </c>
      <c r="GL621" s="107">
        <v>2</v>
      </c>
      <c r="GM621" s="107">
        <v>0</v>
      </c>
      <c r="GN621" s="107">
        <v>0</v>
      </c>
      <c r="GO621" s="133">
        <v>2</v>
      </c>
      <c r="GP621" s="133">
        <v>0</v>
      </c>
      <c r="GQ621" s="133">
        <v>0</v>
      </c>
      <c r="GR621" s="133" t="s">
        <v>1103</v>
      </c>
      <c r="GS621" s="72"/>
      <c r="GT621" s="72">
        <v>0.89580000000000004</v>
      </c>
      <c r="GU621" s="72">
        <v>0.93379999999999996</v>
      </c>
      <c r="GV621" s="72">
        <v>0.94199999999999995</v>
      </c>
      <c r="GW621" s="72">
        <v>0.91339999999999999</v>
      </c>
      <c r="GX621" s="72" t="s">
        <v>1085</v>
      </c>
      <c r="GY621" s="72">
        <v>0.99</v>
      </c>
      <c r="GZ621" s="72">
        <v>2000</v>
      </c>
      <c r="HA621" s="133" t="s">
        <v>1086</v>
      </c>
      <c r="HB621" s="133">
        <v>97.7</v>
      </c>
      <c r="HK621" s="115"/>
      <c r="HL621" s="115"/>
      <c r="HN621" s="116"/>
      <c r="HO621" s="116"/>
      <c r="HP621" s="116"/>
      <c r="HQ621" s="117"/>
      <c r="HR621" s="118"/>
      <c r="HS621" s="105"/>
      <c r="HT621" s="119"/>
      <c r="HU621" s="119"/>
      <c r="HV621" s="119"/>
      <c r="HW621" s="119"/>
    </row>
    <row r="622" spans="1:232" ht="12.75" customHeight="1" x14ac:dyDescent="0.25">
      <c r="A622" s="110" t="s">
        <v>1072</v>
      </c>
      <c r="B622" s="110" t="s">
        <v>1820</v>
      </c>
      <c r="C622" s="107" t="s">
        <v>1095</v>
      </c>
      <c r="D622" s="108">
        <v>2019</v>
      </c>
      <c r="E622" s="109" t="s">
        <v>1827</v>
      </c>
      <c r="F622" s="107" t="s">
        <v>49</v>
      </c>
      <c r="G622" s="107" t="s">
        <v>1076</v>
      </c>
      <c r="H622" s="107" t="s">
        <v>1076</v>
      </c>
      <c r="I622" s="107" t="s">
        <v>1076</v>
      </c>
      <c r="J622" s="107" t="s">
        <v>1076</v>
      </c>
      <c r="K622" s="107" t="s">
        <v>1076</v>
      </c>
      <c r="L622" s="107" t="s">
        <v>1076</v>
      </c>
      <c r="M622" s="107" t="s">
        <v>1076</v>
      </c>
      <c r="N622" s="107" t="s">
        <v>1076</v>
      </c>
      <c r="O622" s="107" t="s">
        <v>1076</v>
      </c>
      <c r="P622" s="107" t="s">
        <v>1076</v>
      </c>
      <c r="Q622" s="107" t="s">
        <v>1076</v>
      </c>
      <c r="R622" s="107" t="s">
        <v>1076</v>
      </c>
      <c r="S622" s="107" t="s">
        <v>1076</v>
      </c>
      <c r="T622" s="107" t="s">
        <v>1077</v>
      </c>
      <c r="U622" s="107" t="s">
        <v>1077</v>
      </c>
      <c r="V622" s="107" t="s">
        <v>1077</v>
      </c>
      <c r="W622" s="107" t="s">
        <v>305</v>
      </c>
      <c r="X622" s="105" t="s">
        <v>1822</v>
      </c>
      <c r="Y622" s="107" t="s">
        <v>296</v>
      </c>
      <c r="Z622" s="107">
        <v>4</v>
      </c>
      <c r="AA622" s="107" t="s">
        <v>1105</v>
      </c>
      <c r="AB622" s="110">
        <v>2</v>
      </c>
      <c r="AC622" s="110">
        <v>2</v>
      </c>
      <c r="AD622" s="107">
        <v>2600</v>
      </c>
      <c r="AE622" s="107">
        <v>4</v>
      </c>
      <c r="AF622" s="107">
        <v>2</v>
      </c>
      <c r="AG622" s="107">
        <v>96767</v>
      </c>
      <c r="AH622" s="107">
        <v>12</v>
      </c>
      <c r="AI622" s="107" t="s">
        <v>545</v>
      </c>
      <c r="AJ622" s="110">
        <v>2</v>
      </c>
      <c r="AK622" s="110" t="s">
        <v>405</v>
      </c>
      <c r="AL622" s="107" t="s">
        <v>316</v>
      </c>
      <c r="AM622" s="107">
        <v>2</v>
      </c>
      <c r="AN622" s="110" t="s">
        <v>530</v>
      </c>
      <c r="AO622" s="110">
        <v>1600</v>
      </c>
      <c r="AP622" s="107" t="s">
        <v>440</v>
      </c>
      <c r="AQ622" s="107" t="s">
        <v>441</v>
      </c>
      <c r="AR622" s="107" t="s">
        <v>319</v>
      </c>
      <c r="AS622" s="107" t="s">
        <v>674</v>
      </c>
      <c r="AT622" s="107" t="s">
        <v>478</v>
      </c>
      <c r="AU622" s="111">
        <v>8.8907679999999996</v>
      </c>
      <c r="AV622" s="111">
        <v>14.720967</v>
      </c>
      <c r="AW622" s="111">
        <v>12.135717</v>
      </c>
      <c r="AX622" s="111">
        <v>6.3424610000000001</v>
      </c>
      <c r="AY622" s="111">
        <v>6.9058200000000003</v>
      </c>
      <c r="AZ622" s="111">
        <v>10.700395</v>
      </c>
      <c r="BA622" s="111">
        <v>7.1186689999999997</v>
      </c>
      <c r="BB622" s="111">
        <v>20.502074</v>
      </c>
      <c r="BC622" s="111">
        <v>15.828393999999999</v>
      </c>
      <c r="BD622" s="111">
        <v>29.789753000000001</v>
      </c>
      <c r="BE622" s="111">
        <v>74.818800999999993</v>
      </c>
      <c r="BF622" s="111">
        <v>15.5</v>
      </c>
      <c r="BG622" s="107">
        <v>70367.491500000004</v>
      </c>
      <c r="BH622" s="112">
        <v>70320.412966000004</v>
      </c>
      <c r="BI622" s="111">
        <v>10.155452</v>
      </c>
      <c r="BJ622" s="112">
        <v>748.94516099999998</v>
      </c>
      <c r="BK622" s="112">
        <v>52746.394812999999</v>
      </c>
      <c r="BL622" s="111">
        <v>7.6174679999999997</v>
      </c>
      <c r="BM622" s="112">
        <v>696.58387100000004</v>
      </c>
      <c r="BN622" s="112">
        <v>35182.823586999999</v>
      </c>
      <c r="BO622" s="111">
        <v>5.0809920000000002</v>
      </c>
      <c r="BP622" s="112">
        <v>629.94838700000003</v>
      </c>
      <c r="BQ622" s="112">
        <v>17591.232752</v>
      </c>
      <c r="BR622" s="111">
        <v>2.54047</v>
      </c>
      <c r="BS622" s="107">
        <v>486.28064499999999</v>
      </c>
      <c r="BT622" s="107">
        <v>1042673.1379870001</v>
      </c>
      <c r="BU622" s="112">
        <v>1043858.129524</v>
      </c>
      <c r="BV622" s="107">
        <v>17.690079000000001</v>
      </c>
      <c r="BW622" s="107">
        <v>786.68709699999999</v>
      </c>
      <c r="BX622" s="107">
        <v>782024.19656499999</v>
      </c>
      <c r="BY622" s="107">
        <v>13.252826000000001</v>
      </c>
      <c r="BZ622" s="107">
        <v>735.40967699999999</v>
      </c>
      <c r="CA622" s="107">
        <v>521265.57322999998</v>
      </c>
      <c r="CB622" s="107">
        <v>8.8337950000000003</v>
      </c>
      <c r="CC622" s="107">
        <v>657.85483899999997</v>
      </c>
      <c r="CD622" s="107">
        <v>260661.587528</v>
      </c>
      <c r="CE622" s="107">
        <v>4.4173859999999996</v>
      </c>
      <c r="CF622" s="107">
        <v>511.85161299999999</v>
      </c>
      <c r="CG622" s="107">
        <v>222534.27447900001</v>
      </c>
      <c r="CH622" s="112">
        <v>222970.25347299999</v>
      </c>
      <c r="CI622" s="107">
        <v>13.982386</v>
      </c>
      <c r="CJ622" s="107">
        <v>755.66774199999998</v>
      </c>
      <c r="CK622" s="107">
        <v>166864.671451</v>
      </c>
      <c r="CL622" s="107">
        <v>10.464024999999999</v>
      </c>
      <c r="CM622" s="107">
        <v>707.87419399999999</v>
      </c>
      <c r="CN622" s="107">
        <v>111290.864136</v>
      </c>
      <c r="CO622" s="107">
        <v>6.9790109999999999</v>
      </c>
      <c r="CP622" s="107">
        <v>647.58387100000004</v>
      </c>
      <c r="CQ622" s="107">
        <v>55620.579253999997</v>
      </c>
      <c r="CR622" s="107">
        <v>3.4879470000000001</v>
      </c>
      <c r="CS622" s="107">
        <v>474.022581</v>
      </c>
      <c r="CT622" s="107">
        <v>101513.913762</v>
      </c>
      <c r="CU622" s="112">
        <v>101528.485483</v>
      </c>
      <c r="CV622" s="107">
        <v>6.7431530000000004</v>
      </c>
      <c r="CW622" s="107">
        <v>669.69354799999996</v>
      </c>
      <c r="CX622" s="112">
        <v>76207.903848999995</v>
      </c>
      <c r="CY622" s="107">
        <v>5.0614520000000001</v>
      </c>
      <c r="CZ622" s="107">
        <v>639.51935500000002</v>
      </c>
      <c r="DA622" s="112">
        <v>50775.362789999999</v>
      </c>
      <c r="DB622" s="107">
        <v>3.372315</v>
      </c>
      <c r="DC622" s="107">
        <v>593.12580600000001</v>
      </c>
      <c r="DD622" s="112">
        <v>25413.082590999999</v>
      </c>
      <c r="DE622" s="107">
        <v>1.687845</v>
      </c>
      <c r="DF622" s="107">
        <v>472.59677399999998</v>
      </c>
      <c r="DG622" s="107">
        <v>157966.44534800001</v>
      </c>
      <c r="DH622" s="112">
        <v>158002.86442299999</v>
      </c>
      <c r="DI622" s="107">
        <v>7.5646259999999996</v>
      </c>
      <c r="DJ622" s="107">
        <v>694.12580600000001</v>
      </c>
      <c r="DK622" s="112">
        <v>118570.98392100001</v>
      </c>
      <c r="DL622" s="107">
        <v>5.6767649999999996</v>
      </c>
      <c r="DM622" s="107">
        <v>662.44516099999998</v>
      </c>
      <c r="DN622" s="112">
        <v>78975.202915999995</v>
      </c>
      <c r="DO622" s="107">
        <v>3.7810570000000001</v>
      </c>
      <c r="DP622" s="107">
        <v>607.34193500000003</v>
      </c>
      <c r="DQ622" s="112">
        <v>39407.742203000002</v>
      </c>
      <c r="DR622" s="107">
        <v>1.8867050000000001</v>
      </c>
      <c r="DS622" s="107">
        <v>482.30645199999998</v>
      </c>
      <c r="DT622" s="107">
        <v>11602.410658000001</v>
      </c>
      <c r="DU622" s="112">
        <v>11575.542911</v>
      </c>
      <c r="DV622" s="107">
        <v>11.849867</v>
      </c>
      <c r="DW622" s="107">
        <v>694.66774199999998</v>
      </c>
      <c r="DX622" s="112">
        <v>8726.9336739999999</v>
      </c>
      <c r="DY622" s="107">
        <v>8.9337499999999999</v>
      </c>
      <c r="DZ622" s="107">
        <v>655.61935500000004</v>
      </c>
      <c r="EA622" s="112">
        <v>5778.0998149999996</v>
      </c>
      <c r="EB622" s="107">
        <v>5.9150330000000002</v>
      </c>
      <c r="EC622" s="107">
        <v>603.919355</v>
      </c>
      <c r="ED622" s="112">
        <v>2894.9683829999999</v>
      </c>
      <c r="EE622" s="107">
        <v>2.9635750000000001</v>
      </c>
      <c r="EF622" s="107">
        <v>514.651613</v>
      </c>
      <c r="EG622" s="107">
        <v>3344360.6876969999</v>
      </c>
      <c r="EH622" s="111">
        <v>3346141.5650599999</v>
      </c>
      <c r="EI622" s="107">
        <v>9.4493790000000004</v>
      </c>
      <c r="EJ622" s="107">
        <v>746.663636</v>
      </c>
      <c r="EK622" s="112">
        <v>2925724.137939</v>
      </c>
      <c r="EL622" s="107">
        <v>8.2621359999999999</v>
      </c>
      <c r="EM622" s="107">
        <v>719.82231400000001</v>
      </c>
      <c r="EN622" s="112">
        <v>2513945.1902720002</v>
      </c>
      <c r="EO622" s="107">
        <v>7.0992870000000003</v>
      </c>
      <c r="EP622" s="107">
        <v>690.77851199999998</v>
      </c>
      <c r="EQ622" s="112">
        <v>2087997.3534969999</v>
      </c>
      <c r="ER622" s="107">
        <v>5.8964259999999999</v>
      </c>
      <c r="ES622" s="107">
        <v>660.53719000000001</v>
      </c>
      <c r="ET622" s="112">
        <v>1672763.7830610001</v>
      </c>
      <c r="EU622" s="107">
        <v>4.7238220000000002</v>
      </c>
      <c r="EV622" s="107">
        <v>628.14545499999997</v>
      </c>
      <c r="EW622" s="112">
        <v>1252505.450552</v>
      </c>
      <c r="EX622" s="107">
        <v>3.537029</v>
      </c>
      <c r="EY622" s="107">
        <v>590.48842999999999</v>
      </c>
      <c r="EZ622" s="112">
        <v>840052.15960699995</v>
      </c>
      <c r="FA622" s="107">
        <v>2.3722759999999998</v>
      </c>
      <c r="FB622" s="107">
        <v>545.093388</v>
      </c>
      <c r="FC622" s="112">
        <v>412979.52525100001</v>
      </c>
      <c r="FD622" s="107">
        <v>1.166239</v>
      </c>
      <c r="FE622" s="107">
        <v>462.02396700000003</v>
      </c>
      <c r="FF622" s="107">
        <v>3625.5093870000001</v>
      </c>
      <c r="FG622" s="112">
        <v>3605.1772879999999</v>
      </c>
      <c r="FH622" s="107">
        <v>10.651709</v>
      </c>
      <c r="FI622" s="107">
        <v>388.103115</v>
      </c>
      <c r="FJ622" s="112">
        <v>1825.3245750000001</v>
      </c>
      <c r="FK622" s="107">
        <v>5.3930290000000003</v>
      </c>
      <c r="FL622" s="107">
        <v>352.13508200000001</v>
      </c>
      <c r="FM622" s="107">
        <v>1014.426412</v>
      </c>
      <c r="FN622" s="112">
        <v>1019.544365</v>
      </c>
      <c r="FO622" s="107">
        <v>7.4642679999999997</v>
      </c>
      <c r="FP622" s="107">
        <v>337.22639299999997</v>
      </c>
      <c r="FQ622" s="112">
        <v>505.41454499999998</v>
      </c>
      <c r="FR622" s="107">
        <v>3.700231</v>
      </c>
      <c r="FS622" s="107">
        <v>326.904426</v>
      </c>
      <c r="FT622" s="107">
        <v>284.58470199999999</v>
      </c>
      <c r="FU622" s="107">
        <v>24.703533</v>
      </c>
      <c r="FV622" s="107">
        <v>819.65</v>
      </c>
      <c r="FW622" s="107">
        <v>276.81130899999999</v>
      </c>
      <c r="FX622" s="107">
        <v>24.028759000000001</v>
      </c>
      <c r="FY622" s="107">
        <v>816.07142899999997</v>
      </c>
      <c r="FZ622" s="107">
        <v>2528919.8290039999</v>
      </c>
      <c r="GA622" s="107">
        <v>17.076312000000001</v>
      </c>
      <c r="GB622" s="107">
        <v>779.08709699999997</v>
      </c>
      <c r="GC622" s="107">
        <v>8650787.5094470009</v>
      </c>
      <c r="GD622" s="107">
        <v>58.413693000000002</v>
      </c>
      <c r="GE622" s="113">
        <v>780.73548400000004</v>
      </c>
      <c r="GF622" s="113">
        <v>311.11934400000001</v>
      </c>
      <c r="GG622" s="113">
        <v>9.1</v>
      </c>
      <c r="GH622" s="113">
        <v>18</v>
      </c>
      <c r="GI622" s="113">
        <v>47.2</v>
      </c>
      <c r="GJ622" s="113">
        <v>15.4</v>
      </c>
      <c r="GK622" s="113">
        <v>230</v>
      </c>
      <c r="GL622" s="107">
        <v>2</v>
      </c>
      <c r="GM622" s="107">
        <v>0</v>
      </c>
      <c r="GN622" s="107">
        <v>0</v>
      </c>
      <c r="GO622" s="133">
        <v>2</v>
      </c>
      <c r="GP622" s="133">
        <v>0</v>
      </c>
      <c r="GQ622" s="133">
        <v>0</v>
      </c>
      <c r="GR622" s="133" t="s">
        <v>1103</v>
      </c>
      <c r="GS622" s="72" t="s">
        <v>981</v>
      </c>
      <c r="GT622" s="72">
        <v>0.89580000000000004</v>
      </c>
      <c r="GU622" s="72">
        <v>0.93379999999999996</v>
      </c>
      <c r="GV622" s="72">
        <v>0.94199999999999995</v>
      </c>
      <c r="GW622" s="72">
        <v>0.91339999999999999</v>
      </c>
      <c r="GX622" s="72" t="s">
        <v>1085</v>
      </c>
      <c r="GY622" s="72">
        <v>0.99</v>
      </c>
      <c r="GZ622" s="72">
        <v>2000</v>
      </c>
      <c r="HA622" s="133" t="s">
        <v>1086</v>
      </c>
      <c r="HB622" s="133">
        <v>97.7</v>
      </c>
      <c r="HK622" s="115"/>
      <c r="HL622" s="115"/>
      <c r="HN622" s="116"/>
      <c r="HO622" s="116"/>
      <c r="HP622" s="116"/>
      <c r="HQ622" s="117"/>
      <c r="HR622" s="118"/>
      <c r="HS622" s="105"/>
      <c r="HT622" s="119"/>
      <c r="HU622" s="119"/>
      <c r="HV622" s="119"/>
      <c r="HW622" s="119"/>
    </row>
    <row r="623" spans="1:232" x14ac:dyDescent="0.25">
      <c r="A623" s="110" t="s">
        <v>1072</v>
      </c>
      <c r="B623" s="110" t="s">
        <v>1828</v>
      </c>
      <c r="C623" s="107" t="s">
        <v>1074</v>
      </c>
      <c r="D623" s="108">
        <v>2020</v>
      </c>
      <c r="E623" s="109" t="s">
        <v>1829</v>
      </c>
      <c r="F623" s="107" t="s">
        <v>300</v>
      </c>
      <c r="G623" s="107" t="s">
        <v>1076</v>
      </c>
      <c r="H623" s="107" t="s">
        <v>1076</v>
      </c>
      <c r="I623" s="107" t="s">
        <v>1076</v>
      </c>
      <c r="J623" s="107" t="s">
        <v>1076</v>
      </c>
      <c r="K623" s="107" t="s">
        <v>1076</v>
      </c>
      <c r="L623" s="107" t="s">
        <v>1076</v>
      </c>
      <c r="M623" s="107" t="s">
        <v>1076</v>
      </c>
      <c r="N623" s="107" t="s">
        <v>1076</v>
      </c>
      <c r="O623" s="107" t="s">
        <v>1076</v>
      </c>
      <c r="P623" s="107" t="s">
        <v>1076</v>
      </c>
      <c r="Q623" s="107" t="s">
        <v>1076</v>
      </c>
      <c r="R623" s="107" t="s">
        <v>1076</v>
      </c>
      <c r="S623" s="107" t="s">
        <v>1077</v>
      </c>
      <c r="T623" s="107" t="s">
        <v>1077</v>
      </c>
      <c r="U623" s="107" t="s">
        <v>1077</v>
      </c>
      <c r="V623" s="107" t="s">
        <v>1077</v>
      </c>
      <c r="W623" s="107" t="s">
        <v>305</v>
      </c>
      <c r="X623" s="105" t="s">
        <v>1822</v>
      </c>
      <c r="Y623" s="107" t="s">
        <v>296</v>
      </c>
      <c r="Z623" s="107">
        <v>4</v>
      </c>
      <c r="AA623" s="107" t="s">
        <v>1830</v>
      </c>
      <c r="AB623" s="110">
        <v>2</v>
      </c>
      <c r="AC623" s="110">
        <v>2</v>
      </c>
      <c r="AD623" s="107">
        <v>2300</v>
      </c>
      <c r="AE623" s="107">
        <v>40</v>
      </c>
      <c r="AF623" s="107">
        <v>2</v>
      </c>
      <c r="AG623" s="107">
        <v>524288</v>
      </c>
      <c r="AH623" s="107">
        <v>16</v>
      </c>
      <c r="AI623" s="107" t="s">
        <v>1831</v>
      </c>
      <c r="AJ623" s="110">
        <v>2</v>
      </c>
      <c r="AK623" s="110" t="s">
        <v>405</v>
      </c>
      <c r="AL623" s="107" t="s">
        <v>327</v>
      </c>
      <c r="AM623" s="107">
        <v>3</v>
      </c>
      <c r="AN623" s="110" t="s">
        <v>493</v>
      </c>
      <c r="AO623" s="110">
        <v>3000</v>
      </c>
      <c r="AP623" s="107" t="s">
        <v>1813</v>
      </c>
      <c r="AQ623" s="107" t="s">
        <v>1081</v>
      </c>
      <c r="AR623" s="107" t="s">
        <v>319</v>
      </c>
      <c r="AS623" s="107" t="s">
        <v>868</v>
      </c>
      <c r="AT623" s="107" t="s">
        <v>478</v>
      </c>
      <c r="AU623" s="111">
        <v>16.165033000000001</v>
      </c>
      <c r="AV623" s="111">
        <v>12.917398</v>
      </c>
      <c r="AW623" s="111">
        <v>29.814710000000002</v>
      </c>
      <c r="AX623" s="111">
        <v>17.690244</v>
      </c>
      <c r="AY623" s="111">
        <v>16.372947</v>
      </c>
      <c r="AZ623" s="111">
        <v>27.253644999999999</v>
      </c>
      <c r="BA623" s="111">
        <v>14.413164999999999</v>
      </c>
      <c r="BB623" s="111">
        <v>27.689768999999998</v>
      </c>
      <c r="BC623" s="111">
        <v>218.79164700000001</v>
      </c>
      <c r="BD623" s="111">
        <v>11.020306</v>
      </c>
      <c r="BE623" s="111">
        <v>302.21296599999999</v>
      </c>
      <c r="BF623" s="111">
        <v>27.8</v>
      </c>
      <c r="BG623" s="107">
        <v>528842.21787499997</v>
      </c>
      <c r="BH623" s="112">
        <v>524345.71273899998</v>
      </c>
      <c r="BI623" s="111">
        <v>75.724352999999994</v>
      </c>
      <c r="BJ623" s="112">
        <v>3659.6774190000001</v>
      </c>
      <c r="BK623" s="112">
        <v>396655.92267200002</v>
      </c>
      <c r="BL623" s="111">
        <v>57.283797</v>
      </c>
      <c r="BM623" s="112">
        <v>3054.8193550000001</v>
      </c>
      <c r="BN623" s="112">
        <v>264468.68592000002</v>
      </c>
      <c r="BO623" s="111">
        <v>38.193733000000002</v>
      </c>
      <c r="BP623" s="112">
        <v>2349.2967739999999</v>
      </c>
      <c r="BQ623" s="112">
        <v>132221.171821</v>
      </c>
      <c r="BR623" s="111">
        <v>19.094964000000001</v>
      </c>
      <c r="BS623" s="107">
        <v>1764.0290319999999</v>
      </c>
      <c r="BT623" s="107">
        <v>3359748.251073</v>
      </c>
      <c r="BU623" s="112">
        <v>3362208.7614259999</v>
      </c>
      <c r="BV623" s="107">
        <v>56.978757000000002</v>
      </c>
      <c r="BW623" s="107">
        <v>3583.9451610000001</v>
      </c>
      <c r="BX623" s="107">
        <v>2519499.9197860002</v>
      </c>
      <c r="BY623" s="107">
        <v>42.697519</v>
      </c>
      <c r="BZ623" s="107">
        <v>2944.7903230000002</v>
      </c>
      <c r="CA623" s="107">
        <v>1680497.255501</v>
      </c>
      <c r="CB623" s="107">
        <v>28.479089999999999</v>
      </c>
      <c r="CC623" s="107">
        <v>2114.7193550000002</v>
      </c>
      <c r="CD623" s="107">
        <v>840032.15519299998</v>
      </c>
      <c r="CE623" s="107">
        <v>14.235875999999999</v>
      </c>
      <c r="CF623" s="107">
        <v>1587.2935480000001</v>
      </c>
      <c r="CG623" s="107">
        <v>2309092.4144069999</v>
      </c>
      <c r="CH623" s="112">
        <v>2311425.7811650001</v>
      </c>
      <c r="CI623" s="107">
        <v>144.94869299999999</v>
      </c>
      <c r="CJ623" s="107">
        <v>3402.187097</v>
      </c>
      <c r="CK623" s="107">
        <v>1732134.7350959999</v>
      </c>
      <c r="CL623" s="107">
        <v>108.621556</v>
      </c>
      <c r="CM623" s="107">
        <v>3389.4709680000001</v>
      </c>
      <c r="CN623" s="107">
        <v>1155115.0213230001</v>
      </c>
      <c r="CO623" s="107">
        <v>72.436853999999997</v>
      </c>
      <c r="CP623" s="107">
        <v>2470.7354839999998</v>
      </c>
      <c r="CQ623" s="107">
        <v>577406.61747299996</v>
      </c>
      <c r="CR623" s="107">
        <v>36.208964999999999</v>
      </c>
      <c r="CS623" s="107">
        <v>1834.2870969999999</v>
      </c>
      <c r="CT623" s="107">
        <v>1219876.433736</v>
      </c>
      <c r="CU623" s="107">
        <v>1218133.1878589999</v>
      </c>
      <c r="CV623" s="107">
        <v>80.903979000000007</v>
      </c>
      <c r="CW623" s="107">
        <v>3398.7870969999999</v>
      </c>
      <c r="CX623" s="112">
        <v>915060.32709000004</v>
      </c>
      <c r="CY623" s="107">
        <v>60.774980999999997</v>
      </c>
      <c r="CZ623" s="107">
        <v>3250.1548389999998</v>
      </c>
      <c r="DA623" s="112">
        <v>610332.320129</v>
      </c>
      <c r="DB623" s="107">
        <v>40.536054</v>
      </c>
      <c r="DC623" s="107">
        <v>2166.1838710000002</v>
      </c>
      <c r="DD623" s="112">
        <v>304769.43077500002</v>
      </c>
      <c r="DE623" s="107">
        <v>20.241678</v>
      </c>
      <c r="DF623" s="107">
        <v>1721.567742</v>
      </c>
      <c r="DG623" s="107">
        <v>1626113.096349</v>
      </c>
      <c r="DH623" s="112">
        <v>1613377.844325</v>
      </c>
      <c r="DI623" s="107">
        <v>77.242898999999994</v>
      </c>
      <c r="DJ623" s="107">
        <v>3399.6483870000002</v>
      </c>
      <c r="DK623" s="112">
        <v>1220015.627993</v>
      </c>
      <c r="DL623" s="107">
        <v>58.410088999999999</v>
      </c>
      <c r="DM623" s="107">
        <v>3395.4935479999999</v>
      </c>
      <c r="DN623" s="112">
        <v>812976.12538600003</v>
      </c>
      <c r="DO623" s="107">
        <v>38.922459000000003</v>
      </c>
      <c r="DP623" s="107">
        <v>2307.393548</v>
      </c>
      <c r="DQ623" s="112">
        <v>406659.422265</v>
      </c>
      <c r="DR623" s="107">
        <v>19.469434</v>
      </c>
      <c r="DS623" s="107">
        <v>1786.2161289999999</v>
      </c>
      <c r="DT623" s="107">
        <v>122408.992375</v>
      </c>
      <c r="DU623" s="112">
        <v>122598.388572</v>
      </c>
      <c r="DV623" s="107">
        <v>125.50380199999999</v>
      </c>
      <c r="DW623" s="107">
        <v>3366.9096770000001</v>
      </c>
      <c r="DX623" s="112">
        <v>91832.097456000003</v>
      </c>
      <c r="DY623" s="107">
        <v>94.008392000000001</v>
      </c>
      <c r="DZ623" s="107">
        <v>3271.8774189999999</v>
      </c>
      <c r="EA623" s="112">
        <v>61171.632286</v>
      </c>
      <c r="EB623" s="107">
        <v>62.621316</v>
      </c>
      <c r="EC623" s="107">
        <v>2169.9354840000001</v>
      </c>
      <c r="ED623" s="112">
        <v>30608.466348000002</v>
      </c>
      <c r="EE623" s="107">
        <v>31.333845</v>
      </c>
      <c r="EF623" s="107">
        <v>1755.4387099999999</v>
      </c>
      <c r="EG623" s="107">
        <v>19600791.376063</v>
      </c>
      <c r="EH623" s="111">
        <v>19627754.320092998</v>
      </c>
      <c r="EI623" s="107">
        <v>55.428044</v>
      </c>
      <c r="EJ623" s="107">
        <v>3519.603306</v>
      </c>
      <c r="EK623" s="112">
        <v>17156222.670910001</v>
      </c>
      <c r="EL623" s="107">
        <v>48.448531000000003</v>
      </c>
      <c r="EM623" s="107">
        <v>2499.9330580000001</v>
      </c>
      <c r="EN623" s="112">
        <v>14725894.347391</v>
      </c>
      <c r="EO623" s="107">
        <v>41.585374999999999</v>
      </c>
      <c r="EP623" s="107">
        <v>2290.5214879999999</v>
      </c>
      <c r="EQ623" s="112">
        <v>12247973.177067</v>
      </c>
      <c r="ER623" s="107">
        <v>34.587817999999999</v>
      </c>
      <c r="ES623" s="107">
        <v>2096.090909</v>
      </c>
      <c r="ET623" s="112">
        <v>9807437.0070689991</v>
      </c>
      <c r="EU623" s="107">
        <v>27.695834999999999</v>
      </c>
      <c r="EV623" s="107">
        <v>1589.892562</v>
      </c>
      <c r="EW623" s="112">
        <v>7359737.9607520001</v>
      </c>
      <c r="EX623" s="107">
        <v>20.783625000000001</v>
      </c>
      <c r="EY623" s="107">
        <v>1336.805785</v>
      </c>
      <c r="EZ623" s="112">
        <v>4893268.5600039996</v>
      </c>
      <c r="FA623" s="107">
        <v>13.818407000000001</v>
      </c>
      <c r="FB623" s="107">
        <v>1203.9942149999999</v>
      </c>
      <c r="FC623" s="112">
        <v>2451127.3719210001</v>
      </c>
      <c r="FD623" s="107">
        <v>6.9218919999999997</v>
      </c>
      <c r="FE623" s="107">
        <v>1056.308264</v>
      </c>
      <c r="FF623" s="107">
        <v>11773.577388</v>
      </c>
      <c r="FG623" s="112">
        <v>11521.425648</v>
      </c>
      <c r="FH623" s="107">
        <v>34.040731000000001</v>
      </c>
      <c r="FI623" s="107">
        <v>892.78852500000005</v>
      </c>
      <c r="FJ623" s="112">
        <v>5871.6878740000002</v>
      </c>
      <c r="FK623" s="107">
        <v>17.348248000000002</v>
      </c>
      <c r="FL623" s="107">
        <v>862.71475399999997</v>
      </c>
      <c r="FM623" s="107">
        <v>37932.129491</v>
      </c>
      <c r="FN623" s="112">
        <v>37849.994769999998</v>
      </c>
      <c r="FO623" s="107">
        <v>277.10663099999999</v>
      </c>
      <c r="FP623" s="107">
        <v>902.54262300000005</v>
      </c>
      <c r="FQ623" s="112">
        <v>18963.457219</v>
      </c>
      <c r="FR623" s="107">
        <v>138.83488700000001</v>
      </c>
      <c r="FS623" s="107">
        <v>890.46393399999999</v>
      </c>
      <c r="FT623" s="107">
        <v>427.75864100000001</v>
      </c>
      <c r="FU623" s="107">
        <v>37.131825999999997</v>
      </c>
      <c r="FV623" s="107">
        <v>3409.8916669999999</v>
      </c>
      <c r="FW623" s="107">
        <v>442.88670400000001</v>
      </c>
      <c r="FX623" s="107">
        <v>38.445025999999999</v>
      </c>
      <c r="FY623" s="107">
        <v>3447.1374999999998</v>
      </c>
      <c r="FZ623" s="107">
        <v>19651811.252369002</v>
      </c>
      <c r="GA623" s="107">
        <v>132.69715199999999</v>
      </c>
      <c r="GB623" s="107">
        <v>3791.9064520000002</v>
      </c>
      <c r="GC623" s="107">
        <v>152874338.25549901</v>
      </c>
      <c r="GD623" s="107">
        <v>1032.2707170000001</v>
      </c>
      <c r="GE623" s="113">
        <v>3415.7062500000002</v>
      </c>
      <c r="GF623" s="113">
        <v>698.359016</v>
      </c>
      <c r="GG623" s="113">
        <v>18.399999999999999</v>
      </c>
      <c r="GH623" s="113">
        <v>77.8</v>
      </c>
      <c r="GI623" s="113">
        <v>57.7</v>
      </c>
      <c r="GJ623" s="113">
        <v>27.9</v>
      </c>
      <c r="GK623" s="113">
        <v>230</v>
      </c>
      <c r="GL623" s="107">
        <v>0</v>
      </c>
      <c r="GM623" s="107">
        <v>0</v>
      </c>
      <c r="GN623" s="107">
        <v>0</v>
      </c>
      <c r="GO623" s="133">
        <v>2</v>
      </c>
      <c r="GP623" s="133">
        <v>0</v>
      </c>
      <c r="GQ623" s="133">
        <v>0</v>
      </c>
      <c r="GR623" s="133" t="s">
        <v>1084</v>
      </c>
      <c r="GS623" s="72" t="s">
        <v>981</v>
      </c>
      <c r="GT623" s="72">
        <v>0.93130000000000002</v>
      </c>
      <c r="GU623" s="72">
        <v>0.94810000000000005</v>
      </c>
      <c r="GV623" s="72">
        <v>0.94640000000000002</v>
      </c>
      <c r="GW623" s="72">
        <v>0.92879999999999996</v>
      </c>
      <c r="GX623" s="72" t="s">
        <v>1085</v>
      </c>
      <c r="GY623" s="72">
        <v>0.99</v>
      </c>
      <c r="GZ623" s="72">
        <v>3000</v>
      </c>
      <c r="HA623" s="133" t="s">
        <v>1086</v>
      </c>
      <c r="HB623" s="133" t="s">
        <v>981</v>
      </c>
      <c r="HK623" s="115"/>
      <c r="HL623" s="115"/>
      <c r="HN623" s="116"/>
      <c r="HO623" s="116"/>
      <c r="HP623" s="116"/>
      <c r="HQ623" s="117"/>
      <c r="HR623" s="118"/>
      <c r="HS623" s="105"/>
      <c r="HT623" s="119"/>
      <c r="HU623" s="119"/>
      <c r="HV623" s="119"/>
      <c r="HW623" s="119"/>
    </row>
    <row r="624" spans="1:232" x14ac:dyDescent="0.25">
      <c r="A624" s="110" t="s">
        <v>1072</v>
      </c>
      <c r="B624" s="110" t="s">
        <v>1828</v>
      </c>
      <c r="C624" s="107" t="s">
        <v>1074</v>
      </c>
      <c r="D624" s="108">
        <v>2020</v>
      </c>
      <c r="E624" s="109" t="s">
        <v>1832</v>
      </c>
      <c r="F624" s="107" t="s">
        <v>309</v>
      </c>
      <c r="G624" s="107" t="s">
        <v>1076</v>
      </c>
      <c r="H624" s="107" t="s">
        <v>1076</v>
      </c>
      <c r="I624" s="107" t="s">
        <v>1076</v>
      </c>
      <c r="J624" s="107" t="s">
        <v>1076</v>
      </c>
      <c r="K624" s="107" t="s">
        <v>1076</v>
      </c>
      <c r="L624" s="107" t="s">
        <v>1076</v>
      </c>
      <c r="M624" s="107" t="s">
        <v>1076</v>
      </c>
      <c r="N624" s="107" t="s">
        <v>1076</v>
      </c>
      <c r="O624" s="107" t="s">
        <v>1076</v>
      </c>
      <c r="P624" s="107" t="s">
        <v>1076</v>
      </c>
      <c r="Q624" s="107" t="s">
        <v>1076</v>
      </c>
      <c r="R624" s="107" t="s">
        <v>1076</v>
      </c>
      <c r="S624" s="107" t="s">
        <v>1077</v>
      </c>
      <c r="T624" s="107" t="s">
        <v>1077</v>
      </c>
      <c r="U624" s="107" t="s">
        <v>1077</v>
      </c>
      <c r="V624" s="107" t="s">
        <v>1077</v>
      </c>
      <c r="W624" s="107" t="s">
        <v>305</v>
      </c>
      <c r="X624" s="105" t="s">
        <v>1822</v>
      </c>
      <c r="Y624" s="107" t="s">
        <v>296</v>
      </c>
      <c r="Z624" s="107">
        <v>4</v>
      </c>
      <c r="AA624" s="107" t="s">
        <v>1833</v>
      </c>
      <c r="AB624" s="110">
        <v>2</v>
      </c>
      <c r="AC624" s="110">
        <v>2</v>
      </c>
      <c r="AD624" s="107">
        <v>3100</v>
      </c>
      <c r="AE624" s="107">
        <v>16</v>
      </c>
      <c r="AF624" s="107">
        <v>2</v>
      </c>
      <c r="AG624" s="107">
        <v>131072</v>
      </c>
      <c r="AH624" s="107">
        <v>16</v>
      </c>
      <c r="AI624" s="107" t="s">
        <v>1834</v>
      </c>
      <c r="AJ624" s="110">
        <v>2</v>
      </c>
      <c r="AK624" s="110" t="s">
        <v>405</v>
      </c>
      <c r="AL624" s="107" t="s">
        <v>327</v>
      </c>
      <c r="AM624" s="107">
        <v>3</v>
      </c>
      <c r="AN624" s="110" t="s">
        <v>493</v>
      </c>
      <c r="AO624" s="110">
        <v>3000</v>
      </c>
      <c r="AP624" s="107" t="s">
        <v>1813</v>
      </c>
      <c r="AQ624" s="107" t="s">
        <v>1081</v>
      </c>
      <c r="AR624" s="107" t="s">
        <v>319</v>
      </c>
      <c r="AS624" s="107" t="s">
        <v>868</v>
      </c>
      <c r="AT624" s="107" t="s">
        <v>478</v>
      </c>
      <c r="AU624" s="111">
        <v>14.135137</v>
      </c>
      <c r="AV624" s="111">
        <v>16.363111</v>
      </c>
      <c r="AW624" s="111">
        <v>18.64218</v>
      </c>
      <c r="AX624" s="111">
        <v>11.24643</v>
      </c>
      <c r="AY624" s="111">
        <v>10.024177999999999</v>
      </c>
      <c r="AZ624" s="111">
        <v>16.204954000000001</v>
      </c>
      <c r="BA624" s="111">
        <v>13.652191999999999</v>
      </c>
      <c r="BB624" s="111">
        <v>30.683971</v>
      </c>
      <c r="BC624" s="111">
        <v>314.30690800000002</v>
      </c>
      <c r="BD624" s="111">
        <v>18.550943</v>
      </c>
      <c r="BE624" s="111">
        <v>118.088487</v>
      </c>
      <c r="BF624" s="111">
        <v>22.2</v>
      </c>
      <c r="BG624" s="107">
        <v>377151.07584100001</v>
      </c>
      <c r="BH624" s="112">
        <v>376797.96864799998</v>
      </c>
      <c r="BI624" s="111">
        <v>54.415973999999999</v>
      </c>
      <c r="BJ624" s="112">
        <v>2883.1290319999998</v>
      </c>
      <c r="BK624" s="112">
        <v>283077.46902000002</v>
      </c>
      <c r="BL624" s="111">
        <v>40.881155</v>
      </c>
      <c r="BM624" s="112">
        <v>2275.570968</v>
      </c>
      <c r="BN624" s="112">
        <v>188438.50505099999</v>
      </c>
      <c r="BO624" s="111">
        <v>27.213694</v>
      </c>
      <c r="BP624" s="112">
        <v>1979.1322580000001</v>
      </c>
      <c r="BQ624" s="112">
        <v>94165.538914999997</v>
      </c>
      <c r="BR624" s="111">
        <v>13.59909</v>
      </c>
      <c r="BS624" s="107">
        <v>1588.2451610000001</v>
      </c>
      <c r="BT624" s="107">
        <v>3947043.8264629999</v>
      </c>
      <c r="BU624" s="112">
        <v>3948024.4297489999</v>
      </c>
      <c r="BV624" s="107">
        <v>66.906470999999996</v>
      </c>
      <c r="BW624" s="107">
        <v>2922.2451609999998</v>
      </c>
      <c r="BX624" s="107">
        <v>2961002.420616</v>
      </c>
      <c r="BY624" s="107">
        <v>50.179583999999998</v>
      </c>
      <c r="BZ624" s="107">
        <v>2592.374194</v>
      </c>
      <c r="CA624" s="107">
        <v>1973380.5175369999</v>
      </c>
      <c r="CB624" s="107">
        <v>33.442529999999998</v>
      </c>
      <c r="CC624" s="107">
        <v>2202.4709680000001</v>
      </c>
      <c r="CD624" s="107">
        <v>986366.32979500003</v>
      </c>
      <c r="CE624" s="107">
        <v>16.715776000000002</v>
      </c>
      <c r="CF624" s="107">
        <v>1569.035484</v>
      </c>
      <c r="CG624" s="107">
        <v>1201714.705298</v>
      </c>
      <c r="CH624" s="112">
        <v>1238661.604482</v>
      </c>
      <c r="CI624" s="107">
        <v>77.676030999999995</v>
      </c>
      <c r="CJ624" s="107">
        <v>2790.732258</v>
      </c>
      <c r="CK624" s="107">
        <v>901345.59298299998</v>
      </c>
      <c r="CL624" s="107">
        <v>56.523063</v>
      </c>
      <c r="CM624" s="107">
        <v>2769.9096770000001</v>
      </c>
      <c r="CN624" s="107">
        <v>600958.62745899998</v>
      </c>
      <c r="CO624" s="107">
        <v>37.685903000000003</v>
      </c>
      <c r="CP624" s="107">
        <v>2066.374194</v>
      </c>
      <c r="CQ624" s="107">
        <v>300347.52887799998</v>
      </c>
      <c r="CR624" s="107">
        <v>18.834686999999999</v>
      </c>
      <c r="CS624" s="107">
        <v>1615.3645160000001</v>
      </c>
      <c r="CT624" s="107">
        <v>599316.49591099995</v>
      </c>
      <c r="CU624" s="107">
        <v>599159.327774</v>
      </c>
      <c r="CV624" s="107">
        <v>39.793984999999999</v>
      </c>
      <c r="CW624" s="107">
        <v>2780.4</v>
      </c>
      <c r="CX624" s="112">
        <v>449351.95811599999</v>
      </c>
      <c r="CY624" s="107">
        <v>29.844324</v>
      </c>
      <c r="CZ624" s="107">
        <v>1973.1709679999999</v>
      </c>
      <c r="DA624" s="112">
        <v>299767.10292999999</v>
      </c>
      <c r="DB624" s="107">
        <v>19.909441000000001</v>
      </c>
      <c r="DC624" s="107">
        <v>1782.6774190000001</v>
      </c>
      <c r="DD624" s="112">
        <v>149790.189809</v>
      </c>
      <c r="DE624" s="107">
        <v>9.9485200000000003</v>
      </c>
      <c r="DF624" s="107">
        <v>1503.464516</v>
      </c>
      <c r="DG624" s="107">
        <v>807640.40082800004</v>
      </c>
      <c r="DH624" s="112">
        <v>807112.61181200005</v>
      </c>
      <c r="DI624" s="107">
        <v>38.641734</v>
      </c>
      <c r="DJ624" s="107">
        <v>2797.6290319999998</v>
      </c>
      <c r="DK624" s="112">
        <v>605818.91594800004</v>
      </c>
      <c r="DL624" s="107">
        <v>29.004494999999999</v>
      </c>
      <c r="DM624" s="107">
        <v>2578.2709679999998</v>
      </c>
      <c r="DN624" s="112">
        <v>403806.00020399998</v>
      </c>
      <c r="DO624" s="107">
        <v>19.332822</v>
      </c>
      <c r="DP624" s="107">
        <v>1874.4</v>
      </c>
      <c r="DQ624" s="112">
        <v>201994.36061500001</v>
      </c>
      <c r="DR624" s="107">
        <v>9.6707850000000004</v>
      </c>
      <c r="DS624" s="107">
        <v>1534.9806450000001</v>
      </c>
      <c r="DT624" s="107">
        <v>60616.656009999999</v>
      </c>
      <c r="DU624" s="112">
        <v>60625.681662000003</v>
      </c>
      <c r="DV624" s="107">
        <v>62.062427</v>
      </c>
      <c r="DW624" s="107">
        <v>2788.2129030000001</v>
      </c>
      <c r="DX624" s="112">
        <v>45437.417947000002</v>
      </c>
      <c r="DY624" s="107">
        <v>46.514221999999997</v>
      </c>
      <c r="DZ624" s="107">
        <v>2602.2064519999999</v>
      </c>
      <c r="EA624" s="112">
        <v>30270.002123999999</v>
      </c>
      <c r="EB624" s="107">
        <v>30.987359000000001</v>
      </c>
      <c r="EC624" s="107">
        <v>1807.0935480000001</v>
      </c>
      <c r="ED624" s="112">
        <v>15134.195707000001</v>
      </c>
      <c r="EE624" s="107">
        <v>15.492855</v>
      </c>
      <c r="EF624" s="107">
        <v>1532.8193550000001</v>
      </c>
      <c r="EG624" s="107">
        <v>18881243.090852</v>
      </c>
      <c r="EH624" s="111">
        <v>18850748.356240001</v>
      </c>
      <c r="EI624" s="107">
        <v>53.233808000000003</v>
      </c>
      <c r="EJ624" s="107">
        <v>2888.6677690000001</v>
      </c>
      <c r="EK624" s="112">
        <v>16511411.768343</v>
      </c>
      <c r="EL624" s="107">
        <v>46.627609</v>
      </c>
      <c r="EM624" s="107">
        <v>2863.6214880000002</v>
      </c>
      <c r="EN624" s="112">
        <v>14180192.883169999</v>
      </c>
      <c r="EO624" s="107">
        <v>40.044333999999999</v>
      </c>
      <c r="EP624" s="107">
        <v>2581.904959</v>
      </c>
      <c r="EQ624" s="112">
        <v>11801724.983790001</v>
      </c>
      <c r="ER624" s="107">
        <v>33.327629999999999</v>
      </c>
      <c r="ES624" s="107">
        <v>2078.1694210000001</v>
      </c>
      <c r="ET624" s="112">
        <v>9449200.7431400008</v>
      </c>
      <c r="EU624" s="107">
        <v>26.684189</v>
      </c>
      <c r="EV624" s="107">
        <v>1921.1289260000001</v>
      </c>
      <c r="EW624" s="112">
        <v>7078959.1406709999</v>
      </c>
      <c r="EX624" s="107">
        <v>19.990715999999999</v>
      </c>
      <c r="EY624" s="107">
        <v>1452.9165290000001</v>
      </c>
      <c r="EZ624" s="112">
        <v>4730692.1149880001</v>
      </c>
      <c r="FA624" s="107">
        <v>13.359298000000001</v>
      </c>
      <c r="FB624" s="107">
        <v>1101.906612</v>
      </c>
      <c r="FC624" s="112">
        <v>2361742.3700540001</v>
      </c>
      <c r="FD624" s="107">
        <v>6.6694719999999998</v>
      </c>
      <c r="FE624" s="107">
        <v>955.73636399999998</v>
      </c>
      <c r="FF624" s="107">
        <v>12018.873729999999</v>
      </c>
      <c r="FG624" s="112">
        <v>11767.35347</v>
      </c>
      <c r="FH624" s="107">
        <v>34.767339</v>
      </c>
      <c r="FI624" s="107">
        <v>827.85573799999997</v>
      </c>
      <c r="FJ624" s="112">
        <v>6014.8686280000002</v>
      </c>
      <c r="FK624" s="107">
        <v>17.771284000000001</v>
      </c>
      <c r="FL624" s="107">
        <v>792.70655699999998</v>
      </c>
      <c r="FM624" s="107">
        <v>51665.312920999997</v>
      </c>
      <c r="FN624" s="112">
        <v>50279.000634000004</v>
      </c>
      <c r="FO624" s="107">
        <v>368.10162300000002</v>
      </c>
      <c r="FP624" s="107">
        <v>846.78524600000003</v>
      </c>
      <c r="FQ624" s="112">
        <v>25813.900881000001</v>
      </c>
      <c r="FR624" s="107">
        <v>188.98821899999999</v>
      </c>
      <c r="FS624" s="107">
        <v>831.61311499999999</v>
      </c>
      <c r="FT624" s="107">
        <v>576.63271699999996</v>
      </c>
      <c r="FU624" s="107">
        <v>50.054923000000002</v>
      </c>
      <c r="FV624" s="107">
        <v>2722.9960000000001</v>
      </c>
      <c r="FW624" s="107">
        <v>574.31419500000004</v>
      </c>
      <c r="FX624" s="107">
        <v>49.853662999999997</v>
      </c>
      <c r="FY624" s="107">
        <v>2662.961538</v>
      </c>
      <c r="FZ624" s="107">
        <v>12694802.006468</v>
      </c>
      <c r="GA624" s="107">
        <v>85.720550000000003</v>
      </c>
      <c r="GB624" s="107">
        <v>2863.2096769999998</v>
      </c>
      <c r="GC624" s="107">
        <v>50076953.435754001</v>
      </c>
      <c r="GD624" s="107">
        <v>338.140287</v>
      </c>
      <c r="GE624" s="113">
        <v>2863.4483869999999</v>
      </c>
      <c r="GF624" s="113">
        <v>644.14590199999998</v>
      </c>
      <c r="GG624" s="113">
        <v>14</v>
      </c>
      <c r="GH624" s="113">
        <v>98.2</v>
      </c>
      <c r="GI624" s="113">
        <v>46.8</v>
      </c>
      <c r="GJ624" s="113">
        <v>22.2</v>
      </c>
      <c r="GK624" s="113">
        <v>230</v>
      </c>
      <c r="GL624" s="107">
        <v>0</v>
      </c>
      <c r="GM624" s="107">
        <v>0</v>
      </c>
      <c r="GN624" s="107">
        <v>0</v>
      </c>
      <c r="GO624" s="133">
        <v>2</v>
      </c>
      <c r="GP624" s="133">
        <v>0</v>
      </c>
      <c r="GQ624" s="133">
        <v>0</v>
      </c>
      <c r="GR624" s="133" t="s">
        <v>1084</v>
      </c>
      <c r="GS624" s="72" t="s">
        <v>981</v>
      </c>
      <c r="GT624" s="72">
        <v>0.93130000000000002</v>
      </c>
      <c r="GU624" s="72">
        <v>0.94810000000000005</v>
      </c>
      <c r="GV624" s="72">
        <v>0.94640000000000002</v>
      </c>
      <c r="GW624" s="72">
        <v>0.92879999999999996</v>
      </c>
      <c r="GX624" s="72" t="s">
        <v>1085</v>
      </c>
      <c r="GY624" s="72">
        <v>1.99</v>
      </c>
      <c r="GZ624" s="72">
        <v>3000</v>
      </c>
      <c r="HA624" s="133" t="s">
        <v>1086</v>
      </c>
      <c r="HB624" s="133" t="s">
        <v>981</v>
      </c>
      <c r="HK624" s="115"/>
      <c r="HL624" s="115"/>
      <c r="HN624" s="116"/>
      <c r="HO624" s="116"/>
      <c r="HP624" s="116"/>
      <c r="HQ624" s="117"/>
      <c r="HR624" s="118"/>
      <c r="HS624" s="105"/>
      <c r="HT624" s="119"/>
      <c r="HU624" s="119"/>
      <c r="HV624" s="119"/>
      <c r="HW624" s="119"/>
    </row>
    <row r="625" spans="1:231" x14ac:dyDescent="0.25">
      <c r="A625" s="110" t="s">
        <v>1072</v>
      </c>
      <c r="B625" s="110" t="s">
        <v>1828</v>
      </c>
      <c r="C625" s="107" t="s">
        <v>1074</v>
      </c>
      <c r="D625" s="107">
        <v>2020</v>
      </c>
      <c r="E625" s="109" t="s">
        <v>1835</v>
      </c>
      <c r="F625" s="107" t="s">
        <v>49</v>
      </c>
      <c r="G625" s="107" t="s">
        <v>1076</v>
      </c>
      <c r="H625" s="107" t="s">
        <v>1076</v>
      </c>
      <c r="I625" s="107" t="s">
        <v>1076</v>
      </c>
      <c r="J625" s="107" t="s">
        <v>1076</v>
      </c>
      <c r="K625" s="107" t="s">
        <v>1076</v>
      </c>
      <c r="L625" s="107" t="s">
        <v>1076</v>
      </c>
      <c r="M625" s="107" t="s">
        <v>1076</v>
      </c>
      <c r="N625" s="107" t="s">
        <v>1076</v>
      </c>
      <c r="O625" s="107" t="s">
        <v>1076</v>
      </c>
      <c r="P625" s="107" t="s">
        <v>1076</v>
      </c>
      <c r="Q625" s="107" t="s">
        <v>1076</v>
      </c>
      <c r="R625" s="107" t="s">
        <v>1076</v>
      </c>
      <c r="S625" s="107" t="s">
        <v>1077</v>
      </c>
      <c r="T625" s="107" t="s">
        <v>1077</v>
      </c>
      <c r="U625" s="107" t="s">
        <v>1077</v>
      </c>
      <c r="V625" s="107" t="s">
        <v>1077</v>
      </c>
      <c r="W625" s="107" t="s">
        <v>305</v>
      </c>
      <c r="X625" s="105" t="s">
        <v>1822</v>
      </c>
      <c r="Y625" s="107" t="s">
        <v>296</v>
      </c>
      <c r="Z625" s="107">
        <v>4</v>
      </c>
      <c r="AA625" s="107" t="s">
        <v>1836</v>
      </c>
      <c r="AB625" s="110">
        <v>2</v>
      </c>
      <c r="AC625" s="110">
        <v>2</v>
      </c>
      <c r="AD625" s="107">
        <v>2000</v>
      </c>
      <c r="AE625" s="107">
        <v>32</v>
      </c>
      <c r="AF625" s="107">
        <v>2</v>
      </c>
      <c r="AG625" s="107">
        <v>262144</v>
      </c>
      <c r="AH625" s="107">
        <v>16</v>
      </c>
      <c r="AI625" s="107" t="s">
        <v>1837</v>
      </c>
      <c r="AJ625" s="110">
        <v>2</v>
      </c>
      <c r="AK625" s="110" t="s">
        <v>405</v>
      </c>
      <c r="AL625" s="107" t="s">
        <v>327</v>
      </c>
      <c r="AM625" s="107">
        <v>3</v>
      </c>
      <c r="AN625" s="110" t="s">
        <v>493</v>
      </c>
      <c r="AO625" s="110">
        <v>3000</v>
      </c>
      <c r="AP625" s="107" t="s">
        <v>1813</v>
      </c>
      <c r="AQ625" s="107" t="s">
        <v>1081</v>
      </c>
      <c r="AR625" s="107" t="s">
        <v>319</v>
      </c>
      <c r="AS625" s="107" t="s">
        <v>868</v>
      </c>
      <c r="AT625" s="107" t="s">
        <v>478</v>
      </c>
      <c r="AU625" s="111">
        <v>18.751674999999999</v>
      </c>
      <c r="AV625" s="111">
        <v>21.931811</v>
      </c>
      <c r="AW625" s="111">
        <v>25.820329000000001</v>
      </c>
      <c r="AX625" s="111">
        <v>14.875398000000001</v>
      </c>
      <c r="AY625" s="111">
        <v>14.071058000000001</v>
      </c>
      <c r="AZ625" s="111">
        <v>23.060129</v>
      </c>
      <c r="BA625" s="111">
        <v>17.998581000000001</v>
      </c>
      <c r="BB625" s="111">
        <v>29.564140999999999</v>
      </c>
      <c r="BC625" s="111">
        <v>251.36874599999999</v>
      </c>
      <c r="BD625" s="111">
        <v>25.870417</v>
      </c>
      <c r="BE625" s="111">
        <v>227.18841699999999</v>
      </c>
      <c r="BF625" s="111">
        <v>31.2</v>
      </c>
      <c r="BG625" s="107">
        <v>553769.12567900005</v>
      </c>
      <c r="BH625" s="112">
        <v>553054.045193</v>
      </c>
      <c r="BI625" s="111">
        <v>79.870320000000007</v>
      </c>
      <c r="BJ625" s="112">
        <v>2973.0222220000001</v>
      </c>
      <c r="BK625" s="112">
        <v>415318.19944</v>
      </c>
      <c r="BL625" s="111">
        <v>59.978943999999998</v>
      </c>
      <c r="BM625" s="112">
        <v>2777.7194439999998</v>
      </c>
      <c r="BN625" s="112">
        <v>276971.07588000002</v>
      </c>
      <c r="BO625" s="111">
        <v>39.999288999999997</v>
      </c>
      <c r="BP625" s="112">
        <v>2190.7027779999999</v>
      </c>
      <c r="BQ625" s="112">
        <v>138499.43468199999</v>
      </c>
      <c r="BR625" s="111">
        <v>20.001650999999999</v>
      </c>
      <c r="BS625" s="107">
        <v>1713.4527780000001</v>
      </c>
      <c r="BT625" s="107">
        <v>5603737.465353</v>
      </c>
      <c r="BU625" s="112">
        <v>5602842.918966</v>
      </c>
      <c r="BV625" s="107">
        <v>94.950388000000004</v>
      </c>
      <c r="BW625" s="107">
        <v>3033.7027779999999</v>
      </c>
      <c r="BX625" s="107">
        <v>4202803.1916300002</v>
      </c>
      <c r="BY625" s="107">
        <v>71.224162000000007</v>
      </c>
      <c r="BZ625" s="107">
        <v>2753.3638890000002</v>
      </c>
      <c r="CA625" s="107">
        <v>2801586.0413210001</v>
      </c>
      <c r="CB625" s="107">
        <v>47.477983000000002</v>
      </c>
      <c r="CC625" s="107">
        <v>2337.833333</v>
      </c>
      <c r="CD625" s="107">
        <v>1400724.8961100001</v>
      </c>
      <c r="CE625" s="107">
        <v>23.737836999999999</v>
      </c>
      <c r="CF625" s="107">
        <v>1686.9777779999999</v>
      </c>
      <c r="CG625" s="107">
        <v>1699636.8196159999</v>
      </c>
      <c r="CH625" s="112">
        <v>1690751.3998519999</v>
      </c>
      <c r="CI625" s="107">
        <v>106.026422</v>
      </c>
      <c r="CJ625" s="107">
        <v>2801.7750000000001</v>
      </c>
      <c r="CK625" s="107">
        <v>1274603.767801</v>
      </c>
      <c r="CL625" s="107">
        <v>79.929951000000003</v>
      </c>
      <c r="CM625" s="107">
        <v>2789.4277780000002</v>
      </c>
      <c r="CN625" s="107">
        <v>849861.81997900002</v>
      </c>
      <c r="CO625" s="107">
        <v>53.294533999999999</v>
      </c>
      <c r="CP625" s="107">
        <v>2088.583333</v>
      </c>
      <c r="CQ625" s="107">
        <v>424922.153743</v>
      </c>
      <c r="CR625" s="107">
        <v>26.646718</v>
      </c>
      <c r="CS625" s="107">
        <v>1658.833333</v>
      </c>
      <c r="CT625" s="107">
        <v>861629.18529499997</v>
      </c>
      <c r="CU625" s="107">
        <v>861762.92951000005</v>
      </c>
      <c r="CV625" s="107">
        <v>57.235162000000003</v>
      </c>
      <c r="CW625" s="107">
        <v>2782.7805560000002</v>
      </c>
      <c r="CX625" s="112">
        <v>646314.43305999995</v>
      </c>
      <c r="CY625" s="107">
        <v>42.925856000000003</v>
      </c>
      <c r="CZ625" s="107">
        <v>2614.0722219999998</v>
      </c>
      <c r="DA625" s="112">
        <v>430908.66851799999</v>
      </c>
      <c r="DB625" s="107">
        <v>28.619388000000001</v>
      </c>
      <c r="DC625" s="107">
        <v>1807.2361109999999</v>
      </c>
      <c r="DD625" s="112">
        <v>215447.456982</v>
      </c>
      <c r="DE625" s="107">
        <v>14.309237</v>
      </c>
      <c r="DF625" s="107">
        <v>1563.05</v>
      </c>
      <c r="DG625" s="107">
        <v>1173522.091425</v>
      </c>
      <c r="DH625" s="112">
        <v>1173502.0577080001</v>
      </c>
      <c r="DI625" s="107">
        <v>56.183182000000002</v>
      </c>
      <c r="DJ625" s="107">
        <v>2806.8611110000002</v>
      </c>
      <c r="DK625" s="112">
        <v>880141.95871699997</v>
      </c>
      <c r="DL625" s="107">
        <v>42.138125000000002</v>
      </c>
      <c r="DM625" s="107">
        <v>2765.1944440000002</v>
      </c>
      <c r="DN625" s="112">
        <v>586996.52198700001</v>
      </c>
      <c r="DO625" s="107">
        <v>28.103344</v>
      </c>
      <c r="DP625" s="107">
        <v>1908.3888890000001</v>
      </c>
      <c r="DQ625" s="112">
        <v>293215.56303199998</v>
      </c>
      <c r="DR625" s="107">
        <v>14.038138</v>
      </c>
      <c r="DS625" s="107">
        <v>1608.5277779999999</v>
      </c>
      <c r="DT625" s="107">
        <v>88028.246174999993</v>
      </c>
      <c r="DU625" s="112">
        <v>88056.083704999997</v>
      </c>
      <c r="DV625" s="107">
        <v>90.142892000000003</v>
      </c>
      <c r="DW625" s="107">
        <v>2795.6972219999998</v>
      </c>
      <c r="DX625" s="112">
        <v>66078.870041999995</v>
      </c>
      <c r="DY625" s="107">
        <v>67.644847999999996</v>
      </c>
      <c r="DZ625" s="107">
        <v>2690</v>
      </c>
      <c r="EA625" s="112">
        <v>43999.589923</v>
      </c>
      <c r="EB625" s="107">
        <v>45.042319999999997</v>
      </c>
      <c r="EC625" s="107">
        <v>1830.1722219999999</v>
      </c>
      <c r="ED625" s="112">
        <v>21989.431473000001</v>
      </c>
      <c r="EE625" s="107">
        <v>22.510551</v>
      </c>
      <c r="EF625" s="107">
        <v>1588.5166670000001</v>
      </c>
      <c r="EG625" s="107">
        <v>27391665.583496001</v>
      </c>
      <c r="EH625" s="111">
        <v>27151541.413102999</v>
      </c>
      <c r="EI625" s="107">
        <v>76.674937</v>
      </c>
      <c r="EJ625" s="107">
        <v>2927.6873019999998</v>
      </c>
      <c r="EK625" s="112">
        <v>23973023.350880001</v>
      </c>
      <c r="EL625" s="107">
        <v>67.698920999999999</v>
      </c>
      <c r="EM625" s="107">
        <v>2886.2952380000002</v>
      </c>
      <c r="EN625" s="112">
        <v>20572400.123732001</v>
      </c>
      <c r="EO625" s="107">
        <v>58.095688000000003</v>
      </c>
      <c r="EP625" s="107">
        <v>2736.6730160000002</v>
      </c>
      <c r="EQ625" s="112">
        <v>17102024.003660001</v>
      </c>
      <c r="ER625" s="107">
        <v>48.295476000000001</v>
      </c>
      <c r="ES625" s="107">
        <v>2237.2055559999999</v>
      </c>
      <c r="ET625" s="112">
        <v>13697355.735509001</v>
      </c>
      <c r="EU625" s="107">
        <v>38.680819999999997</v>
      </c>
      <c r="EV625" s="107">
        <v>2006.626984</v>
      </c>
      <c r="EW625" s="112">
        <v>10267800.845928</v>
      </c>
      <c r="EX625" s="107">
        <v>28.995885000000001</v>
      </c>
      <c r="EY625" s="107">
        <v>1847.931746</v>
      </c>
      <c r="EZ625" s="112">
        <v>6847999.1114539998</v>
      </c>
      <c r="FA625" s="107">
        <v>19.338493</v>
      </c>
      <c r="FB625" s="107">
        <v>1426.9706349999999</v>
      </c>
      <c r="FC625" s="112">
        <v>3429902.737435</v>
      </c>
      <c r="FD625" s="107">
        <v>9.6859169999999999</v>
      </c>
      <c r="FE625" s="107">
        <v>1014.87619</v>
      </c>
      <c r="FF625" s="107">
        <v>11864.714984</v>
      </c>
      <c r="FG625" s="112">
        <v>11617.371236999999</v>
      </c>
      <c r="FH625" s="107">
        <v>34.324207000000001</v>
      </c>
      <c r="FI625" s="107">
        <v>844.62424199999998</v>
      </c>
      <c r="FJ625" s="112">
        <v>5937.6587790000003</v>
      </c>
      <c r="FK625" s="107">
        <v>17.543161999999999</v>
      </c>
      <c r="FL625" s="107">
        <v>815.66969700000004</v>
      </c>
      <c r="FM625" s="107">
        <v>41313.377816</v>
      </c>
      <c r="FN625" s="112">
        <v>41547.869167999997</v>
      </c>
      <c r="FO625" s="107">
        <v>304.17943600000001</v>
      </c>
      <c r="FP625" s="107">
        <v>859.32575799999995</v>
      </c>
      <c r="FQ625" s="112">
        <v>20675.165735999999</v>
      </c>
      <c r="FR625" s="107">
        <v>151.366613</v>
      </c>
      <c r="FS625" s="107">
        <v>847.96818199999996</v>
      </c>
      <c r="FT625" s="107">
        <v>889.64887399999998</v>
      </c>
      <c r="FU625" s="107">
        <v>77.226465000000005</v>
      </c>
      <c r="FV625" s="107">
        <v>2990.9333329999999</v>
      </c>
      <c r="FW625" s="107">
        <v>892.51482899999996</v>
      </c>
      <c r="FX625" s="107">
        <v>77.475245999999999</v>
      </c>
      <c r="FY625" s="107">
        <v>2988.9285709999999</v>
      </c>
      <c r="FZ625" s="107">
        <v>17756782.954983</v>
      </c>
      <c r="GA625" s="107">
        <v>119.901138</v>
      </c>
      <c r="GB625" s="107">
        <v>2929.2555560000001</v>
      </c>
      <c r="GC625" s="107">
        <v>96288040.729031995</v>
      </c>
      <c r="GD625" s="107">
        <v>650.176648</v>
      </c>
      <c r="GE625" s="113">
        <v>2861.8388890000001</v>
      </c>
      <c r="GF625" s="113">
        <v>665.168182</v>
      </c>
      <c r="GG625" s="113">
        <v>19.100000000000001</v>
      </c>
      <c r="GH625" s="113">
        <v>86.2</v>
      </c>
      <c r="GI625" s="113">
        <v>76.7</v>
      </c>
      <c r="GJ625" s="113">
        <v>31.3</v>
      </c>
      <c r="GK625" s="113">
        <v>230</v>
      </c>
      <c r="GL625" s="107">
        <v>0</v>
      </c>
      <c r="GM625" s="107">
        <v>0</v>
      </c>
      <c r="GN625" s="107">
        <v>0</v>
      </c>
      <c r="GO625" s="133">
        <v>4</v>
      </c>
      <c r="GP625" s="133">
        <v>0</v>
      </c>
      <c r="GQ625" s="133">
        <v>0</v>
      </c>
      <c r="GR625" s="133" t="s">
        <v>1084</v>
      </c>
      <c r="GS625" s="72" t="s">
        <v>981</v>
      </c>
      <c r="GT625" s="72">
        <v>0.93130000000000002</v>
      </c>
      <c r="GU625" s="72">
        <v>0.94810000000000005</v>
      </c>
      <c r="GV625" s="72">
        <v>0.94640000000000002</v>
      </c>
      <c r="GW625" s="72">
        <v>0.92879999999999996</v>
      </c>
      <c r="GX625" s="72" t="s">
        <v>1085</v>
      </c>
      <c r="GY625" s="72">
        <v>2.99</v>
      </c>
      <c r="GZ625" s="72">
        <v>3000</v>
      </c>
      <c r="HA625" s="133" t="s">
        <v>1086</v>
      </c>
      <c r="HB625" s="133" t="s">
        <v>981</v>
      </c>
      <c r="HK625" s="115"/>
      <c r="HL625" s="115"/>
      <c r="HN625" s="116"/>
      <c r="HO625" s="116"/>
      <c r="HP625" s="116"/>
      <c r="HQ625" s="117"/>
      <c r="HR625" s="118"/>
      <c r="HS625" s="105"/>
      <c r="HT625" s="119"/>
      <c r="HU625" s="119"/>
      <c r="HV625" s="119"/>
      <c r="HW625" s="119"/>
    </row>
    <row r="626" spans="1:231" x14ac:dyDescent="0.25">
      <c r="A626" s="110" t="s">
        <v>1072</v>
      </c>
      <c r="B626" s="110" t="s">
        <v>1838</v>
      </c>
      <c r="C626" s="107" t="s">
        <v>1095</v>
      </c>
      <c r="D626" s="107">
        <v>2018</v>
      </c>
      <c r="E626" s="109" t="s">
        <v>1839</v>
      </c>
      <c r="F626" s="107" t="s">
        <v>300</v>
      </c>
      <c r="G626" s="107" t="s">
        <v>1076</v>
      </c>
      <c r="H626" s="107" t="s">
        <v>1076</v>
      </c>
      <c r="I626" s="107" t="s">
        <v>1076</v>
      </c>
      <c r="J626" s="107" t="s">
        <v>1076</v>
      </c>
      <c r="K626" s="107" t="s">
        <v>1076</v>
      </c>
      <c r="L626" s="107" t="s">
        <v>1076</v>
      </c>
      <c r="M626" s="107" t="s">
        <v>1076</v>
      </c>
      <c r="N626" s="107" t="s">
        <v>1076</v>
      </c>
      <c r="O626" s="107" t="s">
        <v>1076</v>
      </c>
      <c r="P626" s="107" t="s">
        <v>1076</v>
      </c>
      <c r="Q626" s="107" t="s">
        <v>1076</v>
      </c>
      <c r="R626" s="107" t="s">
        <v>1076</v>
      </c>
      <c r="S626" s="107" t="s">
        <v>1076</v>
      </c>
      <c r="T626" s="107" t="s">
        <v>1077</v>
      </c>
      <c r="U626" s="107" t="s">
        <v>1077</v>
      </c>
      <c r="V626" s="107" t="s">
        <v>1077</v>
      </c>
      <c r="W626" s="107" t="s">
        <v>305</v>
      </c>
      <c r="X626" s="105" t="s">
        <v>1822</v>
      </c>
      <c r="Y626" s="107" t="s">
        <v>296</v>
      </c>
      <c r="Z626" s="107">
        <v>2</v>
      </c>
      <c r="AA626" s="107" t="s">
        <v>1825</v>
      </c>
      <c r="AB626" s="110">
        <v>4</v>
      </c>
      <c r="AC626" s="110">
        <v>4</v>
      </c>
      <c r="AD626" s="107">
        <v>2600</v>
      </c>
      <c r="AE626" s="107">
        <v>56</v>
      </c>
      <c r="AF626" s="107">
        <v>2</v>
      </c>
      <c r="AG626" s="107">
        <v>786432</v>
      </c>
      <c r="AH626" s="107">
        <v>24</v>
      </c>
      <c r="AI626" s="107" t="s">
        <v>1840</v>
      </c>
      <c r="AJ626" s="110">
        <v>2</v>
      </c>
      <c r="AK626" s="110" t="s">
        <v>405</v>
      </c>
      <c r="AL626" s="107" t="s">
        <v>316</v>
      </c>
      <c r="AM626" s="107">
        <v>3</v>
      </c>
      <c r="AN626" s="110" t="s">
        <v>493</v>
      </c>
      <c r="AO626" s="110">
        <v>3000</v>
      </c>
      <c r="AP626" s="107" t="s">
        <v>1158</v>
      </c>
      <c r="AQ626" s="107" t="s">
        <v>1254</v>
      </c>
      <c r="AR626" s="107" t="s">
        <v>319</v>
      </c>
      <c r="AS626" s="107" t="s">
        <v>893</v>
      </c>
      <c r="AT626" s="107" t="s">
        <v>478</v>
      </c>
      <c r="AU626" s="111">
        <v>14.581516000000001</v>
      </c>
      <c r="AV626" s="111">
        <v>18.554683000000001</v>
      </c>
      <c r="AW626" s="111">
        <v>21.183145</v>
      </c>
      <c r="AX626" s="111">
        <v>12.518667000000001</v>
      </c>
      <c r="AY626" s="111">
        <v>13.111988999999999</v>
      </c>
      <c r="AZ626" s="111">
        <v>20.147808999999999</v>
      </c>
      <c r="BA626" s="111">
        <v>11.998469</v>
      </c>
      <c r="BB626" s="111">
        <v>4.4646420000000004</v>
      </c>
      <c r="BC626" s="111">
        <v>13.027704999999999</v>
      </c>
      <c r="BD626" s="111">
        <v>17.245418999999998</v>
      </c>
      <c r="BE626" s="111">
        <v>324.57145700000001</v>
      </c>
      <c r="BF626" s="111">
        <v>24.1</v>
      </c>
      <c r="BG626" s="107">
        <v>371371.671692</v>
      </c>
      <c r="BH626" s="112">
        <v>362584.33699400001</v>
      </c>
      <c r="BI626" s="111">
        <v>52.363286000000002</v>
      </c>
      <c r="BJ626" s="112">
        <v>2349.070968</v>
      </c>
      <c r="BK626" s="112">
        <v>277306.54820299998</v>
      </c>
      <c r="BL626" s="111">
        <v>40.047736999999998</v>
      </c>
      <c r="BM626" s="112">
        <v>2283.5516130000001</v>
      </c>
      <c r="BN626" s="112">
        <v>185722.894695</v>
      </c>
      <c r="BO626" s="111">
        <v>26.821514000000001</v>
      </c>
      <c r="BP626" s="112">
        <v>2017.4774190000001</v>
      </c>
      <c r="BQ626" s="112">
        <v>92795.437063000005</v>
      </c>
      <c r="BR626" s="111">
        <v>13.401223999999999</v>
      </c>
      <c r="BS626" s="107">
        <v>1540.6580650000001</v>
      </c>
      <c r="BT626" s="107">
        <v>3825364.1585880001</v>
      </c>
      <c r="BU626" s="112">
        <v>3768073.6241159998</v>
      </c>
      <c r="BV626" s="107">
        <v>63.856876999999997</v>
      </c>
      <c r="BW626" s="107">
        <v>2441.8258059999998</v>
      </c>
      <c r="BX626" s="107">
        <v>2869841.9531649998</v>
      </c>
      <c r="BY626" s="107">
        <v>48.634703999999999</v>
      </c>
      <c r="BZ626" s="107">
        <v>2358.893548</v>
      </c>
      <c r="CA626" s="107">
        <v>1912462.5596390001</v>
      </c>
      <c r="CB626" s="107">
        <v>32.410164999999999</v>
      </c>
      <c r="CC626" s="107">
        <v>1875.1322580000001</v>
      </c>
      <c r="CD626" s="107">
        <v>956379.95054899994</v>
      </c>
      <c r="CE626" s="107">
        <v>16.207602000000001</v>
      </c>
      <c r="CF626" s="107">
        <v>1274.33871</v>
      </c>
      <c r="CG626" s="107">
        <v>1119983.423373</v>
      </c>
      <c r="CH626" s="112">
        <v>1165373.499909</v>
      </c>
      <c r="CI626" s="107">
        <v>73.080160000000006</v>
      </c>
      <c r="CJ626" s="107">
        <v>2251.3322579999999</v>
      </c>
      <c r="CK626" s="107">
        <v>837995.59424500004</v>
      </c>
      <c r="CL626" s="107">
        <v>52.550407</v>
      </c>
      <c r="CM626" s="107">
        <v>2179.4967740000002</v>
      </c>
      <c r="CN626" s="107">
        <v>559959.49784199998</v>
      </c>
      <c r="CO626" s="107">
        <v>35.114862000000002</v>
      </c>
      <c r="CP626" s="107">
        <v>1891.3</v>
      </c>
      <c r="CQ626" s="107">
        <v>279932.18498700002</v>
      </c>
      <c r="CR626" s="107">
        <v>17.554448000000001</v>
      </c>
      <c r="CS626" s="107">
        <v>1266.880645</v>
      </c>
      <c r="CT626" s="107">
        <v>649083.53125500004</v>
      </c>
      <c r="CU626" s="107">
        <v>633443.28715600003</v>
      </c>
      <c r="CV626" s="107">
        <v>42.071001000000003</v>
      </c>
      <c r="CW626" s="107">
        <v>2176.8870969999998</v>
      </c>
      <c r="CX626" s="112">
        <v>484971.38283299998</v>
      </c>
      <c r="CY626" s="107">
        <v>32.210037</v>
      </c>
      <c r="CZ626" s="107">
        <v>2181.83871</v>
      </c>
      <c r="DA626" s="112">
        <v>324598.09697900002</v>
      </c>
      <c r="DB626" s="107">
        <v>21.558626</v>
      </c>
      <c r="DC626" s="107">
        <v>1853.451613</v>
      </c>
      <c r="DD626" s="112">
        <v>162308.83837099999</v>
      </c>
      <c r="DE626" s="107">
        <v>10.779963</v>
      </c>
      <c r="DF626" s="107">
        <v>1456.6</v>
      </c>
      <c r="DG626" s="107">
        <v>942295.61502799997</v>
      </c>
      <c r="DH626" s="112">
        <v>962268.53916499997</v>
      </c>
      <c r="DI626" s="107">
        <v>46.070059000000001</v>
      </c>
      <c r="DJ626" s="107">
        <v>2252.625806</v>
      </c>
      <c r="DK626" s="112">
        <v>707618.38155499997</v>
      </c>
      <c r="DL626" s="107">
        <v>33.878298000000001</v>
      </c>
      <c r="DM626" s="107">
        <v>2137.4</v>
      </c>
      <c r="DN626" s="112">
        <v>471367.38766000001</v>
      </c>
      <c r="DO626" s="107">
        <v>22.567425</v>
      </c>
      <c r="DP626" s="107">
        <v>1917.919355</v>
      </c>
      <c r="DQ626" s="112">
        <v>235655.04828399999</v>
      </c>
      <c r="DR626" s="107">
        <v>11.282341000000001</v>
      </c>
      <c r="DS626" s="107">
        <v>1455.9354840000001</v>
      </c>
      <c r="DT626" s="107">
        <v>68721.552219999998</v>
      </c>
      <c r="DU626" s="112">
        <v>67543.389886999998</v>
      </c>
      <c r="DV626" s="107">
        <v>69.144075000000001</v>
      </c>
      <c r="DW626" s="107">
        <v>2223.1774190000001</v>
      </c>
      <c r="DX626" s="112">
        <v>51784.326488999999</v>
      </c>
      <c r="DY626" s="107">
        <v>53.011544000000001</v>
      </c>
      <c r="DZ626" s="107">
        <v>2108.3677419999999</v>
      </c>
      <c r="EA626" s="112">
        <v>34371.383346000002</v>
      </c>
      <c r="EB626" s="107">
        <v>35.185938</v>
      </c>
      <c r="EC626" s="107">
        <v>1920.6774190000001</v>
      </c>
      <c r="ED626" s="112">
        <v>17195.014525999999</v>
      </c>
      <c r="EE626" s="107">
        <v>17.602512999999998</v>
      </c>
      <c r="EF626" s="107">
        <v>1530.3225809999999</v>
      </c>
      <c r="EG626" s="107">
        <v>17404980.855229001</v>
      </c>
      <c r="EH626" s="111">
        <v>17207161.062415998</v>
      </c>
      <c r="EI626" s="107">
        <v>48.592379000000001</v>
      </c>
      <c r="EJ626" s="107">
        <v>2364.6685950000001</v>
      </c>
      <c r="EK626" s="112">
        <v>15217978.517836999</v>
      </c>
      <c r="EL626" s="107">
        <v>42.975002000000003</v>
      </c>
      <c r="EM626" s="107">
        <v>2293.1157020000001</v>
      </c>
      <c r="EN626" s="112">
        <v>13049352.661031</v>
      </c>
      <c r="EO626" s="107">
        <v>36.850884000000001</v>
      </c>
      <c r="EP626" s="107">
        <v>2178.8438019999999</v>
      </c>
      <c r="EQ626" s="112">
        <v>10875829.637592001</v>
      </c>
      <c r="ER626" s="107">
        <v>30.712935999999999</v>
      </c>
      <c r="ES626" s="107">
        <v>2154.5727270000002</v>
      </c>
      <c r="ET626" s="112">
        <v>8714180.2611490004</v>
      </c>
      <c r="EU626" s="107">
        <v>24.608519000000001</v>
      </c>
      <c r="EV626" s="107">
        <v>1972.6677689999999</v>
      </c>
      <c r="EW626" s="112">
        <v>6518656.0234949999</v>
      </c>
      <c r="EX626" s="107">
        <v>18.408441</v>
      </c>
      <c r="EY626" s="107">
        <v>1758.861983</v>
      </c>
      <c r="EZ626" s="112">
        <v>4352603.4404840004</v>
      </c>
      <c r="FA626" s="107">
        <v>12.291589</v>
      </c>
      <c r="FB626" s="107">
        <v>1568.928099</v>
      </c>
      <c r="FC626" s="112">
        <v>2174604.8857740001</v>
      </c>
      <c r="FD626" s="107">
        <v>6.1410030000000004</v>
      </c>
      <c r="FE626" s="107">
        <v>1357.7636359999999</v>
      </c>
      <c r="FF626" s="107">
        <v>956.60379699999999</v>
      </c>
      <c r="FG626" s="112">
        <v>970.65987600000005</v>
      </c>
      <c r="FH626" s="107">
        <v>2.8678720000000002</v>
      </c>
      <c r="FI626" s="107">
        <v>480.85409800000002</v>
      </c>
      <c r="FJ626" s="112">
        <v>475.60277300000001</v>
      </c>
      <c r="FK626" s="107">
        <v>1.4051959999999999</v>
      </c>
      <c r="FL626" s="107">
        <v>420.44590199999999</v>
      </c>
      <c r="FM626" s="107">
        <v>1104.7606470000001</v>
      </c>
      <c r="FN626" s="112">
        <v>1105.425696</v>
      </c>
      <c r="FO626" s="107">
        <v>8.0930210000000002</v>
      </c>
      <c r="FP626" s="107">
        <v>452.93606599999998</v>
      </c>
      <c r="FQ626" s="112">
        <v>550.11937599999999</v>
      </c>
      <c r="FR626" s="107">
        <v>4.0275230000000004</v>
      </c>
      <c r="FS626" s="107">
        <v>424.00983600000001</v>
      </c>
      <c r="FT626" s="107">
        <v>542.30196699999999</v>
      </c>
      <c r="FU626" s="107">
        <v>47.074824</v>
      </c>
      <c r="FV626" s="107">
        <v>2720.6319149999999</v>
      </c>
      <c r="FW626" s="107">
        <v>522.91570899999999</v>
      </c>
      <c r="FX626" s="107">
        <v>45.391989000000002</v>
      </c>
      <c r="FY626" s="107">
        <v>2640.8919999999998</v>
      </c>
      <c r="FZ626" s="107">
        <v>11087252.246429</v>
      </c>
      <c r="GA626" s="107">
        <v>74.865710000000007</v>
      </c>
      <c r="GB626" s="107">
        <v>2373.7548390000002</v>
      </c>
      <c r="GC626" s="107">
        <v>112690008.19302399</v>
      </c>
      <c r="GD626" s="107">
        <v>760.92951200000005</v>
      </c>
      <c r="GE626" s="113">
        <v>2344.4129029999999</v>
      </c>
      <c r="GF626" s="113">
        <v>377.74262299999998</v>
      </c>
      <c r="GG626" s="113">
        <v>15.6</v>
      </c>
      <c r="GH626" s="113">
        <v>7.6</v>
      </c>
      <c r="GI626" s="113">
        <v>74.8</v>
      </c>
      <c r="GJ626" s="113">
        <v>24.1</v>
      </c>
      <c r="GK626" s="113">
        <v>230</v>
      </c>
      <c r="GL626" s="107">
        <v>0</v>
      </c>
      <c r="GM626" s="107">
        <v>0</v>
      </c>
      <c r="GN626" s="107">
        <v>0</v>
      </c>
      <c r="GO626" s="133">
        <v>2</v>
      </c>
      <c r="GP626" s="133">
        <v>0</v>
      </c>
      <c r="GQ626" s="133">
        <v>0</v>
      </c>
      <c r="GR626" s="133" t="s">
        <v>1084</v>
      </c>
      <c r="GS626" s="72" t="s">
        <v>981</v>
      </c>
      <c r="GT626" s="72">
        <v>0.93130000000000002</v>
      </c>
      <c r="GU626" s="72">
        <v>0.94810000000000005</v>
      </c>
      <c r="GV626" s="72">
        <v>0.94640000000000002</v>
      </c>
      <c r="GW626" s="72">
        <v>0.92879999999999996</v>
      </c>
      <c r="GX626" s="72" t="s">
        <v>1085</v>
      </c>
      <c r="GY626" s="72">
        <v>0.99</v>
      </c>
      <c r="GZ626" s="72">
        <v>3000</v>
      </c>
      <c r="HA626" s="133" t="s">
        <v>1086</v>
      </c>
      <c r="HB626" s="133">
        <v>237.1</v>
      </c>
      <c r="HK626" s="115"/>
      <c r="HL626" s="115"/>
      <c r="HN626" s="116"/>
      <c r="HO626" s="116"/>
      <c r="HP626" s="116"/>
      <c r="HQ626" s="117"/>
      <c r="HR626" s="118"/>
      <c r="HS626" s="105"/>
      <c r="HT626" s="119"/>
      <c r="HU626" s="119"/>
      <c r="HV626" s="119"/>
      <c r="HW626" s="119"/>
    </row>
    <row r="627" spans="1:231" x14ac:dyDescent="0.25">
      <c r="A627" s="110" t="s">
        <v>1072</v>
      </c>
      <c r="B627" s="110" t="s">
        <v>1838</v>
      </c>
      <c r="C627" s="107" t="s">
        <v>1095</v>
      </c>
      <c r="D627" s="108">
        <v>2018</v>
      </c>
      <c r="E627" s="107" t="s">
        <v>1841</v>
      </c>
      <c r="F627" s="107" t="s">
        <v>309</v>
      </c>
      <c r="G627" s="107" t="s">
        <v>1076</v>
      </c>
      <c r="H627" s="107" t="s">
        <v>1076</v>
      </c>
      <c r="I627" s="107" t="s">
        <v>1076</v>
      </c>
      <c r="J627" s="107" t="s">
        <v>1076</v>
      </c>
      <c r="K627" s="107" t="s">
        <v>1076</v>
      </c>
      <c r="L627" s="107" t="s">
        <v>1076</v>
      </c>
      <c r="M627" s="107" t="s">
        <v>1076</v>
      </c>
      <c r="N627" s="107" t="s">
        <v>1076</v>
      </c>
      <c r="O627" s="107" t="s">
        <v>1076</v>
      </c>
      <c r="P627" s="107" t="s">
        <v>1076</v>
      </c>
      <c r="Q627" s="107" t="s">
        <v>1076</v>
      </c>
      <c r="R627" s="107" t="s">
        <v>1076</v>
      </c>
      <c r="S627" s="107" t="s">
        <v>1076</v>
      </c>
      <c r="T627" s="107" t="s">
        <v>1077</v>
      </c>
      <c r="U627" s="107" t="s">
        <v>1077</v>
      </c>
      <c r="V627" s="107" t="s">
        <v>1077</v>
      </c>
      <c r="W627" s="107" t="s">
        <v>305</v>
      </c>
      <c r="X627" s="105" t="s">
        <v>1822</v>
      </c>
      <c r="Y627" s="107" t="s">
        <v>296</v>
      </c>
      <c r="Z627" s="107">
        <v>2</v>
      </c>
      <c r="AA627" s="107" t="s">
        <v>1237</v>
      </c>
      <c r="AB627" s="110">
        <v>4</v>
      </c>
      <c r="AC627" s="110">
        <v>4</v>
      </c>
      <c r="AD627" s="107">
        <v>2600</v>
      </c>
      <c r="AE627" s="107">
        <v>4</v>
      </c>
      <c r="AF627" s="107">
        <v>2</v>
      </c>
      <c r="AG627" s="107">
        <v>196608</v>
      </c>
      <c r="AH627" s="107">
        <v>24</v>
      </c>
      <c r="AI627" s="107" t="s">
        <v>1842</v>
      </c>
      <c r="AJ627" s="110">
        <v>2</v>
      </c>
      <c r="AK627" s="110" t="s">
        <v>405</v>
      </c>
      <c r="AL627" s="107" t="s">
        <v>316</v>
      </c>
      <c r="AM627" s="107">
        <v>3</v>
      </c>
      <c r="AN627" s="110" t="s">
        <v>493</v>
      </c>
      <c r="AO627" s="110">
        <v>3000</v>
      </c>
      <c r="AP627" s="107" t="s">
        <v>1158</v>
      </c>
      <c r="AQ627" s="107" t="s">
        <v>1254</v>
      </c>
      <c r="AR627" s="107" t="s">
        <v>319</v>
      </c>
      <c r="AS627" s="107" t="s">
        <v>893</v>
      </c>
      <c r="AT627" s="107" t="s">
        <v>478</v>
      </c>
      <c r="AU627" s="111">
        <v>4.7823010000000004</v>
      </c>
      <c r="AV627" s="111">
        <v>8.3235609999999998</v>
      </c>
      <c r="AW627" s="111">
        <v>7.0753640000000004</v>
      </c>
      <c r="AX627" s="111">
        <v>3.6018189999999999</v>
      </c>
      <c r="AY627" s="111">
        <v>3.9435470000000001</v>
      </c>
      <c r="AZ627" s="111">
        <v>6.0098330000000004</v>
      </c>
      <c r="BA627" s="111">
        <v>4.6231739999999997</v>
      </c>
      <c r="BB627" s="111">
        <v>5.4682769999999996</v>
      </c>
      <c r="BC627" s="111">
        <v>15.99573</v>
      </c>
      <c r="BD627" s="111">
        <v>22.771885000000001</v>
      </c>
      <c r="BE627" s="111">
        <v>63.981366000000001</v>
      </c>
      <c r="BF627" s="111">
        <v>9.8000000000000007</v>
      </c>
      <c r="BG627" s="107">
        <v>83449.783542999998</v>
      </c>
      <c r="BH627" s="112">
        <v>83456.753207000002</v>
      </c>
      <c r="BI627" s="111">
        <v>12.052561000000001</v>
      </c>
      <c r="BJ627" s="112">
        <v>1598.7903229999999</v>
      </c>
      <c r="BK627" s="112">
        <v>62587.421684000001</v>
      </c>
      <c r="BL627" s="111">
        <v>9.0386780000000009</v>
      </c>
      <c r="BM627" s="112">
        <v>1527.5193549999999</v>
      </c>
      <c r="BN627" s="112">
        <v>41661.100355000002</v>
      </c>
      <c r="BO627" s="111">
        <v>6.0165649999999999</v>
      </c>
      <c r="BP627" s="112">
        <v>1387.2064519999999</v>
      </c>
      <c r="BQ627" s="112">
        <v>20870.646052</v>
      </c>
      <c r="BR627" s="111">
        <v>3.0140729999999998</v>
      </c>
      <c r="BS627" s="107">
        <v>1114.8580649999999</v>
      </c>
      <c r="BT627" s="107">
        <v>1267998.6670049999</v>
      </c>
      <c r="BU627" s="112">
        <v>1250997.893925</v>
      </c>
      <c r="BV627" s="107">
        <v>21.20044</v>
      </c>
      <c r="BW627" s="107">
        <v>1650.3645160000001</v>
      </c>
      <c r="BX627" s="107">
        <v>951233.15069200005</v>
      </c>
      <c r="BY627" s="107">
        <v>16.120380000000001</v>
      </c>
      <c r="BZ627" s="107">
        <v>1588.232258</v>
      </c>
      <c r="CA627" s="107">
        <v>634313.68755599996</v>
      </c>
      <c r="CB627" s="107">
        <v>10.749601999999999</v>
      </c>
      <c r="CC627" s="107">
        <v>1427.0903229999999</v>
      </c>
      <c r="CD627" s="107">
        <v>317195.27696500003</v>
      </c>
      <c r="CE627" s="107">
        <v>5.3754520000000001</v>
      </c>
      <c r="CF627" s="107">
        <v>1099.880645</v>
      </c>
      <c r="CG627" s="107">
        <v>284922.30439599999</v>
      </c>
      <c r="CH627" s="112">
        <v>281946.95964199997</v>
      </c>
      <c r="CI627" s="107">
        <v>17.680793999999999</v>
      </c>
      <c r="CJ627" s="107">
        <v>1563.2</v>
      </c>
      <c r="CK627" s="107">
        <v>213684.35202200001</v>
      </c>
      <c r="CL627" s="107">
        <v>13.400069999999999</v>
      </c>
      <c r="CM627" s="107">
        <v>1581.1290320000001</v>
      </c>
      <c r="CN627" s="107">
        <v>142476.56039500001</v>
      </c>
      <c r="CO627" s="107">
        <v>8.9346549999999993</v>
      </c>
      <c r="CP627" s="107">
        <v>1420.8</v>
      </c>
      <c r="CQ627" s="107">
        <v>71260.117389000006</v>
      </c>
      <c r="CR627" s="107">
        <v>4.4686969999999997</v>
      </c>
      <c r="CS627" s="107">
        <v>1074.874194</v>
      </c>
      <c r="CT627" s="107">
        <v>129751.78080199999</v>
      </c>
      <c r="CU627" s="107">
        <v>129773.472025</v>
      </c>
      <c r="CV627" s="107">
        <v>8.6190820000000006</v>
      </c>
      <c r="CW627" s="107">
        <v>1512.1741939999999</v>
      </c>
      <c r="CX627" s="112">
        <v>97370.439568999995</v>
      </c>
      <c r="CY627" s="107">
        <v>6.4669910000000002</v>
      </c>
      <c r="CZ627" s="107">
        <v>1440.6774190000001</v>
      </c>
      <c r="DA627" s="112">
        <v>64921.810946999998</v>
      </c>
      <c r="DB627" s="107">
        <v>4.311871</v>
      </c>
      <c r="DC627" s="107">
        <v>1339.148387</v>
      </c>
      <c r="DD627" s="112">
        <v>32432.906548999999</v>
      </c>
      <c r="DE627" s="107">
        <v>2.1540759999999999</v>
      </c>
      <c r="DF627" s="107">
        <v>1054.4000000000001</v>
      </c>
      <c r="DG627" s="107">
        <v>201588.98397900001</v>
      </c>
      <c r="DH627" s="112">
        <v>201577.083896</v>
      </c>
      <c r="DI627" s="107">
        <v>9.6508070000000004</v>
      </c>
      <c r="DJ627" s="107">
        <v>1561.5161290000001</v>
      </c>
      <c r="DK627" s="112">
        <v>151331.09512400001</v>
      </c>
      <c r="DL627" s="107">
        <v>7.2452050000000003</v>
      </c>
      <c r="DM627" s="107">
        <v>1487.8</v>
      </c>
      <c r="DN627" s="112">
        <v>100864.41683099999</v>
      </c>
      <c r="DO627" s="107">
        <v>4.8290360000000003</v>
      </c>
      <c r="DP627" s="107">
        <v>1365.651613</v>
      </c>
      <c r="DQ627" s="112">
        <v>50438.969213999997</v>
      </c>
      <c r="DR627" s="107">
        <v>2.4148420000000002</v>
      </c>
      <c r="DS627" s="107">
        <v>1062.6354839999999</v>
      </c>
      <c r="DT627" s="107">
        <v>14745.890527</v>
      </c>
      <c r="DU627" s="112">
        <v>14657.060831000001</v>
      </c>
      <c r="DV627" s="107">
        <v>15.004413</v>
      </c>
      <c r="DW627" s="107">
        <v>1540.2870969999999</v>
      </c>
      <c r="DX627" s="112">
        <v>11049.338496</v>
      </c>
      <c r="DY627" s="107">
        <v>11.311192999999999</v>
      </c>
      <c r="DZ627" s="107">
        <v>1475.719355</v>
      </c>
      <c r="EA627" s="112">
        <v>7379.9354309999999</v>
      </c>
      <c r="EB627" s="107">
        <v>7.5548299999999999</v>
      </c>
      <c r="EC627" s="107">
        <v>1360.648387</v>
      </c>
      <c r="ED627" s="112">
        <v>3679.3485270000001</v>
      </c>
      <c r="EE627" s="107">
        <v>3.7665440000000001</v>
      </c>
      <c r="EF627" s="107">
        <v>1197</v>
      </c>
      <c r="EG627" s="107">
        <v>4841414.7712789997</v>
      </c>
      <c r="EH627" s="111">
        <v>4788841.7702299999</v>
      </c>
      <c r="EI627" s="107">
        <v>13.52351</v>
      </c>
      <c r="EJ627" s="107">
        <v>1601.11157</v>
      </c>
      <c r="EK627" s="112">
        <v>4236860.6972120004</v>
      </c>
      <c r="EL627" s="107">
        <v>11.964736</v>
      </c>
      <c r="EM627" s="107">
        <v>1567.628099</v>
      </c>
      <c r="EN627" s="112">
        <v>3632293.5200319998</v>
      </c>
      <c r="EO627" s="107">
        <v>10.257460999999999</v>
      </c>
      <c r="EP627" s="107">
        <v>1535.106612</v>
      </c>
      <c r="EQ627" s="112">
        <v>3030170.2389420001</v>
      </c>
      <c r="ER627" s="107">
        <v>8.5570869999999992</v>
      </c>
      <c r="ES627" s="107">
        <v>1473.146281</v>
      </c>
      <c r="ET627" s="112">
        <v>2422021.7075729999</v>
      </c>
      <c r="EU627" s="107">
        <v>6.8396990000000004</v>
      </c>
      <c r="EV627" s="107">
        <v>1403.657025</v>
      </c>
      <c r="EW627" s="112">
        <v>1813345.9156859999</v>
      </c>
      <c r="EX627" s="107">
        <v>5.1208210000000003</v>
      </c>
      <c r="EY627" s="107">
        <v>1329.320661</v>
      </c>
      <c r="EZ627" s="112">
        <v>1204060.2376959999</v>
      </c>
      <c r="FA627" s="107">
        <v>3.4002210000000002</v>
      </c>
      <c r="FB627" s="107">
        <v>1244.2264459999999</v>
      </c>
      <c r="FC627" s="112">
        <v>605911.86946299998</v>
      </c>
      <c r="FD627" s="107">
        <v>1.7110719999999999</v>
      </c>
      <c r="FE627" s="107">
        <v>1052.323967</v>
      </c>
      <c r="FF627" s="107">
        <v>980.46957799999996</v>
      </c>
      <c r="FG627" s="112">
        <v>974.66410599999995</v>
      </c>
      <c r="FH627" s="107">
        <v>2.879702</v>
      </c>
      <c r="FI627" s="107">
        <v>401.64262300000001</v>
      </c>
      <c r="FJ627" s="112">
        <v>489.90980300000001</v>
      </c>
      <c r="FK627" s="107">
        <v>1.4474670000000001</v>
      </c>
      <c r="FL627" s="107">
        <v>347.06885199999999</v>
      </c>
      <c r="FM627" s="107">
        <v>1103.760743</v>
      </c>
      <c r="FN627" s="112">
        <v>1109.423947</v>
      </c>
      <c r="FO627" s="107">
        <v>8.1222930000000009</v>
      </c>
      <c r="FP627" s="107">
        <v>374.70819699999998</v>
      </c>
      <c r="FQ627" s="112">
        <v>555.57464100000004</v>
      </c>
      <c r="FR627" s="107">
        <v>4.0674619999999999</v>
      </c>
      <c r="FS627" s="107">
        <v>344.588525</v>
      </c>
      <c r="FT627" s="107">
        <v>317.541875</v>
      </c>
      <c r="FU627" s="107">
        <v>27.564399000000002</v>
      </c>
      <c r="FV627" s="107">
        <v>1196.745455</v>
      </c>
      <c r="FW627" s="107">
        <v>314.69496600000002</v>
      </c>
      <c r="FX627" s="107">
        <v>27.317271000000002</v>
      </c>
      <c r="FY627" s="107">
        <v>1213.3499999999999</v>
      </c>
      <c r="FZ627" s="107">
        <v>3020638.4880309999</v>
      </c>
      <c r="GA627" s="107">
        <v>20.396599999999999</v>
      </c>
      <c r="GB627" s="107">
        <v>1278.7935480000001</v>
      </c>
      <c r="GC627" s="107">
        <v>14526358.166734001</v>
      </c>
      <c r="GD627" s="107">
        <v>98.087974000000003</v>
      </c>
      <c r="GE627" s="113">
        <v>1533.070968</v>
      </c>
      <c r="GF627" s="113">
        <v>306.719672</v>
      </c>
      <c r="GG627" s="113">
        <v>5.3</v>
      </c>
      <c r="GH627" s="113">
        <v>9.4</v>
      </c>
      <c r="GI627" s="113">
        <v>38.200000000000003</v>
      </c>
      <c r="GJ627" s="113">
        <v>9.9</v>
      </c>
      <c r="GK627" s="113">
        <v>230</v>
      </c>
      <c r="GL627" s="107">
        <v>0</v>
      </c>
      <c r="GM627" s="107">
        <v>0</v>
      </c>
      <c r="GN627" s="107">
        <v>0</v>
      </c>
      <c r="GO627" s="133">
        <v>2</v>
      </c>
      <c r="GP627" s="133">
        <v>0</v>
      </c>
      <c r="GQ627" s="133">
        <v>0</v>
      </c>
      <c r="GR627" s="133" t="s">
        <v>1084</v>
      </c>
      <c r="GS627" s="72" t="s">
        <v>981</v>
      </c>
      <c r="GT627" s="72">
        <v>0.93130000000000002</v>
      </c>
      <c r="GU627" s="72">
        <v>0.94810000000000005</v>
      </c>
      <c r="GV627" s="72">
        <v>0.94640000000000002</v>
      </c>
      <c r="GW627" s="72">
        <v>0.92879999999999996</v>
      </c>
      <c r="GX627" s="72" t="s">
        <v>1085</v>
      </c>
      <c r="GY627" s="72">
        <v>1.99</v>
      </c>
      <c r="GZ627" s="72">
        <v>3000</v>
      </c>
      <c r="HA627" s="133" t="s">
        <v>1086</v>
      </c>
      <c r="HB627" s="133">
        <v>207.5</v>
      </c>
      <c r="HK627" s="115"/>
      <c r="HL627" s="115"/>
      <c r="HN627" s="116"/>
      <c r="HO627" s="116"/>
      <c r="HP627" s="116"/>
      <c r="HQ627" s="117"/>
      <c r="HR627" s="118"/>
      <c r="HS627" s="105"/>
      <c r="HT627" s="119"/>
      <c r="HU627" s="119"/>
      <c r="HV627" s="119"/>
      <c r="HW627" s="119"/>
    </row>
    <row r="628" spans="1:231" x14ac:dyDescent="0.25">
      <c r="A628" s="110" t="s">
        <v>1072</v>
      </c>
      <c r="B628" s="110" t="s">
        <v>1838</v>
      </c>
      <c r="C628" s="107" t="s">
        <v>1095</v>
      </c>
      <c r="D628" s="108">
        <v>2018</v>
      </c>
      <c r="E628" s="107" t="s">
        <v>1843</v>
      </c>
      <c r="F628" s="107" t="s">
        <v>49</v>
      </c>
      <c r="G628" s="107" t="s">
        <v>1076</v>
      </c>
      <c r="H628" s="107" t="s">
        <v>1076</v>
      </c>
      <c r="I628" s="107" t="s">
        <v>1076</v>
      </c>
      <c r="J628" s="107" t="s">
        <v>1076</v>
      </c>
      <c r="K628" s="107" t="s">
        <v>1076</v>
      </c>
      <c r="L628" s="107" t="s">
        <v>1076</v>
      </c>
      <c r="M628" s="107" t="s">
        <v>1076</v>
      </c>
      <c r="N628" s="107" t="s">
        <v>1076</v>
      </c>
      <c r="O628" s="107" t="s">
        <v>1076</v>
      </c>
      <c r="P628" s="107" t="s">
        <v>1076</v>
      </c>
      <c r="Q628" s="107" t="s">
        <v>1076</v>
      </c>
      <c r="R628" s="107" t="s">
        <v>1076</v>
      </c>
      <c r="S628" s="107" t="s">
        <v>1077</v>
      </c>
      <c r="T628" s="107" t="s">
        <v>1077</v>
      </c>
      <c r="U628" s="107" t="s">
        <v>1077</v>
      </c>
      <c r="V628" s="107" t="s">
        <v>1077</v>
      </c>
      <c r="W628" s="107" t="s">
        <v>305</v>
      </c>
      <c r="X628" s="105" t="s">
        <v>1822</v>
      </c>
      <c r="Y628" s="107" t="s">
        <v>296</v>
      </c>
      <c r="Z628" s="107">
        <v>2</v>
      </c>
      <c r="AA628" s="107" t="s">
        <v>1109</v>
      </c>
      <c r="AB628" s="110">
        <v>4</v>
      </c>
      <c r="AC628" s="110">
        <v>4</v>
      </c>
      <c r="AD628" s="107">
        <v>2095</v>
      </c>
      <c r="AE628" s="107">
        <v>20</v>
      </c>
      <c r="AF628" s="107">
        <v>2</v>
      </c>
      <c r="AG628" s="107">
        <v>391661</v>
      </c>
      <c r="AH628" s="107">
        <v>24</v>
      </c>
      <c r="AI628" s="107" t="s">
        <v>1844</v>
      </c>
      <c r="AJ628" s="110">
        <v>2</v>
      </c>
      <c r="AK628" s="110" t="s">
        <v>405</v>
      </c>
      <c r="AL628" s="107" t="s">
        <v>316</v>
      </c>
      <c r="AM628" s="107">
        <v>3</v>
      </c>
      <c r="AN628" s="110" t="s">
        <v>493</v>
      </c>
      <c r="AO628" s="110">
        <v>3000</v>
      </c>
      <c r="AP628" s="107" t="s">
        <v>1158</v>
      </c>
      <c r="AQ628" s="107" t="s">
        <v>1254</v>
      </c>
      <c r="AR628" s="107" t="s">
        <v>319</v>
      </c>
      <c r="AS628" s="107" t="s">
        <v>893</v>
      </c>
      <c r="AT628" s="107" t="s">
        <v>478</v>
      </c>
      <c r="AU628" s="111">
        <v>13.613263</v>
      </c>
      <c r="AV628" s="111">
        <v>23.269945</v>
      </c>
      <c r="AW628" s="111">
        <v>19.323709000000001</v>
      </c>
      <c r="AX628" s="111">
        <v>11.613481999999999</v>
      </c>
      <c r="AY628" s="111">
        <v>11.728869</v>
      </c>
      <c r="AZ628" s="111">
        <v>18.581654</v>
      </c>
      <c r="BA628" s="111">
        <v>12.218883</v>
      </c>
      <c r="BB628" s="111">
        <v>5.2198099999999998</v>
      </c>
      <c r="BC628" s="111">
        <v>14.928043000000001</v>
      </c>
      <c r="BD628" s="111">
        <v>27.146360999999999</v>
      </c>
      <c r="BE628" s="111">
        <v>242.810126</v>
      </c>
      <c r="BF628" s="111">
        <v>24.5</v>
      </c>
      <c r="BG628" s="107">
        <v>291376.75294199999</v>
      </c>
      <c r="BH628" s="112">
        <v>301710.55871900002</v>
      </c>
      <c r="BI628" s="111">
        <v>43.572087000000003</v>
      </c>
      <c r="BJ628" s="112">
        <v>1982.677778</v>
      </c>
      <c r="BK628" s="112">
        <v>218463.87612599999</v>
      </c>
      <c r="BL628" s="111">
        <v>31.549863999999999</v>
      </c>
      <c r="BM628" s="112">
        <v>1924.752778</v>
      </c>
      <c r="BN628" s="112">
        <v>145696.85522999999</v>
      </c>
      <c r="BO628" s="111">
        <v>21.041080000000001</v>
      </c>
      <c r="BP628" s="112">
        <v>1679.8972220000001</v>
      </c>
      <c r="BQ628" s="112">
        <v>72977.895306999999</v>
      </c>
      <c r="BR628" s="111">
        <v>10.539237</v>
      </c>
      <c r="BS628" s="107">
        <v>1384.6</v>
      </c>
      <c r="BT628" s="107">
        <v>4021730.6310149999</v>
      </c>
      <c r="BU628" s="112">
        <v>4014313.226737</v>
      </c>
      <c r="BV628" s="107">
        <v>68.029855999999995</v>
      </c>
      <c r="BW628" s="107">
        <v>1950.697222</v>
      </c>
      <c r="BX628" s="107">
        <v>3017347.9694929998</v>
      </c>
      <c r="BY628" s="107">
        <v>51.134461999999999</v>
      </c>
      <c r="BZ628" s="107">
        <v>1971.0888890000001</v>
      </c>
      <c r="CA628" s="107">
        <v>2010829.8100089999</v>
      </c>
      <c r="CB628" s="107">
        <v>34.077176999999999</v>
      </c>
      <c r="CC628" s="107">
        <v>1705.4194440000001</v>
      </c>
      <c r="CD628" s="107">
        <v>1005553.31409</v>
      </c>
      <c r="CE628" s="107">
        <v>17.040934</v>
      </c>
      <c r="CF628" s="107">
        <v>1050.6583330000001</v>
      </c>
      <c r="CG628" s="107">
        <v>929294.609405</v>
      </c>
      <c r="CH628" s="112">
        <v>963038.59823700006</v>
      </c>
      <c r="CI628" s="107">
        <v>60.39181</v>
      </c>
      <c r="CJ628" s="107">
        <v>1905.4542859999999</v>
      </c>
      <c r="CK628" s="107">
        <v>697398.71433900006</v>
      </c>
      <c r="CL628" s="107">
        <v>43.733626999999998</v>
      </c>
      <c r="CM628" s="107">
        <v>1878.569444</v>
      </c>
      <c r="CN628" s="107">
        <v>464628.09857500001</v>
      </c>
      <c r="CO628" s="107">
        <v>29.136664</v>
      </c>
      <c r="CP628" s="107">
        <v>1664.136111</v>
      </c>
      <c r="CQ628" s="107">
        <v>232277.30250699999</v>
      </c>
      <c r="CR628" s="107">
        <v>14.566027</v>
      </c>
      <c r="CS628" s="107">
        <v>1349.5777780000001</v>
      </c>
      <c r="CT628" s="107">
        <v>489575.38626</v>
      </c>
      <c r="CU628" s="107">
        <v>489710.99562599999</v>
      </c>
      <c r="CV628" s="107">
        <v>32.524824000000002</v>
      </c>
      <c r="CW628" s="107">
        <v>1859.372222</v>
      </c>
      <c r="CX628" s="112">
        <v>367224.68878700002</v>
      </c>
      <c r="CY628" s="107">
        <v>24.389728999999999</v>
      </c>
      <c r="CZ628" s="107">
        <v>1740.927778</v>
      </c>
      <c r="DA628" s="112">
        <v>244801.22799000001</v>
      </c>
      <c r="DB628" s="107">
        <v>16.258807999999998</v>
      </c>
      <c r="DC628" s="107">
        <v>1517.511111</v>
      </c>
      <c r="DD628" s="112">
        <v>122451.988509</v>
      </c>
      <c r="DE628" s="107">
        <v>8.132816</v>
      </c>
      <c r="DF628" s="107">
        <v>1173.877778</v>
      </c>
      <c r="DG628" s="107">
        <v>732981.43975500006</v>
      </c>
      <c r="DH628" s="112">
        <v>746580.90311800002</v>
      </c>
      <c r="DI628" s="107">
        <v>35.743687999999999</v>
      </c>
      <c r="DJ628" s="107">
        <v>1911.2027780000001</v>
      </c>
      <c r="DK628" s="112">
        <v>549894.03655800002</v>
      </c>
      <c r="DL628" s="107">
        <v>26.327006999999998</v>
      </c>
      <c r="DM628" s="107">
        <v>1834.175</v>
      </c>
      <c r="DN628" s="112">
        <v>366475.05265099998</v>
      </c>
      <c r="DO628" s="107">
        <v>17.545546000000002</v>
      </c>
      <c r="DP628" s="107">
        <v>1623.613889</v>
      </c>
      <c r="DQ628" s="112">
        <v>183225.71346500001</v>
      </c>
      <c r="DR628" s="107">
        <v>8.7722079999999991</v>
      </c>
      <c r="DS628" s="107">
        <v>1344.688889</v>
      </c>
      <c r="DT628" s="107">
        <v>54614.682370000002</v>
      </c>
      <c r="DU628" s="112">
        <v>54370.690582000003</v>
      </c>
      <c r="DV628" s="107">
        <v>55.659201000000003</v>
      </c>
      <c r="DW628" s="107">
        <v>1910.675</v>
      </c>
      <c r="DX628" s="112">
        <v>40956.128186000002</v>
      </c>
      <c r="DY628" s="107">
        <v>41.926732000000001</v>
      </c>
      <c r="DZ628" s="107">
        <v>1804.9055559999999</v>
      </c>
      <c r="EA628" s="112">
        <v>27273.077256</v>
      </c>
      <c r="EB628" s="107">
        <v>27.919412000000001</v>
      </c>
      <c r="EC628" s="107">
        <v>1607.7888889999999</v>
      </c>
      <c r="ED628" s="112">
        <v>13653.493694000001</v>
      </c>
      <c r="EE628" s="107">
        <v>13.977062999999999</v>
      </c>
      <c r="EF628" s="107">
        <v>1377.6611109999999</v>
      </c>
      <c r="EG628" s="107">
        <v>15350012.957824999</v>
      </c>
      <c r="EH628" s="111">
        <v>15318486.051438</v>
      </c>
      <c r="EI628" s="107">
        <v>43.258831999999998</v>
      </c>
      <c r="EJ628" s="107">
        <v>2003.6192000000001</v>
      </c>
      <c r="EK628" s="112">
        <v>13425639.995617</v>
      </c>
      <c r="EL628" s="107">
        <v>37.913505000000001</v>
      </c>
      <c r="EM628" s="107">
        <v>1983.5896829999999</v>
      </c>
      <c r="EN628" s="112">
        <v>11510976.989212001</v>
      </c>
      <c r="EO628" s="107">
        <v>32.506568000000001</v>
      </c>
      <c r="EP628" s="107">
        <v>1913.1349210000001</v>
      </c>
      <c r="EQ628" s="112">
        <v>9611525.1015530005</v>
      </c>
      <c r="ER628" s="107">
        <v>27.142586999999999</v>
      </c>
      <c r="ES628" s="107">
        <v>1803.679365</v>
      </c>
      <c r="ET628" s="112">
        <v>7679267.6806429997</v>
      </c>
      <c r="EU628" s="107">
        <v>21.685964999999999</v>
      </c>
      <c r="EV628" s="107">
        <v>1694.330952</v>
      </c>
      <c r="EW628" s="112">
        <v>5745843.4543620003</v>
      </c>
      <c r="EX628" s="107">
        <v>16.226047000000001</v>
      </c>
      <c r="EY628" s="107">
        <v>1568.3277780000001</v>
      </c>
      <c r="EZ628" s="112">
        <v>3827508.53767</v>
      </c>
      <c r="FA628" s="107">
        <v>10.808740999999999</v>
      </c>
      <c r="FB628" s="107">
        <v>1428.435714</v>
      </c>
      <c r="FC628" s="112">
        <v>1918497.9779409999</v>
      </c>
      <c r="FD628" s="107">
        <v>5.4177670000000004</v>
      </c>
      <c r="FE628" s="107">
        <v>1152.811111</v>
      </c>
      <c r="FF628" s="107">
        <v>977.25098400000002</v>
      </c>
      <c r="FG628" s="112">
        <v>974.99151400000005</v>
      </c>
      <c r="FH628" s="107">
        <v>2.8806699999999998</v>
      </c>
      <c r="FI628" s="107">
        <v>423.68787900000001</v>
      </c>
      <c r="FJ628" s="112">
        <v>488.03451999999999</v>
      </c>
      <c r="FK628" s="107">
        <v>1.441927</v>
      </c>
      <c r="FL628" s="107">
        <v>359.816667</v>
      </c>
      <c r="FM628" s="107">
        <v>1101.2220090000001</v>
      </c>
      <c r="FN628" s="112">
        <v>1100.039043</v>
      </c>
      <c r="FO628" s="107">
        <v>8.0535840000000007</v>
      </c>
      <c r="FP628" s="107">
        <v>401.03333300000003</v>
      </c>
      <c r="FQ628" s="112">
        <v>553.16731700000003</v>
      </c>
      <c r="FR628" s="107">
        <v>4.0498380000000003</v>
      </c>
      <c r="FS628" s="107">
        <v>364.95606099999998</v>
      </c>
      <c r="FT628" s="107">
        <v>527.61559599999998</v>
      </c>
      <c r="FU628" s="107">
        <v>45.799965</v>
      </c>
      <c r="FV628" s="107">
        <v>1609.9414630000001</v>
      </c>
      <c r="FW628" s="107">
        <v>527.11458200000004</v>
      </c>
      <c r="FX628" s="107">
        <v>45.756473999999997</v>
      </c>
      <c r="FY628" s="107">
        <v>1766.380952</v>
      </c>
      <c r="FZ628" s="107">
        <v>10235418.69847</v>
      </c>
      <c r="GA628" s="107">
        <v>69.113776999999999</v>
      </c>
      <c r="GB628" s="107">
        <v>1945.4777779999999</v>
      </c>
      <c r="GC628" s="107">
        <v>71097963.153962001</v>
      </c>
      <c r="GD628" s="107">
        <v>480.08283299999999</v>
      </c>
      <c r="GE628" s="113">
        <v>1977.194444</v>
      </c>
      <c r="GF628" s="113">
        <v>308.64545500000003</v>
      </c>
      <c r="GG628" s="113">
        <v>15.2</v>
      </c>
      <c r="GH628" s="113">
        <v>8.8000000000000007</v>
      </c>
      <c r="GI628" s="113">
        <v>81.2</v>
      </c>
      <c r="GJ628" s="113">
        <v>24.5</v>
      </c>
      <c r="GK628" s="113">
        <v>230</v>
      </c>
      <c r="GL628" s="107">
        <v>0</v>
      </c>
      <c r="GM628" s="107">
        <v>0</v>
      </c>
      <c r="GN628" s="107">
        <v>0</v>
      </c>
      <c r="GO628" s="133">
        <v>4</v>
      </c>
      <c r="GP628" s="133">
        <v>0</v>
      </c>
      <c r="GQ628" s="133">
        <v>0</v>
      </c>
      <c r="GR628" s="133" t="s">
        <v>1084</v>
      </c>
      <c r="GS628" s="72" t="s">
        <v>981</v>
      </c>
      <c r="GT628" s="72">
        <v>0.93130000000000002</v>
      </c>
      <c r="GU628" s="72">
        <v>0.94810000000000005</v>
      </c>
      <c r="GV628" s="72">
        <v>0.94640000000000002</v>
      </c>
      <c r="GW628" s="72">
        <v>0.92879999999999996</v>
      </c>
      <c r="GX628" s="72" t="s">
        <v>1085</v>
      </c>
      <c r="GY628" s="72">
        <v>2.99</v>
      </c>
      <c r="GZ628" s="72">
        <v>3000</v>
      </c>
      <c r="HA628" s="133" t="s">
        <v>1086</v>
      </c>
      <c r="HB628" s="133" t="s">
        <v>981</v>
      </c>
      <c r="HK628" s="115"/>
      <c r="HL628" s="115"/>
      <c r="HN628" s="116"/>
      <c r="HO628" s="116"/>
      <c r="HP628" s="116"/>
      <c r="HQ628" s="117"/>
      <c r="HR628" s="118"/>
      <c r="HS628" s="105"/>
      <c r="HT628" s="119"/>
      <c r="HU628" s="119"/>
      <c r="HV628" s="119"/>
      <c r="HW628" s="119"/>
    </row>
    <row r="629" spans="1:231" hidden="1" x14ac:dyDescent="0.25">
      <c r="A629" s="110"/>
      <c r="B629" s="110"/>
      <c r="C629" s="107"/>
      <c r="D629" s="107"/>
      <c r="E629" s="109"/>
      <c r="F629" s="107"/>
      <c r="G629" s="107"/>
      <c r="H629" s="107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5"/>
      <c r="Y629" s="107"/>
      <c r="Z629" s="107"/>
      <c r="AA629" s="107"/>
      <c r="AB629" s="110"/>
      <c r="AC629" s="110"/>
      <c r="AD629" s="107"/>
      <c r="AE629" s="107"/>
      <c r="AF629" s="107"/>
      <c r="AG629" s="107"/>
      <c r="AH629" s="107"/>
      <c r="AI629" s="107"/>
      <c r="AJ629" s="110"/>
      <c r="AK629" s="110"/>
      <c r="AL629" s="107"/>
      <c r="AM629" s="107"/>
      <c r="AN629" s="110"/>
      <c r="AO629" s="110"/>
      <c r="AP629" s="107"/>
      <c r="AQ629" s="107"/>
      <c r="AR629" s="107"/>
      <c r="AS629" s="107"/>
      <c r="AT629" s="107"/>
      <c r="AU629" s="111"/>
      <c r="AV629" s="111"/>
      <c r="AW629" s="111"/>
      <c r="AX629" s="111"/>
      <c r="AY629" s="111"/>
      <c r="AZ629" s="111"/>
      <c r="BA629" s="111"/>
      <c r="BB629" s="111"/>
      <c r="BC629" s="111"/>
      <c r="BD629" s="111"/>
      <c r="BE629" s="111"/>
      <c r="BF629" s="111"/>
      <c r="BG629" s="107"/>
      <c r="BH629" s="112"/>
      <c r="BI629" s="111"/>
      <c r="BJ629" s="112"/>
      <c r="BK629" s="112"/>
      <c r="BL629" s="111"/>
      <c r="BM629" s="112"/>
      <c r="BN629" s="112"/>
      <c r="BO629" s="111"/>
      <c r="BP629" s="112"/>
      <c r="BQ629" s="112"/>
      <c r="BR629" s="111"/>
      <c r="BS629" s="107"/>
      <c r="BT629" s="107"/>
      <c r="BU629" s="112"/>
      <c r="BV629" s="107"/>
      <c r="BW629" s="107"/>
      <c r="BX629" s="107"/>
      <c r="BY629" s="107"/>
      <c r="BZ629" s="107"/>
      <c r="CA629" s="107"/>
      <c r="CB629" s="107"/>
      <c r="CC629" s="107"/>
      <c r="CD629" s="107"/>
      <c r="CE629" s="107"/>
      <c r="CF629" s="107"/>
      <c r="CG629" s="107"/>
      <c r="CH629" s="107"/>
      <c r="CI629" s="107"/>
      <c r="CJ629" s="107"/>
      <c r="CK629" s="107"/>
      <c r="CL629" s="107"/>
      <c r="CM629" s="107"/>
      <c r="CN629" s="107"/>
      <c r="CO629" s="107"/>
      <c r="CP629" s="107"/>
      <c r="CQ629" s="107"/>
      <c r="CR629" s="107"/>
      <c r="CS629" s="107"/>
      <c r="CT629" s="107"/>
      <c r="CU629" s="107"/>
      <c r="CV629" s="107"/>
      <c r="CW629" s="107"/>
      <c r="CX629" s="112"/>
      <c r="CY629" s="107"/>
      <c r="CZ629" s="107"/>
      <c r="DA629" s="112"/>
      <c r="DB629" s="107"/>
      <c r="DC629" s="107"/>
      <c r="DD629" s="112"/>
      <c r="DE629" s="107"/>
      <c r="DF629" s="107"/>
      <c r="DG629" s="107"/>
      <c r="DH629" s="112"/>
      <c r="DI629" s="107"/>
      <c r="DJ629" s="107"/>
      <c r="DK629" s="112"/>
      <c r="DL629" s="107"/>
      <c r="DM629" s="107"/>
      <c r="DN629" s="112"/>
      <c r="DO629" s="107"/>
      <c r="DP629" s="107"/>
      <c r="DQ629" s="112"/>
      <c r="DR629" s="107"/>
      <c r="DS629" s="107"/>
      <c r="DT629" s="107"/>
      <c r="DU629" s="112"/>
      <c r="DV629" s="107"/>
      <c r="DW629" s="107"/>
      <c r="DX629" s="112"/>
      <c r="DY629" s="107"/>
      <c r="DZ629" s="107"/>
      <c r="EA629" s="112"/>
      <c r="EB629" s="107"/>
      <c r="EC629" s="107"/>
      <c r="ED629" s="112"/>
      <c r="EE629" s="107"/>
      <c r="EF629" s="107"/>
      <c r="EG629" s="107"/>
      <c r="EH629" s="112"/>
      <c r="EI629" s="107"/>
      <c r="EJ629" s="107"/>
      <c r="EK629" s="112"/>
      <c r="EL629" s="107"/>
      <c r="EM629" s="107"/>
      <c r="EN629" s="112"/>
      <c r="EO629" s="107"/>
      <c r="EP629" s="107"/>
      <c r="EQ629" s="112"/>
      <c r="ER629" s="107"/>
      <c r="ES629" s="107"/>
      <c r="ET629" s="112"/>
      <c r="EU629" s="107"/>
      <c r="EV629" s="107"/>
      <c r="EW629" s="112"/>
      <c r="EX629" s="107"/>
      <c r="EY629" s="107"/>
      <c r="EZ629" s="112"/>
      <c r="FA629" s="107"/>
      <c r="FB629" s="107"/>
      <c r="FC629" s="112"/>
      <c r="FD629" s="107"/>
      <c r="FE629" s="107"/>
      <c r="FF629" s="107"/>
      <c r="FG629" s="112"/>
      <c r="FH629" s="107"/>
      <c r="FI629" s="107"/>
      <c r="FJ629" s="112"/>
      <c r="FK629" s="107"/>
      <c r="FL629" s="107"/>
      <c r="FM629" s="107"/>
      <c r="FN629" s="112"/>
      <c r="FO629" s="107"/>
      <c r="FP629" s="107"/>
      <c r="FQ629" s="112"/>
      <c r="FR629" s="107"/>
      <c r="FS629" s="107"/>
      <c r="FT629" s="107"/>
      <c r="FU629" s="107"/>
      <c r="FV629" s="107"/>
      <c r="FW629" s="107"/>
      <c r="FX629" s="107"/>
      <c r="FY629" s="107"/>
      <c r="FZ629" s="107"/>
      <c r="GA629" s="107"/>
      <c r="GB629" s="107"/>
      <c r="GC629" s="107"/>
      <c r="GD629" s="107"/>
      <c r="GE629" s="113"/>
      <c r="GF629" s="113"/>
      <c r="GG629" s="113"/>
      <c r="GH629" s="113"/>
      <c r="GI629" s="113"/>
      <c r="GJ629" s="113"/>
      <c r="GK629" s="113"/>
      <c r="GL629" s="107"/>
      <c r="GM629" s="107"/>
      <c r="GN629" s="107"/>
      <c r="GO629" s="133"/>
      <c r="GP629" s="133"/>
      <c r="GQ629" s="133"/>
      <c r="GR629" s="133"/>
      <c r="GS629" s="72"/>
      <c r="GT629" s="72"/>
      <c r="GU629" s="72"/>
      <c r="GV629" s="72"/>
      <c r="GW629" s="72"/>
      <c r="GX629" s="72"/>
      <c r="GY629" s="72"/>
      <c r="GZ629" s="72"/>
      <c r="HA629" s="133"/>
      <c r="HB629" s="133"/>
      <c r="HK629" s="115"/>
      <c r="HL629" s="115"/>
      <c r="HN629" s="116"/>
      <c r="HO629" s="116"/>
      <c r="HP629" s="116"/>
      <c r="HQ629" s="117"/>
      <c r="HR629" s="118"/>
      <c r="HS629" s="105"/>
      <c r="HT629" s="119"/>
      <c r="HU629" s="119"/>
      <c r="HV629" s="119"/>
      <c r="HW629" s="119"/>
    </row>
    <row r="630" spans="1:231" hidden="1" x14ac:dyDescent="0.25">
      <c r="A630" s="110"/>
      <c r="B630" s="110"/>
      <c r="C630" s="107"/>
      <c r="D630" s="107"/>
      <c r="E630" s="109"/>
      <c r="F630" s="107"/>
      <c r="G630" s="107"/>
      <c r="H630" s="107"/>
      <c r="I630" s="107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5"/>
      <c r="Y630" s="107"/>
      <c r="Z630" s="107"/>
      <c r="AA630" s="107"/>
      <c r="AB630" s="110"/>
      <c r="AC630" s="110"/>
      <c r="AD630" s="107"/>
      <c r="AE630" s="107"/>
      <c r="AF630" s="107"/>
      <c r="AG630" s="107"/>
      <c r="AH630" s="107"/>
      <c r="AI630" s="107"/>
      <c r="AJ630" s="110"/>
      <c r="AK630" s="110"/>
      <c r="AL630" s="107"/>
      <c r="AM630" s="107"/>
      <c r="AN630" s="110"/>
      <c r="AO630" s="110"/>
      <c r="AP630" s="107"/>
      <c r="AQ630" s="107"/>
      <c r="AR630" s="107"/>
      <c r="AS630" s="107"/>
      <c r="AT630" s="107"/>
      <c r="AU630" s="111"/>
      <c r="AV630" s="111"/>
      <c r="AW630" s="111"/>
      <c r="AX630" s="111"/>
      <c r="AY630" s="111"/>
      <c r="AZ630" s="111"/>
      <c r="BA630" s="111"/>
      <c r="BB630" s="111"/>
      <c r="BC630" s="111"/>
      <c r="BD630" s="111"/>
      <c r="BE630" s="111"/>
      <c r="BF630" s="111"/>
      <c r="BG630" s="107"/>
      <c r="BH630" s="112"/>
      <c r="BI630" s="111"/>
      <c r="BJ630" s="112"/>
      <c r="BK630" s="112"/>
      <c r="BL630" s="111"/>
      <c r="BM630" s="112"/>
      <c r="BN630" s="112"/>
      <c r="BO630" s="111"/>
      <c r="BP630" s="112"/>
      <c r="BQ630" s="112"/>
      <c r="BR630" s="111"/>
      <c r="BS630" s="107"/>
      <c r="BT630" s="107"/>
      <c r="BU630" s="112"/>
      <c r="BV630" s="107"/>
      <c r="BW630" s="107"/>
      <c r="BX630" s="107"/>
      <c r="BY630" s="107"/>
      <c r="BZ630" s="107"/>
      <c r="CA630" s="107"/>
      <c r="CB630" s="107"/>
      <c r="CC630" s="107"/>
      <c r="CD630" s="107"/>
      <c r="CE630" s="107"/>
      <c r="CF630" s="107"/>
      <c r="CG630" s="107"/>
      <c r="CH630" s="107"/>
      <c r="CI630" s="107"/>
      <c r="CJ630" s="107"/>
      <c r="CK630" s="107"/>
      <c r="CL630" s="107"/>
      <c r="CM630" s="107"/>
      <c r="CN630" s="107"/>
      <c r="CO630" s="107"/>
      <c r="CP630" s="107"/>
      <c r="CQ630" s="107"/>
      <c r="CR630" s="107"/>
      <c r="CS630" s="107"/>
      <c r="CT630" s="107"/>
      <c r="CU630" s="107"/>
      <c r="CV630" s="107"/>
      <c r="CW630" s="107"/>
      <c r="CX630" s="112"/>
      <c r="CY630" s="107"/>
      <c r="CZ630" s="107"/>
      <c r="DA630" s="112"/>
      <c r="DB630" s="107"/>
      <c r="DC630" s="107"/>
      <c r="DD630" s="112"/>
      <c r="DE630" s="107"/>
      <c r="DF630" s="107"/>
      <c r="DG630" s="107"/>
      <c r="DH630" s="112"/>
      <c r="DI630" s="107"/>
      <c r="DJ630" s="107"/>
      <c r="DK630" s="112"/>
      <c r="DL630" s="107"/>
      <c r="DM630" s="107"/>
      <c r="DN630" s="112"/>
      <c r="DO630" s="107"/>
      <c r="DP630" s="107"/>
      <c r="DQ630" s="112"/>
      <c r="DR630" s="107"/>
      <c r="DS630" s="107"/>
      <c r="DT630" s="107"/>
      <c r="DU630" s="112"/>
      <c r="DV630" s="107"/>
      <c r="DW630" s="107"/>
      <c r="DX630" s="112"/>
      <c r="DY630" s="107"/>
      <c r="DZ630" s="107"/>
      <c r="EA630" s="112"/>
      <c r="EB630" s="107"/>
      <c r="EC630" s="107"/>
      <c r="ED630" s="112"/>
      <c r="EE630" s="107"/>
      <c r="EF630" s="107"/>
      <c r="EG630" s="107"/>
      <c r="EH630" s="112"/>
      <c r="EI630" s="107"/>
      <c r="EJ630" s="107"/>
      <c r="EK630" s="112"/>
      <c r="EL630" s="107"/>
      <c r="EM630" s="107"/>
      <c r="EN630" s="112"/>
      <c r="EO630" s="107"/>
      <c r="EP630" s="107"/>
      <c r="EQ630" s="112"/>
      <c r="ER630" s="107"/>
      <c r="ES630" s="107"/>
      <c r="ET630" s="112"/>
      <c r="EU630" s="107"/>
      <c r="EV630" s="107"/>
      <c r="EW630" s="112"/>
      <c r="EX630" s="107"/>
      <c r="EY630" s="107"/>
      <c r="EZ630" s="112"/>
      <c r="FA630" s="107"/>
      <c r="FB630" s="107"/>
      <c r="FC630" s="112"/>
      <c r="FD630" s="107"/>
      <c r="FE630" s="107"/>
      <c r="FF630" s="107"/>
      <c r="FG630" s="112"/>
      <c r="FH630" s="107"/>
      <c r="FI630" s="107"/>
      <c r="FJ630" s="112"/>
      <c r="FK630" s="107"/>
      <c r="FL630" s="107"/>
      <c r="FM630" s="107"/>
      <c r="FN630" s="112"/>
      <c r="FO630" s="107"/>
      <c r="FP630" s="107"/>
      <c r="FQ630" s="112"/>
      <c r="FR630" s="107"/>
      <c r="FS630" s="107"/>
      <c r="FT630" s="107"/>
      <c r="FU630" s="107"/>
      <c r="FV630" s="107"/>
      <c r="FW630" s="107"/>
      <c r="FX630" s="107"/>
      <c r="FY630" s="107"/>
      <c r="FZ630" s="107"/>
      <c r="GA630" s="107"/>
      <c r="GB630" s="107"/>
      <c r="GC630" s="107"/>
      <c r="GD630" s="107"/>
      <c r="GE630" s="113"/>
      <c r="GF630" s="113"/>
      <c r="GG630" s="113"/>
      <c r="GH630" s="113"/>
      <c r="GI630" s="113"/>
      <c r="GJ630" s="113"/>
      <c r="GK630" s="113"/>
      <c r="GL630" s="107"/>
      <c r="GM630" s="107"/>
      <c r="GN630" s="107"/>
      <c r="GO630" s="133"/>
      <c r="GP630" s="133"/>
      <c r="GQ630" s="133"/>
      <c r="GR630" s="133"/>
      <c r="GS630" s="72"/>
      <c r="GT630" s="72"/>
      <c r="GU630" s="72"/>
      <c r="GV630" s="72"/>
      <c r="GW630" s="72"/>
      <c r="GX630" s="72"/>
      <c r="GY630" s="72"/>
      <c r="GZ630" s="72"/>
      <c r="HA630" s="133"/>
      <c r="HB630" s="133"/>
      <c r="HK630" s="115"/>
      <c r="HL630" s="115"/>
      <c r="HN630" s="116"/>
      <c r="HO630" s="116"/>
      <c r="HP630" s="116"/>
      <c r="HQ630" s="117"/>
      <c r="HR630" s="118"/>
      <c r="HS630" s="105"/>
      <c r="HT630" s="119"/>
      <c r="HU630" s="119"/>
      <c r="HV630" s="119"/>
      <c r="HW630" s="119"/>
    </row>
    <row r="631" spans="1:231" hidden="1" x14ac:dyDescent="0.25">
      <c r="A631" s="110"/>
      <c r="B631" s="110"/>
      <c r="C631" s="107"/>
      <c r="D631" s="107"/>
      <c r="E631" s="109"/>
      <c r="F631" s="107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5"/>
      <c r="Y631" s="107"/>
      <c r="Z631" s="107"/>
      <c r="AA631" s="107"/>
      <c r="AB631" s="110"/>
      <c r="AC631" s="110"/>
      <c r="AD631" s="107"/>
      <c r="AE631" s="107"/>
      <c r="AF631" s="107"/>
      <c r="AG631" s="107"/>
      <c r="AH631" s="107"/>
      <c r="AI631" s="107"/>
      <c r="AJ631" s="110"/>
      <c r="AK631" s="110"/>
      <c r="AL631" s="107"/>
      <c r="AM631" s="107"/>
      <c r="AN631" s="110"/>
      <c r="AO631" s="110"/>
      <c r="AP631" s="107"/>
      <c r="AQ631" s="107"/>
      <c r="AR631" s="107"/>
      <c r="AS631" s="107"/>
      <c r="AT631" s="107"/>
      <c r="AU631" s="111"/>
      <c r="AV631" s="111"/>
      <c r="AW631" s="111"/>
      <c r="AX631" s="111"/>
      <c r="AY631" s="111"/>
      <c r="AZ631" s="111"/>
      <c r="BA631" s="111"/>
      <c r="BB631" s="111"/>
      <c r="BC631" s="111"/>
      <c r="BD631" s="111"/>
      <c r="BE631" s="111"/>
      <c r="BF631" s="111"/>
      <c r="BG631" s="107"/>
      <c r="BH631" s="112"/>
      <c r="BI631" s="111"/>
      <c r="BJ631" s="112"/>
      <c r="BK631" s="112"/>
      <c r="BL631" s="111"/>
      <c r="BM631" s="112"/>
      <c r="BN631" s="112"/>
      <c r="BO631" s="111"/>
      <c r="BP631" s="112"/>
      <c r="BQ631" s="112"/>
      <c r="BR631" s="111"/>
      <c r="BS631" s="107"/>
      <c r="BT631" s="107"/>
      <c r="BU631" s="112"/>
      <c r="BV631" s="107"/>
      <c r="BW631" s="107"/>
      <c r="BX631" s="107"/>
      <c r="BY631" s="107"/>
      <c r="BZ631" s="107"/>
      <c r="CA631" s="107"/>
      <c r="CB631" s="107"/>
      <c r="CC631" s="107"/>
      <c r="CD631" s="107"/>
      <c r="CE631" s="107"/>
      <c r="CF631" s="107"/>
      <c r="CG631" s="107"/>
      <c r="CH631" s="107"/>
      <c r="CI631" s="107"/>
      <c r="CJ631" s="107"/>
      <c r="CK631" s="107"/>
      <c r="CL631" s="107"/>
      <c r="CM631" s="107"/>
      <c r="CN631" s="107"/>
      <c r="CO631" s="107"/>
      <c r="CP631" s="107"/>
      <c r="CQ631" s="107"/>
      <c r="CR631" s="107"/>
      <c r="CS631" s="107"/>
      <c r="CT631" s="107"/>
      <c r="CU631" s="107"/>
      <c r="CV631" s="107"/>
      <c r="CW631" s="107"/>
      <c r="CX631" s="112"/>
      <c r="CY631" s="107"/>
      <c r="CZ631" s="107"/>
      <c r="DA631" s="112"/>
      <c r="DB631" s="107"/>
      <c r="DC631" s="107"/>
      <c r="DD631" s="112"/>
      <c r="DE631" s="107"/>
      <c r="DF631" s="107"/>
      <c r="DG631" s="107"/>
      <c r="DH631" s="112"/>
      <c r="DI631" s="107"/>
      <c r="DJ631" s="107"/>
      <c r="DK631" s="112"/>
      <c r="DL631" s="107"/>
      <c r="DM631" s="107"/>
      <c r="DN631" s="112"/>
      <c r="DO631" s="107"/>
      <c r="DP631" s="107"/>
      <c r="DQ631" s="112"/>
      <c r="DR631" s="107"/>
      <c r="DS631" s="107"/>
      <c r="DT631" s="107"/>
      <c r="DU631" s="112"/>
      <c r="DV631" s="107"/>
      <c r="DW631" s="107"/>
      <c r="DX631" s="112"/>
      <c r="DY631" s="107"/>
      <c r="DZ631" s="107"/>
      <c r="EA631" s="112"/>
      <c r="EB631" s="107"/>
      <c r="EC631" s="107"/>
      <c r="ED631" s="112"/>
      <c r="EE631" s="107"/>
      <c r="EF631" s="107"/>
      <c r="EG631" s="107"/>
      <c r="EH631" s="112"/>
      <c r="EI631" s="107"/>
      <c r="EJ631" s="107"/>
      <c r="EK631" s="112"/>
      <c r="EL631" s="107"/>
      <c r="EM631" s="107"/>
      <c r="EN631" s="112"/>
      <c r="EO631" s="107"/>
      <c r="EP631" s="107"/>
      <c r="EQ631" s="112"/>
      <c r="ER631" s="107"/>
      <c r="ES631" s="107"/>
      <c r="ET631" s="112"/>
      <c r="EU631" s="107"/>
      <c r="EV631" s="107"/>
      <c r="EW631" s="112"/>
      <c r="EX631" s="107"/>
      <c r="EY631" s="107"/>
      <c r="EZ631" s="112"/>
      <c r="FA631" s="107"/>
      <c r="FB631" s="107"/>
      <c r="FC631" s="112"/>
      <c r="FD631" s="107"/>
      <c r="FE631" s="107"/>
      <c r="FF631" s="107"/>
      <c r="FG631" s="112"/>
      <c r="FH631" s="107"/>
      <c r="FI631" s="107"/>
      <c r="FJ631" s="112"/>
      <c r="FK631" s="107"/>
      <c r="FL631" s="107"/>
      <c r="FM631" s="107"/>
      <c r="FN631" s="112"/>
      <c r="FO631" s="107"/>
      <c r="FP631" s="107"/>
      <c r="FQ631" s="112"/>
      <c r="FR631" s="107"/>
      <c r="FS631" s="107"/>
      <c r="FT631" s="107"/>
      <c r="FU631" s="107"/>
      <c r="FV631" s="107"/>
      <c r="FW631" s="107"/>
      <c r="FX631" s="107"/>
      <c r="FY631" s="107"/>
      <c r="FZ631" s="107"/>
      <c r="GA631" s="107"/>
      <c r="GB631" s="107"/>
      <c r="GC631" s="107"/>
      <c r="GD631" s="107"/>
      <c r="GE631" s="113"/>
      <c r="GF631" s="113"/>
      <c r="GG631" s="113"/>
      <c r="GH631" s="113"/>
      <c r="GI631" s="113"/>
      <c r="GJ631" s="113"/>
      <c r="GK631" s="113"/>
      <c r="GL631" s="107"/>
      <c r="GM631" s="107"/>
      <c r="GN631" s="107"/>
      <c r="GO631" s="133"/>
      <c r="GP631" s="133"/>
      <c r="GQ631" s="133"/>
      <c r="GR631" s="133"/>
      <c r="GS631" s="72"/>
      <c r="GT631" s="72"/>
      <c r="GU631" s="72"/>
      <c r="GV631" s="72"/>
      <c r="GW631" s="72"/>
      <c r="GX631" s="72"/>
      <c r="GY631" s="72"/>
      <c r="GZ631" s="72"/>
      <c r="HA631" s="133"/>
      <c r="HB631" s="133"/>
      <c r="HK631" s="115"/>
      <c r="HL631" s="115"/>
      <c r="HN631" s="116"/>
      <c r="HO631" s="116"/>
      <c r="HP631" s="116"/>
      <c r="HQ631" s="117"/>
      <c r="HR631" s="118"/>
      <c r="HS631" s="105"/>
      <c r="HT631" s="119"/>
      <c r="HU631" s="119"/>
      <c r="HV631" s="119"/>
      <c r="HW631" s="119"/>
    </row>
    <row r="632" spans="1:231" hidden="1" x14ac:dyDescent="0.25">
      <c r="A632" s="110"/>
      <c r="B632" s="110"/>
      <c r="C632" s="107"/>
      <c r="D632" s="107"/>
      <c r="E632" s="109"/>
      <c r="F632" s="107"/>
      <c r="G632" s="107"/>
      <c r="H632" s="107"/>
      <c r="I632" s="107"/>
      <c r="J632" s="107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5"/>
      <c r="Y632" s="107"/>
      <c r="Z632" s="107"/>
      <c r="AA632" s="107"/>
      <c r="AB632" s="110"/>
      <c r="AC632" s="110"/>
      <c r="AD632" s="107"/>
      <c r="AE632" s="107"/>
      <c r="AF632" s="107"/>
      <c r="AG632" s="107"/>
      <c r="AH632" s="107"/>
      <c r="AI632" s="107"/>
      <c r="AJ632" s="110"/>
      <c r="AK632" s="110"/>
      <c r="AL632" s="107"/>
      <c r="AM632" s="107"/>
      <c r="AN632" s="110"/>
      <c r="AO632" s="110"/>
      <c r="AP632" s="107"/>
      <c r="AQ632" s="107"/>
      <c r="AR632" s="107"/>
      <c r="AS632" s="107"/>
      <c r="AT632" s="107"/>
      <c r="AU632" s="111"/>
      <c r="AV632" s="111"/>
      <c r="AW632" s="111"/>
      <c r="AX632" s="111"/>
      <c r="AY632" s="111"/>
      <c r="AZ632" s="111"/>
      <c r="BA632" s="111"/>
      <c r="BB632" s="111"/>
      <c r="BC632" s="111"/>
      <c r="BD632" s="111"/>
      <c r="BE632" s="111"/>
      <c r="BF632" s="111"/>
      <c r="BG632" s="107"/>
      <c r="BH632" s="112"/>
      <c r="BI632" s="111"/>
      <c r="BJ632" s="112"/>
      <c r="BK632" s="112"/>
      <c r="BL632" s="111"/>
      <c r="BM632" s="112"/>
      <c r="BN632" s="112"/>
      <c r="BO632" s="111"/>
      <c r="BP632" s="112"/>
      <c r="BQ632" s="112"/>
      <c r="BR632" s="111"/>
      <c r="BS632" s="107"/>
      <c r="BT632" s="107"/>
      <c r="BU632" s="112"/>
      <c r="BV632" s="107"/>
      <c r="BW632" s="107"/>
      <c r="BX632" s="107"/>
      <c r="BY632" s="107"/>
      <c r="BZ632" s="107"/>
      <c r="CA632" s="107"/>
      <c r="CB632" s="107"/>
      <c r="CC632" s="107"/>
      <c r="CD632" s="107"/>
      <c r="CE632" s="107"/>
      <c r="CF632" s="107"/>
      <c r="CG632" s="107"/>
      <c r="CH632" s="112"/>
      <c r="CI632" s="107"/>
      <c r="CJ632" s="107"/>
      <c r="CK632" s="107"/>
      <c r="CL632" s="107"/>
      <c r="CM632" s="107"/>
      <c r="CN632" s="107"/>
      <c r="CO632" s="107"/>
      <c r="CP632" s="107"/>
      <c r="CQ632" s="107"/>
      <c r="CR632" s="107"/>
      <c r="CS632" s="107"/>
      <c r="CT632" s="107"/>
      <c r="CU632" s="107"/>
      <c r="CV632" s="107"/>
      <c r="CW632" s="107"/>
      <c r="CX632" s="112"/>
      <c r="CY632" s="107"/>
      <c r="CZ632" s="107"/>
      <c r="DA632" s="112"/>
      <c r="DB632" s="107"/>
      <c r="DC632" s="107"/>
      <c r="DD632" s="112"/>
      <c r="DE632" s="107"/>
      <c r="DF632" s="107"/>
      <c r="DG632" s="107"/>
      <c r="DH632" s="112"/>
      <c r="DI632" s="107"/>
      <c r="DJ632" s="107"/>
      <c r="DK632" s="112"/>
      <c r="DL632" s="107"/>
      <c r="DM632" s="107"/>
      <c r="DN632" s="112"/>
      <c r="DO632" s="107"/>
      <c r="DP632" s="107"/>
      <c r="DQ632" s="112"/>
      <c r="DR632" s="107"/>
      <c r="DS632" s="107"/>
      <c r="DT632" s="107"/>
      <c r="DU632" s="112"/>
      <c r="DV632" s="107"/>
      <c r="DW632" s="107"/>
      <c r="DX632" s="112"/>
      <c r="DY632" s="107"/>
      <c r="DZ632" s="107"/>
      <c r="EA632" s="112"/>
      <c r="EB632" s="107"/>
      <c r="EC632" s="107"/>
      <c r="ED632" s="112"/>
      <c r="EE632" s="107"/>
      <c r="EF632" s="107"/>
      <c r="EG632" s="107"/>
      <c r="EH632" s="112"/>
      <c r="EI632" s="107"/>
      <c r="EJ632" s="107"/>
      <c r="EK632" s="112"/>
      <c r="EL632" s="107"/>
      <c r="EM632" s="107"/>
      <c r="EN632" s="112"/>
      <c r="EO632" s="107"/>
      <c r="EP632" s="107"/>
      <c r="EQ632" s="112"/>
      <c r="ER632" s="107"/>
      <c r="ES632" s="107"/>
      <c r="ET632" s="112"/>
      <c r="EU632" s="107"/>
      <c r="EV632" s="107"/>
      <c r="EW632" s="112"/>
      <c r="EX632" s="107"/>
      <c r="EY632" s="107"/>
      <c r="EZ632" s="112"/>
      <c r="FA632" s="107"/>
      <c r="FB632" s="107"/>
      <c r="FC632" s="112"/>
      <c r="FD632" s="107"/>
      <c r="FE632" s="107"/>
      <c r="FF632" s="107"/>
      <c r="FG632" s="112"/>
      <c r="FH632" s="107"/>
      <c r="FI632" s="107"/>
      <c r="FJ632" s="112"/>
      <c r="FK632" s="107"/>
      <c r="FL632" s="107"/>
      <c r="FM632" s="107"/>
      <c r="FN632" s="112"/>
      <c r="FO632" s="107"/>
      <c r="FP632" s="107"/>
      <c r="FQ632" s="112"/>
      <c r="FR632" s="107"/>
      <c r="FS632" s="107"/>
      <c r="FT632" s="107"/>
      <c r="FU632" s="107"/>
      <c r="FV632" s="107"/>
      <c r="FW632" s="107"/>
      <c r="FX632" s="107"/>
      <c r="FY632" s="107"/>
      <c r="FZ632" s="107"/>
      <c r="GA632" s="107"/>
      <c r="GB632" s="107"/>
      <c r="GC632" s="107"/>
      <c r="GD632" s="107"/>
      <c r="GE632" s="113"/>
      <c r="GF632" s="113"/>
      <c r="GG632" s="113"/>
      <c r="GH632" s="113"/>
      <c r="GI632" s="113"/>
      <c r="GJ632" s="113"/>
      <c r="GK632" s="113"/>
      <c r="GL632" s="107"/>
      <c r="GM632" s="107"/>
      <c r="GN632" s="107"/>
      <c r="GO632" s="133"/>
      <c r="GP632" s="133"/>
      <c r="GQ632" s="133"/>
      <c r="GR632" s="133"/>
      <c r="GS632" s="72"/>
      <c r="GT632" s="72"/>
      <c r="GU632" s="72"/>
      <c r="GV632" s="72"/>
      <c r="GW632" s="72"/>
      <c r="GX632" s="72"/>
      <c r="GY632" s="72"/>
      <c r="GZ632" s="72"/>
      <c r="HA632" s="133"/>
      <c r="HB632" s="133"/>
      <c r="HK632" s="115"/>
      <c r="HL632" s="115"/>
      <c r="HN632" s="116"/>
      <c r="HO632" s="116"/>
      <c r="HP632" s="116"/>
      <c r="HQ632" s="117"/>
      <c r="HR632" s="118"/>
      <c r="HS632" s="105"/>
      <c r="HT632" s="119"/>
      <c r="HU632" s="119"/>
      <c r="HV632" s="119"/>
      <c r="HW632" s="119"/>
    </row>
    <row r="633" spans="1:231" hidden="1" x14ac:dyDescent="0.25">
      <c r="A633" s="110"/>
      <c r="B633" s="110"/>
      <c r="C633" s="107"/>
      <c r="D633" s="107"/>
      <c r="E633" s="109"/>
      <c r="F633" s="107"/>
      <c r="G633" s="107"/>
      <c r="H633" s="107"/>
      <c r="I633" s="107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5"/>
      <c r="Y633" s="107"/>
      <c r="Z633" s="107"/>
      <c r="AA633" s="107"/>
      <c r="AB633" s="110"/>
      <c r="AC633" s="110"/>
      <c r="AD633" s="107"/>
      <c r="AE633" s="107"/>
      <c r="AF633" s="107"/>
      <c r="AG633" s="107"/>
      <c r="AH633" s="107"/>
      <c r="AI633" s="107"/>
      <c r="AJ633" s="110"/>
      <c r="AK633" s="110"/>
      <c r="AL633" s="107"/>
      <c r="AM633" s="107"/>
      <c r="AN633" s="110"/>
      <c r="AO633" s="110"/>
      <c r="AP633" s="107"/>
      <c r="AQ633" s="107"/>
      <c r="AR633" s="107"/>
      <c r="AS633" s="107"/>
      <c r="AT633" s="107"/>
      <c r="AU633" s="111"/>
      <c r="AV633" s="111"/>
      <c r="AW633" s="111"/>
      <c r="AX633" s="111"/>
      <c r="AY633" s="111"/>
      <c r="AZ633" s="111"/>
      <c r="BA633" s="111"/>
      <c r="BB633" s="111"/>
      <c r="BC633" s="111"/>
      <c r="BD633" s="111"/>
      <c r="BE633" s="111"/>
      <c r="BF633" s="111"/>
      <c r="BG633" s="107"/>
      <c r="BH633" s="112"/>
      <c r="BI633" s="111"/>
      <c r="BJ633" s="112"/>
      <c r="BK633" s="112"/>
      <c r="BL633" s="111"/>
      <c r="BM633" s="112"/>
      <c r="BN633" s="112"/>
      <c r="BO633" s="111"/>
      <c r="BP633" s="112"/>
      <c r="BQ633" s="112"/>
      <c r="BR633" s="111"/>
      <c r="BS633" s="107"/>
      <c r="BT633" s="107"/>
      <c r="BU633" s="112"/>
      <c r="BV633" s="107"/>
      <c r="BW633" s="107"/>
      <c r="BX633" s="107"/>
      <c r="BY633" s="107"/>
      <c r="BZ633" s="107"/>
      <c r="CA633" s="107"/>
      <c r="CB633" s="107"/>
      <c r="CC633" s="107"/>
      <c r="CD633" s="107"/>
      <c r="CE633" s="107"/>
      <c r="CF633" s="107"/>
      <c r="CG633" s="107"/>
      <c r="CH633" s="112"/>
      <c r="CI633" s="107"/>
      <c r="CJ633" s="107"/>
      <c r="CK633" s="107"/>
      <c r="CL633" s="107"/>
      <c r="CM633" s="107"/>
      <c r="CN633" s="107"/>
      <c r="CO633" s="107"/>
      <c r="CP633" s="107"/>
      <c r="CQ633" s="107"/>
      <c r="CR633" s="107"/>
      <c r="CS633" s="107"/>
      <c r="CT633" s="107"/>
      <c r="CU633" s="107"/>
      <c r="CV633" s="107"/>
      <c r="CW633" s="107"/>
      <c r="CX633" s="112"/>
      <c r="CY633" s="107"/>
      <c r="CZ633" s="107"/>
      <c r="DA633" s="112"/>
      <c r="DB633" s="107"/>
      <c r="DC633" s="107"/>
      <c r="DD633" s="112"/>
      <c r="DE633" s="107"/>
      <c r="DF633" s="107"/>
      <c r="DG633" s="107"/>
      <c r="DH633" s="112"/>
      <c r="DI633" s="107"/>
      <c r="DJ633" s="107"/>
      <c r="DK633" s="112"/>
      <c r="DL633" s="107"/>
      <c r="DM633" s="107"/>
      <c r="DN633" s="112"/>
      <c r="DO633" s="107"/>
      <c r="DP633" s="107"/>
      <c r="DQ633" s="112"/>
      <c r="DR633" s="107"/>
      <c r="DS633" s="107"/>
      <c r="DT633" s="107"/>
      <c r="DU633" s="112"/>
      <c r="DV633" s="107"/>
      <c r="DW633" s="107"/>
      <c r="DX633" s="112"/>
      <c r="DY633" s="107"/>
      <c r="DZ633" s="107"/>
      <c r="EA633" s="112"/>
      <c r="EB633" s="107"/>
      <c r="EC633" s="107"/>
      <c r="ED633" s="112"/>
      <c r="EE633" s="107"/>
      <c r="EF633" s="107"/>
      <c r="EG633" s="107"/>
      <c r="EH633" s="112"/>
      <c r="EI633" s="107"/>
      <c r="EJ633" s="107"/>
      <c r="EK633" s="112"/>
      <c r="EL633" s="107"/>
      <c r="EM633" s="107"/>
      <c r="EN633" s="112"/>
      <c r="EO633" s="107"/>
      <c r="EP633" s="107"/>
      <c r="EQ633" s="112"/>
      <c r="ER633" s="107"/>
      <c r="ES633" s="107"/>
      <c r="ET633" s="112"/>
      <c r="EU633" s="107"/>
      <c r="EV633" s="107"/>
      <c r="EW633" s="112"/>
      <c r="EX633" s="107"/>
      <c r="EY633" s="107"/>
      <c r="EZ633" s="112"/>
      <c r="FA633" s="107"/>
      <c r="FB633" s="107"/>
      <c r="FC633" s="112"/>
      <c r="FD633" s="107"/>
      <c r="FE633" s="107"/>
      <c r="FF633" s="107"/>
      <c r="FG633" s="112"/>
      <c r="FH633" s="107"/>
      <c r="FI633" s="107"/>
      <c r="FJ633" s="112"/>
      <c r="FK633" s="107"/>
      <c r="FL633" s="107"/>
      <c r="FM633" s="107"/>
      <c r="FN633" s="112"/>
      <c r="FO633" s="107"/>
      <c r="FP633" s="107"/>
      <c r="FQ633" s="112"/>
      <c r="FR633" s="107"/>
      <c r="FS633" s="107"/>
      <c r="FT633" s="107"/>
      <c r="FU633" s="107"/>
      <c r="FV633" s="107"/>
      <c r="FW633" s="107"/>
      <c r="FX633" s="107"/>
      <c r="FY633" s="107"/>
      <c r="FZ633" s="107"/>
      <c r="GA633" s="107"/>
      <c r="GB633" s="107"/>
      <c r="GC633" s="107"/>
      <c r="GD633" s="107"/>
      <c r="GE633" s="113"/>
      <c r="GF633" s="113"/>
      <c r="GG633" s="113"/>
      <c r="GH633" s="113"/>
      <c r="GI633" s="113"/>
      <c r="GJ633" s="113"/>
      <c r="GK633" s="113"/>
      <c r="GL633" s="107"/>
      <c r="GM633" s="107"/>
      <c r="GN633" s="107"/>
      <c r="GO633" s="133"/>
      <c r="GP633" s="133"/>
      <c r="GQ633" s="133"/>
      <c r="GR633" s="133"/>
      <c r="GS633" s="72"/>
      <c r="GT633" s="72"/>
      <c r="GU633" s="72"/>
      <c r="GV633" s="72"/>
      <c r="GW633" s="72"/>
      <c r="GX633" s="72"/>
      <c r="GY633" s="72"/>
      <c r="GZ633" s="72"/>
      <c r="HA633" s="133"/>
      <c r="HB633" s="133"/>
      <c r="HK633" s="115"/>
      <c r="HL633" s="115"/>
      <c r="HN633" s="116"/>
      <c r="HO633" s="116"/>
      <c r="HP633" s="116"/>
      <c r="HQ633" s="117"/>
      <c r="HR633" s="118"/>
      <c r="HS633" s="105"/>
      <c r="HT633" s="119"/>
      <c r="HU633" s="119"/>
      <c r="HV633" s="119"/>
      <c r="HW633" s="119"/>
    </row>
    <row r="634" spans="1:231" hidden="1" x14ac:dyDescent="0.25">
      <c r="A634" s="110"/>
      <c r="B634" s="110"/>
      <c r="C634" s="107"/>
      <c r="D634" s="107"/>
      <c r="E634" s="109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5"/>
      <c r="Y634" s="107"/>
      <c r="Z634" s="107"/>
      <c r="AA634" s="107"/>
      <c r="AB634" s="110"/>
      <c r="AC634" s="110"/>
      <c r="AD634" s="107"/>
      <c r="AE634" s="107"/>
      <c r="AF634" s="107"/>
      <c r="AG634" s="107"/>
      <c r="AH634" s="107"/>
      <c r="AI634" s="107"/>
      <c r="AJ634" s="110"/>
      <c r="AK634" s="110"/>
      <c r="AL634" s="107"/>
      <c r="AM634" s="107"/>
      <c r="AN634" s="110"/>
      <c r="AO634" s="110"/>
      <c r="AP634" s="107"/>
      <c r="AQ634" s="107"/>
      <c r="AR634" s="107"/>
      <c r="AS634" s="107"/>
      <c r="AT634" s="107"/>
      <c r="AU634" s="111"/>
      <c r="AV634" s="111"/>
      <c r="AW634" s="111"/>
      <c r="AX634" s="111"/>
      <c r="AY634" s="111"/>
      <c r="AZ634" s="111"/>
      <c r="BA634" s="111"/>
      <c r="BB634" s="111"/>
      <c r="BC634" s="111"/>
      <c r="BD634" s="111"/>
      <c r="BE634" s="111"/>
      <c r="BF634" s="111"/>
      <c r="BG634" s="107"/>
      <c r="BH634" s="112"/>
      <c r="BI634" s="111"/>
      <c r="BJ634" s="112"/>
      <c r="BK634" s="112"/>
      <c r="BL634" s="111"/>
      <c r="BM634" s="112"/>
      <c r="BN634" s="112"/>
      <c r="BO634" s="111"/>
      <c r="BP634" s="112"/>
      <c r="BQ634" s="112"/>
      <c r="BR634" s="111"/>
      <c r="BS634" s="107"/>
      <c r="BT634" s="107"/>
      <c r="BU634" s="112"/>
      <c r="BV634" s="107"/>
      <c r="BW634" s="107"/>
      <c r="BX634" s="107"/>
      <c r="BY634" s="107"/>
      <c r="BZ634" s="107"/>
      <c r="CA634" s="107"/>
      <c r="CB634" s="107"/>
      <c r="CC634" s="107"/>
      <c r="CD634" s="107"/>
      <c r="CE634" s="107"/>
      <c r="CF634" s="107"/>
      <c r="CG634" s="107"/>
      <c r="CH634" s="112"/>
      <c r="CI634" s="107"/>
      <c r="CJ634" s="107"/>
      <c r="CK634" s="107"/>
      <c r="CL634" s="107"/>
      <c r="CM634" s="107"/>
      <c r="CN634" s="107"/>
      <c r="CO634" s="107"/>
      <c r="CP634" s="107"/>
      <c r="CQ634" s="107"/>
      <c r="CR634" s="107"/>
      <c r="CS634" s="107"/>
      <c r="CT634" s="107"/>
      <c r="CU634" s="107"/>
      <c r="CV634" s="107"/>
      <c r="CW634" s="107"/>
      <c r="CX634" s="112"/>
      <c r="CY634" s="107"/>
      <c r="CZ634" s="107"/>
      <c r="DA634" s="112"/>
      <c r="DB634" s="107"/>
      <c r="DC634" s="107"/>
      <c r="DD634" s="112"/>
      <c r="DE634" s="107"/>
      <c r="DF634" s="107"/>
      <c r="DG634" s="107"/>
      <c r="DH634" s="112"/>
      <c r="DI634" s="107"/>
      <c r="DJ634" s="107"/>
      <c r="DK634" s="112"/>
      <c r="DL634" s="107"/>
      <c r="DM634" s="107"/>
      <c r="DN634" s="112"/>
      <c r="DO634" s="107"/>
      <c r="DP634" s="107"/>
      <c r="DQ634" s="112"/>
      <c r="DR634" s="107"/>
      <c r="DS634" s="107"/>
      <c r="DT634" s="107"/>
      <c r="DU634" s="112"/>
      <c r="DV634" s="107"/>
      <c r="DW634" s="107"/>
      <c r="DX634" s="112"/>
      <c r="DY634" s="107"/>
      <c r="DZ634" s="107"/>
      <c r="EA634" s="112"/>
      <c r="EB634" s="107"/>
      <c r="EC634" s="107"/>
      <c r="ED634" s="112"/>
      <c r="EE634" s="107"/>
      <c r="EF634" s="107"/>
      <c r="EG634" s="107"/>
      <c r="EH634" s="112"/>
      <c r="EI634" s="107"/>
      <c r="EJ634" s="107"/>
      <c r="EK634" s="112"/>
      <c r="EL634" s="107"/>
      <c r="EM634" s="107"/>
      <c r="EN634" s="112"/>
      <c r="EO634" s="107"/>
      <c r="EP634" s="107"/>
      <c r="EQ634" s="112"/>
      <c r="ER634" s="107"/>
      <c r="ES634" s="107"/>
      <c r="ET634" s="112"/>
      <c r="EU634" s="107"/>
      <c r="EV634" s="107"/>
      <c r="EW634" s="112"/>
      <c r="EX634" s="107"/>
      <c r="EY634" s="107"/>
      <c r="EZ634" s="112"/>
      <c r="FA634" s="107"/>
      <c r="FB634" s="107"/>
      <c r="FC634" s="112"/>
      <c r="FD634" s="107"/>
      <c r="FE634" s="107"/>
      <c r="FF634" s="107"/>
      <c r="FG634" s="112"/>
      <c r="FH634" s="107"/>
      <c r="FI634" s="107"/>
      <c r="FJ634" s="112"/>
      <c r="FK634" s="107"/>
      <c r="FL634" s="107"/>
      <c r="FM634" s="107"/>
      <c r="FN634" s="112"/>
      <c r="FO634" s="107"/>
      <c r="FP634" s="107"/>
      <c r="FQ634" s="112"/>
      <c r="FR634" s="107"/>
      <c r="FS634" s="107"/>
      <c r="FT634" s="107"/>
      <c r="FU634" s="107"/>
      <c r="FV634" s="107"/>
      <c r="FW634" s="107"/>
      <c r="FX634" s="107"/>
      <c r="FY634" s="107"/>
      <c r="FZ634" s="107"/>
      <c r="GA634" s="107"/>
      <c r="GB634" s="107"/>
      <c r="GC634" s="107"/>
      <c r="GD634" s="107"/>
      <c r="GE634" s="113"/>
      <c r="GF634" s="113"/>
      <c r="GG634" s="113"/>
      <c r="GH634" s="113"/>
      <c r="GI634" s="113"/>
      <c r="GJ634" s="113"/>
      <c r="GK634" s="113"/>
      <c r="GL634" s="107"/>
      <c r="GM634" s="107"/>
      <c r="GN634" s="107"/>
      <c r="GO634" s="133"/>
      <c r="GP634" s="133"/>
      <c r="GQ634" s="133"/>
      <c r="GR634" s="133"/>
      <c r="GS634" s="72"/>
      <c r="GT634" s="72"/>
      <c r="GU634" s="72"/>
      <c r="GV634" s="72"/>
      <c r="GW634" s="72"/>
      <c r="GX634" s="72"/>
      <c r="GY634" s="72"/>
      <c r="GZ634" s="72"/>
      <c r="HA634" s="133"/>
      <c r="HB634" s="133"/>
      <c r="HK634" s="115"/>
      <c r="HL634" s="115"/>
      <c r="HN634" s="116"/>
      <c r="HO634" s="116"/>
      <c r="HP634" s="116"/>
      <c r="HQ634" s="117"/>
      <c r="HR634" s="118"/>
      <c r="HS634" s="105"/>
      <c r="HT634" s="119"/>
      <c r="HU634" s="119"/>
      <c r="HV634" s="119"/>
      <c r="HW634" s="119"/>
    </row>
    <row r="635" spans="1:231" hidden="1" x14ac:dyDescent="0.25">
      <c r="A635" s="110"/>
      <c r="B635" s="110"/>
      <c r="C635" s="107"/>
      <c r="D635" s="107"/>
      <c r="E635" s="109"/>
      <c r="F635" s="107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5"/>
      <c r="Y635" s="107"/>
      <c r="Z635" s="107"/>
      <c r="AA635" s="107"/>
      <c r="AB635" s="110"/>
      <c r="AC635" s="110"/>
      <c r="AD635" s="107"/>
      <c r="AE635" s="107"/>
      <c r="AF635" s="107"/>
      <c r="AG635" s="107"/>
      <c r="AH635" s="107"/>
      <c r="AI635" s="107"/>
      <c r="AJ635" s="110"/>
      <c r="AK635" s="110"/>
      <c r="AL635" s="107"/>
      <c r="AM635" s="107"/>
      <c r="AN635" s="110"/>
      <c r="AO635" s="110"/>
      <c r="AP635" s="107"/>
      <c r="AQ635" s="107"/>
      <c r="AR635" s="107"/>
      <c r="AS635" s="107"/>
      <c r="AT635" s="107"/>
      <c r="AU635" s="111"/>
      <c r="AV635" s="111"/>
      <c r="AW635" s="111"/>
      <c r="AX635" s="111"/>
      <c r="AY635" s="111"/>
      <c r="AZ635" s="111"/>
      <c r="BA635" s="111"/>
      <c r="BB635" s="111"/>
      <c r="BC635" s="111"/>
      <c r="BD635" s="111"/>
      <c r="BE635" s="111"/>
      <c r="BF635" s="111"/>
      <c r="BG635" s="107"/>
      <c r="BH635" s="112"/>
      <c r="BI635" s="111"/>
      <c r="BJ635" s="112"/>
      <c r="BK635" s="112"/>
      <c r="BL635" s="111"/>
      <c r="BM635" s="112"/>
      <c r="BN635" s="112"/>
      <c r="BO635" s="111"/>
      <c r="BP635" s="112"/>
      <c r="BQ635" s="112"/>
      <c r="BR635" s="111"/>
      <c r="BS635" s="107"/>
      <c r="BT635" s="107"/>
      <c r="BU635" s="112"/>
      <c r="BV635" s="107"/>
      <c r="BW635" s="107"/>
      <c r="BX635" s="107"/>
      <c r="BY635" s="107"/>
      <c r="BZ635" s="107"/>
      <c r="CA635" s="107"/>
      <c r="CB635" s="107"/>
      <c r="CC635" s="107"/>
      <c r="CD635" s="107"/>
      <c r="CE635" s="107"/>
      <c r="CF635" s="107"/>
      <c r="CG635" s="107"/>
      <c r="CH635" s="112"/>
      <c r="CI635" s="107"/>
      <c r="CJ635" s="107"/>
      <c r="CK635" s="107"/>
      <c r="CL635" s="107"/>
      <c r="CM635" s="107"/>
      <c r="CN635" s="107"/>
      <c r="CO635" s="107"/>
      <c r="CP635" s="107"/>
      <c r="CQ635" s="107"/>
      <c r="CR635" s="107"/>
      <c r="CS635" s="107"/>
      <c r="CT635" s="107"/>
      <c r="CU635" s="107"/>
      <c r="CV635" s="107"/>
      <c r="CW635" s="107"/>
      <c r="CX635" s="112"/>
      <c r="CY635" s="107"/>
      <c r="CZ635" s="107"/>
      <c r="DA635" s="112"/>
      <c r="DB635" s="107"/>
      <c r="DC635" s="107"/>
      <c r="DD635" s="112"/>
      <c r="DE635" s="107"/>
      <c r="DF635" s="107"/>
      <c r="DG635" s="107"/>
      <c r="DH635" s="112"/>
      <c r="DI635" s="107"/>
      <c r="DJ635" s="107"/>
      <c r="DK635" s="112"/>
      <c r="DL635" s="107"/>
      <c r="DM635" s="107"/>
      <c r="DN635" s="112"/>
      <c r="DO635" s="107"/>
      <c r="DP635" s="107"/>
      <c r="DQ635" s="112"/>
      <c r="DR635" s="107"/>
      <c r="DS635" s="107"/>
      <c r="DT635" s="107"/>
      <c r="DU635" s="112"/>
      <c r="DV635" s="107"/>
      <c r="DW635" s="107"/>
      <c r="DX635" s="112"/>
      <c r="DY635" s="107"/>
      <c r="DZ635" s="107"/>
      <c r="EA635" s="112"/>
      <c r="EB635" s="107"/>
      <c r="EC635" s="107"/>
      <c r="ED635" s="112"/>
      <c r="EE635" s="107"/>
      <c r="EF635" s="107"/>
      <c r="EG635" s="107"/>
      <c r="EH635" s="112"/>
      <c r="EI635" s="107"/>
      <c r="EJ635" s="107"/>
      <c r="EK635" s="112"/>
      <c r="EL635" s="107"/>
      <c r="EM635" s="107"/>
      <c r="EN635" s="112"/>
      <c r="EO635" s="107"/>
      <c r="EP635" s="107"/>
      <c r="EQ635" s="112"/>
      <c r="ER635" s="107"/>
      <c r="ES635" s="107"/>
      <c r="ET635" s="112"/>
      <c r="EU635" s="107"/>
      <c r="EV635" s="107"/>
      <c r="EW635" s="112"/>
      <c r="EX635" s="107"/>
      <c r="EY635" s="107"/>
      <c r="EZ635" s="112"/>
      <c r="FA635" s="107"/>
      <c r="FB635" s="107"/>
      <c r="FC635" s="112"/>
      <c r="FD635" s="107"/>
      <c r="FE635" s="107"/>
      <c r="FF635" s="107"/>
      <c r="FG635" s="112"/>
      <c r="FH635" s="107"/>
      <c r="FI635" s="107"/>
      <c r="FJ635" s="112"/>
      <c r="FK635" s="107"/>
      <c r="FL635" s="107"/>
      <c r="FM635" s="107"/>
      <c r="FN635" s="112"/>
      <c r="FO635" s="107"/>
      <c r="FP635" s="107"/>
      <c r="FQ635" s="112"/>
      <c r="FR635" s="107"/>
      <c r="FS635" s="107"/>
      <c r="FT635" s="107"/>
      <c r="FU635" s="107"/>
      <c r="FV635" s="107"/>
      <c r="FW635" s="107"/>
      <c r="FX635" s="107"/>
      <c r="FY635" s="107"/>
      <c r="FZ635" s="107"/>
      <c r="GA635" s="107"/>
      <c r="GB635" s="107"/>
      <c r="GC635" s="134"/>
      <c r="GD635" s="134"/>
      <c r="GE635" s="113"/>
      <c r="GF635" s="113"/>
      <c r="GG635" s="113"/>
      <c r="GH635" s="113"/>
      <c r="GI635" s="113"/>
      <c r="GJ635" s="113"/>
      <c r="GK635" s="113"/>
      <c r="GL635" s="107"/>
      <c r="GM635" s="107"/>
      <c r="GN635" s="107"/>
      <c r="GO635" s="133"/>
      <c r="GP635" s="133"/>
      <c r="GQ635" s="133"/>
      <c r="GR635" s="133"/>
      <c r="GS635" s="72"/>
      <c r="GT635" s="72"/>
      <c r="GU635" s="72"/>
      <c r="GV635" s="72"/>
      <c r="GW635" s="72"/>
      <c r="GX635" s="72"/>
      <c r="GY635" s="72"/>
      <c r="GZ635" s="72"/>
      <c r="HA635" s="133"/>
      <c r="HB635" s="133"/>
      <c r="HK635" s="115"/>
      <c r="HL635" s="115"/>
      <c r="HN635" s="116"/>
      <c r="HO635" s="116"/>
      <c r="HP635" s="116"/>
      <c r="HQ635" s="117"/>
      <c r="HR635" s="118"/>
      <c r="HS635" s="105"/>
      <c r="HT635" s="119"/>
      <c r="HU635" s="119"/>
      <c r="HV635" s="119"/>
      <c r="HW635" s="119"/>
    </row>
    <row r="636" spans="1:231" hidden="1" x14ac:dyDescent="0.25">
      <c r="A636" s="110"/>
      <c r="B636" s="110"/>
      <c r="C636" s="107"/>
      <c r="D636" s="107"/>
      <c r="E636" s="109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5"/>
      <c r="Y636" s="107"/>
      <c r="Z636" s="107"/>
      <c r="AA636" s="107"/>
      <c r="AB636" s="110"/>
      <c r="AC636" s="110"/>
      <c r="AD636" s="107"/>
      <c r="AE636" s="107"/>
      <c r="AF636" s="107"/>
      <c r="AG636" s="107"/>
      <c r="AH636" s="107"/>
      <c r="AI636" s="107"/>
      <c r="AJ636" s="110"/>
      <c r="AK636" s="110"/>
      <c r="AL636" s="107"/>
      <c r="AM636" s="107"/>
      <c r="AN636" s="110"/>
      <c r="AO636" s="110"/>
      <c r="AP636" s="107"/>
      <c r="AQ636" s="107"/>
      <c r="AR636" s="107"/>
      <c r="AS636" s="107"/>
      <c r="AT636" s="107"/>
      <c r="AU636" s="111"/>
      <c r="AV636" s="111"/>
      <c r="AW636" s="111"/>
      <c r="AX636" s="111"/>
      <c r="AY636" s="111"/>
      <c r="AZ636" s="111"/>
      <c r="BA636" s="111"/>
      <c r="BB636" s="111"/>
      <c r="BC636" s="111"/>
      <c r="BD636" s="111"/>
      <c r="BE636" s="111"/>
      <c r="BF636" s="111"/>
      <c r="BG636" s="107"/>
      <c r="BH636" s="112"/>
      <c r="BI636" s="111"/>
      <c r="BJ636" s="112"/>
      <c r="BK636" s="112"/>
      <c r="BL636" s="111"/>
      <c r="BM636" s="112"/>
      <c r="BN636" s="112"/>
      <c r="BO636" s="111"/>
      <c r="BP636" s="112"/>
      <c r="BQ636" s="112"/>
      <c r="BR636" s="111"/>
      <c r="BS636" s="107"/>
      <c r="BT636" s="107"/>
      <c r="BU636" s="112"/>
      <c r="BV636" s="107"/>
      <c r="BW636" s="107"/>
      <c r="BX636" s="107"/>
      <c r="BY636" s="107"/>
      <c r="BZ636" s="107"/>
      <c r="CA636" s="107"/>
      <c r="CB636" s="107"/>
      <c r="CC636" s="107"/>
      <c r="CD636" s="107"/>
      <c r="CE636" s="107"/>
      <c r="CF636" s="107"/>
      <c r="CG636" s="107"/>
      <c r="CH636" s="112"/>
      <c r="CI636" s="107"/>
      <c r="CJ636" s="107"/>
      <c r="CK636" s="107"/>
      <c r="CL636" s="107"/>
      <c r="CM636" s="107"/>
      <c r="CN636" s="107"/>
      <c r="CO636" s="107"/>
      <c r="CP636" s="107"/>
      <c r="CQ636" s="107"/>
      <c r="CR636" s="107"/>
      <c r="CS636" s="107"/>
      <c r="CT636" s="107"/>
      <c r="CU636" s="107"/>
      <c r="CV636" s="107"/>
      <c r="CW636" s="107"/>
      <c r="CX636" s="112"/>
      <c r="CY636" s="107"/>
      <c r="CZ636" s="107"/>
      <c r="DA636" s="112"/>
      <c r="DB636" s="107"/>
      <c r="DC636" s="107"/>
      <c r="DD636" s="112"/>
      <c r="DE636" s="107"/>
      <c r="DF636" s="107"/>
      <c r="DG636" s="107"/>
      <c r="DH636" s="112"/>
      <c r="DI636" s="107"/>
      <c r="DJ636" s="107"/>
      <c r="DK636" s="112"/>
      <c r="DL636" s="107"/>
      <c r="DM636" s="107"/>
      <c r="DN636" s="112"/>
      <c r="DO636" s="107"/>
      <c r="DP636" s="107"/>
      <c r="DQ636" s="112"/>
      <c r="DR636" s="107"/>
      <c r="DS636" s="107"/>
      <c r="DT636" s="107"/>
      <c r="DU636" s="112"/>
      <c r="DV636" s="107"/>
      <c r="DW636" s="107"/>
      <c r="DX636" s="112"/>
      <c r="DY636" s="107"/>
      <c r="DZ636" s="107"/>
      <c r="EA636" s="112"/>
      <c r="EB636" s="107"/>
      <c r="EC636" s="107"/>
      <c r="ED636" s="112"/>
      <c r="EE636" s="107"/>
      <c r="EF636" s="107"/>
      <c r="EG636" s="107"/>
      <c r="EH636" s="112"/>
      <c r="EI636" s="107"/>
      <c r="EJ636" s="107"/>
      <c r="EK636" s="112"/>
      <c r="EL636" s="107"/>
      <c r="EM636" s="107"/>
      <c r="EN636" s="112"/>
      <c r="EO636" s="107"/>
      <c r="EP636" s="107"/>
      <c r="EQ636" s="112"/>
      <c r="ER636" s="107"/>
      <c r="ES636" s="107"/>
      <c r="ET636" s="112"/>
      <c r="EU636" s="107"/>
      <c r="EV636" s="107"/>
      <c r="EW636" s="112"/>
      <c r="EX636" s="107"/>
      <c r="EY636" s="107"/>
      <c r="EZ636" s="112"/>
      <c r="FA636" s="107"/>
      <c r="FB636" s="107"/>
      <c r="FC636" s="112"/>
      <c r="FD636" s="107"/>
      <c r="FE636" s="107"/>
      <c r="FF636" s="107"/>
      <c r="FG636" s="112"/>
      <c r="FH636" s="107"/>
      <c r="FI636" s="107"/>
      <c r="FJ636" s="112"/>
      <c r="FK636" s="107"/>
      <c r="FL636" s="107"/>
      <c r="FM636" s="107"/>
      <c r="FN636" s="112"/>
      <c r="FO636" s="107"/>
      <c r="FP636" s="107"/>
      <c r="FQ636" s="112"/>
      <c r="FR636" s="107"/>
      <c r="FS636" s="107"/>
      <c r="FT636" s="107"/>
      <c r="FU636" s="107"/>
      <c r="FV636" s="107"/>
      <c r="FW636" s="107"/>
      <c r="FX636" s="107"/>
      <c r="FY636" s="107"/>
      <c r="FZ636" s="107"/>
      <c r="GA636" s="107"/>
      <c r="GB636" s="107"/>
      <c r="GC636" s="107"/>
      <c r="GD636" s="107"/>
      <c r="GE636" s="113"/>
      <c r="GF636" s="113"/>
      <c r="GG636" s="113"/>
      <c r="GH636" s="113"/>
      <c r="GI636" s="113"/>
      <c r="GJ636" s="113"/>
      <c r="GK636" s="113"/>
      <c r="GL636" s="107"/>
      <c r="GM636" s="107"/>
      <c r="GN636" s="107"/>
      <c r="GO636" s="133"/>
      <c r="GP636" s="133"/>
      <c r="GQ636" s="133"/>
      <c r="GR636" s="133"/>
      <c r="GS636" s="72"/>
      <c r="GT636" s="72"/>
      <c r="GU636" s="72"/>
      <c r="GV636" s="72"/>
      <c r="GW636" s="72"/>
      <c r="GX636" s="72"/>
      <c r="GY636" s="72"/>
      <c r="GZ636" s="72"/>
      <c r="HA636" s="133"/>
      <c r="HB636" s="133"/>
      <c r="HK636" s="115"/>
      <c r="HL636" s="115"/>
      <c r="HN636" s="116"/>
      <c r="HO636" s="116"/>
      <c r="HP636" s="116"/>
      <c r="HQ636" s="117"/>
      <c r="HR636" s="118"/>
      <c r="HS636" s="105"/>
      <c r="HT636" s="119"/>
      <c r="HU636" s="119"/>
      <c r="HV636" s="119"/>
      <c r="HW636" s="119"/>
    </row>
    <row r="637" spans="1:231" hidden="1" x14ac:dyDescent="0.25">
      <c r="A637" s="110"/>
      <c r="B637" s="110"/>
      <c r="C637" s="107"/>
      <c r="D637" s="108"/>
      <c r="E637" s="109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5"/>
      <c r="Y637" s="107"/>
      <c r="Z637" s="107"/>
      <c r="AA637" s="107"/>
      <c r="AB637" s="110"/>
      <c r="AC637" s="110"/>
      <c r="AD637" s="107"/>
      <c r="AE637" s="107"/>
      <c r="AF637" s="107"/>
      <c r="AG637" s="107"/>
      <c r="AH637" s="107"/>
      <c r="AI637" s="107"/>
      <c r="AJ637" s="110"/>
      <c r="AK637" s="110"/>
      <c r="AL637" s="107"/>
      <c r="AM637" s="107"/>
      <c r="AN637" s="110"/>
      <c r="AO637" s="110"/>
      <c r="AP637" s="107"/>
      <c r="AQ637" s="107"/>
      <c r="AR637" s="107"/>
      <c r="AS637" s="107"/>
      <c r="AT637" s="107"/>
      <c r="AU637" s="111"/>
      <c r="AV637" s="111"/>
      <c r="AW637" s="111"/>
      <c r="AX637" s="111"/>
      <c r="AY637" s="111"/>
      <c r="AZ637" s="111"/>
      <c r="BA637" s="111"/>
      <c r="BB637" s="111"/>
      <c r="BC637" s="111"/>
      <c r="BD637" s="111"/>
      <c r="BE637" s="111"/>
      <c r="BF637" s="111"/>
      <c r="BG637" s="107"/>
      <c r="BH637" s="112"/>
      <c r="BI637" s="111"/>
      <c r="BJ637" s="112"/>
      <c r="BK637" s="112"/>
      <c r="BL637" s="111"/>
      <c r="BM637" s="112"/>
      <c r="BN637" s="112"/>
      <c r="BO637" s="111"/>
      <c r="BP637" s="112"/>
      <c r="BQ637" s="112"/>
      <c r="BR637" s="111"/>
      <c r="BS637" s="107"/>
      <c r="BT637" s="107"/>
      <c r="BU637" s="112"/>
      <c r="BV637" s="107"/>
      <c r="BW637" s="107"/>
      <c r="BX637" s="107"/>
      <c r="BY637" s="107"/>
      <c r="BZ637" s="107"/>
      <c r="CA637" s="107"/>
      <c r="CB637" s="107"/>
      <c r="CC637" s="107"/>
      <c r="CD637" s="107"/>
      <c r="CE637" s="107"/>
      <c r="CF637" s="107"/>
      <c r="CG637" s="107"/>
      <c r="CH637" s="112"/>
      <c r="CI637" s="107"/>
      <c r="CJ637" s="107"/>
      <c r="CK637" s="107"/>
      <c r="CL637" s="107"/>
      <c r="CM637" s="107"/>
      <c r="CN637" s="107"/>
      <c r="CO637" s="107"/>
      <c r="CP637" s="107"/>
      <c r="CQ637" s="107"/>
      <c r="CR637" s="107"/>
      <c r="CS637" s="107"/>
      <c r="CT637" s="107"/>
      <c r="CU637" s="107"/>
      <c r="CV637" s="107"/>
      <c r="CW637" s="107"/>
      <c r="CX637" s="112"/>
      <c r="CY637" s="107"/>
      <c r="CZ637" s="107"/>
      <c r="DA637" s="112"/>
      <c r="DB637" s="107"/>
      <c r="DC637" s="107"/>
      <c r="DD637" s="112"/>
      <c r="DE637" s="107"/>
      <c r="DF637" s="107"/>
      <c r="DG637" s="107"/>
      <c r="DH637" s="112"/>
      <c r="DI637" s="107"/>
      <c r="DJ637" s="107"/>
      <c r="DK637" s="112"/>
      <c r="DL637" s="107"/>
      <c r="DM637" s="107"/>
      <c r="DN637" s="112"/>
      <c r="DO637" s="107"/>
      <c r="DP637" s="107"/>
      <c r="DQ637" s="112"/>
      <c r="DR637" s="107"/>
      <c r="DS637" s="107"/>
      <c r="DT637" s="107"/>
      <c r="DU637" s="112"/>
      <c r="DV637" s="107"/>
      <c r="DW637" s="107"/>
      <c r="DX637" s="112"/>
      <c r="DY637" s="107"/>
      <c r="DZ637" s="107"/>
      <c r="EA637" s="112"/>
      <c r="EB637" s="107"/>
      <c r="EC637" s="107"/>
      <c r="ED637" s="112"/>
      <c r="EE637" s="107"/>
      <c r="EF637" s="107"/>
      <c r="EG637" s="107"/>
      <c r="EH637" s="112"/>
      <c r="EI637" s="107"/>
      <c r="EJ637" s="107"/>
      <c r="EK637" s="112"/>
      <c r="EL637" s="107"/>
      <c r="EM637" s="107"/>
      <c r="EN637" s="112"/>
      <c r="EO637" s="107"/>
      <c r="EP637" s="107"/>
      <c r="EQ637" s="112"/>
      <c r="ER637" s="107"/>
      <c r="ES637" s="107"/>
      <c r="ET637" s="112"/>
      <c r="EU637" s="107"/>
      <c r="EV637" s="107"/>
      <c r="EW637" s="112"/>
      <c r="EX637" s="107"/>
      <c r="EY637" s="107"/>
      <c r="EZ637" s="112"/>
      <c r="FA637" s="107"/>
      <c r="FB637" s="107"/>
      <c r="FC637" s="112"/>
      <c r="FD637" s="107"/>
      <c r="FE637" s="107"/>
      <c r="FF637" s="107"/>
      <c r="FG637" s="112"/>
      <c r="FH637" s="107"/>
      <c r="FI637" s="107"/>
      <c r="FJ637" s="112"/>
      <c r="FK637" s="107"/>
      <c r="FL637" s="107"/>
      <c r="FM637" s="107"/>
      <c r="FN637" s="112"/>
      <c r="FO637" s="107"/>
      <c r="FP637" s="107"/>
      <c r="FQ637" s="112"/>
      <c r="FR637" s="107"/>
      <c r="FS637" s="107"/>
      <c r="FT637" s="107"/>
      <c r="FU637" s="107"/>
      <c r="FV637" s="107"/>
      <c r="FW637" s="107"/>
      <c r="FX637" s="107"/>
      <c r="FY637" s="107"/>
      <c r="FZ637" s="107"/>
      <c r="GA637" s="107"/>
      <c r="GB637" s="107"/>
      <c r="GC637" s="107"/>
      <c r="GD637" s="107"/>
      <c r="GE637" s="113"/>
      <c r="GF637" s="113"/>
      <c r="GG637" s="113"/>
      <c r="GH637" s="113"/>
      <c r="GI637" s="113"/>
      <c r="GJ637" s="113"/>
      <c r="GK637" s="113"/>
      <c r="GL637" s="107"/>
      <c r="GM637" s="107"/>
      <c r="GN637" s="107"/>
      <c r="GO637" s="133"/>
      <c r="GP637" s="133"/>
      <c r="GQ637" s="133"/>
      <c r="GR637" s="133"/>
      <c r="GS637" s="72"/>
      <c r="GT637" s="72"/>
      <c r="GU637" s="72"/>
      <c r="GV637" s="72"/>
      <c r="GW637" s="72"/>
      <c r="GX637" s="72"/>
      <c r="GY637" s="72"/>
      <c r="GZ637" s="72"/>
      <c r="HA637" s="133"/>
      <c r="HB637" s="133"/>
      <c r="HK637" s="115"/>
      <c r="HL637" s="115"/>
      <c r="HN637" s="116"/>
      <c r="HO637" s="116"/>
      <c r="HP637" s="116"/>
      <c r="HQ637" s="117"/>
      <c r="HR637" s="118"/>
      <c r="HS637" s="105"/>
      <c r="HT637" s="119"/>
      <c r="HU637" s="119"/>
      <c r="HV637" s="119"/>
      <c r="HW637" s="119"/>
    </row>
    <row r="638" spans="1:231" ht="12.75" hidden="1" customHeight="1" x14ac:dyDescent="0.25">
      <c r="A638" s="110"/>
      <c r="B638" s="110"/>
      <c r="C638" s="107"/>
      <c r="D638" s="108"/>
      <c r="E638" s="109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5"/>
      <c r="Y638" s="107"/>
      <c r="Z638" s="107"/>
      <c r="AA638" s="107"/>
      <c r="AB638" s="110"/>
      <c r="AC638" s="110"/>
      <c r="AD638" s="107"/>
      <c r="AE638" s="107"/>
      <c r="AF638" s="107"/>
      <c r="AG638" s="107"/>
      <c r="AH638" s="107"/>
      <c r="AI638" s="107"/>
      <c r="AJ638" s="110"/>
      <c r="AK638" s="110"/>
      <c r="AL638" s="107"/>
      <c r="AM638" s="107"/>
      <c r="AN638" s="110"/>
      <c r="AO638" s="110"/>
      <c r="AP638" s="107"/>
      <c r="AQ638" s="107"/>
      <c r="AR638" s="107"/>
      <c r="AS638" s="107"/>
      <c r="AT638" s="107"/>
      <c r="AU638" s="111"/>
      <c r="AV638" s="111"/>
      <c r="AW638" s="111"/>
      <c r="AX638" s="111"/>
      <c r="AY638" s="111"/>
      <c r="AZ638" s="111"/>
      <c r="BA638" s="111"/>
      <c r="BB638" s="111"/>
      <c r="BC638" s="111"/>
      <c r="BD638" s="111"/>
      <c r="BE638" s="111"/>
      <c r="BF638" s="111"/>
      <c r="BG638" s="107"/>
      <c r="BH638" s="112"/>
      <c r="BI638" s="111"/>
      <c r="BJ638" s="112"/>
      <c r="BK638" s="112"/>
      <c r="BL638" s="111"/>
      <c r="BM638" s="112"/>
      <c r="BN638" s="112"/>
      <c r="BO638" s="111"/>
      <c r="BP638" s="112"/>
      <c r="BQ638" s="112"/>
      <c r="BR638" s="111"/>
      <c r="BS638" s="107"/>
      <c r="BT638" s="107"/>
      <c r="BU638" s="112"/>
      <c r="BV638" s="107"/>
      <c r="BW638" s="107"/>
      <c r="BX638" s="107"/>
      <c r="BY638" s="107"/>
      <c r="BZ638" s="107"/>
      <c r="CA638" s="107"/>
      <c r="CB638" s="107"/>
      <c r="CC638" s="107"/>
      <c r="CD638" s="107"/>
      <c r="CE638" s="107"/>
      <c r="CF638" s="107"/>
      <c r="CG638" s="107"/>
      <c r="CH638" s="112"/>
      <c r="CI638" s="107"/>
      <c r="CJ638" s="107"/>
      <c r="CK638" s="107"/>
      <c r="CL638" s="107"/>
      <c r="CM638" s="107"/>
      <c r="CN638" s="107"/>
      <c r="CO638" s="107"/>
      <c r="CP638" s="107"/>
      <c r="CQ638" s="107"/>
      <c r="CR638" s="107"/>
      <c r="CS638" s="107"/>
      <c r="CT638" s="107"/>
      <c r="CU638" s="107"/>
      <c r="CV638" s="107"/>
      <c r="CW638" s="107"/>
      <c r="CX638" s="112"/>
      <c r="CY638" s="107"/>
      <c r="CZ638" s="107"/>
      <c r="DA638" s="112"/>
      <c r="DB638" s="107"/>
      <c r="DC638" s="107"/>
      <c r="DD638" s="112"/>
      <c r="DE638" s="107"/>
      <c r="DF638" s="107"/>
      <c r="DG638" s="107"/>
      <c r="DH638" s="112"/>
      <c r="DI638" s="107"/>
      <c r="DJ638" s="107"/>
      <c r="DK638" s="112"/>
      <c r="DL638" s="107"/>
      <c r="DM638" s="107"/>
      <c r="DN638" s="112"/>
      <c r="DO638" s="107"/>
      <c r="DP638" s="107"/>
      <c r="DQ638" s="112"/>
      <c r="DR638" s="107"/>
      <c r="DS638" s="107"/>
      <c r="DT638" s="107"/>
      <c r="DU638" s="112"/>
      <c r="DV638" s="107"/>
      <c r="DW638" s="107"/>
      <c r="DX638" s="112"/>
      <c r="DY638" s="107"/>
      <c r="DZ638" s="107"/>
      <c r="EA638" s="112"/>
      <c r="EB638" s="107"/>
      <c r="EC638" s="107"/>
      <c r="ED638" s="112"/>
      <c r="EE638" s="107"/>
      <c r="EF638" s="107"/>
      <c r="EG638" s="107"/>
      <c r="EH638" s="112"/>
      <c r="EI638" s="107"/>
      <c r="EJ638" s="107"/>
      <c r="EK638" s="112"/>
      <c r="EL638" s="107"/>
      <c r="EM638" s="107"/>
      <c r="EN638" s="112"/>
      <c r="EO638" s="107"/>
      <c r="EP638" s="107"/>
      <c r="EQ638" s="112"/>
      <c r="ER638" s="107"/>
      <c r="ES638" s="107"/>
      <c r="ET638" s="112"/>
      <c r="EU638" s="107"/>
      <c r="EV638" s="107"/>
      <c r="EW638" s="112"/>
      <c r="EX638" s="107"/>
      <c r="EY638" s="107"/>
      <c r="EZ638" s="112"/>
      <c r="FA638" s="107"/>
      <c r="FB638" s="107"/>
      <c r="FC638" s="112"/>
      <c r="FD638" s="107"/>
      <c r="FE638" s="107"/>
      <c r="FF638" s="107"/>
      <c r="FG638" s="112"/>
      <c r="FH638" s="107"/>
      <c r="FI638" s="107"/>
      <c r="FJ638" s="112"/>
      <c r="FK638" s="107"/>
      <c r="FL638" s="107"/>
      <c r="FM638" s="107"/>
      <c r="FN638" s="112"/>
      <c r="FO638" s="107"/>
      <c r="FP638" s="107"/>
      <c r="FQ638" s="112"/>
      <c r="FR638" s="107"/>
      <c r="FS638" s="107"/>
      <c r="FT638" s="107"/>
      <c r="FU638" s="107"/>
      <c r="FV638" s="107"/>
      <c r="FW638" s="107"/>
      <c r="FX638" s="107"/>
      <c r="FY638" s="107"/>
      <c r="FZ638" s="107"/>
      <c r="GA638" s="107"/>
      <c r="GB638" s="107"/>
      <c r="GC638" s="107"/>
      <c r="GD638" s="107"/>
      <c r="GE638" s="113"/>
      <c r="GF638" s="113"/>
      <c r="GG638" s="113"/>
      <c r="GH638" s="113"/>
      <c r="GI638" s="113"/>
      <c r="GJ638" s="113"/>
      <c r="GK638" s="113"/>
      <c r="GL638" s="107"/>
      <c r="GM638" s="107"/>
      <c r="GN638" s="107"/>
      <c r="GO638" s="133"/>
      <c r="GP638" s="133"/>
      <c r="GQ638" s="133"/>
      <c r="GR638" s="133"/>
      <c r="GS638" s="72"/>
      <c r="GT638" s="72"/>
      <c r="GU638" s="72"/>
      <c r="GV638" s="72"/>
      <c r="GW638" s="72"/>
      <c r="GX638" s="72"/>
      <c r="GY638" s="72"/>
      <c r="GZ638" s="72"/>
      <c r="HA638" s="133"/>
      <c r="HB638" s="133"/>
      <c r="HK638" s="115"/>
      <c r="HL638" s="115"/>
      <c r="HN638" s="116"/>
      <c r="HO638" s="116"/>
      <c r="HP638" s="116"/>
      <c r="HQ638" s="117"/>
      <c r="HR638" s="118"/>
      <c r="HS638" s="105"/>
      <c r="HT638" s="119"/>
      <c r="HU638" s="119"/>
      <c r="HV638" s="119"/>
      <c r="HW638" s="119"/>
    </row>
    <row r="639" spans="1:231" ht="12.75" hidden="1" customHeight="1" x14ac:dyDescent="0.25">
      <c r="A639" s="110"/>
      <c r="B639" s="110"/>
      <c r="C639" s="107"/>
      <c r="D639" s="108"/>
      <c r="E639" s="109"/>
      <c r="F639" s="107"/>
      <c r="G639" s="107"/>
      <c r="H639" s="107"/>
      <c r="I639" s="107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5"/>
      <c r="Y639" s="107"/>
      <c r="Z639" s="107"/>
      <c r="AA639" s="107"/>
      <c r="AB639" s="110"/>
      <c r="AC639" s="110"/>
      <c r="AD639" s="107"/>
      <c r="AE639" s="107"/>
      <c r="AF639" s="107"/>
      <c r="AG639" s="107"/>
      <c r="AH639" s="107"/>
      <c r="AI639" s="107"/>
      <c r="AJ639" s="110"/>
      <c r="AK639" s="110"/>
      <c r="AL639" s="107"/>
      <c r="AM639" s="107"/>
      <c r="AN639" s="110"/>
      <c r="AO639" s="110"/>
      <c r="AP639" s="107"/>
      <c r="AQ639" s="107"/>
      <c r="AR639" s="107"/>
      <c r="AS639" s="107"/>
      <c r="AT639" s="107"/>
      <c r="AU639" s="111"/>
      <c r="AV639" s="111"/>
      <c r="AW639" s="111"/>
      <c r="AX639" s="111"/>
      <c r="AY639" s="111"/>
      <c r="AZ639" s="111"/>
      <c r="BA639" s="111"/>
      <c r="BB639" s="111"/>
      <c r="BC639" s="111"/>
      <c r="BD639" s="111"/>
      <c r="BE639" s="111"/>
      <c r="BF639" s="111"/>
      <c r="BG639" s="107"/>
      <c r="BH639" s="112"/>
      <c r="BI639" s="111"/>
      <c r="BJ639" s="112"/>
      <c r="BK639" s="112"/>
      <c r="BL639" s="111"/>
      <c r="BM639" s="112"/>
      <c r="BN639" s="112"/>
      <c r="BO639" s="111"/>
      <c r="BP639" s="112"/>
      <c r="BQ639" s="112"/>
      <c r="BR639" s="111"/>
      <c r="BS639" s="107"/>
      <c r="BT639" s="107"/>
      <c r="BU639" s="112"/>
      <c r="BV639" s="107"/>
      <c r="BW639" s="107"/>
      <c r="BX639" s="107"/>
      <c r="BY639" s="107"/>
      <c r="BZ639" s="107"/>
      <c r="CA639" s="107"/>
      <c r="CB639" s="107"/>
      <c r="CC639" s="107"/>
      <c r="CD639" s="107"/>
      <c r="CE639" s="107"/>
      <c r="CF639" s="107"/>
      <c r="CG639" s="107"/>
      <c r="CH639" s="112"/>
      <c r="CI639" s="107"/>
      <c r="CJ639" s="107"/>
      <c r="CK639" s="107"/>
      <c r="CL639" s="107"/>
      <c r="CM639" s="107"/>
      <c r="CN639" s="107"/>
      <c r="CO639" s="107"/>
      <c r="CP639" s="107"/>
      <c r="CQ639" s="107"/>
      <c r="CR639" s="107"/>
      <c r="CS639" s="107"/>
      <c r="CT639" s="107"/>
      <c r="CU639" s="107"/>
      <c r="CV639" s="107"/>
      <c r="CW639" s="107"/>
      <c r="CX639" s="112"/>
      <c r="CY639" s="107"/>
      <c r="CZ639" s="107"/>
      <c r="DA639" s="112"/>
      <c r="DB639" s="107"/>
      <c r="DC639" s="107"/>
      <c r="DD639" s="112"/>
      <c r="DE639" s="107"/>
      <c r="DF639" s="107"/>
      <c r="DG639" s="107"/>
      <c r="DH639" s="112"/>
      <c r="DI639" s="107"/>
      <c r="DJ639" s="107"/>
      <c r="DK639" s="112"/>
      <c r="DL639" s="107"/>
      <c r="DM639" s="107"/>
      <c r="DN639" s="112"/>
      <c r="DO639" s="107"/>
      <c r="DP639" s="107"/>
      <c r="DQ639" s="112"/>
      <c r="DR639" s="107"/>
      <c r="DS639" s="107"/>
      <c r="DT639" s="107"/>
      <c r="DU639" s="112"/>
      <c r="DV639" s="107"/>
      <c r="DW639" s="107"/>
      <c r="DX639" s="112"/>
      <c r="DY639" s="107"/>
      <c r="DZ639" s="107"/>
      <c r="EA639" s="112"/>
      <c r="EB639" s="107"/>
      <c r="EC639" s="107"/>
      <c r="ED639" s="112"/>
      <c r="EE639" s="107"/>
      <c r="EF639" s="107"/>
      <c r="EG639" s="107"/>
      <c r="EH639" s="112"/>
      <c r="EI639" s="107"/>
      <c r="EJ639" s="107"/>
      <c r="EK639" s="112"/>
      <c r="EL639" s="107"/>
      <c r="EM639" s="107"/>
      <c r="EN639" s="112"/>
      <c r="EO639" s="107"/>
      <c r="EP639" s="107"/>
      <c r="EQ639" s="112"/>
      <c r="ER639" s="107"/>
      <c r="ES639" s="107"/>
      <c r="ET639" s="112"/>
      <c r="EU639" s="107"/>
      <c r="EV639" s="107"/>
      <c r="EW639" s="112"/>
      <c r="EX639" s="107"/>
      <c r="EY639" s="107"/>
      <c r="EZ639" s="112"/>
      <c r="FA639" s="107"/>
      <c r="FB639" s="107"/>
      <c r="FC639" s="112"/>
      <c r="FD639" s="107"/>
      <c r="FE639" s="107"/>
      <c r="FF639" s="107"/>
      <c r="FG639" s="112"/>
      <c r="FH639" s="107"/>
      <c r="FI639" s="107"/>
      <c r="FJ639" s="112"/>
      <c r="FK639" s="107"/>
      <c r="FL639" s="107"/>
      <c r="FM639" s="107"/>
      <c r="FN639" s="112"/>
      <c r="FO639" s="107"/>
      <c r="FP639" s="107"/>
      <c r="FQ639" s="112"/>
      <c r="FR639" s="107"/>
      <c r="FS639" s="107"/>
      <c r="FT639" s="107"/>
      <c r="FU639" s="107"/>
      <c r="FV639" s="107"/>
      <c r="FW639" s="107"/>
      <c r="FX639" s="107"/>
      <c r="FY639" s="107"/>
      <c r="FZ639" s="107"/>
      <c r="GA639" s="107"/>
      <c r="GB639" s="107"/>
      <c r="GC639" s="107"/>
      <c r="GD639" s="107"/>
      <c r="GE639" s="113"/>
      <c r="GF639" s="113"/>
      <c r="GG639" s="113"/>
      <c r="GH639" s="113"/>
      <c r="GI639" s="113"/>
      <c r="GJ639" s="113"/>
      <c r="GK639" s="113"/>
      <c r="GL639" s="107"/>
      <c r="GM639" s="107"/>
      <c r="GN639" s="107"/>
      <c r="GO639" s="133"/>
      <c r="GP639" s="133"/>
      <c r="GQ639" s="133"/>
      <c r="GR639" s="133"/>
      <c r="GS639" s="72"/>
      <c r="GT639" s="72"/>
      <c r="GU639" s="72"/>
      <c r="GV639" s="72"/>
      <c r="GW639" s="72"/>
      <c r="GX639" s="72"/>
      <c r="GY639" s="72"/>
      <c r="GZ639" s="72"/>
      <c r="HA639" s="133"/>
      <c r="HB639" s="133"/>
      <c r="HK639" s="115"/>
      <c r="HL639" s="115"/>
      <c r="HN639" s="116"/>
      <c r="HO639" s="116"/>
      <c r="HP639" s="116"/>
      <c r="HQ639" s="117"/>
      <c r="HR639" s="118"/>
      <c r="HS639" s="105"/>
      <c r="HT639" s="119"/>
      <c r="HU639" s="119"/>
      <c r="HV639" s="119"/>
      <c r="HW639" s="119"/>
    </row>
    <row r="640" spans="1:231" ht="12.75" hidden="1" customHeight="1" x14ac:dyDescent="0.25">
      <c r="A640" s="110"/>
      <c r="B640" s="110"/>
      <c r="C640" s="107"/>
      <c r="D640" s="108"/>
      <c r="E640" s="109"/>
      <c r="F640" s="107"/>
      <c r="G640" s="107"/>
      <c r="H640" s="107"/>
      <c r="I640" s="107"/>
      <c r="J640" s="107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5"/>
      <c r="Y640" s="107"/>
      <c r="Z640" s="107"/>
      <c r="AA640" s="107"/>
      <c r="AB640" s="110"/>
      <c r="AC640" s="110"/>
      <c r="AD640" s="107"/>
      <c r="AE640" s="107"/>
      <c r="AF640" s="107"/>
      <c r="AG640" s="107"/>
      <c r="AH640" s="107"/>
      <c r="AI640" s="107"/>
      <c r="AJ640" s="110"/>
      <c r="AK640" s="110"/>
      <c r="AL640" s="107"/>
      <c r="AM640" s="107"/>
      <c r="AN640" s="110"/>
      <c r="AO640" s="110"/>
      <c r="AP640" s="107"/>
      <c r="AQ640" s="107"/>
      <c r="AR640" s="107"/>
      <c r="AS640" s="107"/>
      <c r="AT640" s="107"/>
      <c r="AU640" s="111"/>
      <c r="AV640" s="111"/>
      <c r="AW640" s="111"/>
      <c r="AX640" s="111"/>
      <c r="AY640" s="111"/>
      <c r="AZ640" s="111"/>
      <c r="BA640" s="111"/>
      <c r="BB640" s="111"/>
      <c r="BC640" s="111"/>
      <c r="BD640" s="111"/>
      <c r="BE640" s="111"/>
      <c r="BF640" s="111"/>
      <c r="BG640" s="107"/>
      <c r="BH640" s="112"/>
      <c r="BI640" s="111"/>
      <c r="BJ640" s="112"/>
      <c r="BK640" s="112"/>
      <c r="BL640" s="111"/>
      <c r="BM640" s="112"/>
      <c r="BN640" s="112"/>
      <c r="BO640" s="111"/>
      <c r="BP640" s="112"/>
      <c r="BQ640" s="112"/>
      <c r="BR640" s="111"/>
      <c r="BS640" s="107"/>
      <c r="BT640" s="107"/>
      <c r="BU640" s="112"/>
      <c r="BV640" s="107"/>
      <c r="BW640" s="107"/>
      <c r="BX640" s="107"/>
      <c r="BY640" s="107"/>
      <c r="BZ640" s="107"/>
      <c r="CA640" s="107"/>
      <c r="CB640" s="107"/>
      <c r="CC640" s="107"/>
      <c r="CD640" s="107"/>
      <c r="CE640" s="107"/>
      <c r="CF640" s="107"/>
      <c r="CG640" s="107"/>
      <c r="CH640" s="112"/>
      <c r="CI640" s="107"/>
      <c r="CJ640" s="107"/>
      <c r="CK640" s="107"/>
      <c r="CL640" s="107"/>
      <c r="CM640" s="107"/>
      <c r="CN640" s="107"/>
      <c r="CO640" s="107"/>
      <c r="CP640" s="107"/>
      <c r="CQ640" s="107"/>
      <c r="CR640" s="107"/>
      <c r="CS640" s="107"/>
      <c r="CT640" s="107"/>
      <c r="CU640" s="107"/>
      <c r="CV640" s="107"/>
      <c r="CW640" s="107"/>
      <c r="CX640" s="112"/>
      <c r="CY640" s="107"/>
      <c r="CZ640" s="107"/>
      <c r="DA640" s="112"/>
      <c r="DB640" s="107"/>
      <c r="DC640" s="107"/>
      <c r="DD640" s="112"/>
      <c r="DE640" s="107"/>
      <c r="DF640" s="107"/>
      <c r="DG640" s="107"/>
      <c r="DH640" s="112"/>
      <c r="DI640" s="107"/>
      <c r="DJ640" s="107"/>
      <c r="DK640" s="112"/>
      <c r="DL640" s="107"/>
      <c r="DM640" s="107"/>
      <c r="DN640" s="112"/>
      <c r="DO640" s="107"/>
      <c r="DP640" s="107"/>
      <c r="DQ640" s="112"/>
      <c r="DR640" s="107"/>
      <c r="DS640" s="107"/>
      <c r="DT640" s="107"/>
      <c r="DU640" s="112"/>
      <c r="DV640" s="107"/>
      <c r="DW640" s="107"/>
      <c r="DX640" s="112"/>
      <c r="DY640" s="107"/>
      <c r="DZ640" s="107"/>
      <c r="EA640" s="112"/>
      <c r="EB640" s="107"/>
      <c r="EC640" s="107"/>
      <c r="ED640" s="112"/>
      <c r="EE640" s="107"/>
      <c r="EF640" s="107"/>
      <c r="EG640" s="107"/>
      <c r="EH640" s="112"/>
      <c r="EI640" s="107"/>
      <c r="EJ640" s="107"/>
      <c r="EK640" s="112"/>
      <c r="EL640" s="107"/>
      <c r="EM640" s="107"/>
      <c r="EN640" s="112"/>
      <c r="EO640" s="107"/>
      <c r="EP640" s="107"/>
      <c r="EQ640" s="112"/>
      <c r="ER640" s="107"/>
      <c r="ES640" s="107"/>
      <c r="ET640" s="112"/>
      <c r="EU640" s="107"/>
      <c r="EV640" s="107"/>
      <c r="EW640" s="112"/>
      <c r="EX640" s="107"/>
      <c r="EY640" s="107"/>
      <c r="EZ640" s="112"/>
      <c r="FA640" s="107"/>
      <c r="FB640" s="107"/>
      <c r="FC640" s="112"/>
      <c r="FD640" s="107"/>
      <c r="FE640" s="107"/>
      <c r="FF640" s="107"/>
      <c r="FG640" s="112"/>
      <c r="FH640" s="107"/>
      <c r="FI640" s="107"/>
      <c r="FJ640" s="112"/>
      <c r="FK640" s="107"/>
      <c r="FL640" s="107"/>
      <c r="FM640" s="107"/>
      <c r="FN640" s="112"/>
      <c r="FO640" s="107"/>
      <c r="FP640" s="107"/>
      <c r="FQ640" s="112"/>
      <c r="FR640" s="107"/>
      <c r="FS640" s="107"/>
      <c r="FT640" s="107"/>
      <c r="FU640" s="107"/>
      <c r="FV640" s="107"/>
      <c r="FW640" s="107"/>
      <c r="FX640" s="107"/>
      <c r="FY640" s="107"/>
      <c r="FZ640" s="107"/>
      <c r="GA640" s="107"/>
      <c r="GB640" s="107"/>
      <c r="GC640" s="107"/>
      <c r="GD640" s="107"/>
      <c r="GE640" s="113"/>
      <c r="GF640" s="113"/>
      <c r="GG640" s="113"/>
      <c r="GH640" s="113"/>
      <c r="GI640" s="113"/>
      <c r="GJ640" s="113"/>
      <c r="GK640" s="113"/>
      <c r="GL640" s="107"/>
      <c r="GM640" s="107"/>
      <c r="GN640" s="107"/>
      <c r="GO640" s="133"/>
      <c r="GP640" s="133"/>
      <c r="GQ640" s="133"/>
      <c r="GR640" s="133"/>
      <c r="GS640" s="72"/>
      <c r="GT640" s="72"/>
      <c r="GU640" s="72"/>
      <c r="GV640" s="72"/>
      <c r="GW640" s="72"/>
      <c r="GX640" s="72"/>
      <c r="GY640" s="72"/>
      <c r="GZ640" s="72"/>
      <c r="HA640" s="133"/>
      <c r="HB640" s="133"/>
      <c r="HK640" s="115"/>
      <c r="HL640" s="115"/>
      <c r="HN640" s="116"/>
      <c r="HO640" s="116"/>
      <c r="HP640" s="116"/>
      <c r="HQ640" s="117"/>
      <c r="HR640" s="118"/>
      <c r="HS640" s="105"/>
      <c r="HT640" s="119"/>
      <c r="HU640" s="119"/>
      <c r="HV640" s="119"/>
      <c r="HW640" s="119"/>
    </row>
    <row r="641" spans="1:231" ht="12.75" hidden="1" customHeight="1" x14ac:dyDescent="0.25">
      <c r="A641" s="110"/>
      <c r="B641" s="110"/>
      <c r="C641" s="107"/>
      <c r="D641" s="107"/>
      <c r="E641" s="109"/>
      <c r="F641" s="107"/>
      <c r="G641" s="107"/>
      <c r="H641" s="107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5"/>
      <c r="Y641" s="107"/>
      <c r="Z641" s="107"/>
      <c r="AA641" s="107"/>
      <c r="AB641" s="110"/>
      <c r="AC641" s="110"/>
      <c r="AD641" s="107"/>
      <c r="AE641" s="107"/>
      <c r="AF641" s="107"/>
      <c r="AG641" s="107"/>
      <c r="AH641" s="107"/>
      <c r="AI641" s="107"/>
      <c r="AJ641" s="110"/>
      <c r="AK641" s="110"/>
      <c r="AL641" s="107"/>
      <c r="AM641" s="107"/>
      <c r="AN641" s="110"/>
      <c r="AO641" s="110"/>
      <c r="AP641" s="107"/>
      <c r="AQ641" s="107"/>
      <c r="AR641" s="107"/>
      <c r="AS641" s="107"/>
      <c r="AT641" s="107"/>
      <c r="AU641" s="111"/>
      <c r="AV641" s="111"/>
      <c r="AW641" s="111"/>
      <c r="AX641" s="111"/>
      <c r="AY641" s="111"/>
      <c r="AZ641" s="111"/>
      <c r="BA641" s="111"/>
      <c r="BB641" s="111"/>
      <c r="BC641" s="111"/>
      <c r="BD641" s="111"/>
      <c r="BE641" s="111"/>
      <c r="BF641" s="111"/>
      <c r="BG641" s="107"/>
      <c r="BH641" s="112"/>
      <c r="BI641" s="111"/>
      <c r="BJ641" s="112"/>
      <c r="BK641" s="112"/>
      <c r="BL641" s="111"/>
      <c r="BM641" s="112"/>
      <c r="BN641" s="112"/>
      <c r="BO641" s="111"/>
      <c r="BP641" s="112"/>
      <c r="BQ641" s="112"/>
      <c r="BR641" s="111"/>
      <c r="BS641" s="107"/>
      <c r="BT641" s="107"/>
      <c r="BU641" s="112"/>
      <c r="BV641" s="107"/>
      <c r="BW641" s="107"/>
      <c r="BX641" s="107"/>
      <c r="BY641" s="107"/>
      <c r="BZ641" s="107"/>
      <c r="CA641" s="107"/>
      <c r="CB641" s="107"/>
      <c r="CC641" s="107"/>
      <c r="CD641" s="107"/>
      <c r="CE641" s="107"/>
      <c r="CF641" s="107"/>
      <c r="CG641" s="107"/>
      <c r="CH641" s="112"/>
      <c r="CI641" s="107"/>
      <c r="CJ641" s="107"/>
      <c r="CK641" s="107"/>
      <c r="CL641" s="107"/>
      <c r="CM641" s="107"/>
      <c r="CN641" s="107"/>
      <c r="CO641" s="107"/>
      <c r="CP641" s="107"/>
      <c r="CQ641" s="107"/>
      <c r="CR641" s="107"/>
      <c r="CS641" s="107"/>
      <c r="CT641" s="107"/>
      <c r="CU641" s="107"/>
      <c r="CV641" s="107"/>
      <c r="CW641" s="107"/>
      <c r="CX641" s="112"/>
      <c r="CY641" s="107"/>
      <c r="CZ641" s="107"/>
      <c r="DA641" s="112"/>
      <c r="DB641" s="107"/>
      <c r="DC641" s="107"/>
      <c r="DD641" s="112"/>
      <c r="DE641" s="107"/>
      <c r="DF641" s="107"/>
      <c r="DG641" s="107"/>
      <c r="DH641" s="112"/>
      <c r="DI641" s="107"/>
      <c r="DJ641" s="107"/>
      <c r="DK641" s="112"/>
      <c r="DL641" s="107"/>
      <c r="DM641" s="107"/>
      <c r="DN641" s="112"/>
      <c r="DO641" s="107"/>
      <c r="DP641" s="107"/>
      <c r="DQ641" s="112"/>
      <c r="DR641" s="107"/>
      <c r="DS641" s="107"/>
      <c r="DT641" s="107"/>
      <c r="DU641" s="112"/>
      <c r="DV641" s="107"/>
      <c r="DW641" s="107"/>
      <c r="DX641" s="112"/>
      <c r="DY641" s="107"/>
      <c r="DZ641" s="107"/>
      <c r="EA641" s="112"/>
      <c r="EB641" s="107"/>
      <c r="EC641" s="107"/>
      <c r="ED641" s="112"/>
      <c r="EE641" s="107"/>
      <c r="EF641" s="107"/>
      <c r="EG641" s="107"/>
      <c r="EH641" s="112"/>
      <c r="EI641" s="107"/>
      <c r="EJ641" s="107"/>
      <c r="EK641" s="112"/>
      <c r="EL641" s="107"/>
      <c r="EM641" s="107"/>
      <c r="EN641" s="112"/>
      <c r="EO641" s="107"/>
      <c r="EP641" s="107"/>
      <c r="EQ641" s="112"/>
      <c r="ER641" s="107"/>
      <c r="ES641" s="107"/>
      <c r="ET641" s="112"/>
      <c r="EU641" s="107"/>
      <c r="EV641" s="107"/>
      <c r="EW641" s="112"/>
      <c r="EX641" s="107"/>
      <c r="EY641" s="107"/>
      <c r="EZ641" s="112"/>
      <c r="FA641" s="107"/>
      <c r="FB641" s="107"/>
      <c r="FC641" s="112"/>
      <c r="FD641" s="107"/>
      <c r="FE641" s="107"/>
      <c r="FF641" s="107"/>
      <c r="FG641" s="112"/>
      <c r="FH641" s="107"/>
      <c r="FI641" s="107"/>
      <c r="FJ641" s="112"/>
      <c r="FK641" s="107"/>
      <c r="FL641" s="107"/>
      <c r="FM641" s="107"/>
      <c r="FN641" s="112"/>
      <c r="FO641" s="107"/>
      <c r="FP641" s="107"/>
      <c r="FQ641" s="112"/>
      <c r="FR641" s="107"/>
      <c r="FS641" s="107"/>
      <c r="FT641" s="107"/>
      <c r="FU641" s="107"/>
      <c r="FV641" s="107"/>
      <c r="FW641" s="107"/>
      <c r="FX641" s="107"/>
      <c r="FY641" s="107"/>
      <c r="FZ641" s="107"/>
      <c r="GA641" s="107"/>
      <c r="GB641" s="107"/>
      <c r="GC641" s="107"/>
      <c r="GD641" s="107"/>
      <c r="GE641" s="113"/>
      <c r="GF641" s="113"/>
      <c r="GG641" s="113"/>
      <c r="GH641" s="113"/>
      <c r="GI641" s="113"/>
      <c r="GJ641" s="113"/>
      <c r="GK641" s="113"/>
      <c r="GL641" s="107"/>
      <c r="GM641" s="107"/>
      <c r="GN641" s="107"/>
      <c r="GO641" s="133"/>
      <c r="GP641" s="133"/>
      <c r="GQ641" s="133"/>
      <c r="GR641" s="133"/>
      <c r="GS641" s="72"/>
      <c r="GT641" s="72"/>
      <c r="GU641" s="72"/>
      <c r="GV641" s="72"/>
      <c r="GW641" s="72"/>
      <c r="GX641" s="72"/>
      <c r="GY641" s="72"/>
      <c r="GZ641" s="72"/>
      <c r="HA641" s="133"/>
      <c r="HB641" s="133"/>
      <c r="HK641" s="115"/>
      <c r="HL641" s="115"/>
      <c r="HN641" s="116"/>
      <c r="HO641" s="116"/>
      <c r="HP641" s="116"/>
      <c r="HQ641" s="117"/>
      <c r="HR641" s="118"/>
      <c r="HS641" s="105"/>
      <c r="HT641" s="119"/>
      <c r="HU641" s="119"/>
      <c r="HV641" s="119"/>
      <c r="HW641" s="119"/>
    </row>
    <row r="642" spans="1:231" ht="12.75" hidden="1" customHeight="1" x14ac:dyDescent="0.25">
      <c r="A642" s="110"/>
      <c r="B642" s="110"/>
      <c r="C642" s="107"/>
      <c r="D642" s="107"/>
      <c r="E642" s="109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5"/>
      <c r="Y642" s="107"/>
      <c r="Z642" s="107"/>
      <c r="AA642" s="107"/>
      <c r="AB642" s="110"/>
      <c r="AC642" s="110"/>
      <c r="AD642" s="107"/>
      <c r="AE642" s="107"/>
      <c r="AF642" s="107"/>
      <c r="AG642" s="107"/>
      <c r="AH642" s="107"/>
      <c r="AI642" s="107"/>
      <c r="AJ642" s="110"/>
      <c r="AK642" s="110"/>
      <c r="AL642" s="107"/>
      <c r="AM642" s="107"/>
      <c r="AN642" s="110"/>
      <c r="AO642" s="110"/>
      <c r="AP642" s="107"/>
      <c r="AQ642" s="107"/>
      <c r="AR642" s="107"/>
      <c r="AS642" s="107"/>
      <c r="AT642" s="107"/>
      <c r="AU642" s="111"/>
      <c r="AV642" s="111"/>
      <c r="AW642" s="111"/>
      <c r="AX642" s="111"/>
      <c r="AY642" s="111"/>
      <c r="AZ642" s="111"/>
      <c r="BA642" s="111"/>
      <c r="BB642" s="111"/>
      <c r="BC642" s="111"/>
      <c r="BD642" s="111"/>
      <c r="BE642" s="111"/>
      <c r="BF642" s="111"/>
      <c r="BG642" s="107"/>
      <c r="BH642" s="112"/>
      <c r="BI642" s="111"/>
      <c r="BJ642" s="112"/>
      <c r="BK642" s="112"/>
      <c r="BL642" s="111"/>
      <c r="BM642" s="112"/>
      <c r="BN642" s="112"/>
      <c r="BO642" s="111"/>
      <c r="BP642" s="112"/>
      <c r="BQ642" s="112"/>
      <c r="BR642" s="111"/>
      <c r="BS642" s="107"/>
      <c r="BT642" s="107"/>
      <c r="BU642" s="112"/>
      <c r="BV642" s="107"/>
      <c r="BW642" s="107"/>
      <c r="BX642" s="107"/>
      <c r="BY642" s="107"/>
      <c r="BZ642" s="107"/>
      <c r="CA642" s="107"/>
      <c r="CB642" s="107"/>
      <c r="CC642" s="107"/>
      <c r="CD642" s="107"/>
      <c r="CE642" s="107"/>
      <c r="CF642" s="107"/>
      <c r="CG642" s="107"/>
      <c r="CH642" s="112"/>
      <c r="CI642" s="107"/>
      <c r="CJ642" s="107"/>
      <c r="CK642" s="107"/>
      <c r="CL642" s="107"/>
      <c r="CM642" s="107"/>
      <c r="CN642" s="107"/>
      <c r="CO642" s="107"/>
      <c r="CP642" s="107"/>
      <c r="CQ642" s="107"/>
      <c r="CR642" s="107"/>
      <c r="CS642" s="107"/>
      <c r="CT642" s="107"/>
      <c r="CU642" s="107"/>
      <c r="CV642" s="107"/>
      <c r="CW642" s="107"/>
      <c r="CX642" s="112"/>
      <c r="CY642" s="107"/>
      <c r="CZ642" s="107"/>
      <c r="DA642" s="112"/>
      <c r="DB642" s="107"/>
      <c r="DC642" s="107"/>
      <c r="DD642" s="112"/>
      <c r="DE642" s="107"/>
      <c r="DF642" s="107"/>
      <c r="DG642" s="107"/>
      <c r="DH642" s="112"/>
      <c r="DI642" s="107"/>
      <c r="DJ642" s="107"/>
      <c r="DK642" s="112"/>
      <c r="DL642" s="107"/>
      <c r="DM642" s="107"/>
      <c r="DN642" s="112"/>
      <c r="DO642" s="107"/>
      <c r="DP642" s="107"/>
      <c r="DQ642" s="112"/>
      <c r="DR642" s="107"/>
      <c r="DS642" s="107"/>
      <c r="DT642" s="107"/>
      <c r="DU642" s="112"/>
      <c r="DV642" s="107"/>
      <c r="DW642" s="107"/>
      <c r="DX642" s="112"/>
      <c r="DY642" s="107"/>
      <c r="DZ642" s="107"/>
      <c r="EA642" s="112"/>
      <c r="EB642" s="107"/>
      <c r="EC642" s="107"/>
      <c r="ED642" s="112"/>
      <c r="EE642" s="107"/>
      <c r="EF642" s="107"/>
      <c r="EG642" s="107"/>
      <c r="EH642" s="112"/>
      <c r="EI642" s="107"/>
      <c r="EJ642" s="107"/>
      <c r="EK642" s="112"/>
      <c r="EL642" s="107"/>
      <c r="EM642" s="107"/>
      <c r="EN642" s="112"/>
      <c r="EO642" s="107"/>
      <c r="EP642" s="107"/>
      <c r="EQ642" s="112"/>
      <c r="ER642" s="107"/>
      <c r="ES642" s="107"/>
      <c r="ET642" s="112"/>
      <c r="EU642" s="107"/>
      <c r="EV642" s="107"/>
      <c r="EW642" s="112"/>
      <c r="EX642" s="107"/>
      <c r="EY642" s="107"/>
      <c r="EZ642" s="112"/>
      <c r="FA642" s="107"/>
      <c r="FB642" s="107"/>
      <c r="FC642" s="112"/>
      <c r="FD642" s="107"/>
      <c r="FE642" s="107"/>
      <c r="FF642" s="107"/>
      <c r="FG642" s="112"/>
      <c r="FH642" s="107"/>
      <c r="FI642" s="107"/>
      <c r="FJ642" s="112"/>
      <c r="FK642" s="107"/>
      <c r="FL642" s="107"/>
      <c r="FM642" s="107"/>
      <c r="FN642" s="112"/>
      <c r="FO642" s="107"/>
      <c r="FP642" s="107"/>
      <c r="FQ642" s="112"/>
      <c r="FR642" s="107"/>
      <c r="FS642" s="107"/>
      <c r="FT642" s="107"/>
      <c r="FU642" s="107"/>
      <c r="FV642" s="107"/>
      <c r="FW642" s="107"/>
      <c r="FX642" s="107"/>
      <c r="FY642" s="107"/>
      <c r="FZ642" s="107"/>
      <c r="GA642" s="107"/>
      <c r="GB642" s="107"/>
      <c r="GC642" s="107"/>
      <c r="GD642" s="107"/>
      <c r="GE642" s="113"/>
      <c r="GF642" s="113"/>
      <c r="GG642" s="113"/>
      <c r="GH642" s="113"/>
      <c r="GI642" s="113"/>
      <c r="GJ642" s="113"/>
      <c r="GK642" s="113"/>
      <c r="GL642" s="107"/>
      <c r="GM642" s="107"/>
      <c r="GN642" s="107"/>
      <c r="GO642" s="133"/>
      <c r="GP642" s="133"/>
      <c r="GQ642" s="133"/>
      <c r="GR642" s="133"/>
      <c r="GS642" s="72"/>
      <c r="GT642" s="72"/>
      <c r="GU642" s="72"/>
      <c r="GV642" s="72"/>
      <c r="GW642" s="72"/>
      <c r="GX642" s="72"/>
      <c r="GY642" s="72"/>
      <c r="GZ642" s="72"/>
      <c r="HA642" s="133"/>
      <c r="HB642" s="133"/>
      <c r="HK642" s="115"/>
      <c r="HL642" s="115"/>
      <c r="HN642" s="116"/>
      <c r="HO642" s="116"/>
      <c r="HP642" s="116"/>
      <c r="HQ642" s="117"/>
      <c r="HR642" s="118"/>
      <c r="HS642" s="105"/>
      <c r="HT642" s="119"/>
      <c r="HU642" s="119"/>
      <c r="HV642" s="119"/>
      <c r="HW642" s="119"/>
    </row>
    <row r="643" spans="1:231" hidden="1" x14ac:dyDescent="0.25">
      <c r="A643" s="110"/>
      <c r="B643" s="110"/>
      <c r="C643" s="107"/>
      <c r="D643" s="107"/>
      <c r="E643" s="109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5"/>
      <c r="Y643" s="107"/>
      <c r="Z643" s="107"/>
      <c r="AA643" s="107"/>
      <c r="AB643" s="110"/>
      <c r="AC643" s="110"/>
      <c r="AD643" s="107"/>
      <c r="AE643" s="107"/>
      <c r="AF643" s="107"/>
      <c r="AG643" s="107"/>
      <c r="AH643" s="107"/>
      <c r="AI643" s="107"/>
      <c r="AJ643" s="110"/>
      <c r="AK643" s="110"/>
      <c r="AL643" s="107"/>
      <c r="AM643" s="107"/>
      <c r="AN643" s="110"/>
      <c r="AO643" s="110"/>
      <c r="AP643" s="107"/>
      <c r="AQ643" s="107"/>
      <c r="AR643" s="107"/>
      <c r="AS643" s="107"/>
      <c r="AT643" s="107"/>
      <c r="AU643" s="111"/>
      <c r="AV643" s="111"/>
      <c r="AW643" s="111"/>
      <c r="AX643" s="111"/>
      <c r="AY643" s="111"/>
      <c r="AZ643" s="111"/>
      <c r="BA643" s="111"/>
      <c r="BB643" s="111"/>
      <c r="BC643" s="111"/>
      <c r="BD643" s="111"/>
      <c r="BE643" s="111"/>
      <c r="BF643" s="111"/>
      <c r="BG643" s="107"/>
      <c r="BH643" s="112"/>
      <c r="BI643" s="111"/>
      <c r="BJ643" s="112"/>
      <c r="BK643" s="112"/>
      <c r="BL643" s="111"/>
      <c r="BM643" s="112"/>
      <c r="BN643" s="112"/>
      <c r="BO643" s="111"/>
      <c r="BP643" s="112"/>
      <c r="BQ643" s="112"/>
      <c r="BR643" s="111"/>
      <c r="BS643" s="107"/>
      <c r="BT643" s="107"/>
      <c r="BU643" s="112"/>
      <c r="BV643" s="107"/>
      <c r="BW643" s="107"/>
      <c r="BX643" s="107"/>
      <c r="BY643" s="107"/>
      <c r="BZ643" s="107"/>
      <c r="CA643" s="107"/>
      <c r="CB643" s="107"/>
      <c r="CC643" s="107"/>
      <c r="CD643" s="107"/>
      <c r="CE643" s="107"/>
      <c r="CF643" s="107"/>
      <c r="CG643" s="107"/>
      <c r="CH643" s="112"/>
      <c r="CI643" s="107"/>
      <c r="CJ643" s="107"/>
      <c r="CK643" s="107"/>
      <c r="CL643" s="107"/>
      <c r="CM643" s="107"/>
      <c r="CN643" s="107"/>
      <c r="CO643" s="107"/>
      <c r="CP643" s="107"/>
      <c r="CQ643" s="107"/>
      <c r="CR643" s="107"/>
      <c r="CS643" s="107"/>
      <c r="CT643" s="107"/>
      <c r="CU643" s="107"/>
      <c r="CV643" s="107"/>
      <c r="CW643" s="107"/>
      <c r="CX643" s="112"/>
      <c r="CY643" s="107"/>
      <c r="CZ643" s="107"/>
      <c r="DA643" s="112"/>
      <c r="DB643" s="107"/>
      <c r="DC643" s="107"/>
      <c r="DD643" s="112"/>
      <c r="DE643" s="107"/>
      <c r="DF643" s="107"/>
      <c r="DG643" s="107"/>
      <c r="DH643" s="112"/>
      <c r="DI643" s="107"/>
      <c r="DJ643" s="107"/>
      <c r="DK643" s="112"/>
      <c r="DL643" s="107"/>
      <c r="DM643" s="107"/>
      <c r="DN643" s="112"/>
      <c r="DO643" s="107"/>
      <c r="DP643" s="107"/>
      <c r="DQ643" s="112"/>
      <c r="DR643" s="107"/>
      <c r="DS643" s="107"/>
      <c r="DT643" s="107"/>
      <c r="DU643" s="112"/>
      <c r="DV643" s="107"/>
      <c r="DW643" s="107"/>
      <c r="DX643" s="112"/>
      <c r="DY643" s="107"/>
      <c r="DZ643" s="107"/>
      <c r="EA643" s="112"/>
      <c r="EB643" s="107"/>
      <c r="EC643" s="107"/>
      <c r="ED643" s="112"/>
      <c r="EE643" s="107"/>
      <c r="EF643" s="107"/>
      <c r="EG643" s="107"/>
      <c r="EH643" s="112"/>
      <c r="EI643" s="107"/>
      <c r="EJ643" s="107"/>
      <c r="EK643" s="112"/>
      <c r="EL643" s="107"/>
      <c r="EM643" s="107"/>
      <c r="EN643" s="112"/>
      <c r="EO643" s="107"/>
      <c r="EP643" s="107"/>
      <c r="EQ643" s="112"/>
      <c r="ER643" s="107"/>
      <c r="ES643" s="107"/>
      <c r="ET643" s="112"/>
      <c r="EU643" s="107"/>
      <c r="EV643" s="107"/>
      <c r="EW643" s="112"/>
      <c r="EX643" s="107"/>
      <c r="EY643" s="107"/>
      <c r="EZ643" s="112"/>
      <c r="FA643" s="107"/>
      <c r="FB643" s="107"/>
      <c r="FC643" s="112"/>
      <c r="FD643" s="107"/>
      <c r="FE643" s="107"/>
      <c r="FF643" s="107"/>
      <c r="FG643" s="112"/>
      <c r="FH643" s="107"/>
      <c r="FI643" s="107"/>
      <c r="FJ643" s="112"/>
      <c r="FK643" s="107"/>
      <c r="FL643" s="107"/>
      <c r="FM643" s="107"/>
      <c r="FN643" s="112"/>
      <c r="FO643" s="107"/>
      <c r="FP643" s="107"/>
      <c r="FQ643" s="112"/>
      <c r="FR643" s="107"/>
      <c r="FS643" s="107"/>
      <c r="FT643" s="107"/>
      <c r="FU643" s="107"/>
      <c r="FV643" s="107"/>
      <c r="FW643" s="107"/>
      <c r="FX643" s="107"/>
      <c r="FY643" s="107"/>
      <c r="FZ643" s="107"/>
      <c r="GA643" s="107"/>
      <c r="GB643" s="107"/>
      <c r="GC643" s="107"/>
      <c r="GD643" s="107"/>
      <c r="GE643" s="113"/>
      <c r="GF643" s="113"/>
      <c r="GG643" s="113"/>
      <c r="GH643" s="113"/>
      <c r="GI643" s="113"/>
      <c r="GJ643" s="113"/>
      <c r="GK643" s="113"/>
      <c r="GL643" s="107"/>
      <c r="GM643" s="107"/>
      <c r="GN643" s="107"/>
      <c r="GO643" s="133"/>
      <c r="GP643" s="133"/>
      <c r="GQ643" s="133"/>
      <c r="GR643" s="133"/>
      <c r="GS643" s="72"/>
      <c r="GT643" s="72"/>
      <c r="GU643" s="72"/>
      <c r="GV643" s="72"/>
      <c r="GW643" s="72"/>
      <c r="GX643" s="72"/>
      <c r="GY643" s="72"/>
      <c r="GZ643" s="72"/>
      <c r="HA643" s="133"/>
      <c r="HB643" s="133"/>
      <c r="HK643" s="115"/>
      <c r="HL643" s="115"/>
      <c r="HN643" s="116"/>
      <c r="HO643" s="116"/>
      <c r="HP643" s="116"/>
      <c r="HQ643" s="117"/>
      <c r="HR643" s="118"/>
      <c r="HS643" s="105"/>
      <c r="HT643" s="119"/>
      <c r="HU643" s="119"/>
      <c r="HV643" s="119"/>
      <c r="HW643" s="119"/>
    </row>
    <row r="644" spans="1:231" hidden="1" x14ac:dyDescent="0.25">
      <c r="A644" s="110"/>
      <c r="B644" s="110"/>
      <c r="C644" s="107"/>
      <c r="D644" s="107"/>
      <c r="E644" s="109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5"/>
      <c r="Y644" s="107"/>
      <c r="Z644" s="107"/>
      <c r="AA644" s="107"/>
      <c r="AB644" s="110"/>
      <c r="AC644" s="110"/>
      <c r="AD644" s="107"/>
      <c r="AE644" s="107"/>
      <c r="AF644" s="107"/>
      <c r="AG644" s="107"/>
      <c r="AH644" s="107"/>
      <c r="AI644" s="107"/>
      <c r="AJ644" s="110"/>
      <c r="AK644" s="110"/>
      <c r="AL644" s="107"/>
      <c r="AM644" s="107"/>
      <c r="AN644" s="110"/>
      <c r="AO644" s="110"/>
      <c r="AP644" s="107"/>
      <c r="AQ644" s="107"/>
      <c r="AR644" s="107"/>
      <c r="AS644" s="107"/>
      <c r="AT644" s="107"/>
      <c r="AU644" s="111"/>
      <c r="AV644" s="111"/>
      <c r="AW644" s="111"/>
      <c r="AX644" s="111"/>
      <c r="AY644" s="111"/>
      <c r="AZ644" s="111"/>
      <c r="BA644" s="111"/>
      <c r="BB644" s="111"/>
      <c r="BC644" s="111"/>
      <c r="BD644" s="111"/>
      <c r="BE644" s="111"/>
      <c r="BF644" s="111"/>
      <c r="BG644" s="107"/>
      <c r="BH644" s="112"/>
      <c r="BI644" s="111"/>
      <c r="BJ644" s="112"/>
      <c r="BK644" s="112"/>
      <c r="BL644" s="111"/>
      <c r="BM644" s="112"/>
      <c r="BN644" s="112"/>
      <c r="BO644" s="111"/>
      <c r="BP644" s="112"/>
      <c r="BQ644" s="112"/>
      <c r="BR644" s="111"/>
      <c r="BS644" s="107"/>
      <c r="BT644" s="107"/>
      <c r="BU644" s="112"/>
      <c r="BV644" s="107"/>
      <c r="BW644" s="107"/>
      <c r="BX644" s="107"/>
      <c r="BY644" s="107"/>
      <c r="BZ644" s="107"/>
      <c r="CA644" s="107"/>
      <c r="CB644" s="107"/>
      <c r="CC644" s="107"/>
      <c r="CD644" s="107"/>
      <c r="CE644" s="107"/>
      <c r="CF644" s="107"/>
      <c r="CG644" s="107"/>
      <c r="CH644" s="112"/>
      <c r="CI644" s="107"/>
      <c r="CJ644" s="107"/>
      <c r="CK644" s="107"/>
      <c r="CL644" s="107"/>
      <c r="CM644" s="107"/>
      <c r="CN644" s="107"/>
      <c r="CO644" s="107"/>
      <c r="CP644" s="107"/>
      <c r="CQ644" s="107"/>
      <c r="CR644" s="107"/>
      <c r="CS644" s="107"/>
      <c r="CT644" s="107"/>
      <c r="CU644" s="107"/>
      <c r="CV644" s="107"/>
      <c r="CW644" s="107"/>
      <c r="CX644" s="112"/>
      <c r="CY644" s="107"/>
      <c r="CZ644" s="107"/>
      <c r="DA644" s="112"/>
      <c r="DB644" s="107"/>
      <c r="DC644" s="107"/>
      <c r="DD644" s="112"/>
      <c r="DE644" s="107"/>
      <c r="DF644" s="107"/>
      <c r="DG644" s="107"/>
      <c r="DH644" s="112"/>
      <c r="DI644" s="107"/>
      <c r="DJ644" s="107"/>
      <c r="DK644" s="112"/>
      <c r="DL644" s="107"/>
      <c r="DM644" s="107"/>
      <c r="DN644" s="112"/>
      <c r="DO644" s="107"/>
      <c r="DP644" s="107"/>
      <c r="DQ644" s="112"/>
      <c r="DR644" s="107"/>
      <c r="DS644" s="107"/>
      <c r="DT644" s="107"/>
      <c r="DU644" s="112"/>
      <c r="DV644" s="107"/>
      <c r="DW644" s="107"/>
      <c r="DX644" s="112"/>
      <c r="DY644" s="107"/>
      <c r="DZ644" s="107"/>
      <c r="EA644" s="112"/>
      <c r="EB644" s="107"/>
      <c r="EC644" s="107"/>
      <c r="ED644" s="112"/>
      <c r="EE644" s="107"/>
      <c r="EF644" s="107"/>
      <c r="EG644" s="107"/>
      <c r="EH644" s="112"/>
      <c r="EI644" s="107"/>
      <c r="EJ644" s="107"/>
      <c r="EK644" s="112"/>
      <c r="EL644" s="107"/>
      <c r="EM644" s="107"/>
      <c r="EN644" s="112"/>
      <c r="EO644" s="107"/>
      <c r="EP644" s="107"/>
      <c r="EQ644" s="112"/>
      <c r="ER644" s="107"/>
      <c r="ES644" s="107"/>
      <c r="ET644" s="112"/>
      <c r="EU644" s="107"/>
      <c r="EV644" s="107"/>
      <c r="EW644" s="112"/>
      <c r="EX644" s="107"/>
      <c r="EY644" s="107"/>
      <c r="EZ644" s="112"/>
      <c r="FA644" s="107"/>
      <c r="FB644" s="107"/>
      <c r="FC644" s="112"/>
      <c r="FD644" s="107"/>
      <c r="FE644" s="107"/>
      <c r="FF644" s="107"/>
      <c r="FG644" s="112"/>
      <c r="FH644" s="107"/>
      <c r="FI644" s="107"/>
      <c r="FJ644" s="112"/>
      <c r="FK644" s="107"/>
      <c r="FL644" s="107"/>
      <c r="FM644" s="107"/>
      <c r="FN644" s="112"/>
      <c r="FO644" s="107"/>
      <c r="FP644" s="107"/>
      <c r="FQ644" s="112"/>
      <c r="FR644" s="107"/>
      <c r="FS644" s="107"/>
      <c r="FT644" s="107"/>
      <c r="FU644" s="107"/>
      <c r="FV644" s="107"/>
      <c r="FW644" s="107"/>
      <c r="FX644" s="107"/>
      <c r="FY644" s="107"/>
      <c r="FZ644" s="107"/>
      <c r="GA644" s="107"/>
      <c r="GB644" s="107"/>
      <c r="GC644" s="107"/>
      <c r="GD644" s="107"/>
      <c r="GE644" s="113"/>
      <c r="GF644" s="113"/>
      <c r="GG644" s="113"/>
      <c r="GH644" s="113"/>
      <c r="GI644" s="113"/>
      <c r="GJ644" s="113"/>
      <c r="GK644" s="113"/>
      <c r="GL644" s="107"/>
      <c r="GM644" s="107"/>
      <c r="GN644" s="107"/>
      <c r="GO644" s="133"/>
      <c r="GP644" s="133"/>
      <c r="GQ644" s="133"/>
      <c r="GR644" s="133"/>
      <c r="GS644" s="72"/>
      <c r="GT644" s="72"/>
      <c r="GU644" s="72"/>
      <c r="GV644" s="72"/>
      <c r="GW644" s="72"/>
      <c r="GX644" s="72"/>
      <c r="GY644" s="72"/>
      <c r="GZ644" s="72"/>
      <c r="HA644" s="133"/>
      <c r="HB644" s="133"/>
      <c r="HK644" s="115"/>
      <c r="HL644" s="115"/>
      <c r="HN644" s="116"/>
      <c r="HO644" s="116"/>
      <c r="HP644" s="116"/>
      <c r="HQ644" s="117"/>
      <c r="HR644" s="118"/>
      <c r="HS644" s="105"/>
      <c r="HT644" s="119"/>
      <c r="HU644" s="119"/>
      <c r="HV644" s="119"/>
      <c r="HW644" s="119"/>
    </row>
    <row r="645" spans="1:231" hidden="1" x14ac:dyDescent="0.25">
      <c r="A645" s="110"/>
      <c r="B645" s="110"/>
      <c r="C645" s="107"/>
      <c r="D645" s="107"/>
      <c r="E645" s="109"/>
      <c r="F645" s="107"/>
      <c r="G645" s="107"/>
      <c r="H645" s="107"/>
      <c r="I645" s="107"/>
      <c r="J645" s="107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5"/>
      <c r="Y645" s="107"/>
      <c r="Z645" s="107"/>
      <c r="AA645" s="107"/>
      <c r="AB645" s="110"/>
      <c r="AC645" s="110"/>
      <c r="AD645" s="107"/>
      <c r="AE645" s="107"/>
      <c r="AF645" s="107"/>
      <c r="AG645" s="107"/>
      <c r="AH645" s="107"/>
      <c r="AI645" s="107"/>
      <c r="AJ645" s="110"/>
      <c r="AK645" s="110"/>
      <c r="AL645" s="107"/>
      <c r="AM645" s="107"/>
      <c r="AN645" s="110"/>
      <c r="AO645" s="110"/>
      <c r="AP645" s="107"/>
      <c r="AQ645" s="107"/>
      <c r="AR645" s="107"/>
      <c r="AS645" s="107"/>
      <c r="AT645" s="107"/>
      <c r="AU645" s="111"/>
      <c r="AV645" s="111"/>
      <c r="AW645" s="111"/>
      <c r="AX645" s="111"/>
      <c r="AY645" s="111"/>
      <c r="AZ645" s="111"/>
      <c r="BA645" s="111"/>
      <c r="BB645" s="111"/>
      <c r="BC645" s="111"/>
      <c r="BD645" s="111"/>
      <c r="BE645" s="111"/>
      <c r="BF645" s="111"/>
      <c r="BG645" s="107"/>
      <c r="BH645" s="112"/>
      <c r="BI645" s="111"/>
      <c r="BJ645" s="112"/>
      <c r="BK645" s="112"/>
      <c r="BL645" s="111"/>
      <c r="BM645" s="112"/>
      <c r="BN645" s="112"/>
      <c r="BO645" s="111"/>
      <c r="BP645" s="112"/>
      <c r="BQ645" s="112"/>
      <c r="BR645" s="111"/>
      <c r="BS645" s="107"/>
      <c r="BT645" s="107"/>
      <c r="BU645" s="112"/>
      <c r="BV645" s="107"/>
      <c r="BW645" s="107"/>
      <c r="BX645" s="107"/>
      <c r="BY645" s="107"/>
      <c r="BZ645" s="107"/>
      <c r="CA645" s="107"/>
      <c r="CB645" s="107"/>
      <c r="CC645" s="107"/>
      <c r="CD645" s="107"/>
      <c r="CE645" s="107"/>
      <c r="CF645" s="107"/>
      <c r="CG645" s="107"/>
      <c r="CH645" s="112"/>
      <c r="CI645" s="107"/>
      <c r="CJ645" s="107"/>
      <c r="CK645" s="107"/>
      <c r="CL645" s="107"/>
      <c r="CM645" s="107"/>
      <c r="CN645" s="107"/>
      <c r="CO645" s="107"/>
      <c r="CP645" s="107"/>
      <c r="CQ645" s="107"/>
      <c r="CR645" s="107"/>
      <c r="CS645" s="107"/>
      <c r="CT645" s="107"/>
      <c r="CU645" s="107"/>
      <c r="CV645" s="107"/>
      <c r="CW645" s="107"/>
      <c r="CX645" s="112"/>
      <c r="CY645" s="107"/>
      <c r="CZ645" s="107"/>
      <c r="DA645" s="112"/>
      <c r="DB645" s="107"/>
      <c r="DC645" s="107"/>
      <c r="DD645" s="112"/>
      <c r="DE645" s="107"/>
      <c r="DF645" s="107"/>
      <c r="DG645" s="107"/>
      <c r="DH645" s="112"/>
      <c r="DI645" s="107"/>
      <c r="DJ645" s="107"/>
      <c r="DK645" s="112"/>
      <c r="DL645" s="107"/>
      <c r="DM645" s="107"/>
      <c r="DN645" s="112"/>
      <c r="DO645" s="107"/>
      <c r="DP645" s="107"/>
      <c r="DQ645" s="112"/>
      <c r="DR645" s="107"/>
      <c r="DS645" s="107"/>
      <c r="DT645" s="107"/>
      <c r="DU645" s="112"/>
      <c r="DV645" s="107"/>
      <c r="DW645" s="107"/>
      <c r="DX645" s="112"/>
      <c r="DY645" s="107"/>
      <c r="DZ645" s="107"/>
      <c r="EA645" s="112"/>
      <c r="EB645" s="107"/>
      <c r="EC645" s="107"/>
      <c r="ED645" s="112"/>
      <c r="EE645" s="107"/>
      <c r="EF645" s="107"/>
      <c r="EG645" s="107"/>
      <c r="EH645" s="112"/>
      <c r="EI645" s="107"/>
      <c r="EJ645" s="107"/>
      <c r="EK645" s="112"/>
      <c r="EL645" s="107"/>
      <c r="EM645" s="107"/>
      <c r="EN645" s="112"/>
      <c r="EO645" s="107"/>
      <c r="EP645" s="107"/>
      <c r="EQ645" s="112"/>
      <c r="ER645" s="107"/>
      <c r="ES645" s="107"/>
      <c r="ET645" s="112"/>
      <c r="EU645" s="107"/>
      <c r="EV645" s="107"/>
      <c r="EW645" s="112"/>
      <c r="EX645" s="107"/>
      <c r="EY645" s="107"/>
      <c r="EZ645" s="112"/>
      <c r="FA645" s="107"/>
      <c r="FB645" s="107"/>
      <c r="FC645" s="112"/>
      <c r="FD645" s="107"/>
      <c r="FE645" s="107"/>
      <c r="FF645" s="107"/>
      <c r="FG645" s="112"/>
      <c r="FH645" s="107"/>
      <c r="FI645" s="107"/>
      <c r="FJ645" s="112"/>
      <c r="FK645" s="107"/>
      <c r="FL645" s="107"/>
      <c r="FM645" s="107"/>
      <c r="FN645" s="112"/>
      <c r="FO645" s="107"/>
      <c r="FP645" s="107"/>
      <c r="FQ645" s="112"/>
      <c r="FR645" s="107"/>
      <c r="FS645" s="107"/>
      <c r="FT645" s="107"/>
      <c r="FU645" s="107"/>
      <c r="FV645" s="107"/>
      <c r="FW645" s="107"/>
      <c r="FX645" s="107"/>
      <c r="FY645" s="107"/>
      <c r="FZ645" s="107"/>
      <c r="GA645" s="107"/>
      <c r="GB645" s="107"/>
      <c r="GC645" s="107"/>
      <c r="GD645" s="107"/>
      <c r="GE645" s="113"/>
      <c r="GF645" s="113"/>
      <c r="GG645" s="113"/>
      <c r="GH645" s="113"/>
      <c r="GI645" s="113"/>
      <c r="GJ645" s="113"/>
      <c r="GK645" s="113"/>
      <c r="GL645" s="107"/>
      <c r="GM645" s="107"/>
      <c r="GN645" s="107"/>
      <c r="GO645" s="133"/>
      <c r="GP645" s="133"/>
      <c r="GQ645" s="133"/>
      <c r="GR645" s="133"/>
      <c r="GS645" s="72"/>
      <c r="GT645" s="72"/>
      <c r="GU645" s="72"/>
      <c r="GV645" s="72"/>
      <c r="GW645" s="72"/>
      <c r="GX645" s="72"/>
      <c r="GY645" s="72"/>
      <c r="GZ645" s="72"/>
      <c r="HA645" s="133"/>
      <c r="HB645" s="133"/>
      <c r="HK645" s="115"/>
      <c r="HL645" s="115"/>
      <c r="HN645" s="116"/>
      <c r="HO645" s="116"/>
      <c r="HP645" s="116"/>
      <c r="HQ645" s="117"/>
      <c r="HR645" s="118"/>
      <c r="HS645" s="105"/>
      <c r="HT645" s="119"/>
      <c r="HU645" s="119"/>
      <c r="HV645" s="119"/>
      <c r="HW645" s="119"/>
    </row>
    <row r="646" spans="1:231" hidden="1" x14ac:dyDescent="0.25">
      <c r="A646" s="110"/>
      <c r="B646" s="110"/>
      <c r="C646" s="107"/>
      <c r="D646" s="107"/>
      <c r="E646" s="109"/>
      <c r="F646" s="126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07"/>
      <c r="X646" s="105"/>
      <c r="Y646" s="107"/>
      <c r="Z646" s="107"/>
      <c r="AA646" s="107"/>
      <c r="AB646" s="110"/>
      <c r="AC646" s="110"/>
      <c r="AD646" s="107"/>
      <c r="AE646" s="107"/>
      <c r="AF646" s="107"/>
      <c r="AG646" s="107"/>
      <c r="AH646" s="107"/>
      <c r="AI646" s="107"/>
      <c r="AJ646" s="110"/>
      <c r="AK646" s="110"/>
      <c r="AL646" s="107"/>
      <c r="AM646" s="107"/>
      <c r="AN646" s="110"/>
      <c r="AO646" s="110"/>
      <c r="AP646" s="107"/>
      <c r="AQ646" s="107"/>
      <c r="AR646" s="107"/>
      <c r="AS646" s="107"/>
      <c r="AT646" s="107"/>
      <c r="AU646" s="111"/>
      <c r="AV646" s="111"/>
      <c r="AW646" s="111"/>
      <c r="AX646" s="111"/>
      <c r="AY646" s="111"/>
      <c r="AZ646" s="111"/>
      <c r="BA646" s="111"/>
      <c r="BB646" s="111"/>
      <c r="BC646" s="111"/>
      <c r="BD646" s="111"/>
      <c r="BE646" s="111"/>
      <c r="BF646" s="111"/>
      <c r="BG646" s="107"/>
      <c r="BH646" s="112"/>
      <c r="BI646" s="111"/>
      <c r="BJ646" s="112"/>
      <c r="BK646" s="112"/>
      <c r="BL646" s="111"/>
      <c r="BM646" s="112"/>
      <c r="BN646" s="112"/>
      <c r="BO646" s="111"/>
      <c r="BP646" s="112"/>
      <c r="BQ646" s="112"/>
      <c r="BR646" s="111"/>
      <c r="BS646" s="107"/>
      <c r="BT646" s="107"/>
      <c r="BU646" s="112"/>
      <c r="BV646" s="107"/>
      <c r="BW646" s="107"/>
      <c r="BX646" s="107"/>
      <c r="BY646" s="107"/>
      <c r="BZ646" s="107"/>
      <c r="CA646" s="107"/>
      <c r="CB646" s="107"/>
      <c r="CC646" s="107"/>
      <c r="CD646" s="107"/>
      <c r="CE646" s="107"/>
      <c r="CF646" s="107"/>
      <c r="CG646" s="107"/>
      <c r="CH646" s="112"/>
      <c r="CI646" s="107"/>
      <c r="CJ646" s="107"/>
      <c r="CK646" s="107"/>
      <c r="CL646" s="107"/>
      <c r="CM646" s="107"/>
      <c r="CN646" s="107"/>
      <c r="CO646" s="107"/>
      <c r="CP646" s="107"/>
      <c r="CQ646" s="107"/>
      <c r="CR646" s="107"/>
      <c r="CS646" s="107"/>
      <c r="CT646" s="107"/>
      <c r="CU646" s="107"/>
      <c r="CV646" s="107"/>
      <c r="CW646" s="107"/>
      <c r="CX646" s="112"/>
      <c r="CY646" s="107"/>
      <c r="CZ646" s="107"/>
      <c r="DA646" s="112"/>
      <c r="DB646" s="107"/>
      <c r="DC646" s="107"/>
      <c r="DD646" s="112"/>
      <c r="DE646" s="107"/>
      <c r="DF646" s="107"/>
      <c r="DG646" s="107"/>
      <c r="DH646" s="112"/>
      <c r="DI646" s="107"/>
      <c r="DJ646" s="107"/>
      <c r="DK646" s="112"/>
      <c r="DL646" s="107"/>
      <c r="DM646" s="107"/>
      <c r="DN646" s="112"/>
      <c r="DO646" s="107"/>
      <c r="DP646" s="107"/>
      <c r="DQ646" s="112"/>
      <c r="DR646" s="107"/>
      <c r="DS646" s="107"/>
      <c r="DT646" s="107"/>
      <c r="DU646" s="112"/>
      <c r="DV646" s="107"/>
      <c r="DW646" s="107"/>
      <c r="DX646" s="112"/>
      <c r="DY646" s="107"/>
      <c r="DZ646" s="107"/>
      <c r="EA646" s="112"/>
      <c r="EB646" s="107"/>
      <c r="EC646" s="107"/>
      <c r="ED646" s="112"/>
      <c r="EE646" s="107"/>
      <c r="EF646" s="107"/>
      <c r="EG646" s="107"/>
      <c r="EH646" s="112"/>
      <c r="EI646" s="107"/>
      <c r="EJ646" s="107"/>
      <c r="EK646" s="112"/>
      <c r="EL646" s="107"/>
      <c r="EM646" s="107"/>
      <c r="EN646" s="112"/>
      <c r="EO646" s="107"/>
      <c r="EP646" s="107"/>
      <c r="EQ646" s="112"/>
      <c r="ER646" s="107"/>
      <c r="ES646" s="107"/>
      <c r="ET646" s="112"/>
      <c r="EU646" s="107"/>
      <c r="EV646" s="107"/>
      <c r="EW646" s="112"/>
      <c r="EX646" s="107"/>
      <c r="EY646" s="107"/>
      <c r="EZ646" s="112"/>
      <c r="FA646" s="107"/>
      <c r="FB646" s="107"/>
      <c r="FC646" s="112"/>
      <c r="FD646" s="107"/>
      <c r="FE646" s="107"/>
      <c r="FF646" s="107"/>
      <c r="FG646" s="112"/>
      <c r="FH646" s="107"/>
      <c r="FI646" s="107"/>
      <c r="FJ646" s="112"/>
      <c r="FK646" s="107"/>
      <c r="FL646" s="107"/>
      <c r="FM646" s="107"/>
      <c r="FN646" s="112"/>
      <c r="FO646" s="107"/>
      <c r="FP646" s="107"/>
      <c r="FQ646" s="112"/>
      <c r="FR646" s="107"/>
      <c r="FS646" s="107"/>
      <c r="FT646" s="107"/>
      <c r="FU646" s="107"/>
      <c r="FV646" s="107"/>
      <c r="FW646" s="107"/>
      <c r="FX646" s="107"/>
      <c r="FY646" s="107"/>
      <c r="FZ646" s="107"/>
      <c r="GA646" s="107"/>
      <c r="GB646" s="107"/>
      <c r="GC646" s="107"/>
      <c r="GD646" s="107"/>
      <c r="GE646" s="113"/>
      <c r="GF646" s="113"/>
      <c r="GG646" s="113"/>
      <c r="GH646" s="113"/>
      <c r="GI646" s="113"/>
      <c r="GJ646" s="113"/>
      <c r="GK646" s="113"/>
      <c r="GL646" s="107"/>
      <c r="GM646" s="107"/>
      <c r="GN646" s="107"/>
      <c r="GO646" s="133"/>
      <c r="GP646" s="133"/>
      <c r="GQ646" s="133"/>
      <c r="GR646" s="133"/>
      <c r="GS646" s="72"/>
      <c r="GT646" s="72"/>
      <c r="GU646" s="72"/>
      <c r="GV646" s="72"/>
      <c r="GW646" s="72"/>
      <c r="GX646" s="72"/>
      <c r="GY646" s="72"/>
      <c r="GZ646" s="72"/>
      <c r="HA646" s="133"/>
      <c r="HB646" s="133"/>
      <c r="HK646" s="115"/>
      <c r="HL646" s="115"/>
      <c r="HN646" s="116"/>
      <c r="HO646" s="116"/>
      <c r="HP646" s="116"/>
      <c r="HQ646" s="117"/>
      <c r="HR646" s="118"/>
      <c r="HS646" s="105"/>
      <c r="HT646" s="119"/>
      <c r="HU646" s="119"/>
      <c r="HV646" s="119"/>
      <c r="HW646" s="119"/>
    </row>
    <row r="647" spans="1:231" ht="12.5" hidden="1" customHeight="1" x14ac:dyDescent="0.25">
      <c r="A647" s="110"/>
      <c r="B647" s="110"/>
      <c r="C647" s="107"/>
      <c r="D647" s="108"/>
      <c r="E647" s="109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07"/>
      <c r="Y647" s="107"/>
      <c r="Z647" s="107"/>
      <c r="AA647" s="107"/>
      <c r="AB647" s="110"/>
      <c r="AC647" s="110"/>
      <c r="AD647" s="107"/>
      <c r="AE647" s="107"/>
      <c r="AF647" s="107"/>
      <c r="AG647" s="107"/>
      <c r="AH647" s="107"/>
      <c r="AI647" s="107"/>
      <c r="AJ647" s="110"/>
      <c r="AK647" s="110"/>
      <c r="AL647" s="107"/>
      <c r="AM647" s="107"/>
      <c r="AN647" s="110"/>
      <c r="AO647" s="110"/>
      <c r="AP647" s="107"/>
      <c r="AQ647" s="107"/>
      <c r="AR647" s="107"/>
      <c r="AS647" s="107"/>
      <c r="AT647" s="107"/>
      <c r="AU647" s="111"/>
      <c r="AV647" s="111"/>
      <c r="AW647" s="111"/>
      <c r="AX647" s="111"/>
      <c r="AY647" s="111"/>
      <c r="AZ647" s="111"/>
      <c r="BA647" s="111"/>
      <c r="BB647" s="111"/>
      <c r="BC647" s="111"/>
      <c r="BD647" s="111"/>
      <c r="BE647" s="111"/>
      <c r="BF647" s="111"/>
      <c r="BG647" s="107"/>
      <c r="BH647" s="112"/>
      <c r="BI647" s="111"/>
      <c r="BJ647" s="112"/>
      <c r="BK647" s="112"/>
      <c r="BL647" s="111"/>
      <c r="BM647" s="112"/>
      <c r="BN647" s="112"/>
      <c r="BO647" s="111"/>
      <c r="BP647" s="112"/>
      <c r="BQ647" s="112"/>
      <c r="BR647" s="111"/>
      <c r="BS647" s="107"/>
      <c r="BT647" s="107"/>
      <c r="BU647" s="112"/>
      <c r="BV647" s="107"/>
      <c r="BW647" s="107"/>
      <c r="BX647" s="107"/>
      <c r="BY647" s="107"/>
      <c r="BZ647" s="107"/>
      <c r="CA647" s="107"/>
      <c r="CB647" s="107"/>
      <c r="CC647" s="107"/>
      <c r="CD647" s="107"/>
      <c r="CE647" s="107"/>
      <c r="CF647" s="107"/>
      <c r="CG647" s="107"/>
      <c r="CH647" s="112"/>
      <c r="CI647" s="107"/>
      <c r="CJ647" s="107"/>
      <c r="CK647" s="107"/>
      <c r="CL647" s="107"/>
      <c r="CM647" s="107"/>
      <c r="CN647" s="107"/>
      <c r="CO647" s="107"/>
      <c r="CP647" s="107"/>
      <c r="CQ647" s="107"/>
      <c r="CR647" s="107"/>
      <c r="CS647" s="107"/>
      <c r="CT647" s="107"/>
      <c r="CU647" s="107"/>
      <c r="CV647" s="107"/>
      <c r="CW647" s="107"/>
      <c r="CX647" s="112"/>
      <c r="CY647" s="107"/>
      <c r="CZ647" s="107"/>
      <c r="DA647" s="112"/>
      <c r="DB647" s="107"/>
      <c r="DC647" s="107"/>
      <c r="DD647" s="112"/>
      <c r="DE647" s="107"/>
      <c r="DF647" s="107"/>
      <c r="DG647" s="107"/>
      <c r="DH647" s="112"/>
      <c r="DI647" s="107"/>
      <c r="DJ647" s="107"/>
      <c r="DK647" s="112"/>
      <c r="DL647" s="107"/>
      <c r="DM647" s="107"/>
      <c r="DN647" s="112"/>
      <c r="DO647" s="107"/>
      <c r="DP647" s="107"/>
      <c r="DQ647" s="112"/>
      <c r="DR647" s="107"/>
      <c r="DS647" s="107"/>
      <c r="DT647" s="107"/>
      <c r="DU647" s="112"/>
      <c r="DV647" s="107"/>
      <c r="DW647" s="107"/>
      <c r="DX647" s="112"/>
      <c r="DY647" s="107"/>
      <c r="DZ647" s="107"/>
      <c r="EA647" s="112"/>
      <c r="EB647" s="107"/>
      <c r="EC647" s="107"/>
      <c r="ED647" s="112"/>
      <c r="EE647" s="107"/>
      <c r="EF647" s="107"/>
      <c r="EG647" s="107"/>
      <c r="EH647" s="112"/>
      <c r="EI647" s="107"/>
      <c r="EJ647" s="107"/>
      <c r="EK647" s="112"/>
      <c r="EL647" s="107"/>
      <c r="EM647" s="107"/>
      <c r="EN647" s="112"/>
      <c r="EO647" s="107"/>
      <c r="EP647" s="107"/>
      <c r="EQ647" s="112"/>
      <c r="ER647" s="107"/>
      <c r="ES647" s="107"/>
      <c r="ET647" s="112"/>
      <c r="EU647" s="107"/>
      <c r="EV647" s="107"/>
      <c r="EW647" s="112"/>
      <c r="EX647" s="107"/>
      <c r="EY647" s="107"/>
      <c r="EZ647" s="112"/>
      <c r="FA647" s="107"/>
      <c r="FB647" s="107"/>
      <c r="FC647" s="112"/>
      <c r="FD647" s="107"/>
      <c r="FE647" s="107"/>
      <c r="FF647" s="107"/>
      <c r="FG647" s="112"/>
      <c r="FH647" s="107"/>
      <c r="FI647" s="107"/>
      <c r="FJ647" s="112"/>
      <c r="FK647" s="107"/>
      <c r="FL647" s="107"/>
      <c r="FM647" s="107"/>
      <c r="FN647" s="112"/>
      <c r="FO647" s="107"/>
      <c r="FP647" s="107"/>
      <c r="FQ647" s="112"/>
      <c r="FR647" s="107"/>
      <c r="FS647" s="107"/>
      <c r="FT647" s="107"/>
      <c r="FU647" s="107"/>
      <c r="FV647" s="107"/>
      <c r="FW647" s="107"/>
      <c r="FX647" s="107"/>
      <c r="FY647" s="107"/>
      <c r="FZ647" s="107"/>
      <c r="GA647" s="107"/>
      <c r="GB647" s="107"/>
      <c r="GC647" s="107"/>
      <c r="GD647" s="107"/>
      <c r="GE647" s="113"/>
      <c r="GF647" s="113"/>
      <c r="GG647" s="113"/>
      <c r="GH647" s="113"/>
      <c r="GI647" s="113"/>
      <c r="GJ647" s="113"/>
      <c r="GK647" s="113"/>
      <c r="GL647" s="107"/>
      <c r="GM647" s="107"/>
      <c r="GN647" s="107"/>
      <c r="HK647" s="115"/>
      <c r="HL647" s="115"/>
      <c r="HN647" s="116"/>
      <c r="HO647" s="116"/>
      <c r="HP647" s="116"/>
      <c r="HQ647" s="117"/>
      <c r="HR647" s="118"/>
      <c r="HS647" s="105"/>
      <c r="HT647" s="119"/>
      <c r="HU647" s="119"/>
      <c r="HV647" s="119"/>
      <c r="HW647" s="119"/>
    </row>
    <row r="648" spans="1:231" ht="12.75" hidden="1" customHeight="1" x14ac:dyDescent="0.25">
      <c r="A648" s="110"/>
      <c r="B648" s="110"/>
      <c r="C648" s="107"/>
      <c r="D648" s="108"/>
      <c r="E648" s="109"/>
      <c r="F648" s="107"/>
      <c r="G648" s="107"/>
      <c r="H648" s="107"/>
      <c r="I648" s="107"/>
      <c r="J648" s="107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Y648" s="107"/>
      <c r="Z648" s="107"/>
      <c r="AA648" s="107"/>
      <c r="AB648" s="110"/>
      <c r="AC648" s="110"/>
      <c r="AD648" s="107"/>
      <c r="AE648" s="107"/>
      <c r="AF648" s="107"/>
      <c r="AG648" s="107"/>
      <c r="AH648" s="107"/>
      <c r="AI648" s="107"/>
      <c r="AJ648" s="110"/>
      <c r="AK648" s="110"/>
      <c r="AL648" s="107"/>
      <c r="AM648" s="107"/>
      <c r="AN648" s="110"/>
      <c r="AO648" s="110"/>
      <c r="AP648" s="107"/>
      <c r="AQ648" s="107"/>
      <c r="AR648" s="107"/>
      <c r="AS648" s="107"/>
      <c r="AT648" s="107"/>
      <c r="AU648" s="111"/>
      <c r="AV648" s="111"/>
      <c r="AW648" s="111"/>
      <c r="AX648" s="111"/>
      <c r="AY648" s="111"/>
      <c r="AZ648" s="111"/>
      <c r="BA648" s="111"/>
      <c r="BB648" s="111"/>
      <c r="BC648" s="111"/>
      <c r="BD648" s="111"/>
      <c r="BE648" s="111"/>
      <c r="BF648" s="111"/>
      <c r="BG648" s="107"/>
      <c r="BH648" s="112"/>
      <c r="BI648" s="111"/>
      <c r="BJ648" s="112"/>
      <c r="BK648" s="112"/>
      <c r="BL648" s="111"/>
      <c r="BM648" s="112"/>
      <c r="BN648" s="112"/>
      <c r="BO648" s="111"/>
      <c r="BP648" s="112"/>
      <c r="BQ648" s="112"/>
      <c r="BR648" s="111"/>
      <c r="BS648" s="107"/>
      <c r="BT648" s="107"/>
      <c r="BU648" s="112"/>
      <c r="BV648" s="107"/>
      <c r="BW648" s="107"/>
      <c r="BX648" s="107"/>
      <c r="BY648" s="107"/>
      <c r="BZ648" s="107"/>
      <c r="CA648" s="107"/>
      <c r="CB648" s="107"/>
      <c r="CC648" s="107"/>
      <c r="CD648" s="107"/>
      <c r="CE648" s="107"/>
      <c r="CF648" s="107"/>
      <c r="CG648" s="107"/>
      <c r="CH648" s="112"/>
      <c r="CI648" s="107"/>
      <c r="CJ648" s="107"/>
      <c r="CK648" s="107"/>
      <c r="CL648" s="107"/>
      <c r="CM648" s="107"/>
      <c r="CN648" s="107"/>
      <c r="CO648" s="107"/>
      <c r="CP648" s="107"/>
      <c r="CQ648" s="107"/>
      <c r="CR648" s="107"/>
      <c r="CS648" s="107"/>
      <c r="CT648" s="107"/>
      <c r="CU648" s="107"/>
      <c r="CV648" s="107"/>
      <c r="CW648" s="107"/>
      <c r="CX648" s="112"/>
      <c r="CY648" s="107"/>
      <c r="CZ648" s="107"/>
      <c r="DA648" s="112"/>
      <c r="DB648" s="107"/>
      <c r="DC648" s="107"/>
      <c r="DD648" s="112"/>
      <c r="DE648" s="107"/>
      <c r="DF648" s="107"/>
      <c r="DG648" s="107"/>
      <c r="DH648" s="112"/>
      <c r="DI648" s="107"/>
      <c r="DJ648" s="107"/>
      <c r="DK648" s="112"/>
      <c r="DL648" s="107"/>
      <c r="DM648" s="107"/>
      <c r="DN648" s="112"/>
      <c r="DO648" s="107"/>
      <c r="DP648" s="107"/>
      <c r="DQ648" s="112"/>
      <c r="DR648" s="107"/>
      <c r="DS648" s="107"/>
      <c r="DT648" s="107"/>
      <c r="DU648" s="112"/>
      <c r="DV648" s="107"/>
      <c r="DW648" s="107"/>
      <c r="DX648" s="112"/>
      <c r="DY648" s="107"/>
      <c r="DZ648" s="107"/>
      <c r="EA648" s="112"/>
      <c r="EB648" s="107"/>
      <c r="EC648" s="107"/>
      <c r="ED648" s="112"/>
      <c r="EE648" s="107"/>
      <c r="EF648" s="107"/>
      <c r="EG648" s="107"/>
      <c r="EH648" s="112"/>
      <c r="EI648" s="107"/>
      <c r="EJ648" s="107"/>
      <c r="EK648" s="112"/>
      <c r="EL648" s="107"/>
      <c r="EM648" s="107"/>
      <c r="EN648" s="112"/>
      <c r="EO648" s="107"/>
      <c r="EP648" s="107"/>
      <c r="EQ648" s="112"/>
      <c r="ER648" s="107"/>
      <c r="ES648" s="107"/>
      <c r="ET648" s="112"/>
      <c r="EU648" s="107"/>
      <c r="EV648" s="107"/>
      <c r="EW648" s="112"/>
      <c r="EX648" s="107"/>
      <c r="EY648" s="107"/>
      <c r="EZ648" s="112"/>
      <c r="FA648" s="107"/>
      <c r="FB648" s="107"/>
      <c r="FC648" s="112"/>
      <c r="FD648" s="107"/>
      <c r="FE648" s="107"/>
      <c r="FF648" s="107"/>
      <c r="FG648" s="112"/>
      <c r="FH648" s="107"/>
      <c r="FI648" s="107"/>
      <c r="FJ648" s="112"/>
      <c r="FK648" s="107"/>
      <c r="FL648" s="107"/>
      <c r="FM648" s="107"/>
      <c r="FN648" s="112"/>
      <c r="FO648" s="107"/>
      <c r="FP648" s="107"/>
      <c r="FQ648" s="112"/>
      <c r="FR648" s="107"/>
      <c r="FS648" s="107"/>
      <c r="FT648" s="107"/>
      <c r="FU648" s="107"/>
      <c r="FV648" s="107"/>
      <c r="FW648" s="107"/>
      <c r="FX648" s="107"/>
      <c r="FY648" s="107"/>
      <c r="FZ648" s="107"/>
      <c r="GA648" s="107"/>
      <c r="GB648" s="107"/>
      <c r="GC648" s="107"/>
      <c r="GD648" s="107"/>
      <c r="GE648" s="113"/>
      <c r="GF648" s="113"/>
      <c r="GG648" s="113"/>
      <c r="GH648" s="113"/>
      <c r="GI648" s="113"/>
      <c r="GJ648" s="113"/>
      <c r="GK648" s="113"/>
      <c r="GL648" s="107"/>
      <c r="GM648" s="107"/>
      <c r="GN648" s="107"/>
      <c r="HK648" s="115"/>
      <c r="HL648" s="115"/>
      <c r="HN648" s="116"/>
      <c r="HO648" s="116"/>
      <c r="HP648" s="116"/>
      <c r="HQ648" s="117"/>
      <c r="HR648" s="118"/>
      <c r="HS648" s="105"/>
      <c r="HT648" s="119"/>
      <c r="HU648" s="119"/>
      <c r="HV648" s="119"/>
      <c r="HW648" s="119"/>
    </row>
    <row r="649" spans="1:231" ht="12.75" hidden="1" customHeight="1" x14ac:dyDescent="0.25">
      <c r="A649" s="110"/>
      <c r="B649" s="110"/>
      <c r="C649" s="107"/>
      <c r="D649" s="108"/>
      <c r="E649" s="109"/>
      <c r="F649" s="107"/>
      <c r="G649" s="107"/>
      <c r="H649" s="107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Y649" s="107"/>
      <c r="Z649" s="107"/>
      <c r="AA649" s="107"/>
      <c r="AB649" s="110"/>
      <c r="AC649" s="110"/>
      <c r="AD649" s="107"/>
      <c r="AE649" s="107"/>
      <c r="AF649" s="107"/>
      <c r="AG649" s="107"/>
      <c r="AH649" s="107"/>
      <c r="AI649" s="107"/>
      <c r="AJ649" s="110"/>
      <c r="AK649" s="110"/>
      <c r="AL649" s="107"/>
      <c r="AM649" s="107"/>
      <c r="AN649" s="110"/>
      <c r="AO649" s="110"/>
      <c r="AP649" s="107"/>
      <c r="AQ649" s="107"/>
      <c r="AR649" s="107"/>
      <c r="AS649" s="107"/>
      <c r="AT649" s="107"/>
      <c r="AU649" s="111"/>
      <c r="AV649" s="111"/>
      <c r="AW649" s="111"/>
      <c r="AX649" s="111"/>
      <c r="AY649" s="111"/>
      <c r="AZ649" s="111"/>
      <c r="BA649" s="111"/>
      <c r="BB649" s="111"/>
      <c r="BC649" s="111"/>
      <c r="BD649" s="111"/>
      <c r="BE649" s="111"/>
      <c r="BF649" s="111"/>
      <c r="BG649" s="107"/>
      <c r="BH649" s="112"/>
      <c r="BI649" s="111"/>
      <c r="BJ649" s="112"/>
      <c r="BK649" s="112"/>
      <c r="BL649" s="111"/>
      <c r="BM649" s="112"/>
      <c r="BN649" s="112"/>
      <c r="BO649" s="111"/>
      <c r="BP649" s="112"/>
      <c r="BQ649" s="112"/>
      <c r="BR649" s="111"/>
      <c r="BS649" s="107"/>
      <c r="BT649" s="107"/>
      <c r="BU649" s="112"/>
      <c r="BV649" s="107"/>
      <c r="BW649" s="107"/>
      <c r="BX649" s="107"/>
      <c r="BY649" s="107"/>
      <c r="BZ649" s="107"/>
      <c r="CA649" s="107"/>
      <c r="CB649" s="107"/>
      <c r="CC649" s="107"/>
      <c r="CD649" s="107"/>
      <c r="CE649" s="107"/>
      <c r="CF649" s="107"/>
      <c r="CG649" s="107"/>
      <c r="CH649" s="112"/>
      <c r="CI649" s="107"/>
      <c r="CJ649" s="107"/>
      <c r="CK649" s="107"/>
      <c r="CL649" s="107"/>
      <c r="CM649" s="107"/>
      <c r="CN649" s="107"/>
      <c r="CO649" s="107"/>
      <c r="CP649" s="107"/>
      <c r="CQ649" s="107"/>
      <c r="CR649" s="107"/>
      <c r="CS649" s="107"/>
      <c r="CT649" s="107"/>
      <c r="CU649" s="107"/>
      <c r="CV649" s="107"/>
      <c r="CW649" s="107"/>
      <c r="CX649" s="112"/>
      <c r="CY649" s="107"/>
      <c r="CZ649" s="107"/>
      <c r="DA649" s="112"/>
      <c r="DB649" s="107"/>
      <c r="DC649" s="107"/>
      <c r="DD649" s="112"/>
      <c r="DE649" s="107"/>
      <c r="DF649" s="107"/>
      <c r="DG649" s="107"/>
      <c r="DH649" s="112"/>
      <c r="DI649" s="107"/>
      <c r="DJ649" s="107"/>
      <c r="DK649" s="112"/>
      <c r="DL649" s="107"/>
      <c r="DM649" s="107"/>
      <c r="DN649" s="112"/>
      <c r="DO649" s="107"/>
      <c r="DP649" s="107"/>
      <c r="DQ649" s="112"/>
      <c r="DR649" s="107"/>
      <c r="DS649" s="107"/>
      <c r="DT649" s="107"/>
      <c r="DU649" s="112"/>
      <c r="DV649" s="107"/>
      <c r="DW649" s="107"/>
      <c r="DX649" s="112"/>
      <c r="DY649" s="107"/>
      <c r="DZ649" s="107"/>
      <c r="EA649" s="112"/>
      <c r="EB649" s="107"/>
      <c r="EC649" s="107"/>
      <c r="ED649" s="112"/>
      <c r="EE649" s="107"/>
      <c r="EF649" s="107"/>
      <c r="EG649" s="107"/>
      <c r="EH649" s="112"/>
      <c r="EI649" s="107"/>
      <c r="EJ649" s="107"/>
      <c r="EK649" s="112"/>
      <c r="EL649" s="107"/>
      <c r="EM649" s="107"/>
      <c r="EN649" s="112"/>
      <c r="EO649" s="107"/>
      <c r="EP649" s="107"/>
      <c r="EQ649" s="112"/>
      <c r="ER649" s="107"/>
      <c r="ES649" s="107"/>
      <c r="ET649" s="112"/>
      <c r="EU649" s="107"/>
      <c r="EV649" s="107"/>
      <c r="EW649" s="112"/>
      <c r="EX649" s="107"/>
      <c r="EY649" s="107"/>
      <c r="EZ649" s="112"/>
      <c r="FA649" s="107"/>
      <c r="FB649" s="107"/>
      <c r="FC649" s="112"/>
      <c r="FD649" s="107"/>
      <c r="FE649" s="107"/>
      <c r="FF649" s="107"/>
      <c r="FG649" s="112"/>
      <c r="FH649" s="107"/>
      <c r="FI649" s="107"/>
      <c r="FJ649" s="112"/>
      <c r="FK649" s="107"/>
      <c r="FL649" s="107"/>
      <c r="FM649" s="107"/>
      <c r="FN649" s="112"/>
      <c r="FO649" s="107"/>
      <c r="FP649" s="107"/>
      <c r="FQ649" s="112"/>
      <c r="FR649" s="107"/>
      <c r="FS649" s="107"/>
      <c r="FT649" s="107"/>
      <c r="FU649" s="107"/>
      <c r="FV649" s="107"/>
      <c r="FW649" s="107"/>
      <c r="FX649" s="107"/>
      <c r="FY649" s="107"/>
      <c r="FZ649" s="107"/>
      <c r="GA649" s="107"/>
      <c r="GB649" s="107"/>
      <c r="GC649" s="107"/>
      <c r="GD649" s="107"/>
      <c r="GE649" s="113"/>
      <c r="GF649" s="113"/>
      <c r="GG649" s="113"/>
      <c r="GH649" s="113"/>
      <c r="GI649" s="113"/>
      <c r="GJ649" s="113"/>
      <c r="GK649" s="113"/>
      <c r="GL649" s="107"/>
      <c r="GM649" s="107"/>
      <c r="GN649" s="107"/>
      <c r="HK649" s="115"/>
      <c r="HL649" s="115"/>
      <c r="HN649" s="116"/>
      <c r="HO649" s="116"/>
      <c r="HP649" s="116"/>
      <c r="HQ649" s="117"/>
      <c r="HR649" s="118"/>
      <c r="HS649" s="105"/>
      <c r="HT649" s="119"/>
      <c r="HU649" s="119"/>
      <c r="HV649" s="119"/>
      <c r="HW649" s="119"/>
    </row>
    <row r="650" spans="1:231" ht="12.75" hidden="1" customHeight="1" x14ac:dyDescent="0.25">
      <c r="A650" s="110"/>
      <c r="B650" s="110"/>
      <c r="C650" s="107"/>
      <c r="D650" s="108"/>
      <c r="E650" s="109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Y650" s="107"/>
      <c r="Z650" s="107"/>
      <c r="AA650" s="107"/>
      <c r="AB650" s="110"/>
      <c r="AC650" s="110"/>
      <c r="AD650" s="107"/>
      <c r="AE650" s="107"/>
      <c r="AF650" s="107"/>
      <c r="AG650" s="107"/>
      <c r="AH650" s="107"/>
      <c r="AI650" s="107"/>
      <c r="AJ650" s="110"/>
      <c r="AK650" s="110"/>
      <c r="AL650" s="107"/>
      <c r="AM650" s="107"/>
      <c r="AN650" s="110"/>
      <c r="AO650" s="110"/>
      <c r="AP650" s="107"/>
      <c r="AQ650" s="107"/>
      <c r="AR650" s="107"/>
      <c r="AS650" s="107"/>
      <c r="AT650" s="107"/>
      <c r="AU650" s="111"/>
      <c r="AV650" s="111"/>
      <c r="AW650" s="111"/>
      <c r="AX650" s="111"/>
      <c r="AY650" s="111"/>
      <c r="AZ650" s="111"/>
      <c r="BA650" s="111"/>
      <c r="BB650" s="111"/>
      <c r="BC650" s="111"/>
      <c r="BD650" s="111"/>
      <c r="BE650" s="111"/>
      <c r="BF650" s="111"/>
      <c r="BG650" s="107"/>
      <c r="BH650" s="112"/>
      <c r="BI650" s="111"/>
      <c r="BJ650" s="112"/>
      <c r="BK650" s="112"/>
      <c r="BL650" s="111"/>
      <c r="BM650" s="112"/>
      <c r="BN650" s="112"/>
      <c r="BO650" s="111"/>
      <c r="BP650" s="112"/>
      <c r="BQ650" s="112"/>
      <c r="BR650" s="111"/>
      <c r="BS650" s="107"/>
      <c r="BT650" s="107"/>
      <c r="BU650" s="112"/>
      <c r="BV650" s="107"/>
      <c r="BW650" s="107"/>
      <c r="BX650" s="107"/>
      <c r="BY650" s="107"/>
      <c r="BZ650" s="107"/>
      <c r="CA650" s="107"/>
      <c r="CB650" s="107"/>
      <c r="CC650" s="107"/>
      <c r="CD650" s="107"/>
      <c r="CE650" s="107"/>
      <c r="CF650" s="107"/>
      <c r="CG650" s="107"/>
      <c r="CH650" s="112"/>
      <c r="CI650" s="107"/>
      <c r="CJ650" s="107"/>
      <c r="CK650" s="107"/>
      <c r="CL650" s="107"/>
      <c r="CM650" s="107"/>
      <c r="CN650" s="107"/>
      <c r="CO650" s="107"/>
      <c r="CP650" s="107"/>
      <c r="CQ650" s="107"/>
      <c r="CR650" s="107"/>
      <c r="CS650" s="107"/>
      <c r="CT650" s="107"/>
      <c r="CU650" s="107"/>
      <c r="CV650" s="107"/>
      <c r="CW650" s="107"/>
      <c r="CX650" s="112"/>
      <c r="CY650" s="107"/>
      <c r="CZ650" s="107"/>
      <c r="DA650" s="112"/>
      <c r="DB650" s="107"/>
      <c r="DC650" s="107"/>
      <c r="DD650" s="112"/>
      <c r="DE650" s="107"/>
      <c r="DF650" s="107"/>
      <c r="DG650" s="107"/>
      <c r="DH650" s="112"/>
      <c r="DI650" s="107"/>
      <c r="DJ650" s="107"/>
      <c r="DK650" s="112"/>
      <c r="DL650" s="107"/>
      <c r="DM650" s="107"/>
      <c r="DN650" s="112"/>
      <c r="DO650" s="107"/>
      <c r="DP650" s="107"/>
      <c r="DQ650" s="112"/>
      <c r="DR650" s="107"/>
      <c r="DS650" s="107"/>
      <c r="DT650" s="107"/>
      <c r="DU650" s="112"/>
      <c r="DV650" s="107"/>
      <c r="DW650" s="107"/>
      <c r="DX650" s="112"/>
      <c r="DY650" s="107"/>
      <c r="DZ650" s="107"/>
      <c r="EA650" s="112"/>
      <c r="EB650" s="107"/>
      <c r="EC650" s="107"/>
      <c r="ED650" s="112"/>
      <c r="EE650" s="107"/>
      <c r="EF650" s="107"/>
      <c r="EG650" s="107"/>
      <c r="EH650" s="112"/>
      <c r="EI650" s="107"/>
      <c r="EJ650" s="107"/>
      <c r="EK650" s="112"/>
      <c r="EL650" s="107"/>
      <c r="EM650" s="107"/>
      <c r="EN650" s="112"/>
      <c r="EO650" s="107"/>
      <c r="EP650" s="107"/>
      <c r="EQ650" s="112"/>
      <c r="ER650" s="107"/>
      <c r="ES650" s="107"/>
      <c r="ET650" s="112"/>
      <c r="EU650" s="107"/>
      <c r="EV650" s="107"/>
      <c r="EW650" s="112"/>
      <c r="EX650" s="107"/>
      <c r="EY650" s="107"/>
      <c r="EZ650" s="112"/>
      <c r="FA650" s="107"/>
      <c r="FB650" s="107"/>
      <c r="FC650" s="112"/>
      <c r="FD650" s="107"/>
      <c r="FE650" s="107"/>
      <c r="FF650" s="107"/>
      <c r="FG650" s="112"/>
      <c r="FH650" s="107"/>
      <c r="FI650" s="107"/>
      <c r="FJ650" s="112"/>
      <c r="FK650" s="107"/>
      <c r="FL650" s="107"/>
      <c r="FM650" s="107"/>
      <c r="FN650" s="112"/>
      <c r="FO650" s="107"/>
      <c r="FP650" s="107"/>
      <c r="FQ650" s="112"/>
      <c r="FR650" s="107"/>
      <c r="FS650" s="107"/>
      <c r="FT650" s="107"/>
      <c r="FU650" s="107"/>
      <c r="FV650" s="107"/>
      <c r="FW650" s="107"/>
      <c r="FX650" s="107"/>
      <c r="FY650" s="107"/>
      <c r="FZ650" s="107"/>
      <c r="GA650" s="107"/>
      <c r="GB650" s="107"/>
      <c r="GC650" s="107"/>
      <c r="GD650" s="107"/>
      <c r="GE650" s="113"/>
      <c r="GF650" s="113"/>
      <c r="GG650" s="113"/>
      <c r="GH650" s="113"/>
      <c r="GI650" s="113"/>
      <c r="GJ650" s="113"/>
      <c r="GK650" s="113"/>
      <c r="GL650" s="107"/>
      <c r="GM650" s="107"/>
      <c r="GN650" s="107"/>
      <c r="HK650" s="115"/>
      <c r="HL650" s="115"/>
      <c r="HN650" s="116"/>
      <c r="HO650" s="116"/>
      <c r="HP650" s="116"/>
      <c r="HQ650" s="117"/>
      <c r="HR650" s="118"/>
      <c r="HS650" s="105"/>
      <c r="HT650" s="119"/>
      <c r="HU650" s="119"/>
      <c r="HV650" s="119"/>
      <c r="HW650" s="119"/>
    </row>
    <row r="651" spans="1:231" ht="12.75" hidden="1" customHeight="1" x14ac:dyDescent="0.25">
      <c r="A651" s="110"/>
      <c r="B651" s="110"/>
      <c r="C651" s="107"/>
      <c r="D651" s="108"/>
      <c r="E651" s="109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Y651" s="107"/>
      <c r="Z651" s="107"/>
      <c r="AA651" s="107"/>
      <c r="AB651" s="110"/>
      <c r="AC651" s="110"/>
      <c r="AD651" s="107"/>
      <c r="AE651" s="107"/>
      <c r="AF651" s="107"/>
      <c r="AG651" s="107"/>
      <c r="AH651" s="107"/>
      <c r="AI651" s="107"/>
      <c r="AJ651" s="110"/>
      <c r="AK651" s="110"/>
      <c r="AL651" s="107"/>
      <c r="AM651" s="107"/>
      <c r="AN651" s="110"/>
      <c r="AO651" s="110"/>
      <c r="AP651" s="107"/>
      <c r="AQ651" s="107"/>
      <c r="AR651" s="107"/>
      <c r="AS651" s="107"/>
      <c r="AT651" s="107"/>
      <c r="AU651" s="111"/>
      <c r="AV651" s="111"/>
      <c r="AW651" s="111"/>
      <c r="AX651" s="111"/>
      <c r="AY651" s="111"/>
      <c r="AZ651" s="111"/>
      <c r="BA651" s="111"/>
      <c r="BB651" s="111"/>
      <c r="BC651" s="111"/>
      <c r="BD651" s="111"/>
      <c r="BE651" s="111"/>
      <c r="BF651" s="111"/>
      <c r="BG651" s="107"/>
      <c r="BH651" s="112"/>
      <c r="BI651" s="111"/>
      <c r="BJ651" s="112"/>
      <c r="BK651" s="112"/>
      <c r="BL651" s="111"/>
      <c r="BM651" s="112"/>
      <c r="BN651" s="112"/>
      <c r="BO651" s="111"/>
      <c r="BP651" s="112"/>
      <c r="BQ651" s="112"/>
      <c r="BR651" s="111"/>
      <c r="BS651" s="107"/>
      <c r="BT651" s="107"/>
      <c r="BU651" s="112"/>
      <c r="BV651" s="107"/>
      <c r="BW651" s="107"/>
      <c r="BX651" s="107"/>
      <c r="BY651" s="107"/>
      <c r="BZ651" s="107"/>
      <c r="CA651" s="107"/>
      <c r="CB651" s="107"/>
      <c r="CC651" s="107"/>
      <c r="CD651" s="107"/>
      <c r="CE651" s="107"/>
      <c r="CF651" s="107"/>
      <c r="CG651" s="107"/>
      <c r="CH651" s="112"/>
      <c r="CI651" s="107"/>
      <c r="CJ651" s="107"/>
      <c r="CK651" s="107"/>
      <c r="CL651" s="107"/>
      <c r="CM651" s="107"/>
      <c r="CN651" s="107"/>
      <c r="CO651" s="107"/>
      <c r="CP651" s="107"/>
      <c r="CQ651" s="107"/>
      <c r="CR651" s="107"/>
      <c r="CS651" s="107"/>
      <c r="CT651" s="107"/>
      <c r="CU651" s="112"/>
      <c r="CV651" s="107"/>
      <c r="CW651" s="107"/>
      <c r="CX651" s="112"/>
      <c r="CY651" s="107"/>
      <c r="CZ651" s="107"/>
      <c r="DA651" s="112"/>
      <c r="DB651" s="107"/>
      <c r="DC651" s="107"/>
      <c r="DD651" s="112"/>
      <c r="DE651" s="107"/>
      <c r="DF651" s="107"/>
      <c r="DG651" s="107"/>
      <c r="DH651" s="112"/>
      <c r="DI651" s="107"/>
      <c r="DJ651" s="107"/>
      <c r="DK651" s="112"/>
      <c r="DL651" s="107"/>
      <c r="DM651" s="107"/>
      <c r="DN651" s="112"/>
      <c r="DO651" s="107"/>
      <c r="DP651" s="107"/>
      <c r="DQ651" s="112"/>
      <c r="DR651" s="107"/>
      <c r="DS651" s="107"/>
      <c r="DT651" s="107"/>
      <c r="DU651" s="112"/>
      <c r="DV651" s="107"/>
      <c r="DW651" s="107"/>
      <c r="DX651" s="112"/>
      <c r="DY651" s="107"/>
      <c r="DZ651" s="107"/>
      <c r="EA651" s="112"/>
      <c r="EB651" s="107"/>
      <c r="EC651" s="107"/>
      <c r="ED651" s="112"/>
      <c r="EE651" s="107"/>
      <c r="EF651" s="107"/>
      <c r="EG651" s="107"/>
      <c r="EH651" s="112"/>
      <c r="EI651" s="107"/>
      <c r="EJ651" s="107"/>
      <c r="EK651" s="112"/>
      <c r="EL651" s="107"/>
      <c r="EM651" s="107"/>
      <c r="EN651" s="112"/>
      <c r="EO651" s="107"/>
      <c r="EP651" s="107"/>
      <c r="EQ651" s="112"/>
      <c r="ER651" s="107"/>
      <c r="ES651" s="107"/>
      <c r="ET651" s="112"/>
      <c r="EU651" s="107"/>
      <c r="EV651" s="107"/>
      <c r="EW651" s="112"/>
      <c r="EX651" s="107"/>
      <c r="EY651" s="107"/>
      <c r="EZ651" s="112"/>
      <c r="FA651" s="107"/>
      <c r="FB651" s="107"/>
      <c r="FC651" s="112"/>
      <c r="FD651" s="107"/>
      <c r="FE651" s="107"/>
      <c r="FF651" s="107"/>
      <c r="FG651" s="112"/>
      <c r="FH651" s="107"/>
      <c r="FI651" s="107"/>
      <c r="FJ651" s="112"/>
      <c r="FK651" s="107"/>
      <c r="FL651" s="107"/>
      <c r="FM651" s="107"/>
      <c r="FN651" s="112"/>
      <c r="FO651" s="107"/>
      <c r="FP651" s="107"/>
      <c r="FQ651" s="112"/>
      <c r="FR651" s="107"/>
      <c r="FS651" s="107"/>
      <c r="FT651" s="107"/>
      <c r="FU651" s="107"/>
      <c r="FV651" s="107"/>
      <c r="FW651" s="107"/>
      <c r="FX651" s="107"/>
      <c r="FY651" s="107"/>
      <c r="FZ651" s="107"/>
      <c r="GA651" s="107"/>
      <c r="GB651" s="107"/>
      <c r="GC651" s="107"/>
      <c r="GD651" s="107"/>
      <c r="GE651" s="113"/>
      <c r="GF651" s="113"/>
      <c r="GG651" s="113"/>
      <c r="GH651" s="113"/>
      <c r="GI651" s="113"/>
      <c r="GJ651" s="113"/>
      <c r="GK651" s="113"/>
      <c r="GL651" s="107"/>
      <c r="GM651" s="107"/>
      <c r="GN651" s="107"/>
      <c r="HK651" s="115"/>
      <c r="HL651" s="115"/>
      <c r="HN651" s="116"/>
      <c r="HO651" s="116"/>
      <c r="HP651" s="116"/>
      <c r="HQ651" s="117"/>
      <c r="HR651" s="118"/>
      <c r="HS651" s="105"/>
      <c r="HT651" s="119"/>
      <c r="HU651" s="119"/>
      <c r="HV651" s="119"/>
      <c r="HW651" s="119"/>
    </row>
    <row r="652" spans="1:231" ht="12.75" hidden="1" customHeight="1" x14ac:dyDescent="0.25">
      <c r="A652" s="110"/>
      <c r="B652" s="110"/>
      <c r="C652" s="107"/>
      <c r="D652" s="108"/>
      <c r="E652" s="109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Y652" s="107"/>
      <c r="Z652" s="107"/>
      <c r="AA652" s="107"/>
      <c r="AB652" s="110"/>
      <c r="AC652" s="110"/>
      <c r="AD652" s="107"/>
      <c r="AE652" s="107"/>
      <c r="AF652" s="107"/>
      <c r="AG652" s="107"/>
      <c r="AH652" s="107"/>
      <c r="AI652" s="107"/>
      <c r="AJ652" s="110"/>
      <c r="AK652" s="110"/>
      <c r="AL652" s="107"/>
      <c r="AM652" s="107"/>
      <c r="AN652" s="110"/>
      <c r="AO652" s="110"/>
      <c r="AP652" s="107"/>
      <c r="AQ652" s="107"/>
      <c r="AR652" s="107"/>
      <c r="AS652" s="107"/>
      <c r="AT652" s="107"/>
      <c r="AU652" s="111"/>
      <c r="AV652" s="111"/>
      <c r="AW652" s="111"/>
      <c r="AX652" s="111"/>
      <c r="AY652" s="111"/>
      <c r="AZ652" s="111"/>
      <c r="BA652" s="111"/>
      <c r="BB652" s="111"/>
      <c r="BC652" s="111"/>
      <c r="BD652" s="111"/>
      <c r="BE652" s="111"/>
      <c r="BF652" s="111"/>
      <c r="BG652" s="107"/>
      <c r="BH652" s="112"/>
      <c r="BI652" s="111"/>
      <c r="BJ652" s="112"/>
      <c r="BK652" s="112"/>
      <c r="BL652" s="111"/>
      <c r="BM652" s="112"/>
      <c r="BN652" s="112"/>
      <c r="BO652" s="111"/>
      <c r="BP652" s="112"/>
      <c r="BQ652" s="112"/>
      <c r="BR652" s="111"/>
      <c r="BS652" s="107"/>
      <c r="BT652" s="107"/>
      <c r="BU652" s="112"/>
      <c r="BV652" s="107"/>
      <c r="BW652" s="107"/>
      <c r="BX652" s="107"/>
      <c r="BY652" s="107"/>
      <c r="BZ652" s="107"/>
      <c r="CA652" s="107"/>
      <c r="CB652" s="107"/>
      <c r="CC652" s="107"/>
      <c r="CD652" s="107"/>
      <c r="CE652" s="107"/>
      <c r="CF652" s="107"/>
      <c r="CG652" s="107"/>
      <c r="CH652" s="112"/>
      <c r="CI652" s="107"/>
      <c r="CJ652" s="107"/>
      <c r="CK652" s="107"/>
      <c r="CL652" s="107"/>
      <c r="CM652" s="107"/>
      <c r="CN652" s="107"/>
      <c r="CO652" s="107"/>
      <c r="CP652" s="107"/>
      <c r="CQ652" s="107"/>
      <c r="CR652" s="107"/>
      <c r="CS652" s="107"/>
      <c r="CT652" s="107"/>
      <c r="CU652" s="107"/>
      <c r="CV652" s="107"/>
      <c r="CW652" s="107"/>
      <c r="CX652" s="112"/>
      <c r="CY652" s="107"/>
      <c r="CZ652" s="107"/>
      <c r="DA652" s="112"/>
      <c r="DB652" s="107"/>
      <c r="DC652" s="107"/>
      <c r="DD652" s="112"/>
      <c r="DE652" s="107"/>
      <c r="DF652" s="107"/>
      <c r="DG652" s="107"/>
      <c r="DH652" s="112"/>
      <c r="DI652" s="107"/>
      <c r="DJ652" s="107"/>
      <c r="DK652" s="112"/>
      <c r="DL652" s="107"/>
      <c r="DM652" s="107"/>
      <c r="DN652" s="112"/>
      <c r="DO652" s="107"/>
      <c r="DP652" s="107"/>
      <c r="DQ652" s="112"/>
      <c r="DR652" s="107"/>
      <c r="DS652" s="107"/>
      <c r="DT652" s="107"/>
      <c r="DU652" s="112"/>
      <c r="DV652" s="107"/>
      <c r="DW652" s="107"/>
      <c r="DX652" s="112"/>
      <c r="DY652" s="107"/>
      <c r="DZ652" s="107"/>
      <c r="EA652" s="112"/>
      <c r="EB652" s="107"/>
      <c r="EC652" s="107"/>
      <c r="ED652" s="112"/>
      <c r="EE652" s="107"/>
      <c r="EF652" s="107"/>
      <c r="EG652" s="107"/>
      <c r="EH652" s="112"/>
      <c r="EI652" s="107"/>
      <c r="EJ652" s="107"/>
      <c r="EK652" s="112"/>
      <c r="EL652" s="107"/>
      <c r="EM652" s="107"/>
      <c r="EN652" s="112"/>
      <c r="EO652" s="107"/>
      <c r="EP652" s="107"/>
      <c r="EQ652" s="112"/>
      <c r="ER652" s="107"/>
      <c r="ES652" s="107"/>
      <c r="ET652" s="112"/>
      <c r="EU652" s="107"/>
      <c r="EV652" s="107"/>
      <c r="EW652" s="112"/>
      <c r="EX652" s="107"/>
      <c r="EY652" s="107"/>
      <c r="EZ652" s="112"/>
      <c r="FA652" s="107"/>
      <c r="FB652" s="107"/>
      <c r="FC652" s="112"/>
      <c r="FD652" s="107"/>
      <c r="FE652" s="107"/>
      <c r="FF652" s="107"/>
      <c r="FG652" s="112"/>
      <c r="FH652" s="107"/>
      <c r="FI652" s="107"/>
      <c r="FJ652" s="112"/>
      <c r="FK652" s="107"/>
      <c r="FL652" s="107"/>
      <c r="FM652" s="107"/>
      <c r="FN652" s="112"/>
      <c r="FO652" s="107"/>
      <c r="FP652" s="107"/>
      <c r="FQ652" s="112"/>
      <c r="FR652" s="107"/>
      <c r="FS652" s="107"/>
      <c r="FT652" s="107"/>
      <c r="FU652" s="107"/>
      <c r="FV652" s="107"/>
      <c r="FW652" s="107"/>
      <c r="FX652" s="107"/>
      <c r="FY652" s="107"/>
      <c r="FZ652" s="107"/>
      <c r="GA652" s="107"/>
      <c r="GB652" s="107"/>
      <c r="GC652" s="107"/>
      <c r="GD652" s="107"/>
      <c r="GE652" s="113"/>
      <c r="GF652" s="113"/>
      <c r="GG652" s="113"/>
      <c r="GH652" s="113"/>
      <c r="GI652" s="113"/>
      <c r="GJ652" s="113"/>
      <c r="GK652" s="113"/>
      <c r="GL652" s="107"/>
      <c r="GM652" s="107"/>
      <c r="GN652" s="107"/>
      <c r="HK652" s="115"/>
      <c r="HL652" s="115"/>
      <c r="HN652" s="116"/>
      <c r="HO652" s="116"/>
      <c r="HP652" s="116"/>
      <c r="HQ652" s="117"/>
      <c r="HR652" s="118"/>
      <c r="HS652" s="105"/>
      <c r="HT652" s="119"/>
      <c r="HU652" s="119"/>
      <c r="HV652" s="119"/>
      <c r="HW652" s="119"/>
    </row>
    <row r="653" spans="1:231" ht="12.75" hidden="1" customHeight="1" x14ac:dyDescent="0.25">
      <c r="A653" s="110"/>
      <c r="B653" s="110"/>
      <c r="C653" s="107"/>
      <c r="D653" s="108"/>
      <c r="E653" s="109"/>
      <c r="F653" s="107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Y653" s="107"/>
      <c r="Z653" s="107"/>
      <c r="AA653" s="107"/>
      <c r="AB653" s="110"/>
      <c r="AC653" s="110"/>
      <c r="AD653" s="107"/>
      <c r="AE653" s="107"/>
      <c r="AF653" s="107"/>
      <c r="AG653" s="107"/>
      <c r="AH653" s="107"/>
      <c r="AI653" s="107"/>
      <c r="AJ653" s="110"/>
      <c r="AK653" s="110"/>
      <c r="AL653" s="107"/>
      <c r="AM653" s="107"/>
      <c r="AN653" s="110"/>
      <c r="AO653" s="110"/>
      <c r="AP653" s="107"/>
      <c r="AQ653" s="107"/>
      <c r="AR653" s="107"/>
      <c r="AS653" s="107"/>
      <c r="AT653" s="107"/>
      <c r="AU653" s="111"/>
      <c r="AV653" s="111"/>
      <c r="AW653" s="111"/>
      <c r="AX653" s="111"/>
      <c r="AY653" s="111"/>
      <c r="AZ653" s="111"/>
      <c r="BA653" s="111"/>
      <c r="BB653" s="111"/>
      <c r="BC653" s="111"/>
      <c r="BD653" s="111"/>
      <c r="BE653" s="111"/>
      <c r="BF653" s="111"/>
      <c r="BG653" s="107"/>
      <c r="BH653" s="112"/>
      <c r="BI653" s="111"/>
      <c r="BJ653" s="112"/>
      <c r="BK653" s="112"/>
      <c r="BL653" s="111"/>
      <c r="BM653" s="112"/>
      <c r="BN653" s="112"/>
      <c r="BO653" s="111"/>
      <c r="BP653" s="112"/>
      <c r="BQ653" s="112"/>
      <c r="BR653" s="111"/>
      <c r="BS653" s="107"/>
      <c r="BT653" s="107"/>
      <c r="BU653" s="112"/>
      <c r="BV653" s="107"/>
      <c r="BW653" s="107"/>
      <c r="BX653" s="107"/>
      <c r="BY653" s="107"/>
      <c r="BZ653" s="107"/>
      <c r="CA653" s="107"/>
      <c r="CB653" s="107"/>
      <c r="CC653" s="107"/>
      <c r="CD653" s="107"/>
      <c r="CE653" s="107"/>
      <c r="CF653" s="107"/>
      <c r="CG653" s="107"/>
      <c r="CH653" s="112"/>
      <c r="CI653" s="107"/>
      <c r="CJ653" s="107"/>
      <c r="CK653" s="107"/>
      <c r="CL653" s="107"/>
      <c r="CM653" s="107"/>
      <c r="CN653" s="107"/>
      <c r="CO653" s="107"/>
      <c r="CP653" s="107"/>
      <c r="CQ653" s="107"/>
      <c r="CR653" s="107"/>
      <c r="CS653" s="107"/>
      <c r="CT653" s="107"/>
      <c r="CU653" s="107"/>
      <c r="CV653" s="107"/>
      <c r="CW653" s="107"/>
      <c r="CX653" s="112"/>
      <c r="CY653" s="107"/>
      <c r="CZ653" s="107"/>
      <c r="DA653" s="112"/>
      <c r="DB653" s="107"/>
      <c r="DC653" s="107"/>
      <c r="DD653" s="112"/>
      <c r="DE653" s="107"/>
      <c r="DF653" s="107"/>
      <c r="DG653" s="107"/>
      <c r="DH653" s="112"/>
      <c r="DI653" s="107"/>
      <c r="DJ653" s="107"/>
      <c r="DK653" s="112"/>
      <c r="DL653" s="107"/>
      <c r="DM653" s="107"/>
      <c r="DN653" s="112"/>
      <c r="DO653" s="107"/>
      <c r="DP653" s="107"/>
      <c r="DQ653" s="112"/>
      <c r="DR653" s="107"/>
      <c r="DS653" s="107"/>
      <c r="DT653" s="107"/>
      <c r="DU653" s="112"/>
      <c r="DV653" s="107"/>
      <c r="DW653" s="107"/>
      <c r="DX653" s="112"/>
      <c r="DY653" s="107"/>
      <c r="DZ653" s="107"/>
      <c r="EA653" s="112"/>
      <c r="EB653" s="107"/>
      <c r="EC653" s="107"/>
      <c r="ED653" s="112"/>
      <c r="EE653" s="107"/>
      <c r="EF653" s="107"/>
      <c r="EG653" s="107"/>
      <c r="EH653" s="112"/>
      <c r="EI653" s="107"/>
      <c r="EJ653" s="107"/>
      <c r="EK653" s="112"/>
      <c r="EL653" s="107"/>
      <c r="EM653" s="107"/>
      <c r="EN653" s="112"/>
      <c r="EO653" s="107"/>
      <c r="EP653" s="107"/>
      <c r="EQ653" s="112"/>
      <c r="ER653" s="107"/>
      <c r="ES653" s="107"/>
      <c r="ET653" s="112"/>
      <c r="EU653" s="107"/>
      <c r="EV653" s="107"/>
      <c r="EW653" s="112"/>
      <c r="EX653" s="107"/>
      <c r="EY653" s="107"/>
      <c r="EZ653" s="112"/>
      <c r="FA653" s="107"/>
      <c r="FB653" s="107"/>
      <c r="FC653" s="112"/>
      <c r="FD653" s="107"/>
      <c r="FE653" s="107"/>
      <c r="FF653" s="107"/>
      <c r="FG653" s="112"/>
      <c r="FH653" s="107"/>
      <c r="FI653" s="107"/>
      <c r="FJ653" s="112"/>
      <c r="FK653" s="107"/>
      <c r="FL653" s="107"/>
      <c r="FM653" s="107"/>
      <c r="FN653" s="112"/>
      <c r="FO653" s="107"/>
      <c r="FP653" s="107"/>
      <c r="FQ653" s="112"/>
      <c r="FR653" s="107"/>
      <c r="FS653" s="107"/>
      <c r="FT653" s="107"/>
      <c r="FU653" s="107"/>
      <c r="FV653" s="107"/>
      <c r="FW653" s="107"/>
      <c r="FX653" s="107"/>
      <c r="FY653" s="107"/>
      <c r="FZ653" s="107"/>
      <c r="GA653" s="107"/>
      <c r="GB653" s="107"/>
      <c r="GC653" s="107"/>
      <c r="GD653" s="107"/>
      <c r="GE653" s="113"/>
      <c r="GF653" s="113"/>
      <c r="GG653" s="113"/>
      <c r="GH653" s="113"/>
      <c r="GI653" s="113"/>
      <c r="GJ653" s="113"/>
      <c r="GK653" s="113"/>
      <c r="GL653" s="107"/>
      <c r="GM653" s="107"/>
      <c r="GN653" s="107"/>
      <c r="HK653" s="115"/>
      <c r="HL653" s="115"/>
      <c r="HN653" s="116"/>
      <c r="HO653" s="116"/>
      <c r="HP653" s="116"/>
      <c r="HQ653" s="117"/>
      <c r="HR653" s="118"/>
      <c r="HS653" s="105"/>
      <c r="HT653" s="119"/>
      <c r="HU653" s="119"/>
      <c r="HV653" s="119"/>
      <c r="HW653" s="119"/>
    </row>
    <row r="654" spans="1:231" ht="12.75" hidden="1" customHeight="1" x14ac:dyDescent="0.25">
      <c r="A654" s="110"/>
      <c r="B654" s="110"/>
      <c r="C654" s="107"/>
      <c r="D654" s="107"/>
      <c r="E654" s="109"/>
      <c r="F654" s="107"/>
      <c r="G654" s="107"/>
      <c r="H654" s="107"/>
      <c r="I654" s="107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Y654" s="107"/>
      <c r="Z654" s="107"/>
      <c r="AA654" s="107"/>
      <c r="AB654" s="110"/>
      <c r="AC654" s="110"/>
      <c r="AD654" s="107"/>
      <c r="AE654" s="107"/>
      <c r="AF654" s="107"/>
      <c r="AG654" s="107"/>
      <c r="AH654" s="107"/>
      <c r="AI654" s="107"/>
      <c r="AJ654" s="110"/>
      <c r="AK654" s="110"/>
      <c r="AL654" s="107"/>
      <c r="AM654" s="107"/>
      <c r="AN654" s="110"/>
      <c r="AO654" s="110"/>
      <c r="AP654" s="107"/>
      <c r="AQ654" s="107"/>
      <c r="AR654" s="107"/>
      <c r="AS654" s="107"/>
      <c r="AT654" s="107"/>
      <c r="AU654" s="111"/>
      <c r="AV654" s="111"/>
      <c r="AW654" s="111"/>
      <c r="AX654" s="111"/>
      <c r="AY654" s="111"/>
      <c r="AZ654" s="111"/>
      <c r="BA654" s="111"/>
      <c r="BB654" s="111"/>
      <c r="BC654" s="111"/>
      <c r="BD654" s="111"/>
      <c r="BE654" s="111"/>
      <c r="BF654" s="111"/>
      <c r="BG654" s="107"/>
      <c r="BH654" s="112"/>
      <c r="BI654" s="111"/>
      <c r="BJ654" s="112"/>
      <c r="BK654" s="112"/>
      <c r="BL654" s="111"/>
      <c r="BM654" s="112"/>
      <c r="BN654" s="112"/>
      <c r="BO654" s="111"/>
      <c r="BP654" s="112"/>
      <c r="BQ654" s="112"/>
      <c r="BR654" s="111"/>
      <c r="BS654" s="107"/>
      <c r="BT654" s="107"/>
      <c r="BU654" s="112"/>
      <c r="BV654" s="107"/>
      <c r="BW654" s="107"/>
      <c r="BX654" s="107"/>
      <c r="BY654" s="107"/>
      <c r="BZ654" s="107"/>
      <c r="CA654" s="107"/>
      <c r="CB654" s="107"/>
      <c r="CC654" s="107"/>
      <c r="CD654" s="107"/>
      <c r="CE654" s="107"/>
      <c r="CF654" s="107"/>
      <c r="CG654" s="107"/>
      <c r="CH654" s="112"/>
      <c r="CI654" s="107"/>
      <c r="CJ654" s="107"/>
      <c r="CK654" s="107"/>
      <c r="CL654" s="107"/>
      <c r="CM654" s="107"/>
      <c r="CN654" s="107"/>
      <c r="CO654" s="107"/>
      <c r="CP654" s="107"/>
      <c r="CQ654" s="107"/>
      <c r="CR654" s="107"/>
      <c r="CS654" s="107"/>
      <c r="CT654" s="107"/>
      <c r="CU654" s="107"/>
      <c r="CV654" s="107"/>
      <c r="CW654" s="107"/>
      <c r="CX654" s="112"/>
      <c r="CY654" s="107"/>
      <c r="CZ654" s="107"/>
      <c r="DA654" s="112"/>
      <c r="DB654" s="107"/>
      <c r="DC654" s="107"/>
      <c r="DD654" s="112"/>
      <c r="DE654" s="107"/>
      <c r="DF654" s="107"/>
      <c r="DG654" s="107"/>
      <c r="DH654" s="112"/>
      <c r="DI654" s="107"/>
      <c r="DJ654" s="107"/>
      <c r="DK654" s="112"/>
      <c r="DL654" s="107"/>
      <c r="DM654" s="107"/>
      <c r="DN654" s="112"/>
      <c r="DO654" s="107"/>
      <c r="DP654" s="107"/>
      <c r="DQ654" s="112"/>
      <c r="DR654" s="107"/>
      <c r="DS654" s="107"/>
      <c r="DT654" s="107"/>
      <c r="DU654" s="112"/>
      <c r="DV654" s="107"/>
      <c r="DW654" s="107"/>
      <c r="DX654" s="112"/>
      <c r="DY654" s="107"/>
      <c r="DZ654" s="107"/>
      <c r="EA654" s="112"/>
      <c r="EB654" s="107"/>
      <c r="EC654" s="107"/>
      <c r="ED654" s="112"/>
      <c r="EE654" s="107"/>
      <c r="EF654" s="107"/>
      <c r="EG654" s="107"/>
      <c r="EH654" s="112"/>
      <c r="EI654" s="107"/>
      <c r="EJ654" s="107"/>
      <c r="EK654" s="112"/>
      <c r="EL654" s="107"/>
      <c r="EM654" s="107"/>
      <c r="EN654" s="112"/>
      <c r="EO654" s="107"/>
      <c r="EP654" s="107"/>
      <c r="EQ654" s="112"/>
      <c r="ER654" s="107"/>
      <c r="ES654" s="107"/>
      <c r="ET654" s="112"/>
      <c r="EU654" s="107"/>
      <c r="EV654" s="107"/>
      <c r="EW654" s="112"/>
      <c r="EX654" s="107"/>
      <c r="EY654" s="107"/>
      <c r="EZ654" s="112"/>
      <c r="FA654" s="107"/>
      <c r="FB654" s="107"/>
      <c r="FC654" s="112"/>
      <c r="FD654" s="107"/>
      <c r="FE654" s="107"/>
      <c r="FF654" s="107"/>
      <c r="FG654" s="112"/>
      <c r="FH654" s="107"/>
      <c r="FI654" s="107"/>
      <c r="FJ654" s="112"/>
      <c r="FK654" s="107"/>
      <c r="FL654" s="107"/>
      <c r="FM654" s="107"/>
      <c r="FN654" s="112"/>
      <c r="FO654" s="107"/>
      <c r="FP654" s="107"/>
      <c r="FQ654" s="112"/>
      <c r="FR654" s="107"/>
      <c r="FS654" s="107"/>
      <c r="FT654" s="107"/>
      <c r="FU654" s="107"/>
      <c r="FV654" s="107"/>
      <c r="FW654" s="107"/>
      <c r="FX654" s="107"/>
      <c r="FY654" s="107"/>
      <c r="FZ654" s="107"/>
      <c r="GA654" s="107"/>
      <c r="GB654" s="107"/>
      <c r="GC654" s="107"/>
      <c r="GD654" s="107"/>
      <c r="GE654" s="113"/>
      <c r="GF654" s="113"/>
      <c r="GG654" s="113"/>
      <c r="GH654" s="113"/>
      <c r="GI654" s="113"/>
      <c r="GJ654" s="113"/>
      <c r="GK654" s="113"/>
      <c r="GL654" s="107"/>
      <c r="GM654" s="107"/>
      <c r="GN654" s="107"/>
      <c r="HK654" s="115"/>
      <c r="HL654" s="115"/>
      <c r="HN654" s="116"/>
      <c r="HO654" s="116"/>
      <c r="HP654" s="116"/>
      <c r="HQ654" s="117"/>
      <c r="HR654" s="118"/>
      <c r="HS654" s="105"/>
      <c r="HT654" s="119"/>
      <c r="HU654" s="119"/>
      <c r="HV654" s="119"/>
      <c r="HW654" s="119"/>
    </row>
    <row r="655" spans="1:231" hidden="1" x14ac:dyDescent="0.25">
      <c r="A655" s="110"/>
      <c r="B655" s="110"/>
      <c r="C655" s="107"/>
      <c r="D655" s="107"/>
      <c r="E655" s="109"/>
      <c r="F655" s="107"/>
      <c r="G655" s="107"/>
      <c r="H655" s="107"/>
      <c r="I655" s="107"/>
      <c r="J655" s="107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Y655" s="107"/>
      <c r="Z655" s="107"/>
      <c r="AA655" s="107"/>
      <c r="AB655" s="110"/>
      <c r="AC655" s="110"/>
      <c r="AD655" s="107"/>
      <c r="AE655" s="107"/>
      <c r="AF655" s="107"/>
      <c r="AG655" s="107"/>
      <c r="AH655" s="107"/>
      <c r="AI655" s="107"/>
      <c r="AJ655" s="110"/>
      <c r="AK655" s="110"/>
      <c r="AL655" s="107"/>
      <c r="AM655" s="107"/>
      <c r="AN655" s="110"/>
      <c r="AO655" s="110"/>
      <c r="AP655" s="107"/>
      <c r="AQ655" s="107"/>
      <c r="AR655" s="107"/>
      <c r="AS655" s="107"/>
      <c r="AT655" s="107"/>
      <c r="AU655" s="111"/>
      <c r="AV655" s="111"/>
      <c r="AW655" s="111"/>
      <c r="AX655" s="111"/>
      <c r="AY655" s="111"/>
      <c r="AZ655" s="111"/>
      <c r="BA655" s="111"/>
      <c r="BB655" s="111"/>
      <c r="BC655" s="111"/>
      <c r="BD655" s="111"/>
      <c r="BE655" s="111"/>
      <c r="BF655" s="111"/>
      <c r="BG655" s="107"/>
      <c r="BH655" s="112"/>
      <c r="BI655" s="111"/>
      <c r="BJ655" s="112"/>
      <c r="BK655" s="112"/>
      <c r="BL655" s="111"/>
      <c r="BM655" s="112"/>
      <c r="BN655" s="112"/>
      <c r="BO655" s="111"/>
      <c r="BP655" s="112"/>
      <c r="BQ655" s="112"/>
      <c r="BR655" s="111"/>
      <c r="BS655" s="107"/>
      <c r="BT655" s="107"/>
      <c r="BU655" s="112"/>
      <c r="BV655" s="107"/>
      <c r="BW655" s="107"/>
      <c r="BX655" s="107"/>
      <c r="BY655" s="107"/>
      <c r="BZ655" s="107"/>
      <c r="CA655" s="107"/>
      <c r="CB655" s="107"/>
      <c r="CC655" s="107"/>
      <c r="CD655" s="107"/>
      <c r="CE655" s="107"/>
      <c r="CF655" s="107"/>
      <c r="CG655" s="107"/>
      <c r="CH655" s="112"/>
      <c r="CI655" s="107"/>
      <c r="CJ655" s="107"/>
      <c r="CK655" s="107"/>
      <c r="CL655" s="107"/>
      <c r="CM655" s="107"/>
      <c r="CN655" s="107"/>
      <c r="CO655" s="107"/>
      <c r="CP655" s="107"/>
      <c r="CQ655" s="107"/>
      <c r="CR655" s="107"/>
      <c r="CS655" s="107"/>
      <c r="CT655" s="107"/>
      <c r="CU655" s="107"/>
      <c r="CV655" s="107"/>
      <c r="CW655" s="107"/>
      <c r="CX655" s="112"/>
      <c r="CY655" s="107"/>
      <c r="CZ655" s="107"/>
      <c r="DA655" s="112"/>
      <c r="DB655" s="107"/>
      <c r="DC655" s="107"/>
      <c r="DD655" s="112"/>
      <c r="DE655" s="107"/>
      <c r="DF655" s="107"/>
      <c r="DG655" s="107"/>
      <c r="DH655" s="112"/>
      <c r="DI655" s="107"/>
      <c r="DJ655" s="107"/>
      <c r="DK655" s="112"/>
      <c r="DL655" s="107"/>
      <c r="DM655" s="107"/>
      <c r="DN655" s="112"/>
      <c r="DO655" s="107"/>
      <c r="DP655" s="107"/>
      <c r="DQ655" s="112"/>
      <c r="DR655" s="107"/>
      <c r="DS655" s="107"/>
      <c r="DT655" s="107"/>
      <c r="DU655" s="112"/>
      <c r="DV655" s="107"/>
      <c r="DW655" s="107"/>
      <c r="DX655" s="112"/>
      <c r="DY655" s="107"/>
      <c r="DZ655" s="107"/>
      <c r="EA655" s="112"/>
      <c r="EB655" s="107"/>
      <c r="EC655" s="107"/>
      <c r="ED655" s="112"/>
      <c r="EE655" s="107"/>
      <c r="EF655" s="107"/>
      <c r="EG655" s="107"/>
      <c r="EH655" s="112"/>
      <c r="EI655" s="107"/>
      <c r="EJ655" s="107"/>
      <c r="EK655" s="112"/>
      <c r="EL655" s="107"/>
      <c r="EM655" s="107"/>
      <c r="EN655" s="112"/>
      <c r="EO655" s="107"/>
      <c r="EP655" s="107"/>
      <c r="EQ655" s="112"/>
      <c r="ER655" s="107"/>
      <c r="ES655" s="107"/>
      <c r="ET655" s="112"/>
      <c r="EU655" s="107"/>
      <c r="EV655" s="107"/>
      <c r="EW655" s="112"/>
      <c r="EX655" s="107"/>
      <c r="EY655" s="107"/>
      <c r="EZ655" s="112"/>
      <c r="FA655" s="107"/>
      <c r="FB655" s="107"/>
      <c r="FC655" s="112"/>
      <c r="FD655" s="107"/>
      <c r="FE655" s="107"/>
      <c r="FF655" s="107"/>
      <c r="FG655" s="112"/>
      <c r="FH655" s="107"/>
      <c r="FI655" s="107"/>
      <c r="FJ655" s="112"/>
      <c r="FK655" s="107"/>
      <c r="FL655" s="107"/>
      <c r="FM655" s="107"/>
      <c r="FN655" s="112"/>
      <c r="FO655" s="107"/>
      <c r="FP655" s="107"/>
      <c r="FQ655" s="112"/>
      <c r="FR655" s="107"/>
      <c r="FS655" s="107"/>
      <c r="FT655" s="107"/>
      <c r="FU655" s="107"/>
      <c r="FV655" s="107"/>
      <c r="FW655" s="107"/>
      <c r="FX655" s="107"/>
      <c r="FY655" s="107"/>
      <c r="FZ655" s="107"/>
      <c r="GA655" s="107"/>
      <c r="GB655" s="107"/>
      <c r="GC655" s="107"/>
      <c r="GD655" s="107"/>
      <c r="GE655" s="113"/>
      <c r="GF655" s="113"/>
      <c r="GG655" s="113"/>
      <c r="GH655" s="113"/>
      <c r="GI655" s="113"/>
      <c r="GJ655" s="113"/>
      <c r="GK655" s="113"/>
      <c r="GL655" s="107"/>
      <c r="GM655" s="107"/>
      <c r="GN655" s="107"/>
      <c r="HK655" s="115"/>
      <c r="HL655" s="115"/>
      <c r="HN655" s="116"/>
      <c r="HO655" s="116"/>
      <c r="HP655" s="116"/>
      <c r="HQ655" s="117"/>
      <c r="HR655" s="118"/>
      <c r="HS655" s="105"/>
      <c r="HT655" s="119"/>
      <c r="HU655" s="119"/>
      <c r="HV655" s="119"/>
      <c r="HW655" s="119"/>
    </row>
    <row r="656" spans="1:231" ht="12.75" hidden="1" customHeight="1" x14ac:dyDescent="0.25">
      <c r="A656" s="110"/>
      <c r="B656" s="110"/>
      <c r="C656" s="107"/>
      <c r="D656" s="107"/>
      <c r="E656" s="109"/>
      <c r="F656" s="107"/>
      <c r="G656" s="107"/>
      <c r="H656" s="107"/>
      <c r="I656" s="107"/>
      <c r="J656" s="107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Y656" s="107"/>
      <c r="Z656" s="107"/>
      <c r="AA656" s="107"/>
      <c r="AB656" s="110"/>
      <c r="AC656" s="110"/>
      <c r="AD656" s="107"/>
      <c r="AE656" s="107"/>
      <c r="AF656" s="107"/>
      <c r="AG656" s="107"/>
      <c r="AH656" s="107"/>
      <c r="AI656" s="107"/>
      <c r="AJ656" s="110"/>
      <c r="AK656" s="110"/>
      <c r="AL656" s="107"/>
      <c r="AM656" s="107"/>
      <c r="AN656" s="110"/>
      <c r="AO656" s="110"/>
      <c r="AP656" s="107"/>
      <c r="AQ656" s="107"/>
      <c r="AR656" s="107"/>
      <c r="AS656" s="107"/>
      <c r="AT656" s="107"/>
      <c r="AU656" s="111"/>
      <c r="AV656" s="111"/>
      <c r="AW656" s="111"/>
      <c r="AX656" s="111"/>
      <c r="AY656" s="111"/>
      <c r="AZ656" s="111"/>
      <c r="BA656" s="111"/>
      <c r="BB656" s="111"/>
      <c r="BC656" s="111"/>
      <c r="BD656" s="111"/>
      <c r="BE656" s="111"/>
      <c r="BF656" s="111"/>
      <c r="BG656" s="107"/>
      <c r="BH656" s="112"/>
      <c r="BI656" s="111"/>
      <c r="BJ656" s="112"/>
      <c r="BK656" s="112"/>
      <c r="BL656" s="111"/>
      <c r="BM656" s="112"/>
      <c r="BN656" s="112"/>
      <c r="BO656" s="111"/>
      <c r="BP656" s="112"/>
      <c r="BQ656" s="112"/>
      <c r="BR656" s="111"/>
      <c r="BS656" s="107"/>
      <c r="BT656" s="107"/>
      <c r="BU656" s="112"/>
      <c r="BV656" s="107"/>
      <c r="BW656" s="107"/>
      <c r="BX656" s="107"/>
      <c r="BY656" s="107"/>
      <c r="BZ656" s="107"/>
      <c r="CA656" s="107"/>
      <c r="CB656" s="107"/>
      <c r="CC656" s="107"/>
      <c r="CD656" s="107"/>
      <c r="CE656" s="107"/>
      <c r="CF656" s="107"/>
      <c r="CG656" s="107"/>
      <c r="CH656" s="112"/>
      <c r="CI656" s="107"/>
      <c r="CJ656" s="107"/>
      <c r="CK656" s="107"/>
      <c r="CL656" s="107"/>
      <c r="CM656" s="107"/>
      <c r="CN656" s="107"/>
      <c r="CO656" s="107"/>
      <c r="CP656" s="107"/>
      <c r="CQ656" s="107"/>
      <c r="CR656" s="107"/>
      <c r="CS656" s="107"/>
      <c r="CT656" s="107"/>
      <c r="CU656" s="107"/>
      <c r="CV656" s="107"/>
      <c r="CW656" s="107"/>
      <c r="CX656" s="112"/>
      <c r="CY656" s="107"/>
      <c r="CZ656" s="107"/>
      <c r="DA656" s="112"/>
      <c r="DB656" s="107"/>
      <c r="DC656" s="107"/>
      <c r="DD656" s="112"/>
      <c r="DE656" s="107"/>
      <c r="DF656" s="107"/>
      <c r="DG656" s="107"/>
      <c r="DH656" s="112"/>
      <c r="DI656" s="107"/>
      <c r="DJ656" s="107"/>
      <c r="DK656" s="112"/>
      <c r="DL656" s="107"/>
      <c r="DM656" s="107"/>
      <c r="DN656" s="112"/>
      <c r="DO656" s="107"/>
      <c r="DP656" s="107"/>
      <c r="DQ656" s="112"/>
      <c r="DR656" s="107"/>
      <c r="DS656" s="107"/>
      <c r="DT656" s="107"/>
      <c r="DU656" s="112"/>
      <c r="DV656" s="107"/>
      <c r="DW656" s="107"/>
      <c r="DX656" s="112"/>
      <c r="DY656" s="107"/>
      <c r="DZ656" s="107"/>
      <c r="EA656" s="112"/>
      <c r="EB656" s="107"/>
      <c r="EC656" s="107"/>
      <c r="ED656" s="112"/>
      <c r="EE656" s="107"/>
      <c r="EF656" s="107"/>
      <c r="EG656" s="107"/>
      <c r="EH656" s="112"/>
      <c r="EI656" s="107"/>
      <c r="EJ656" s="107"/>
      <c r="EK656" s="112"/>
      <c r="EL656" s="107"/>
      <c r="EM656" s="107"/>
      <c r="EN656" s="112"/>
      <c r="EO656" s="107"/>
      <c r="EP656" s="107"/>
      <c r="EQ656" s="112"/>
      <c r="ER656" s="107"/>
      <c r="ES656" s="107"/>
      <c r="ET656" s="112"/>
      <c r="EU656" s="107"/>
      <c r="EV656" s="107"/>
      <c r="EW656" s="112"/>
      <c r="EX656" s="107"/>
      <c r="EY656" s="107"/>
      <c r="EZ656" s="112"/>
      <c r="FA656" s="107"/>
      <c r="FB656" s="107"/>
      <c r="FC656" s="112"/>
      <c r="FD656" s="107"/>
      <c r="FE656" s="107"/>
      <c r="FF656" s="107"/>
      <c r="FG656" s="112"/>
      <c r="FH656" s="107"/>
      <c r="FI656" s="107"/>
      <c r="FJ656" s="112"/>
      <c r="FK656" s="107"/>
      <c r="FL656" s="107"/>
      <c r="FM656" s="107"/>
      <c r="FN656" s="112"/>
      <c r="FO656" s="107"/>
      <c r="FP656" s="107"/>
      <c r="FQ656" s="112"/>
      <c r="FR656" s="107"/>
      <c r="FS656" s="107"/>
      <c r="FT656" s="107"/>
      <c r="FU656" s="107"/>
      <c r="FV656" s="107"/>
      <c r="FW656" s="107"/>
      <c r="FX656" s="107"/>
      <c r="FY656" s="107"/>
      <c r="FZ656" s="107"/>
      <c r="GA656" s="107"/>
      <c r="GB656" s="107"/>
      <c r="GC656" s="107"/>
      <c r="GD656" s="107"/>
      <c r="GE656" s="113"/>
      <c r="GF656" s="113"/>
      <c r="GG656" s="113"/>
      <c r="GH656" s="113"/>
      <c r="GI656" s="113"/>
      <c r="GJ656" s="113"/>
      <c r="GK656" s="113"/>
      <c r="GL656" s="107"/>
      <c r="GM656" s="107"/>
      <c r="GN656" s="107"/>
      <c r="HK656" s="115"/>
      <c r="HL656" s="115"/>
      <c r="HN656" s="116"/>
      <c r="HO656" s="116"/>
      <c r="HP656" s="116"/>
      <c r="HQ656" s="117"/>
      <c r="HR656" s="118"/>
      <c r="HS656" s="105"/>
      <c r="HT656" s="119"/>
      <c r="HU656" s="119"/>
      <c r="HV656" s="119"/>
      <c r="HW656" s="119"/>
    </row>
    <row r="657" spans="1:231" hidden="1" x14ac:dyDescent="0.25">
      <c r="A657" s="110"/>
      <c r="B657" s="110"/>
      <c r="C657" s="107"/>
      <c r="D657" s="107"/>
      <c r="E657" s="109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Y657" s="107"/>
      <c r="Z657" s="107"/>
      <c r="AA657" s="107"/>
      <c r="AB657" s="110"/>
      <c r="AC657" s="110"/>
      <c r="AD657" s="107"/>
      <c r="AE657" s="107"/>
      <c r="AF657" s="107"/>
      <c r="AG657" s="107"/>
      <c r="AH657" s="107"/>
      <c r="AI657" s="107"/>
      <c r="AJ657" s="110"/>
      <c r="AK657" s="110"/>
      <c r="AL657" s="107"/>
      <c r="AM657" s="107"/>
      <c r="AN657" s="110"/>
      <c r="AO657" s="110"/>
      <c r="AP657" s="107"/>
      <c r="AQ657" s="107"/>
      <c r="AR657" s="107"/>
      <c r="AS657" s="107"/>
      <c r="AT657" s="107"/>
      <c r="AU657" s="111"/>
      <c r="AV657" s="111"/>
      <c r="AW657" s="111"/>
      <c r="AX657" s="111"/>
      <c r="AY657" s="111"/>
      <c r="AZ657" s="111"/>
      <c r="BA657" s="111"/>
      <c r="BB657" s="111"/>
      <c r="BC657" s="111"/>
      <c r="BD657" s="111"/>
      <c r="BE657" s="111"/>
      <c r="BF657" s="111"/>
      <c r="BG657" s="107"/>
      <c r="BH657" s="112"/>
      <c r="BI657" s="111"/>
      <c r="BJ657" s="112"/>
      <c r="BK657" s="112"/>
      <c r="BL657" s="111"/>
      <c r="BM657" s="112"/>
      <c r="BN657" s="112"/>
      <c r="BO657" s="111"/>
      <c r="BP657" s="112"/>
      <c r="BQ657" s="112"/>
      <c r="BR657" s="111"/>
      <c r="BS657" s="107"/>
      <c r="BT657" s="107"/>
      <c r="BU657" s="112"/>
      <c r="BV657" s="107"/>
      <c r="BW657" s="107"/>
      <c r="BX657" s="107"/>
      <c r="BY657" s="107"/>
      <c r="BZ657" s="107"/>
      <c r="CA657" s="107"/>
      <c r="CB657" s="107"/>
      <c r="CC657" s="107"/>
      <c r="CD657" s="107"/>
      <c r="CE657" s="107"/>
      <c r="CF657" s="107"/>
      <c r="CG657" s="107"/>
      <c r="CH657" s="112"/>
      <c r="CI657" s="107"/>
      <c r="CJ657" s="107"/>
      <c r="CK657" s="107"/>
      <c r="CL657" s="107"/>
      <c r="CM657" s="107"/>
      <c r="CN657" s="107"/>
      <c r="CO657" s="107"/>
      <c r="CP657" s="107"/>
      <c r="CQ657" s="107"/>
      <c r="CR657" s="107"/>
      <c r="CS657" s="107"/>
      <c r="CT657" s="107"/>
      <c r="CU657" s="107"/>
      <c r="CV657" s="107"/>
      <c r="CW657" s="107"/>
      <c r="CX657" s="112"/>
      <c r="CY657" s="107"/>
      <c r="CZ657" s="107"/>
      <c r="DA657" s="112"/>
      <c r="DB657" s="107"/>
      <c r="DC657" s="107"/>
      <c r="DD657" s="112"/>
      <c r="DE657" s="107"/>
      <c r="DF657" s="107"/>
      <c r="DG657" s="107"/>
      <c r="DH657" s="112"/>
      <c r="DI657" s="107"/>
      <c r="DJ657" s="107"/>
      <c r="DK657" s="112"/>
      <c r="DL657" s="107"/>
      <c r="DM657" s="107"/>
      <c r="DN657" s="112"/>
      <c r="DO657" s="107"/>
      <c r="DP657" s="107"/>
      <c r="DQ657" s="112"/>
      <c r="DR657" s="107"/>
      <c r="DS657" s="107"/>
      <c r="DT657" s="107"/>
      <c r="DU657" s="112"/>
      <c r="DV657" s="107"/>
      <c r="DW657" s="107"/>
      <c r="DX657" s="112"/>
      <c r="DY657" s="107"/>
      <c r="DZ657" s="107"/>
      <c r="EA657" s="112"/>
      <c r="EB657" s="107"/>
      <c r="EC657" s="107"/>
      <c r="ED657" s="112"/>
      <c r="EE657" s="107"/>
      <c r="EF657" s="107"/>
      <c r="EG657" s="107"/>
      <c r="EH657" s="112"/>
      <c r="EI657" s="107"/>
      <c r="EJ657" s="107"/>
      <c r="EK657" s="112"/>
      <c r="EL657" s="107"/>
      <c r="EM657" s="107"/>
      <c r="EN657" s="112"/>
      <c r="EO657" s="107"/>
      <c r="EP657" s="107"/>
      <c r="EQ657" s="112"/>
      <c r="ER657" s="107"/>
      <c r="ES657" s="107"/>
      <c r="ET657" s="112"/>
      <c r="EU657" s="107"/>
      <c r="EV657" s="107"/>
      <c r="EW657" s="112"/>
      <c r="EX657" s="107"/>
      <c r="EY657" s="107"/>
      <c r="EZ657" s="112"/>
      <c r="FA657" s="107"/>
      <c r="FB657" s="107"/>
      <c r="FC657" s="112"/>
      <c r="FD657" s="107"/>
      <c r="FE657" s="107"/>
      <c r="FF657" s="107"/>
      <c r="FG657" s="112"/>
      <c r="FH657" s="107"/>
      <c r="FI657" s="107"/>
      <c r="FJ657" s="112"/>
      <c r="FK657" s="107"/>
      <c r="FL657" s="107"/>
      <c r="FM657" s="107"/>
      <c r="FN657" s="112"/>
      <c r="FO657" s="107"/>
      <c r="FP657" s="107"/>
      <c r="FQ657" s="112"/>
      <c r="FR657" s="107"/>
      <c r="FS657" s="107"/>
      <c r="FT657" s="107"/>
      <c r="FU657" s="107"/>
      <c r="FV657" s="107"/>
      <c r="FW657" s="107"/>
      <c r="FX657" s="107"/>
      <c r="FY657" s="107"/>
      <c r="FZ657" s="107"/>
      <c r="GA657" s="107"/>
      <c r="GB657" s="107"/>
      <c r="GC657" s="107"/>
      <c r="GD657" s="107"/>
      <c r="GE657" s="113"/>
      <c r="GF657" s="113"/>
      <c r="GG657" s="113"/>
      <c r="GH657" s="113"/>
      <c r="GI657" s="113"/>
      <c r="GJ657" s="113"/>
      <c r="GK657" s="113"/>
      <c r="GL657" s="107"/>
      <c r="GM657" s="107"/>
      <c r="GN657" s="107"/>
      <c r="HK657" s="115"/>
      <c r="HL657" s="115"/>
      <c r="HN657" s="116"/>
      <c r="HO657" s="116"/>
      <c r="HP657" s="116"/>
      <c r="HQ657" s="117"/>
      <c r="HR657" s="118"/>
      <c r="HS657" s="105"/>
      <c r="HT657" s="119"/>
      <c r="HU657" s="119"/>
      <c r="HV657" s="119"/>
      <c r="HW657" s="119"/>
    </row>
    <row r="658" spans="1:231" hidden="1" x14ac:dyDescent="0.25">
      <c r="A658" s="110"/>
      <c r="B658" s="110"/>
      <c r="C658" s="107"/>
      <c r="D658" s="107"/>
      <c r="E658" s="109"/>
      <c r="F658" s="107"/>
      <c r="G658" s="107"/>
      <c r="H658" s="107"/>
      <c r="I658" s="107"/>
      <c r="J658" s="107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Y658" s="107"/>
      <c r="Z658" s="107"/>
      <c r="AA658" s="107"/>
      <c r="AB658" s="110"/>
      <c r="AC658" s="110"/>
      <c r="AD658" s="107"/>
      <c r="AE658" s="107"/>
      <c r="AF658" s="107"/>
      <c r="AG658" s="107"/>
      <c r="AH658" s="107"/>
      <c r="AI658" s="107"/>
      <c r="AJ658" s="110"/>
      <c r="AK658" s="110"/>
      <c r="AL658" s="107"/>
      <c r="AM658" s="107"/>
      <c r="AN658" s="110"/>
      <c r="AO658" s="110"/>
      <c r="AP658" s="107"/>
      <c r="AQ658" s="107"/>
      <c r="AR658" s="107"/>
      <c r="AS658" s="107"/>
      <c r="AT658" s="107"/>
      <c r="AU658" s="111"/>
      <c r="AV658" s="111"/>
      <c r="AW658" s="111"/>
      <c r="AX658" s="111"/>
      <c r="AY658" s="111"/>
      <c r="AZ658" s="111"/>
      <c r="BA658" s="111"/>
      <c r="BB658" s="111"/>
      <c r="BC658" s="111"/>
      <c r="BD658" s="111"/>
      <c r="BE658" s="111"/>
      <c r="BF658" s="111"/>
      <c r="BG658" s="107"/>
      <c r="BH658" s="112"/>
      <c r="BI658" s="111"/>
      <c r="BJ658" s="112"/>
      <c r="BK658" s="112"/>
      <c r="BL658" s="111"/>
      <c r="BM658" s="112"/>
      <c r="BN658" s="112"/>
      <c r="BO658" s="111"/>
      <c r="BP658" s="112"/>
      <c r="BQ658" s="112"/>
      <c r="BR658" s="111"/>
      <c r="BS658" s="107"/>
      <c r="BT658" s="107"/>
      <c r="BU658" s="112"/>
      <c r="BV658" s="107"/>
      <c r="BW658" s="107"/>
      <c r="BX658" s="107"/>
      <c r="BY658" s="107"/>
      <c r="BZ658" s="107"/>
      <c r="CA658" s="107"/>
      <c r="CB658" s="107"/>
      <c r="CC658" s="107"/>
      <c r="CD658" s="107"/>
      <c r="CE658" s="107"/>
      <c r="CF658" s="107"/>
      <c r="CG658" s="107"/>
      <c r="CH658" s="112"/>
      <c r="CI658" s="107"/>
      <c r="CJ658" s="107"/>
      <c r="CK658" s="107"/>
      <c r="CL658" s="107"/>
      <c r="CM658" s="107"/>
      <c r="CN658" s="107"/>
      <c r="CO658" s="107"/>
      <c r="CP658" s="107"/>
      <c r="CQ658" s="107"/>
      <c r="CR658" s="107"/>
      <c r="CS658" s="107"/>
      <c r="CT658" s="107"/>
      <c r="CU658" s="107"/>
      <c r="CV658" s="107"/>
      <c r="CW658" s="107"/>
      <c r="CX658" s="112"/>
      <c r="CY658" s="107"/>
      <c r="CZ658" s="107"/>
      <c r="DA658" s="112"/>
      <c r="DB658" s="107"/>
      <c r="DC658" s="107"/>
      <c r="DD658" s="112"/>
      <c r="DE658" s="107"/>
      <c r="DF658" s="107"/>
      <c r="DG658" s="107"/>
      <c r="DH658" s="112"/>
      <c r="DI658" s="107"/>
      <c r="DJ658" s="107"/>
      <c r="DK658" s="112"/>
      <c r="DL658" s="107"/>
      <c r="DM658" s="107"/>
      <c r="DN658" s="112"/>
      <c r="DO658" s="107"/>
      <c r="DP658" s="107"/>
      <c r="DQ658" s="112"/>
      <c r="DR658" s="107"/>
      <c r="DS658" s="107"/>
      <c r="DT658" s="107"/>
      <c r="DU658" s="112"/>
      <c r="DV658" s="107"/>
      <c r="DW658" s="107"/>
      <c r="DX658" s="112"/>
      <c r="DY658" s="107"/>
      <c r="DZ658" s="107"/>
      <c r="EA658" s="112"/>
      <c r="EB658" s="107"/>
      <c r="EC658" s="107"/>
      <c r="ED658" s="112"/>
      <c r="EE658" s="107"/>
      <c r="EF658" s="107"/>
      <c r="EG658" s="107"/>
      <c r="EH658" s="112"/>
      <c r="EI658" s="107"/>
      <c r="EJ658" s="107"/>
      <c r="EK658" s="112"/>
      <c r="EL658" s="107"/>
      <c r="EM658" s="107"/>
      <c r="EN658" s="112"/>
      <c r="EO658" s="107"/>
      <c r="EP658" s="107"/>
      <c r="EQ658" s="112"/>
      <c r="ER658" s="107"/>
      <c r="ES658" s="107"/>
      <c r="ET658" s="112"/>
      <c r="EU658" s="107"/>
      <c r="EV658" s="107"/>
      <c r="EW658" s="112"/>
      <c r="EX658" s="107"/>
      <c r="EY658" s="107"/>
      <c r="EZ658" s="112"/>
      <c r="FA658" s="107"/>
      <c r="FB658" s="107"/>
      <c r="FC658" s="112"/>
      <c r="FD658" s="107"/>
      <c r="FE658" s="107"/>
      <c r="FF658" s="107"/>
      <c r="FG658" s="112"/>
      <c r="FH658" s="107"/>
      <c r="FI658" s="107"/>
      <c r="FJ658" s="112"/>
      <c r="FK658" s="107"/>
      <c r="FL658" s="107"/>
      <c r="FM658" s="107"/>
      <c r="FN658" s="112"/>
      <c r="FO658" s="107"/>
      <c r="FP658" s="107"/>
      <c r="FQ658" s="112"/>
      <c r="FR658" s="107"/>
      <c r="FS658" s="107"/>
      <c r="FT658" s="107"/>
      <c r="FU658" s="107"/>
      <c r="FV658" s="107"/>
      <c r="FW658" s="107"/>
      <c r="FX658" s="107"/>
      <c r="FY658" s="107"/>
      <c r="FZ658" s="107"/>
      <c r="GA658" s="107"/>
      <c r="GB658" s="107"/>
      <c r="GC658" s="107"/>
      <c r="GD658" s="107"/>
      <c r="GE658" s="113"/>
      <c r="GF658" s="113"/>
      <c r="GG658" s="113"/>
      <c r="GH658" s="113"/>
      <c r="GI658" s="113"/>
      <c r="GJ658" s="113"/>
      <c r="GK658" s="113"/>
      <c r="GL658" s="107"/>
      <c r="GM658" s="107"/>
      <c r="GN658" s="107"/>
      <c r="HK658" s="115"/>
      <c r="HL658" s="115"/>
      <c r="HN658" s="116"/>
      <c r="HO658" s="116"/>
      <c r="HP658" s="116"/>
      <c r="HQ658" s="117"/>
      <c r="HR658" s="118"/>
      <c r="HS658" s="105"/>
      <c r="HT658" s="119"/>
      <c r="HU658" s="119"/>
      <c r="HV658" s="119"/>
      <c r="HW658" s="119"/>
    </row>
    <row r="659" spans="1:231" hidden="1" x14ac:dyDescent="0.25">
      <c r="A659" s="110"/>
      <c r="B659" s="110"/>
      <c r="C659" s="107"/>
      <c r="D659" s="107"/>
      <c r="E659" s="109"/>
      <c r="F659" s="107"/>
      <c r="G659" s="107"/>
      <c r="H659" s="107"/>
      <c r="I659" s="107"/>
      <c r="J659" s="107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Y659" s="107"/>
      <c r="Z659" s="107"/>
      <c r="AA659" s="107"/>
      <c r="AB659" s="110"/>
      <c r="AC659" s="110"/>
      <c r="AD659" s="107"/>
      <c r="AE659" s="107"/>
      <c r="AF659" s="107"/>
      <c r="AG659" s="107"/>
      <c r="AH659" s="107"/>
      <c r="AI659" s="107"/>
      <c r="AJ659" s="110"/>
      <c r="AK659" s="110"/>
      <c r="AL659" s="107"/>
      <c r="AM659" s="107"/>
      <c r="AN659" s="110"/>
      <c r="AO659" s="110"/>
      <c r="AP659" s="107"/>
      <c r="AQ659" s="107"/>
      <c r="AR659" s="107"/>
      <c r="AS659" s="107"/>
      <c r="AT659" s="107"/>
      <c r="AU659" s="111"/>
      <c r="AV659" s="111"/>
      <c r="AW659" s="111"/>
      <c r="AX659" s="111"/>
      <c r="AY659" s="111"/>
      <c r="AZ659" s="111"/>
      <c r="BA659" s="111"/>
      <c r="BB659" s="111"/>
      <c r="BC659" s="111"/>
      <c r="BD659" s="111"/>
      <c r="BE659" s="111"/>
      <c r="BF659" s="111"/>
      <c r="BG659" s="107"/>
      <c r="BH659" s="112"/>
      <c r="BI659" s="111"/>
      <c r="BJ659" s="112"/>
      <c r="BK659" s="112"/>
      <c r="BL659" s="111"/>
      <c r="BM659" s="112"/>
      <c r="BN659" s="112"/>
      <c r="BO659" s="111"/>
      <c r="BP659" s="112"/>
      <c r="BQ659" s="112"/>
      <c r="BR659" s="111"/>
      <c r="BS659" s="107"/>
      <c r="BT659" s="107"/>
      <c r="BU659" s="112"/>
      <c r="BV659" s="107"/>
      <c r="BW659" s="107"/>
      <c r="BX659" s="107"/>
      <c r="BY659" s="107"/>
      <c r="BZ659" s="107"/>
      <c r="CA659" s="107"/>
      <c r="CB659" s="107"/>
      <c r="CC659" s="107"/>
      <c r="CD659" s="107"/>
      <c r="CE659" s="107"/>
      <c r="CF659" s="107"/>
      <c r="CG659" s="107"/>
      <c r="CH659" s="112"/>
      <c r="CI659" s="107"/>
      <c r="CJ659" s="107"/>
      <c r="CK659" s="107"/>
      <c r="CL659" s="107"/>
      <c r="CM659" s="107"/>
      <c r="CN659" s="107"/>
      <c r="CO659" s="107"/>
      <c r="CP659" s="107"/>
      <c r="CQ659" s="107"/>
      <c r="CR659" s="107"/>
      <c r="CS659" s="107"/>
      <c r="CT659" s="107"/>
      <c r="CU659" s="107"/>
      <c r="CV659" s="107"/>
      <c r="CW659" s="107"/>
      <c r="CX659" s="112"/>
      <c r="CY659" s="107"/>
      <c r="CZ659" s="107"/>
      <c r="DA659" s="112"/>
      <c r="DB659" s="107"/>
      <c r="DC659" s="107"/>
      <c r="DD659" s="112"/>
      <c r="DE659" s="107"/>
      <c r="DF659" s="107"/>
      <c r="DG659" s="107"/>
      <c r="DH659" s="112"/>
      <c r="DI659" s="107"/>
      <c r="DJ659" s="107"/>
      <c r="DK659" s="112"/>
      <c r="DL659" s="107"/>
      <c r="DM659" s="107"/>
      <c r="DN659" s="112"/>
      <c r="DO659" s="107"/>
      <c r="DP659" s="107"/>
      <c r="DQ659" s="112"/>
      <c r="DR659" s="107"/>
      <c r="DS659" s="107"/>
      <c r="DT659" s="107"/>
      <c r="DU659" s="112"/>
      <c r="DV659" s="107"/>
      <c r="DW659" s="107"/>
      <c r="DX659" s="112"/>
      <c r="DY659" s="107"/>
      <c r="DZ659" s="107"/>
      <c r="EA659" s="112"/>
      <c r="EB659" s="107"/>
      <c r="EC659" s="107"/>
      <c r="ED659" s="112"/>
      <c r="EE659" s="107"/>
      <c r="EF659" s="107"/>
      <c r="EG659" s="107"/>
      <c r="EH659" s="112"/>
      <c r="EI659" s="107"/>
      <c r="EJ659" s="107"/>
      <c r="EK659" s="112"/>
      <c r="EL659" s="107"/>
      <c r="EM659" s="107"/>
      <c r="EN659" s="112"/>
      <c r="EO659" s="107"/>
      <c r="EP659" s="107"/>
      <c r="EQ659" s="112"/>
      <c r="ER659" s="107"/>
      <c r="ES659" s="107"/>
      <c r="ET659" s="112"/>
      <c r="EU659" s="107"/>
      <c r="EV659" s="107"/>
      <c r="EW659" s="112"/>
      <c r="EX659" s="107"/>
      <c r="EY659" s="107"/>
      <c r="EZ659" s="112"/>
      <c r="FA659" s="107"/>
      <c r="FB659" s="107"/>
      <c r="FC659" s="112"/>
      <c r="FD659" s="107"/>
      <c r="FE659" s="107"/>
      <c r="FF659" s="107"/>
      <c r="FG659" s="112"/>
      <c r="FH659" s="107"/>
      <c r="FI659" s="107"/>
      <c r="FJ659" s="112"/>
      <c r="FK659" s="107"/>
      <c r="FL659" s="107"/>
      <c r="FM659" s="107"/>
      <c r="FN659" s="112"/>
      <c r="FO659" s="107"/>
      <c r="FP659" s="107"/>
      <c r="FQ659" s="112"/>
      <c r="FR659" s="107"/>
      <c r="FS659" s="107"/>
      <c r="FT659" s="107"/>
      <c r="FU659" s="107"/>
      <c r="FV659" s="107"/>
      <c r="FW659" s="107"/>
      <c r="FX659" s="107"/>
      <c r="FY659" s="107"/>
      <c r="FZ659" s="107"/>
      <c r="GA659" s="107"/>
      <c r="GB659" s="107"/>
      <c r="GC659" s="107"/>
      <c r="GD659" s="107"/>
      <c r="GE659" s="113"/>
      <c r="GF659" s="113"/>
      <c r="GG659" s="113"/>
      <c r="GH659" s="113"/>
      <c r="GI659" s="113"/>
      <c r="GJ659" s="113"/>
      <c r="GK659" s="113"/>
      <c r="GL659" s="107"/>
      <c r="GM659" s="107"/>
      <c r="GN659" s="107"/>
      <c r="HK659" s="115"/>
      <c r="HL659" s="115"/>
      <c r="HN659" s="116"/>
      <c r="HO659" s="116"/>
      <c r="HP659" s="116"/>
      <c r="HQ659" s="117"/>
      <c r="HR659" s="118"/>
      <c r="HS659" s="105"/>
      <c r="HT659" s="119"/>
      <c r="HU659" s="119"/>
      <c r="HV659" s="119"/>
      <c r="HW659" s="119"/>
    </row>
    <row r="660" spans="1:231" hidden="1" x14ac:dyDescent="0.25">
      <c r="A660" s="110"/>
      <c r="B660" s="110"/>
      <c r="C660" s="107"/>
      <c r="D660" s="107"/>
      <c r="E660" s="109"/>
      <c r="F660" s="107"/>
      <c r="G660" s="107"/>
      <c r="H660" s="107"/>
      <c r="I660" s="107"/>
      <c r="J660" s="107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Y660" s="107"/>
      <c r="Z660" s="107"/>
      <c r="AA660" s="107"/>
      <c r="AB660" s="110"/>
      <c r="AC660" s="110"/>
      <c r="AD660" s="107"/>
      <c r="AE660" s="107"/>
      <c r="AF660" s="107"/>
      <c r="AG660" s="107"/>
      <c r="AH660" s="107"/>
      <c r="AI660" s="107"/>
      <c r="AJ660" s="110"/>
      <c r="AK660" s="110"/>
      <c r="AL660" s="107"/>
      <c r="AM660" s="107"/>
      <c r="AN660" s="110"/>
      <c r="AO660" s="110"/>
      <c r="AP660" s="107"/>
      <c r="AQ660" s="107"/>
      <c r="AR660" s="107"/>
      <c r="AS660" s="107"/>
      <c r="AT660" s="107"/>
      <c r="AU660" s="111"/>
      <c r="AV660" s="111"/>
      <c r="AW660" s="111"/>
      <c r="AX660" s="111"/>
      <c r="AY660" s="111"/>
      <c r="AZ660" s="111"/>
      <c r="BA660" s="111"/>
      <c r="BB660" s="111"/>
      <c r="BC660" s="111"/>
      <c r="BD660" s="111"/>
      <c r="BE660" s="107"/>
      <c r="BF660" s="107"/>
      <c r="BG660" s="107"/>
      <c r="BH660" s="112"/>
      <c r="BI660" s="111"/>
      <c r="BJ660" s="112"/>
      <c r="BK660" s="112"/>
      <c r="BL660" s="111"/>
      <c r="BM660" s="112"/>
      <c r="BN660" s="112"/>
      <c r="BO660" s="111"/>
      <c r="BP660" s="112"/>
      <c r="BQ660" s="112"/>
      <c r="BR660" s="111"/>
      <c r="BS660" s="107"/>
      <c r="BT660" s="107"/>
      <c r="BU660" s="112"/>
      <c r="BV660" s="107"/>
      <c r="BW660" s="107"/>
      <c r="BX660" s="107"/>
      <c r="BY660" s="107"/>
      <c r="BZ660" s="107"/>
      <c r="CA660" s="107"/>
      <c r="CB660" s="107"/>
      <c r="CC660" s="107"/>
      <c r="CD660" s="107"/>
      <c r="CE660" s="107"/>
      <c r="CF660" s="107"/>
      <c r="CG660" s="107"/>
      <c r="CH660" s="112"/>
      <c r="CI660" s="107"/>
      <c r="CJ660" s="107"/>
      <c r="CK660" s="107"/>
      <c r="CL660" s="107"/>
      <c r="CM660" s="107"/>
      <c r="CN660" s="107"/>
      <c r="CO660" s="107"/>
      <c r="CP660" s="107"/>
      <c r="CQ660" s="107"/>
      <c r="CR660" s="107"/>
      <c r="CS660" s="107"/>
      <c r="CT660" s="107"/>
      <c r="CU660" s="107"/>
      <c r="CV660" s="107"/>
      <c r="CW660" s="107"/>
      <c r="CX660" s="112"/>
      <c r="CY660" s="107"/>
      <c r="CZ660" s="107"/>
      <c r="DA660" s="112"/>
      <c r="DB660" s="107"/>
      <c r="DC660" s="107"/>
      <c r="DD660" s="112"/>
      <c r="DE660" s="107"/>
      <c r="DF660" s="107"/>
      <c r="DG660" s="107"/>
      <c r="DH660" s="112"/>
      <c r="DI660" s="107"/>
      <c r="DJ660" s="107"/>
      <c r="DK660" s="112"/>
      <c r="DL660" s="107"/>
      <c r="DM660" s="107"/>
      <c r="DN660" s="112"/>
      <c r="DO660" s="107"/>
      <c r="DP660" s="107"/>
      <c r="DQ660" s="112"/>
      <c r="DR660" s="107"/>
      <c r="DS660" s="107"/>
      <c r="DT660" s="107"/>
      <c r="DU660" s="112"/>
      <c r="DV660" s="107"/>
      <c r="DW660" s="107"/>
      <c r="DX660" s="112"/>
      <c r="DY660" s="107"/>
      <c r="DZ660" s="107"/>
      <c r="EA660" s="112"/>
      <c r="EB660" s="107"/>
      <c r="EC660" s="107"/>
      <c r="ED660" s="112"/>
      <c r="EE660" s="107"/>
      <c r="EF660" s="107"/>
      <c r="EG660" s="107"/>
      <c r="EH660" s="112"/>
      <c r="EI660" s="107"/>
      <c r="EJ660" s="107"/>
      <c r="EK660" s="112"/>
      <c r="EL660" s="107"/>
      <c r="EM660" s="107"/>
      <c r="EN660" s="112"/>
      <c r="EO660" s="107"/>
      <c r="EP660" s="107"/>
      <c r="EQ660" s="112"/>
      <c r="ER660" s="107"/>
      <c r="ES660" s="107"/>
      <c r="ET660" s="112"/>
      <c r="EU660" s="107"/>
      <c r="EV660" s="107"/>
      <c r="EW660" s="112"/>
      <c r="EX660" s="107"/>
      <c r="EY660" s="107"/>
      <c r="EZ660" s="112"/>
      <c r="FA660" s="107"/>
      <c r="FB660" s="107"/>
      <c r="FC660" s="112"/>
      <c r="FD660" s="107"/>
      <c r="FE660" s="107"/>
      <c r="FF660" s="107"/>
      <c r="FG660" s="112"/>
      <c r="FH660" s="107"/>
      <c r="FI660" s="107"/>
      <c r="FJ660" s="112"/>
      <c r="FK660" s="107"/>
      <c r="FL660" s="107"/>
      <c r="FM660" s="107"/>
      <c r="FN660" s="112"/>
      <c r="FO660" s="107"/>
      <c r="FP660" s="107"/>
      <c r="FQ660" s="112"/>
      <c r="FR660" s="107"/>
      <c r="FS660" s="107"/>
      <c r="FT660" s="107"/>
      <c r="FU660" s="107"/>
      <c r="FV660" s="107"/>
      <c r="FW660" s="107"/>
      <c r="FX660" s="107"/>
      <c r="FY660" s="107"/>
      <c r="FZ660" s="107"/>
      <c r="GA660" s="107"/>
      <c r="GB660" s="107"/>
      <c r="GC660" s="107"/>
      <c r="GD660" s="107"/>
      <c r="GE660" s="113"/>
      <c r="GF660" s="113"/>
      <c r="GG660" s="113"/>
      <c r="GH660" s="113"/>
      <c r="GI660" s="113"/>
      <c r="GJ660" s="113"/>
      <c r="GK660" s="113"/>
      <c r="GL660" s="107"/>
      <c r="GM660" s="107"/>
      <c r="GN660" s="107"/>
      <c r="HK660" s="115"/>
      <c r="HL660" s="115"/>
      <c r="HN660" s="116"/>
      <c r="HO660" s="116"/>
      <c r="HP660" s="116"/>
      <c r="HQ660" s="117"/>
      <c r="HR660" s="118"/>
      <c r="HS660" s="105"/>
      <c r="HT660" s="119"/>
      <c r="HU660" s="119"/>
      <c r="HV660" s="119"/>
      <c r="HW660" s="119"/>
    </row>
    <row r="661" spans="1:231" hidden="1" x14ac:dyDescent="0.25">
      <c r="A661" s="110"/>
      <c r="B661" s="110"/>
      <c r="C661" s="107"/>
      <c r="D661" s="107"/>
      <c r="E661" s="109"/>
      <c r="F661" s="107"/>
      <c r="G661" s="107"/>
      <c r="H661" s="107"/>
      <c r="I661" s="107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Y661" s="107"/>
      <c r="Z661" s="107"/>
      <c r="AA661" s="107"/>
      <c r="AB661" s="110"/>
      <c r="AC661" s="110"/>
      <c r="AD661" s="107"/>
      <c r="AE661" s="107"/>
      <c r="AF661" s="107"/>
      <c r="AG661" s="107"/>
      <c r="AH661" s="107"/>
      <c r="AI661" s="107"/>
      <c r="AJ661" s="110"/>
      <c r="AK661" s="110"/>
      <c r="AL661" s="107"/>
      <c r="AM661" s="107"/>
      <c r="AN661" s="110"/>
      <c r="AO661" s="110"/>
      <c r="AP661" s="107"/>
      <c r="AQ661" s="107"/>
      <c r="AR661" s="107"/>
      <c r="AS661" s="107"/>
      <c r="AT661" s="107"/>
      <c r="AU661" s="111"/>
      <c r="AV661" s="111"/>
      <c r="AW661" s="111"/>
      <c r="AX661" s="111"/>
      <c r="AY661" s="111"/>
      <c r="AZ661" s="111"/>
      <c r="BA661" s="111"/>
      <c r="BB661" s="111"/>
      <c r="BC661" s="111"/>
      <c r="BD661" s="111"/>
      <c r="BE661" s="131"/>
      <c r="BF661" s="131"/>
      <c r="BG661" s="131"/>
      <c r="BH661" s="112"/>
      <c r="BI661" s="111"/>
      <c r="BJ661" s="112"/>
      <c r="BK661" s="112"/>
      <c r="BL661" s="111"/>
      <c r="BM661" s="112"/>
      <c r="BN661" s="112"/>
      <c r="BO661" s="111"/>
      <c r="BP661" s="112"/>
      <c r="BQ661" s="112"/>
      <c r="BR661" s="111"/>
      <c r="BS661" s="131"/>
      <c r="BT661" s="131"/>
      <c r="BU661" s="112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31"/>
      <c r="CG661" s="131"/>
      <c r="CH661" s="112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12"/>
      <c r="CY661" s="107"/>
      <c r="CZ661" s="107"/>
      <c r="DA661" s="112"/>
      <c r="DB661" s="107"/>
      <c r="DC661" s="107"/>
      <c r="DD661" s="112"/>
      <c r="DE661" s="107"/>
      <c r="DF661" s="107"/>
      <c r="DG661" s="131"/>
      <c r="DH661" s="112"/>
      <c r="DI661" s="107"/>
      <c r="DJ661" s="107"/>
      <c r="DK661" s="112"/>
      <c r="DL661" s="107"/>
      <c r="DM661" s="107"/>
      <c r="DN661" s="112"/>
      <c r="DO661" s="107"/>
      <c r="DP661" s="131"/>
      <c r="DQ661" s="112"/>
      <c r="DR661" s="107"/>
      <c r="DS661" s="131"/>
      <c r="DT661" s="131"/>
      <c r="DU661" s="112"/>
      <c r="DV661" s="107"/>
      <c r="DW661" s="107"/>
      <c r="DX661" s="112"/>
      <c r="DY661" s="107"/>
      <c r="DZ661" s="131"/>
      <c r="EA661" s="112"/>
      <c r="EB661" s="107"/>
      <c r="EC661" s="131"/>
      <c r="ED661" s="112"/>
      <c r="EE661" s="107"/>
      <c r="EF661" s="131"/>
      <c r="EG661" s="131"/>
      <c r="EH661" s="112"/>
      <c r="EI661" s="107"/>
      <c r="EJ661" s="107"/>
      <c r="EK661" s="112"/>
      <c r="EL661" s="107"/>
      <c r="EM661" s="131"/>
      <c r="EN661" s="112"/>
      <c r="EO661" s="107"/>
      <c r="EP661" s="131"/>
      <c r="EQ661" s="112"/>
      <c r="ER661" s="107"/>
      <c r="ES661" s="131"/>
      <c r="ET661" s="112"/>
      <c r="EU661" s="107"/>
      <c r="EV661" s="131"/>
      <c r="EW661" s="112"/>
      <c r="EX661" s="107"/>
      <c r="EY661" s="131"/>
      <c r="EZ661" s="112"/>
      <c r="FA661" s="107"/>
      <c r="FB661" s="131"/>
      <c r="FC661" s="112"/>
      <c r="FD661" s="107"/>
      <c r="FE661" s="131"/>
      <c r="FF661" s="131"/>
      <c r="FG661" s="112"/>
      <c r="FH661" s="107"/>
      <c r="FI661" s="107"/>
      <c r="FJ661" s="112"/>
      <c r="FK661" s="107"/>
      <c r="FL661" s="131"/>
      <c r="FM661" s="131"/>
      <c r="FN661" s="112"/>
      <c r="FO661" s="107"/>
      <c r="FP661" s="107"/>
      <c r="FQ661" s="112"/>
      <c r="FR661" s="107"/>
      <c r="FS661" s="131"/>
      <c r="FT661" s="107"/>
      <c r="FU661" s="107"/>
      <c r="FV661" s="107"/>
      <c r="FW661" s="107"/>
      <c r="FX661" s="107"/>
      <c r="FY661" s="107"/>
      <c r="FZ661" s="107"/>
      <c r="GA661" s="107"/>
      <c r="GB661" s="131"/>
      <c r="GC661" s="107"/>
      <c r="GD661" s="107"/>
      <c r="GE661" s="132"/>
      <c r="GF661" s="132"/>
      <c r="GG661" s="132"/>
      <c r="GH661" s="132"/>
      <c r="GI661" s="132"/>
      <c r="GJ661" s="132"/>
      <c r="GK661" s="132"/>
      <c r="GL661" s="133"/>
      <c r="GM661" s="133"/>
      <c r="GN661" s="133"/>
      <c r="HK661" s="115"/>
      <c r="HL661" s="115"/>
      <c r="HN661" s="116"/>
      <c r="HO661" s="116"/>
      <c r="HP661" s="116"/>
      <c r="HQ661" s="117"/>
      <c r="HR661" s="118"/>
      <c r="HS661" s="105"/>
      <c r="HT661" s="119"/>
      <c r="HU661" s="119"/>
      <c r="HV661" s="119"/>
      <c r="HW661" s="119"/>
    </row>
    <row r="662" spans="1:231" ht="12.75" hidden="1" customHeight="1" x14ac:dyDescent="0.25">
      <c r="A662" s="110"/>
      <c r="B662" s="110"/>
      <c r="C662" s="107"/>
      <c r="D662" s="107"/>
      <c r="E662" s="109"/>
      <c r="F662" s="107"/>
      <c r="G662" s="107"/>
      <c r="H662" s="107"/>
      <c r="I662" s="107"/>
      <c r="J662" s="107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Y662" s="107"/>
      <c r="Z662" s="107"/>
      <c r="AA662" s="107"/>
      <c r="AB662" s="110"/>
      <c r="AC662" s="110"/>
      <c r="AD662" s="107"/>
      <c r="AE662" s="107"/>
      <c r="AF662" s="107"/>
      <c r="AG662" s="107"/>
      <c r="AH662" s="107"/>
      <c r="AI662" s="107"/>
      <c r="AJ662" s="110"/>
      <c r="AK662" s="110"/>
      <c r="AL662" s="107"/>
      <c r="AM662" s="107"/>
      <c r="AN662" s="110"/>
      <c r="AO662" s="110"/>
      <c r="AP662" s="107"/>
      <c r="AQ662" s="107"/>
      <c r="AR662" s="107"/>
      <c r="AS662" s="107"/>
      <c r="AT662" s="107"/>
      <c r="AU662" s="111"/>
      <c r="AV662" s="111"/>
      <c r="AW662" s="111"/>
      <c r="AX662" s="111"/>
      <c r="AY662" s="111"/>
      <c r="AZ662" s="111"/>
      <c r="BA662" s="111"/>
      <c r="BB662" s="111"/>
      <c r="BC662" s="111"/>
      <c r="BD662" s="111"/>
      <c r="BE662" s="111"/>
      <c r="BF662" s="111"/>
      <c r="BG662" s="107"/>
      <c r="BH662" s="112"/>
      <c r="BI662" s="111"/>
      <c r="BJ662" s="112"/>
      <c r="BK662" s="112"/>
      <c r="BL662" s="111"/>
      <c r="BM662" s="112"/>
      <c r="BN662" s="112"/>
      <c r="BO662" s="111"/>
      <c r="BP662" s="112"/>
      <c r="BQ662" s="112"/>
      <c r="BR662" s="111"/>
      <c r="BS662" s="107"/>
      <c r="BT662" s="107"/>
      <c r="BU662" s="112"/>
      <c r="BV662" s="107"/>
      <c r="BW662" s="107"/>
      <c r="BX662" s="107"/>
      <c r="BY662" s="107"/>
      <c r="BZ662" s="107"/>
      <c r="CA662" s="107"/>
      <c r="CB662" s="107"/>
      <c r="CC662" s="107"/>
      <c r="CD662" s="107"/>
      <c r="CE662" s="107"/>
      <c r="CF662" s="107"/>
      <c r="CG662" s="107"/>
      <c r="CH662" s="112"/>
      <c r="CI662" s="107"/>
      <c r="CJ662" s="107"/>
      <c r="CK662" s="107"/>
      <c r="CL662" s="107"/>
      <c r="CM662" s="107"/>
      <c r="CN662" s="107"/>
      <c r="CO662" s="107"/>
      <c r="CP662" s="107"/>
      <c r="CQ662" s="107"/>
      <c r="CR662" s="107"/>
      <c r="CS662" s="107"/>
      <c r="CT662" s="107"/>
      <c r="CU662" s="107"/>
      <c r="CV662" s="107"/>
      <c r="CW662" s="107"/>
      <c r="CX662" s="112"/>
      <c r="CY662" s="107"/>
      <c r="CZ662" s="107"/>
      <c r="DA662" s="112"/>
      <c r="DB662" s="107"/>
      <c r="DC662" s="107"/>
      <c r="DD662" s="112"/>
      <c r="DE662" s="107"/>
      <c r="DF662" s="107"/>
      <c r="DG662" s="107"/>
      <c r="DH662" s="112"/>
      <c r="DI662" s="107"/>
      <c r="DJ662" s="107"/>
      <c r="DK662" s="112"/>
      <c r="DL662" s="107"/>
      <c r="DM662" s="107"/>
      <c r="DN662" s="112"/>
      <c r="DO662" s="107"/>
      <c r="DP662" s="107"/>
      <c r="DQ662" s="112"/>
      <c r="DR662" s="107"/>
      <c r="DS662" s="107"/>
      <c r="DT662" s="107"/>
      <c r="DU662" s="112"/>
      <c r="DV662" s="107"/>
      <c r="DW662" s="107"/>
      <c r="DX662" s="112"/>
      <c r="DY662" s="107"/>
      <c r="DZ662" s="107"/>
      <c r="EA662" s="112"/>
      <c r="EB662" s="107"/>
      <c r="EC662" s="107"/>
      <c r="ED662" s="112"/>
      <c r="EE662" s="107"/>
      <c r="EF662" s="107"/>
      <c r="EG662" s="107"/>
      <c r="EH662" s="112"/>
      <c r="EI662" s="107"/>
      <c r="EJ662" s="107"/>
      <c r="EK662" s="112"/>
      <c r="EL662" s="107"/>
      <c r="EM662" s="107"/>
      <c r="EN662" s="112"/>
      <c r="EO662" s="107"/>
      <c r="EP662" s="107"/>
      <c r="EQ662" s="112"/>
      <c r="ER662" s="107"/>
      <c r="ES662" s="107"/>
      <c r="ET662" s="112"/>
      <c r="EU662" s="107"/>
      <c r="EV662" s="107"/>
      <c r="EW662" s="112"/>
      <c r="EX662" s="107"/>
      <c r="EY662" s="107"/>
      <c r="EZ662" s="112"/>
      <c r="FA662" s="107"/>
      <c r="FB662" s="107"/>
      <c r="FC662" s="112"/>
      <c r="FD662" s="107"/>
      <c r="FE662" s="107"/>
      <c r="FF662" s="107"/>
      <c r="FG662" s="112"/>
      <c r="FH662" s="107"/>
      <c r="FI662" s="107"/>
      <c r="FJ662" s="112"/>
      <c r="FK662" s="107"/>
      <c r="FL662" s="107"/>
      <c r="FM662" s="107"/>
      <c r="FN662" s="112"/>
      <c r="FO662" s="107"/>
      <c r="FP662" s="107"/>
      <c r="FQ662" s="112"/>
      <c r="FR662" s="107"/>
      <c r="FS662" s="107"/>
      <c r="FT662" s="107"/>
      <c r="FU662" s="107"/>
      <c r="FV662" s="107"/>
      <c r="FW662" s="107"/>
      <c r="FX662" s="107"/>
      <c r="FY662" s="107"/>
      <c r="FZ662" s="107"/>
      <c r="GA662" s="107"/>
      <c r="GB662" s="107"/>
      <c r="GC662" s="107"/>
      <c r="GD662" s="107"/>
      <c r="GE662" s="113"/>
      <c r="GF662" s="113"/>
      <c r="GG662" s="113"/>
      <c r="GH662" s="113"/>
      <c r="GI662" s="113"/>
      <c r="GJ662" s="113"/>
      <c r="GK662" s="113"/>
      <c r="GL662" s="107"/>
      <c r="GM662" s="107"/>
      <c r="GN662" s="107"/>
      <c r="HK662" s="115"/>
      <c r="HL662" s="115"/>
      <c r="HN662" s="116"/>
      <c r="HO662" s="116"/>
      <c r="HP662" s="116"/>
      <c r="HQ662" s="117"/>
      <c r="HR662" s="118"/>
      <c r="HS662" s="105"/>
      <c r="HT662" s="119"/>
      <c r="HU662" s="119"/>
      <c r="HV662" s="119"/>
      <c r="HW662" s="119"/>
    </row>
    <row r="663" spans="1:231" ht="12.75" hidden="1" customHeight="1" x14ac:dyDescent="0.25">
      <c r="A663" s="110"/>
      <c r="B663" s="110"/>
      <c r="C663" s="107"/>
      <c r="D663" s="107"/>
      <c r="E663" s="109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Y663" s="107"/>
      <c r="Z663" s="107"/>
      <c r="AA663" s="107"/>
      <c r="AB663" s="110"/>
      <c r="AC663" s="110"/>
      <c r="AD663" s="107"/>
      <c r="AE663" s="107"/>
      <c r="AF663" s="107"/>
      <c r="AG663" s="107"/>
      <c r="AH663" s="107"/>
      <c r="AI663" s="107"/>
      <c r="AJ663" s="110"/>
      <c r="AK663" s="110"/>
      <c r="AL663" s="107"/>
      <c r="AM663" s="107"/>
      <c r="AN663" s="110"/>
      <c r="AO663" s="110"/>
      <c r="AP663" s="107"/>
      <c r="AQ663" s="107"/>
      <c r="AR663" s="107"/>
      <c r="AS663" s="107"/>
      <c r="AT663" s="107"/>
      <c r="AU663" s="111"/>
      <c r="AV663" s="111"/>
      <c r="AW663" s="111"/>
      <c r="AX663" s="111"/>
      <c r="AY663" s="111"/>
      <c r="AZ663" s="111"/>
      <c r="BA663" s="111"/>
      <c r="BB663" s="111"/>
      <c r="BC663" s="111"/>
      <c r="BD663" s="111"/>
      <c r="BE663" s="111"/>
      <c r="BF663" s="111"/>
      <c r="BG663" s="107"/>
      <c r="BH663" s="112"/>
      <c r="BI663" s="111"/>
      <c r="BJ663" s="112"/>
      <c r="BK663" s="112"/>
      <c r="BL663" s="111"/>
      <c r="BM663" s="112"/>
      <c r="BN663" s="112"/>
      <c r="BO663" s="111"/>
      <c r="BP663" s="112"/>
      <c r="BQ663" s="112"/>
      <c r="BR663" s="111"/>
      <c r="BS663" s="107"/>
      <c r="BT663" s="107"/>
      <c r="BU663" s="112"/>
      <c r="BV663" s="107"/>
      <c r="BW663" s="107"/>
      <c r="BX663" s="107"/>
      <c r="BY663" s="107"/>
      <c r="BZ663" s="107"/>
      <c r="CA663" s="107"/>
      <c r="CB663" s="107"/>
      <c r="CC663" s="107"/>
      <c r="CD663" s="107"/>
      <c r="CE663" s="107"/>
      <c r="CF663" s="107"/>
      <c r="CG663" s="107"/>
      <c r="CH663" s="112"/>
      <c r="CI663" s="107"/>
      <c r="CJ663" s="107"/>
      <c r="CK663" s="107"/>
      <c r="CL663" s="107"/>
      <c r="CM663" s="107"/>
      <c r="CN663" s="107"/>
      <c r="CO663" s="107"/>
      <c r="CP663" s="107"/>
      <c r="CQ663" s="107"/>
      <c r="CR663" s="107"/>
      <c r="CS663" s="107"/>
      <c r="CT663" s="107"/>
      <c r="CU663" s="107"/>
      <c r="CV663" s="107"/>
      <c r="CW663" s="107"/>
      <c r="CX663" s="112"/>
      <c r="CY663" s="107"/>
      <c r="CZ663" s="107"/>
      <c r="DA663" s="112"/>
      <c r="DB663" s="107"/>
      <c r="DC663" s="107"/>
      <c r="DD663" s="112"/>
      <c r="DE663" s="107"/>
      <c r="DF663" s="107"/>
      <c r="DG663" s="107"/>
      <c r="DH663" s="112"/>
      <c r="DI663" s="107"/>
      <c r="DJ663" s="107"/>
      <c r="DK663" s="112"/>
      <c r="DL663" s="107"/>
      <c r="DM663" s="107"/>
      <c r="DN663" s="112"/>
      <c r="DO663" s="107"/>
      <c r="DP663" s="107"/>
      <c r="DQ663" s="112"/>
      <c r="DR663" s="107"/>
      <c r="DS663" s="107"/>
      <c r="DT663" s="107"/>
      <c r="DU663" s="112"/>
      <c r="DV663" s="107"/>
      <c r="DW663" s="107"/>
      <c r="DX663" s="112"/>
      <c r="DY663" s="107"/>
      <c r="DZ663" s="107"/>
      <c r="EA663" s="112"/>
      <c r="EB663" s="107"/>
      <c r="EC663" s="107"/>
      <c r="ED663" s="112"/>
      <c r="EE663" s="107"/>
      <c r="EF663" s="107"/>
      <c r="EG663" s="107"/>
      <c r="EH663" s="112"/>
      <c r="EI663" s="107"/>
      <c r="EJ663" s="107"/>
      <c r="EK663" s="112"/>
      <c r="EL663" s="107"/>
      <c r="EM663" s="107"/>
      <c r="EN663" s="112"/>
      <c r="EO663" s="107"/>
      <c r="EP663" s="107"/>
      <c r="EQ663" s="112"/>
      <c r="ER663" s="107"/>
      <c r="ES663" s="107"/>
      <c r="ET663" s="112"/>
      <c r="EU663" s="107"/>
      <c r="EV663" s="107"/>
      <c r="EW663" s="112"/>
      <c r="EX663" s="107"/>
      <c r="EY663" s="107"/>
      <c r="EZ663" s="112"/>
      <c r="FA663" s="107"/>
      <c r="FB663" s="107"/>
      <c r="FC663" s="112"/>
      <c r="FD663" s="107"/>
      <c r="FE663" s="107"/>
      <c r="FF663" s="107"/>
      <c r="FG663" s="112"/>
      <c r="FH663" s="107"/>
      <c r="FI663" s="107"/>
      <c r="FJ663" s="112"/>
      <c r="FK663" s="107"/>
      <c r="FL663" s="107"/>
      <c r="FM663" s="107"/>
      <c r="FN663" s="112"/>
      <c r="FO663" s="107"/>
      <c r="FP663" s="107"/>
      <c r="FQ663" s="112"/>
      <c r="FR663" s="107"/>
      <c r="FS663" s="107"/>
      <c r="FT663" s="107"/>
      <c r="FU663" s="107"/>
      <c r="FV663" s="107"/>
      <c r="FW663" s="107"/>
      <c r="FX663" s="107"/>
      <c r="FY663" s="107"/>
      <c r="FZ663" s="107"/>
      <c r="GA663" s="107"/>
      <c r="GB663" s="107"/>
      <c r="GC663" s="107"/>
      <c r="GD663" s="107"/>
      <c r="GE663" s="113"/>
      <c r="GF663" s="113"/>
      <c r="GG663" s="113"/>
      <c r="GH663" s="113"/>
      <c r="GI663" s="113"/>
      <c r="GJ663" s="113"/>
      <c r="GK663" s="113"/>
      <c r="GL663" s="107"/>
      <c r="GM663" s="107"/>
      <c r="GN663" s="107"/>
      <c r="HK663" s="115"/>
      <c r="HL663" s="115"/>
      <c r="HN663" s="116"/>
      <c r="HO663" s="116"/>
      <c r="HP663" s="116"/>
      <c r="HQ663" s="117"/>
      <c r="HR663" s="118"/>
      <c r="HS663" s="105"/>
      <c r="HT663" s="119"/>
      <c r="HU663" s="119"/>
      <c r="HV663" s="119"/>
      <c r="HW663" s="119"/>
    </row>
    <row r="664" spans="1:231" ht="12.75" hidden="1" customHeight="1" x14ac:dyDescent="0.25">
      <c r="A664" s="110"/>
      <c r="B664" s="110"/>
      <c r="C664" s="107"/>
      <c r="D664" s="107"/>
      <c r="E664" s="109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Y664" s="107"/>
      <c r="Z664" s="107"/>
      <c r="AA664" s="107"/>
      <c r="AB664" s="110"/>
      <c r="AC664" s="110"/>
      <c r="AD664" s="107"/>
      <c r="AE664" s="107"/>
      <c r="AF664" s="107"/>
      <c r="AG664" s="107"/>
      <c r="AH664" s="107"/>
      <c r="AI664" s="107"/>
      <c r="AJ664" s="110"/>
      <c r="AK664" s="110"/>
      <c r="AL664" s="107"/>
      <c r="AM664" s="107"/>
      <c r="AN664" s="110"/>
      <c r="AO664" s="110"/>
      <c r="AP664" s="107"/>
      <c r="AQ664" s="107"/>
      <c r="AR664" s="107"/>
      <c r="AS664" s="107"/>
      <c r="AT664" s="107"/>
      <c r="AU664" s="111"/>
      <c r="AV664" s="111"/>
      <c r="AW664" s="111"/>
      <c r="AX664" s="111"/>
      <c r="AY664" s="111"/>
      <c r="AZ664" s="111"/>
      <c r="BA664" s="111"/>
      <c r="BB664" s="111"/>
      <c r="BC664" s="111"/>
      <c r="BD664" s="111"/>
      <c r="BE664" s="111"/>
      <c r="BF664" s="111"/>
      <c r="BG664" s="107"/>
      <c r="BH664" s="112"/>
      <c r="BI664" s="111"/>
      <c r="BJ664" s="112"/>
      <c r="BK664" s="112"/>
      <c r="BL664" s="111"/>
      <c r="BM664" s="112"/>
      <c r="BN664" s="112"/>
      <c r="BO664" s="111"/>
      <c r="BP664" s="112"/>
      <c r="BQ664" s="112"/>
      <c r="BR664" s="111"/>
      <c r="BS664" s="107"/>
      <c r="BT664" s="107"/>
      <c r="BU664" s="112"/>
      <c r="BV664" s="107"/>
      <c r="BW664" s="107"/>
      <c r="BX664" s="107"/>
      <c r="BY664" s="107"/>
      <c r="BZ664" s="107"/>
      <c r="CA664" s="107"/>
      <c r="CB664" s="107"/>
      <c r="CC664" s="107"/>
      <c r="CD664" s="107"/>
      <c r="CE664" s="107"/>
      <c r="CF664" s="107"/>
      <c r="CG664" s="107"/>
      <c r="CH664" s="112"/>
      <c r="CI664" s="107"/>
      <c r="CJ664" s="107"/>
      <c r="CK664" s="107"/>
      <c r="CL664" s="107"/>
      <c r="CM664" s="107"/>
      <c r="CN664" s="107"/>
      <c r="CO664" s="107"/>
      <c r="CP664" s="107"/>
      <c r="CQ664" s="107"/>
      <c r="CR664" s="107"/>
      <c r="CS664" s="107"/>
      <c r="CT664" s="107"/>
      <c r="CU664" s="107"/>
      <c r="CV664" s="107"/>
      <c r="CW664" s="107"/>
      <c r="CX664" s="112"/>
      <c r="CY664" s="107"/>
      <c r="CZ664" s="107"/>
      <c r="DA664" s="112"/>
      <c r="DB664" s="107"/>
      <c r="DC664" s="107"/>
      <c r="DD664" s="112"/>
      <c r="DE664" s="107"/>
      <c r="DF664" s="107"/>
      <c r="DG664" s="107"/>
      <c r="DH664" s="112"/>
      <c r="DI664" s="107"/>
      <c r="DJ664" s="107"/>
      <c r="DK664" s="112"/>
      <c r="DL664" s="107"/>
      <c r="DM664" s="107"/>
      <c r="DN664" s="112"/>
      <c r="DO664" s="107"/>
      <c r="DP664" s="107"/>
      <c r="DQ664" s="112"/>
      <c r="DR664" s="107"/>
      <c r="DS664" s="107"/>
      <c r="DT664" s="107"/>
      <c r="DU664" s="112"/>
      <c r="DV664" s="107"/>
      <c r="DW664" s="107"/>
      <c r="DX664" s="112"/>
      <c r="DY664" s="107"/>
      <c r="DZ664" s="107"/>
      <c r="EA664" s="112"/>
      <c r="EB664" s="107"/>
      <c r="EC664" s="107"/>
      <c r="ED664" s="112"/>
      <c r="EE664" s="107"/>
      <c r="EF664" s="107"/>
      <c r="EG664" s="107"/>
      <c r="EH664" s="112"/>
      <c r="EI664" s="107"/>
      <c r="EJ664" s="107"/>
      <c r="EK664" s="112"/>
      <c r="EL664" s="107"/>
      <c r="EM664" s="107"/>
      <c r="EN664" s="112"/>
      <c r="EO664" s="107"/>
      <c r="EP664" s="107"/>
      <c r="EQ664" s="112"/>
      <c r="ER664" s="107"/>
      <c r="ES664" s="107"/>
      <c r="ET664" s="112"/>
      <c r="EU664" s="107"/>
      <c r="EV664" s="107"/>
      <c r="EW664" s="112"/>
      <c r="EX664" s="107"/>
      <c r="EY664" s="107"/>
      <c r="EZ664" s="112"/>
      <c r="FA664" s="107"/>
      <c r="FB664" s="107"/>
      <c r="FC664" s="112"/>
      <c r="FD664" s="107"/>
      <c r="FE664" s="107"/>
      <c r="FF664" s="107"/>
      <c r="FG664" s="112"/>
      <c r="FH664" s="107"/>
      <c r="FI664" s="107"/>
      <c r="FJ664" s="112"/>
      <c r="FK664" s="107"/>
      <c r="FL664" s="107"/>
      <c r="FM664" s="107"/>
      <c r="FN664" s="112"/>
      <c r="FO664" s="107"/>
      <c r="FP664" s="107"/>
      <c r="FQ664" s="112"/>
      <c r="FR664" s="107"/>
      <c r="FS664" s="107"/>
      <c r="FT664" s="107"/>
      <c r="FU664" s="107"/>
      <c r="FV664" s="107"/>
      <c r="FW664" s="107"/>
      <c r="FX664" s="107"/>
      <c r="FY664" s="107"/>
      <c r="FZ664" s="107"/>
      <c r="GA664" s="107"/>
      <c r="GB664" s="107"/>
      <c r="GC664" s="107"/>
      <c r="GD664" s="107"/>
      <c r="GE664" s="113"/>
      <c r="GF664" s="113"/>
      <c r="GG664" s="113"/>
      <c r="GH664" s="113"/>
      <c r="GI664" s="113"/>
      <c r="GJ664" s="113"/>
      <c r="GK664" s="113"/>
      <c r="GL664" s="107"/>
      <c r="GM664" s="107"/>
      <c r="GN664" s="107"/>
      <c r="HK664" s="115"/>
      <c r="HL664" s="115"/>
      <c r="HN664" s="116"/>
      <c r="HO664" s="116"/>
      <c r="HP664" s="116"/>
      <c r="HQ664" s="117"/>
      <c r="HR664" s="118"/>
      <c r="HS664" s="105"/>
      <c r="HT664" s="119"/>
      <c r="HU664" s="119"/>
      <c r="HV664" s="119"/>
      <c r="HW664" s="119"/>
    </row>
    <row r="665" spans="1:231" ht="12.75" hidden="1" customHeight="1" x14ac:dyDescent="0.25">
      <c r="A665" s="110"/>
      <c r="B665" s="110"/>
      <c r="C665" s="107"/>
      <c r="D665" s="107"/>
      <c r="E665" s="109"/>
      <c r="F665" s="107"/>
      <c r="G665" s="107"/>
      <c r="H665" s="107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Y665" s="107"/>
      <c r="Z665" s="107"/>
      <c r="AA665" s="107"/>
      <c r="AB665" s="110"/>
      <c r="AC665" s="110"/>
      <c r="AD665" s="107"/>
      <c r="AE665" s="107"/>
      <c r="AF665" s="107"/>
      <c r="AG665" s="107"/>
      <c r="AH665" s="107"/>
      <c r="AI665" s="107"/>
      <c r="AJ665" s="110"/>
      <c r="AK665" s="110"/>
      <c r="AL665" s="107"/>
      <c r="AM665" s="107"/>
      <c r="AN665" s="110"/>
      <c r="AO665" s="110"/>
      <c r="AP665" s="107"/>
      <c r="AQ665" s="107"/>
      <c r="AR665" s="107"/>
      <c r="AS665" s="107"/>
      <c r="AT665" s="107"/>
      <c r="AU665" s="111"/>
      <c r="AV665" s="111"/>
      <c r="AW665" s="111"/>
      <c r="AX665" s="111"/>
      <c r="AY665" s="111"/>
      <c r="AZ665" s="111"/>
      <c r="BA665" s="111"/>
      <c r="BB665" s="111"/>
      <c r="BC665" s="111"/>
      <c r="BD665" s="111"/>
      <c r="BE665" s="111"/>
      <c r="BF665" s="111"/>
      <c r="BG665" s="107"/>
      <c r="BH665" s="112"/>
      <c r="BI665" s="111"/>
      <c r="BJ665" s="112"/>
      <c r="BK665" s="112"/>
      <c r="BL665" s="111"/>
      <c r="BM665" s="112"/>
      <c r="BN665" s="112"/>
      <c r="BO665" s="111"/>
      <c r="BP665" s="112"/>
      <c r="BQ665" s="112"/>
      <c r="BR665" s="111"/>
      <c r="BS665" s="107"/>
      <c r="BT665" s="107"/>
      <c r="BU665" s="112"/>
      <c r="BV665" s="107"/>
      <c r="BW665" s="107"/>
      <c r="BX665" s="107"/>
      <c r="BY665" s="107"/>
      <c r="BZ665" s="107"/>
      <c r="CA665" s="107"/>
      <c r="CB665" s="107"/>
      <c r="CC665" s="107"/>
      <c r="CD665" s="107"/>
      <c r="CE665" s="107"/>
      <c r="CF665" s="107"/>
      <c r="CG665" s="107"/>
      <c r="CH665" s="112"/>
      <c r="CI665" s="107"/>
      <c r="CJ665" s="107"/>
      <c r="CK665" s="107"/>
      <c r="CL665" s="107"/>
      <c r="CM665" s="107"/>
      <c r="CN665" s="107"/>
      <c r="CO665" s="107"/>
      <c r="CP665" s="107"/>
      <c r="CQ665" s="107"/>
      <c r="CR665" s="107"/>
      <c r="CS665" s="107"/>
      <c r="CT665" s="107"/>
      <c r="CU665" s="107"/>
      <c r="CV665" s="107"/>
      <c r="CW665" s="107"/>
      <c r="CX665" s="112"/>
      <c r="CY665" s="107"/>
      <c r="CZ665" s="107"/>
      <c r="DA665" s="112"/>
      <c r="DB665" s="107"/>
      <c r="DC665" s="107"/>
      <c r="DD665" s="112"/>
      <c r="DE665" s="107"/>
      <c r="DF665" s="107"/>
      <c r="DG665" s="107"/>
      <c r="DH665" s="112"/>
      <c r="DI665" s="107"/>
      <c r="DJ665" s="107"/>
      <c r="DK665" s="112"/>
      <c r="DL665" s="107"/>
      <c r="DM665" s="107"/>
      <c r="DN665" s="112"/>
      <c r="DO665" s="107"/>
      <c r="DP665" s="107"/>
      <c r="DQ665" s="112"/>
      <c r="DR665" s="107"/>
      <c r="DS665" s="107"/>
      <c r="DT665" s="107"/>
      <c r="DU665" s="112"/>
      <c r="DV665" s="107"/>
      <c r="DW665" s="107"/>
      <c r="DX665" s="112"/>
      <c r="DY665" s="107"/>
      <c r="DZ665" s="107"/>
      <c r="EA665" s="112"/>
      <c r="EB665" s="107"/>
      <c r="EC665" s="107"/>
      <c r="ED665" s="112"/>
      <c r="EE665" s="107"/>
      <c r="EF665" s="107"/>
      <c r="EG665" s="107"/>
      <c r="EH665" s="112"/>
      <c r="EI665" s="107"/>
      <c r="EJ665" s="107"/>
      <c r="EK665" s="112"/>
      <c r="EL665" s="107"/>
      <c r="EM665" s="107"/>
      <c r="EN665" s="112"/>
      <c r="EO665" s="107"/>
      <c r="EP665" s="107"/>
      <c r="EQ665" s="112"/>
      <c r="ER665" s="107"/>
      <c r="ES665" s="107"/>
      <c r="ET665" s="112"/>
      <c r="EU665" s="107"/>
      <c r="EV665" s="107"/>
      <c r="EW665" s="112"/>
      <c r="EX665" s="107"/>
      <c r="EY665" s="107"/>
      <c r="EZ665" s="112"/>
      <c r="FA665" s="107"/>
      <c r="FB665" s="107"/>
      <c r="FC665" s="112"/>
      <c r="FD665" s="107"/>
      <c r="FE665" s="107"/>
      <c r="FF665" s="107"/>
      <c r="FG665" s="112"/>
      <c r="FH665" s="107"/>
      <c r="FI665" s="107"/>
      <c r="FJ665" s="112"/>
      <c r="FK665" s="107"/>
      <c r="FL665" s="107"/>
      <c r="FM665" s="107"/>
      <c r="FN665" s="112"/>
      <c r="FO665" s="107"/>
      <c r="FP665" s="107"/>
      <c r="FQ665" s="112"/>
      <c r="FR665" s="107"/>
      <c r="FS665" s="107"/>
      <c r="FT665" s="107"/>
      <c r="FU665" s="107"/>
      <c r="FV665" s="107"/>
      <c r="FW665" s="107"/>
      <c r="FX665" s="107"/>
      <c r="FY665" s="107"/>
      <c r="FZ665" s="107"/>
      <c r="GA665" s="107"/>
      <c r="GB665" s="107"/>
      <c r="GC665" s="107"/>
      <c r="GD665" s="107"/>
      <c r="GE665" s="113"/>
      <c r="GF665" s="113"/>
      <c r="GG665" s="113"/>
      <c r="GH665" s="113"/>
      <c r="GI665" s="113"/>
      <c r="GJ665" s="113"/>
      <c r="GK665" s="113"/>
      <c r="GL665" s="107"/>
      <c r="GM665" s="107"/>
      <c r="GN665" s="107"/>
      <c r="HK665" s="115"/>
      <c r="HL665" s="115"/>
      <c r="HN665" s="116"/>
      <c r="HO665" s="116"/>
      <c r="HP665" s="116"/>
      <c r="HQ665" s="117"/>
      <c r="HR665" s="118"/>
      <c r="HS665" s="105"/>
      <c r="HT665" s="119"/>
      <c r="HU665" s="119"/>
      <c r="HV665" s="119"/>
      <c r="HW665" s="119"/>
    </row>
    <row r="666" spans="1:231" ht="12.75" hidden="1" customHeight="1" x14ac:dyDescent="0.25">
      <c r="A666" s="110"/>
      <c r="B666" s="110"/>
      <c r="C666" s="107"/>
      <c r="D666" s="108"/>
      <c r="E666" s="109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Y666" s="107"/>
      <c r="Z666" s="107"/>
      <c r="AA666" s="107"/>
      <c r="AB666" s="110"/>
      <c r="AC666" s="110"/>
      <c r="AD666" s="107"/>
      <c r="AE666" s="107"/>
      <c r="AF666" s="107"/>
      <c r="AG666" s="107"/>
      <c r="AH666" s="107"/>
      <c r="AI666" s="107"/>
      <c r="AJ666" s="110"/>
      <c r="AK666" s="110"/>
      <c r="AL666" s="107"/>
      <c r="AM666" s="107"/>
      <c r="AN666" s="110"/>
      <c r="AO666" s="110"/>
      <c r="AP666" s="107"/>
      <c r="AQ666" s="107"/>
      <c r="AR666" s="107"/>
      <c r="AS666" s="107"/>
      <c r="AT666" s="107"/>
      <c r="AU666" s="111"/>
      <c r="AV666" s="111"/>
      <c r="AW666" s="111"/>
      <c r="AX666" s="111"/>
      <c r="AY666" s="111"/>
      <c r="AZ666" s="111"/>
      <c r="BA666" s="111"/>
      <c r="BB666" s="111"/>
      <c r="BC666" s="111"/>
      <c r="BD666" s="111"/>
      <c r="BE666" s="111"/>
      <c r="BF666" s="111"/>
      <c r="BG666" s="107"/>
      <c r="BH666" s="112"/>
      <c r="BI666" s="111"/>
      <c r="BJ666" s="112"/>
      <c r="BK666" s="112"/>
      <c r="BL666" s="111"/>
      <c r="BM666" s="112"/>
      <c r="BN666" s="112"/>
      <c r="BO666" s="111"/>
      <c r="BP666" s="112"/>
      <c r="BQ666" s="112"/>
      <c r="BR666" s="111"/>
      <c r="BS666" s="107"/>
      <c r="BT666" s="107"/>
      <c r="BU666" s="112"/>
      <c r="BV666" s="107"/>
      <c r="BW666" s="107"/>
      <c r="BX666" s="107"/>
      <c r="BY666" s="107"/>
      <c r="BZ666" s="107"/>
      <c r="CA666" s="107"/>
      <c r="CB666" s="107"/>
      <c r="CC666" s="107"/>
      <c r="CD666" s="107"/>
      <c r="CE666" s="107"/>
      <c r="CF666" s="107"/>
      <c r="CG666" s="107"/>
      <c r="CH666" s="112"/>
      <c r="CI666" s="107"/>
      <c r="CJ666" s="107"/>
      <c r="CK666" s="107"/>
      <c r="CL666" s="107"/>
      <c r="CM666" s="107"/>
      <c r="CN666" s="107"/>
      <c r="CO666" s="107"/>
      <c r="CP666" s="107"/>
      <c r="CQ666" s="107"/>
      <c r="CR666" s="107"/>
      <c r="CS666" s="107"/>
      <c r="CT666" s="107"/>
      <c r="CU666" s="107"/>
      <c r="CV666" s="107"/>
      <c r="CW666" s="107"/>
      <c r="CX666" s="112"/>
      <c r="CY666" s="107"/>
      <c r="CZ666" s="107"/>
      <c r="DA666" s="112"/>
      <c r="DB666" s="107"/>
      <c r="DC666" s="107"/>
      <c r="DD666" s="112"/>
      <c r="DE666" s="107"/>
      <c r="DF666" s="107"/>
      <c r="DG666" s="107"/>
      <c r="DH666" s="112"/>
      <c r="DI666" s="107"/>
      <c r="DJ666" s="107"/>
      <c r="DK666" s="112"/>
      <c r="DL666" s="107"/>
      <c r="DM666" s="107"/>
      <c r="DN666" s="112"/>
      <c r="DO666" s="107"/>
      <c r="DP666" s="107"/>
      <c r="DQ666" s="112"/>
      <c r="DR666" s="107"/>
      <c r="DS666" s="107"/>
      <c r="DT666" s="107"/>
      <c r="DU666" s="112"/>
      <c r="DV666" s="107"/>
      <c r="DW666" s="107"/>
      <c r="DX666" s="112"/>
      <c r="DY666" s="107"/>
      <c r="DZ666" s="107"/>
      <c r="EA666" s="112"/>
      <c r="EB666" s="107"/>
      <c r="EC666" s="107"/>
      <c r="ED666" s="112"/>
      <c r="EE666" s="107"/>
      <c r="EF666" s="107"/>
      <c r="EG666" s="107"/>
      <c r="EH666" s="112"/>
      <c r="EI666" s="107"/>
      <c r="EJ666" s="107"/>
      <c r="EK666" s="112"/>
      <c r="EL666" s="107"/>
      <c r="EM666" s="107"/>
      <c r="EN666" s="112"/>
      <c r="EO666" s="107"/>
      <c r="EP666" s="107"/>
      <c r="EQ666" s="112"/>
      <c r="ER666" s="107"/>
      <c r="ES666" s="107"/>
      <c r="ET666" s="112"/>
      <c r="EU666" s="107"/>
      <c r="EV666" s="107"/>
      <c r="EW666" s="112"/>
      <c r="EX666" s="107"/>
      <c r="EY666" s="107"/>
      <c r="EZ666" s="112"/>
      <c r="FA666" s="107"/>
      <c r="FB666" s="107"/>
      <c r="FC666" s="112"/>
      <c r="FD666" s="107"/>
      <c r="FE666" s="107"/>
      <c r="FF666" s="107"/>
      <c r="FG666" s="112"/>
      <c r="FH666" s="107"/>
      <c r="FI666" s="107"/>
      <c r="FJ666" s="112"/>
      <c r="FK666" s="107"/>
      <c r="FL666" s="107"/>
      <c r="FM666" s="107"/>
      <c r="FN666" s="112"/>
      <c r="FO666" s="107"/>
      <c r="FP666" s="107"/>
      <c r="FQ666" s="112"/>
      <c r="FR666" s="107"/>
      <c r="FS666" s="107"/>
      <c r="FT666" s="107"/>
      <c r="FU666" s="107"/>
      <c r="FV666" s="107"/>
      <c r="FW666" s="107"/>
      <c r="FX666" s="107"/>
      <c r="FY666" s="107"/>
      <c r="FZ666" s="107"/>
      <c r="GA666" s="107"/>
      <c r="GB666" s="107"/>
      <c r="GC666" s="107"/>
      <c r="GD666" s="107"/>
      <c r="GE666" s="113"/>
      <c r="GF666" s="113"/>
      <c r="GG666" s="113"/>
      <c r="GH666" s="113"/>
      <c r="GI666" s="113"/>
      <c r="GJ666" s="113"/>
      <c r="GK666" s="113"/>
      <c r="GL666" s="107"/>
      <c r="GM666" s="107"/>
      <c r="GN666" s="107"/>
      <c r="HK666" s="115"/>
      <c r="HL666" s="115"/>
      <c r="HN666" s="116"/>
      <c r="HO666" s="116"/>
      <c r="HP666" s="116"/>
      <c r="HQ666" s="117"/>
      <c r="HR666" s="118"/>
      <c r="HS666" s="105"/>
      <c r="HT666" s="119"/>
      <c r="HU666" s="119"/>
      <c r="HV666" s="119"/>
      <c r="HW666" s="119"/>
    </row>
    <row r="667" spans="1:231" hidden="1" x14ac:dyDescent="0.25">
      <c r="A667" s="110"/>
      <c r="B667" s="110"/>
      <c r="C667" s="107"/>
      <c r="D667" s="108"/>
      <c r="E667" s="109"/>
      <c r="F667" s="107"/>
      <c r="G667" s="107"/>
      <c r="H667" s="107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Y667" s="107"/>
      <c r="Z667" s="107"/>
      <c r="AA667" s="107"/>
      <c r="AB667" s="110"/>
      <c r="AC667" s="110"/>
      <c r="AD667" s="107"/>
      <c r="AE667" s="107"/>
      <c r="AF667" s="107"/>
      <c r="AG667" s="107"/>
      <c r="AH667" s="107"/>
      <c r="AI667" s="107"/>
      <c r="AJ667" s="110"/>
      <c r="AK667" s="110"/>
      <c r="AL667" s="107"/>
      <c r="AM667" s="107"/>
      <c r="AN667" s="110"/>
      <c r="AO667" s="110"/>
      <c r="AP667" s="107"/>
      <c r="AQ667" s="107"/>
      <c r="AR667" s="107"/>
      <c r="AS667" s="107"/>
      <c r="AT667" s="107"/>
      <c r="AU667" s="111"/>
      <c r="AV667" s="111"/>
      <c r="AW667" s="111"/>
      <c r="AX667" s="111"/>
      <c r="AY667" s="111"/>
      <c r="AZ667" s="111"/>
      <c r="BA667" s="111"/>
      <c r="BB667" s="111"/>
      <c r="BC667" s="111"/>
      <c r="BD667" s="111"/>
      <c r="BE667" s="111"/>
      <c r="BF667" s="111"/>
      <c r="BG667" s="107"/>
      <c r="BH667" s="112"/>
      <c r="BI667" s="111"/>
      <c r="BJ667" s="112"/>
      <c r="BK667" s="112"/>
      <c r="BL667" s="111"/>
      <c r="BM667" s="112"/>
      <c r="BN667" s="112"/>
      <c r="BO667" s="111"/>
      <c r="BP667" s="112"/>
      <c r="BQ667" s="112"/>
      <c r="BR667" s="111"/>
      <c r="BS667" s="107"/>
      <c r="BT667" s="107"/>
      <c r="BU667" s="112"/>
      <c r="BV667" s="107"/>
      <c r="BW667" s="107"/>
      <c r="BX667" s="107"/>
      <c r="BY667" s="107"/>
      <c r="BZ667" s="107"/>
      <c r="CA667" s="107"/>
      <c r="CB667" s="107"/>
      <c r="CC667" s="107"/>
      <c r="CD667" s="107"/>
      <c r="CE667" s="107"/>
      <c r="CF667" s="107"/>
      <c r="CG667" s="107"/>
      <c r="CH667" s="112"/>
      <c r="CI667" s="107"/>
      <c r="CJ667" s="107"/>
      <c r="CK667" s="107"/>
      <c r="CL667" s="107"/>
      <c r="CM667" s="107"/>
      <c r="CN667" s="107"/>
      <c r="CO667" s="107"/>
      <c r="CP667" s="107"/>
      <c r="CQ667" s="107"/>
      <c r="CR667" s="107"/>
      <c r="CS667" s="107"/>
      <c r="CT667" s="107"/>
      <c r="CU667" s="107"/>
      <c r="CV667" s="107"/>
      <c r="CW667" s="107"/>
      <c r="CX667" s="112"/>
      <c r="CY667" s="107"/>
      <c r="CZ667" s="107"/>
      <c r="DA667" s="112"/>
      <c r="DB667" s="107"/>
      <c r="DC667" s="107"/>
      <c r="DD667" s="112"/>
      <c r="DE667" s="107"/>
      <c r="DF667" s="107"/>
      <c r="DG667" s="107"/>
      <c r="DH667" s="112"/>
      <c r="DI667" s="107"/>
      <c r="DJ667" s="107"/>
      <c r="DK667" s="112"/>
      <c r="DL667" s="107"/>
      <c r="DM667" s="107"/>
      <c r="DN667" s="112"/>
      <c r="DO667" s="107"/>
      <c r="DP667" s="107"/>
      <c r="DQ667" s="112"/>
      <c r="DR667" s="107"/>
      <c r="DS667" s="107"/>
      <c r="DT667" s="107"/>
      <c r="DU667" s="112"/>
      <c r="DV667" s="107"/>
      <c r="DW667" s="107"/>
      <c r="DX667" s="112"/>
      <c r="DY667" s="107"/>
      <c r="DZ667" s="107"/>
      <c r="EA667" s="112"/>
      <c r="EB667" s="107"/>
      <c r="EC667" s="107"/>
      <c r="ED667" s="112"/>
      <c r="EE667" s="107"/>
      <c r="EF667" s="107"/>
      <c r="EG667" s="107"/>
      <c r="EH667" s="112"/>
      <c r="EI667" s="107"/>
      <c r="EJ667" s="107"/>
      <c r="EK667" s="112"/>
      <c r="EL667" s="107"/>
      <c r="EM667" s="107"/>
      <c r="EN667" s="112"/>
      <c r="EO667" s="107"/>
      <c r="EP667" s="107"/>
      <c r="EQ667" s="112"/>
      <c r="ER667" s="107"/>
      <c r="ES667" s="107"/>
      <c r="ET667" s="112"/>
      <c r="EU667" s="107"/>
      <c r="EV667" s="107"/>
      <c r="EW667" s="112"/>
      <c r="EX667" s="107"/>
      <c r="EY667" s="107"/>
      <c r="EZ667" s="112"/>
      <c r="FA667" s="107"/>
      <c r="FB667" s="107"/>
      <c r="FC667" s="112"/>
      <c r="FD667" s="107"/>
      <c r="FE667" s="107"/>
      <c r="FF667" s="107"/>
      <c r="FG667" s="112"/>
      <c r="FH667" s="107"/>
      <c r="FI667" s="107"/>
      <c r="FJ667" s="112"/>
      <c r="FK667" s="107"/>
      <c r="FL667" s="107"/>
      <c r="FM667" s="107"/>
      <c r="FN667" s="112"/>
      <c r="FO667" s="107"/>
      <c r="FP667" s="107"/>
      <c r="FQ667" s="112"/>
      <c r="FR667" s="107"/>
      <c r="FS667" s="107"/>
      <c r="FT667" s="107"/>
      <c r="FU667" s="107"/>
      <c r="FV667" s="107"/>
      <c r="FW667" s="107"/>
      <c r="FX667" s="107"/>
      <c r="FY667" s="107"/>
      <c r="FZ667" s="107"/>
      <c r="GA667" s="107"/>
      <c r="GB667" s="107"/>
      <c r="GC667" s="107"/>
      <c r="GD667" s="107"/>
      <c r="GE667" s="113"/>
      <c r="GF667" s="113"/>
      <c r="GG667" s="113"/>
      <c r="GH667" s="113"/>
      <c r="GI667" s="113"/>
      <c r="GJ667" s="113"/>
      <c r="GK667" s="113"/>
      <c r="GL667" s="107"/>
      <c r="GM667" s="107"/>
      <c r="GN667" s="107"/>
      <c r="HK667" s="115"/>
      <c r="HL667" s="115"/>
      <c r="HN667" s="116"/>
      <c r="HO667" s="116"/>
      <c r="HP667" s="116"/>
      <c r="HQ667" s="117"/>
      <c r="HR667" s="118"/>
      <c r="HS667" s="105"/>
      <c r="HT667" s="119"/>
      <c r="HU667" s="119"/>
      <c r="HV667" s="119"/>
      <c r="HW667" s="119"/>
    </row>
    <row r="668" spans="1:231" ht="12.75" hidden="1" customHeight="1" x14ac:dyDescent="0.25">
      <c r="A668" s="110"/>
      <c r="B668" s="110"/>
      <c r="C668" s="107"/>
      <c r="D668" s="108"/>
      <c r="E668" s="109"/>
      <c r="F668" s="107"/>
      <c r="G668" s="107"/>
      <c r="H668" s="107"/>
      <c r="I668" s="107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Y668" s="107"/>
      <c r="Z668" s="107"/>
      <c r="AA668" s="107"/>
      <c r="AB668" s="110"/>
      <c r="AC668" s="110"/>
      <c r="AD668" s="107"/>
      <c r="AE668" s="107"/>
      <c r="AF668" s="107"/>
      <c r="AG668" s="107"/>
      <c r="AH668" s="107"/>
      <c r="AI668" s="107"/>
      <c r="AJ668" s="110"/>
      <c r="AK668" s="110"/>
      <c r="AL668" s="107"/>
      <c r="AM668" s="107"/>
      <c r="AN668" s="110"/>
      <c r="AO668" s="110"/>
      <c r="AP668" s="107"/>
      <c r="AQ668" s="107"/>
      <c r="AR668" s="107"/>
      <c r="AS668" s="107"/>
      <c r="AT668" s="107"/>
      <c r="AU668" s="111"/>
      <c r="AV668" s="111"/>
      <c r="AW668" s="111"/>
      <c r="AX668" s="111"/>
      <c r="AY668" s="111"/>
      <c r="AZ668" s="111"/>
      <c r="BA668" s="111"/>
      <c r="BB668" s="111"/>
      <c r="BC668" s="111"/>
      <c r="BD668" s="111"/>
      <c r="BE668" s="111"/>
      <c r="BF668" s="111"/>
      <c r="BG668" s="107"/>
      <c r="BH668" s="112"/>
      <c r="BI668" s="111"/>
      <c r="BJ668" s="112"/>
      <c r="BK668" s="112"/>
      <c r="BL668" s="111"/>
      <c r="BM668" s="112"/>
      <c r="BN668" s="112"/>
      <c r="BO668" s="111"/>
      <c r="BP668" s="112"/>
      <c r="BQ668" s="112"/>
      <c r="BR668" s="111"/>
      <c r="BS668" s="107"/>
      <c r="BT668" s="107"/>
      <c r="BU668" s="112"/>
      <c r="BV668" s="107"/>
      <c r="BW668" s="107"/>
      <c r="BX668" s="107"/>
      <c r="BY668" s="107"/>
      <c r="BZ668" s="107"/>
      <c r="CA668" s="107"/>
      <c r="CB668" s="107"/>
      <c r="CC668" s="107"/>
      <c r="CD668" s="107"/>
      <c r="CE668" s="107"/>
      <c r="CF668" s="107"/>
      <c r="CG668" s="107"/>
      <c r="CH668" s="112"/>
      <c r="CI668" s="107"/>
      <c r="CJ668" s="107"/>
      <c r="CK668" s="107"/>
      <c r="CL668" s="107"/>
      <c r="CM668" s="107"/>
      <c r="CN668" s="107"/>
      <c r="CO668" s="107"/>
      <c r="CP668" s="107"/>
      <c r="CQ668" s="107"/>
      <c r="CR668" s="107"/>
      <c r="CS668" s="107"/>
      <c r="CT668" s="107"/>
      <c r="CU668" s="107"/>
      <c r="CV668" s="107"/>
      <c r="CW668" s="107"/>
      <c r="CX668" s="112"/>
      <c r="CY668" s="107"/>
      <c r="CZ668" s="107"/>
      <c r="DA668" s="112"/>
      <c r="DB668" s="107"/>
      <c r="DC668" s="107"/>
      <c r="DD668" s="112"/>
      <c r="DE668" s="107"/>
      <c r="DF668" s="107"/>
      <c r="DG668" s="107"/>
      <c r="DH668" s="112"/>
      <c r="DI668" s="107"/>
      <c r="DJ668" s="107"/>
      <c r="DK668" s="112"/>
      <c r="DL668" s="107"/>
      <c r="DM668" s="107"/>
      <c r="DN668" s="112"/>
      <c r="DO668" s="107"/>
      <c r="DP668" s="107"/>
      <c r="DQ668" s="112"/>
      <c r="DR668" s="107"/>
      <c r="DS668" s="107"/>
      <c r="DT668" s="107"/>
      <c r="DU668" s="112"/>
      <c r="DV668" s="107"/>
      <c r="DW668" s="107"/>
      <c r="DX668" s="112"/>
      <c r="DY668" s="107"/>
      <c r="DZ668" s="107"/>
      <c r="EA668" s="112"/>
      <c r="EB668" s="107"/>
      <c r="EC668" s="107"/>
      <c r="ED668" s="112"/>
      <c r="EE668" s="107"/>
      <c r="EF668" s="107"/>
      <c r="EG668" s="107"/>
      <c r="EH668" s="112"/>
      <c r="EI668" s="107"/>
      <c r="EJ668" s="107"/>
      <c r="EK668" s="112"/>
      <c r="EL668" s="107"/>
      <c r="EM668" s="107"/>
      <c r="EN668" s="112"/>
      <c r="EO668" s="107"/>
      <c r="EP668" s="107"/>
      <c r="EQ668" s="112"/>
      <c r="ER668" s="107"/>
      <c r="ES668" s="107"/>
      <c r="ET668" s="112"/>
      <c r="EU668" s="107"/>
      <c r="EV668" s="107"/>
      <c r="EW668" s="112"/>
      <c r="EX668" s="107"/>
      <c r="EY668" s="107"/>
      <c r="EZ668" s="112"/>
      <c r="FA668" s="107"/>
      <c r="FB668" s="107"/>
      <c r="FC668" s="112"/>
      <c r="FD668" s="107"/>
      <c r="FE668" s="107"/>
      <c r="FF668" s="107"/>
      <c r="FG668" s="112"/>
      <c r="FH668" s="107"/>
      <c r="FI668" s="107"/>
      <c r="FJ668" s="112"/>
      <c r="FK668" s="107"/>
      <c r="FL668" s="107"/>
      <c r="FM668" s="107"/>
      <c r="FN668" s="112"/>
      <c r="FO668" s="107"/>
      <c r="FP668" s="107"/>
      <c r="FQ668" s="112"/>
      <c r="FR668" s="107"/>
      <c r="FS668" s="107"/>
      <c r="FT668" s="107"/>
      <c r="FU668" s="107"/>
      <c r="FV668" s="107"/>
      <c r="FW668" s="107"/>
      <c r="FX668" s="107"/>
      <c r="FY668" s="107"/>
      <c r="FZ668" s="107"/>
      <c r="GA668" s="107"/>
      <c r="GB668" s="107"/>
      <c r="GC668" s="107"/>
      <c r="GD668" s="107"/>
      <c r="GE668" s="113"/>
      <c r="GF668" s="113"/>
      <c r="GG668" s="113"/>
      <c r="GH668" s="113"/>
      <c r="GI668" s="113"/>
      <c r="GJ668" s="113"/>
      <c r="GK668" s="113"/>
      <c r="GL668" s="107"/>
      <c r="GM668" s="107"/>
      <c r="GN668" s="107"/>
      <c r="HK668" s="115"/>
      <c r="HL668" s="115"/>
      <c r="HN668" s="116"/>
      <c r="HO668" s="116"/>
      <c r="HP668" s="116"/>
      <c r="HQ668" s="117"/>
      <c r="HR668" s="118"/>
      <c r="HS668" s="105"/>
      <c r="HT668" s="119"/>
      <c r="HU668" s="119"/>
      <c r="HV668" s="119"/>
      <c r="HW668" s="119"/>
    </row>
    <row r="669" spans="1:231" ht="12.75" hidden="1" customHeight="1" x14ac:dyDescent="0.25">
      <c r="A669" s="110"/>
      <c r="B669" s="110"/>
      <c r="C669" s="107"/>
      <c r="D669" s="108"/>
      <c r="E669" s="109"/>
      <c r="F669" s="107"/>
      <c r="G669" s="107"/>
      <c r="H669" s="107"/>
      <c r="I669" s="107"/>
      <c r="J669" s="107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Y669" s="107"/>
      <c r="Z669" s="107"/>
      <c r="AA669" s="107"/>
      <c r="AB669" s="110"/>
      <c r="AC669" s="110"/>
      <c r="AD669" s="107"/>
      <c r="AE669" s="107"/>
      <c r="AF669" s="107"/>
      <c r="AG669" s="107"/>
      <c r="AH669" s="107"/>
      <c r="AI669" s="107"/>
      <c r="AJ669" s="110"/>
      <c r="AK669" s="110"/>
      <c r="AL669" s="107"/>
      <c r="AM669" s="107"/>
      <c r="AN669" s="110"/>
      <c r="AO669" s="110"/>
      <c r="AP669" s="107"/>
      <c r="AQ669" s="107"/>
      <c r="AR669" s="107"/>
      <c r="AS669" s="107"/>
      <c r="AT669" s="107"/>
      <c r="AU669" s="111"/>
      <c r="AV669" s="111"/>
      <c r="AW669" s="111"/>
      <c r="AX669" s="111"/>
      <c r="AY669" s="111"/>
      <c r="AZ669" s="111"/>
      <c r="BA669" s="111"/>
      <c r="BB669" s="111"/>
      <c r="BC669" s="111"/>
      <c r="BD669" s="111"/>
      <c r="BE669" s="111"/>
      <c r="BF669" s="111"/>
      <c r="BG669" s="107"/>
      <c r="BH669" s="112"/>
      <c r="BI669" s="111"/>
      <c r="BJ669" s="112"/>
      <c r="BK669" s="112"/>
      <c r="BL669" s="111"/>
      <c r="BM669" s="112"/>
      <c r="BN669" s="112"/>
      <c r="BO669" s="111"/>
      <c r="BP669" s="112"/>
      <c r="BQ669" s="112"/>
      <c r="BR669" s="111"/>
      <c r="BS669" s="107"/>
      <c r="BT669" s="107"/>
      <c r="BU669" s="112"/>
      <c r="BV669" s="107"/>
      <c r="BW669" s="107"/>
      <c r="BX669" s="107"/>
      <c r="BY669" s="107"/>
      <c r="BZ669" s="107"/>
      <c r="CA669" s="107"/>
      <c r="CB669" s="107"/>
      <c r="CC669" s="107"/>
      <c r="CD669" s="107"/>
      <c r="CE669" s="107"/>
      <c r="CF669" s="107"/>
      <c r="CG669" s="107"/>
      <c r="CH669" s="112"/>
      <c r="CI669" s="107"/>
      <c r="CJ669" s="107"/>
      <c r="CK669" s="107"/>
      <c r="CL669" s="107"/>
      <c r="CM669" s="107"/>
      <c r="CN669" s="107"/>
      <c r="CO669" s="107"/>
      <c r="CP669" s="107"/>
      <c r="CQ669" s="107"/>
      <c r="CR669" s="107"/>
      <c r="CS669" s="107"/>
      <c r="CT669" s="107"/>
      <c r="CU669" s="107"/>
      <c r="CV669" s="107"/>
      <c r="CW669" s="107"/>
      <c r="CX669" s="112"/>
      <c r="CY669" s="107"/>
      <c r="CZ669" s="107"/>
      <c r="DA669" s="112"/>
      <c r="DB669" s="107"/>
      <c r="DC669" s="107"/>
      <c r="DD669" s="112"/>
      <c r="DE669" s="107"/>
      <c r="DF669" s="107"/>
      <c r="DG669" s="107"/>
      <c r="DH669" s="112"/>
      <c r="DI669" s="107"/>
      <c r="DJ669" s="107"/>
      <c r="DK669" s="112"/>
      <c r="DL669" s="107"/>
      <c r="DM669" s="107"/>
      <c r="DN669" s="112"/>
      <c r="DO669" s="107"/>
      <c r="DP669" s="107"/>
      <c r="DQ669" s="112"/>
      <c r="DR669" s="107"/>
      <c r="DS669" s="107"/>
      <c r="DT669" s="107"/>
      <c r="DU669" s="112"/>
      <c r="DV669" s="107"/>
      <c r="DW669" s="107"/>
      <c r="DX669" s="112"/>
      <c r="DY669" s="107"/>
      <c r="DZ669" s="107"/>
      <c r="EA669" s="112"/>
      <c r="EB669" s="107"/>
      <c r="EC669" s="107"/>
      <c r="ED669" s="112"/>
      <c r="EE669" s="107"/>
      <c r="EF669" s="107"/>
      <c r="EG669" s="107"/>
      <c r="EH669" s="112"/>
      <c r="EI669" s="107"/>
      <c r="EJ669" s="107"/>
      <c r="EK669" s="112"/>
      <c r="EL669" s="107"/>
      <c r="EM669" s="107"/>
      <c r="EN669" s="112"/>
      <c r="EO669" s="107"/>
      <c r="EP669" s="107"/>
      <c r="EQ669" s="112"/>
      <c r="ER669" s="107"/>
      <c r="ES669" s="107"/>
      <c r="ET669" s="112"/>
      <c r="EU669" s="107"/>
      <c r="EV669" s="107"/>
      <c r="EW669" s="112"/>
      <c r="EX669" s="107"/>
      <c r="EY669" s="107"/>
      <c r="EZ669" s="112"/>
      <c r="FA669" s="107"/>
      <c r="FB669" s="107"/>
      <c r="FC669" s="112"/>
      <c r="FD669" s="107"/>
      <c r="FE669" s="107"/>
      <c r="FF669" s="107"/>
      <c r="FG669" s="112"/>
      <c r="FH669" s="107"/>
      <c r="FI669" s="107"/>
      <c r="FJ669" s="112"/>
      <c r="FK669" s="107"/>
      <c r="FL669" s="107"/>
      <c r="FM669" s="107"/>
      <c r="FN669" s="112"/>
      <c r="FO669" s="107"/>
      <c r="FP669" s="107"/>
      <c r="FQ669" s="112"/>
      <c r="FR669" s="107"/>
      <c r="FS669" s="107"/>
      <c r="FT669" s="107"/>
      <c r="FU669" s="107"/>
      <c r="FV669" s="107"/>
      <c r="FW669" s="107"/>
      <c r="FX669" s="107"/>
      <c r="FY669" s="107"/>
      <c r="FZ669" s="107"/>
      <c r="GA669" s="107"/>
      <c r="GB669" s="107"/>
      <c r="GC669" s="107"/>
      <c r="GD669" s="107"/>
      <c r="GE669" s="113"/>
      <c r="GF669" s="113"/>
      <c r="GG669" s="113"/>
      <c r="GH669" s="113"/>
      <c r="GI669" s="113"/>
      <c r="GJ669" s="113"/>
      <c r="GK669" s="113"/>
      <c r="GL669" s="107"/>
      <c r="GM669" s="107"/>
      <c r="GN669" s="107"/>
      <c r="HK669" s="115"/>
      <c r="HL669" s="115"/>
      <c r="HN669" s="116"/>
      <c r="HO669" s="116"/>
      <c r="HP669" s="116"/>
      <c r="HQ669" s="117"/>
      <c r="HR669" s="118"/>
      <c r="HS669" s="105"/>
      <c r="HT669" s="119"/>
      <c r="HU669" s="119"/>
      <c r="HV669" s="119"/>
      <c r="HW669" s="119"/>
    </row>
    <row r="670" spans="1:231" ht="12.75" hidden="1" customHeight="1" x14ac:dyDescent="0.25">
      <c r="A670" s="110"/>
      <c r="B670" s="110"/>
      <c r="C670" s="107"/>
      <c r="D670" s="107"/>
      <c r="E670" s="109"/>
      <c r="F670" s="107"/>
      <c r="G670" s="107"/>
      <c r="H670" s="107"/>
      <c r="I670" s="107"/>
      <c r="J670" s="107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Y670" s="107"/>
      <c r="Z670" s="107"/>
      <c r="AA670" s="107"/>
      <c r="AB670" s="110"/>
      <c r="AC670" s="110"/>
      <c r="AD670" s="107"/>
      <c r="AE670" s="107"/>
      <c r="AF670" s="107"/>
      <c r="AG670" s="107"/>
      <c r="AH670" s="107"/>
      <c r="AI670" s="107"/>
      <c r="AJ670" s="110"/>
      <c r="AK670" s="110"/>
      <c r="AL670" s="107"/>
      <c r="AM670" s="107"/>
      <c r="AN670" s="110"/>
      <c r="AO670" s="110"/>
      <c r="AP670" s="107"/>
      <c r="AQ670" s="107"/>
      <c r="AR670" s="107"/>
      <c r="AS670" s="107"/>
      <c r="AT670" s="107"/>
      <c r="AU670" s="111"/>
      <c r="AV670" s="111"/>
      <c r="AW670" s="111"/>
      <c r="AX670" s="111"/>
      <c r="AY670" s="111"/>
      <c r="AZ670" s="111"/>
      <c r="BA670" s="111"/>
      <c r="BB670" s="111"/>
      <c r="BC670" s="111"/>
      <c r="BD670" s="111"/>
      <c r="BE670" s="111"/>
      <c r="BF670" s="111"/>
      <c r="BG670" s="107"/>
      <c r="BH670" s="112"/>
      <c r="BI670" s="111"/>
      <c r="BJ670" s="112"/>
      <c r="BK670" s="112"/>
      <c r="BL670" s="111"/>
      <c r="BM670" s="112"/>
      <c r="BN670" s="112"/>
      <c r="BO670" s="111"/>
      <c r="BP670" s="112"/>
      <c r="BQ670" s="112"/>
      <c r="BR670" s="111"/>
      <c r="BS670" s="107"/>
      <c r="BT670" s="107"/>
      <c r="BU670" s="112"/>
      <c r="BV670" s="107"/>
      <c r="BW670" s="107"/>
      <c r="BX670" s="107"/>
      <c r="BY670" s="107"/>
      <c r="BZ670" s="107"/>
      <c r="CA670" s="107"/>
      <c r="CB670" s="107"/>
      <c r="CC670" s="107"/>
      <c r="CD670" s="107"/>
      <c r="CE670" s="107"/>
      <c r="CF670" s="107"/>
      <c r="CG670" s="107"/>
      <c r="CH670" s="112"/>
      <c r="CI670" s="107"/>
      <c r="CJ670" s="107"/>
      <c r="CK670" s="107"/>
      <c r="CL670" s="107"/>
      <c r="CM670" s="107"/>
      <c r="CN670" s="107"/>
      <c r="CO670" s="107"/>
      <c r="CP670" s="107"/>
      <c r="CQ670" s="107"/>
      <c r="CR670" s="107"/>
      <c r="CS670" s="107"/>
      <c r="CT670" s="107"/>
      <c r="CU670" s="107"/>
      <c r="CV670" s="107"/>
      <c r="CW670" s="107"/>
      <c r="CX670" s="112"/>
      <c r="CY670" s="107"/>
      <c r="CZ670" s="107"/>
      <c r="DA670" s="112"/>
      <c r="DB670" s="107"/>
      <c r="DC670" s="107"/>
      <c r="DD670" s="112"/>
      <c r="DE670" s="107"/>
      <c r="DF670" s="107"/>
      <c r="DG670" s="107"/>
      <c r="DH670" s="112"/>
      <c r="DI670" s="107"/>
      <c r="DJ670" s="107"/>
      <c r="DK670" s="112"/>
      <c r="DL670" s="107"/>
      <c r="DM670" s="107"/>
      <c r="DN670" s="112"/>
      <c r="DO670" s="107"/>
      <c r="DP670" s="107"/>
      <c r="DQ670" s="112"/>
      <c r="DR670" s="107"/>
      <c r="DS670" s="107"/>
      <c r="DT670" s="107"/>
      <c r="DU670" s="112"/>
      <c r="DV670" s="107"/>
      <c r="DW670" s="107"/>
      <c r="DX670" s="112"/>
      <c r="DY670" s="107"/>
      <c r="DZ670" s="107"/>
      <c r="EA670" s="112"/>
      <c r="EB670" s="107"/>
      <c r="EC670" s="107"/>
      <c r="ED670" s="112"/>
      <c r="EE670" s="107"/>
      <c r="EF670" s="107"/>
      <c r="EG670" s="107"/>
      <c r="EH670" s="112"/>
      <c r="EI670" s="107"/>
      <c r="EJ670" s="107"/>
      <c r="EK670" s="112"/>
      <c r="EL670" s="107"/>
      <c r="EM670" s="107"/>
      <c r="EN670" s="112"/>
      <c r="EO670" s="107"/>
      <c r="EP670" s="107"/>
      <c r="EQ670" s="112"/>
      <c r="ER670" s="107"/>
      <c r="ES670" s="107"/>
      <c r="ET670" s="112"/>
      <c r="EU670" s="107"/>
      <c r="EV670" s="107"/>
      <c r="EW670" s="112"/>
      <c r="EX670" s="107"/>
      <c r="EY670" s="107"/>
      <c r="EZ670" s="112"/>
      <c r="FA670" s="107"/>
      <c r="FB670" s="107"/>
      <c r="FC670" s="112"/>
      <c r="FD670" s="107"/>
      <c r="FE670" s="107"/>
      <c r="FF670" s="107"/>
      <c r="FG670" s="112"/>
      <c r="FH670" s="107"/>
      <c r="FI670" s="107"/>
      <c r="FJ670" s="112"/>
      <c r="FK670" s="107"/>
      <c r="FL670" s="107"/>
      <c r="FM670" s="107"/>
      <c r="FN670" s="112"/>
      <c r="FO670" s="107"/>
      <c r="FP670" s="107"/>
      <c r="FQ670" s="112"/>
      <c r="FR670" s="107"/>
      <c r="FS670" s="107"/>
      <c r="FT670" s="107"/>
      <c r="FU670" s="107"/>
      <c r="FV670" s="107"/>
      <c r="FW670" s="107"/>
      <c r="FX670" s="107"/>
      <c r="FY670" s="107"/>
      <c r="FZ670" s="107"/>
      <c r="GA670" s="107"/>
      <c r="GB670" s="107"/>
      <c r="GC670" s="107"/>
      <c r="GD670" s="107"/>
      <c r="GE670" s="113"/>
      <c r="GF670" s="113"/>
      <c r="GG670" s="113"/>
      <c r="GH670" s="113"/>
      <c r="GI670" s="113"/>
      <c r="GJ670" s="113"/>
      <c r="GK670" s="113"/>
      <c r="GL670" s="107"/>
      <c r="GM670" s="107"/>
      <c r="GN670" s="107"/>
      <c r="HK670" s="115"/>
      <c r="HL670" s="115"/>
      <c r="HN670" s="116"/>
      <c r="HO670" s="116"/>
      <c r="HP670" s="116"/>
      <c r="HQ670" s="117"/>
      <c r="HR670" s="118"/>
      <c r="HS670" s="105"/>
      <c r="HT670" s="119"/>
      <c r="HU670" s="119"/>
      <c r="HV670" s="119"/>
      <c r="HW670" s="119"/>
    </row>
    <row r="671" spans="1:231" ht="12.75" hidden="1" customHeight="1" x14ac:dyDescent="0.25">
      <c r="A671" s="110"/>
      <c r="B671" s="110"/>
      <c r="C671" s="107"/>
      <c r="D671" s="107"/>
      <c r="E671" s="109"/>
      <c r="F671" s="107"/>
      <c r="G671" s="107"/>
      <c r="H671" s="107"/>
      <c r="I671" s="107"/>
      <c r="J671" s="107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Y671" s="107"/>
      <c r="Z671" s="107"/>
      <c r="AA671" s="107"/>
      <c r="AB671" s="110"/>
      <c r="AC671" s="110"/>
      <c r="AD671" s="107"/>
      <c r="AE671" s="107"/>
      <c r="AF671" s="107"/>
      <c r="AG671" s="107"/>
      <c r="AH671" s="107"/>
      <c r="AI671" s="107"/>
      <c r="AJ671" s="110"/>
      <c r="AK671" s="110"/>
      <c r="AL671" s="107"/>
      <c r="AM671" s="107"/>
      <c r="AN671" s="110"/>
      <c r="AO671" s="110"/>
      <c r="AP671" s="107"/>
      <c r="AQ671" s="107"/>
      <c r="AR671" s="107"/>
      <c r="AS671" s="107"/>
      <c r="AT671" s="107"/>
      <c r="AU671" s="111"/>
      <c r="AV671" s="111"/>
      <c r="AW671" s="111"/>
      <c r="AX671" s="111"/>
      <c r="AY671" s="111"/>
      <c r="AZ671" s="111"/>
      <c r="BA671" s="111"/>
      <c r="BB671" s="111"/>
      <c r="BC671" s="111"/>
      <c r="BD671" s="111"/>
      <c r="BE671" s="111"/>
      <c r="BF671" s="111"/>
      <c r="BG671" s="107"/>
      <c r="BH671" s="112"/>
      <c r="BI671" s="111"/>
      <c r="BJ671" s="112"/>
      <c r="BK671" s="112"/>
      <c r="BL671" s="111"/>
      <c r="BM671" s="112"/>
      <c r="BN671" s="112"/>
      <c r="BO671" s="111"/>
      <c r="BP671" s="112"/>
      <c r="BQ671" s="112"/>
      <c r="BR671" s="111"/>
      <c r="BS671" s="107"/>
      <c r="BT671" s="107"/>
      <c r="BU671" s="112"/>
      <c r="BV671" s="107"/>
      <c r="BW671" s="107"/>
      <c r="BX671" s="107"/>
      <c r="BY671" s="107"/>
      <c r="BZ671" s="107"/>
      <c r="CA671" s="107"/>
      <c r="CB671" s="107"/>
      <c r="CC671" s="107"/>
      <c r="CD671" s="107"/>
      <c r="CE671" s="107"/>
      <c r="CF671" s="107"/>
      <c r="CG671" s="107"/>
      <c r="CH671" s="112"/>
      <c r="CI671" s="107"/>
      <c r="CJ671" s="107"/>
      <c r="CK671" s="107"/>
      <c r="CL671" s="107"/>
      <c r="CM671" s="107"/>
      <c r="CN671" s="107"/>
      <c r="CO671" s="107"/>
      <c r="CP671" s="107"/>
      <c r="CQ671" s="107"/>
      <c r="CR671" s="107"/>
      <c r="CS671" s="107"/>
      <c r="CT671" s="107"/>
      <c r="CU671" s="107"/>
      <c r="CV671" s="107"/>
      <c r="CW671" s="107"/>
      <c r="CX671" s="112"/>
      <c r="CY671" s="107"/>
      <c r="CZ671" s="107"/>
      <c r="DA671" s="112"/>
      <c r="DB671" s="107"/>
      <c r="DC671" s="107"/>
      <c r="DD671" s="112"/>
      <c r="DE671" s="107"/>
      <c r="DF671" s="107"/>
      <c r="DG671" s="107"/>
      <c r="DH671" s="112"/>
      <c r="DI671" s="107"/>
      <c r="DJ671" s="107"/>
      <c r="DK671" s="112"/>
      <c r="DL671" s="107"/>
      <c r="DM671" s="107"/>
      <c r="DN671" s="112"/>
      <c r="DO671" s="107"/>
      <c r="DP671" s="107"/>
      <c r="DQ671" s="112"/>
      <c r="DR671" s="107"/>
      <c r="DS671" s="107"/>
      <c r="DT671" s="107"/>
      <c r="DU671" s="112"/>
      <c r="DV671" s="107"/>
      <c r="DW671" s="107"/>
      <c r="DX671" s="112"/>
      <c r="DY671" s="107"/>
      <c r="DZ671" s="107"/>
      <c r="EA671" s="112"/>
      <c r="EB671" s="107"/>
      <c r="EC671" s="107"/>
      <c r="ED671" s="112"/>
      <c r="EE671" s="107"/>
      <c r="EF671" s="107"/>
      <c r="EG671" s="107"/>
      <c r="EH671" s="112"/>
      <c r="EI671" s="107"/>
      <c r="EJ671" s="107"/>
      <c r="EK671" s="112"/>
      <c r="EL671" s="107"/>
      <c r="EM671" s="107"/>
      <c r="EN671" s="112"/>
      <c r="EO671" s="107"/>
      <c r="EP671" s="107"/>
      <c r="EQ671" s="112"/>
      <c r="ER671" s="107"/>
      <c r="ES671" s="107"/>
      <c r="ET671" s="112"/>
      <c r="EU671" s="107"/>
      <c r="EV671" s="107"/>
      <c r="EW671" s="112"/>
      <c r="EX671" s="107"/>
      <c r="EY671" s="107"/>
      <c r="EZ671" s="112"/>
      <c r="FA671" s="107"/>
      <c r="FB671" s="107"/>
      <c r="FC671" s="112"/>
      <c r="FD671" s="107"/>
      <c r="FE671" s="107"/>
      <c r="FF671" s="107"/>
      <c r="FG671" s="112"/>
      <c r="FH671" s="107"/>
      <c r="FI671" s="107"/>
      <c r="FJ671" s="112"/>
      <c r="FK671" s="107"/>
      <c r="FL671" s="107"/>
      <c r="FM671" s="107"/>
      <c r="FN671" s="112"/>
      <c r="FO671" s="107"/>
      <c r="FP671" s="107"/>
      <c r="FQ671" s="112"/>
      <c r="FR671" s="107"/>
      <c r="FS671" s="107"/>
      <c r="FT671" s="107"/>
      <c r="FU671" s="107"/>
      <c r="FV671" s="107"/>
      <c r="FW671" s="107"/>
      <c r="FX671" s="107"/>
      <c r="FY671" s="107"/>
      <c r="FZ671" s="107"/>
      <c r="GA671" s="107"/>
      <c r="GB671" s="107"/>
      <c r="GC671" s="107"/>
      <c r="GD671" s="107"/>
      <c r="GE671" s="113"/>
      <c r="GF671" s="113"/>
      <c r="GG671" s="113"/>
      <c r="GH671" s="113"/>
      <c r="GI671" s="113"/>
      <c r="GJ671" s="113"/>
      <c r="GK671" s="113"/>
      <c r="GL671" s="107"/>
      <c r="GM671" s="107"/>
      <c r="GN671" s="107"/>
      <c r="HK671" s="115"/>
      <c r="HL671" s="115"/>
      <c r="HN671" s="116"/>
      <c r="HO671" s="116"/>
      <c r="HP671" s="116"/>
      <c r="HQ671" s="117"/>
      <c r="HR671" s="118"/>
      <c r="HS671" s="105"/>
      <c r="HT671" s="119"/>
      <c r="HU671" s="119"/>
      <c r="HV671" s="119"/>
      <c r="HW671" s="119"/>
    </row>
    <row r="672" spans="1:231" ht="12.75" hidden="1" customHeight="1" x14ac:dyDescent="0.25">
      <c r="A672" s="110"/>
      <c r="B672" s="110"/>
      <c r="C672" s="107"/>
      <c r="D672" s="107"/>
      <c r="E672" s="109"/>
      <c r="F672" s="107"/>
      <c r="G672" s="107"/>
      <c r="H672" s="107"/>
      <c r="I672" s="107"/>
      <c r="J672" s="107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Y672" s="107"/>
      <c r="Z672" s="107"/>
      <c r="AA672" s="107"/>
      <c r="AB672" s="110"/>
      <c r="AC672" s="110"/>
      <c r="AD672" s="107"/>
      <c r="AE672" s="107"/>
      <c r="AF672" s="107"/>
      <c r="AG672" s="107"/>
      <c r="AH672" s="107"/>
      <c r="AI672" s="107"/>
      <c r="AJ672" s="110"/>
      <c r="AK672" s="110"/>
      <c r="AL672" s="107"/>
      <c r="AM672" s="107"/>
      <c r="AN672" s="110"/>
      <c r="AO672" s="110"/>
      <c r="AP672" s="107"/>
      <c r="AQ672" s="107"/>
      <c r="AR672" s="107"/>
      <c r="AS672" s="107"/>
      <c r="AT672" s="107"/>
      <c r="AU672" s="111"/>
      <c r="AV672" s="111"/>
      <c r="AW672" s="111"/>
      <c r="AX672" s="111"/>
      <c r="AY672" s="111"/>
      <c r="AZ672" s="111"/>
      <c r="BA672" s="111"/>
      <c r="BB672" s="111"/>
      <c r="BC672" s="111"/>
      <c r="BD672" s="111"/>
      <c r="BE672" s="111"/>
      <c r="BF672" s="111"/>
      <c r="BG672" s="107"/>
      <c r="BH672" s="112"/>
      <c r="BI672" s="111"/>
      <c r="BJ672" s="112"/>
      <c r="BK672" s="112"/>
      <c r="BL672" s="111"/>
      <c r="BM672" s="112"/>
      <c r="BN672" s="112"/>
      <c r="BO672" s="111"/>
      <c r="BP672" s="112"/>
      <c r="BQ672" s="112"/>
      <c r="BR672" s="111"/>
      <c r="BS672" s="107"/>
      <c r="BT672" s="107"/>
      <c r="BU672" s="112"/>
      <c r="BV672" s="107"/>
      <c r="BW672" s="107"/>
      <c r="BX672" s="107"/>
      <c r="BY672" s="107"/>
      <c r="BZ672" s="107"/>
      <c r="CA672" s="107"/>
      <c r="CB672" s="107"/>
      <c r="CC672" s="107"/>
      <c r="CD672" s="107"/>
      <c r="CE672" s="107"/>
      <c r="CF672" s="107"/>
      <c r="CG672" s="107"/>
      <c r="CH672" s="112"/>
      <c r="CI672" s="107"/>
      <c r="CJ672" s="107"/>
      <c r="CK672" s="107"/>
      <c r="CL672" s="107"/>
      <c r="CM672" s="107"/>
      <c r="CN672" s="107"/>
      <c r="CO672" s="107"/>
      <c r="CP672" s="107"/>
      <c r="CQ672" s="107"/>
      <c r="CR672" s="107"/>
      <c r="CS672" s="107"/>
      <c r="CT672" s="107"/>
      <c r="CU672" s="107"/>
      <c r="CV672" s="107"/>
      <c r="CW672" s="107"/>
      <c r="CX672" s="112"/>
      <c r="CY672" s="107"/>
      <c r="CZ672" s="107"/>
      <c r="DA672" s="112"/>
      <c r="DB672" s="107"/>
      <c r="DC672" s="107"/>
      <c r="DD672" s="112"/>
      <c r="DE672" s="107"/>
      <c r="DF672" s="107"/>
      <c r="DG672" s="107"/>
      <c r="DH672" s="112"/>
      <c r="DI672" s="107"/>
      <c r="DJ672" s="107"/>
      <c r="DK672" s="112"/>
      <c r="DL672" s="107"/>
      <c r="DM672" s="107"/>
      <c r="DN672" s="112"/>
      <c r="DO672" s="107"/>
      <c r="DP672" s="107"/>
      <c r="DQ672" s="112"/>
      <c r="DR672" s="107"/>
      <c r="DS672" s="107"/>
      <c r="DT672" s="107"/>
      <c r="DU672" s="112"/>
      <c r="DV672" s="107"/>
      <c r="DW672" s="107"/>
      <c r="DX672" s="112"/>
      <c r="DY672" s="107"/>
      <c r="DZ672" s="107"/>
      <c r="EA672" s="112"/>
      <c r="EB672" s="107"/>
      <c r="EC672" s="107"/>
      <c r="ED672" s="112"/>
      <c r="EE672" s="107"/>
      <c r="EF672" s="107"/>
      <c r="EG672" s="107"/>
      <c r="EH672" s="112"/>
      <c r="EI672" s="107"/>
      <c r="EJ672" s="107"/>
      <c r="EK672" s="112"/>
      <c r="EL672" s="107"/>
      <c r="EM672" s="107"/>
      <c r="EN672" s="112"/>
      <c r="EO672" s="107"/>
      <c r="EP672" s="107"/>
      <c r="EQ672" s="112"/>
      <c r="ER672" s="107"/>
      <c r="ES672" s="107"/>
      <c r="ET672" s="112"/>
      <c r="EU672" s="107"/>
      <c r="EV672" s="107"/>
      <c r="EW672" s="112"/>
      <c r="EX672" s="107"/>
      <c r="EY672" s="107"/>
      <c r="EZ672" s="112"/>
      <c r="FA672" s="107"/>
      <c r="FB672" s="107"/>
      <c r="FC672" s="112"/>
      <c r="FD672" s="107"/>
      <c r="FE672" s="107"/>
      <c r="FF672" s="107"/>
      <c r="FG672" s="112"/>
      <c r="FH672" s="107"/>
      <c r="FI672" s="107"/>
      <c r="FJ672" s="112"/>
      <c r="FK672" s="107"/>
      <c r="FL672" s="107"/>
      <c r="FM672" s="107"/>
      <c r="FN672" s="112"/>
      <c r="FO672" s="107"/>
      <c r="FP672" s="107"/>
      <c r="FQ672" s="112"/>
      <c r="FR672" s="107"/>
      <c r="FS672" s="107"/>
      <c r="FT672" s="107"/>
      <c r="FU672" s="107"/>
      <c r="FV672" s="107"/>
      <c r="FW672" s="107"/>
      <c r="FX672" s="107"/>
      <c r="FY672" s="107"/>
      <c r="FZ672" s="107"/>
      <c r="GA672" s="107"/>
      <c r="GB672" s="107"/>
      <c r="GC672" s="107"/>
      <c r="GD672" s="107"/>
      <c r="GE672" s="113"/>
      <c r="GF672" s="113"/>
      <c r="GG672" s="113"/>
      <c r="GH672" s="113"/>
      <c r="GI672" s="113"/>
      <c r="GJ672" s="113"/>
      <c r="GK672" s="113"/>
      <c r="GL672" s="107"/>
      <c r="GM672" s="107"/>
      <c r="GN672" s="107"/>
      <c r="HK672" s="115"/>
      <c r="HL672" s="115"/>
      <c r="HN672" s="116"/>
      <c r="HO672" s="116"/>
      <c r="HP672" s="116"/>
      <c r="HQ672" s="117"/>
      <c r="HR672" s="118"/>
      <c r="HS672" s="105"/>
      <c r="HT672" s="119"/>
      <c r="HU672" s="119"/>
      <c r="HV672" s="119"/>
      <c r="HW672" s="119"/>
    </row>
    <row r="673" spans="1:231" hidden="1" x14ac:dyDescent="0.25">
      <c r="A673" s="110"/>
      <c r="B673" s="110"/>
      <c r="C673" s="107"/>
      <c r="D673" s="107"/>
      <c r="E673" s="109"/>
      <c r="F673" s="107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Y673" s="107"/>
      <c r="Z673" s="107"/>
      <c r="AA673" s="107"/>
      <c r="AB673" s="110"/>
      <c r="AC673" s="110"/>
      <c r="AD673" s="107"/>
      <c r="AE673" s="107"/>
      <c r="AF673" s="107"/>
      <c r="AG673" s="107"/>
      <c r="AH673" s="107"/>
      <c r="AI673" s="107"/>
      <c r="AJ673" s="110"/>
      <c r="AK673" s="110"/>
      <c r="AL673" s="107"/>
      <c r="AM673" s="107"/>
      <c r="AN673" s="110"/>
      <c r="AO673" s="110"/>
      <c r="AP673" s="107"/>
      <c r="AQ673" s="107"/>
      <c r="AR673" s="107"/>
      <c r="AS673" s="107"/>
      <c r="AT673" s="107"/>
      <c r="AU673" s="111"/>
      <c r="AV673" s="111"/>
      <c r="AW673" s="111"/>
      <c r="AX673" s="111"/>
      <c r="AY673" s="111"/>
      <c r="AZ673" s="111"/>
      <c r="BA673" s="111"/>
      <c r="BB673" s="111"/>
      <c r="BC673" s="111"/>
      <c r="BD673" s="111"/>
      <c r="BE673" s="111"/>
      <c r="BF673" s="111"/>
      <c r="BG673" s="107"/>
      <c r="BH673" s="112"/>
      <c r="BI673" s="111"/>
      <c r="BJ673" s="112"/>
      <c r="BK673" s="112"/>
      <c r="BL673" s="111"/>
      <c r="BM673" s="112"/>
      <c r="BN673" s="112"/>
      <c r="BO673" s="111"/>
      <c r="BP673" s="112"/>
      <c r="BQ673" s="112"/>
      <c r="BR673" s="111"/>
      <c r="BS673" s="107"/>
      <c r="BT673" s="107"/>
      <c r="BU673" s="112"/>
      <c r="BV673" s="107"/>
      <c r="BW673" s="107"/>
      <c r="BX673" s="107"/>
      <c r="BY673" s="107"/>
      <c r="BZ673" s="107"/>
      <c r="CA673" s="107"/>
      <c r="CB673" s="107"/>
      <c r="CC673" s="107"/>
      <c r="CD673" s="107"/>
      <c r="CE673" s="107"/>
      <c r="CF673" s="107"/>
      <c r="CG673" s="107"/>
      <c r="CH673" s="112"/>
      <c r="CI673" s="107"/>
      <c r="CJ673" s="107"/>
      <c r="CK673" s="107"/>
      <c r="CL673" s="107"/>
      <c r="CM673" s="107"/>
      <c r="CN673" s="107"/>
      <c r="CO673" s="107"/>
      <c r="CP673" s="107"/>
      <c r="CQ673" s="107"/>
      <c r="CR673" s="107"/>
      <c r="CS673" s="107"/>
      <c r="CT673" s="107"/>
      <c r="CU673" s="107"/>
      <c r="CV673" s="107"/>
      <c r="CW673" s="107"/>
      <c r="CX673" s="112"/>
      <c r="CY673" s="107"/>
      <c r="CZ673" s="107"/>
      <c r="DA673" s="112"/>
      <c r="DB673" s="107"/>
      <c r="DC673" s="107"/>
      <c r="DD673" s="112"/>
      <c r="DE673" s="107"/>
      <c r="DF673" s="107"/>
      <c r="DG673" s="107"/>
      <c r="DH673" s="112"/>
      <c r="DI673" s="107"/>
      <c r="DJ673" s="107"/>
      <c r="DK673" s="112"/>
      <c r="DL673" s="107"/>
      <c r="DM673" s="107"/>
      <c r="DN673" s="112"/>
      <c r="DO673" s="107"/>
      <c r="DP673" s="107"/>
      <c r="DQ673" s="112"/>
      <c r="DR673" s="107"/>
      <c r="DS673" s="107"/>
      <c r="DT673" s="107"/>
      <c r="DU673" s="112"/>
      <c r="DV673" s="107"/>
      <c r="DW673" s="107"/>
      <c r="DX673" s="112"/>
      <c r="DY673" s="107"/>
      <c r="DZ673" s="107"/>
      <c r="EA673" s="112"/>
      <c r="EB673" s="107"/>
      <c r="EC673" s="107"/>
      <c r="ED673" s="112"/>
      <c r="EE673" s="107"/>
      <c r="EF673" s="107"/>
      <c r="EG673" s="107"/>
      <c r="EH673" s="112"/>
      <c r="EI673" s="107"/>
      <c r="EJ673" s="107"/>
      <c r="EK673" s="112"/>
      <c r="EL673" s="107"/>
      <c r="EM673" s="107"/>
      <c r="EN673" s="112"/>
      <c r="EO673" s="107"/>
      <c r="EP673" s="107"/>
      <c r="EQ673" s="112"/>
      <c r="ER673" s="107"/>
      <c r="ES673" s="107"/>
      <c r="ET673" s="112"/>
      <c r="EU673" s="107"/>
      <c r="EV673" s="107"/>
      <c r="EW673" s="112"/>
      <c r="EX673" s="107"/>
      <c r="EY673" s="107"/>
      <c r="EZ673" s="112"/>
      <c r="FA673" s="107"/>
      <c r="FB673" s="107"/>
      <c r="FC673" s="112"/>
      <c r="FD673" s="107"/>
      <c r="FE673" s="107"/>
      <c r="FF673" s="107"/>
      <c r="FG673" s="112"/>
      <c r="FH673" s="107"/>
      <c r="FI673" s="107"/>
      <c r="FJ673" s="112"/>
      <c r="FK673" s="107"/>
      <c r="FL673" s="107"/>
      <c r="FM673" s="107"/>
      <c r="FN673" s="112"/>
      <c r="FO673" s="107"/>
      <c r="FP673" s="107"/>
      <c r="FQ673" s="112"/>
      <c r="FR673" s="107"/>
      <c r="FS673" s="107"/>
      <c r="FT673" s="107"/>
      <c r="FU673" s="107"/>
      <c r="FV673" s="107"/>
      <c r="FW673" s="107"/>
      <c r="FX673" s="107"/>
      <c r="FY673" s="107"/>
      <c r="FZ673" s="107"/>
      <c r="GA673" s="107"/>
      <c r="GB673" s="107"/>
      <c r="GC673" s="107"/>
      <c r="GD673" s="107"/>
      <c r="GE673" s="113"/>
      <c r="GF673" s="113"/>
      <c r="GG673" s="113"/>
      <c r="GH673" s="113"/>
      <c r="GI673" s="113"/>
      <c r="GJ673" s="113"/>
      <c r="GK673" s="113"/>
      <c r="GL673" s="107"/>
      <c r="GM673" s="107"/>
      <c r="GN673" s="107"/>
      <c r="HK673" s="115"/>
      <c r="HL673" s="115"/>
      <c r="HN673" s="116"/>
      <c r="HO673" s="116"/>
      <c r="HP673" s="116"/>
      <c r="HQ673" s="117"/>
      <c r="HR673" s="118"/>
      <c r="HS673" s="105"/>
      <c r="HT673" s="119"/>
      <c r="HU673" s="119"/>
      <c r="HV673" s="119"/>
      <c r="HW673" s="119"/>
    </row>
    <row r="674" spans="1:231" hidden="1" x14ac:dyDescent="0.25">
      <c r="A674" s="110"/>
      <c r="B674" s="110"/>
      <c r="C674" s="107"/>
      <c r="D674" s="108"/>
      <c r="E674" s="109"/>
      <c r="F674" s="107"/>
      <c r="G674" s="107"/>
      <c r="H674" s="107"/>
      <c r="I674" s="107"/>
      <c r="J674" s="107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Y674" s="107"/>
      <c r="Z674" s="107"/>
      <c r="AA674" s="107"/>
      <c r="AB674" s="110"/>
      <c r="AC674" s="110"/>
      <c r="AD674" s="107"/>
      <c r="AE674" s="107"/>
      <c r="AF674" s="107"/>
      <c r="AG674" s="107"/>
      <c r="AH674" s="107"/>
      <c r="AI674" s="107"/>
      <c r="AJ674" s="110"/>
      <c r="AK674" s="110"/>
      <c r="AL674" s="107"/>
      <c r="AM674" s="107"/>
      <c r="AN674" s="110"/>
      <c r="AO674" s="110"/>
      <c r="AP674" s="107"/>
      <c r="AQ674" s="107"/>
      <c r="AR674" s="107"/>
      <c r="AS674" s="107"/>
      <c r="AT674" s="107"/>
      <c r="AU674" s="111"/>
      <c r="AV674" s="111"/>
      <c r="AW674" s="111"/>
      <c r="AX674" s="111"/>
      <c r="AY674" s="111"/>
      <c r="AZ674" s="111"/>
      <c r="BA674" s="111"/>
      <c r="BB674" s="111"/>
      <c r="BC674" s="111"/>
      <c r="BD674" s="111"/>
      <c r="BE674" s="111"/>
      <c r="BF674" s="111"/>
      <c r="BG674" s="107"/>
      <c r="BH674" s="112"/>
      <c r="BI674" s="111"/>
      <c r="BJ674" s="112"/>
      <c r="BK674" s="112"/>
      <c r="BL674" s="111"/>
      <c r="BM674" s="112"/>
      <c r="BN674" s="112"/>
      <c r="BO674" s="111"/>
      <c r="BP674" s="112"/>
      <c r="BQ674" s="112"/>
      <c r="BR674" s="111"/>
      <c r="BS674" s="107"/>
      <c r="BT674" s="107"/>
      <c r="BU674" s="112"/>
      <c r="BV674" s="107"/>
      <c r="BW674" s="107"/>
      <c r="BX674" s="107"/>
      <c r="BY674" s="107"/>
      <c r="BZ674" s="107"/>
      <c r="CA674" s="107"/>
      <c r="CB674" s="107"/>
      <c r="CC674" s="107"/>
      <c r="CD674" s="107"/>
      <c r="CE674" s="107"/>
      <c r="CF674" s="107"/>
      <c r="CG674" s="107"/>
      <c r="CH674" s="107"/>
      <c r="CI674" s="107"/>
      <c r="CJ674" s="107"/>
      <c r="CK674" s="107"/>
      <c r="CL674" s="107"/>
      <c r="CM674" s="107"/>
      <c r="CN674" s="107"/>
      <c r="CO674" s="107"/>
      <c r="CP674" s="107"/>
      <c r="CQ674" s="107"/>
      <c r="CR674" s="107"/>
      <c r="CS674" s="107"/>
      <c r="CT674" s="107"/>
      <c r="CU674" s="107"/>
      <c r="CV674" s="107"/>
      <c r="CW674" s="107"/>
      <c r="CX674" s="112"/>
      <c r="CY674" s="107"/>
      <c r="CZ674" s="107"/>
      <c r="DA674" s="112"/>
      <c r="DB674" s="107"/>
      <c r="DC674" s="107"/>
      <c r="DD674" s="112"/>
      <c r="DE674" s="107"/>
      <c r="DF674" s="107"/>
      <c r="DG674" s="107"/>
      <c r="DH674" s="112"/>
      <c r="DI674" s="107"/>
      <c r="DJ674" s="107"/>
      <c r="DK674" s="112"/>
      <c r="DL674" s="107"/>
      <c r="DM674" s="107"/>
      <c r="DN674" s="112"/>
      <c r="DO674" s="107"/>
      <c r="DP674" s="107"/>
      <c r="DQ674" s="112"/>
      <c r="DR674" s="107"/>
      <c r="DS674" s="107"/>
      <c r="DT674" s="107"/>
      <c r="DU674" s="112"/>
      <c r="DV674" s="107"/>
      <c r="DW674" s="107"/>
      <c r="DX674" s="112"/>
      <c r="DY674" s="107"/>
      <c r="DZ674" s="107"/>
      <c r="EA674" s="112"/>
      <c r="EB674" s="107"/>
      <c r="EC674" s="107"/>
      <c r="ED674" s="112"/>
      <c r="EE674" s="107"/>
      <c r="EF674" s="107"/>
      <c r="EG674" s="107"/>
      <c r="EH674" s="112"/>
      <c r="EI674" s="107"/>
      <c r="EJ674" s="107"/>
      <c r="EK674" s="112"/>
      <c r="EL674" s="107"/>
      <c r="EM674" s="107"/>
      <c r="EN674" s="112"/>
      <c r="EO674" s="107"/>
      <c r="EP674" s="107"/>
      <c r="EQ674" s="112"/>
      <c r="ER674" s="107"/>
      <c r="ES674" s="107"/>
      <c r="ET674" s="112"/>
      <c r="EU674" s="107"/>
      <c r="EV674" s="107"/>
      <c r="EW674" s="112"/>
      <c r="EX674" s="107"/>
      <c r="EY674" s="107"/>
      <c r="EZ674" s="112"/>
      <c r="FA674" s="107"/>
      <c r="FB674" s="107"/>
      <c r="FC674" s="112"/>
      <c r="FD674" s="107"/>
      <c r="FE674" s="107"/>
      <c r="FF674" s="107"/>
      <c r="FG674" s="112"/>
      <c r="FH674" s="107"/>
      <c r="FI674" s="107"/>
      <c r="FJ674" s="112"/>
      <c r="FK674" s="107"/>
      <c r="FL674" s="107"/>
      <c r="FM674" s="107"/>
      <c r="FN674" s="112"/>
      <c r="FO674" s="107"/>
      <c r="FP674" s="107"/>
      <c r="FQ674" s="112"/>
      <c r="FR674" s="107"/>
      <c r="FS674" s="107"/>
      <c r="FT674" s="107"/>
      <c r="FU674" s="107"/>
      <c r="FV674" s="107"/>
      <c r="FW674" s="107"/>
      <c r="FX674" s="107"/>
      <c r="FY674" s="107"/>
      <c r="FZ674" s="107"/>
      <c r="GA674" s="107"/>
      <c r="GB674" s="107"/>
      <c r="GC674" s="107"/>
      <c r="GD674" s="107"/>
      <c r="GE674" s="113"/>
      <c r="GF674" s="113"/>
      <c r="GG674" s="113"/>
      <c r="GH674" s="113"/>
      <c r="GI674" s="113"/>
      <c r="GJ674" s="113"/>
      <c r="GK674" s="113"/>
      <c r="GL674" s="107"/>
      <c r="GM674" s="107"/>
      <c r="GN674" s="107"/>
      <c r="HK674" s="115"/>
      <c r="HL674" s="115"/>
      <c r="HN674" s="116"/>
      <c r="HO674" s="116"/>
      <c r="HP674" s="116"/>
      <c r="HQ674" s="117"/>
      <c r="HR674" s="118"/>
      <c r="HS674" s="105"/>
      <c r="HT674" s="119"/>
      <c r="HU674" s="119"/>
      <c r="HV674" s="119"/>
      <c r="HW674" s="119"/>
    </row>
    <row r="675" spans="1:231" ht="12.75" hidden="1" customHeight="1" x14ac:dyDescent="0.25">
      <c r="A675" s="110"/>
      <c r="B675" s="110"/>
      <c r="C675" s="107"/>
      <c r="D675" s="108"/>
      <c r="E675" s="109"/>
      <c r="F675" s="107"/>
      <c r="G675" s="107"/>
      <c r="H675" s="107"/>
      <c r="I675" s="107"/>
      <c r="J675" s="107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Y675" s="107"/>
      <c r="Z675" s="107"/>
      <c r="AA675" s="107"/>
      <c r="AB675" s="110"/>
      <c r="AC675" s="110"/>
      <c r="AD675" s="107"/>
      <c r="AE675" s="107"/>
      <c r="AF675" s="107"/>
      <c r="AG675" s="107"/>
      <c r="AH675" s="107"/>
      <c r="AI675" s="107"/>
      <c r="AJ675" s="110"/>
      <c r="AK675" s="110"/>
      <c r="AL675" s="107"/>
      <c r="AM675" s="107"/>
      <c r="AN675" s="110"/>
      <c r="AO675" s="110"/>
      <c r="AP675" s="107"/>
      <c r="AQ675" s="107"/>
      <c r="AR675" s="107"/>
      <c r="AS675" s="107"/>
      <c r="AT675" s="107"/>
      <c r="AU675" s="111"/>
      <c r="AV675" s="111"/>
      <c r="AW675" s="111"/>
      <c r="AX675" s="111"/>
      <c r="AY675" s="111"/>
      <c r="AZ675" s="111"/>
      <c r="BA675" s="111"/>
      <c r="BB675" s="111"/>
      <c r="BC675" s="111"/>
      <c r="BD675" s="111"/>
      <c r="BE675" s="111"/>
      <c r="BF675" s="111"/>
      <c r="BG675" s="107"/>
      <c r="BH675" s="112"/>
      <c r="BI675" s="111"/>
      <c r="BJ675" s="112"/>
      <c r="BK675" s="112"/>
      <c r="BL675" s="111"/>
      <c r="BM675" s="112"/>
      <c r="BN675" s="112"/>
      <c r="BO675" s="111"/>
      <c r="BP675" s="112"/>
      <c r="BQ675" s="112"/>
      <c r="BR675" s="111"/>
      <c r="BS675" s="107"/>
      <c r="BT675" s="107"/>
      <c r="BU675" s="112"/>
      <c r="BV675" s="107"/>
      <c r="BW675" s="107"/>
      <c r="BX675" s="107"/>
      <c r="BY675" s="107"/>
      <c r="BZ675" s="107"/>
      <c r="CA675" s="107"/>
      <c r="CB675" s="107"/>
      <c r="CC675" s="107"/>
      <c r="CD675" s="107"/>
      <c r="CE675" s="107"/>
      <c r="CF675" s="107"/>
      <c r="CG675" s="107"/>
      <c r="CH675" s="107"/>
      <c r="CI675" s="107"/>
      <c r="CJ675" s="107"/>
      <c r="CK675" s="107"/>
      <c r="CL675" s="107"/>
      <c r="CM675" s="107"/>
      <c r="CN675" s="107"/>
      <c r="CO675" s="107"/>
      <c r="CP675" s="107"/>
      <c r="CQ675" s="107"/>
      <c r="CR675" s="107"/>
      <c r="CS675" s="107"/>
      <c r="CT675" s="107"/>
      <c r="CU675" s="107"/>
      <c r="CV675" s="107"/>
      <c r="CW675" s="107"/>
      <c r="CX675" s="112"/>
      <c r="CY675" s="107"/>
      <c r="CZ675" s="107"/>
      <c r="DA675" s="112"/>
      <c r="DB675" s="107"/>
      <c r="DC675" s="107"/>
      <c r="DD675" s="112"/>
      <c r="DE675" s="107"/>
      <c r="DF675" s="107"/>
      <c r="DG675" s="107"/>
      <c r="DH675" s="112"/>
      <c r="DI675" s="107"/>
      <c r="DJ675" s="107"/>
      <c r="DK675" s="112"/>
      <c r="DL675" s="107"/>
      <c r="DM675" s="107"/>
      <c r="DN675" s="112"/>
      <c r="DO675" s="107"/>
      <c r="DP675" s="107"/>
      <c r="DQ675" s="112"/>
      <c r="DR675" s="107"/>
      <c r="DS675" s="107"/>
      <c r="DT675" s="107"/>
      <c r="DU675" s="112"/>
      <c r="DV675" s="107"/>
      <c r="DW675" s="107"/>
      <c r="DX675" s="112"/>
      <c r="DY675" s="107"/>
      <c r="DZ675" s="107"/>
      <c r="EA675" s="112"/>
      <c r="EB675" s="107"/>
      <c r="EC675" s="107"/>
      <c r="ED675" s="112"/>
      <c r="EE675" s="107"/>
      <c r="EF675" s="107"/>
      <c r="EG675" s="107"/>
      <c r="EH675" s="112"/>
      <c r="EI675" s="107"/>
      <c r="EJ675" s="107"/>
      <c r="EK675" s="112"/>
      <c r="EL675" s="107"/>
      <c r="EM675" s="107"/>
      <c r="EN675" s="112"/>
      <c r="EO675" s="107"/>
      <c r="EP675" s="107"/>
      <c r="EQ675" s="112"/>
      <c r="ER675" s="107"/>
      <c r="ES675" s="107"/>
      <c r="ET675" s="112"/>
      <c r="EU675" s="107"/>
      <c r="EV675" s="107"/>
      <c r="EW675" s="112"/>
      <c r="EX675" s="107"/>
      <c r="EY675" s="107"/>
      <c r="EZ675" s="112"/>
      <c r="FA675" s="107"/>
      <c r="FB675" s="107"/>
      <c r="FC675" s="112"/>
      <c r="FD675" s="107"/>
      <c r="FE675" s="107"/>
      <c r="FF675" s="107"/>
      <c r="FG675" s="112"/>
      <c r="FH675" s="107"/>
      <c r="FI675" s="107"/>
      <c r="FJ675" s="112"/>
      <c r="FK675" s="107"/>
      <c r="FL675" s="107"/>
      <c r="FM675" s="107"/>
      <c r="FN675" s="112"/>
      <c r="FO675" s="107"/>
      <c r="FP675" s="107"/>
      <c r="FQ675" s="112"/>
      <c r="FR675" s="107"/>
      <c r="FS675" s="107"/>
      <c r="FT675" s="107"/>
      <c r="FU675" s="107"/>
      <c r="FV675" s="107"/>
      <c r="FW675" s="107"/>
      <c r="FX675" s="107"/>
      <c r="FY675" s="107"/>
      <c r="FZ675" s="107"/>
      <c r="GA675" s="107"/>
      <c r="GB675" s="107"/>
      <c r="GC675" s="107"/>
      <c r="GD675" s="107"/>
      <c r="GE675" s="113"/>
      <c r="GF675" s="113"/>
      <c r="GG675" s="113"/>
      <c r="GH675" s="113"/>
      <c r="GI675" s="113"/>
      <c r="GJ675" s="113"/>
      <c r="GK675" s="113"/>
      <c r="GL675" s="107"/>
      <c r="GM675" s="107"/>
      <c r="GN675" s="107"/>
      <c r="HK675" s="115"/>
      <c r="HL675" s="115"/>
      <c r="HN675" s="116"/>
      <c r="HO675" s="116"/>
      <c r="HP675" s="116"/>
      <c r="HQ675" s="117"/>
      <c r="HR675" s="118"/>
      <c r="HS675" s="105"/>
      <c r="HT675" s="119"/>
      <c r="HU675" s="119"/>
      <c r="HV675" s="119"/>
      <c r="HW675" s="119"/>
    </row>
    <row r="676" spans="1:231" ht="12.75" hidden="1" customHeight="1" x14ac:dyDescent="0.25">
      <c r="A676" s="110"/>
      <c r="B676" s="110"/>
      <c r="C676" s="107"/>
      <c r="D676" s="108"/>
      <c r="E676" s="109"/>
      <c r="F676" s="107"/>
      <c r="G676" s="107"/>
      <c r="H676" s="107"/>
      <c r="I676" s="107"/>
      <c r="J676" s="107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Y676" s="107"/>
      <c r="Z676" s="107"/>
      <c r="AA676" s="107"/>
      <c r="AB676" s="110"/>
      <c r="AC676" s="110"/>
      <c r="AD676" s="107"/>
      <c r="AE676" s="107"/>
      <c r="AF676" s="107"/>
      <c r="AG676" s="107"/>
      <c r="AH676" s="107"/>
      <c r="AI676" s="107"/>
      <c r="AJ676" s="110"/>
      <c r="AK676" s="110"/>
      <c r="AL676" s="107"/>
      <c r="AM676" s="107"/>
      <c r="AN676" s="110"/>
      <c r="AO676" s="110"/>
      <c r="AP676" s="107"/>
      <c r="AQ676" s="107"/>
      <c r="AR676" s="107"/>
      <c r="AS676" s="107"/>
      <c r="AT676" s="107"/>
      <c r="AU676" s="111"/>
      <c r="AV676" s="111"/>
      <c r="AW676" s="111"/>
      <c r="AX676" s="111"/>
      <c r="AY676" s="111"/>
      <c r="AZ676" s="111"/>
      <c r="BA676" s="111"/>
      <c r="BB676" s="111"/>
      <c r="BC676" s="111"/>
      <c r="BD676" s="111"/>
      <c r="BE676" s="111"/>
      <c r="BF676" s="111"/>
      <c r="BG676" s="107"/>
      <c r="BH676" s="112"/>
      <c r="BI676" s="111"/>
      <c r="BJ676" s="112"/>
      <c r="BK676" s="112"/>
      <c r="BL676" s="111"/>
      <c r="BM676" s="112"/>
      <c r="BN676" s="112"/>
      <c r="BO676" s="111"/>
      <c r="BP676" s="112"/>
      <c r="BQ676" s="112"/>
      <c r="BR676" s="111"/>
      <c r="BS676" s="107"/>
      <c r="BT676" s="107"/>
      <c r="BU676" s="112"/>
      <c r="BV676" s="107"/>
      <c r="BW676" s="107"/>
      <c r="BX676" s="107"/>
      <c r="BY676" s="107"/>
      <c r="BZ676" s="107"/>
      <c r="CA676" s="107"/>
      <c r="CB676" s="107"/>
      <c r="CC676" s="107"/>
      <c r="CD676" s="107"/>
      <c r="CE676" s="107"/>
      <c r="CF676" s="107"/>
      <c r="CG676" s="107"/>
      <c r="CH676" s="107"/>
      <c r="CI676" s="107"/>
      <c r="CJ676" s="107"/>
      <c r="CK676" s="107"/>
      <c r="CL676" s="107"/>
      <c r="CM676" s="107"/>
      <c r="CN676" s="107"/>
      <c r="CO676" s="107"/>
      <c r="CP676" s="107"/>
      <c r="CQ676" s="107"/>
      <c r="CR676" s="107"/>
      <c r="CS676" s="107"/>
      <c r="CT676" s="107"/>
      <c r="CU676" s="107"/>
      <c r="CV676" s="107"/>
      <c r="CW676" s="107"/>
      <c r="CX676" s="112"/>
      <c r="CY676" s="107"/>
      <c r="CZ676" s="107"/>
      <c r="DA676" s="112"/>
      <c r="DB676" s="107"/>
      <c r="DC676" s="107"/>
      <c r="DD676" s="112"/>
      <c r="DE676" s="107"/>
      <c r="DF676" s="107"/>
      <c r="DG676" s="107"/>
      <c r="DH676" s="112"/>
      <c r="DI676" s="107"/>
      <c r="DJ676" s="107"/>
      <c r="DK676" s="112"/>
      <c r="DL676" s="107"/>
      <c r="DM676" s="107"/>
      <c r="DN676" s="112"/>
      <c r="DO676" s="107"/>
      <c r="DP676" s="107"/>
      <c r="DQ676" s="112"/>
      <c r="DR676" s="107"/>
      <c r="DS676" s="107"/>
      <c r="DT676" s="107"/>
      <c r="DU676" s="112"/>
      <c r="DV676" s="107"/>
      <c r="DW676" s="107"/>
      <c r="DX676" s="112"/>
      <c r="DY676" s="107"/>
      <c r="DZ676" s="107"/>
      <c r="EA676" s="112"/>
      <c r="EB676" s="107"/>
      <c r="EC676" s="107"/>
      <c r="ED676" s="112"/>
      <c r="EE676" s="107"/>
      <c r="EF676" s="107"/>
      <c r="EG676" s="107"/>
      <c r="EH676" s="112"/>
      <c r="EI676" s="107"/>
      <c r="EJ676" s="107"/>
      <c r="EK676" s="112"/>
      <c r="EL676" s="107"/>
      <c r="EM676" s="107"/>
      <c r="EN676" s="112"/>
      <c r="EO676" s="107"/>
      <c r="EP676" s="107"/>
      <c r="EQ676" s="112"/>
      <c r="ER676" s="107"/>
      <c r="ES676" s="107"/>
      <c r="ET676" s="112"/>
      <c r="EU676" s="107"/>
      <c r="EV676" s="107"/>
      <c r="EW676" s="112"/>
      <c r="EX676" s="107"/>
      <c r="EY676" s="107"/>
      <c r="EZ676" s="112"/>
      <c r="FA676" s="107"/>
      <c r="FB676" s="107"/>
      <c r="FC676" s="112"/>
      <c r="FD676" s="107"/>
      <c r="FE676" s="107"/>
      <c r="FF676" s="107"/>
      <c r="FG676" s="112"/>
      <c r="FH676" s="107"/>
      <c r="FI676" s="107"/>
      <c r="FJ676" s="112"/>
      <c r="FK676" s="107"/>
      <c r="FL676" s="107"/>
      <c r="FM676" s="107"/>
      <c r="FN676" s="112"/>
      <c r="FO676" s="107"/>
      <c r="FP676" s="107"/>
      <c r="FQ676" s="112"/>
      <c r="FR676" s="107"/>
      <c r="FS676" s="107"/>
      <c r="FT676" s="107"/>
      <c r="FU676" s="107"/>
      <c r="FV676" s="107"/>
      <c r="FW676" s="107"/>
      <c r="FX676" s="107"/>
      <c r="FY676" s="107"/>
      <c r="FZ676" s="107"/>
      <c r="GA676" s="107"/>
      <c r="GB676" s="107"/>
      <c r="GC676" s="107"/>
      <c r="GD676" s="107"/>
      <c r="GE676" s="113"/>
      <c r="GF676" s="113"/>
      <c r="GG676" s="113"/>
      <c r="GH676" s="113"/>
      <c r="GI676" s="113"/>
      <c r="GJ676" s="113"/>
      <c r="GK676" s="113"/>
      <c r="GL676" s="107"/>
      <c r="GM676" s="107"/>
      <c r="GN676" s="107"/>
      <c r="HK676" s="115"/>
      <c r="HL676" s="115"/>
      <c r="HN676" s="116"/>
      <c r="HO676" s="116"/>
      <c r="HP676" s="116"/>
      <c r="HQ676" s="117"/>
      <c r="HR676" s="118"/>
      <c r="HS676" s="105"/>
      <c r="HT676" s="119"/>
      <c r="HU676" s="119"/>
      <c r="HV676" s="119"/>
      <c r="HW676" s="119"/>
    </row>
    <row r="677" spans="1:231" ht="12.75" hidden="1" customHeight="1" x14ac:dyDescent="0.25">
      <c r="A677" s="110"/>
      <c r="B677" s="110"/>
      <c r="C677" s="107"/>
      <c r="D677" s="108"/>
      <c r="E677" s="109"/>
      <c r="F677" s="107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Y677" s="107"/>
      <c r="Z677" s="107"/>
      <c r="AA677" s="107"/>
      <c r="AB677" s="110"/>
      <c r="AC677" s="110"/>
      <c r="AD677" s="107"/>
      <c r="AE677" s="107"/>
      <c r="AF677" s="107"/>
      <c r="AG677" s="107"/>
      <c r="AH677" s="107"/>
      <c r="AI677" s="107"/>
      <c r="AJ677" s="110"/>
      <c r="AK677" s="110"/>
      <c r="AL677" s="107"/>
      <c r="AM677" s="107"/>
      <c r="AN677" s="110"/>
      <c r="AO677" s="110"/>
      <c r="AP677" s="107"/>
      <c r="AQ677" s="107"/>
      <c r="AR677" s="107"/>
      <c r="AS677" s="107"/>
      <c r="AT677" s="107"/>
      <c r="AU677" s="111"/>
      <c r="AV677" s="111"/>
      <c r="AW677" s="111"/>
      <c r="AX677" s="111"/>
      <c r="AY677" s="111"/>
      <c r="AZ677" s="111"/>
      <c r="BA677" s="111"/>
      <c r="BB677" s="111"/>
      <c r="BC677" s="111"/>
      <c r="BD677" s="111"/>
      <c r="BE677" s="111"/>
      <c r="BF677" s="111"/>
      <c r="BG677" s="107"/>
      <c r="BH677" s="112"/>
      <c r="BI677" s="111"/>
      <c r="BJ677" s="112"/>
      <c r="BK677" s="112"/>
      <c r="BL677" s="111"/>
      <c r="BM677" s="112"/>
      <c r="BN677" s="112"/>
      <c r="BO677" s="111"/>
      <c r="BP677" s="112"/>
      <c r="BQ677" s="112"/>
      <c r="BR677" s="111"/>
      <c r="BS677" s="107"/>
      <c r="BT677" s="107"/>
      <c r="BU677" s="112"/>
      <c r="BV677" s="107"/>
      <c r="BW677" s="107"/>
      <c r="BX677" s="107"/>
      <c r="BY677" s="107"/>
      <c r="BZ677" s="107"/>
      <c r="CA677" s="107"/>
      <c r="CB677" s="107"/>
      <c r="CC677" s="107"/>
      <c r="CD677" s="107"/>
      <c r="CE677" s="107"/>
      <c r="CF677" s="107"/>
      <c r="CG677" s="107"/>
      <c r="CH677" s="107"/>
      <c r="CI677" s="107"/>
      <c r="CJ677" s="107"/>
      <c r="CK677" s="107"/>
      <c r="CL677" s="107"/>
      <c r="CM677" s="107"/>
      <c r="CN677" s="107"/>
      <c r="CO677" s="107"/>
      <c r="CP677" s="107"/>
      <c r="CQ677" s="107"/>
      <c r="CR677" s="107"/>
      <c r="CS677" s="107"/>
      <c r="CT677" s="107"/>
      <c r="CU677" s="107"/>
      <c r="CV677" s="107"/>
      <c r="CW677" s="107"/>
      <c r="CX677" s="112"/>
      <c r="CY677" s="107"/>
      <c r="CZ677" s="107"/>
      <c r="DA677" s="112"/>
      <c r="DB677" s="107"/>
      <c r="DC677" s="107"/>
      <c r="DD677" s="112"/>
      <c r="DE677" s="107"/>
      <c r="DF677" s="107"/>
      <c r="DG677" s="107"/>
      <c r="DH677" s="112"/>
      <c r="DI677" s="107"/>
      <c r="DJ677" s="107"/>
      <c r="DK677" s="112"/>
      <c r="DL677" s="107"/>
      <c r="DM677" s="107"/>
      <c r="DN677" s="112"/>
      <c r="DO677" s="107"/>
      <c r="DP677" s="107"/>
      <c r="DQ677" s="112"/>
      <c r="DR677" s="107"/>
      <c r="DS677" s="107"/>
      <c r="DT677" s="107"/>
      <c r="DU677" s="112"/>
      <c r="DV677" s="107"/>
      <c r="DW677" s="107"/>
      <c r="DX677" s="112"/>
      <c r="DY677" s="107"/>
      <c r="DZ677" s="107"/>
      <c r="EA677" s="112"/>
      <c r="EB677" s="107"/>
      <c r="EC677" s="107"/>
      <c r="ED677" s="112"/>
      <c r="EE677" s="107"/>
      <c r="EF677" s="107"/>
      <c r="EG677" s="107"/>
      <c r="EH677" s="112"/>
      <c r="EI677" s="107"/>
      <c r="EJ677" s="107"/>
      <c r="EK677" s="112"/>
      <c r="EL677" s="107"/>
      <c r="EM677" s="107"/>
      <c r="EN677" s="112"/>
      <c r="EO677" s="107"/>
      <c r="EP677" s="107"/>
      <c r="EQ677" s="112"/>
      <c r="ER677" s="107"/>
      <c r="ES677" s="107"/>
      <c r="ET677" s="112"/>
      <c r="EU677" s="107"/>
      <c r="EV677" s="107"/>
      <c r="EW677" s="112"/>
      <c r="EX677" s="107"/>
      <c r="EY677" s="107"/>
      <c r="EZ677" s="112"/>
      <c r="FA677" s="107"/>
      <c r="FB677" s="107"/>
      <c r="FC677" s="112"/>
      <c r="FD677" s="107"/>
      <c r="FE677" s="107"/>
      <c r="FF677" s="107"/>
      <c r="FG677" s="112"/>
      <c r="FH677" s="107"/>
      <c r="FI677" s="107"/>
      <c r="FJ677" s="112"/>
      <c r="FK677" s="107"/>
      <c r="FL677" s="107"/>
      <c r="FM677" s="107"/>
      <c r="FN677" s="112"/>
      <c r="FO677" s="107"/>
      <c r="FP677" s="107"/>
      <c r="FQ677" s="112"/>
      <c r="FR677" s="107"/>
      <c r="FS677" s="107"/>
      <c r="FT677" s="107"/>
      <c r="FU677" s="107"/>
      <c r="FV677" s="107"/>
      <c r="FW677" s="107"/>
      <c r="FX677" s="107"/>
      <c r="FY677" s="107"/>
      <c r="FZ677" s="107"/>
      <c r="GA677" s="107"/>
      <c r="GB677" s="107"/>
      <c r="GC677" s="107"/>
      <c r="GD677" s="107"/>
      <c r="GE677" s="113"/>
      <c r="GF677" s="113"/>
      <c r="GG677" s="113"/>
      <c r="GH677" s="113"/>
      <c r="GI677" s="113"/>
      <c r="GJ677" s="113"/>
      <c r="GK677" s="113"/>
      <c r="GL677" s="107"/>
      <c r="GM677" s="107"/>
      <c r="GN677" s="107"/>
      <c r="HK677" s="115"/>
      <c r="HL677" s="115"/>
      <c r="HN677" s="116"/>
      <c r="HO677" s="116"/>
      <c r="HP677" s="116"/>
      <c r="HQ677" s="117"/>
      <c r="HR677" s="118"/>
      <c r="HS677" s="105"/>
      <c r="HT677" s="119"/>
      <c r="HU677" s="119"/>
      <c r="HV677" s="119"/>
      <c r="HW677" s="119"/>
    </row>
    <row r="678" spans="1:231" ht="12.75" hidden="1" customHeight="1" x14ac:dyDescent="0.25">
      <c r="A678" s="110"/>
      <c r="B678" s="110"/>
      <c r="C678" s="107"/>
      <c r="D678" s="108"/>
      <c r="E678" s="109"/>
      <c r="F678" s="107"/>
      <c r="G678" s="107"/>
      <c r="H678" s="107"/>
      <c r="I678" s="107"/>
      <c r="J678" s="107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Y678" s="107"/>
      <c r="Z678" s="107"/>
      <c r="AA678" s="107"/>
      <c r="AB678" s="110"/>
      <c r="AC678" s="110"/>
      <c r="AD678" s="107"/>
      <c r="AE678" s="107"/>
      <c r="AF678" s="107"/>
      <c r="AG678" s="107"/>
      <c r="AH678" s="107"/>
      <c r="AI678" s="107"/>
      <c r="AJ678" s="110"/>
      <c r="AK678" s="110"/>
      <c r="AL678" s="107"/>
      <c r="AM678" s="107"/>
      <c r="AN678" s="110"/>
      <c r="AO678" s="110"/>
      <c r="AP678" s="107"/>
      <c r="AQ678" s="107"/>
      <c r="AR678" s="107"/>
      <c r="AS678" s="107"/>
      <c r="AT678" s="107"/>
      <c r="AU678" s="111"/>
      <c r="AV678" s="111"/>
      <c r="AW678" s="111"/>
      <c r="AX678" s="111"/>
      <c r="AY678" s="111"/>
      <c r="AZ678" s="111"/>
      <c r="BA678" s="111"/>
      <c r="BB678" s="111"/>
      <c r="BC678" s="111"/>
      <c r="BD678" s="111"/>
      <c r="BE678" s="111"/>
      <c r="BF678" s="111"/>
      <c r="BG678" s="107"/>
      <c r="BH678" s="112"/>
      <c r="BI678" s="111"/>
      <c r="BJ678" s="112"/>
      <c r="BK678" s="112"/>
      <c r="BL678" s="111"/>
      <c r="BM678" s="112"/>
      <c r="BN678" s="112"/>
      <c r="BO678" s="111"/>
      <c r="BP678" s="112"/>
      <c r="BQ678" s="112"/>
      <c r="BR678" s="111"/>
      <c r="BS678" s="107"/>
      <c r="BT678" s="107"/>
      <c r="BU678" s="112"/>
      <c r="BV678" s="107"/>
      <c r="BW678" s="107"/>
      <c r="BX678" s="107"/>
      <c r="BY678" s="107"/>
      <c r="BZ678" s="107"/>
      <c r="CA678" s="107"/>
      <c r="CB678" s="107"/>
      <c r="CC678" s="107"/>
      <c r="CD678" s="107"/>
      <c r="CE678" s="107"/>
      <c r="CF678" s="107"/>
      <c r="CG678" s="107"/>
      <c r="CH678" s="112"/>
      <c r="CI678" s="107"/>
      <c r="CJ678" s="107"/>
      <c r="CK678" s="107"/>
      <c r="CL678" s="107"/>
      <c r="CM678" s="107"/>
      <c r="CN678" s="107"/>
      <c r="CO678" s="107"/>
      <c r="CP678" s="107"/>
      <c r="CQ678" s="107"/>
      <c r="CR678" s="107"/>
      <c r="CS678" s="107"/>
      <c r="CT678" s="107"/>
      <c r="CU678" s="107"/>
      <c r="CV678" s="107"/>
      <c r="CW678" s="107"/>
      <c r="CX678" s="112"/>
      <c r="CY678" s="107"/>
      <c r="CZ678" s="107"/>
      <c r="DA678" s="112"/>
      <c r="DB678" s="107"/>
      <c r="DC678" s="107"/>
      <c r="DD678" s="112"/>
      <c r="DE678" s="107"/>
      <c r="DF678" s="107"/>
      <c r="DG678" s="107"/>
      <c r="DH678" s="112"/>
      <c r="DI678" s="107"/>
      <c r="DJ678" s="107"/>
      <c r="DK678" s="112"/>
      <c r="DL678" s="107"/>
      <c r="DM678" s="107"/>
      <c r="DN678" s="112"/>
      <c r="DO678" s="107"/>
      <c r="DP678" s="107"/>
      <c r="DQ678" s="112"/>
      <c r="DR678" s="107"/>
      <c r="DS678" s="107"/>
      <c r="DT678" s="107"/>
      <c r="DU678" s="112"/>
      <c r="DV678" s="107"/>
      <c r="DW678" s="107"/>
      <c r="DX678" s="112"/>
      <c r="DY678" s="107"/>
      <c r="DZ678" s="107"/>
      <c r="EA678" s="112"/>
      <c r="EB678" s="107"/>
      <c r="EC678" s="107"/>
      <c r="ED678" s="112"/>
      <c r="EE678" s="107"/>
      <c r="EF678" s="107"/>
      <c r="EG678" s="107"/>
      <c r="EH678" s="112"/>
      <c r="EI678" s="107"/>
      <c r="EJ678" s="107"/>
      <c r="EK678" s="112"/>
      <c r="EL678" s="107"/>
      <c r="EM678" s="107"/>
      <c r="EN678" s="112"/>
      <c r="EO678" s="107"/>
      <c r="EP678" s="107"/>
      <c r="EQ678" s="112"/>
      <c r="ER678" s="107"/>
      <c r="ES678" s="107"/>
      <c r="ET678" s="112"/>
      <c r="EU678" s="107"/>
      <c r="EV678" s="107"/>
      <c r="EW678" s="112"/>
      <c r="EX678" s="107"/>
      <c r="EY678" s="107"/>
      <c r="EZ678" s="112"/>
      <c r="FA678" s="107"/>
      <c r="FB678" s="107"/>
      <c r="FC678" s="112"/>
      <c r="FD678" s="107"/>
      <c r="FE678" s="107"/>
      <c r="FF678" s="107"/>
      <c r="FG678" s="112"/>
      <c r="FH678" s="107"/>
      <c r="FI678" s="107"/>
      <c r="FJ678" s="112"/>
      <c r="FK678" s="107"/>
      <c r="FL678" s="107"/>
      <c r="FM678" s="107"/>
      <c r="FN678" s="112"/>
      <c r="FO678" s="107"/>
      <c r="FP678" s="107"/>
      <c r="FQ678" s="112"/>
      <c r="FR678" s="107"/>
      <c r="FS678" s="107"/>
      <c r="FT678" s="107"/>
      <c r="FU678" s="107"/>
      <c r="FV678" s="107"/>
      <c r="FW678" s="107"/>
      <c r="FX678" s="107"/>
      <c r="FY678" s="107"/>
      <c r="FZ678" s="107"/>
      <c r="GA678" s="107"/>
      <c r="GB678" s="107"/>
      <c r="GC678" s="107"/>
      <c r="GD678" s="107"/>
      <c r="GE678" s="113"/>
      <c r="GF678" s="113"/>
      <c r="GG678" s="113"/>
      <c r="GH678" s="113"/>
      <c r="GI678" s="113"/>
      <c r="GJ678" s="113"/>
      <c r="GK678" s="113"/>
      <c r="GL678" s="107"/>
      <c r="GM678" s="107"/>
      <c r="GN678" s="107"/>
      <c r="HK678" s="115"/>
      <c r="HL678" s="115"/>
      <c r="HN678" s="116"/>
      <c r="HO678" s="116"/>
      <c r="HP678" s="116"/>
      <c r="HQ678" s="117"/>
      <c r="HR678" s="118"/>
      <c r="HS678" s="105"/>
      <c r="HT678" s="119"/>
      <c r="HU678" s="119"/>
      <c r="HV678" s="119"/>
      <c r="HW678" s="119"/>
    </row>
    <row r="679" spans="1:231" ht="12.75" hidden="1" customHeight="1" x14ac:dyDescent="0.25">
      <c r="A679" s="110"/>
      <c r="B679" s="110"/>
      <c r="C679" s="107"/>
      <c r="D679" s="108"/>
      <c r="E679" s="109"/>
      <c r="F679" s="107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Y679" s="107"/>
      <c r="Z679" s="107"/>
      <c r="AA679" s="107"/>
      <c r="AB679" s="110"/>
      <c r="AC679" s="110"/>
      <c r="AD679" s="107"/>
      <c r="AE679" s="107"/>
      <c r="AF679" s="107"/>
      <c r="AG679" s="107"/>
      <c r="AH679" s="107"/>
      <c r="AI679" s="107"/>
      <c r="AJ679" s="110"/>
      <c r="AK679" s="110"/>
      <c r="AL679" s="107"/>
      <c r="AM679" s="107"/>
      <c r="AN679" s="110"/>
      <c r="AO679" s="110"/>
      <c r="AP679" s="107"/>
      <c r="AQ679" s="107"/>
      <c r="AR679" s="107"/>
      <c r="AS679" s="107"/>
      <c r="AT679" s="107"/>
      <c r="AU679" s="111"/>
      <c r="AV679" s="111"/>
      <c r="AW679" s="111"/>
      <c r="AX679" s="111"/>
      <c r="AY679" s="111"/>
      <c r="AZ679" s="111"/>
      <c r="BA679" s="111"/>
      <c r="BB679" s="111"/>
      <c r="BC679" s="111"/>
      <c r="BD679" s="111"/>
      <c r="BE679" s="111"/>
      <c r="BF679" s="111"/>
      <c r="BG679" s="107"/>
      <c r="BH679" s="112"/>
      <c r="BI679" s="111"/>
      <c r="BJ679" s="112"/>
      <c r="BK679" s="112"/>
      <c r="BL679" s="111"/>
      <c r="BM679" s="112"/>
      <c r="BN679" s="112"/>
      <c r="BO679" s="111"/>
      <c r="BP679" s="112"/>
      <c r="BQ679" s="112"/>
      <c r="BR679" s="111"/>
      <c r="BS679" s="107"/>
      <c r="BT679" s="107"/>
      <c r="BU679" s="112"/>
      <c r="BV679" s="107"/>
      <c r="BW679" s="107"/>
      <c r="BX679" s="107"/>
      <c r="BY679" s="107"/>
      <c r="BZ679" s="107"/>
      <c r="CA679" s="107"/>
      <c r="CB679" s="107"/>
      <c r="CC679" s="107"/>
      <c r="CD679" s="107"/>
      <c r="CE679" s="107"/>
      <c r="CF679" s="107"/>
      <c r="CG679" s="107"/>
      <c r="CH679" s="112"/>
      <c r="CI679" s="107"/>
      <c r="CJ679" s="107"/>
      <c r="CK679" s="107"/>
      <c r="CL679" s="107"/>
      <c r="CM679" s="107"/>
      <c r="CN679" s="107"/>
      <c r="CO679" s="107"/>
      <c r="CP679" s="107"/>
      <c r="CQ679" s="107"/>
      <c r="CR679" s="107"/>
      <c r="CS679" s="107"/>
      <c r="CT679" s="107"/>
      <c r="CU679" s="107"/>
      <c r="CV679" s="107"/>
      <c r="CW679" s="107"/>
      <c r="CX679" s="112"/>
      <c r="CY679" s="107"/>
      <c r="CZ679" s="107"/>
      <c r="DA679" s="112"/>
      <c r="DB679" s="107"/>
      <c r="DC679" s="107"/>
      <c r="DD679" s="112"/>
      <c r="DE679" s="107"/>
      <c r="DF679" s="107"/>
      <c r="DG679" s="107"/>
      <c r="DH679" s="112"/>
      <c r="DI679" s="107"/>
      <c r="DJ679" s="107"/>
      <c r="DK679" s="112"/>
      <c r="DL679" s="107"/>
      <c r="DM679" s="107"/>
      <c r="DN679" s="112"/>
      <c r="DO679" s="107"/>
      <c r="DP679" s="107"/>
      <c r="DQ679" s="112"/>
      <c r="DR679" s="107"/>
      <c r="DS679" s="107"/>
      <c r="DT679" s="107"/>
      <c r="DU679" s="112"/>
      <c r="DV679" s="107"/>
      <c r="DW679" s="107"/>
      <c r="DX679" s="112"/>
      <c r="DY679" s="107"/>
      <c r="DZ679" s="107"/>
      <c r="EA679" s="112"/>
      <c r="EB679" s="107"/>
      <c r="EC679" s="107"/>
      <c r="ED679" s="112"/>
      <c r="EE679" s="107"/>
      <c r="EF679" s="107"/>
      <c r="EG679" s="107"/>
      <c r="EH679" s="112"/>
      <c r="EI679" s="107"/>
      <c r="EJ679" s="107"/>
      <c r="EK679" s="112"/>
      <c r="EL679" s="107"/>
      <c r="EM679" s="107"/>
      <c r="EN679" s="112"/>
      <c r="EO679" s="107"/>
      <c r="EP679" s="107"/>
      <c r="EQ679" s="112"/>
      <c r="ER679" s="107"/>
      <c r="ES679" s="107"/>
      <c r="ET679" s="112"/>
      <c r="EU679" s="107"/>
      <c r="EV679" s="107"/>
      <c r="EW679" s="112"/>
      <c r="EX679" s="107"/>
      <c r="EY679" s="107"/>
      <c r="EZ679" s="112"/>
      <c r="FA679" s="107"/>
      <c r="FB679" s="107"/>
      <c r="FC679" s="112"/>
      <c r="FD679" s="107"/>
      <c r="FE679" s="107"/>
      <c r="FF679" s="107"/>
      <c r="FG679" s="112"/>
      <c r="FH679" s="107"/>
      <c r="FI679" s="107"/>
      <c r="FJ679" s="112"/>
      <c r="FK679" s="107"/>
      <c r="FL679" s="107"/>
      <c r="FM679" s="107"/>
      <c r="FN679" s="112"/>
      <c r="FO679" s="107"/>
      <c r="FP679" s="107"/>
      <c r="FQ679" s="112"/>
      <c r="FR679" s="107"/>
      <c r="FS679" s="107"/>
      <c r="FT679" s="107"/>
      <c r="FU679" s="107"/>
      <c r="FV679" s="107"/>
      <c r="FW679" s="107"/>
      <c r="FX679" s="107"/>
      <c r="FY679" s="107"/>
      <c r="FZ679" s="107"/>
      <c r="GA679" s="107"/>
      <c r="GB679" s="107"/>
      <c r="GC679" s="107"/>
      <c r="GD679" s="107"/>
      <c r="GE679" s="113"/>
      <c r="GF679" s="113"/>
      <c r="GG679" s="113"/>
      <c r="GH679" s="113"/>
      <c r="GI679" s="113"/>
      <c r="GJ679" s="113"/>
      <c r="GK679" s="113"/>
      <c r="GL679" s="107"/>
      <c r="GM679" s="107"/>
      <c r="GN679" s="107"/>
      <c r="HK679" s="115"/>
      <c r="HL679" s="115"/>
      <c r="HN679" s="116"/>
      <c r="HO679" s="116"/>
      <c r="HP679" s="116"/>
      <c r="HQ679" s="117"/>
      <c r="HR679" s="118"/>
      <c r="HS679" s="105"/>
      <c r="HT679" s="119"/>
      <c r="HU679" s="119"/>
      <c r="HV679" s="119"/>
      <c r="HW679" s="119"/>
    </row>
    <row r="680" spans="1:231" ht="12.75" hidden="1" customHeight="1" x14ac:dyDescent="0.25">
      <c r="A680" s="110"/>
      <c r="B680" s="110"/>
      <c r="C680" s="107"/>
      <c r="D680" s="108"/>
      <c r="E680" s="109"/>
      <c r="F680" s="107"/>
      <c r="G680" s="107"/>
      <c r="H680" s="107"/>
      <c r="I680" s="107"/>
      <c r="J680" s="107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Y680" s="107"/>
      <c r="Z680" s="107"/>
      <c r="AA680" s="107"/>
      <c r="AB680" s="110"/>
      <c r="AC680" s="110"/>
      <c r="AD680" s="107"/>
      <c r="AE680" s="107"/>
      <c r="AF680" s="107"/>
      <c r="AG680" s="107"/>
      <c r="AH680" s="107"/>
      <c r="AI680" s="107"/>
      <c r="AJ680" s="110"/>
      <c r="AK680" s="110"/>
      <c r="AL680" s="107"/>
      <c r="AM680" s="107"/>
      <c r="AN680" s="110"/>
      <c r="AO680" s="110"/>
      <c r="AP680" s="107"/>
      <c r="AQ680" s="107"/>
      <c r="AR680" s="107"/>
      <c r="AS680" s="107"/>
      <c r="AT680" s="107"/>
      <c r="AU680" s="111"/>
      <c r="AV680" s="111"/>
      <c r="AW680" s="111"/>
      <c r="AX680" s="111"/>
      <c r="AY680" s="111"/>
      <c r="AZ680" s="111"/>
      <c r="BA680" s="111"/>
      <c r="BB680" s="111"/>
      <c r="BC680" s="111"/>
      <c r="BD680" s="111"/>
      <c r="BE680" s="111"/>
      <c r="BF680" s="111"/>
      <c r="BG680" s="107"/>
      <c r="BH680" s="112"/>
      <c r="BI680" s="111"/>
      <c r="BJ680" s="112"/>
      <c r="BK680" s="112"/>
      <c r="BL680" s="111"/>
      <c r="BM680" s="112"/>
      <c r="BN680" s="112"/>
      <c r="BO680" s="111"/>
      <c r="BP680" s="112"/>
      <c r="BQ680" s="112"/>
      <c r="BR680" s="111"/>
      <c r="BS680" s="107"/>
      <c r="BT680" s="107"/>
      <c r="BU680" s="112"/>
      <c r="BV680" s="107"/>
      <c r="BW680" s="107"/>
      <c r="BX680" s="107"/>
      <c r="BY680" s="107"/>
      <c r="BZ680" s="107"/>
      <c r="CA680" s="107"/>
      <c r="CB680" s="107"/>
      <c r="CC680" s="107"/>
      <c r="CD680" s="107"/>
      <c r="CE680" s="107"/>
      <c r="CF680" s="107"/>
      <c r="CG680" s="107"/>
      <c r="CH680" s="112"/>
      <c r="CI680" s="107"/>
      <c r="CJ680" s="107"/>
      <c r="CK680" s="107"/>
      <c r="CL680" s="107"/>
      <c r="CM680" s="107"/>
      <c r="CN680" s="107"/>
      <c r="CO680" s="107"/>
      <c r="CP680" s="107"/>
      <c r="CQ680" s="107"/>
      <c r="CR680" s="107"/>
      <c r="CS680" s="107"/>
      <c r="CT680" s="107"/>
      <c r="CU680" s="107"/>
      <c r="CV680" s="107"/>
      <c r="CW680" s="107"/>
      <c r="CX680" s="112"/>
      <c r="CY680" s="107"/>
      <c r="CZ680" s="107"/>
      <c r="DA680" s="112"/>
      <c r="DB680" s="107"/>
      <c r="DC680" s="107"/>
      <c r="DD680" s="112"/>
      <c r="DE680" s="107"/>
      <c r="DF680" s="107"/>
      <c r="DG680" s="107"/>
      <c r="DH680" s="112"/>
      <c r="DI680" s="107"/>
      <c r="DJ680" s="107"/>
      <c r="DK680" s="112"/>
      <c r="DL680" s="107"/>
      <c r="DM680" s="107"/>
      <c r="DN680" s="112"/>
      <c r="DO680" s="107"/>
      <c r="DP680" s="107"/>
      <c r="DQ680" s="112"/>
      <c r="DR680" s="107"/>
      <c r="DS680" s="107"/>
      <c r="DT680" s="107"/>
      <c r="DU680" s="112"/>
      <c r="DV680" s="107"/>
      <c r="DW680" s="107"/>
      <c r="DX680" s="112"/>
      <c r="DY680" s="107"/>
      <c r="DZ680" s="107"/>
      <c r="EA680" s="112"/>
      <c r="EB680" s="107"/>
      <c r="EC680" s="107"/>
      <c r="ED680" s="112"/>
      <c r="EE680" s="107"/>
      <c r="EF680" s="107"/>
      <c r="EG680" s="107"/>
      <c r="EH680" s="112"/>
      <c r="EI680" s="107"/>
      <c r="EJ680" s="107"/>
      <c r="EK680" s="112"/>
      <c r="EL680" s="107"/>
      <c r="EM680" s="107"/>
      <c r="EN680" s="112"/>
      <c r="EO680" s="107"/>
      <c r="EP680" s="107"/>
      <c r="EQ680" s="112"/>
      <c r="ER680" s="107"/>
      <c r="ES680" s="107"/>
      <c r="ET680" s="112"/>
      <c r="EU680" s="107"/>
      <c r="EV680" s="107"/>
      <c r="EW680" s="112"/>
      <c r="EX680" s="107"/>
      <c r="EY680" s="107"/>
      <c r="EZ680" s="112"/>
      <c r="FA680" s="107"/>
      <c r="FB680" s="107"/>
      <c r="FC680" s="112"/>
      <c r="FD680" s="107"/>
      <c r="FE680" s="107"/>
      <c r="FF680" s="107"/>
      <c r="FG680" s="112"/>
      <c r="FH680" s="107"/>
      <c r="FI680" s="107"/>
      <c r="FJ680" s="112"/>
      <c r="FK680" s="107"/>
      <c r="FL680" s="107"/>
      <c r="FM680" s="107"/>
      <c r="FN680" s="112"/>
      <c r="FO680" s="107"/>
      <c r="FP680" s="107"/>
      <c r="FQ680" s="112"/>
      <c r="FR680" s="107"/>
      <c r="FS680" s="107"/>
      <c r="FT680" s="107"/>
      <c r="FU680" s="107"/>
      <c r="FV680" s="107"/>
      <c r="FW680" s="107"/>
      <c r="FX680" s="107"/>
      <c r="FY680" s="107"/>
      <c r="FZ680" s="107"/>
      <c r="GA680" s="107"/>
      <c r="GB680" s="107"/>
      <c r="GC680" s="107"/>
      <c r="GD680" s="107"/>
      <c r="GE680" s="113"/>
      <c r="GF680" s="113"/>
      <c r="GG680" s="113"/>
      <c r="GH680" s="113"/>
      <c r="GI680" s="113"/>
      <c r="GJ680" s="113"/>
      <c r="GK680" s="113"/>
      <c r="GL680" s="107"/>
      <c r="GM680" s="107"/>
      <c r="GN680" s="107"/>
      <c r="HK680" s="115"/>
      <c r="HL680" s="115"/>
      <c r="HN680" s="116"/>
      <c r="HO680" s="116"/>
      <c r="HP680" s="116"/>
      <c r="HQ680" s="117"/>
      <c r="HR680" s="118"/>
      <c r="HS680" s="105"/>
      <c r="HT680" s="119"/>
      <c r="HU680" s="119"/>
      <c r="HV680" s="119"/>
      <c r="HW680" s="119"/>
    </row>
    <row r="681" spans="1:231" hidden="1" x14ac:dyDescent="0.25">
      <c r="A681" s="110"/>
      <c r="B681" s="110"/>
      <c r="C681" s="107"/>
      <c r="D681" s="107"/>
      <c r="E681" s="109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Y681" s="107"/>
      <c r="Z681" s="107"/>
      <c r="AA681" s="107"/>
      <c r="AB681" s="110"/>
      <c r="AC681" s="110"/>
      <c r="AD681" s="107"/>
      <c r="AE681" s="107"/>
      <c r="AF681" s="107"/>
      <c r="AG681" s="107"/>
      <c r="AH681" s="107"/>
      <c r="AI681" s="107"/>
      <c r="AJ681" s="110"/>
      <c r="AK681" s="110"/>
      <c r="AL681" s="107"/>
      <c r="AM681" s="107"/>
      <c r="AN681" s="110"/>
      <c r="AO681" s="110"/>
      <c r="AP681" s="107"/>
      <c r="AQ681" s="107"/>
      <c r="AR681" s="107"/>
      <c r="AS681" s="107"/>
      <c r="AT681" s="107"/>
      <c r="AU681" s="111"/>
      <c r="AV681" s="111"/>
      <c r="AW681" s="111"/>
      <c r="AX681" s="111"/>
      <c r="AY681" s="111"/>
      <c r="AZ681" s="111"/>
      <c r="BA681" s="111"/>
      <c r="BB681" s="111"/>
      <c r="BC681" s="111"/>
      <c r="BD681" s="111"/>
      <c r="BE681" s="111"/>
      <c r="BF681" s="111"/>
      <c r="BG681" s="107"/>
      <c r="BH681" s="112"/>
      <c r="BI681" s="111"/>
      <c r="BJ681" s="112"/>
      <c r="BK681" s="112"/>
      <c r="BL681" s="111"/>
      <c r="BM681" s="112"/>
      <c r="BN681" s="112"/>
      <c r="BO681" s="111"/>
      <c r="BP681" s="112"/>
      <c r="BQ681" s="112"/>
      <c r="BR681" s="111"/>
      <c r="BS681" s="107"/>
      <c r="BT681" s="107"/>
      <c r="BU681" s="112"/>
      <c r="BV681" s="107"/>
      <c r="BW681" s="107"/>
      <c r="BX681" s="107"/>
      <c r="BY681" s="107"/>
      <c r="BZ681" s="107"/>
      <c r="CA681" s="107"/>
      <c r="CB681" s="107"/>
      <c r="CC681" s="107"/>
      <c r="CD681" s="107"/>
      <c r="CE681" s="107"/>
      <c r="CF681" s="107"/>
      <c r="CG681" s="107"/>
      <c r="CH681" s="112"/>
      <c r="CI681" s="107"/>
      <c r="CJ681" s="107"/>
      <c r="CK681" s="107"/>
      <c r="CL681" s="107"/>
      <c r="CM681" s="107"/>
      <c r="CN681" s="107"/>
      <c r="CO681" s="107"/>
      <c r="CP681" s="107"/>
      <c r="CQ681" s="107"/>
      <c r="CR681" s="107"/>
      <c r="CS681" s="107"/>
      <c r="CT681" s="107"/>
      <c r="CU681" s="107"/>
      <c r="CV681" s="107"/>
      <c r="CW681" s="107"/>
      <c r="CX681" s="112"/>
      <c r="CY681" s="107"/>
      <c r="CZ681" s="107"/>
      <c r="DA681" s="112"/>
      <c r="DB681" s="107"/>
      <c r="DC681" s="107"/>
      <c r="DD681" s="112"/>
      <c r="DE681" s="107"/>
      <c r="DF681" s="107"/>
      <c r="DG681" s="107"/>
      <c r="DH681" s="112"/>
      <c r="DI681" s="107"/>
      <c r="DJ681" s="107"/>
      <c r="DK681" s="112"/>
      <c r="DL681" s="107"/>
      <c r="DM681" s="107"/>
      <c r="DN681" s="112"/>
      <c r="DO681" s="107"/>
      <c r="DP681" s="107"/>
      <c r="DQ681" s="112"/>
      <c r="DR681" s="107"/>
      <c r="DS681" s="107"/>
      <c r="DT681" s="107"/>
      <c r="DU681" s="112"/>
      <c r="DV681" s="107"/>
      <c r="DW681" s="107"/>
      <c r="DX681" s="112"/>
      <c r="DY681" s="107"/>
      <c r="DZ681" s="107"/>
      <c r="EA681" s="112"/>
      <c r="EB681" s="107"/>
      <c r="EC681" s="107"/>
      <c r="ED681" s="112"/>
      <c r="EE681" s="107"/>
      <c r="EF681" s="107"/>
      <c r="EG681" s="107"/>
      <c r="EH681" s="112"/>
      <c r="EI681" s="107"/>
      <c r="EJ681" s="107"/>
      <c r="EK681" s="112"/>
      <c r="EL681" s="107"/>
      <c r="EM681" s="107"/>
      <c r="EN681" s="112"/>
      <c r="EO681" s="107"/>
      <c r="EP681" s="107"/>
      <c r="EQ681" s="112"/>
      <c r="ER681" s="107"/>
      <c r="ES681" s="107"/>
      <c r="ET681" s="112"/>
      <c r="EU681" s="107"/>
      <c r="EV681" s="107"/>
      <c r="EW681" s="112"/>
      <c r="EX681" s="107"/>
      <c r="EY681" s="107"/>
      <c r="EZ681" s="112"/>
      <c r="FA681" s="107"/>
      <c r="FB681" s="107"/>
      <c r="FC681" s="112"/>
      <c r="FD681" s="107"/>
      <c r="FE681" s="107"/>
      <c r="FF681" s="107"/>
      <c r="FG681" s="112"/>
      <c r="FH681" s="107"/>
      <c r="FI681" s="107"/>
      <c r="FJ681" s="112"/>
      <c r="FK681" s="107"/>
      <c r="FL681" s="107"/>
      <c r="FM681" s="107"/>
      <c r="FN681" s="112"/>
      <c r="FO681" s="107"/>
      <c r="FP681" s="107"/>
      <c r="FQ681" s="112"/>
      <c r="FR681" s="107"/>
      <c r="FS681" s="107"/>
      <c r="FT681" s="107"/>
      <c r="FU681" s="107"/>
      <c r="FV681" s="107"/>
      <c r="FW681" s="107"/>
      <c r="FX681" s="107"/>
      <c r="FY681" s="107"/>
      <c r="FZ681" s="107"/>
      <c r="GA681" s="107"/>
      <c r="GB681" s="107"/>
      <c r="GC681" s="134"/>
      <c r="GD681" s="134"/>
      <c r="GE681" s="113"/>
      <c r="GF681" s="113"/>
      <c r="GG681" s="113"/>
      <c r="GH681" s="113"/>
      <c r="GI681" s="113"/>
      <c r="GJ681" s="113"/>
      <c r="GK681" s="113"/>
      <c r="GL681" s="107"/>
      <c r="GM681" s="107"/>
      <c r="GN681" s="107"/>
      <c r="HK681" s="115"/>
      <c r="HL681" s="115"/>
      <c r="HN681" s="116"/>
      <c r="HO681" s="116"/>
      <c r="HP681" s="116"/>
      <c r="HQ681" s="117"/>
      <c r="HR681" s="118"/>
      <c r="HS681" s="105"/>
      <c r="HT681" s="119"/>
      <c r="HU681" s="119"/>
      <c r="HV681" s="119"/>
      <c r="HW681" s="119"/>
    </row>
    <row r="682" spans="1:231" hidden="1" x14ac:dyDescent="0.25">
      <c r="A682" s="110"/>
      <c r="B682" s="110"/>
      <c r="C682" s="107"/>
      <c r="D682" s="107"/>
      <c r="E682" s="109"/>
      <c r="F682" s="107"/>
      <c r="G682" s="107"/>
      <c r="H682" s="107"/>
      <c r="I682" s="107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Y682" s="107"/>
      <c r="Z682" s="107"/>
      <c r="AA682" s="107"/>
      <c r="AB682" s="110"/>
      <c r="AC682" s="110"/>
      <c r="AD682" s="107"/>
      <c r="AE682" s="107"/>
      <c r="AF682" s="107"/>
      <c r="AG682" s="107"/>
      <c r="AH682" s="107"/>
      <c r="AI682" s="107"/>
      <c r="AJ682" s="110"/>
      <c r="AK682" s="110"/>
      <c r="AL682" s="107"/>
      <c r="AM682" s="107"/>
      <c r="AN682" s="110"/>
      <c r="AO682" s="110"/>
      <c r="AP682" s="107"/>
      <c r="AQ682" s="107"/>
      <c r="AR682" s="107"/>
      <c r="AS682" s="107"/>
      <c r="AT682" s="107"/>
      <c r="AU682" s="111"/>
      <c r="AV682" s="111"/>
      <c r="AW682" s="111"/>
      <c r="AX682" s="111"/>
      <c r="AY682" s="111"/>
      <c r="AZ682" s="111"/>
      <c r="BA682" s="111"/>
      <c r="BB682" s="111"/>
      <c r="BC682" s="111"/>
      <c r="BD682" s="111"/>
      <c r="BE682" s="111"/>
      <c r="BF682" s="111"/>
      <c r="BG682" s="107"/>
      <c r="BH682" s="112"/>
      <c r="BI682" s="111"/>
      <c r="BJ682" s="112"/>
      <c r="BK682" s="112"/>
      <c r="BL682" s="111"/>
      <c r="BM682" s="112"/>
      <c r="BN682" s="112"/>
      <c r="BO682" s="111"/>
      <c r="BP682" s="112"/>
      <c r="BQ682" s="112"/>
      <c r="BR682" s="111"/>
      <c r="BS682" s="107"/>
      <c r="BT682" s="107"/>
      <c r="BU682" s="112"/>
      <c r="BV682" s="107"/>
      <c r="BW682" s="107"/>
      <c r="BX682" s="107"/>
      <c r="BY682" s="107"/>
      <c r="BZ682" s="107"/>
      <c r="CA682" s="107"/>
      <c r="CB682" s="107"/>
      <c r="CC682" s="107"/>
      <c r="CD682" s="107"/>
      <c r="CE682" s="107"/>
      <c r="CF682" s="107"/>
      <c r="CG682" s="107"/>
      <c r="CH682" s="112"/>
      <c r="CI682" s="107"/>
      <c r="CJ682" s="107"/>
      <c r="CK682" s="107"/>
      <c r="CL682" s="107"/>
      <c r="CM682" s="107"/>
      <c r="CN682" s="107"/>
      <c r="CO682" s="107"/>
      <c r="CP682" s="107"/>
      <c r="CQ682" s="107"/>
      <c r="CR682" s="107"/>
      <c r="CS682" s="107"/>
      <c r="CT682" s="107"/>
      <c r="CU682" s="107"/>
      <c r="CV682" s="107"/>
      <c r="CW682" s="107"/>
      <c r="CX682" s="112"/>
      <c r="CY682" s="107"/>
      <c r="CZ682" s="107"/>
      <c r="DA682" s="112"/>
      <c r="DB682" s="107"/>
      <c r="DC682" s="107"/>
      <c r="DD682" s="112"/>
      <c r="DE682" s="107"/>
      <c r="DF682" s="107"/>
      <c r="DG682" s="107"/>
      <c r="DH682" s="112"/>
      <c r="DI682" s="107"/>
      <c r="DJ682" s="107"/>
      <c r="DK682" s="112"/>
      <c r="DL682" s="107"/>
      <c r="DM682" s="107"/>
      <c r="DN682" s="112"/>
      <c r="DO682" s="107"/>
      <c r="DP682" s="107"/>
      <c r="DQ682" s="112"/>
      <c r="DR682" s="107"/>
      <c r="DS682" s="107"/>
      <c r="DT682" s="107"/>
      <c r="DU682" s="112"/>
      <c r="DV682" s="107"/>
      <c r="DW682" s="107"/>
      <c r="DX682" s="112"/>
      <c r="DY682" s="107"/>
      <c r="DZ682" s="107"/>
      <c r="EA682" s="112"/>
      <c r="EB682" s="107"/>
      <c r="EC682" s="107"/>
      <c r="ED682" s="112"/>
      <c r="EE682" s="107"/>
      <c r="EF682" s="107"/>
      <c r="EG682" s="107"/>
      <c r="EH682" s="112"/>
      <c r="EI682" s="107"/>
      <c r="EJ682" s="107"/>
      <c r="EK682" s="112"/>
      <c r="EL682" s="107"/>
      <c r="EM682" s="107"/>
      <c r="EN682" s="112"/>
      <c r="EO682" s="107"/>
      <c r="EP682" s="107"/>
      <c r="EQ682" s="112"/>
      <c r="ER682" s="107"/>
      <c r="ES682" s="107"/>
      <c r="ET682" s="112"/>
      <c r="EU682" s="107"/>
      <c r="EV682" s="107"/>
      <c r="EW682" s="112"/>
      <c r="EX682" s="107"/>
      <c r="EY682" s="107"/>
      <c r="EZ682" s="112"/>
      <c r="FA682" s="107"/>
      <c r="FB682" s="107"/>
      <c r="FC682" s="112"/>
      <c r="FD682" s="107"/>
      <c r="FE682" s="107"/>
      <c r="FF682" s="107"/>
      <c r="FG682" s="112"/>
      <c r="FH682" s="107"/>
      <c r="FI682" s="107"/>
      <c r="FJ682" s="112"/>
      <c r="FK682" s="107"/>
      <c r="FL682" s="107"/>
      <c r="FM682" s="107"/>
      <c r="FN682" s="112"/>
      <c r="FO682" s="107"/>
      <c r="FP682" s="107"/>
      <c r="FQ682" s="112"/>
      <c r="FR682" s="107"/>
      <c r="FS682" s="107"/>
      <c r="FT682" s="107"/>
      <c r="FU682" s="107"/>
      <c r="FV682" s="107"/>
      <c r="FW682" s="107"/>
      <c r="FX682" s="107"/>
      <c r="FY682" s="107"/>
      <c r="FZ682" s="107"/>
      <c r="GA682" s="107"/>
      <c r="GB682" s="107"/>
      <c r="GC682" s="107"/>
      <c r="GD682" s="107"/>
      <c r="GE682" s="113"/>
      <c r="GF682" s="113"/>
      <c r="GG682" s="113"/>
      <c r="GH682" s="113"/>
      <c r="GI682" s="113"/>
      <c r="GJ682" s="113"/>
      <c r="GK682" s="113"/>
      <c r="GL682" s="107"/>
      <c r="GM682" s="107"/>
      <c r="GN682" s="107"/>
      <c r="HK682" s="115"/>
      <c r="HL682" s="115"/>
      <c r="HN682" s="116"/>
      <c r="HO682" s="116"/>
      <c r="HP682" s="116"/>
      <c r="HQ682" s="117"/>
      <c r="HR682" s="118"/>
      <c r="HS682" s="105"/>
      <c r="HT682" s="119"/>
      <c r="HU682" s="119"/>
      <c r="HV682" s="119"/>
      <c r="HW682" s="119"/>
    </row>
    <row r="683" spans="1:231" hidden="1" x14ac:dyDescent="0.25">
      <c r="A683" s="110"/>
      <c r="B683" s="110"/>
      <c r="C683" s="107"/>
      <c r="D683" s="107"/>
      <c r="E683" s="109"/>
      <c r="F683" s="107"/>
      <c r="G683" s="107"/>
      <c r="H683" s="107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Y683" s="107"/>
      <c r="Z683" s="107"/>
      <c r="AA683" s="107"/>
      <c r="AB683" s="110"/>
      <c r="AC683" s="110"/>
      <c r="AD683" s="107"/>
      <c r="AE683" s="107"/>
      <c r="AF683" s="107"/>
      <c r="AG683" s="107"/>
      <c r="AH683" s="107"/>
      <c r="AI683" s="107"/>
      <c r="AJ683" s="110"/>
      <c r="AK683" s="110"/>
      <c r="AL683" s="107"/>
      <c r="AM683" s="107"/>
      <c r="AN683" s="110"/>
      <c r="AO683" s="110"/>
      <c r="AP683" s="107"/>
      <c r="AQ683" s="107"/>
      <c r="AR683" s="107"/>
      <c r="AS683" s="107"/>
      <c r="AT683" s="107"/>
      <c r="AU683" s="111"/>
      <c r="AV683" s="111"/>
      <c r="AW683" s="111"/>
      <c r="AX683" s="111"/>
      <c r="AY683" s="111"/>
      <c r="AZ683" s="111"/>
      <c r="BA683" s="111"/>
      <c r="BB683" s="111"/>
      <c r="BC683" s="111"/>
      <c r="BD683" s="111"/>
      <c r="BE683" s="111"/>
      <c r="BF683" s="111"/>
      <c r="BG683" s="107"/>
      <c r="BH683" s="112"/>
      <c r="BI683" s="111"/>
      <c r="BJ683" s="112"/>
      <c r="BK683" s="112"/>
      <c r="BL683" s="111"/>
      <c r="BM683" s="112"/>
      <c r="BN683" s="112"/>
      <c r="BO683" s="111"/>
      <c r="BP683" s="112"/>
      <c r="BQ683" s="112"/>
      <c r="BR683" s="111"/>
      <c r="BS683" s="107"/>
      <c r="BT683" s="107"/>
      <c r="BU683" s="112"/>
      <c r="BV683" s="107"/>
      <c r="BW683" s="107"/>
      <c r="BX683" s="107"/>
      <c r="BY683" s="107"/>
      <c r="BZ683" s="107"/>
      <c r="CA683" s="107"/>
      <c r="CB683" s="107"/>
      <c r="CC683" s="107"/>
      <c r="CD683" s="107"/>
      <c r="CE683" s="107"/>
      <c r="CF683" s="107"/>
      <c r="CG683" s="107"/>
      <c r="CH683" s="112"/>
      <c r="CI683" s="107"/>
      <c r="CJ683" s="107"/>
      <c r="CK683" s="107"/>
      <c r="CL683" s="107"/>
      <c r="CM683" s="107"/>
      <c r="CN683" s="107"/>
      <c r="CO683" s="107"/>
      <c r="CP683" s="107"/>
      <c r="CQ683" s="107"/>
      <c r="CR683" s="107"/>
      <c r="CS683" s="107"/>
      <c r="CT683" s="107"/>
      <c r="CU683" s="107"/>
      <c r="CV683" s="107"/>
      <c r="CW683" s="107"/>
      <c r="CX683" s="112"/>
      <c r="CY683" s="107"/>
      <c r="CZ683" s="107"/>
      <c r="DA683" s="112"/>
      <c r="DB683" s="107"/>
      <c r="DC683" s="107"/>
      <c r="DD683" s="112"/>
      <c r="DE683" s="107"/>
      <c r="DF683" s="107"/>
      <c r="DG683" s="107"/>
      <c r="DH683" s="112"/>
      <c r="DI683" s="107"/>
      <c r="DJ683" s="107"/>
      <c r="DK683" s="112"/>
      <c r="DL683" s="107"/>
      <c r="DM683" s="107"/>
      <c r="DN683" s="112"/>
      <c r="DO683" s="107"/>
      <c r="DP683" s="107"/>
      <c r="DQ683" s="112"/>
      <c r="DR683" s="107"/>
      <c r="DS683" s="107"/>
      <c r="DT683" s="107"/>
      <c r="DU683" s="112"/>
      <c r="DV683" s="107"/>
      <c r="DW683" s="107"/>
      <c r="DX683" s="112"/>
      <c r="DY683" s="107"/>
      <c r="DZ683" s="107"/>
      <c r="EA683" s="112"/>
      <c r="EB683" s="107"/>
      <c r="EC683" s="107"/>
      <c r="ED683" s="112"/>
      <c r="EE683" s="107"/>
      <c r="EF683" s="107"/>
      <c r="EG683" s="107"/>
      <c r="EH683" s="112"/>
      <c r="EI683" s="107"/>
      <c r="EJ683" s="107"/>
      <c r="EK683" s="112"/>
      <c r="EL683" s="107"/>
      <c r="EM683" s="107"/>
      <c r="EN683" s="112"/>
      <c r="EO683" s="107"/>
      <c r="EP683" s="107"/>
      <c r="EQ683" s="112"/>
      <c r="ER683" s="107"/>
      <c r="ES683" s="107"/>
      <c r="ET683" s="112"/>
      <c r="EU683" s="107"/>
      <c r="EV683" s="107"/>
      <c r="EW683" s="112"/>
      <c r="EX683" s="107"/>
      <c r="EY683" s="107"/>
      <c r="EZ683" s="112"/>
      <c r="FA683" s="107"/>
      <c r="FB683" s="107"/>
      <c r="FC683" s="112"/>
      <c r="FD683" s="107"/>
      <c r="FE683" s="107"/>
      <c r="FF683" s="107"/>
      <c r="FG683" s="112"/>
      <c r="FH683" s="107"/>
      <c r="FI683" s="107"/>
      <c r="FJ683" s="112"/>
      <c r="FK683" s="107"/>
      <c r="FL683" s="107"/>
      <c r="FM683" s="107"/>
      <c r="FN683" s="112"/>
      <c r="FO683" s="107"/>
      <c r="FP683" s="107"/>
      <c r="FQ683" s="112"/>
      <c r="FR683" s="107"/>
      <c r="FS683" s="107"/>
      <c r="FT683" s="107"/>
      <c r="FU683" s="107"/>
      <c r="FV683" s="107"/>
      <c r="FW683" s="107"/>
      <c r="FX683" s="107"/>
      <c r="FY683" s="107"/>
      <c r="FZ683" s="107"/>
      <c r="GA683" s="107"/>
      <c r="GB683" s="107"/>
      <c r="GC683" s="107"/>
      <c r="GD683" s="107"/>
      <c r="GE683" s="113"/>
      <c r="GF683" s="113"/>
      <c r="GG683" s="113"/>
      <c r="GH683" s="113"/>
      <c r="GI683" s="113"/>
      <c r="GJ683" s="113"/>
      <c r="GK683" s="113"/>
      <c r="GL683" s="107"/>
      <c r="GM683" s="107"/>
      <c r="GN683" s="107"/>
      <c r="HK683" s="115"/>
      <c r="HL683" s="115"/>
      <c r="HN683" s="116"/>
      <c r="HO683" s="116"/>
      <c r="HP683" s="116"/>
      <c r="HQ683" s="117"/>
      <c r="HR683" s="118"/>
      <c r="HS683" s="105"/>
      <c r="HT683" s="119"/>
      <c r="HU683" s="119"/>
      <c r="HV683" s="119"/>
      <c r="HW683" s="119"/>
    </row>
    <row r="684" spans="1:231" ht="12.75" hidden="1" customHeight="1" x14ac:dyDescent="0.25">
      <c r="A684" s="110"/>
      <c r="B684" s="110"/>
      <c r="C684" s="107"/>
      <c r="D684" s="107"/>
      <c r="E684" s="109"/>
      <c r="F684" s="107"/>
      <c r="G684" s="107"/>
      <c r="H684" s="107"/>
      <c r="I684" s="107"/>
      <c r="J684" s="107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Y684" s="107"/>
      <c r="Z684" s="107"/>
      <c r="AA684" s="107"/>
      <c r="AB684" s="110"/>
      <c r="AC684" s="110"/>
      <c r="AD684" s="107"/>
      <c r="AE684" s="107"/>
      <c r="AF684" s="107"/>
      <c r="AG684" s="107"/>
      <c r="AH684" s="107"/>
      <c r="AI684" s="107"/>
      <c r="AJ684" s="110"/>
      <c r="AK684" s="110"/>
      <c r="AL684" s="107"/>
      <c r="AM684" s="107"/>
      <c r="AN684" s="110"/>
      <c r="AO684" s="110"/>
      <c r="AP684" s="107"/>
      <c r="AQ684" s="107"/>
      <c r="AR684" s="107"/>
      <c r="AS684" s="107"/>
      <c r="AT684" s="107"/>
      <c r="AU684" s="111"/>
      <c r="AV684" s="111"/>
      <c r="AW684" s="111"/>
      <c r="AX684" s="111"/>
      <c r="AY684" s="111"/>
      <c r="AZ684" s="111"/>
      <c r="BA684" s="111"/>
      <c r="BB684" s="111"/>
      <c r="BC684" s="111"/>
      <c r="BD684" s="111"/>
      <c r="BE684" s="111"/>
      <c r="BF684" s="111"/>
      <c r="BG684" s="107"/>
      <c r="BH684" s="112"/>
      <c r="BI684" s="111"/>
      <c r="BJ684" s="112"/>
      <c r="BK684" s="112"/>
      <c r="BL684" s="111"/>
      <c r="BM684" s="112"/>
      <c r="BN684" s="112"/>
      <c r="BO684" s="111"/>
      <c r="BP684" s="112"/>
      <c r="BQ684" s="112"/>
      <c r="BR684" s="111"/>
      <c r="BS684" s="107"/>
      <c r="BT684" s="107"/>
      <c r="BU684" s="112"/>
      <c r="BV684" s="107"/>
      <c r="BW684" s="107"/>
      <c r="BX684" s="107"/>
      <c r="BY684" s="107"/>
      <c r="BZ684" s="107"/>
      <c r="CA684" s="107"/>
      <c r="CB684" s="107"/>
      <c r="CC684" s="107"/>
      <c r="CD684" s="107"/>
      <c r="CE684" s="107"/>
      <c r="CF684" s="107"/>
      <c r="CG684" s="107"/>
      <c r="CH684" s="112"/>
      <c r="CI684" s="107"/>
      <c r="CJ684" s="107"/>
      <c r="CK684" s="107"/>
      <c r="CL684" s="107"/>
      <c r="CM684" s="107"/>
      <c r="CN684" s="107"/>
      <c r="CO684" s="107"/>
      <c r="CP684" s="107"/>
      <c r="CQ684" s="107"/>
      <c r="CR684" s="107"/>
      <c r="CS684" s="107"/>
      <c r="CT684" s="107"/>
      <c r="CU684" s="107"/>
      <c r="CV684" s="107"/>
      <c r="CW684" s="107"/>
      <c r="CX684" s="112"/>
      <c r="CY684" s="107"/>
      <c r="CZ684" s="107"/>
      <c r="DA684" s="112"/>
      <c r="DB684" s="107"/>
      <c r="DC684" s="107"/>
      <c r="DD684" s="112"/>
      <c r="DE684" s="107"/>
      <c r="DF684" s="107"/>
      <c r="DG684" s="107"/>
      <c r="DH684" s="112"/>
      <c r="DI684" s="107"/>
      <c r="DJ684" s="107"/>
      <c r="DK684" s="112"/>
      <c r="DL684" s="107"/>
      <c r="DM684" s="107"/>
      <c r="DN684" s="112"/>
      <c r="DO684" s="107"/>
      <c r="DP684" s="107"/>
      <c r="DQ684" s="112"/>
      <c r="DR684" s="107"/>
      <c r="DS684" s="107"/>
      <c r="DT684" s="107"/>
      <c r="DU684" s="112"/>
      <c r="DV684" s="107"/>
      <c r="DW684" s="107"/>
      <c r="DX684" s="112"/>
      <c r="DY684" s="107"/>
      <c r="DZ684" s="107"/>
      <c r="EA684" s="112"/>
      <c r="EB684" s="107"/>
      <c r="EC684" s="107"/>
      <c r="ED684" s="112"/>
      <c r="EE684" s="107"/>
      <c r="EF684" s="107"/>
      <c r="EG684" s="107"/>
      <c r="EH684" s="112"/>
      <c r="EI684" s="107"/>
      <c r="EJ684" s="107"/>
      <c r="EK684" s="112"/>
      <c r="EL684" s="107"/>
      <c r="EM684" s="107"/>
      <c r="EN684" s="112"/>
      <c r="EO684" s="107"/>
      <c r="EP684" s="107"/>
      <c r="EQ684" s="112"/>
      <c r="ER684" s="107"/>
      <c r="ES684" s="107"/>
      <c r="ET684" s="112"/>
      <c r="EU684" s="107"/>
      <c r="EV684" s="107"/>
      <c r="EW684" s="112"/>
      <c r="EX684" s="107"/>
      <c r="EY684" s="107"/>
      <c r="EZ684" s="112"/>
      <c r="FA684" s="107"/>
      <c r="FB684" s="107"/>
      <c r="FC684" s="112"/>
      <c r="FD684" s="107"/>
      <c r="FE684" s="107"/>
      <c r="FF684" s="107"/>
      <c r="FG684" s="112"/>
      <c r="FH684" s="107"/>
      <c r="FI684" s="107"/>
      <c r="FJ684" s="112"/>
      <c r="FK684" s="107"/>
      <c r="FL684" s="107"/>
      <c r="FM684" s="107"/>
      <c r="FN684" s="112"/>
      <c r="FO684" s="107"/>
      <c r="FP684" s="107"/>
      <c r="FQ684" s="112"/>
      <c r="FR684" s="107"/>
      <c r="FS684" s="107"/>
      <c r="FT684" s="107"/>
      <c r="FU684" s="107"/>
      <c r="FV684" s="107"/>
      <c r="FW684" s="107"/>
      <c r="FX684" s="107"/>
      <c r="FY684" s="107"/>
      <c r="FZ684" s="107"/>
      <c r="GA684" s="107"/>
      <c r="GB684" s="107"/>
      <c r="GC684" s="107"/>
      <c r="GD684" s="107"/>
      <c r="GE684" s="113"/>
      <c r="GF684" s="113"/>
      <c r="GG684" s="113"/>
      <c r="GH684" s="113"/>
      <c r="GI684" s="113"/>
      <c r="GJ684" s="113"/>
      <c r="GK684" s="113"/>
      <c r="GL684" s="107"/>
      <c r="GM684" s="107"/>
      <c r="GN684" s="107"/>
      <c r="HK684" s="115"/>
      <c r="HL684" s="115"/>
      <c r="HN684" s="116"/>
      <c r="HO684" s="116"/>
      <c r="HP684" s="116"/>
      <c r="HQ684" s="117"/>
      <c r="HR684" s="118"/>
      <c r="HS684" s="105"/>
      <c r="HT684" s="119"/>
      <c r="HU684" s="119"/>
      <c r="HV684" s="119"/>
      <c r="HW684" s="119"/>
    </row>
    <row r="685" spans="1:231" ht="12.75" hidden="1" customHeight="1" x14ac:dyDescent="0.25">
      <c r="A685" s="110"/>
      <c r="B685" s="110"/>
      <c r="C685" s="107"/>
      <c r="D685" s="107"/>
      <c r="E685" s="109"/>
      <c r="F685" s="107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Y685" s="107"/>
      <c r="Z685" s="107"/>
      <c r="AA685" s="107"/>
      <c r="AB685" s="110"/>
      <c r="AC685" s="110"/>
      <c r="AD685" s="107"/>
      <c r="AE685" s="107"/>
      <c r="AF685" s="107"/>
      <c r="AG685" s="107"/>
      <c r="AH685" s="107"/>
      <c r="AI685" s="107"/>
      <c r="AJ685" s="110"/>
      <c r="AK685" s="110"/>
      <c r="AL685" s="107"/>
      <c r="AM685" s="107"/>
      <c r="AN685" s="110"/>
      <c r="AO685" s="110"/>
      <c r="AP685" s="107"/>
      <c r="AQ685" s="107"/>
      <c r="AR685" s="107"/>
      <c r="AS685" s="107"/>
      <c r="AT685" s="107"/>
      <c r="AU685" s="111"/>
      <c r="AV685" s="111"/>
      <c r="AW685" s="111"/>
      <c r="AX685" s="111"/>
      <c r="AY685" s="111"/>
      <c r="AZ685" s="111"/>
      <c r="BA685" s="111"/>
      <c r="BB685" s="111"/>
      <c r="BC685" s="111"/>
      <c r="BD685" s="111"/>
      <c r="BE685" s="111"/>
      <c r="BF685" s="111"/>
      <c r="BG685" s="107"/>
      <c r="BH685" s="112"/>
      <c r="BI685" s="111"/>
      <c r="BJ685" s="112"/>
      <c r="BK685" s="112"/>
      <c r="BL685" s="111"/>
      <c r="BM685" s="112"/>
      <c r="BN685" s="112"/>
      <c r="BO685" s="111"/>
      <c r="BP685" s="112"/>
      <c r="BQ685" s="112"/>
      <c r="BR685" s="111"/>
      <c r="BS685" s="107"/>
      <c r="BT685" s="107"/>
      <c r="BU685" s="112"/>
      <c r="BV685" s="107"/>
      <c r="BW685" s="107"/>
      <c r="BX685" s="107"/>
      <c r="BY685" s="107"/>
      <c r="BZ685" s="107"/>
      <c r="CA685" s="107"/>
      <c r="CB685" s="107"/>
      <c r="CC685" s="107"/>
      <c r="CD685" s="107"/>
      <c r="CE685" s="107"/>
      <c r="CF685" s="107"/>
      <c r="CG685" s="107"/>
      <c r="CH685" s="112"/>
      <c r="CI685" s="107"/>
      <c r="CJ685" s="107"/>
      <c r="CK685" s="107"/>
      <c r="CL685" s="107"/>
      <c r="CM685" s="107"/>
      <c r="CN685" s="107"/>
      <c r="CO685" s="107"/>
      <c r="CP685" s="107"/>
      <c r="CQ685" s="107"/>
      <c r="CR685" s="107"/>
      <c r="CS685" s="107"/>
      <c r="CT685" s="107"/>
      <c r="CU685" s="107"/>
      <c r="CV685" s="107"/>
      <c r="CW685" s="107"/>
      <c r="CX685" s="112"/>
      <c r="CY685" s="107"/>
      <c r="CZ685" s="107"/>
      <c r="DA685" s="112"/>
      <c r="DB685" s="107"/>
      <c r="DC685" s="107"/>
      <c r="DD685" s="112"/>
      <c r="DE685" s="107"/>
      <c r="DF685" s="107"/>
      <c r="DG685" s="107"/>
      <c r="DH685" s="112"/>
      <c r="DI685" s="107"/>
      <c r="DJ685" s="107"/>
      <c r="DK685" s="112"/>
      <c r="DL685" s="107"/>
      <c r="DM685" s="107"/>
      <c r="DN685" s="112"/>
      <c r="DO685" s="107"/>
      <c r="DP685" s="107"/>
      <c r="DQ685" s="112"/>
      <c r="DR685" s="107"/>
      <c r="DS685" s="107"/>
      <c r="DT685" s="107"/>
      <c r="DU685" s="112"/>
      <c r="DV685" s="107"/>
      <c r="DW685" s="107"/>
      <c r="DX685" s="112"/>
      <c r="DY685" s="107"/>
      <c r="DZ685" s="107"/>
      <c r="EA685" s="112"/>
      <c r="EB685" s="107"/>
      <c r="EC685" s="107"/>
      <c r="ED685" s="112"/>
      <c r="EE685" s="107"/>
      <c r="EF685" s="107"/>
      <c r="EG685" s="107"/>
      <c r="EH685" s="112"/>
      <c r="EI685" s="107"/>
      <c r="EJ685" s="107"/>
      <c r="EK685" s="112"/>
      <c r="EL685" s="107"/>
      <c r="EM685" s="107"/>
      <c r="EN685" s="112"/>
      <c r="EO685" s="107"/>
      <c r="EP685" s="107"/>
      <c r="EQ685" s="112"/>
      <c r="ER685" s="107"/>
      <c r="ES685" s="107"/>
      <c r="ET685" s="112"/>
      <c r="EU685" s="107"/>
      <c r="EV685" s="107"/>
      <c r="EW685" s="112"/>
      <c r="EX685" s="107"/>
      <c r="EY685" s="107"/>
      <c r="EZ685" s="112"/>
      <c r="FA685" s="107"/>
      <c r="FB685" s="107"/>
      <c r="FC685" s="112"/>
      <c r="FD685" s="107"/>
      <c r="FE685" s="107"/>
      <c r="FF685" s="107"/>
      <c r="FG685" s="112"/>
      <c r="FH685" s="107"/>
      <c r="FI685" s="107"/>
      <c r="FJ685" s="112"/>
      <c r="FK685" s="107"/>
      <c r="FL685" s="107"/>
      <c r="FM685" s="107"/>
      <c r="FN685" s="112"/>
      <c r="FO685" s="107"/>
      <c r="FP685" s="107"/>
      <c r="FQ685" s="112"/>
      <c r="FR685" s="107"/>
      <c r="FS685" s="107"/>
      <c r="FT685" s="107"/>
      <c r="FU685" s="107"/>
      <c r="FV685" s="107"/>
      <c r="FW685" s="107"/>
      <c r="FX685" s="107"/>
      <c r="FY685" s="107"/>
      <c r="FZ685" s="107"/>
      <c r="GA685" s="107"/>
      <c r="GB685" s="107"/>
      <c r="GC685" s="107"/>
      <c r="GD685" s="107"/>
      <c r="GE685" s="113"/>
      <c r="GF685" s="113"/>
      <c r="GG685" s="113"/>
      <c r="GH685" s="113"/>
      <c r="GI685" s="113"/>
      <c r="GJ685" s="113"/>
      <c r="GK685" s="113"/>
      <c r="GL685" s="107"/>
      <c r="GM685" s="107"/>
      <c r="GN685" s="107"/>
      <c r="HK685" s="115"/>
      <c r="HL685" s="115"/>
      <c r="HN685" s="116"/>
      <c r="HO685" s="116"/>
      <c r="HP685" s="116"/>
      <c r="HQ685" s="117"/>
      <c r="HR685" s="118"/>
      <c r="HS685" s="105"/>
      <c r="HT685" s="119"/>
      <c r="HU685" s="119"/>
      <c r="HV685" s="119"/>
      <c r="HW685" s="119"/>
    </row>
    <row r="686" spans="1:231" ht="12.75" hidden="1" customHeight="1" x14ac:dyDescent="0.25">
      <c r="A686" s="110"/>
      <c r="B686" s="110"/>
      <c r="C686" s="107"/>
      <c r="D686" s="107"/>
      <c r="E686" s="109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Y686" s="107"/>
      <c r="Z686" s="107"/>
      <c r="AA686" s="107"/>
      <c r="AB686" s="110"/>
      <c r="AC686" s="110"/>
      <c r="AD686" s="107"/>
      <c r="AE686" s="107"/>
      <c r="AF686" s="107"/>
      <c r="AG686" s="107"/>
      <c r="AH686" s="107"/>
      <c r="AI686" s="107"/>
      <c r="AJ686" s="110"/>
      <c r="AK686" s="110"/>
      <c r="AL686" s="107"/>
      <c r="AM686" s="107"/>
      <c r="AN686" s="110"/>
      <c r="AO686" s="110"/>
      <c r="AP686" s="107"/>
      <c r="AQ686" s="107"/>
      <c r="AR686" s="107"/>
      <c r="AS686" s="107"/>
      <c r="AT686" s="107"/>
      <c r="AU686" s="111"/>
      <c r="AV686" s="111"/>
      <c r="AW686" s="111"/>
      <c r="AX686" s="111"/>
      <c r="AY686" s="111"/>
      <c r="AZ686" s="111"/>
      <c r="BA686" s="111"/>
      <c r="BB686" s="111"/>
      <c r="BC686" s="111"/>
      <c r="BD686" s="111"/>
      <c r="BE686" s="111"/>
      <c r="BF686" s="111"/>
      <c r="BG686" s="107"/>
      <c r="BH686" s="112"/>
      <c r="BI686" s="111"/>
      <c r="BJ686" s="112"/>
      <c r="BK686" s="112"/>
      <c r="BL686" s="111"/>
      <c r="BM686" s="112"/>
      <c r="BN686" s="112"/>
      <c r="BO686" s="111"/>
      <c r="BP686" s="112"/>
      <c r="BQ686" s="112"/>
      <c r="BR686" s="111"/>
      <c r="BS686" s="107"/>
      <c r="BT686" s="107"/>
      <c r="BU686" s="112"/>
      <c r="BV686" s="107"/>
      <c r="BW686" s="107"/>
      <c r="BX686" s="107"/>
      <c r="BY686" s="107"/>
      <c r="BZ686" s="107"/>
      <c r="CA686" s="107"/>
      <c r="CB686" s="107"/>
      <c r="CC686" s="107"/>
      <c r="CD686" s="107"/>
      <c r="CE686" s="107"/>
      <c r="CF686" s="107"/>
      <c r="CG686" s="107"/>
      <c r="CH686" s="112"/>
      <c r="CI686" s="107"/>
      <c r="CJ686" s="107"/>
      <c r="CK686" s="107"/>
      <c r="CL686" s="107"/>
      <c r="CM686" s="107"/>
      <c r="CN686" s="107"/>
      <c r="CO686" s="107"/>
      <c r="CP686" s="107"/>
      <c r="CQ686" s="107"/>
      <c r="CR686" s="107"/>
      <c r="CS686" s="107"/>
      <c r="CT686" s="107"/>
      <c r="CU686" s="107"/>
      <c r="CV686" s="107"/>
      <c r="CW686" s="107"/>
      <c r="CX686" s="112"/>
      <c r="CY686" s="107"/>
      <c r="CZ686" s="107"/>
      <c r="DA686" s="112"/>
      <c r="DB686" s="107"/>
      <c r="DC686" s="107"/>
      <c r="DD686" s="112"/>
      <c r="DE686" s="107"/>
      <c r="DF686" s="107"/>
      <c r="DG686" s="107"/>
      <c r="DH686" s="112"/>
      <c r="DI686" s="107"/>
      <c r="DJ686" s="107"/>
      <c r="DK686" s="112"/>
      <c r="DL686" s="107"/>
      <c r="DM686" s="107"/>
      <c r="DN686" s="112"/>
      <c r="DO686" s="107"/>
      <c r="DP686" s="107"/>
      <c r="DQ686" s="112"/>
      <c r="DR686" s="107"/>
      <c r="DS686" s="107"/>
      <c r="DT686" s="107"/>
      <c r="DU686" s="112"/>
      <c r="DV686" s="107"/>
      <c r="DW686" s="107"/>
      <c r="DX686" s="112"/>
      <c r="DY686" s="107"/>
      <c r="DZ686" s="107"/>
      <c r="EA686" s="112"/>
      <c r="EB686" s="107"/>
      <c r="EC686" s="107"/>
      <c r="ED686" s="112"/>
      <c r="EE686" s="107"/>
      <c r="EF686" s="107"/>
      <c r="EG686" s="107"/>
      <c r="EH686" s="112"/>
      <c r="EI686" s="107"/>
      <c r="EJ686" s="107"/>
      <c r="EK686" s="112"/>
      <c r="EL686" s="107"/>
      <c r="EM686" s="107"/>
      <c r="EN686" s="112"/>
      <c r="EO686" s="107"/>
      <c r="EP686" s="107"/>
      <c r="EQ686" s="112"/>
      <c r="ER686" s="107"/>
      <c r="ES686" s="107"/>
      <c r="ET686" s="112"/>
      <c r="EU686" s="107"/>
      <c r="EV686" s="107"/>
      <c r="EW686" s="112"/>
      <c r="EX686" s="107"/>
      <c r="EY686" s="107"/>
      <c r="EZ686" s="112"/>
      <c r="FA686" s="107"/>
      <c r="FB686" s="107"/>
      <c r="FC686" s="112"/>
      <c r="FD686" s="107"/>
      <c r="FE686" s="107"/>
      <c r="FF686" s="107"/>
      <c r="FG686" s="112"/>
      <c r="FH686" s="107"/>
      <c r="FI686" s="107"/>
      <c r="FJ686" s="112"/>
      <c r="FK686" s="107"/>
      <c r="FL686" s="107"/>
      <c r="FM686" s="107"/>
      <c r="FN686" s="112"/>
      <c r="FO686" s="107"/>
      <c r="FP686" s="107"/>
      <c r="FQ686" s="112"/>
      <c r="FR686" s="107"/>
      <c r="FS686" s="107"/>
      <c r="FT686" s="107"/>
      <c r="FU686" s="107"/>
      <c r="FV686" s="107"/>
      <c r="FW686" s="107"/>
      <c r="FX686" s="107"/>
      <c r="FY686" s="107"/>
      <c r="FZ686" s="107"/>
      <c r="GA686" s="107"/>
      <c r="GB686" s="107"/>
      <c r="GC686" s="107"/>
      <c r="GD686" s="107"/>
      <c r="GE686" s="113"/>
      <c r="GF686" s="113"/>
      <c r="GG686" s="113"/>
      <c r="GH686" s="113"/>
      <c r="GI686" s="113"/>
      <c r="GJ686" s="113"/>
      <c r="GK686" s="113"/>
      <c r="GL686" s="107"/>
      <c r="GM686" s="107"/>
      <c r="GN686" s="107"/>
      <c r="HK686" s="115"/>
      <c r="HL686" s="115"/>
      <c r="HN686" s="116"/>
      <c r="HO686" s="116"/>
      <c r="HP686" s="116"/>
      <c r="HQ686" s="117"/>
      <c r="HR686" s="118"/>
      <c r="HS686" s="105"/>
      <c r="HT686" s="119"/>
      <c r="HU686" s="119"/>
      <c r="HV686" s="119"/>
      <c r="HW686" s="119"/>
    </row>
    <row r="687" spans="1:231" ht="12.75" hidden="1" customHeight="1" x14ac:dyDescent="0.25">
      <c r="A687" s="110"/>
      <c r="B687" s="110"/>
      <c r="C687" s="107"/>
      <c r="D687" s="107"/>
      <c r="E687" s="109"/>
      <c r="F687" s="107"/>
      <c r="G687" s="107"/>
      <c r="H687" s="107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Y687" s="107"/>
      <c r="Z687" s="107"/>
      <c r="AA687" s="107"/>
      <c r="AB687" s="110"/>
      <c r="AC687" s="110"/>
      <c r="AD687" s="107"/>
      <c r="AE687" s="107"/>
      <c r="AF687" s="107"/>
      <c r="AG687" s="107"/>
      <c r="AH687" s="107"/>
      <c r="AI687" s="107"/>
      <c r="AJ687" s="110"/>
      <c r="AK687" s="110"/>
      <c r="AL687" s="107"/>
      <c r="AM687" s="107"/>
      <c r="AN687" s="110"/>
      <c r="AO687" s="110"/>
      <c r="AP687" s="107"/>
      <c r="AQ687" s="107"/>
      <c r="AR687" s="107"/>
      <c r="AS687" s="107"/>
      <c r="AT687" s="107"/>
      <c r="AU687" s="111"/>
      <c r="AV687" s="111"/>
      <c r="AW687" s="111"/>
      <c r="AX687" s="111"/>
      <c r="AY687" s="111"/>
      <c r="AZ687" s="111"/>
      <c r="BA687" s="111"/>
      <c r="BB687" s="111"/>
      <c r="BC687" s="111"/>
      <c r="BD687" s="111"/>
      <c r="BE687" s="111"/>
      <c r="BF687" s="111"/>
      <c r="BG687" s="107"/>
      <c r="BH687" s="112"/>
      <c r="BI687" s="111"/>
      <c r="BJ687" s="112"/>
      <c r="BK687" s="112"/>
      <c r="BL687" s="111"/>
      <c r="BM687" s="112"/>
      <c r="BN687" s="112"/>
      <c r="BO687" s="111"/>
      <c r="BP687" s="112"/>
      <c r="BQ687" s="112"/>
      <c r="BR687" s="111"/>
      <c r="BS687" s="107"/>
      <c r="BT687" s="107"/>
      <c r="BU687" s="112"/>
      <c r="BV687" s="107"/>
      <c r="BW687" s="107"/>
      <c r="BX687" s="107"/>
      <c r="BY687" s="107"/>
      <c r="BZ687" s="107"/>
      <c r="CA687" s="107"/>
      <c r="CB687" s="107"/>
      <c r="CC687" s="107"/>
      <c r="CD687" s="107"/>
      <c r="CE687" s="107"/>
      <c r="CF687" s="107"/>
      <c r="CG687" s="107"/>
      <c r="CH687" s="112"/>
      <c r="CI687" s="107"/>
      <c r="CJ687" s="107"/>
      <c r="CK687" s="107"/>
      <c r="CL687" s="107"/>
      <c r="CM687" s="107"/>
      <c r="CN687" s="107"/>
      <c r="CO687" s="107"/>
      <c r="CP687" s="107"/>
      <c r="CQ687" s="107"/>
      <c r="CR687" s="107"/>
      <c r="CS687" s="107"/>
      <c r="CT687" s="107"/>
      <c r="CU687" s="107"/>
      <c r="CV687" s="107"/>
      <c r="CW687" s="107"/>
      <c r="CX687" s="112"/>
      <c r="CY687" s="107"/>
      <c r="CZ687" s="107"/>
      <c r="DA687" s="112"/>
      <c r="DB687" s="107"/>
      <c r="DC687" s="107"/>
      <c r="DD687" s="112"/>
      <c r="DE687" s="107"/>
      <c r="DF687" s="107"/>
      <c r="DG687" s="107"/>
      <c r="DH687" s="112"/>
      <c r="DI687" s="107"/>
      <c r="DJ687" s="107"/>
      <c r="DK687" s="112"/>
      <c r="DL687" s="107"/>
      <c r="DM687" s="107"/>
      <c r="DN687" s="112"/>
      <c r="DO687" s="107"/>
      <c r="DP687" s="107"/>
      <c r="DQ687" s="112"/>
      <c r="DR687" s="107"/>
      <c r="DS687" s="107"/>
      <c r="DT687" s="107"/>
      <c r="DU687" s="112"/>
      <c r="DV687" s="107"/>
      <c r="DW687" s="107"/>
      <c r="DX687" s="112"/>
      <c r="DY687" s="107"/>
      <c r="DZ687" s="107"/>
      <c r="EA687" s="112"/>
      <c r="EB687" s="107"/>
      <c r="EC687" s="107"/>
      <c r="ED687" s="112"/>
      <c r="EE687" s="107"/>
      <c r="EF687" s="107"/>
      <c r="EG687" s="107"/>
      <c r="EH687" s="112"/>
      <c r="EI687" s="107"/>
      <c r="EJ687" s="107"/>
      <c r="EK687" s="112"/>
      <c r="EL687" s="107"/>
      <c r="EM687" s="107"/>
      <c r="EN687" s="112"/>
      <c r="EO687" s="107"/>
      <c r="EP687" s="107"/>
      <c r="EQ687" s="112"/>
      <c r="ER687" s="107"/>
      <c r="ES687" s="107"/>
      <c r="ET687" s="112"/>
      <c r="EU687" s="107"/>
      <c r="EV687" s="107"/>
      <c r="EW687" s="112"/>
      <c r="EX687" s="107"/>
      <c r="EY687" s="107"/>
      <c r="EZ687" s="112"/>
      <c r="FA687" s="107"/>
      <c r="FB687" s="107"/>
      <c r="FC687" s="112"/>
      <c r="FD687" s="107"/>
      <c r="FE687" s="107"/>
      <c r="FF687" s="107"/>
      <c r="FG687" s="112"/>
      <c r="FH687" s="107"/>
      <c r="FI687" s="107"/>
      <c r="FJ687" s="112"/>
      <c r="FK687" s="107"/>
      <c r="FL687" s="107"/>
      <c r="FM687" s="107"/>
      <c r="FN687" s="112"/>
      <c r="FO687" s="107"/>
      <c r="FP687" s="107"/>
      <c r="FQ687" s="112"/>
      <c r="FR687" s="107"/>
      <c r="FS687" s="107"/>
      <c r="FT687" s="107"/>
      <c r="FU687" s="107"/>
      <c r="FV687" s="107"/>
      <c r="FW687" s="107"/>
      <c r="FX687" s="107"/>
      <c r="FY687" s="107"/>
      <c r="FZ687" s="107"/>
      <c r="GA687" s="107"/>
      <c r="GB687" s="107"/>
      <c r="GC687" s="107"/>
      <c r="GD687" s="107"/>
      <c r="GE687" s="113"/>
      <c r="GF687" s="113"/>
      <c r="GG687" s="113"/>
      <c r="GH687" s="113"/>
      <c r="GI687" s="113"/>
      <c r="GJ687" s="113"/>
      <c r="GK687" s="113"/>
      <c r="GL687" s="107"/>
      <c r="GM687" s="107"/>
      <c r="GN687" s="107"/>
      <c r="HK687" s="115"/>
      <c r="HL687" s="115"/>
      <c r="HN687" s="116"/>
      <c r="HO687" s="116"/>
      <c r="HP687" s="116"/>
      <c r="HQ687" s="117"/>
      <c r="HR687" s="118"/>
      <c r="HS687" s="105"/>
      <c r="HT687" s="119"/>
      <c r="HU687" s="119"/>
      <c r="HV687" s="119"/>
      <c r="HW687" s="119"/>
    </row>
    <row r="688" spans="1:231" ht="12.75" hidden="1" customHeight="1" x14ac:dyDescent="0.25">
      <c r="A688" s="110"/>
      <c r="B688" s="110"/>
      <c r="C688" s="107"/>
      <c r="D688" s="107"/>
      <c r="E688" s="109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Y688" s="107"/>
      <c r="Z688" s="107"/>
      <c r="AA688" s="107"/>
      <c r="AB688" s="110"/>
      <c r="AC688" s="110"/>
      <c r="AD688" s="107"/>
      <c r="AE688" s="107"/>
      <c r="AF688" s="107"/>
      <c r="AG688" s="107"/>
      <c r="AH688" s="107"/>
      <c r="AI688" s="107"/>
      <c r="AJ688" s="110"/>
      <c r="AK688" s="110"/>
      <c r="AL688" s="107"/>
      <c r="AM688" s="107"/>
      <c r="AN688" s="110"/>
      <c r="AO688" s="110"/>
      <c r="AP688" s="107"/>
      <c r="AQ688" s="107"/>
      <c r="AR688" s="107"/>
      <c r="AS688" s="107"/>
      <c r="AT688" s="107"/>
      <c r="AU688" s="111"/>
      <c r="AV688" s="111"/>
      <c r="AW688" s="111"/>
      <c r="AX688" s="111"/>
      <c r="AY688" s="111"/>
      <c r="AZ688" s="111"/>
      <c r="BA688" s="111"/>
      <c r="BB688" s="111"/>
      <c r="BC688" s="111"/>
      <c r="BD688" s="111"/>
      <c r="BE688" s="111"/>
      <c r="BF688" s="111"/>
      <c r="BG688" s="107"/>
      <c r="BH688" s="112"/>
      <c r="BI688" s="111"/>
      <c r="BJ688" s="112"/>
      <c r="BK688" s="112"/>
      <c r="BL688" s="111"/>
      <c r="BM688" s="112"/>
      <c r="BN688" s="112"/>
      <c r="BO688" s="111"/>
      <c r="BP688" s="112"/>
      <c r="BQ688" s="112"/>
      <c r="BR688" s="111"/>
      <c r="BS688" s="107"/>
      <c r="BT688" s="107"/>
      <c r="BU688" s="112"/>
      <c r="BV688" s="107"/>
      <c r="BW688" s="107"/>
      <c r="BX688" s="107"/>
      <c r="BY688" s="107"/>
      <c r="BZ688" s="107"/>
      <c r="CA688" s="107"/>
      <c r="CB688" s="107"/>
      <c r="CC688" s="107"/>
      <c r="CD688" s="107"/>
      <c r="CE688" s="107"/>
      <c r="CF688" s="107"/>
      <c r="CG688" s="107"/>
      <c r="CH688" s="112"/>
      <c r="CI688" s="107"/>
      <c r="CJ688" s="107"/>
      <c r="CK688" s="107"/>
      <c r="CL688" s="107"/>
      <c r="CM688" s="107"/>
      <c r="CN688" s="107"/>
      <c r="CO688" s="107"/>
      <c r="CP688" s="107"/>
      <c r="CQ688" s="107"/>
      <c r="CR688" s="107"/>
      <c r="CS688" s="107"/>
      <c r="CT688" s="107"/>
      <c r="CU688" s="107"/>
      <c r="CV688" s="107"/>
      <c r="CW688" s="107"/>
      <c r="CX688" s="112"/>
      <c r="CY688" s="107"/>
      <c r="CZ688" s="107"/>
      <c r="DA688" s="112"/>
      <c r="DB688" s="107"/>
      <c r="DC688" s="107"/>
      <c r="DD688" s="112"/>
      <c r="DE688" s="107"/>
      <c r="DF688" s="107"/>
      <c r="DG688" s="107"/>
      <c r="DH688" s="112"/>
      <c r="DI688" s="107"/>
      <c r="DJ688" s="107"/>
      <c r="DK688" s="112"/>
      <c r="DL688" s="107"/>
      <c r="DM688" s="107"/>
      <c r="DN688" s="112"/>
      <c r="DO688" s="107"/>
      <c r="DP688" s="107"/>
      <c r="DQ688" s="112"/>
      <c r="DR688" s="107"/>
      <c r="DS688" s="107"/>
      <c r="DT688" s="107"/>
      <c r="DU688" s="112"/>
      <c r="DV688" s="107"/>
      <c r="DW688" s="107"/>
      <c r="DX688" s="112"/>
      <c r="DY688" s="107"/>
      <c r="DZ688" s="107"/>
      <c r="EA688" s="112"/>
      <c r="EB688" s="107"/>
      <c r="EC688" s="107"/>
      <c r="ED688" s="112"/>
      <c r="EE688" s="107"/>
      <c r="EF688" s="107"/>
      <c r="EG688" s="107"/>
      <c r="EH688" s="112"/>
      <c r="EI688" s="107"/>
      <c r="EJ688" s="107"/>
      <c r="EK688" s="112"/>
      <c r="EL688" s="107"/>
      <c r="EM688" s="107"/>
      <c r="EN688" s="112"/>
      <c r="EO688" s="107"/>
      <c r="EP688" s="107"/>
      <c r="EQ688" s="112"/>
      <c r="ER688" s="107"/>
      <c r="ES688" s="107"/>
      <c r="ET688" s="112"/>
      <c r="EU688" s="107"/>
      <c r="EV688" s="107"/>
      <c r="EW688" s="112"/>
      <c r="EX688" s="107"/>
      <c r="EY688" s="107"/>
      <c r="EZ688" s="112"/>
      <c r="FA688" s="107"/>
      <c r="FB688" s="107"/>
      <c r="FC688" s="112"/>
      <c r="FD688" s="107"/>
      <c r="FE688" s="107"/>
      <c r="FF688" s="107"/>
      <c r="FG688" s="112"/>
      <c r="FH688" s="107"/>
      <c r="FI688" s="107"/>
      <c r="FJ688" s="112"/>
      <c r="FK688" s="107"/>
      <c r="FL688" s="107"/>
      <c r="FM688" s="107"/>
      <c r="FN688" s="112"/>
      <c r="FO688" s="107"/>
      <c r="FP688" s="107"/>
      <c r="FQ688" s="112"/>
      <c r="FR688" s="107"/>
      <c r="FS688" s="107"/>
      <c r="FT688" s="107"/>
      <c r="FU688" s="107"/>
      <c r="FV688" s="107"/>
      <c r="FW688" s="107"/>
      <c r="FX688" s="107"/>
      <c r="FY688" s="107"/>
      <c r="FZ688" s="107"/>
      <c r="GA688" s="107"/>
      <c r="GB688" s="107"/>
      <c r="GC688" s="107"/>
      <c r="GD688" s="107"/>
      <c r="GE688" s="113"/>
      <c r="GF688" s="113"/>
      <c r="GG688" s="113"/>
      <c r="GH688" s="113"/>
      <c r="GI688" s="113"/>
      <c r="GJ688" s="113"/>
      <c r="GK688" s="113"/>
      <c r="GL688" s="107"/>
      <c r="GM688" s="107"/>
      <c r="GN688" s="107"/>
      <c r="HK688" s="115"/>
      <c r="HL688" s="115"/>
      <c r="HN688" s="116"/>
      <c r="HO688" s="116"/>
      <c r="HP688" s="116"/>
      <c r="HQ688" s="117"/>
      <c r="HR688" s="118"/>
      <c r="HS688" s="105"/>
      <c r="HT688" s="119"/>
      <c r="HU688" s="119"/>
      <c r="HV688" s="119"/>
      <c r="HW688" s="119"/>
    </row>
    <row r="689" spans="1:231" ht="12.75" hidden="1" customHeight="1" x14ac:dyDescent="0.25">
      <c r="A689" s="110"/>
      <c r="B689" s="110"/>
      <c r="C689" s="107"/>
      <c r="D689" s="108"/>
      <c r="E689" s="109"/>
      <c r="F689" s="107"/>
      <c r="G689" s="107"/>
      <c r="H689" s="107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Y689" s="107"/>
      <c r="Z689" s="107"/>
      <c r="AA689" s="107"/>
      <c r="AB689" s="110"/>
      <c r="AC689" s="110"/>
      <c r="AD689" s="107"/>
      <c r="AE689" s="107"/>
      <c r="AF689" s="107"/>
      <c r="AG689" s="107"/>
      <c r="AH689" s="107"/>
      <c r="AI689" s="107"/>
      <c r="AJ689" s="110"/>
      <c r="AK689" s="110"/>
      <c r="AL689" s="107"/>
      <c r="AM689" s="107"/>
      <c r="AN689" s="110"/>
      <c r="AO689" s="110"/>
      <c r="AP689" s="107"/>
      <c r="AQ689" s="107"/>
      <c r="AR689" s="107"/>
      <c r="AS689" s="107"/>
      <c r="AT689" s="107"/>
      <c r="AU689" s="111"/>
      <c r="AV689" s="111"/>
      <c r="AW689" s="111"/>
      <c r="AX689" s="111"/>
      <c r="AY689" s="111"/>
      <c r="AZ689" s="111"/>
      <c r="BA689" s="111"/>
      <c r="BB689" s="111"/>
      <c r="BC689" s="111"/>
      <c r="BD689" s="111"/>
      <c r="BE689" s="111"/>
      <c r="BF689" s="111"/>
      <c r="BG689" s="107"/>
      <c r="BH689" s="112"/>
      <c r="BI689" s="111"/>
      <c r="BJ689" s="112"/>
      <c r="BK689" s="112"/>
      <c r="BL689" s="111"/>
      <c r="BM689" s="112"/>
      <c r="BN689" s="112"/>
      <c r="BO689" s="111"/>
      <c r="BP689" s="112"/>
      <c r="BQ689" s="112"/>
      <c r="BR689" s="111"/>
      <c r="BS689" s="107"/>
      <c r="BT689" s="107"/>
      <c r="BU689" s="112"/>
      <c r="BV689" s="107"/>
      <c r="BW689" s="107"/>
      <c r="BX689" s="107"/>
      <c r="BY689" s="107"/>
      <c r="BZ689" s="107"/>
      <c r="CA689" s="107"/>
      <c r="CB689" s="107"/>
      <c r="CC689" s="107"/>
      <c r="CD689" s="107"/>
      <c r="CE689" s="107"/>
      <c r="CF689" s="107"/>
      <c r="CG689" s="107"/>
      <c r="CH689" s="112"/>
      <c r="CI689" s="107"/>
      <c r="CJ689" s="107"/>
      <c r="CK689" s="107"/>
      <c r="CL689" s="107"/>
      <c r="CM689" s="107"/>
      <c r="CN689" s="107"/>
      <c r="CO689" s="107"/>
      <c r="CP689" s="107"/>
      <c r="CQ689" s="107"/>
      <c r="CR689" s="107"/>
      <c r="CS689" s="107"/>
      <c r="CT689" s="107"/>
      <c r="CU689" s="107"/>
      <c r="CV689" s="107"/>
      <c r="CW689" s="107"/>
      <c r="CX689" s="112"/>
      <c r="CY689" s="107"/>
      <c r="CZ689" s="107"/>
      <c r="DA689" s="112"/>
      <c r="DB689" s="107"/>
      <c r="DC689" s="107"/>
      <c r="DD689" s="112"/>
      <c r="DE689" s="107"/>
      <c r="DF689" s="107"/>
      <c r="DG689" s="107"/>
      <c r="DH689" s="112"/>
      <c r="DI689" s="107"/>
      <c r="DJ689" s="107"/>
      <c r="DK689" s="112"/>
      <c r="DL689" s="107"/>
      <c r="DM689" s="107"/>
      <c r="DN689" s="112"/>
      <c r="DO689" s="107"/>
      <c r="DP689" s="107"/>
      <c r="DQ689" s="112"/>
      <c r="DR689" s="107"/>
      <c r="DS689" s="107"/>
      <c r="DT689" s="107"/>
      <c r="DU689" s="112"/>
      <c r="DV689" s="107"/>
      <c r="DW689" s="107"/>
      <c r="DX689" s="112"/>
      <c r="DY689" s="107"/>
      <c r="DZ689" s="107"/>
      <c r="EA689" s="112"/>
      <c r="EB689" s="107"/>
      <c r="EC689" s="107"/>
      <c r="ED689" s="112"/>
      <c r="EE689" s="107"/>
      <c r="EF689" s="107"/>
      <c r="EG689" s="107"/>
      <c r="EH689" s="112"/>
      <c r="EI689" s="107"/>
      <c r="EJ689" s="107"/>
      <c r="EK689" s="112"/>
      <c r="EL689" s="107"/>
      <c r="EM689" s="107"/>
      <c r="EN689" s="112"/>
      <c r="EO689" s="107"/>
      <c r="EP689" s="107"/>
      <c r="EQ689" s="112"/>
      <c r="ER689" s="107"/>
      <c r="ES689" s="107"/>
      <c r="ET689" s="112"/>
      <c r="EU689" s="107"/>
      <c r="EV689" s="107"/>
      <c r="EW689" s="112"/>
      <c r="EX689" s="107"/>
      <c r="EY689" s="107"/>
      <c r="EZ689" s="112"/>
      <c r="FA689" s="107"/>
      <c r="FB689" s="107"/>
      <c r="FC689" s="112"/>
      <c r="FD689" s="107"/>
      <c r="FE689" s="107"/>
      <c r="FF689" s="107"/>
      <c r="FG689" s="112"/>
      <c r="FH689" s="107"/>
      <c r="FI689" s="107"/>
      <c r="FJ689" s="112"/>
      <c r="FK689" s="107"/>
      <c r="FL689" s="107"/>
      <c r="FM689" s="107"/>
      <c r="FN689" s="112"/>
      <c r="FO689" s="107"/>
      <c r="FP689" s="107"/>
      <c r="FQ689" s="112"/>
      <c r="FR689" s="107"/>
      <c r="FS689" s="107"/>
      <c r="FT689" s="107"/>
      <c r="FU689" s="107"/>
      <c r="FV689" s="107"/>
      <c r="FW689" s="107"/>
      <c r="FX689" s="107"/>
      <c r="FY689" s="107"/>
      <c r="FZ689" s="107"/>
      <c r="GA689" s="107"/>
      <c r="GB689" s="107"/>
      <c r="GC689" s="107"/>
      <c r="GD689" s="107"/>
      <c r="GE689" s="113"/>
      <c r="GF689" s="113"/>
      <c r="GG689" s="113"/>
      <c r="GH689" s="113"/>
      <c r="GI689" s="113"/>
      <c r="GJ689" s="113"/>
      <c r="GK689" s="113"/>
      <c r="GL689" s="107"/>
      <c r="GM689" s="107"/>
      <c r="GN689" s="107"/>
      <c r="HK689" s="115"/>
      <c r="HL689" s="115"/>
      <c r="HN689" s="116"/>
      <c r="HO689" s="116"/>
      <c r="HP689" s="116"/>
      <c r="HQ689" s="117"/>
      <c r="HR689" s="118"/>
      <c r="HS689" s="105"/>
      <c r="HT689" s="119"/>
      <c r="HU689" s="119"/>
      <c r="HV689" s="119"/>
      <c r="HW689" s="119"/>
    </row>
    <row r="690" spans="1:231" ht="12.75" hidden="1" customHeight="1" x14ac:dyDescent="0.25">
      <c r="A690" s="110"/>
      <c r="B690" s="110"/>
      <c r="C690" s="107"/>
      <c r="D690" s="108"/>
      <c r="E690" s="109"/>
      <c r="F690" s="107"/>
      <c r="G690" s="107"/>
      <c r="H690" s="107"/>
      <c r="I690" s="107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Y690" s="107"/>
      <c r="Z690" s="107"/>
      <c r="AA690" s="107"/>
      <c r="AB690" s="110"/>
      <c r="AC690" s="110"/>
      <c r="AD690" s="107"/>
      <c r="AE690" s="107"/>
      <c r="AF690" s="107"/>
      <c r="AG690" s="107"/>
      <c r="AH690" s="107"/>
      <c r="AI690" s="107"/>
      <c r="AJ690" s="110"/>
      <c r="AK690" s="110"/>
      <c r="AL690" s="107"/>
      <c r="AM690" s="107"/>
      <c r="AN690" s="110"/>
      <c r="AO690" s="110"/>
      <c r="AP690" s="107"/>
      <c r="AQ690" s="107"/>
      <c r="AR690" s="107"/>
      <c r="AS690" s="107"/>
      <c r="AT690" s="107"/>
      <c r="AU690" s="111"/>
      <c r="AV690" s="111"/>
      <c r="AW690" s="111"/>
      <c r="AX690" s="111"/>
      <c r="AY690" s="111"/>
      <c r="AZ690" s="111"/>
      <c r="BA690" s="111"/>
      <c r="BB690" s="111"/>
      <c r="BC690" s="111"/>
      <c r="BD690" s="111"/>
      <c r="BE690" s="111"/>
      <c r="BF690" s="111"/>
      <c r="BG690" s="107"/>
      <c r="BH690" s="112"/>
      <c r="BI690" s="111"/>
      <c r="BJ690" s="112"/>
      <c r="BK690" s="112"/>
      <c r="BL690" s="111"/>
      <c r="BM690" s="112"/>
      <c r="BN690" s="112"/>
      <c r="BO690" s="111"/>
      <c r="BP690" s="112"/>
      <c r="BQ690" s="112"/>
      <c r="BR690" s="111"/>
      <c r="BS690" s="107"/>
      <c r="BT690" s="107"/>
      <c r="BU690" s="112"/>
      <c r="BV690" s="107"/>
      <c r="BW690" s="107"/>
      <c r="BX690" s="107"/>
      <c r="BY690" s="107"/>
      <c r="BZ690" s="107"/>
      <c r="CA690" s="107"/>
      <c r="CB690" s="107"/>
      <c r="CC690" s="107"/>
      <c r="CD690" s="107"/>
      <c r="CE690" s="107"/>
      <c r="CF690" s="107"/>
      <c r="CG690" s="107"/>
      <c r="CH690" s="112"/>
      <c r="CI690" s="107"/>
      <c r="CJ690" s="107"/>
      <c r="CK690" s="107"/>
      <c r="CL690" s="107"/>
      <c r="CM690" s="107"/>
      <c r="CN690" s="107"/>
      <c r="CO690" s="107"/>
      <c r="CP690" s="107"/>
      <c r="CQ690" s="107"/>
      <c r="CR690" s="107"/>
      <c r="CS690" s="107"/>
      <c r="CT690" s="107"/>
      <c r="CU690" s="107"/>
      <c r="CV690" s="107"/>
      <c r="CW690" s="107"/>
      <c r="CX690" s="112"/>
      <c r="CY690" s="107"/>
      <c r="CZ690" s="107"/>
      <c r="DA690" s="112"/>
      <c r="DB690" s="107"/>
      <c r="DC690" s="107"/>
      <c r="DD690" s="112"/>
      <c r="DE690" s="107"/>
      <c r="DF690" s="107"/>
      <c r="DG690" s="107"/>
      <c r="DH690" s="112"/>
      <c r="DI690" s="107"/>
      <c r="DJ690" s="107"/>
      <c r="DK690" s="112"/>
      <c r="DL690" s="107"/>
      <c r="DM690" s="107"/>
      <c r="DN690" s="112"/>
      <c r="DO690" s="107"/>
      <c r="DP690" s="107"/>
      <c r="DQ690" s="112"/>
      <c r="DR690" s="107"/>
      <c r="DS690" s="107"/>
      <c r="DT690" s="107"/>
      <c r="DU690" s="112"/>
      <c r="DV690" s="107"/>
      <c r="DW690" s="107"/>
      <c r="DX690" s="112"/>
      <c r="DY690" s="107"/>
      <c r="DZ690" s="107"/>
      <c r="EA690" s="112"/>
      <c r="EB690" s="107"/>
      <c r="EC690" s="107"/>
      <c r="ED690" s="112"/>
      <c r="EE690" s="107"/>
      <c r="EF690" s="107"/>
      <c r="EG690" s="107"/>
      <c r="EH690" s="112"/>
      <c r="EI690" s="107"/>
      <c r="EJ690" s="107"/>
      <c r="EK690" s="112"/>
      <c r="EL690" s="107"/>
      <c r="EM690" s="107"/>
      <c r="EN690" s="112"/>
      <c r="EO690" s="107"/>
      <c r="EP690" s="107"/>
      <c r="EQ690" s="112"/>
      <c r="ER690" s="107"/>
      <c r="ES690" s="107"/>
      <c r="ET690" s="112"/>
      <c r="EU690" s="107"/>
      <c r="EV690" s="107"/>
      <c r="EW690" s="112"/>
      <c r="EX690" s="107"/>
      <c r="EY690" s="107"/>
      <c r="EZ690" s="112"/>
      <c r="FA690" s="107"/>
      <c r="FB690" s="107"/>
      <c r="FC690" s="112"/>
      <c r="FD690" s="107"/>
      <c r="FE690" s="107"/>
      <c r="FF690" s="107"/>
      <c r="FG690" s="112"/>
      <c r="FH690" s="107"/>
      <c r="FI690" s="107"/>
      <c r="FJ690" s="112"/>
      <c r="FK690" s="107"/>
      <c r="FL690" s="107"/>
      <c r="FM690" s="107"/>
      <c r="FN690" s="112"/>
      <c r="FO690" s="107"/>
      <c r="FP690" s="107"/>
      <c r="FQ690" s="112"/>
      <c r="FR690" s="107"/>
      <c r="FS690" s="107"/>
      <c r="FT690" s="107"/>
      <c r="FU690" s="107"/>
      <c r="FV690" s="107"/>
      <c r="FW690" s="107"/>
      <c r="FX690" s="107"/>
      <c r="FY690" s="107"/>
      <c r="FZ690" s="107"/>
      <c r="GA690" s="107"/>
      <c r="GB690" s="107"/>
      <c r="GC690" s="107"/>
      <c r="GD690" s="107"/>
      <c r="GE690" s="113"/>
      <c r="GF690" s="113"/>
      <c r="GG690" s="113"/>
      <c r="GH690" s="113"/>
      <c r="GI690" s="113"/>
      <c r="GJ690" s="113"/>
      <c r="GK690" s="113"/>
      <c r="GL690" s="107"/>
      <c r="GM690" s="107"/>
      <c r="GN690" s="107"/>
      <c r="HK690" s="115"/>
      <c r="HL690" s="115"/>
      <c r="HN690" s="116"/>
      <c r="HO690" s="116"/>
      <c r="HP690" s="116"/>
      <c r="HQ690" s="117"/>
      <c r="HR690" s="118"/>
      <c r="HS690" s="105"/>
      <c r="HT690" s="119"/>
      <c r="HU690" s="119"/>
      <c r="HV690" s="119"/>
      <c r="HW690" s="119"/>
    </row>
    <row r="691" spans="1:231" ht="12.75" hidden="1" customHeight="1" x14ac:dyDescent="0.25">
      <c r="A691" s="110"/>
      <c r="B691" s="110"/>
      <c r="C691" s="107"/>
      <c r="D691" s="108"/>
      <c r="E691" s="109"/>
      <c r="F691" s="107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Y691" s="107"/>
      <c r="Z691" s="107"/>
      <c r="AA691" s="107"/>
      <c r="AB691" s="110"/>
      <c r="AC691" s="110"/>
      <c r="AD691" s="107"/>
      <c r="AE691" s="107"/>
      <c r="AF691" s="107"/>
      <c r="AG691" s="107"/>
      <c r="AH691" s="107"/>
      <c r="AI691" s="107"/>
      <c r="AJ691" s="110"/>
      <c r="AK691" s="110"/>
      <c r="AL691" s="107"/>
      <c r="AM691" s="107"/>
      <c r="AN691" s="110"/>
      <c r="AO691" s="110"/>
      <c r="AP691" s="107"/>
      <c r="AQ691" s="107"/>
      <c r="AR691" s="107"/>
      <c r="AS691" s="107"/>
      <c r="AT691" s="107"/>
      <c r="AU691" s="111"/>
      <c r="AV691" s="111"/>
      <c r="AW691" s="111"/>
      <c r="AX691" s="111"/>
      <c r="AY691" s="111"/>
      <c r="AZ691" s="111"/>
      <c r="BA691" s="111"/>
      <c r="BB691" s="111"/>
      <c r="BC691" s="111"/>
      <c r="BD691" s="111"/>
      <c r="BE691" s="111"/>
      <c r="BF691" s="111"/>
      <c r="BG691" s="107"/>
      <c r="BH691" s="112"/>
      <c r="BI691" s="111"/>
      <c r="BJ691" s="112"/>
      <c r="BK691" s="112"/>
      <c r="BL691" s="111"/>
      <c r="BM691" s="112"/>
      <c r="BN691" s="112"/>
      <c r="BO691" s="111"/>
      <c r="BP691" s="112"/>
      <c r="BQ691" s="112"/>
      <c r="BR691" s="111"/>
      <c r="BS691" s="107"/>
      <c r="BT691" s="107"/>
      <c r="BU691" s="112"/>
      <c r="BV691" s="107"/>
      <c r="BW691" s="107"/>
      <c r="BX691" s="107"/>
      <c r="BY691" s="107"/>
      <c r="BZ691" s="107"/>
      <c r="CA691" s="107"/>
      <c r="CB691" s="107"/>
      <c r="CC691" s="107"/>
      <c r="CD691" s="107"/>
      <c r="CE691" s="107"/>
      <c r="CF691" s="107"/>
      <c r="CG691" s="107"/>
      <c r="CH691" s="112"/>
      <c r="CI691" s="107"/>
      <c r="CJ691" s="107"/>
      <c r="CK691" s="107"/>
      <c r="CL691" s="107"/>
      <c r="CM691" s="107"/>
      <c r="CN691" s="107"/>
      <c r="CO691" s="107"/>
      <c r="CP691" s="107"/>
      <c r="CQ691" s="107"/>
      <c r="CR691" s="107"/>
      <c r="CS691" s="107"/>
      <c r="CT691" s="107"/>
      <c r="CU691" s="107"/>
      <c r="CV691" s="107"/>
      <c r="CW691" s="107"/>
      <c r="CX691" s="112"/>
      <c r="CY691" s="107"/>
      <c r="CZ691" s="107"/>
      <c r="DA691" s="112"/>
      <c r="DB691" s="107"/>
      <c r="DC691" s="107"/>
      <c r="DD691" s="112"/>
      <c r="DE691" s="107"/>
      <c r="DF691" s="107"/>
      <c r="DG691" s="107"/>
      <c r="DH691" s="112"/>
      <c r="DI691" s="107"/>
      <c r="DJ691" s="107"/>
      <c r="DK691" s="112"/>
      <c r="DL691" s="107"/>
      <c r="DM691" s="107"/>
      <c r="DN691" s="112"/>
      <c r="DO691" s="107"/>
      <c r="DP691" s="107"/>
      <c r="DQ691" s="112"/>
      <c r="DR691" s="107"/>
      <c r="DS691" s="107"/>
      <c r="DT691" s="107"/>
      <c r="DU691" s="112"/>
      <c r="DV691" s="107"/>
      <c r="DW691" s="107"/>
      <c r="DX691" s="112"/>
      <c r="DY691" s="107"/>
      <c r="DZ691" s="107"/>
      <c r="EA691" s="112"/>
      <c r="EB691" s="107"/>
      <c r="EC691" s="107"/>
      <c r="ED691" s="112"/>
      <c r="EE691" s="107"/>
      <c r="EF691" s="107"/>
      <c r="EG691" s="107"/>
      <c r="EH691" s="112"/>
      <c r="EI691" s="107"/>
      <c r="EJ691" s="107"/>
      <c r="EK691" s="112"/>
      <c r="EL691" s="107"/>
      <c r="EM691" s="107"/>
      <c r="EN691" s="112"/>
      <c r="EO691" s="107"/>
      <c r="EP691" s="107"/>
      <c r="EQ691" s="112"/>
      <c r="ER691" s="107"/>
      <c r="ES691" s="107"/>
      <c r="ET691" s="112"/>
      <c r="EU691" s="107"/>
      <c r="EV691" s="107"/>
      <c r="EW691" s="112"/>
      <c r="EX691" s="107"/>
      <c r="EY691" s="107"/>
      <c r="EZ691" s="112"/>
      <c r="FA691" s="107"/>
      <c r="FB691" s="107"/>
      <c r="FC691" s="112"/>
      <c r="FD691" s="107"/>
      <c r="FE691" s="107"/>
      <c r="FF691" s="107"/>
      <c r="FG691" s="112"/>
      <c r="FH691" s="107"/>
      <c r="FI691" s="107"/>
      <c r="FJ691" s="112"/>
      <c r="FK691" s="107"/>
      <c r="FL691" s="107"/>
      <c r="FM691" s="107"/>
      <c r="FN691" s="112"/>
      <c r="FO691" s="107"/>
      <c r="FP691" s="107"/>
      <c r="FQ691" s="112"/>
      <c r="FR691" s="107"/>
      <c r="FS691" s="107"/>
      <c r="FT691" s="107"/>
      <c r="FU691" s="107"/>
      <c r="FV691" s="107"/>
      <c r="FW691" s="107"/>
      <c r="FX691" s="107"/>
      <c r="FY691" s="107"/>
      <c r="FZ691" s="107"/>
      <c r="GA691" s="107"/>
      <c r="GB691" s="107"/>
      <c r="GC691" s="107"/>
      <c r="GD691" s="107"/>
      <c r="GE691" s="113"/>
      <c r="GF691" s="113"/>
      <c r="GG691" s="113"/>
      <c r="GH691" s="113"/>
      <c r="GI691" s="113"/>
      <c r="GJ691" s="113"/>
      <c r="GK691" s="113"/>
      <c r="GL691" s="107"/>
      <c r="GM691" s="107"/>
      <c r="GN691" s="107"/>
      <c r="HK691" s="115"/>
      <c r="HL691" s="115"/>
      <c r="HN691" s="116"/>
      <c r="HO691" s="116"/>
      <c r="HP691" s="116"/>
      <c r="HQ691" s="117"/>
      <c r="HR691" s="118"/>
      <c r="HS691" s="105"/>
      <c r="HT691" s="119"/>
      <c r="HU691" s="119"/>
      <c r="HV691" s="119"/>
      <c r="HW691" s="119"/>
    </row>
    <row r="692" spans="1:231" ht="12.75" hidden="1" customHeight="1" x14ac:dyDescent="0.25">
      <c r="A692" s="110"/>
      <c r="B692" s="110"/>
      <c r="C692" s="107"/>
      <c r="D692" s="108"/>
      <c r="E692" s="109"/>
      <c r="F692" s="126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07"/>
      <c r="Y692" s="107"/>
      <c r="Z692" s="107"/>
      <c r="AA692" s="107"/>
      <c r="AB692" s="110"/>
      <c r="AC692" s="110"/>
      <c r="AD692" s="107"/>
      <c r="AE692" s="107"/>
      <c r="AF692" s="107"/>
      <c r="AG692" s="107"/>
      <c r="AH692" s="107"/>
      <c r="AI692" s="107"/>
      <c r="AJ692" s="110"/>
      <c r="AK692" s="110"/>
      <c r="AL692" s="107"/>
      <c r="AM692" s="107"/>
      <c r="AN692" s="110"/>
      <c r="AO692" s="110"/>
      <c r="AP692" s="107"/>
      <c r="AQ692" s="107"/>
      <c r="AR692" s="107"/>
      <c r="AS692" s="107"/>
      <c r="AT692" s="107"/>
      <c r="AU692" s="111"/>
      <c r="AV692" s="111"/>
      <c r="AW692" s="111"/>
      <c r="AX692" s="111"/>
      <c r="AY692" s="111"/>
      <c r="AZ692" s="111"/>
      <c r="BA692" s="111"/>
      <c r="BB692" s="111"/>
      <c r="BC692" s="111"/>
      <c r="BD692" s="111"/>
      <c r="BE692" s="111"/>
      <c r="BF692" s="111"/>
      <c r="BG692" s="107"/>
      <c r="BH692" s="112"/>
      <c r="BI692" s="111"/>
      <c r="BJ692" s="112"/>
      <c r="BK692" s="112"/>
      <c r="BL692" s="111"/>
      <c r="BM692" s="112"/>
      <c r="BN692" s="112"/>
      <c r="BO692" s="111"/>
      <c r="BP692" s="112"/>
      <c r="BQ692" s="112"/>
      <c r="BR692" s="111"/>
      <c r="BS692" s="107"/>
      <c r="BT692" s="107"/>
      <c r="BU692" s="112"/>
      <c r="BV692" s="107"/>
      <c r="BW692" s="107"/>
      <c r="BX692" s="107"/>
      <c r="BY692" s="107"/>
      <c r="BZ692" s="107"/>
      <c r="CA692" s="107"/>
      <c r="CB692" s="107"/>
      <c r="CC692" s="107"/>
      <c r="CD692" s="107"/>
      <c r="CE692" s="107"/>
      <c r="CF692" s="107"/>
      <c r="CG692" s="107"/>
      <c r="CH692" s="112"/>
      <c r="CI692" s="107"/>
      <c r="CJ692" s="107"/>
      <c r="CK692" s="107"/>
      <c r="CL692" s="107"/>
      <c r="CM692" s="107"/>
      <c r="CN692" s="107"/>
      <c r="CO692" s="107"/>
      <c r="CP692" s="107"/>
      <c r="CQ692" s="107"/>
      <c r="CR692" s="107"/>
      <c r="CS692" s="107"/>
      <c r="CT692" s="107"/>
      <c r="CU692" s="107"/>
      <c r="CV692" s="107"/>
      <c r="CW692" s="107"/>
      <c r="CX692" s="112"/>
      <c r="CY692" s="107"/>
      <c r="CZ692" s="107"/>
      <c r="DA692" s="112"/>
      <c r="DB692" s="107"/>
      <c r="DC692" s="107"/>
      <c r="DD692" s="112"/>
      <c r="DE692" s="107"/>
      <c r="DF692" s="107"/>
      <c r="DG692" s="107"/>
      <c r="DH692" s="112"/>
      <c r="DI692" s="107"/>
      <c r="DJ692" s="107"/>
      <c r="DK692" s="112"/>
      <c r="DL692" s="107"/>
      <c r="DM692" s="107"/>
      <c r="DN692" s="112"/>
      <c r="DO692" s="107"/>
      <c r="DP692" s="107"/>
      <c r="DQ692" s="112"/>
      <c r="DR692" s="107"/>
      <c r="DS692" s="107"/>
      <c r="DT692" s="107"/>
      <c r="DU692" s="112"/>
      <c r="DV692" s="107"/>
      <c r="DW692" s="107"/>
      <c r="DX692" s="112"/>
      <c r="DY692" s="107"/>
      <c r="DZ692" s="107"/>
      <c r="EA692" s="112"/>
      <c r="EB692" s="107"/>
      <c r="EC692" s="107"/>
      <c r="ED692" s="112"/>
      <c r="EE692" s="107"/>
      <c r="EF692" s="107"/>
      <c r="EG692" s="107"/>
      <c r="EH692" s="112"/>
      <c r="EI692" s="107"/>
      <c r="EJ692" s="107"/>
      <c r="EK692" s="112"/>
      <c r="EL692" s="107"/>
      <c r="EM692" s="107"/>
      <c r="EN692" s="112"/>
      <c r="EO692" s="107"/>
      <c r="EP692" s="107"/>
      <c r="EQ692" s="112"/>
      <c r="ER692" s="107"/>
      <c r="ES692" s="107"/>
      <c r="ET692" s="112"/>
      <c r="EU692" s="107"/>
      <c r="EV692" s="107"/>
      <c r="EW692" s="112"/>
      <c r="EX692" s="107"/>
      <c r="EY692" s="107"/>
      <c r="EZ692" s="112"/>
      <c r="FA692" s="107"/>
      <c r="FB692" s="107"/>
      <c r="FC692" s="112"/>
      <c r="FD692" s="107"/>
      <c r="FE692" s="107"/>
      <c r="FF692" s="107"/>
      <c r="FG692" s="112"/>
      <c r="FH692" s="107"/>
      <c r="FI692" s="107"/>
      <c r="FJ692" s="112"/>
      <c r="FK692" s="107"/>
      <c r="FL692" s="107"/>
      <c r="FM692" s="107"/>
      <c r="FN692" s="112"/>
      <c r="FO692" s="107"/>
      <c r="FP692" s="107"/>
      <c r="FQ692" s="112"/>
      <c r="FR692" s="107"/>
      <c r="FS692" s="107"/>
      <c r="FT692" s="107"/>
      <c r="FU692" s="107"/>
      <c r="FV692" s="107"/>
      <c r="FW692" s="107"/>
      <c r="FX692" s="107"/>
      <c r="FY692" s="107"/>
      <c r="FZ692" s="107"/>
      <c r="GA692" s="107"/>
      <c r="GB692" s="107"/>
      <c r="GC692" s="107"/>
      <c r="GD692" s="107"/>
      <c r="GE692" s="113"/>
      <c r="GF692" s="113"/>
      <c r="GG692" s="113"/>
      <c r="GH692" s="113"/>
      <c r="GI692" s="113"/>
      <c r="GJ692" s="113"/>
      <c r="GK692" s="113"/>
      <c r="GL692" s="107"/>
      <c r="GM692" s="107"/>
      <c r="GN692" s="107"/>
      <c r="HK692" s="115"/>
      <c r="HL692" s="115"/>
      <c r="HN692" s="116"/>
      <c r="HO692" s="116"/>
      <c r="HP692" s="116"/>
      <c r="HQ692" s="117"/>
      <c r="HR692" s="118"/>
      <c r="HS692" s="105"/>
      <c r="HT692" s="119"/>
      <c r="HU692" s="119"/>
      <c r="HV692" s="119"/>
      <c r="HW692" s="119"/>
    </row>
    <row r="693" spans="1:231" ht="12.75" hidden="1" customHeight="1" x14ac:dyDescent="0.25">
      <c r="A693" s="110"/>
      <c r="B693" s="110"/>
      <c r="C693" s="107"/>
      <c r="D693" s="107"/>
      <c r="E693" s="109"/>
      <c r="F693" s="107"/>
      <c r="G693" s="107"/>
      <c r="H693" s="107"/>
      <c r="I693" s="107"/>
      <c r="J693" s="107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Y693" s="107"/>
      <c r="Z693" s="107"/>
      <c r="AA693" s="107"/>
      <c r="AB693" s="110"/>
      <c r="AC693" s="110"/>
      <c r="AD693" s="107"/>
      <c r="AE693" s="107"/>
      <c r="AF693" s="107"/>
      <c r="AG693" s="107"/>
      <c r="AH693" s="107"/>
      <c r="AI693" s="107"/>
      <c r="AJ693" s="110"/>
      <c r="AK693" s="110"/>
      <c r="AL693" s="107"/>
      <c r="AM693" s="107"/>
      <c r="AN693" s="110"/>
      <c r="AO693" s="110"/>
      <c r="AP693" s="107"/>
      <c r="AQ693" s="107"/>
      <c r="AR693" s="107"/>
      <c r="AS693" s="107"/>
      <c r="AT693" s="107"/>
      <c r="AU693" s="111"/>
      <c r="AV693" s="111"/>
      <c r="AW693" s="111"/>
      <c r="AX693" s="111"/>
      <c r="AY693" s="111"/>
      <c r="AZ693" s="111"/>
      <c r="BA693" s="111"/>
      <c r="BB693" s="111"/>
      <c r="BC693" s="111"/>
      <c r="BD693" s="111"/>
      <c r="BE693" s="111"/>
      <c r="BF693" s="111"/>
      <c r="BG693" s="107"/>
      <c r="BH693" s="112"/>
      <c r="BI693" s="111"/>
      <c r="BJ693" s="112"/>
      <c r="BK693" s="112"/>
      <c r="BL693" s="111"/>
      <c r="BM693" s="112"/>
      <c r="BN693" s="112"/>
      <c r="BO693" s="111"/>
      <c r="BP693" s="112"/>
      <c r="BQ693" s="112"/>
      <c r="BR693" s="111"/>
      <c r="BS693" s="107"/>
      <c r="BT693" s="107"/>
      <c r="BU693" s="112"/>
      <c r="BV693" s="107"/>
      <c r="BW693" s="107"/>
      <c r="BX693" s="107"/>
      <c r="BY693" s="107"/>
      <c r="BZ693" s="107"/>
      <c r="CA693" s="107"/>
      <c r="CB693" s="107"/>
      <c r="CC693" s="107"/>
      <c r="CD693" s="107"/>
      <c r="CE693" s="107"/>
      <c r="CF693" s="107"/>
      <c r="CG693" s="107"/>
      <c r="CH693" s="112"/>
      <c r="CI693" s="107"/>
      <c r="CJ693" s="107"/>
      <c r="CK693" s="107"/>
      <c r="CL693" s="107"/>
      <c r="CM693" s="107"/>
      <c r="CN693" s="107"/>
      <c r="CO693" s="107"/>
      <c r="CP693" s="107"/>
      <c r="CQ693" s="107"/>
      <c r="CR693" s="107"/>
      <c r="CS693" s="107"/>
      <c r="CT693" s="107"/>
      <c r="CU693" s="107"/>
      <c r="CV693" s="107"/>
      <c r="CW693" s="107"/>
      <c r="CX693" s="112"/>
      <c r="CY693" s="107"/>
      <c r="CZ693" s="107"/>
      <c r="DA693" s="112"/>
      <c r="DB693" s="107"/>
      <c r="DC693" s="107"/>
      <c r="DD693" s="112"/>
      <c r="DE693" s="107"/>
      <c r="DF693" s="107"/>
      <c r="DG693" s="107"/>
      <c r="DH693" s="112"/>
      <c r="DI693" s="107"/>
      <c r="DJ693" s="107"/>
      <c r="DK693" s="112"/>
      <c r="DL693" s="107"/>
      <c r="DM693" s="107"/>
      <c r="DN693" s="112"/>
      <c r="DO693" s="107"/>
      <c r="DP693" s="107"/>
      <c r="DQ693" s="112"/>
      <c r="DR693" s="107"/>
      <c r="DS693" s="107"/>
      <c r="DT693" s="107"/>
      <c r="DU693" s="112"/>
      <c r="DV693" s="107"/>
      <c r="DW693" s="107"/>
      <c r="DX693" s="112"/>
      <c r="DY693" s="107"/>
      <c r="DZ693" s="107"/>
      <c r="EA693" s="112"/>
      <c r="EB693" s="107"/>
      <c r="EC693" s="107"/>
      <c r="ED693" s="112"/>
      <c r="EE693" s="107"/>
      <c r="EF693" s="107"/>
      <c r="EG693" s="107"/>
      <c r="EH693" s="112"/>
      <c r="EI693" s="107"/>
      <c r="EJ693" s="107"/>
      <c r="EK693" s="112"/>
      <c r="EL693" s="107"/>
      <c r="EM693" s="107"/>
      <c r="EN693" s="112"/>
      <c r="EO693" s="107"/>
      <c r="EP693" s="107"/>
      <c r="EQ693" s="112"/>
      <c r="ER693" s="107"/>
      <c r="ES693" s="107"/>
      <c r="ET693" s="112"/>
      <c r="EU693" s="107"/>
      <c r="EV693" s="107"/>
      <c r="EW693" s="112"/>
      <c r="EX693" s="107"/>
      <c r="EY693" s="107"/>
      <c r="EZ693" s="112"/>
      <c r="FA693" s="107"/>
      <c r="FB693" s="107"/>
      <c r="FC693" s="112"/>
      <c r="FD693" s="107"/>
      <c r="FE693" s="107"/>
      <c r="FF693" s="107"/>
      <c r="FG693" s="112"/>
      <c r="FH693" s="107"/>
      <c r="FI693" s="107"/>
      <c r="FJ693" s="112"/>
      <c r="FK693" s="107"/>
      <c r="FL693" s="107"/>
      <c r="FM693" s="107"/>
      <c r="FN693" s="112"/>
      <c r="FO693" s="107"/>
      <c r="FP693" s="107"/>
      <c r="FQ693" s="112"/>
      <c r="FR693" s="107"/>
      <c r="FS693" s="107"/>
      <c r="FT693" s="107"/>
      <c r="FU693" s="107"/>
      <c r="FV693" s="107"/>
      <c r="FW693" s="107"/>
      <c r="FX693" s="107"/>
      <c r="FY693" s="107"/>
      <c r="FZ693" s="107"/>
      <c r="GA693" s="107"/>
      <c r="GB693" s="107"/>
      <c r="GC693" s="125"/>
      <c r="GD693" s="125"/>
      <c r="GE693" s="113"/>
      <c r="GF693" s="113"/>
      <c r="GG693" s="113"/>
      <c r="GH693" s="113"/>
      <c r="GI693" s="113"/>
      <c r="GJ693" s="113"/>
      <c r="GK693" s="113"/>
      <c r="GL693" s="107"/>
      <c r="GM693" s="107"/>
      <c r="GN693" s="107"/>
      <c r="HK693" s="115"/>
      <c r="HL693" s="115"/>
      <c r="HN693" s="116"/>
      <c r="HO693" s="116"/>
      <c r="HP693" s="116"/>
      <c r="HQ693" s="117"/>
      <c r="HR693" s="118"/>
      <c r="HS693" s="105"/>
      <c r="HT693" s="119"/>
      <c r="HU693" s="119"/>
      <c r="HV693" s="119"/>
      <c r="HW693" s="119"/>
    </row>
    <row r="694" spans="1:231" ht="12.75" hidden="1" customHeight="1" x14ac:dyDescent="0.25">
      <c r="A694" s="110"/>
      <c r="B694" s="110"/>
      <c r="C694" s="107"/>
      <c r="D694" s="107"/>
      <c r="E694" s="109"/>
      <c r="F694" s="107"/>
      <c r="G694" s="107"/>
      <c r="H694" s="107"/>
      <c r="I694" s="107"/>
      <c r="J694" s="107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Y694" s="107"/>
      <c r="Z694" s="107"/>
      <c r="AA694" s="107"/>
      <c r="AB694" s="110"/>
      <c r="AC694" s="110"/>
      <c r="AD694" s="107"/>
      <c r="AE694" s="107"/>
      <c r="AF694" s="107"/>
      <c r="AG694" s="107"/>
      <c r="AH694" s="107"/>
      <c r="AI694" s="107"/>
      <c r="AJ694" s="110"/>
      <c r="AK694" s="110"/>
      <c r="AL694" s="107"/>
      <c r="AM694" s="107"/>
      <c r="AN694" s="110"/>
      <c r="AO694" s="110"/>
      <c r="AP694" s="107"/>
      <c r="AQ694" s="107"/>
      <c r="AR694" s="107"/>
      <c r="AS694" s="107"/>
      <c r="AT694" s="107"/>
      <c r="AU694" s="111"/>
      <c r="AV694" s="111"/>
      <c r="AW694" s="111"/>
      <c r="AX694" s="111"/>
      <c r="AY694" s="111"/>
      <c r="AZ694" s="111"/>
      <c r="BA694" s="111"/>
      <c r="BB694" s="111"/>
      <c r="BC694" s="111"/>
      <c r="BD694" s="111"/>
      <c r="BE694" s="111"/>
      <c r="BF694" s="111"/>
      <c r="BG694" s="107"/>
      <c r="BH694" s="112"/>
      <c r="BI694" s="111"/>
      <c r="BJ694" s="112"/>
      <c r="BK694" s="112"/>
      <c r="BL694" s="111"/>
      <c r="BM694" s="112"/>
      <c r="BN694" s="112"/>
      <c r="BO694" s="111"/>
      <c r="BP694" s="112"/>
      <c r="BQ694" s="112"/>
      <c r="BR694" s="111"/>
      <c r="BS694" s="107"/>
      <c r="BT694" s="107"/>
      <c r="BU694" s="112"/>
      <c r="BV694" s="107"/>
      <c r="BW694" s="107"/>
      <c r="BX694" s="107"/>
      <c r="BY694" s="107"/>
      <c r="BZ694" s="107"/>
      <c r="CA694" s="107"/>
      <c r="CB694" s="107"/>
      <c r="CC694" s="107"/>
      <c r="CD694" s="107"/>
      <c r="CE694" s="107"/>
      <c r="CF694" s="107"/>
      <c r="CG694" s="107"/>
      <c r="CH694" s="112"/>
      <c r="CI694" s="107"/>
      <c r="CJ694" s="107"/>
      <c r="CK694" s="107"/>
      <c r="CL694" s="107"/>
      <c r="CM694" s="107"/>
      <c r="CN694" s="107"/>
      <c r="CO694" s="107"/>
      <c r="CP694" s="107"/>
      <c r="CQ694" s="107"/>
      <c r="CR694" s="107"/>
      <c r="CS694" s="107"/>
      <c r="CT694" s="107"/>
      <c r="CU694" s="107"/>
      <c r="CV694" s="107"/>
      <c r="CW694" s="107"/>
      <c r="CX694" s="112"/>
      <c r="CY694" s="107"/>
      <c r="CZ694" s="107"/>
      <c r="DA694" s="112"/>
      <c r="DB694" s="107"/>
      <c r="DC694" s="107"/>
      <c r="DD694" s="112"/>
      <c r="DE694" s="107"/>
      <c r="DF694" s="107"/>
      <c r="DG694" s="107"/>
      <c r="DH694" s="112"/>
      <c r="DI694" s="107"/>
      <c r="DJ694" s="107"/>
      <c r="DK694" s="112"/>
      <c r="DL694" s="107"/>
      <c r="DM694" s="107"/>
      <c r="DN694" s="112"/>
      <c r="DO694" s="107"/>
      <c r="DP694" s="107"/>
      <c r="DQ694" s="112"/>
      <c r="DR694" s="107"/>
      <c r="DS694" s="107"/>
      <c r="DT694" s="107"/>
      <c r="DU694" s="112"/>
      <c r="DV694" s="107"/>
      <c r="DW694" s="107"/>
      <c r="DX694" s="112"/>
      <c r="DY694" s="107"/>
      <c r="DZ694" s="107"/>
      <c r="EA694" s="112"/>
      <c r="EB694" s="107"/>
      <c r="EC694" s="107"/>
      <c r="ED694" s="112"/>
      <c r="EE694" s="107"/>
      <c r="EF694" s="107"/>
      <c r="EG694" s="107"/>
      <c r="EH694" s="112"/>
      <c r="EI694" s="107"/>
      <c r="EJ694" s="107"/>
      <c r="EK694" s="112"/>
      <c r="EL694" s="107"/>
      <c r="EM694" s="107"/>
      <c r="EN694" s="112"/>
      <c r="EO694" s="107"/>
      <c r="EP694" s="107"/>
      <c r="EQ694" s="112"/>
      <c r="ER694" s="107"/>
      <c r="ES694" s="107"/>
      <c r="ET694" s="112"/>
      <c r="EU694" s="107"/>
      <c r="EV694" s="107"/>
      <c r="EW694" s="112"/>
      <c r="EX694" s="107"/>
      <c r="EY694" s="107"/>
      <c r="EZ694" s="112"/>
      <c r="FA694" s="107"/>
      <c r="FB694" s="107"/>
      <c r="FC694" s="112"/>
      <c r="FD694" s="107"/>
      <c r="FE694" s="107"/>
      <c r="FF694" s="107"/>
      <c r="FG694" s="112"/>
      <c r="FH694" s="107"/>
      <c r="FI694" s="107"/>
      <c r="FJ694" s="112"/>
      <c r="FK694" s="107"/>
      <c r="FL694" s="107"/>
      <c r="FM694" s="107"/>
      <c r="FN694" s="112"/>
      <c r="FO694" s="107"/>
      <c r="FP694" s="107"/>
      <c r="FQ694" s="112"/>
      <c r="FR694" s="107"/>
      <c r="FS694" s="107"/>
      <c r="FT694" s="107"/>
      <c r="FU694" s="107"/>
      <c r="FV694" s="107"/>
      <c r="FW694" s="107"/>
      <c r="FX694" s="107"/>
      <c r="FY694" s="107"/>
      <c r="FZ694" s="107"/>
      <c r="GA694" s="107"/>
      <c r="GB694" s="107"/>
      <c r="GC694" s="107"/>
      <c r="GD694" s="107"/>
      <c r="GE694" s="113"/>
      <c r="GF694" s="113"/>
      <c r="GG694" s="113"/>
      <c r="GH694" s="113"/>
      <c r="GI694" s="113"/>
      <c r="GJ694" s="113"/>
      <c r="GK694" s="113"/>
      <c r="GL694" s="107"/>
      <c r="GM694" s="107"/>
      <c r="GN694" s="107"/>
      <c r="HK694" s="115"/>
      <c r="HL694" s="115"/>
      <c r="HN694" s="116"/>
      <c r="HO694" s="116"/>
      <c r="HP694" s="116"/>
      <c r="HQ694" s="117"/>
      <c r="HR694" s="118"/>
      <c r="HS694" s="105"/>
      <c r="HT694" s="119"/>
      <c r="HU694" s="119"/>
      <c r="HV694" s="119"/>
      <c r="HW694" s="119"/>
    </row>
    <row r="695" spans="1:231" ht="12.75" hidden="1" customHeight="1" x14ac:dyDescent="0.25">
      <c r="A695" s="110"/>
      <c r="B695" s="110"/>
      <c r="C695" s="107"/>
      <c r="D695" s="107"/>
      <c r="E695" s="109"/>
      <c r="F695" s="107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Y695" s="107"/>
      <c r="Z695" s="107"/>
      <c r="AA695" s="107"/>
      <c r="AB695" s="110"/>
      <c r="AC695" s="110"/>
      <c r="AD695" s="107"/>
      <c r="AE695" s="107"/>
      <c r="AF695" s="107"/>
      <c r="AG695" s="107"/>
      <c r="AH695" s="107"/>
      <c r="AI695" s="107"/>
      <c r="AJ695" s="110"/>
      <c r="AK695" s="110"/>
      <c r="AL695" s="107"/>
      <c r="AM695" s="107"/>
      <c r="AN695" s="110"/>
      <c r="AO695" s="110"/>
      <c r="AP695" s="107"/>
      <c r="AQ695" s="107"/>
      <c r="AR695" s="107"/>
      <c r="AS695" s="107"/>
      <c r="AT695" s="107"/>
      <c r="AU695" s="111"/>
      <c r="AV695" s="111"/>
      <c r="AW695" s="111"/>
      <c r="AX695" s="111"/>
      <c r="AY695" s="111"/>
      <c r="AZ695" s="111"/>
      <c r="BA695" s="111"/>
      <c r="BB695" s="111"/>
      <c r="BC695" s="111"/>
      <c r="BD695" s="111"/>
      <c r="BE695" s="111"/>
      <c r="BF695" s="111"/>
      <c r="BG695" s="107"/>
      <c r="BH695" s="112"/>
      <c r="BI695" s="111"/>
      <c r="BJ695" s="112"/>
      <c r="BK695" s="112"/>
      <c r="BL695" s="111"/>
      <c r="BM695" s="112"/>
      <c r="BN695" s="112"/>
      <c r="BO695" s="111"/>
      <c r="BP695" s="112"/>
      <c r="BQ695" s="112"/>
      <c r="BR695" s="111"/>
      <c r="BS695" s="107"/>
      <c r="BT695" s="107"/>
      <c r="BU695" s="112"/>
      <c r="BV695" s="107"/>
      <c r="BW695" s="107"/>
      <c r="BX695" s="107"/>
      <c r="BY695" s="107"/>
      <c r="BZ695" s="107"/>
      <c r="CA695" s="107"/>
      <c r="CB695" s="107"/>
      <c r="CC695" s="107"/>
      <c r="CD695" s="107"/>
      <c r="CE695" s="107"/>
      <c r="CF695" s="107"/>
      <c r="CG695" s="107"/>
      <c r="CH695" s="112"/>
      <c r="CI695" s="107"/>
      <c r="CJ695" s="107"/>
      <c r="CK695" s="107"/>
      <c r="CL695" s="107"/>
      <c r="CM695" s="107"/>
      <c r="CN695" s="107"/>
      <c r="CO695" s="107"/>
      <c r="CP695" s="107"/>
      <c r="CQ695" s="107"/>
      <c r="CR695" s="107"/>
      <c r="CS695" s="107"/>
      <c r="CT695" s="107"/>
      <c r="CU695" s="107"/>
      <c r="CV695" s="107"/>
      <c r="CW695" s="107"/>
      <c r="CX695" s="112"/>
      <c r="CY695" s="107"/>
      <c r="CZ695" s="107"/>
      <c r="DA695" s="112"/>
      <c r="DB695" s="107"/>
      <c r="DC695" s="107"/>
      <c r="DD695" s="112"/>
      <c r="DE695" s="107"/>
      <c r="DF695" s="107"/>
      <c r="DG695" s="107"/>
      <c r="DH695" s="112"/>
      <c r="DI695" s="107"/>
      <c r="DJ695" s="107"/>
      <c r="DK695" s="112"/>
      <c r="DL695" s="107"/>
      <c r="DM695" s="107"/>
      <c r="DN695" s="112"/>
      <c r="DO695" s="107"/>
      <c r="DP695" s="107"/>
      <c r="DQ695" s="112"/>
      <c r="DR695" s="107"/>
      <c r="DS695" s="107"/>
      <c r="DT695" s="107"/>
      <c r="DU695" s="112"/>
      <c r="DV695" s="107"/>
      <c r="DW695" s="107"/>
      <c r="DX695" s="112"/>
      <c r="DY695" s="107"/>
      <c r="DZ695" s="107"/>
      <c r="EA695" s="112"/>
      <c r="EB695" s="107"/>
      <c r="EC695" s="107"/>
      <c r="ED695" s="112"/>
      <c r="EE695" s="107"/>
      <c r="EF695" s="107"/>
      <c r="EG695" s="107"/>
      <c r="EH695" s="112"/>
      <c r="EI695" s="107"/>
      <c r="EJ695" s="107"/>
      <c r="EK695" s="112"/>
      <c r="EL695" s="107"/>
      <c r="EM695" s="107"/>
      <c r="EN695" s="112"/>
      <c r="EO695" s="107"/>
      <c r="EP695" s="107"/>
      <c r="EQ695" s="112"/>
      <c r="ER695" s="107"/>
      <c r="ES695" s="107"/>
      <c r="ET695" s="112"/>
      <c r="EU695" s="107"/>
      <c r="EV695" s="107"/>
      <c r="EW695" s="112"/>
      <c r="EX695" s="107"/>
      <c r="EY695" s="107"/>
      <c r="EZ695" s="112"/>
      <c r="FA695" s="107"/>
      <c r="FB695" s="107"/>
      <c r="FC695" s="112"/>
      <c r="FD695" s="107"/>
      <c r="FE695" s="107"/>
      <c r="FF695" s="107"/>
      <c r="FG695" s="112"/>
      <c r="FH695" s="107"/>
      <c r="FI695" s="107"/>
      <c r="FJ695" s="112"/>
      <c r="FK695" s="107"/>
      <c r="FL695" s="107"/>
      <c r="FM695" s="107"/>
      <c r="FN695" s="112"/>
      <c r="FO695" s="107"/>
      <c r="FP695" s="107"/>
      <c r="FQ695" s="112"/>
      <c r="FR695" s="107"/>
      <c r="FS695" s="107"/>
      <c r="FT695" s="107"/>
      <c r="FU695" s="107"/>
      <c r="FV695" s="107"/>
      <c r="FW695" s="107"/>
      <c r="FX695" s="107"/>
      <c r="FY695" s="107"/>
      <c r="FZ695" s="107"/>
      <c r="GA695" s="107"/>
      <c r="GB695" s="107"/>
      <c r="GC695" s="107"/>
      <c r="GD695" s="107"/>
      <c r="GE695" s="113"/>
      <c r="GF695" s="113"/>
      <c r="GG695" s="113"/>
      <c r="GH695" s="113"/>
      <c r="GI695" s="113"/>
      <c r="GJ695" s="113"/>
      <c r="GK695" s="113"/>
      <c r="GL695" s="107"/>
      <c r="GM695" s="107"/>
      <c r="GN695" s="107"/>
      <c r="HK695" s="115"/>
      <c r="HL695" s="115"/>
      <c r="HN695" s="116"/>
      <c r="HO695" s="116"/>
      <c r="HP695" s="116"/>
      <c r="HQ695" s="117"/>
      <c r="HR695" s="118"/>
      <c r="HS695" s="105"/>
      <c r="HT695" s="119"/>
      <c r="HU695" s="119"/>
      <c r="HV695" s="119"/>
      <c r="HW695" s="119"/>
    </row>
    <row r="696" spans="1:231" ht="12.75" hidden="1" customHeight="1" x14ac:dyDescent="0.25">
      <c r="A696" s="110"/>
      <c r="B696" s="110"/>
      <c r="C696" s="107"/>
      <c r="D696" s="107"/>
      <c r="E696" s="109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Y696" s="107"/>
      <c r="Z696" s="107"/>
      <c r="AA696" s="107"/>
      <c r="AB696" s="110"/>
      <c r="AC696" s="110"/>
      <c r="AD696" s="107"/>
      <c r="AE696" s="107"/>
      <c r="AF696" s="107"/>
      <c r="AG696" s="107"/>
      <c r="AH696" s="107"/>
      <c r="AI696" s="107"/>
      <c r="AJ696" s="110"/>
      <c r="AK696" s="110"/>
      <c r="AL696" s="107"/>
      <c r="AM696" s="107"/>
      <c r="AN696" s="110"/>
      <c r="AO696" s="110"/>
      <c r="AP696" s="107"/>
      <c r="AQ696" s="107"/>
      <c r="AR696" s="107"/>
      <c r="AS696" s="107"/>
      <c r="AT696" s="107"/>
      <c r="AU696" s="111"/>
      <c r="AV696" s="111"/>
      <c r="AW696" s="111"/>
      <c r="AX696" s="111"/>
      <c r="AY696" s="111"/>
      <c r="AZ696" s="111"/>
      <c r="BA696" s="111"/>
      <c r="BB696" s="111"/>
      <c r="BC696" s="111"/>
      <c r="BD696" s="111"/>
      <c r="BE696" s="111"/>
      <c r="BF696" s="111"/>
      <c r="BG696" s="107"/>
      <c r="BH696" s="112"/>
      <c r="BI696" s="111"/>
      <c r="BJ696" s="112"/>
      <c r="BK696" s="112"/>
      <c r="BL696" s="111"/>
      <c r="BM696" s="112"/>
      <c r="BN696" s="112"/>
      <c r="BO696" s="111"/>
      <c r="BP696" s="112"/>
      <c r="BQ696" s="112"/>
      <c r="BR696" s="111"/>
      <c r="BS696" s="107"/>
      <c r="BT696" s="107"/>
      <c r="BU696" s="112"/>
      <c r="BV696" s="107"/>
      <c r="BW696" s="107"/>
      <c r="BX696" s="107"/>
      <c r="BY696" s="107"/>
      <c r="BZ696" s="107"/>
      <c r="CA696" s="107"/>
      <c r="CB696" s="107"/>
      <c r="CC696" s="107"/>
      <c r="CD696" s="107"/>
      <c r="CE696" s="107"/>
      <c r="CF696" s="107"/>
      <c r="CG696" s="107"/>
      <c r="CH696" s="112"/>
      <c r="CI696" s="107"/>
      <c r="CJ696" s="107"/>
      <c r="CK696" s="107"/>
      <c r="CL696" s="107"/>
      <c r="CM696" s="107"/>
      <c r="CN696" s="107"/>
      <c r="CO696" s="107"/>
      <c r="CP696" s="107"/>
      <c r="CQ696" s="107"/>
      <c r="CR696" s="107"/>
      <c r="CS696" s="107"/>
      <c r="CT696" s="107"/>
      <c r="CU696" s="107"/>
      <c r="CV696" s="107"/>
      <c r="CW696" s="107"/>
      <c r="CX696" s="112"/>
      <c r="CY696" s="107"/>
      <c r="CZ696" s="107"/>
      <c r="DA696" s="112"/>
      <c r="DB696" s="107"/>
      <c r="DC696" s="107"/>
      <c r="DD696" s="112"/>
      <c r="DE696" s="107"/>
      <c r="DF696" s="107"/>
      <c r="DG696" s="107"/>
      <c r="DH696" s="112"/>
      <c r="DI696" s="107"/>
      <c r="DJ696" s="107"/>
      <c r="DK696" s="112"/>
      <c r="DL696" s="107"/>
      <c r="DM696" s="107"/>
      <c r="DN696" s="112"/>
      <c r="DO696" s="107"/>
      <c r="DP696" s="107"/>
      <c r="DQ696" s="112"/>
      <c r="DR696" s="107"/>
      <c r="DS696" s="107"/>
      <c r="DT696" s="107"/>
      <c r="DU696" s="112"/>
      <c r="DV696" s="107"/>
      <c r="DW696" s="107"/>
      <c r="DX696" s="112"/>
      <c r="DY696" s="107"/>
      <c r="DZ696" s="107"/>
      <c r="EA696" s="112"/>
      <c r="EB696" s="107"/>
      <c r="EC696" s="107"/>
      <c r="ED696" s="112"/>
      <c r="EE696" s="107"/>
      <c r="EF696" s="107"/>
      <c r="EG696" s="107"/>
      <c r="EH696" s="112"/>
      <c r="EI696" s="107"/>
      <c r="EJ696" s="107"/>
      <c r="EK696" s="112"/>
      <c r="EL696" s="107"/>
      <c r="EM696" s="107"/>
      <c r="EN696" s="112"/>
      <c r="EO696" s="107"/>
      <c r="EP696" s="107"/>
      <c r="EQ696" s="112"/>
      <c r="ER696" s="107"/>
      <c r="ES696" s="107"/>
      <c r="ET696" s="112"/>
      <c r="EU696" s="107"/>
      <c r="EV696" s="107"/>
      <c r="EW696" s="112"/>
      <c r="EX696" s="107"/>
      <c r="EY696" s="107"/>
      <c r="EZ696" s="112"/>
      <c r="FA696" s="107"/>
      <c r="FB696" s="107"/>
      <c r="FC696" s="112"/>
      <c r="FD696" s="107"/>
      <c r="FE696" s="107"/>
      <c r="FF696" s="107"/>
      <c r="FG696" s="112"/>
      <c r="FH696" s="107"/>
      <c r="FI696" s="107"/>
      <c r="FJ696" s="112"/>
      <c r="FK696" s="107"/>
      <c r="FL696" s="107"/>
      <c r="FM696" s="107"/>
      <c r="FN696" s="112"/>
      <c r="FO696" s="107"/>
      <c r="FP696" s="107"/>
      <c r="FQ696" s="112"/>
      <c r="FR696" s="107"/>
      <c r="FS696" s="107"/>
      <c r="FT696" s="107"/>
      <c r="FU696" s="107"/>
      <c r="FV696" s="107"/>
      <c r="FW696" s="107"/>
      <c r="FX696" s="107"/>
      <c r="FY696" s="107"/>
      <c r="FZ696" s="107"/>
      <c r="GA696" s="107"/>
      <c r="GB696" s="107"/>
      <c r="GC696" s="107"/>
      <c r="GD696" s="107"/>
      <c r="GE696" s="113"/>
      <c r="GF696" s="113"/>
      <c r="GG696" s="113"/>
      <c r="GH696" s="113"/>
      <c r="GI696" s="113"/>
      <c r="GJ696" s="113"/>
      <c r="GK696" s="113"/>
      <c r="GL696" s="107"/>
      <c r="GM696" s="107"/>
      <c r="GN696" s="107"/>
      <c r="HK696" s="115"/>
      <c r="HL696" s="115"/>
      <c r="HN696" s="116"/>
      <c r="HO696" s="116"/>
      <c r="HP696" s="116"/>
      <c r="HQ696" s="117"/>
      <c r="HR696" s="118"/>
      <c r="HS696" s="105"/>
      <c r="HT696" s="119"/>
      <c r="HU696" s="119"/>
      <c r="HV696" s="119"/>
      <c r="HW696" s="119"/>
    </row>
    <row r="697" spans="1:231" ht="12.75" hidden="1" customHeight="1" x14ac:dyDescent="0.25">
      <c r="A697" s="110"/>
      <c r="B697" s="110"/>
      <c r="C697" s="107"/>
      <c r="D697" s="107"/>
      <c r="E697" s="109"/>
      <c r="F697" s="107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Y697" s="107"/>
      <c r="Z697" s="107"/>
      <c r="AA697" s="107"/>
      <c r="AB697" s="110"/>
      <c r="AC697" s="110"/>
      <c r="AD697" s="107"/>
      <c r="AE697" s="107"/>
      <c r="AF697" s="107"/>
      <c r="AG697" s="107"/>
      <c r="AH697" s="107"/>
      <c r="AI697" s="107"/>
      <c r="AJ697" s="110"/>
      <c r="AK697" s="110"/>
      <c r="AL697" s="107"/>
      <c r="AM697" s="107"/>
      <c r="AN697" s="110"/>
      <c r="AO697" s="110"/>
      <c r="AP697" s="107"/>
      <c r="AQ697" s="107"/>
      <c r="AR697" s="107"/>
      <c r="AS697" s="107"/>
      <c r="AT697" s="107"/>
      <c r="AU697" s="111"/>
      <c r="AV697" s="111"/>
      <c r="AW697" s="111"/>
      <c r="AX697" s="111"/>
      <c r="AY697" s="111"/>
      <c r="AZ697" s="111"/>
      <c r="BA697" s="111"/>
      <c r="BB697" s="111"/>
      <c r="BC697" s="111"/>
      <c r="BD697" s="111"/>
      <c r="BE697" s="111"/>
      <c r="BF697" s="111"/>
      <c r="BG697" s="107"/>
      <c r="BH697" s="112"/>
      <c r="BI697" s="111"/>
      <c r="BJ697" s="112"/>
      <c r="BK697" s="112"/>
      <c r="BL697" s="111"/>
      <c r="BM697" s="112"/>
      <c r="BN697" s="112"/>
      <c r="BO697" s="111"/>
      <c r="BP697" s="112"/>
      <c r="BQ697" s="112"/>
      <c r="BR697" s="111"/>
      <c r="BS697" s="107"/>
      <c r="BT697" s="107"/>
      <c r="BU697" s="112"/>
      <c r="BV697" s="107"/>
      <c r="BW697" s="107"/>
      <c r="BX697" s="107"/>
      <c r="BY697" s="107"/>
      <c r="BZ697" s="107"/>
      <c r="CA697" s="107"/>
      <c r="CB697" s="107"/>
      <c r="CC697" s="107"/>
      <c r="CD697" s="107"/>
      <c r="CE697" s="107"/>
      <c r="CF697" s="107"/>
      <c r="CG697" s="107"/>
      <c r="CH697" s="112"/>
      <c r="CI697" s="107"/>
      <c r="CJ697" s="107"/>
      <c r="CK697" s="107"/>
      <c r="CL697" s="107"/>
      <c r="CM697" s="107"/>
      <c r="CN697" s="107"/>
      <c r="CO697" s="107"/>
      <c r="CP697" s="107"/>
      <c r="CQ697" s="107"/>
      <c r="CR697" s="107"/>
      <c r="CS697" s="107"/>
      <c r="CT697" s="107"/>
      <c r="CU697" s="107"/>
      <c r="CV697" s="107"/>
      <c r="CW697" s="107"/>
      <c r="CX697" s="112"/>
      <c r="CY697" s="107"/>
      <c r="CZ697" s="107"/>
      <c r="DA697" s="112"/>
      <c r="DB697" s="107"/>
      <c r="DC697" s="107"/>
      <c r="DD697" s="112"/>
      <c r="DE697" s="107"/>
      <c r="DF697" s="107"/>
      <c r="DG697" s="107"/>
      <c r="DH697" s="112"/>
      <c r="DI697" s="107"/>
      <c r="DJ697" s="107"/>
      <c r="DK697" s="112"/>
      <c r="DL697" s="107"/>
      <c r="DM697" s="107"/>
      <c r="DN697" s="112"/>
      <c r="DO697" s="107"/>
      <c r="DP697" s="107"/>
      <c r="DQ697" s="112"/>
      <c r="DR697" s="107"/>
      <c r="DS697" s="107"/>
      <c r="DT697" s="107"/>
      <c r="DU697" s="112"/>
      <c r="DV697" s="107"/>
      <c r="DW697" s="107"/>
      <c r="DX697" s="112"/>
      <c r="DY697" s="107"/>
      <c r="DZ697" s="107"/>
      <c r="EA697" s="112"/>
      <c r="EB697" s="107"/>
      <c r="EC697" s="107"/>
      <c r="ED697" s="112"/>
      <c r="EE697" s="107"/>
      <c r="EF697" s="107"/>
      <c r="EG697" s="107"/>
      <c r="EH697" s="112"/>
      <c r="EI697" s="107"/>
      <c r="EJ697" s="107"/>
      <c r="EK697" s="112"/>
      <c r="EL697" s="107"/>
      <c r="EM697" s="107"/>
      <c r="EN697" s="112"/>
      <c r="EO697" s="107"/>
      <c r="EP697" s="107"/>
      <c r="EQ697" s="112"/>
      <c r="ER697" s="107"/>
      <c r="ES697" s="107"/>
      <c r="ET697" s="112"/>
      <c r="EU697" s="107"/>
      <c r="EV697" s="107"/>
      <c r="EW697" s="112"/>
      <c r="EX697" s="107"/>
      <c r="EY697" s="107"/>
      <c r="EZ697" s="112"/>
      <c r="FA697" s="107"/>
      <c r="FB697" s="107"/>
      <c r="FC697" s="112"/>
      <c r="FD697" s="107"/>
      <c r="FE697" s="107"/>
      <c r="FF697" s="107"/>
      <c r="FG697" s="112"/>
      <c r="FH697" s="107"/>
      <c r="FI697" s="107"/>
      <c r="FJ697" s="112"/>
      <c r="FK697" s="107"/>
      <c r="FL697" s="107"/>
      <c r="FM697" s="107"/>
      <c r="FN697" s="112"/>
      <c r="FO697" s="107"/>
      <c r="FP697" s="107"/>
      <c r="FQ697" s="112"/>
      <c r="FR697" s="107"/>
      <c r="FS697" s="107"/>
      <c r="FT697" s="107"/>
      <c r="FU697" s="107"/>
      <c r="FV697" s="107"/>
      <c r="FW697" s="107"/>
      <c r="FX697" s="107"/>
      <c r="FY697" s="107"/>
      <c r="FZ697" s="107"/>
      <c r="GA697" s="107"/>
      <c r="GB697" s="107"/>
      <c r="GC697" s="107"/>
      <c r="GD697" s="107"/>
      <c r="GE697" s="113"/>
      <c r="GF697" s="113"/>
      <c r="GG697" s="113"/>
      <c r="GH697" s="113"/>
      <c r="GI697" s="113"/>
      <c r="GJ697" s="113"/>
      <c r="GK697" s="113"/>
      <c r="GL697" s="107"/>
      <c r="GM697" s="107"/>
      <c r="GN697" s="107"/>
      <c r="HK697" s="115"/>
      <c r="HL697" s="115"/>
      <c r="HN697" s="116"/>
      <c r="HO697" s="116"/>
      <c r="HP697" s="116"/>
      <c r="HQ697" s="117"/>
      <c r="HR697" s="118"/>
      <c r="HS697" s="105"/>
      <c r="HT697" s="119"/>
      <c r="HU697" s="119"/>
      <c r="HV697" s="119"/>
      <c r="HW697" s="119"/>
    </row>
    <row r="698" spans="1:231" ht="12.75" hidden="1" customHeight="1" x14ac:dyDescent="0.25">
      <c r="A698" s="110"/>
      <c r="B698" s="110"/>
      <c r="C698" s="107"/>
      <c r="D698" s="107"/>
      <c r="E698" s="109"/>
      <c r="F698" s="107"/>
      <c r="G698" s="107"/>
      <c r="H698" s="107"/>
      <c r="I698" s="107"/>
      <c r="J698" s="107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Y698" s="107"/>
      <c r="Z698" s="107"/>
      <c r="AA698" s="107"/>
      <c r="AB698" s="110"/>
      <c r="AC698" s="110"/>
      <c r="AD698" s="107"/>
      <c r="AE698" s="107"/>
      <c r="AF698" s="107"/>
      <c r="AG698" s="107"/>
      <c r="AH698" s="107"/>
      <c r="AI698" s="107"/>
      <c r="AJ698" s="110"/>
      <c r="AK698" s="110"/>
      <c r="AL698" s="107"/>
      <c r="AM698" s="107"/>
      <c r="AN698" s="110"/>
      <c r="AO698" s="110"/>
      <c r="AP698" s="107"/>
      <c r="AQ698" s="107"/>
      <c r="AR698" s="107"/>
      <c r="AS698" s="107"/>
      <c r="AT698" s="107"/>
      <c r="AU698" s="111"/>
      <c r="AV698" s="111"/>
      <c r="AW698" s="111"/>
      <c r="AX698" s="111"/>
      <c r="AY698" s="111"/>
      <c r="AZ698" s="111"/>
      <c r="BA698" s="111"/>
      <c r="BB698" s="111"/>
      <c r="BC698" s="111"/>
      <c r="BD698" s="111"/>
      <c r="BE698" s="111"/>
      <c r="BF698" s="111"/>
      <c r="BG698" s="107"/>
      <c r="BH698" s="112"/>
      <c r="BI698" s="111"/>
      <c r="BJ698" s="112"/>
      <c r="BK698" s="112"/>
      <c r="BL698" s="111"/>
      <c r="BM698" s="112"/>
      <c r="BN698" s="112"/>
      <c r="BO698" s="111"/>
      <c r="BP698" s="112"/>
      <c r="BQ698" s="112"/>
      <c r="BR698" s="111"/>
      <c r="BS698" s="107"/>
      <c r="BT698" s="107"/>
      <c r="BU698" s="112"/>
      <c r="BV698" s="107"/>
      <c r="BW698" s="107"/>
      <c r="BX698" s="107"/>
      <c r="BY698" s="107"/>
      <c r="BZ698" s="107"/>
      <c r="CA698" s="107"/>
      <c r="CB698" s="107"/>
      <c r="CC698" s="107"/>
      <c r="CD698" s="107"/>
      <c r="CE698" s="107"/>
      <c r="CF698" s="107"/>
      <c r="CG698" s="107"/>
      <c r="CH698" s="112"/>
      <c r="CI698" s="107"/>
      <c r="CJ698" s="107"/>
      <c r="CK698" s="107"/>
      <c r="CL698" s="107"/>
      <c r="CM698" s="107"/>
      <c r="CN698" s="107"/>
      <c r="CO698" s="107"/>
      <c r="CP698" s="107"/>
      <c r="CQ698" s="107"/>
      <c r="CR698" s="107"/>
      <c r="CS698" s="107"/>
      <c r="CT698" s="107"/>
      <c r="CU698" s="107"/>
      <c r="CV698" s="107"/>
      <c r="CW698" s="107"/>
      <c r="CX698" s="112"/>
      <c r="CY698" s="107"/>
      <c r="CZ698" s="107"/>
      <c r="DA698" s="112"/>
      <c r="DB698" s="107"/>
      <c r="DC698" s="107"/>
      <c r="DD698" s="112"/>
      <c r="DE698" s="107"/>
      <c r="DF698" s="107"/>
      <c r="DG698" s="107"/>
      <c r="DH698" s="112"/>
      <c r="DI698" s="107"/>
      <c r="DJ698" s="107"/>
      <c r="DK698" s="112"/>
      <c r="DL698" s="107"/>
      <c r="DM698" s="107"/>
      <c r="DN698" s="112"/>
      <c r="DO698" s="107"/>
      <c r="DP698" s="107"/>
      <c r="DQ698" s="112"/>
      <c r="DR698" s="107"/>
      <c r="DS698" s="107"/>
      <c r="DT698" s="107"/>
      <c r="DU698" s="112"/>
      <c r="DV698" s="107"/>
      <c r="DW698" s="107"/>
      <c r="DX698" s="112"/>
      <c r="DY698" s="107"/>
      <c r="DZ698" s="107"/>
      <c r="EA698" s="112"/>
      <c r="EB698" s="107"/>
      <c r="EC698" s="107"/>
      <c r="ED698" s="112"/>
      <c r="EE698" s="107"/>
      <c r="EF698" s="107"/>
      <c r="EG698" s="107"/>
      <c r="EH698" s="112"/>
      <c r="EI698" s="107"/>
      <c r="EJ698" s="107"/>
      <c r="EK698" s="112"/>
      <c r="EL698" s="107"/>
      <c r="EM698" s="107"/>
      <c r="EN698" s="112"/>
      <c r="EO698" s="107"/>
      <c r="EP698" s="107"/>
      <c r="EQ698" s="112"/>
      <c r="ER698" s="107"/>
      <c r="ES698" s="107"/>
      <c r="ET698" s="112"/>
      <c r="EU698" s="107"/>
      <c r="EV698" s="107"/>
      <c r="EW698" s="112"/>
      <c r="EX698" s="107"/>
      <c r="EY698" s="107"/>
      <c r="EZ698" s="112"/>
      <c r="FA698" s="107"/>
      <c r="FB698" s="107"/>
      <c r="FC698" s="112"/>
      <c r="FD698" s="107"/>
      <c r="FE698" s="107"/>
      <c r="FF698" s="107"/>
      <c r="FG698" s="112"/>
      <c r="FH698" s="107"/>
      <c r="FI698" s="107"/>
      <c r="FJ698" s="112"/>
      <c r="FK698" s="107"/>
      <c r="FL698" s="107"/>
      <c r="FM698" s="107"/>
      <c r="FN698" s="112"/>
      <c r="FO698" s="107"/>
      <c r="FP698" s="107"/>
      <c r="FQ698" s="112"/>
      <c r="FR698" s="107"/>
      <c r="FS698" s="107"/>
      <c r="FT698" s="107"/>
      <c r="FU698" s="107"/>
      <c r="FV698" s="125"/>
      <c r="FW698" s="107"/>
      <c r="FX698" s="107"/>
      <c r="FY698" s="125"/>
      <c r="FZ698" s="107"/>
      <c r="GA698" s="107"/>
      <c r="GB698" s="107"/>
      <c r="GC698" s="107"/>
      <c r="GD698" s="107"/>
      <c r="GE698" s="113"/>
      <c r="GF698" s="113"/>
      <c r="GG698" s="113"/>
      <c r="GH698" s="113"/>
      <c r="GI698" s="113"/>
      <c r="GJ698" s="113"/>
      <c r="GK698" s="113"/>
      <c r="GL698" s="107"/>
      <c r="GM698" s="107"/>
      <c r="GN698" s="107"/>
      <c r="HK698" s="115"/>
      <c r="HL698" s="115"/>
      <c r="HN698" s="116"/>
      <c r="HO698" s="116"/>
      <c r="HP698" s="116"/>
      <c r="HQ698" s="117"/>
      <c r="HR698" s="118"/>
      <c r="HS698" s="105"/>
      <c r="HT698" s="119"/>
      <c r="HU698" s="119"/>
      <c r="HV698" s="119"/>
      <c r="HW698" s="119"/>
    </row>
    <row r="699" spans="1:231" ht="12.75" hidden="1" customHeight="1" x14ac:dyDescent="0.25">
      <c r="A699" s="110"/>
      <c r="B699" s="110"/>
      <c r="C699" s="107"/>
      <c r="D699" s="107"/>
      <c r="E699" s="109"/>
      <c r="F699" s="107"/>
      <c r="G699" s="107"/>
      <c r="H699" s="107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Y699" s="107"/>
      <c r="Z699" s="107"/>
      <c r="AA699" s="107"/>
      <c r="AB699" s="110"/>
      <c r="AC699" s="110"/>
      <c r="AD699" s="107"/>
      <c r="AE699" s="107"/>
      <c r="AF699" s="107"/>
      <c r="AG699" s="107"/>
      <c r="AH699" s="107"/>
      <c r="AI699" s="107"/>
      <c r="AJ699" s="110"/>
      <c r="AK699" s="110"/>
      <c r="AL699" s="107"/>
      <c r="AM699" s="107"/>
      <c r="AN699" s="110"/>
      <c r="AO699" s="110"/>
      <c r="AP699" s="107"/>
      <c r="AQ699" s="107"/>
      <c r="AR699" s="107"/>
      <c r="AS699" s="107"/>
      <c r="AT699" s="107"/>
      <c r="AU699" s="111"/>
      <c r="AV699" s="111"/>
      <c r="AW699" s="111"/>
      <c r="AX699" s="111"/>
      <c r="AY699" s="111"/>
      <c r="AZ699" s="111"/>
      <c r="BA699" s="111"/>
      <c r="BB699" s="111"/>
      <c r="BC699" s="111"/>
      <c r="BD699" s="111"/>
      <c r="BE699" s="111"/>
      <c r="BF699" s="111"/>
      <c r="BG699" s="107"/>
      <c r="BH699" s="112"/>
      <c r="BI699" s="111"/>
      <c r="BJ699" s="112"/>
      <c r="BK699" s="112"/>
      <c r="BL699" s="111"/>
      <c r="BM699" s="112"/>
      <c r="BN699" s="112"/>
      <c r="BO699" s="111"/>
      <c r="BP699" s="112"/>
      <c r="BQ699" s="112"/>
      <c r="BR699" s="111"/>
      <c r="BS699" s="107"/>
      <c r="BT699" s="107"/>
      <c r="BU699" s="112"/>
      <c r="BV699" s="107"/>
      <c r="BW699" s="107"/>
      <c r="BX699" s="107"/>
      <c r="BY699" s="107"/>
      <c r="BZ699" s="107"/>
      <c r="CA699" s="107"/>
      <c r="CB699" s="107"/>
      <c r="CC699" s="107"/>
      <c r="CD699" s="107"/>
      <c r="CE699" s="107"/>
      <c r="CF699" s="107"/>
      <c r="CG699" s="107"/>
      <c r="CH699" s="112"/>
      <c r="CI699" s="107"/>
      <c r="CJ699" s="107"/>
      <c r="CK699" s="107"/>
      <c r="CL699" s="107"/>
      <c r="CM699" s="107"/>
      <c r="CN699" s="107"/>
      <c r="CO699" s="107"/>
      <c r="CP699" s="107"/>
      <c r="CQ699" s="107"/>
      <c r="CR699" s="107"/>
      <c r="CS699" s="107"/>
      <c r="CT699" s="107"/>
      <c r="CU699" s="107"/>
      <c r="CV699" s="107"/>
      <c r="CW699" s="107"/>
      <c r="CX699" s="112"/>
      <c r="CY699" s="107"/>
      <c r="CZ699" s="107"/>
      <c r="DA699" s="112"/>
      <c r="DB699" s="107"/>
      <c r="DC699" s="107"/>
      <c r="DD699" s="112"/>
      <c r="DE699" s="107"/>
      <c r="DF699" s="107"/>
      <c r="DG699" s="107"/>
      <c r="DH699" s="112"/>
      <c r="DI699" s="107"/>
      <c r="DJ699" s="107"/>
      <c r="DK699" s="112"/>
      <c r="DL699" s="107"/>
      <c r="DM699" s="107"/>
      <c r="DN699" s="112"/>
      <c r="DO699" s="107"/>
      <c r="DP699" s="107"/>
      <c r="DQ699" s="112"/>
      <c r="DR699" s="107"/>
      <c r="DS699" s="107"/>
      <c r="DT699" s="107"/>
      <c r="DU699" s="112"/>
      <c r="DV699" s="107"/>
      <c r="DW699" s="107"/>
      <c r="DX699" s="112"/>
      <c r="DY699" s="107"/>
      <c r="DZ699" s="107"/>
      <c r="EA699" s="112"/>
      <c r="EB699" s="107"/>
      <c r="EC699" s="107"/>
      <c r="ED699" s="112"/>
      <c r="EE699" s="107"/>
      <c r="EF699" s="107"/>
      <c r="EG699" s="107"/>
      <c r="EH699" s="112"/>
      <c r="EI699" s="107"/>
      <c r="EJ699" s="107"/>
      <c r="EK699" s="112"/>
      <c r="EL699" s="107"/>
      <c r="EM699" s="107"/>
      <c r="EN699" s="112"/>
      <c r="EO699" s="107"/>
      <c r="EP699" s="107"/>
      <c r="EQ699" s="112"/>
      <c r="ER699" s="107"/>
      <c r="ES699" s="107"/>
      <c r="ET699" s="112"/>
      <c r="EU699" s="107"/>
      <c r="EV699" s="107"/>
      <c r="EW699" s="112"/>
      <c r="EX699" s="107"/>
      <c r="EY699" s="107"/>
      <c r="EZ699" s="112"/>
      <c r="FA699" s="107"/>
      <c r="FB699" s="107"/>
      <c r="FC699" s="112"/>
      <c r="FD699" s="107"/>
      <c r="FE699" s="107"/>
      <c r="FF699" s="107"/>
      <c r="FG699" s="112"/>
      <c r="FH699" s="107"/>
      <c r="FI699" s="107"/>
      <c r="FJ699" s="112"/>
      <c r="FK699" s="107"/>
      <c r="FL699" s="107"/>
      <c r="FM699" s="107"/>
      <c r="FN699" s="112"/>
      <c r="FO699" s="107"/>
      <c r="FP699" s="107"/>
      <c r="FQ699" s="112"/>
      <c r="FR699" s="107"/>
      <c r="FS699" s="107"/>
      <c r="FT699" s="107"/>
      <c r="FU699" s="107"/>
      <c r="FV699" s="107"/>
      <c r="FW699" s="107"/>
      <c r="FX699" s="107"/>
      <c r="FY699" s="107"/>
      <c r="FZ699" s="107"/>
      <c r="GA699" s="107"/>
      <c r="GB699" s="107"/>
      <c r="GC699" s="107"/>
      <c r="GD699" s="107"/>
      <c r="GE699" s="113"/>
      <c r="GF699" s="113"/>
      <c r="GG699" s="113"/>
      <c r="GH699" s="113"/>
      <c r="GI699" s="113"/>
      <c r="GJ699" s="113"/>
      <c r="GK699" s="113"/>
      <c r="GL699" s="107"/>
      <c r="GM699" s="107"/>
      <c r="GN699" s="107"/>
      <c r="HK699" s="115"/>
      <c r="HL699" s="115"/>
      <c r="HN699" s="116"/>
      <c r="HO699" s="116"/>
      <c r="HP699" s="116"/>
      <c r="HQ699" s="117"/>
      <c r="HR699" s="118"/>
      <c r="HS699" s="105"/>
      <c r="HT699" s="119"/>
      <c r="HU699" s="119"/>
      <c r="HV699" s="119"/>
      <c r="HW699" s="119"/>
    </row>
    <row r="700" spans="1:231" ht="12.75" hidden="1" customHeight="1" x14ac:dyDescent="0.25">
      <c r="A700" s="110"/>
      <c r="B700" s="110"/>
      <c r="C700" s="107"/>
      <c r="D700" s="107"/>
      <c r="E700" s="109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Y700" s="107"/>
      <c r="Z700" s="107"/>
      <c r="AA700" s="107"/>
      <c r="AB700" s="110"/>
      <c r="AC700" s="110"/>
      <c r="AD700" s="107"/>
      <c r="AE700" s="107"/>
      <c r="AF700" s="107"/>
      <c r="AG700" s="107"/>
      <c r="AH700" s="107"/>
      <c r="AI700" s="107"/>
      <c r="AJ700" s="110"/>
      <c r="AK700" s="110"/>
      <c r="AL700" s="107"/>
      <c r="AM700" s="107"/>
      <c r="AN700" s="110"/>
      <c r="AO700" s="110"/>
      <c r="AP700" s="107"/>
      <c r="AQ700" s="107"/>
      <c r="AR700" s="107"/>
      <c r="AS700" s="107"/>
      <c r="AT700" s="107"/>
      <c r="AU700" s="111"/>
      <c r="AV700" s="111"/>
      <c r="AW700" s="111"/>
      <c r="AX700" s="111"/>
      <c r="AY700" s="111"/>
      <c r="AZ700" s="111"/>
      <c r="BA700" s="111"/>
      <c r="BB700" s="111"/>
      <c r="BC700" s="111"/>
      <c r="BD700" s="111"/>
      <c r="BE700" s="111"/>
      <c r="BF700" s="111"/>
      <c r="BG700" s="107"/>
      <c r="BH700" s="112"/>
      <c r="BI700" s="111"/>
      <c r="BJ700" s="112"/>
      <c r="BK700" s="112"/>
      <c r="BL700" s="111"/>
      <c r="BM700" s="112"/>
      <c r="BN700" s="112"/>
      <c r="BO700" s="111"/>
      <c r="BP700" s="112"/>
      <c r="BQ700" s="112"/>
      <c r="BR700" s="111"/>
      <c r="BS700" s="107"/>
      <c r="BT700" s="107"/>
      <c r="BU700" s="112"/>
      <c r="BV700" s="107"/>
      <c r="BW700" s="107"/>
      <c r="BX700" s="107"/>
      <c r="BY700" s="107"/>
      <c r="BZ700" s="107"/>
      <c r="CA700" s="107"/>
      <c r="CB700" s="107"/>
      <c r="CC700" s="107"/>
      <c r="CD700" s="107"/>
      <c r="CE700" s="107"/>
      <c r="CF700" s="107"/>
      <c r="CG700" s="107"/>
      <c r="CH700" s="112"/>
      <c r="CI700" s="107"/>
      <c r="CJ700" s="107"/>
      <c r="CK700" s="107"/>
      <c r="CL700" s="107"/>
      <c r="CM700" s="107"/>
      <c r="CN700" s="107"/>
      <c r="CO700" s="107"/>
      <c r="CP700" s="107"/>
      <c r="CQ700" s="107"/>
      <c r="CR700" s="107"/>
      <c r="CS700" s="107"/>
      <c r="CT700" s="107"/>
      <c r="CU700" s="107"/>
      <c r="CV700" s="107"/>
      <c r="CW700" s="107"/>
      <c r="CX700" s="112"/>
      <c r="CY700" s="107"/>
      <c r="CZ700" s="107"/>
      <c r="DA700" s="112"/>
      <c r="DB700" s="107"/>
      <c r="DC700" s="107"/>
      <c r="DD700" s="112"/>
      <c r="DE700" s="107"/>
      <c r="DF700" s="107"/>
      <c r="DG700" s="107"/>
      <c r="DH700" s="112"/>
      <c r="DI700" s="107"/>
      <c r="DJ700" s="107"/>
      <c r="DK700" s="112"/>
      <c r="DL700" s="107"/>
      <c r="DM700" s="107"/>
      <c r="DN700" s="112"/>
      <c r="DO700" s="107"/>
      <c r="DP700" s="107"/>
      <c r="DQ700" s="112"/>
      <c r="DR700" s="107"/>
      <c r="DS700" s="107"/>
      <c r="DT700" s="107"/>
      <c r="DU700" s="112"/>
      <c r="DV700" s="107"/>
      <c r="DW700" s="107"/>
      <c r="DX700" s="112"/>
      <c r="DY700" s="107"/>
      <c r="DZ700" s="107"/>
      <c r="EA700" s="112"/>
      <c r="EB700" s="107"/>
      <c r="EC700" s="107"/>
      <c r="ED700" s="112"/>
      <c r="EE700" s="107"/>
      <c r="EF700" s="107"/>
      <c r="EG700" s="107"/>
      <c r="EH700" s="112"/>
      <c r="EI700" s="107"/>
      <c r="EJ700" s="107"/>
      <c r="EK700" s="112"/>
      <c r="EL700" s="107"/>
      <c r="EM700" s="107"/>
      <c r="EN700" s="112"/>
      <c r="EO700" s="107"/>
      <c r="EP700" s="107"/>
      <c r="EQ700" s="112"/>
      <c r="ER700" s="107"/>
      <c r="ES700" s="107"/>
      <c r="ET700" s="112"/>
      <c r="EU700" s="107"/>
      <c r="EV700" s="107"/>
      <c r="EW700" s="112"/>
      <c r="EX700" s="107"/>
      <c r="EY700" s="107"/>
      <c r="EZ700" s="112"/>
      <c r="FA700" s="107"/>
      <c r="FB700" s="107"/>
      <c r="FC700" s="112"/>
      <c r="FD700" s="107"/>
      <c r="FE700" s="107"/>
      <c r="FF700" s="107"/>
      <c r="FG700" s="112"/>
      <c r="FH700" s="107"/>
      <c r="FI700" s="107"/>
      <c r="FJ700" s="112"/>
      <c r="FK700" s="107"/>
      <c r="FL700" s="107"/>
      <c r="FM700" s="107"/>
      <c r="FN700" s="112"/>
      <c r="FO700" s="107"/>
      <c r="FP700" s="107"/>
      <c r="FQ700" s="112"/>
      <c r="FR700" s="107"/>
      <c r="FS700" s="107"/>
      <c r="FT700" s="107"/>
      <c r="FU700" s="107"/>
      <c r="FV700" s="107"/>
      <c r="FW700" s="107"/>
      <c r="FX700" s="107"/>
      <c r="FY700" s="107"/>
      <c r="FZ700" s="107"/>
      <c r="GA700" s="107"/>
      <c r="GB700" s="107"/>
      <c r="GC700" s="107"/>
      <c r="GD700" s="107"/>
      <c r="GE700" s="113"/>
      <c r="GF700" s="113"/>
      <c r="GG700" s="113"/>
      <c r="GH700" s="113"/>
      <c r="GI700" s="113"/>
      <c r="GJ700" s="113"/>
      <c r="GK700" s="113"/>
      <c r="GL700" s="107"/>
      <c r="GM700" s="107"/>
      <c r="GN700" s="107"/>
      <c r="HK700" s="115"/>
      <c r="HL700" s="115"/>
      <c r="HN700" s="116"/>
      <c r="HO700" s="116"/>
      <c r="HP700" s="116"/>
      <c r="HQ700" s="117"/>
      <c r="HR700" s="118"/>
      <c r="HS700" s="105"/>
      <c r="HT700" s="119"/>
      <c r="HU700" s="119"/>
      <c r="HV700" s="119"/>
      <c r="HW700" s="119"/>
    </row>
    <row r="701" spans="1:231" hidden="1" x14ac:dyDescent="0.25">
      <c r="A701" s="110"/>
      <c r="B701" s="110"/>
      <c r="C701" s="107"/>
      <c r="D701" s="107"/>
      <c r="E701" s="109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Y701" s="107"/>
      <c r="Z701" s="107"/>
      <c r="AA701" s="107"/>
      <c r="AB701" s="110"/>
      <c r="AC701" s="110"/>
      <c r="AD701" s="107"/>
      <c r="AE701" s="107"/>
      <c r="AF701" s="107"/>
      <c r="AG701" s="107"/>
      <c r="AH701" s="107"/>
      <c r="AI701" s="107"/>
      <c r="AJ701" s="110"/>
      <c r="AK701" s="110"/>
      <c r="AL701" s="107"/>
      <c r="AM701" s="107"/>
      <c r="AN701" s="110"/>
      <c r="AO701" s="110"/>
      <c r="AP701" s="107"/>
      <c r="AQ701" s="107"/>
      <c r="AR701" s="107"/>
      <c r="AS701" s="107"/>
      <c r="AT701" s="107"/>
      <c r="AU701" s="111"/>
      <c r="AV701" s="111"/>
      <c r="AW701" s="111"/>
      <c r="AX701" s="111"/>
      <c r="AY701" s="111"/>
      <c r="AZ701" s="111"/>
      <c r="BA701" s="111"/>
      <c r="BB701" s="111"/>
      <c r="BC701" s="111"/>
      <c r="BD701" s="111"/>
      <c r="BE701" s="111"/>
      <c r="BF701" s="111"/>
      <c r="BG701" s="107"/>
      <c r="BH701" s="112"/>
      <c r="BI701" s="111"/>
      <c r="BJ701" s="112"/>
      <c r="BK701" s="112"/>
      <c r="BL701" s="111"/>
      <c r="BM701" s="112"/>
      <c r="BN701" s="112"/>
      <c r="BO701" s="111"/>
      <c r="BP701" s="112"/>
      <c r="BQ701" s="112"/>
      <c r="BR701" s="111"/>
      <c r="BS701" s="107"/>
      <c r="BT701" s="107"/>
      <c r="BU701" s="112"/>
      <c r="BV701" s="107"/>
      <c r="BW701" s="107"/>
      <c r="BX701" s="107"/>
      <c r="BY701" s="107"/>
      <c r="BZ701" s="107"/>
      <c r="CA701" s="107"/>
      <c r="CB701" s="107"/>
      <c r="CC701" s="107"/>
      <c r="CD701" s="107"/>
      <c r="CE701" s="107"/>
      <c r="CF701" s="107"/>
      <c r="CG701" s="107"/>
      <c r="CH701" s="112"/>
      <c r="CI701" s="107"/>
      <c r="CJ701" s="107"/>
      <c r="CK701" s="107"/>
      <c r="CL701" s="107"/>
      <c r="CM701" s="107"/>
      <c r="CN701" s="107"/>
      <c r="CO701" s="107"/>
      <c r="CP701" s="107"/>
      <c r="CQ701" s="107"/>
      <c r="CR701" s="107"/>
      <c r="CS701" s="107"/>
      <c r="CT701" s="107"/>
      <c r="CU701" s="107"/>
      <c r="CV701" s="107"/>
      <c r="CW701" s="107"/>
      <c r="CX701" s="112"/>
      <c r="CY701" s="107"/>
      <c r="CZ701" s="107"/>
      <c r="DA701" s="112"/>
      <c r="DB701" s="107"/>
      <c r="DC701" s="107"/>
      <c r="DD701" s="112"/>
      <c r="DE701" s="107"/>
      <c r="DF701" s="107"/>
      <c r="DG701" s="107"/>
      <c r="DH701" s="112"/>
      <c r="DI701" s="107"/>
      <c r="DJ701" s="107"/>
      <c r="DK701" s="112"/>
      <c r="DL701" s="107"/>
      <c r="DM701" s="107"/>
      <c r="DN701" s="112"/>
      <c r="DO701" s="107"/>
      <c r="DP701" s="107"/>
      <c r="DQ701" s="112"/>
      <c r="DR701" s="107"/>
      <c r="DS701" s="107"/>
      <c r="DT701" s="107"/>
      <c r="DU701" s="112"/>
      <c r="DV701" s="107"/>
      <c r="DW701" s="107"/>
      <c r="DX701" s="112"/>
      <c r="DY701" s="107"/>
      <c r="DZ701" s="107"/>
      <c r="EA701" s="112"/>
      <c r="EB701" s="107"/>
      <c r="EC701" s="107"/>
      <c r="ED701" s="112"/>
      <c r="EE701" s="107"/>
      <c r="EF701" s="107"/>
      <c r="EG701" s="107"/>
      <c r="EH701" s="112"/>
      <c r="EI701" s="107"/>
      <c r="EJ701" s="107"/>
      <c r="EK701" s="112"/>
      <c r="EL701" s="107"/>
      <c r="EM701" s="107"/>
      <c r="EN701" s="112"/>
      <c r="EO701" s="107"/>
      <c r="EP701" s="107"/>
      <c r="EQ701" s="112"/>
      <c r="ER701" s="107"/>
      <c r="ES701" s="107"/>
      <c r="ET701" s="112"/>
      <c r="EU701" s="107"/>
      <c r="EV701" s="107"/>
      <c r="EW701" s="112"/>
      <c r="EX701" s="107"/>
      <c r="EY701" s="107"/>
      <c r="EZ701" s="112"/>
      <c r="FA701" s="107"/>
      <c r="FB701" s="107"/>
      <c r="FC701" s="112"/>
      <c r="FD701" s="107"/>
      <c r="FE701" s="107"/>
      <c r="FF701" s="107"/>
      <c r="FG701" s="112"/>
      <c r="FH701" s="107"/>
      <c r="FI701" s="107"/>
      <c r="FJ701" s="112"/>
      <c r="FK701" s="107"/>
      <c r="FL701" s="107"/>
      <c r="FM701" s="107"/>
      <c r="FN701" s="112"/>
      <c r="FO701" s="107"/>
      <c r="FP701" s="107"/>
      <c r="FQ701" s="112"/>
      <c r="FR701" s="107"/>
      <c r="FS701" s="107"/>
      <c r="FT701" s="107"/>
      <c r="FU701" s="107"/>
      <c r="FV701" s="107"/>
      <c r="FW701" s="107"/>
      <c r="FX701" s="107"/>
      <c r="FY701" s="107"/>
      <c r="FZ701" s="107"/>
      <c r="GA701" s="107"/>
      <c r="GB701" s="107"/>
      <c r="GC701" s="107"/>
      <c r="GD701" s="107"/>
      <c r="GE701" s="113"/>
      <c r="GF701" s="113"/>
      <c r="GG701" s="113"/>
      <c r="GH701" s="113"/>
      <c r="GI701" s="113"/>
      <c r="GJ701" s="113"/>
      <c r="GK701" s="113"/>
      <c r="GL701" s="107"/>
      <c r="GM701" s="107"/>
      <c r="GN701" s="107"/>
      <c r="HK701" s="115"/>
      <c r="HL701" s="115"/>
      <c r="HN701" s="116"/>
      <c r="HO701" s="116"/>
      <c r="HP701" s="116"/>
      <c r="HQ701" s="117"/>
      <c r="HR701" s="118"/>
      <c r="HS701" s="105"/>
      <c r="HT701" s="119"/>
      <c r="HU701" s="119"/>
      <c r="HV701" s="119"/>
      <c r="HW701" s="119"/>
    </row>
    <row r="702" spans="1:231" hidden="1" x14ac:dyDescent="0.25">
      <c r="A702" s="110"/>
      <c r="B702" s="110"/>
      <c r="C702" s="107"/>
      <c r="D702" s="107"/>
      <c r="E702" s="109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Y702" s="107"/>
      <c r="Z702" s="107"/>
      <c r="AA702" s="107"/>
      <c r="AB702" s="110"/>
      <c r="AC702" s="110"/>
      <c r="AD702" s="107"/>
      <c r="AE702" s="107"/>
      <c r="AF702" s="107"/>
      <c r="AG702" s="107"/>
      <c r="AH702" s="107"/>
      <c r="AI702" s="107"/>
      <c r="AJ702" s="110"/>
      <c r="AK702" s="110"/>
      <c r="AL702" s="107"/>
      <c r="AM702" s="107"/>
      <c r="AN702" s="110"/>
      <c r="AO702" s="110"/>
      <c r="AP702" s="107"/>
      <c r="AQ702" s="107"/>
      <c r="AR702" s="107"/>
      <c r="AS702" s="107"/>
      <c r="AT702" s="107"/>
      <c r="AU702" s="111"/>
      <c r="AV702" s="111"/>
      <c r="AW702" s="111"/>
      <c r="AX702" s="111"/>
      <c r="AY702" s="111"/>
      <c r="AZ702" s="111"/>
      <c r="BA702" s="111"/>
      <c r="BB702" s="111"/>
      <c r="BC702" s="111"/>
      <c r="BD702" s="111"/>
      <c r="BE702" s="111"/>
      <c r="BF702" s="111"/>
      <c r="BG702" s="107"/>
      <c r="BH702" s="112"/>
      <c r="BI702" s="111"/>
      <c r="BJ702" s="112"/>
      <c r="BK702" s="112"/>
      <c r="BL702" s="111"/>
      <c r="BM702" s="112"/>
      <c r="BN702" s="112"/>
      <c r="BO702" s="111"/>
      <c r="BP702" s="112"/>
      <c r="BQ702" s="112"/>
      <c r="BR702" s="111"/>
      <c r="BS702" s="107"/>
      <c r="BT702" s="107"/>
      <c r="BU702" s="112"/>
      <c r="BV702" s="107"/>
      <c r="BW702" s="107"/>
      <c r="BX702" s="107"/>
      <c r="BY702" s="107"/>
      <c r="BZ702" s="107"/>
      <c r="CA702" s="107"/>
      <c r="CB702" s="107"/>
      <c r="CC702" s="107"/>
      <c r="CD702" s="107"/>
      <c r="CE702" s="107"/>
      <c r="CF702" s="107"/>
      <c r="CG702" s="107"/>
      <c r="CH702" s="112"/>
      <c r="CI702" s="107"/>
      <c r="CJ702" s="107"/>
      <c r="CK702" s="107"/>
      <c r="CL702" s="107"/>
      <c r="CM702" s="107"/>
      <c r="CN702" s="107"/>
      <c r="CO702" s="107"/>
      <c r="CP702" s="107"/>
      <c r="CQ702" s="107"/>
      <c r="CR702" s="107"/>
      <c r="CS702" s="107"/>
      <c r="CT702" s="107"/>
      <c r="CU702" s="107"/>
      <c r="CV702" s="107"/>
      <c r="CW702" s="107"/>
      <c r="CX702" s="112"/>
      <c r="CY702" s="107"/>
      <c r="CZ702" s="107"/>
      <c r="DA702" s="112"/>
      <c r="DB702" s="107"/>
      <c r="DC702" s="107"/>
      <c r="DD702" s="112"/>
      <c r="DE702" s="107"/>
      <c r="DF702" s="107"/>
      <c r="DG702" s="107"/>
      <c r="DH702" s="112"/>
      <c r="DI702" s="107"/>
      <c r="DJ702" s="107"/>
      <c r="DK702" s="112"/>
      <c r="DL702" s="107"/>
      <c r="DM702" s="107"/>
      <c r="DN702" s="112"/>
      <c r="DO702" s="107"/>
      <c r="DP702" s="107"/>
      <c r="DQ702" s="112"/>
      <c r="DR702" s="107"/>
      <c r="DS702" s="107"/>
      <c r="DT702" s="107"/>
      <c r="DU702" s="112"/>
      <c r="DV702" s="107"/>
      <c r="DW702" s="107"/>
      <c r="DX702" s="112"/>
      <c r="DY702" s="107"/>
      <c r="DZ702" s="107"/>
      <c r="EA702" s="112"/>
      <c r="EB702" s="107"/>
      <c r="EC702" s="107"/>
      <c r="ED702" s="112"/>
      <c r="EE702" s="107"/>
      <c r="EF702" s="107"/>
      <c r="EG702" s="107"/>
      <c r="EH702" s="112"/>
      <c r="EI702" s="107"/>
      <c r="EJ702" s="107"/>
      <c r="EK702" s="112"/>
      <c r="EL702" s="107"/>
      <c r="EM702" s="107"/>
      <c r="EN702" s="112"/>
      <c r="EO702" s="107"/>
      <c r="EP702" s="107"/>
      <c r="EQ702" s="112"/>
      <c r="ER702" s="107"/>
      <c r="ES702" s="107"/>
      <c r="ET702" s="112"/>
      <c r="EU702" s="107"/>
      <c r="EV702" s="107"/>
      <c r="EW702" s="112"/>
      <c r="EX702" s="107"/>
      <c r="EY702" s="107"/>
      <c r="EZ702" s="112"/>
      <c r="FA702" s="107"/>
      <c r="FB702" s="107"/>
      <c r="FC702" s="112"/>
      <c r="FD702" s="107"/>
      <c r="FE702" s="107"/>
      <c r="FF702" s="107"/>
      <c r="FG702" s="112"/>
      <c r="FH702" s="107"/>
      <c r="FI702" s="107"/>
      <c r="FJ702" s="112"/>
      <c r="FK702" s="107"/>
      <c r="FL702" s="107"/>
      <c r="FM702" s="107"/>
      <c r="FN702" s="112"/>
      <c r="FO702" s="107"/>
      <c r="FP702" s="107"/>
      <c r="FQ702" s="112"/>
      <c r="FR702" s="107"/>
      <c r="FS702" s="107"/>
      <c r="FT702" s="107"/>
      <c r="FU702" s="107"/>
      <c r="FV702" s="107"/>
      <c r="FW702" s="107"/>
      <c r="FX702" s="107"/>
      <c r="FY702" s="107"/>
      <c r="FZ702" s="107"/>
      <c r="GA702" s="107"/>
      <c r="GB702" s="107"/>
      <c r="GC702" s="107"/>
      <c r="GD702" s="107"/>
      <c r="GE702" s="113"/>
      <c r="GF702" s="113"/>
      <c r="GG702" s="113"/>
      <c r="GH702" s="113"/>
      <c r="GI702" s="113"/>
      <c r="GJ702" s="113"/>
      <c r="GK702" s="113"/>
      <c r="GL702" s="107"/>
      <c r="GM702" s="107"/>
      <c r="GN702" s="107"/>
      <c r="HK702" s="115"/>
      <c r="HL702" s="115"/>
      <c r="HN702" s="116"/>
      <c r="HO702" s="116"/>
      <c r="HP702" s="116"/>
      <c r="HQ702" s="117"/>
      <c r="HR702" s="118"/>
      <c r="HS702" s="105"/>
      <c r="HT702" s="119"/>
      <c r="HU702" s="119"/>
      <c r="HV702" s="119"/>
      <c r="HW702" s="119"/>
    </row>
    <row r="703" spans="1:231" hidden="1" x14ac:dyDescent="0.25">
      <c r="A703" s="110"/>
      <c r="B703" s="110"/>
      <c r="C703" s="107"/>
      <c r="D703" s="107"/>
      <c r="E703" s="109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Y703" s="107"/>
      <c r="Z703" s="107"/>
      <c r="AA703" s="107"/>
      <c r="AB703" s="110"/>
      <c r="AC703" s="110"/>
      <c r="AD703" s="107"/>
      <c r="AE703" s="107"/>
      <c r="AF703" s="107"/>
      <c r="AG703" s="107"/>
      <c r="AH703" s="107"/>
      <c r="AI703" s="107"/>
      <c r="AJ703" s="110"/>
      <c r="AK703" s="110"/>
      <c r="AL703" s="107"/>
      <c r="AM703" s="107"/>
      <c r="AN703" s="110"/>
      <c r="AO703" s="110"/>
      <c r="AP703" s="107"/>
      <c r="AQ703" s="107"/>
      <c r="AR703" s="107"/>
      <c r="AS703" s="107"/>
      <c r="AT703" s="107"/>
      <c r="AU703" s="111"/>
      <c r="AV703" s="111"/>
      <c r="AW703" s="111"/>
      <c r="AX703" s="111"/>
      <c r="AY703" s="111"/>
      <c r="AZ703" s="111"/>
      <c r="BA703" s="111"/>
      <c r="BB703" s="111"/>
      <c r="BC703" s="111"/>
      <c r="BD703" s="111"/>
      <c r="BE703" s="111"/>
      <c r="BF703" s="111"/>
      <c r="BG703" s="107"/>
      <c r="BH703" s="112"/>
      <c r="BI703" s="111"/>
      <c r="BJ703" s="112"/>
      <c r="BK703" s="112"/>
      <c r="BL703" s="111"/>
      <c r="BM703" s="112"/>
      <c r="BN703" s="112"/>
      <c r="BO703" s="111"/>
      <c r="BP703" s="112"/>
      <c r="BQ703" s="112"/>
      <c r="BR703" s="111"/>
      <c r="BS703" s="107"/>
      <c r="BT703" s="107"/>
      <c r="BU703" s="112"/>
      <c r="BV703" s="107"/>
      <c r="BW703" s="107"/>
      <c r="BX703" s="107"/>
      <c r="BY703" s="107"/>
      <c r="BZ703" s="107"/>
      <c r="CA703" s="107"/>
      <c r="CB703" s="107"/>
      <c r="CC703" s="107"/>
      <c r="CD703" s="107"/>
      <c r="CE703" s="107"/>
      <c r="CF703" s="107"/>
      <c r="CG703" s="107"/>
      <c r="CH703" s="112"/>
      <c r="CI703" s="107"/>
      <c r="CJ703" s="107"/>
      <c r="CK703" s="107"/>
      <c r="CL703" s="107"/>
      <c r="CM703" s="107"/>
      <c r="CN703" s="107"/>
      <c r="CO703" s="107"/>
      <c r="CP703" s="107"/>
      <c r="CQ703" s="107"/>
      <c r="CR703" s="107"/>
      <c r="CS703" s="107"/>
      <c r="CT703" s="107"/>
      <c r="CU703" s="107"/>
      <c r="CV703" s="107"/>
      <c r="CW703" s="107"/>
      <c r="CX703" s="112"/>
      <c r="CY703" s="107"/>
      <c r="CZ703" s="107"/>
      <c r="DA703" s="112"/>
      <c r="DB703" s="107"/>
      <c r="DC703" s="107"/>
      <c r="DD703" s="112"/>
      <c r="DE703" s="107"/>
      <c r="DF703" s="107"/>
      <c r="DG703" s="107"/>
      <c r="DH703" s="112"/>
      <c r="DI703" s="107"/>
      <c r="DJ703" s="107"/>
      <c r="DK703" s="112"/>
      <c r="DL703" s="107"/>
      <c r="DM703" s="107"/>
      <c r="DN703" s="112"/>
      <c r="DO703" s="107"/>
      <c r="DP703" s="107"/>
      <c r="DQ703" s="112"/>
      <c r="DR703" s="107"/>
      <c r="DS703" s="107"/>
      <c r="DT703" s="107"/>
      <c r="DU703" s="112"/>
      <c r="DV703" s="107"/>
      <c r="DW703" s="107"/>
      <c r="DX703" s="112"/>
      <c r="DY703" s="107"/>
      <c r="DZ703" s="107"/>
      <c r="EA703" s="112"/>
      <c r="EB703" s="107"/>
      <c r="EC703" s="107"/>
      <c r="ED703" s="112"/>
      <c r="EE703" s="107"/>
      <c r="EF703" s="107"/>
      <c r="EG703" s="107"/>
      <c r="EH703" s="112"/>
      <c r="EI703" s="107"/>
      <c r="EJ703" s="107"/>
      <c r="EK703" s="112"/>
      <c r="EL703" s="107"/>
      <c r="EM703" s="107"/>
      <c r="EN703" s="112"/>
      <c r="EO703" s="107"/>
      <c r="EP703" s="107"/>
      <c r="EQ703" s="112"/>
      <c r="ER703" s="107"/>
      <c r="ES703" s="107"/>
      <c r="ET703" s="112"/>
      <c r="EU703" s="107"/>
      <c r="EV703" s="107"/>
      <c r="EW703" s="112"/>
      <c r="EX703" s="107"/>
      <c r="EY703" s="107"/>
      <c r="EZ703" s="112"/>
      <c r="FA703" s="107"/>
      <c r="FB703" s="107"/>
      <c r="FC703" s="112"/>
      <c r="FD703" s="107"/>
      <c r="FE703" s="107"/>
      <c r="FF703" s="107"/>
      <c r="FG703" s="112"/>
      <c r="FH703" s="107"/>
      <c r="FI703" s="107"/>
      <c r="FJ703" s="112"/>
      <c r="FK703" s="107"/>
      <c r="FL703" s="107"/>
      <c r="FM703" s="107"/>
      <c r="FN703" s="112"/>
      <c r="FO703" s="107"/>
      <c r="FP703" s="107"/>
      <c r="FQ703" s="112"/>
      <c r="FR703" s="107"/>
      <c r="FS703" s="107"/>
      <c r="FT703" s="107"/>
      <c r="FU703" s="107"/>
      <c r="FV703" s="107"/>
      <c r="FW703" s="107"/>
      <c r="FX703" s="107"/>
      <c r="FY703" s="107"/>
      <c r="FZ703" s="107"/>
      <c r="GA703" s="107"/>
      <c r="GB703" s="107"/>
      <c r="GC703" s="107"/>
      <c r="GD703" s="107"/>
      <c r="GE703" s="113"/>
      <c r="GF703" s="113"/>
      <c r="GG703" s="113"/>
      <c r="GH703" s="113"/>
      <c r="GI703" s="113"/>
      <c r="GJ703" s="113"/>
      <c r="GK703" s="113"/>
      <c r="GL703" s="107"/>
      <c r="GM703" s="107"/>
      <c r="GN703" s="107"/>
      <c r="HK703" s="115"/>
      <c r="HL703" s="115"/>
      <c r="HN703" s="116"/>
      <c r="HO703" s="116"/>
      <c r="HP703" s="116"/>
      <c r="HQ703" s="117"/>
      <c r="HR703" s="118"/>
      <c r="HS703" s="105"/>
      <c r="HT703" s="119"/>
      <c r="HU703" s="119"/>
      <c r="HV703" s="119"/>
      <c r="HW703" s="119"/>
    </row>
    <row r="704" spans="1:231" hidden="1" x14ac:dyDescent="0.25">
      <c r="A704" s="110"/>
      <c r="B704" s="110"/>
      <c r="C704" s="107"/>
      <c r="D704" s="107"/>
      <c r="E704" s="109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Y704" s="107"/>
      <c r="Z704" s="107"/>
      <c r="AA704" s="107"/>
      <c r="AB704" s="110"/>
      <c r="AC704" s="110"/>
      <c r="AD704" s="107"/>
      <c r="AE704" s="107"/>
      <c r="AF704" s="107"/>
      <c r="AG704" s="107"/>
      <c r="AH704" s="107"/>
      <c r="AI704" s="107"/>
      <c r="AJ704" s="110"/>
      <c r="AK704" s="110"/>
      <c r="AL704" s="107"/>
      <c r="AM704" s="107"/>
      <c r="AN704" s="110"/>
      <c r="AO704" s="110"/>
      <c r="AP704" s="107"/>
      <c r="AQ704" s="107"/>
      <c r="AR704" s="107"/>
      <c r="AS704" s="107"/>
      <c r="AT704" s="107"/>
      <c r="AU704" s="111"/>
      <c r="AV704" s="111"/>
      <c r="AW704" s="111"/>
      <c r="AX704" s="111"/>
      <c r="AY704" s="111"/>
      <c r="AZ704" s="111"/>
      <c r="BA704" s="111"/>
      <c r="BB704" s="111"/>
      <c r="BC704" s="111"/>
      <c r="BD704" s="111"/>
      <c r="BE704" s="111"/>
      <c r="BF704" s="111"/>
      <c r="BG704" s="107"/>
      <c r="BH704" s="112"/>
      <c r="BI704" s="111"/>
      <c r="BJ704" s="112"/>
      <c r="BK704" s="112"/>
      <c r="BL704" s="111"/>
      <c r="BM704" s="112"/>
      <c r="BN704" s="112"/>
      <c r="BO704" s="111"/>
      <c r="BP704" s="112"/>
      <c r="BQ704" s="112"/>
      <c r="BR704" s="111"/>
      <c r="BS704" s="107"/>
      <c r="BT704" s="107"/>
      <c r="BU704" s="112"/>
      <c r="BV704" s="107"/>
      <c r="BW704" s="107"/>
      <c r="BX704" s="107"/>
      <c r="BY704" s="107"/>
      <c r="BZ704" s="107"/>
      <c r="CA704" s="107"/>
      <c r="CB704" s="107"/>
      <c r="CC704" s="107"/>
      <c r="CD704" s="107"/>
      <c r="CE704" s="107"/>
      <c r="CF704" s="107"/>
      <c r="CG704" s="107"/>
      <c r="CH704" s="112"/>
      <c r="CI704" s="107"/>
      <c r="CJ704" s="107"/>
      <c r="CK704" s="107"/>
      <c r="CL704" s="107"/>
      <c r="CM704" s="107"/>
      <c r="CN704" s="107"/>
      <c r="CO704" s="107"/>
      <c r="CP704" s="107"/>
      <c r="CQ704" s="107"/>
      <c r="CR704" s="107"/>
      <c r="CS704" s="107"/>
      <c r="CT704" s="107"/>
      <c r="CU704" s="107"/>
      <c r="CV704" s="107"/>
      <c r="CW704" s="107"/>
      <c r="CX704" s="112"/>
      <c r="CY704" s="107"/>
      <c r="CZ704" s="107"/>
      <c r="DA704" s="112"/>
      <c r="DB704" s="107"/>
      <c r="DC704" s="107"/>
      <c r="DD704" s="112"/>
      <c r="DE704" s="107"/>
      <c r="DF704" s="107"/>
      <c r="DG704" s="107"/>
      <c r="DH704" s="112"/>
      <c r="DI704" s="107"/>
      <c r="DJ704" s="107"/>
      <c r="DK704" s="112"/>
      <c r="DL704" s="107"/>
      <c r="DM704" s="107"/>
      <c r="DN704" s="112"/>
      <c r="DO704" s="107"/>
      <c r="DP704" s="107"/>
      <c r="DQ704" s="112"/>
      <c r="DR704" s="107"/>
      <c r="DS704" s="107"/>
      <c r="DT704" s="107"/>
      <c r="DU704" s="112"/>
      <c r="DV704" s="107"/>
      <c r="DW704" s="107"/>
      <c r="DX704" s="112"/>
      <c r="DY704" s="107"/>
      <c r="DZ704" s="107"/>
      <c r="EA704" s="112"/>
      <c r="EB704" s="107"/>
      <c r="EC704" s="107"/>
      <c r="ED704" s="112"/>
      <c r="EE704" s="107"/>
      <c r="EF704" s="107"/>
      <c r="EG704" s="107"/>
      <c r="EH704" s="112"/>
      <c r="EI704" s="107"/>
      <c r="EJ704" s="107"/>
      <c r="EK704" s="112"/>
      <c r="EL704" s="107"/>
      <c r="EM704" s="107"/>
      <c r="EN704" s="112"/>
      <c r="EO704" s="107"/>
      <c r="EP704" s="107"/>
      <c r="EQ704" s="112"/>
      <c r="ER704" s="107"/>
      <c r="ES704" s="107"/>
      <c r="ET704" s="112"/>
      <c r="EU704" s="107"/>
      <c r="EV704" s="107"/>
      <c r="EW704" s="112"/>
      <c r="EX704" s="107"/>
      <c r="EY704" s="107"/>
      <c r="EZ704" s="112"/>
      <c r="FA704" s="107"/>
      <c r="FB704" s="107"/>
      <c r="FC704" s="112"/>
      <c r="FD704" s="107"/>
      <c r="FE704" s="107"/>
      <c r="FF704" s="107"/>
      <c r="FG704" s="112"/>
      <c r="FH704" s="107"/>
      <c r="FI704" s="107"/>
      <c r="FJ704" s="112"/>
      <c r="FK704" s="107"/>
      <c r="FL704" s="107"/>
      <c r="FM704" s="107"/>
      <c r="FN704" s="112"/>
      <c r="FO704" s="107"/>
      <c r="FP704" s="107"/>
      <c r="FQ704" s="112"/>
      <c r="FR704" s="107"/>
      <c r="FS704" s="107"/>
      <c r="FT704" s="107"/>
      <c r="FU704" s="107"/>
      <c r="FV704" s="107"/>
      <c r="FW704" s="107"/>
      <c r="FX704" s="107"/>
      <c r="FY704" s="107"/>
      <c r="FZ704" s="107"/>
      <c r="GA704" s="107"/>
      <c r="GB704" s="107"/>
      <c r="GC704" s="107"/>
      <c r="GD704" s="107"/>
      <c r="GE704" s="113"/>
      <c r="GF704" s="113"/>
      <c r="GG704" s="113"/>
      <c r="GH704" s="113"/>
      <c r="GI704" s="113"/>
      <c r="GJ704" s="113"/>
      <c r="GK704" s="113"/>
      <c r="GL704" s="107"/>
      <c r="GM704" s="107"/>
      <c r="GN704" s="107"/>
      <c r="HK704" s="115"/>
      <c r="HL704" s="115"/>
      <c r="HN704" s="116"/>
      <c r="HO704" s="116"/>
      <c r="HP704" s="116"/>
      <c r="HQ704" s="117"/>
      <c r="HR704" s="118"/>
      <c r="HS704" s="105"/>
      <c r="HT704" s="119"/>
      <c r="HU704" s="119"/>
      <c r="HV704" s="119"/>
      <c r="HW704" s="119"/>
    </row>
    <row r="705" spans="1:231" ht="12.75" hidden="1" customHeight="1" x14ac:dyDescent="0.25">
      <c r="A705" s="110"/>
      <c r="B705" s="110"/>
      <c r="C705" s="107"/>
      <c r="D705" s="108"/>
      <c r="E705" s="109"/>
      <c r="F705" s="107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Y705" s="107"/>
      <c r="Z705" s="107"/>
      <c r="AA705" s="107"/>
      <c r="AB705" s="110"/>
      <c r="AC705" s="110"/>
      <c r="AD705" s="107"/>
      <c r="AE705" s="107"/>
      <c r="AF705" s="107"/>
      <c r="AG705" s="107"/>
      <c r="AH705" s="107"/>
      <c r="AI705" s="107"/>
      <c r="AJ705" s="110"/>
      <c r="AK705" s="110"/>
      <c r="AL705" s="107"/>
      <c r="AM705" s="107"/>
      <c r="AN705" s="110"/>
      <c r="AO705" s="110"/>
      <c r="AP705" s="107"/>
      <c r="AQ705" s="107"/>
      <c r="AR705" s="107"/>
      <c r="AS705" s="107"/>
      <c r="AT705" s="107"/>
      <c r="AU705" s="111"/>
      <c r="AV705" s="111"/>
      <c r="AW705" s="111"/>
      <c r="AX705" s="111"/>
      <c r="AY705" s="111"/>
      <c r="AZ705" s="111"/>
      <c r="BA705" s="111"/>
      <c r="BB705" s="111"/>
      <c r="BC705" s="111"/>
      <c r="BD705" s="111"/>
      <c r="BE705" s="107"/>
      <c r="BF705" s="107"/>
      <c r="BG705" s="107"/>
      <c r="BH705" s="112"/>
      <c r="BI705" s="111"/>
      <c r="BJ705" s="112"/>
      <c r="BK705" s="112"/>
      <c r="BL705" s="111"/>
      <c r="BM705" s="112"/>
      <c r="BN705" s="112"/>
      <c r="BO705" s="111"/>
      <c r="BP705" s="112"/>
      <c r="BQ705" s="112"/>
      <c r="BR705" s="111"/>
      <c r="BS705" s="107"/>
      <c r="BT705" s="107"/>
      <c r="BU705" s="112"/>
      <c r="BV705" s="107"/>
      <c r="BW705" s="107"/>
      <c r="BX705" s="107"/>
      <c r="BY705" s="107"/>
      <c r="BZ705" s="107"/>
      <c r="CA705" s="107"/>
      <c r="CB705" s="107"/>
      <c r="CC705" s="107"/>
      <c r="CD705" s="107"/>
      <c r="CE705" s="107"/>
      <c r="CF705" s="107"/>
      <c r="CG705" s="107"/>
      <c r="CH705" s="112"/>
      <c r="CI705" s="107"/>
      <c r="CJ705" s="107"/>
      <c r="CK705" s="107"/>
      <c r="CL705" s="107"/>
      <c r="CM705" s="107"/>
      <c r="CN705" s="107"/>
      <c r="CO705" s="107"/>
      <c r="CP705" s="107"/>
      <c r="CQ705" s="107"/>
      <c r="CR705" s="107"/>
      <c r="CS705" s="107"/>
      <c r="CT705" s="107"/>
      <c r="CU705" s="107"/>
      <c r="CV705" s="107"/>
      <c r="CW705" s="107"/>
      <c r="CX705" s="112"/>
      <c r="CY705" s="107"/>
      <c r="CZ705" s="107"/>
      <c r="DA705" s="112"/>
      <c r="DB705" s="107"/>
      <c r="DC705" s="107"/>
      <c r="DD705" s="112"/>
      <c r="DE705" s="107"/>
      <c r="DF705" s="107"/>
      <c r="DG705" s="107"/>
      <c r="DH705" s="112"/>
      <c r="DI705" s="107"/>
      <c r="DJ705" s="107"/>
      <c r="DK705" s="112"/>
      <c r="DL705" s="107"/>
      <c r="DM705" s="107"/>
      <c r="DN705" s="112"/>
      <c r="DO705" s="107"/>
      <c r="DP705" s="107"/>
      <c r="DQ705" s="112"/>
      <c r="DR705" s="107"/>
      <c r="DS705" s="107"/>
      <c r="DT705" s="107"/>
      <c r="DU705" s="112"/>
      <c r="DV705" s="107"/>
      <c r="DW705" s="107"/>
      <c r="DX705" s="112"/>
      <c r="DY705" s="107"/>
      <c r="DZ705" s="107"/>
      <c r="EA705" s="112"/>
      <c r="EB705" s="107"/>
      <c r="EC705" s="107"/>
      <c r="ED705" s="112"/>
      <c r="EE705" s="107"/>
      <c r="EF705" s="107"/>
      <c r="EG705" s="107"/>
      <c r="EH705" s="112"/>
      <c r="EI705" s="107"/>
      <c r="EJ705" s="107"/>
      <c r="EK705" s="112"/>
      <c r="EL705" s="107"/>
      <c r="EM705" s="107"/>
      <c r="EN705" s="112"/>
      <c r="EO705" s="107"/>
      <c r="EP705" s="107"/>
      <c r="EQ705" s="112"/>
      <c r="ER705" s="107"/>
      <c r="ES705" s="107"/>
      <c r="ET705" s="112"/>
      <c r="EU705" s="107"/>
      <c r="EV705" s="107"/>
      <c r="EW705" s="112"/>
      <c r="EX705" s="107"/>
      <c r="EY705" s="107"/>
      <c r="EZ705" s="112"/>
      <c r="FA705" s="107"/>
      <c r="FB705" s="107"/>
      <c r="FC705" s="112"/>
      <c r="FD705" s="107"/>
      <c r="FE705" s="107"/>
      <c r="FF705" s="107"/>
      <c r="FG705" s="112"/>
      <c r="FH705" s="107"/>
      <c r="FI705" s="107"/>
      <c r="FJ705" s="112"/>
      <c r="FK705" s="107"/>
      <c r="FL705" s="107"/>
      <c r="FM705" s="107"/>
      <c r="FN705" s="112"/>
      <c r="FO705" s="107"/>
      <c r="FP705" s="107"/>
      <c r="FQ705" s="112"/>
      <c r="FR705" s="107"/>
      <c r="FS705" s="107"/>
      <c r="FT705" s="107"/>
      <c r="FU705" s="107"/>
      <c r="FV705" s="107"/>
      <c r="FW705" s="107"/>
      <c r="FX705" s="107"/>
      <c r="FY705" s="107"/>
      <c r="FZ705" s="107"/>
      <c r="GA705" s="107"/>
      <c r="GB705" s="107"/>
      <c r="GC705" s="107"/>
      <c r="GD705" s="107"/>
      <c r="GE705" s="113"/>
      <c r="GF705" s="113"/>
      <c r="GG705" s="113"/>
      <c r="GH705" s="113"/>
      <c r="GI705" s="113"/>
      <c r="GJ705" s="113"/>
      <c r="GK705" s="113"/>
      <c r="GL705" s="107"/>
      <c r="GM705" s="107"/>
      <c r="GN705" s="107"/>
      <c r="HK705" s="115"/>
      <c r="HL705" s="115"/>
      <c r="HN705" s="116"/>
      <c r="HO705" s="116"/>
      <c r="HP705" s="116"/>
      <c r="HQ705" s="117"/>
      <c r="HR705" s="118"/>
      <c r="HS705" s="105"/>
      <c r="HT705" s="119"/>
      <c r="HU705" s="119"/>
      <c r="HV705" s="119"/>
      <c r="HW705" s="119"/>
    </row>
    <row r="706" spans="1:231" hidden="1" x14ac:dyDescent="0.25">
      <c r="A706" s="110"/>
      <c r="B706" s="110"/>
      <c r="C706" s="107"/>
      <c r="D706" s="108"/>
      <c r="E706" s="109"/>
      <c r="F706" s="107"/>
      <c r="G706" s="107"/>
      <c r="H706" s="107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Y706" s="107"/>
      <c r="Z706" s="107"/>
      <c r="AA706" s="107"/>
      <c r="AB706" s="110"/>
      <c r="AC706" s="110"/>
      <c r="AD706" s="107"/>
      <c r="AE706" s="107"/>
      <c r="AF706" s="107"/>
      <c r="AG706" s="107"/>
      <c r="AH706" s="107"/>
      <c r="AI706" s="107"/>
      <c r="AJ706" s="110"/>
      <c r="AK706" s="110"/>
      <c r="AL706" s="107"/>
      <c r="AM706" s="107"/>
      <c r="AN706" s="110"/>
      <c r="AO706" s="110"/>
      <c r="AP706" s="107"/>
      <c r="AQ706" s="107"/>
      <c r="AR706" s="107"/>
      <c r="AS706" s="107"/>
      <c r="AT706" s="107"/>
      <c r="AU706" s="111"/>
      <c r="AV706" s="111"/>
      <c r="AW706" s="111"/>
      <c r="AX706" s="111"/>
      <c r="AY706" s="111"/>
      <c r="AZ706" s="111"/>
      <c r="BA706" s="111"/>
      <c r="BB706" s="111"/>
      <c r="BC706" s="111"/>
      <c r="BD706" s="111"/>
      <c r="BE706" s="107"/>
      <c r="BF706" s="107"/>
      <c r="BG706" s="107"/>
      <c r="BH706" s="112"/>
      <c r="BI706" s="111"/>
      <c r="BJ706" s="112"/>
      <c r="BK706" s="112"/>
      <c r="BL706" s="111"/>
      <c r="BM706" s="112"/>
      <c r="BN706" s="112"/>
      <c r="BO706" s="111"/>
      <c r="BP706" s="112"/>
      <c r="BQ706" s="112"/>
      <c r="BR706" s="111"/>
      <c r="BS706" s="107"/>
      <c r="BT706" s="107"/>
      <c r="BU706" s="112"/>
      <c r="BV706" s="107"/>
      <c r="BW706" s="107"/>
      <c r="BX706" s="107"/>
      <c r="BY706" s="107"/>
      <c r="BZ706" s="107"/>
      <c r="CA706" s="107"/>
      <c r="CB706" s="107"/>
      <c r="CC706" s="107"/>
      <c r="CD706" s="107"/>
      <c r="CE706" s="107"/>
      <c r="CF706" s="107"/>
      <c r="CG706" s="107"/>
      <c r="CH706" s="112"/>
      <c r="CI706" s="107"/>
      <c r="CJ706" s="107"/>
      <c r="CK706" s="107"/>
      <c r="CL706" s="107"/>
      <c r="CM706" s="107"/>
      <c r="CN706" s="107"/>
      <c r="CO706" s="107"/>
      <c r="CP706" s="107"/>
      <c r="CQ706" s="107"/>
      <c r="CR706" s="107"/>
      <c r="CS706" s="107"/>
      <c r="CT706" s="107"/>
      <c r="CU706" s="107"/>
      <c r="CV706" s="107"/>
      <c r="CW706" s="107"/>
      <c r="CX706" s="112"/>
      <c r="CY706" s="107"/>
      <c r="CZ706" s="107"/>
      <c r="DA706" s="112"/>
      <c r="DB706" s="107"/>
      <c r="DC706" s="107"/>
      <c r="DD706" s="112"/>
      <c r="DE706" s="107"/>
      <c r="DF706" s="107"/>
      <c r="DG706" s="107"/>
      <c r="DH706" s="112"/>
      <c r="DI706" s="107"/>
      <c r="DJ706" s="107"/>
      <c r="DK706" s="112"/>
      <c r="DL706" s="107"/>
      <c r="DM706" s="107"/>
      <c r="DN706" s="112"/>
      <c r="DO706" s="107"/>
      <c r="DP706" s="107"/>
      <c r="DQ706" s="112"/>
      <c r="DR706" s="107"/>
      <c r="DS706" s="107"/>
      <c r="DT706" s="107"/>
      <c r="DU706" s="112"/>
      <c r="DV706" s="107"/>
      <c r="DW706" s="107"/>
      <c r="DX706" s="112"/>
      <c r="DY706" s="107"/>
      <c r="DZ706" s="107"/>
      <c r="EA706" s="112"/>
      <c r="EB706" s="107"/>
      <c r="EC706" s="107"/>
      <c r="ED706" s="112"/>
      <c r="EE706" s="107"/>
      <c r="EF706" s="107"/>
      <c r="EG706" s="107"/>
      <c r="EH706" s="112"/>
      <c r="EI706" s="107"/>
      <c r="EJ706" s="107"/>
      <c r="EK706" s="112"/>
      <c r="EL706" s="107"/>
      <c r="EM706" s="107"/>
      <c r="EN706" s="112"/>
      <c r="EO706" s="107"/>
      <c r="EP706" s="107"/>
      <c r="EQ706" s="112"/>
      <c r="ER706" s="107"/>
      <c r="ES706" s="107"/>
      <c r="ET706" s="112"/>
      <c r="EU706" s="107"/>
      <c r="EV706" s="107"/>
      <c r="EW706" s="112"/>
      <c r="EX706" s="107"/>
      <c r="EY706" s="107"/>
      <c r="EZ706" s="112"/>
      <c r="FA706" s="107"/>
      <c r="FB706" s="107"/>
      <c r="FC706" s="112"/>
      <c r="FD706" s="107"/>
      <c r="FE706" s="107"/>
      <c r="FF706" s="107"/>
      <c r="FG706" s="112"/>
      <c r="FH706" s="107"/>
      <c r="FI706" s="107"/>
      <c r="FJ706" s="112"/>
      <c r="FK706" s="107"/>
      <c r="FL706" s="107"/>
      <c r="FM706" s="107"/>
      <c r="FN706" s="112"/>
      <c r="FO706" s="107"/>
      <c r="FP706" s="107"/>
      <c r="FQ706" s="112"/>
      <c r="FR706" s="107"/>
      <c r="FS706" s="107"/>
      <c r="FT706" s="107"/>
      <c r="FU706" s="107"/>
      <c r="FV706" s="107"/>
      <c r="FW706" s="107"/>
      <c r="FX706" s="107"/>
      <c r="FY706" s="107"/>
      <c r="FZ706" s="107"/>
      <c r="GA706" s="107"/>
      <c r="GB706" s="107"/>
      <c r="GC706" s="107"/>
      <c r="GD706" s="107"/>
      <c r="GE706" s="113"/>
      <c r="GF706" s="113"/>
      <c r="GG706" s="113"/>
      <c r="GH706" s="113"/>
      <c r="GI706" s="113"/>
      <c r="GJ706" s="113"/>
      <c r="GK706" s="113"/>
      <c r="GL706" s="107"/>
      <c r="GM706" s="107"/>
      <c r="GN706" s="107"/>
      <c r="HK706" s="115"/>
      <c r="HL706" s="115"/>
      <c r="HN706" s="116"/>
      <c r="HO706" s="116"/>
      <c r="HP706" s="116"/>
      <c r="HQ706" s="117"/>
      <c r="HR706" s="118"/>
      <c r="HS706" s="105"/>
      <c r="HT706" s="119"/>
      <c r="HU706" s="119"/>
      <c r="HV706" s="119"/>
      <c r="HW706" s="119"/>
    </row>
    <row r="707" spans="1:231" ht="12.75" hidden="1" customHeight="1" x14ac:dyDescent="0.25">
      <c r="A707" s="110"/>
      <c r="B707" s="110"/>
      <c r="C707" s="107"/>
      <c r="D707" s="108"/>
      <c r="E707" s="109"/>
      <c r="F707" s="107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Y707" s="107"/>
      <c r="Z707" s="107"/>
      <c r="AA707" s="107"/>
      <c r="AB707" s="110"/>
      <c r="AC707" s="110"/>
      <c r="AD707" s="107"/>
      <c r="AE707" s="107"/>
      <c r="AF707" s="107"/>
      <c r="AG707" s="107"/>
      <c r="AH707" s="107"/>
      <c r="AI707" s="107"/>
      <c r="AJ707" s="110"/>
      <c r="AK707" s="110"/>
      <c r="AL707" s="107"/>
      <c r="AM707" s="107"/>
      <c r="AN707" s="110"/>
      <c r="AO707" s="110"/>
      <c r="AP707" s="107"/>
      <c r="AQ707" s="107"/>
      <c r="AR707" s="107"/>
      <c r="AS707" s="107"/>
      <c r="AT707" s="107"/>
      <c r="AU707" s="111"/>
      <c r="AV707" s="111"/>
      <c r="AW707" s="111"/>
      <c r="AX707" s="111"/>
      <c r="AY707" s="111"/>
      <c r="AZ707" s="111"/>
      <c r="BA707" s="111"/>
      <c r="BB707" s="111"/>
      <c r="BC707" s="111"/>
      <c r="BD707" s="111"/>
      <c r="BE707" s="107"/>
      <c r="BF707" s="107"/>
      <c r="BG707" s="107"/>
      <c r="BH707" s="112"/>
      <c r="BI707" s="111"/>
      <c r="BJ707" s="112"/>
      <c r="BK707" s="112"/>
      <c r="BL707" s="111"/>
      <c r="BM707" s="112"/>
      <c r="BN707" s="112"/>
      <c r="BO707" s="111"/>
      <c r="BP707" s="112"/>
      <c r="BQ707" s="112"/>
      <c r="BR707" s="111"/>
      <c r="BS707" s="107"/>
      <c r="BT707" s="107"/>
      <c r="BU707" s="112"/>
      <c r="BV707" s="107"/>
      <c r="BW707" s="107"/>
      <c r="BX707" s="107"/>
      <c r="BY707" s="107"/>
      <c r="BZ707" s="107"/>
      <c r="CA707" s="107"/>
      <c r="CB707" s="107"/>
      <c r="CC707" s="107"/>
      <c r="CD707" s="107"/>
      <c r="CE707" s="107"/>
      <c r="CF707" s="107"/>
      <c r="CG707" s="107"/>
      <c r="CH707" s="112"/>
      <c r="CI707" s="107"/>
      <c r="CJ707" s="107"/>
      <c r="CK707" s="107"/>
      <c r="CL707" s="107"/>
      <c r="CM707" s="107"/>
      <c r="CN707" s="107"/>
      <c r="CO707" s="107"/>
      <c r="CP707" s="107"/>
      <c r="CQ707" s="107"/>
      <c r="CR707" s="107"/>
      <c r="CS707" s="107"/>
      <c r="CT707" s="107"/>
      <c r="CU707" s="107"/>
      <c r="CV707" s="107"/>
      <c r="CW707" s="107"/>
      <c r="CX707" s="112"/>
      <c r="CY707" s="107"/>
      <c r="CZ707" s="107"/>
      <c r="DA707" s="112"/>
      <c r="DB707" s="107"/>
      <c r="DC707" s="107"/>
      <c r="DD707" s="112"/>
      <c r="DE707" s="107"/>
      <c r="DF707" s="107"/>
      <c r="DG707" s="107"/>
      <c r="DH707" s="112"/>
      <c r="DI707" s="107"/>
      <c r="DJ707" s="107"/>
      <c r="DK707" s="112"/>
      <c r="DL707" s="107"/>
      <c r="DM707" s="107"/>
      <c r="DN707" s="112"/>
      <c r="DO707" s="107"/>
      <c r="DP707" s="107"/>
      <c r="DQ707" s="112"/>
      <c r="DR707" s="107"/>
      <c r="DS707" s="107"/>
      <c r="DT707" s="107"/>
      <c r="DU707" s="112"/>
      <c r="DV707" s="107"/>
      <c r="DW707" s="107"/>
      <c r="DX707" s="112"/>
      <c r="DY707" s="107"/>
      <c r="DZ707" s="107"/>
      <c r="EA707" s="112"/>
      <c r="EB707" s="107"/>
      <c r="EC707" s="107"/>
      <c r="ED707" s="112"/>
      <c r="EE707" s="107"/>
      <c r="EF707" s="107"/>
      <c r="EG707" s="107"/>
      <c r="EH707" s="112"/>
      <c r="EI707" s="107"/>
      <c r="EJ707" s="107"/>
      <c r="EK707" s="112"/>
      <c r="EL707" s="107"/>
      <c r="EM707" s="107"/>
      <c r="EN707" s="112"/>
      <c r="EO707" s="107"/>
      <c r="EP707" s="107"/>
      <c r="EQ707" s="112"/>
      <c r="ER707" s="107"/>
      <c r="ES707" s="107"/>
      <c r="ET707" s="112"/>
      <c r="EU707" s="107"/>
      <c r="EV707" s="107"/>
      <c r="EW707" s="112"/>
      <c r="EX707" s="107"/>
      <c r="EY707" s="107"/>
      <c r="EZ707" s="112"/>
      <c r="FA707" s="107"/>
      <c r="FB707" s="107"/>
      <c r="FC707" s="112"/>
      <c r="FD707" s="107"/>
      <c r="FE707" s="107"/>
      <c r="FF707" s="107"/>
      <c r="FG707" s="112"/>
      <c r="FH707" s="107"/>
      <c r="FI707" s="107"/>
      <c r="FJ707" s="112"/>
      <c r="FK707" s="107"/>
      <c r="FL707" s="107"/>
      <c r="FM707" s="107"/>
      <c r="FN707" s="112"/>
      <c r="FO707" s="107"/>
      <c r="FP707" s="107"/>
      <c r="FQ707" s="112"/>
      <c r="FR707" s="107"/>
      <c r="FS707" s="107"/>
      <c r="FT707" s="107"/>
      <c r="FU707" s="107"/>
      <c r="FV707" s="107"/>
      <c r="FW707" s="107"/>
      <c r="FX707" s="107"/>
      <c r="FY707" s="107"/>
      <c r="FZ707" s="107"/>
      <c r="GA707" s="107"/>
      <c r="GB707" s="107"/>
      <c r="GC707" s="107"/>
      <c r="GD707" s="107"/>
      <c r="GE707" s="113"/>
      <c r="GF707" s="113"/>
      <c r="GG707" s="113"/>
      <c r="GH707" s="113"/>
      <c r="GI707" s="113"/>
      <c r="GJ707" s="113"/>
      <c r="GK707" s="113"/>
      <c r="GL707" s="107"/>
      <c r="GM707" s="107"/>
      <c r="GN707" s="107"/>
      <c r="HK707" s="115"/>
      <c r="HL707" s="115"/>
      <c r="HN707" s="116"/>
      <c r="HO707" s="116"/>
      <c r="HP707" s="116"/>
      <c r="HQ707" s="117"/>
      <c r="HR707" s="118"/>
      <c r="HS707" s="105"/>
      <c r="HT707" s="119"/>
      <c r="HU707" s="119"/>
      <c r="HV707" s="119"/>
      <c r="HW707" s="119"/>
    </row>
    <row r="708" spans="1:231" ht="12.75" hidden="1" customHeight="1" x14ac:dyDescent="0.25">
      <c r="A708" s="110"/>
      <c r="B708" s="110"/>
      <c r="C708" s="107"/>
      <c r="D708" s="108"/>
      <c r="E708" s="109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Y708" s="107"/>
      <c r="Z708" s="107"/>
      <c r="AA708" s="107"/>
      <c r="AB708" s="110"/>
      <c r="AC708" s="110"/>
      <c r="AD708" s="107"/>
      <c r="AE708" s="107"/>
      <c r="AF708" s="107"/>
      <c r="AG708" s="107"/>
      <c r="AH708" s="107"/>
      <c r="AI708" s="107"/>
      <c r="AJ708" s="110"/>
      <c r="AK708" s="110"/>
      <c r="AL708" s="107"/>
      <c r="AM708" s="107"/>
      <c r="AN708" s="110"/>
      <c r="AO708" s="110"/>
      <c r="AP708" s="107"/>
      <c r="AQ708" s="107"/>
      <c r="AR708" s="107"/>
      <c r="AS708" s="107"/>
      <c r="AT708" s="107"/>
      <c r="AU708" s="111"/>
      <c r="AV708" s="111"/>
      <c r="AW708" s="111"/>
      <c r="AX708" s="111"/>
      <c r="AY708" s="111"/>
      <c r="AZ708" s="111"/>
      <c r="BA708" s="111"/>
      <c r="BB708" s="111"/>
      <c r="BC708" s="111"/>
      <c r="BD708" s="111"/>
      <c r="BE708" s="107"/>
      <c r="BF708" s="107"/>
      <c r="BG708" s="107"/>
      <c r="BH708" s="112"/>
      <c r="BI708" s="111"/>
      <c r="BJ708" s="112"/>
      <c r="BK708" s="112"/>
      <c r="BL708" s="111"/>
      <c r="BM708" s="112"/>
      <c r="BN708" s="112"/>
      <c r="BO708" s="111"/>
      <c r="BP708" s="112"/>
      <c r="BQ708" s="112"/>
      <c r="BR708" s="111"/>
      <c r="BS708" s="107"/>
      <c r="BT708" s="107"/>
      <c r="BU708" s="112"/>
      <c r="BV708" s="107"/>
      <c r="BW708" s="107"/>
      <c r="BX708" s="107"/>
      <c r="BY708" s="107"/>
      <c r="BZ708" s="107"/>
      <c r="CA708" s="107"/>
      <c r="CB708" s="107"/>
      <c r="CC708" s="107"/>
      <c r="CD708" s="107"/>
      <c r="CE708" s="107"/>
      <c r="CF708" s="107"/>
      <c r="CG708" s="107"/>
      <c r="CH708" s="112"/>
      <c r="CI708" s="107"/>
      <c r="CJ708" s="107"/>
      <c r="CK708" s="107"/>
      <c r="CL708" s="107"/>
      <c r="CM708" s="107"/>
      <c r="CN708" s="107"/>
      <c r="CO708" s="107"/>
      <c r="CP708" s="107"/>
      <c r="CQ708" s="107"/>
      <c r="CR708" s="107"/>
      <c r="CS708" s="107"/>
      <c r="CT708" s="107"/>
      <c r="CU708" s="107"/>
      <c r="CV708" s="107"/>
      <c r="CW708" s="107"/>
      <c r="CX708" s="112"/>
      <c r="CY708" s="107"/>
      <c r="CZ708" s="107"/>
      <c r="DA708" s="112"/>
      <c r="DB708" s="107"/>
      <c r="DC708" s="107"/>
      <c r="DD708" s="112"/>
      <c r="DE708" s="107"/>
      <c r="DF708" s="107"/>
      <c r="DG708" s="107"/>
      <c r="DH708" s="112"/>
      <c r="DI708" s="107"/>
      <c r="DJ708" s="107"/>
      <c r="DK708" s="112"/>
      <c r="DL708" s="107"/>
      <c r="DM708" s="107"/>
      <c r="DN708" s="112"/>
      <c r="DO708" s="107"/>
      <c r="DP708" s="107"/>
      <c r="DQ708" s="112"/>
      <c r="DR708" s="107"/>
      <c r="DS708" s="107"/>
      <c r="DT708" s="107"/>
      <c r="DU708" s="112"/>
      <c r="DV708" s="107"/>
      <c r="DW708" s="107"/>
      <c r="DX708" s="112"/>
      <c r="DY708" s="107"/>
      <c r="DZ708" s="107"/>
      <c r="EA708" s="112"/>
      <c r="EB708" s="107"/>
      <c r="EC708" s="107"/>
      <c r="ED708" s="112"/>
      <c r="EE708" s="107"/>
      <c r="EF708" s="107"/>
      <c r="EG708" s="107"/>
      <c r="EH708" s="112"/>
      <c r="EI708" s="107"/>
      <c r="EJ708" s="107"/>
      <c r="EK708" s="112"/>
      <c r="EL708" s="107"/>
      <c r="EM708" s="107"/>
      <c r="EN708" s="112"/>
      <c r="EO708" s="107"/>
      <c r="EP708" s="107"/>
      <c r="EQ708" s="112"/>
      <c r="ER708" s="107"/>
      <c r="ES708" s="107"/>
      <c r="ET708" s="112"/>
      <c r="EU708" s="107"/>
      <c r="EV708" s="107"/>
      <c r="EW708" s="112"/>
      <c r="EX708" s="107"/>
      <c r="EY708" s="107"/>
      <c r="EZ708" s="112"/>
      <c r="FA708" s="107"/>
      <c r="FB708" s="107"/>
      <c r="FC708" s="112"/>
      <c r="FD708" s="107"/>
      <c r="FE708" s="107"/>
      <c r="FF708" s="107"/>
      <c r="FG708" s="112"/>
      <c r="FH708" s="107"/>
      <c r="FI708" s="107"/>
      <c r="FJ708" s="112"/>
      <c r="FK708" s="107"/>
      <c r="FL708" s="107"/>
      <c r="FM708" s="107"/>
      <c r="FN708" s="112"/>
      <c r="FO708" s="107"/>
      <c r="FP708" s="107"/>
      <c r="FQ708" s="112"/>
      <c r="FR708" s="107"/>
      <c r="FS708" s="107"/>
      <c r="FT708" s="107"/>
      <c r="FU708" s="107"/>
      <c r="FV708" s="107"/>
      <c r="FW708" s="107"/>
      <c r="FX708" s="107"/>
      <c r="FY708" s="107"/>
      <c r="FZ708" s="107"/>
      <c r="GA708" s="107"/>
      <c r="GB708" s="107"/>
      <c r="GC708" s="107"/>
      <c r="GD708" s="107"/>
      <c r="GE708" s="113"/>
      <c r="GF708" s="113"/>
      <c r="GG708" s="113"/>
      <c r="GH708" s="113"/>
      <c r="GI708" s="113"/>
      <c r="GJ708" s="113"/>
      <c r="GK708" s="113"/>
      <c r="GL708" s="107"/>
      <c r="GM708" s="107"/>
      <c r="GN708" s="107"/>
      <c r="HK708" s="115"/>
      <c r="HL708" s="115"/>
      <c r="HN708" s="116"/>
      <c r="HO708" s="116"/>
      <c r="HP708" s="116"/>
      <c r="HQ708" s="117"/>
      <c r="HR708" s="118"/>
      <c r="HS708" s="105"/>
      <c r="HT708" s="119"/>
      <c r="HU708" s="119"/>
      <c r="HV708" s="119"/>
      <c r="HW708" s="119"/>
    </row>
    <row r="709" spans="1:231" ht="12.75" hidden="1" customHeight="1" x14ac:dyDescent="0.25">
      <c r="A709" s="110"/>
      <c r="B709" s="110"/>
      <c r="C709" s="107"/>
      <c r="D709" s="108"/>
      <c r="E709" s="109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Y709" s="107"/>
      <c r="Z709" s="107"/>
      <c r="AA709" s="107"/>
      <c r="AB709" s="110"/>
      <c r="AC709" s="110"/>
      <c r="AD709" s="107"/>
      <c r="AE709" s="107"/>
      <c r="AF709" s="107"/>
      <c r="AG709" s="107"/>
      <c r="AH709" s="107"/>
      <c r="AI709" s="107"/>
      <c r="AJ709" s="110"/>
      <c r="AK709" s="110"/>
      <c r="AL709" s="107"/>
      <c r="AM709" s="107"/>
      <c r="AN709" s="110"/>
      <c r="AO709" s="110"/>
      <c r="AP709" s="107"/>
      <c r="AQ709" s="107"/>
      <c r="AR709" s="107"/>
      <c r="AS709" s="107"/>
      <c r="AT709" s="107"/>
      <c r="AU709" s="111"/>
      <c r="AV709" s="111"/>
      <c r="AW709" s="111"/>
      <c r="AX709" s="111"/>
      <c r="AY709" s="111"/>
      <c r="AZ709" s="111"/>
      <c r="BA709" s="111"/>
      <c r="BB709" s="111"/>
      <c r="BC709" s="111"/>
      <c r="BD709" s="111"/>
      <c r="BE709" s="107"/>
      <c r="BF709" s="107"/>
      <c r="BG709" s="107"/>
      <c r="BH709" s="112"/>
      <c r="BI709" s="111"/>
      <c r="BJ709" s="112"/>
      <c r="BK709" s="112"/>
      <c r="BL709" s="111"/>
      <c r="BM709" s="112"/>
      <c r="BN709" s="112"/>
      <c r="BO709" s="111"/>
      <c r="BP709" s="112"/>
      <c r="BQ709" s="112"/>
      <c r="BR709" s="111"/>
      <c r="BS709" s="107"/>
      <c r="BT709" s="107"/>
      <c r="BU709" s="112"/>
      <c r="BV709" s="107"/>
      <c r="BW709" s="107"/>
      <c r="BX709" s="107"/>
      <c r="BY709" s="107"/>
      <c r="BZ709" s="107"/>
      <c r="CA709" s="107"/>
      <c r="CB709" s="107"/>
      <c r="CC709" s="107"/>
      <c r="CD709" s="107"/>
      <c r="CE709" s="107"/>
      <c r="CF709" s="107"/>
      <c r="CG709" s="107"/>
      <c r="CH709" s="112"/>
      <c r="CI709" s="107"/>
      <c r="CJ709" s="107"/>
      <c r="CK709" s="107"/>
      <c r="CL709" s="107"/>
      <c r="CM709" s="107"/>
      <c r="CN709" s="107"/>
      <c r="CO709" s="107"/>
      <c r="CP709" s="107"/>
      <c r="CQ709" s="107"/>
      <c r="CR709" s="107"/>
      <c r="CS709" s="107"/>
      <c r="CT709" s="107"/>
      <c r="CU709" s="107"/>
      <c r="CV709" s="107"/>
      <c r="CW709" s="107"/>
      <c r="CX709" s="112"/>
      <c r="CY709" s="107"/>
      <c r="CZ709" s="107"/>
      <c r="DA709" s="112"/>
      <c r="DB709" s="107"/>
      <c r="DC709" s="107"/>
      <c r="DD709" s="112"/>
      <c r="DE709" s="107"/>
      <c r="DF709" s="107"/>
      <c r="DG709" s="107"/>
      <c r="DH709" s="112"/>
      <c r="DI709" s="107"/>
      <c r="DJ709" s="107"/>
      <c r="DK709" s="112"/>
      <c r="DL709" s="107"/>
      <c r="DM709" s="107"/>
      <c r="DN709" s="112"/>
      <c r="DO709" s="107"/>
      <c r="DP709" s="107"/>
      <c r="DQ709" s="112"/>
      <c r="DR709" s="107"/>
      <c r="DS709" s="107"/>
      <c r="DT709" s="107"/>
      <c r="DU709" s="112"/>
      <c r="DV709" s="107"/>
      <c r="DW709" s="107"/>
      <c r="DX709" s="112"/>
      <c r="DY709" s="107"/>
      <c r="DZ709" s="107"/>
      <c r="EA709" s="112"/>
      <c r="EB709" s="107"/>
      <c r="EC709" s="107"/>
      <c r="ED709" s="112"/>
      <c r="EE709" s="107"/>
      <c r="EF709" s="107"/>
      <c r="EG709" s="107"/>
      <c r="EH709" s="112"/>
      <c r="EI709" s="107"/>
      <c r="EJ709" s="107"/>
      <c r="EK709" s="112"/>
      <c r="EL709" s="107"/>
      <c r="EM709" s="107"/>
      <c r="EN709" s="112"/>
      <c r="EO709" s="107"/>
      <c r="EP709" s="107"/>
      <c r="EQ709" s="112"/>
      <c r="ER709" s="107"/>
      <c r="ES709" s="107"/>
      <c r="ET709" s="112"/>
      <c r="EU709" s="107"/>
      <c r="EV709" s="107"/>
      <c r="EW709" s="112"/>
      <c r="EX709" s="107"/>
      <c r="EY709" s="107"/>
      <c r="EZ709" s="112"/>
      <c r="FA709" s="107"/>
      <c r="FB709" s="107"/>
      <c r="FC709" s="112"/>
      <c r="FD709" s="107"/>
      <c r="FE709" s="107"/>
      <c r="FF709" s="107"/>
      <c r="FG709" s="112"/>
      <c r="FH709" s="107"/>
      <c r="FI709" s="107"/>
      <c r="FJ709" s="112"/>
      <c r="FK709" s="107"/>
      <c r="FL709" s="107"/>
      <c r="FM709" s="107"/>
      <c r="FN709" s="112"/>
      <c r="FO709" s="107"/>
      <c r="FP709" s="107"/>
      <c r="FQ709" s="112"/>
      <c r="FR709" s="107"/>
      <c r="FS709" s="107"/>
      <c r="FT709" s="107"/>
      <c r="FU709" s="107"/>
      <c r="FV709" s="107"/>
      <c r="FW709" s="107"/>
      <c r="FX709" s="107"/>
      <c r="FY709" s="107"/>
      <c r="FZ709" s="107"/>
      <c r="GA709" s="107"/>
      <c r="GB709" s="107"/>
      <c r="GC709" s="107"/>
      <c r="GD709" s="107"/>
      <c r="GE709" s="113"/>
      <c r="GF709" s="113"/>
      <c r="GG709" s="113"/>
      <c r="GH709" s="113"/>
      <c r="GI709" s="113"/>
      <c r="GJ709" s="113"/>
      <c r="GK709" s="113"/>
      <c r="GL709" s="107"/>
      <c r="GM709" s="107"/>
      <c r="GN709" s="107"/>
      <c r="HK709" s="115"/>
      <c r="HL709" s="115"/>
      <c r="HN709" s="116"/>
      <c r="HO709" s="116"/>
      <c r="HP709" s="116"/>
      <c r="HQ709" s="117"/>
      <c r="HR709" s="118"/>
      <c r="HS709" s="105"/>
      <c r="HT709" s="119"/>
      <c r="HU709" s="119"/>
      <c r="HV709" s="119"/>
      <c r="HW709" s="119"/>
    </row>
    <row r="710" spans="1:231" ht="12.75" hidden="1" customHeight="1" x14ac:dyDescent="0.25">
      <c r="A710" s="110"/>
      <c r="B710" s="110"/>
      <c r="C710" s="107"/>
      <c r="D710" s="108"/>
      <c r="E710" s="109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Y710" s="107"/>
      <c r="Z710" s="107"/>
      <c r="AA710" s="107"/>
      <c r="AB710" s="110"/>
      <c r="AC710" s="110"/>
      <c r="AD710" s="107"/>
      <c r="AE710" s="107"/>
      <c r="AF710" s="107"/>
      <c r="AG710" s="107"/>
      <c r="AH710" s="107"/>
      <c r="AI710" s="107"/>
      <c r="AJ710" s="110"/>
      <c r="AK710" s="110"/>
      <c r="AL710" s="107"/>
      <c r="AM710" s="107"/>
      <c r="AN710" s="110"/>
      <c r="AO710" s="110"/>
      <c r="AP710" s="107"/>
      <c r="AQ710" s="107"/>
      <c r="AR710" s="107"/>
      <c r="AS710" s="107"/>
      <c r="AT710" s="107"/>
      <c r="AU710" s="111"/>
      <c r="AV710" s="111"/>
      <c r="AW710" s="111"/>
      <c r="AX710" s="111"/>
      <c r="AY710" s="111"/>
      <c r="AZ710" s="111"/>
      <c r="BA710" s="111"/>
      <c r="BB710" s="111"/>
      <c r="BC710" s="111"/>
      <c r="BD710" s="111"/>
      <c r="BE710" s="107"/>
      <c r="BF710" s="107"/>
      <c r="BG710" s="107"/>
      <c r="BH710" s="112"/>
      <c r="BI710" s="111"/>
      <c r="BJ710" s="112"/>
      <c r="BK710" s="112"/>
      <c r="BL710" s="111"/>
      <c r="BM710" s="112"/>
      <c r="BN710" s="112"/>
      <c r="BO710" s="111"/>
      <c r="BP710" s="112"/>
      <c r="BQ710" s="112"/>
      <c r="BR710" s="111"/>
      <c r="BS710" s="107"/>
      <c r="BT710" s="107"/>
      <c r="BU710" s="112"/>
      <c r="BV710" s="107"/>
      <c r="BW710" s="107"/>
      <c r="BX710" s="107"/>
      <c r="BY710" s="107"/>
      <c r="BZ710" s="107"/>
      <c r="CA710" s="107"/>
      <c r="CB710" s="107"/>
      <c r="CC710" s="107"/>
      <c r="CD710" s="107"/>
      <c r="CE710" s="107"/>
      <c r="CF710" s="107"/>
      <c r="CG710" s="107"/>
      <c r="CH710" s="112"/>
      <c r="CI710" s="107"/>
      <c r="CJ710" s="107"/>
      <c r="CK710" s="107"/>
      <c r="CL710" s="107"/>
      <c r="CM710" s="107"/>
      <c r="CN710" s="107"/>
      <c r="CO710" s="107"/>
      <c r="CP710" s="107"/>
      <c r="CQ710" s="107"/>
      <c r="CR710" s="107"/>
      <c r="CS710" s="107"/>
      <c r="CT710" s="107"/>
      <c r="CU710" s="107"/>
      <c r="CV710" s="107"/>
      <c r="CW710" s="107"/>
      <c r="CX710" s="112"/>
      <c r="CY710" s="107"/>
      <c r="CZ710" s="107"/>
      <c r="DA710" s="112"/>
      <c r="DB710" s="107"/>
      <c r="DC710" s="107"/>
      <c r="DD710" s="112"/>
      <c r="DE710" s="107"/>
      <c r="DF710" s="107"/>
      <c r="DG710" s="107"/>
      <c r="DH710" s="112"/>
      <c r="DI710" s="107"/>
      <c r="DJ710" s="107"/>
      <c r="DK710" s="112"/>
      <c r="DL710" s="107"/>
      <c r="DM710" s="107"/>
      <c r="DN710" s="112"/>
      <c r="DO710" s="107"/>
      <c r="DP710" s="107"/>
      <c r="DQ710" s="112"/>
      <c r="DR710" s="107"/>
      <c r="DS710" s="107"/>
      <c r="DT710" s="107"/>
      <c r="DU710" s="112"/>
      <c r="DV710" s="107"/>
      <c r="DW710" s="107"/>
      <c r="DX710" s="112"/>
      <c r="DY710" s="107"/>
      <c r="DZ710" s="107"/>
      <c r="EA710" s="112"/>
      <c r="EB710" s="107"/>
      <c r="EC710" s="107"/>
      <c r="ED710" s="112"/>
      <c r="EE710" s="107"/>
      <c r="EF710" s="107"/>
      <c r="EG710" s="107"/>
      <c r="EH710" s="112"/>
      <c r="EI710" s="107"/>
      <c r="EJ710" s="107"/>
      <c r="EK710" s="112"/>
      <c r="EL710" s="107"/>
      <c r="EM710" s="107"/>
      <c r="EN710" s="112"/>
      <c r="EO710" s="107"/>
      <c r="EP710" s="107"/>
      <c r="EQ710" s="112"/>
      <c r="ER710" s="107"/>
      <c r="ES710" s="107"/>
      <c r="ET710" s="112"/>
      <c r="EU710" s="107"/>
      <c r="EV710" s="107"/>
      <c r="EW710" s="112"/>
      <c r="EX710" s="107"/>
      <c r="EY710" s="107"/>
      <c r="EZ710" s="112"/>
      <c r="FA710" s="107"/>
      <c r="FB710" s="107"/>
      <c r="FC710" s="112"/>
      <c r="FD710" s="107"/>
      <c r="FE710" s="107"/>
      <c r="FF710" s="107"/>
      <c r="FG710" s="112"/>
      <c r="FH710" s="107"/>
      <c r="FI710" s="107"/>
      <c r="FJ710" s="112"/>
      <c r="FK710" s="107"/>
      <c r="FL710" s="107"/>
      <c r="FM710" s="107"/>
      <c r="FN710" s="112"/>
      <c r="FO710" s="107"/>
      <c r="FP710" s="107"/>
      <c r="FQ710" s="112"/>
      <c r="FR710" s="107"/>
      <c r="FS710" s="107"/>
      <c r="FT710" s="107"/>
      <c r="FU710" s="107"/>
      <c r="FV710" s="107"/>
      <c r="FW710" s="107"/>
      <c r="FX710" s="107"/>
      <c r="FY710" s="107"/>
      <c r="FZ710" s="107"/>
      <c r="GA710" s="107"/>
      <c r="GB710" s="107"/>
      <c r="GC710" s="107"/>
      <c r="GD710" s="107"/>
      <c r="GE710" s="113"/>
      <c r="GF710" s="113"/>
      <c r="GG710" s="113"/>
      <c r="GH710" s="113"/>
      <c r="GI710" s="113"/>
      <c r="GJ710" s="113"/>
      <c r="GK710" s="113"/>
      <c r="GL710" s="107"/>
      <c r="GM710" s="107"/>
      <c r="GN710" s="107"/>
      <c r="HK710" s="115"/>
      <c r="HL710" s="115"/>
      <c r="HN710" s="116"/>
      <c r="HO710" s="116"/>
      <c r="HP710" s="116"/>
      <c r="HQ710" s="117"/>
      <c r="HR710" s="118"/>
      <c r="HS710" s="105"/>
      <c r="HT710" s="119"/>
      <c r="HU710" s="119"/>
      <c r="HV710" s="119"/>
      <c r="HW710" s="119"/>
    </row>
    <row r="711" spans="1:231" ht="12.75" hidden="1" customHeight="1" x14ac:dyDescent="0.25">
      <c r="A711" s="110"/>
      <c r="B711" s="110"/>
      <c r="C711" s="107"/>
      <c r="D711" s="108"/>
      <c r="E711" s="109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Y711" s="107"/>
      <c r="Z711" s="107"/>
      <c r="AA711" s="107"/>
      <c r="AB711" s="110"/>
      <c r="AC711" s="110"/>
      <c r="AD711" s="107"/>
      <c r="AE711" s="107"/>
      <c r="AF711" s="107"/>
      <c r="AG711" s="107"/>
      <c r="AH711" s="107"/>
      <c r="AI711" s="107"/>
      <c r="AJ711" s="110"/>
      <c r="AK711" s="110"/>
      <c r="AL711" s="107"/>
      <c r="AM711" s="107"/>
      <c r="AN711" s="110"/>
      <c r="AO711" s="110"/>
      <c r="AP711" s="107"/>
      <c r="AQ711" s="107"/>
      <c r="AR711" s="107"/>
      <c r="AS711" s="107"/>
      <c r="AT711" s="107"/>
      <c r="AU711" s="111"/>
      <c r="AV711" s="111"/>
      <c r="AW711" s="111"/>
      <c r="AX711" s="111"/>
      <c r="AY711" s="111"/>
      <c r="AZ711" s="111"/>
      <c r="BA711" s="111"/>
      <c r="BB711" s="111"/>
      <c r="BC711" s="111"/>
      <c r="BD711" s="111"/>
      <c r="BE711" s="107"/>
      <c r="BF711" s="107"/>
      <c r="BG711" s="107"/>
      <c r="BH711" s="112"/>
      <c r="BI711" s="111"/>
      <c r="BJ711" s="112"/>
      <c r="BK711" s="112"/>
      <c r="BL711" s="111"/>
      <c r="BM711" s="112"/>
      <c r="BN711" s="112"/>
      <c r="BO711" s="111"/>
      <c r="BP711" s="112"/>
      <c r="BQ711" s="112"/>
      <c r="BR711" s="111"/>
      <c r="BS711" s="107"/>
      <c r="BT711" s="107"/>
      <c r="BU711" s="112"/>
      <c r="BV711" s="107"/>
      <c r="BW711" s="107"/>
      <c r="BX711" s="107"/>
      <c r="BY711" s="107"/>
      <c r="BZ711" s="107"/>
      <c r="CA711" s="107"/>
      <c r="CB711" s="107"/>
      <c r="CC711" s="107"/>
      <c r="CD711" s="107"/>
      <c r="CE711" s="107"/>
      <c r="CF711" s="107"/>
      <c r="CG711" s="107"/>
      <c r="CH711" s="112"/>
      <c r="CI711" s="107"/>
      <c r="CJ711" s="107"/>
      <c r="CK711" s="107"/>
      <c r="CL711" s="107"/>
      <c r="CM711" s="107"/>
      <c r="CN711" s="107"/>
      <c r="CO711" s="107"/>
      <c r="CP711" s="107"/>
      <c r="CQ711" s="107"/>
      <c r="CR711" s="107"/>
      <c r="CS711" s="107"/>
      <c r="CT711" s="107"/>
      <c r="CU711" s="107"/>
      <c r="CV711" s="107"/>
      <c r="CW711" s="107"/>
      <c r="CX711" s="112"/>
      <c r="CY711" s="107"/>
      <c r="CZ711" s="107"/>
      <c r="DA711" s="112"/>
      <c r="DB711" s="107"/>
      <c r="DC711" s="107"/>
      <c r="DD711" s="112"/>
      <c r="DE711" s="107"/>
      <c r="DF711" s="107"/>
      <c r="DG711" s="107"/>
      <c r="DH711" s="112"/>
      <c r="DI711" s="107"/>
      <c r="DJ711" s="107"/>
      <c r="DK711" s="112"/>
      <c r="DL711" s="107"/>
      <c r="DM711" s="107"/>
      <c r="DN711" s="112"/>
      <c r="DO711" s="107"/>
      <c r="DP711" s="107"/>
      <c r="DQ711" s="112"/>
      <c r="DR711" s="107"/>
      <c r="DS711" s="107"/>
      <c r="DT711" s="107"/>
      <c r="DU711" s="112"/>
      <c r="DV711" s="107"/>
      <c r="DW711" s="107"/>
      <c r="DX711" s="112"/>
      <c r="DY711" s="107"/>
      <c r="DZ711" s="107"/>
      <c r="EA711" s="112"/>
      <c r="EB711" s="107"/>
      <c r="EC711" s="107"/>
      <c r="ED711" s="112"/>
      <c r="EE711" s="107"/>
      <c r="EF711" s="107"/>
      <c r="EG711" s="107"/>
      <c r="EH711" s="112"/>
      <c r="EI711" s="107"/>
      <c r="EJ711" s="107"/>
      <c r="EK711" s="112"/>
      <c r="EL711" s="107"/>
      <c r="EM711" s="107"/>
      <c r="EN711" s="112"/>
      <c r="EO711" s="107"/>
      <c r="EP711" s="107"/>
      <c r="EQ711" s="112"/>
      <c r="ER711" s="107"/>
      <c r="ES711" s="107"/>
      <c r="ET711" s="112"/>
      <c r="EU711" s="107"/>
      <c r="EV711" s="107"/>
      <c r="EW711" s="112"/>
      <c r="EX711" s="107"/>
      <c r="EY711" s="107"/>
      <c r="EZ711" s="112"/>
      <c r="FA711" s="107"/>
      <c r="FB711" s="107"/>
      <c r="FC711" s="112"/>
      <c r="FD711" s="107"/>
      <c r="FE711" s="107"/>
      <c r="FF711" s="107"/>
      <c r="FG711" s="112"/>
      <c r="FH711" s="107"/>
      <c r="FI711" s="107"/>
      <c r="FJ711" s="112"/>
      <c r="FK711" s="107"/>
      <c r="FL711" s="107"/>
      <c r="FM711" s="107"/>
      <c r="FN711" s="112"/>
      <c r="FO711" s="107"/>
      <c r="FP711" s="107"/>
      <c r="FQ711" s="112"/>
      <c r="FR711" s="107"/>
      <c r="FS711" s="107"/>
      <c r="FT711" s="107"/>
      <c r="FU711" s="107"/>
      <c r="FV711" s="107"/>
      <c r="FW711" s="107"/>
      <c r="FX711" s="107"/>
      <c r="FY711" s="107"/>
      <c r="FZ711" s="107"/>
      <c r="GA711" s="107"/>
      <c r="GB711" s="107"/>
      <c r="GC711" s="107"/>
      <c r="GD711" s="107"/>
      <c r="GE711" s="113"/>
      <c r="GF711" s="113"/>
      <c r="GG711" s="113"/>
      <c r="GH711" s="113"/>
      <c r="GI711" s="113"/>
      <c r="GJ711" s="113"/>
      <c r="GK711" s="113"/>
      <c r="GL711" s="107"/>
      <c r="GM711" s="107"/>
      <c r="GN711" s="107"/>
      <c r="HK711" s="115"/>
      <c r="HL711" s="115"/>
      <c r="HN711" s="116"/>
      <c r="HO711" s="116"/>
      <c r="HP711" s="116"/>
      <c r="HQ711" s="117"/>
      <c r="HR711" s="118"/>
      <c r="HS711" s="105"/>
      <c r="HT711" s="119"/>
      <c r="HU711" s="119"/>
      <c r="HV711" s="119"/>
      <c r="HW711" s="119"/>
    </row>
    <row r="712" spans="1:231" hidden="1" x14ac:dyDescent="0.25">
      <c r="A712" s="110"/>
      <c r="B712" s="110"/>
      <c r="C712" s="107"/>
      <c r="D712" s="108"/>
      <c r="E712" s="109"/>
      <c r="F712" s="107"/>
      <c r="G712" s="107"/>
      <c r="H712" s="107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Y712" s="107"/>
      <c r="Z712" s="107"/>
      <c r="AA712" s="107"/>
      <c r="AB712" s="110"/>
      <c r="AC712" s="110"/>
      <c r="AD712" s="107"/>
      <c r="AE712" s="107"/>
      <c r="AF712" s="107"/>
      <c r="AG712" s="107"/>
      <c r="AH712" s="107"/>
      <c r="AI712" s="107"/>
      <c r="AJ712" s="110"/>
      <c r="AK712" s="110"/>
      <c r="AL712" s="107"/>
      <c r="AM712" s="107"/>
      <c r="AN712" s="110"/>
      <c r="AO712" s="110"/>
      <c r="AP712" s="107"/>
      <c r="AQ712" s="107"/>
      <c r="AR712" s="107"/>
      <c r="AS712" s="107"/>
      <c r="AT712" s="107"/>
      <c r="AU712" s="111"/>
      <c r="AV712" s="111"/>
      <c r="AW712" s="111"/>
      <c r="AX712" s="111"/>
      <c r="AY712" s="111"/>
      <c r="AZ712" s="111"/>
      <c r="BA712" s="111"/>
      <c r="BB712" s="111"/>
      <c r="BC712" s="111"/>
      <c r="BD712" s="111"/>
      <c r="BE712" s="107"/>
      <c r="BF712" s="107"/>
      <c r="BG712" s="107"/>
      <c r="BH712" s="112"/>
      <c r="BI712" s="111"/>
      <c r="BJ712" s="112"/>
      <c r="BK712" s="112"/>
      <c r="BL712" s="111"/>
      <c r="BM712" s="112"/>
      <c r="BN712" s="112"/>
      <c r="BO712" s="111"/>
      <c r="BP712" s="112"/>
      <c r="BQ712" s="112"/>
      <c r="BR712" s="111"/>
      <c r="BS712" s="107"/>
      <c r="BT712" s="107"/>
      <c r="BU712" s="112"/>
      <c r="BV712" s="107"/>
      <c r="BW712" s="107"/>
      <c r="BX712" s="107"/>
      <c r="BY712" s="107"/>
      <c r="BZ712" s="107"/>
      <c r="CA712" s="107"/>
      <c r="CB712" s="107"/>
      <c r="CC712" s="107"/>
      <c r="CD712" s="107"/>
      <c r="CE712" s="107"/>
      <c r="CF712" s="107"/>
      <c r="CG712" s="107"/>
      <c r="CH712" s="112"/>
      <c r="CI712" s="107"/>
      <c r="CJ712" s="107"/>
      <c r="CK712" s="107"/>
      <c r="CL712" s="107"/>
      <c r="CM712" s="107"/>
      <c r="CN712" s="107"/>
      <c r="CO712" s="107"/>
      <c r="CP712" s="107"/>
      <c r="CQ712" s="107"/>
      <c r="CR712" s="107"/>
      <c r="CS712" s="107"/>
      <c r="CT712" s="107"/>
      <c r="CU712" s="107"/>
      <c r="CV712" s="107"/>
      <c r="CW712" s="107"/>
      <c r="CX712" s="112"/>
      <c r="CY712" s="107"/>
      <c r="CZ712" s="107"/>
      <c r="DA712" s="112"/>
      <c r="DB712" s="107"/>
      <c r="DC712" s="107"/>
      <c r="DD712" s="112"/>
      <c r="DE712" s="107"/>
      <c r="DF712" s="107"/>
      <c r="DG712" s="107"/>
      <c r="DH712" s="112"/>
      <c r="DI712" s="107"/>
      <c r="DJ712" s="107"/>
      <c r="DK712" s="112"/>
      <c r="DL712" s="107"/>
      <c r="DM712" s="107"/>
      <c r="DN712" s="112"/>
      <c r="DO712" s="107"/>
      <c r="DP712" s="107"/>
      <c r="DQ712" s="112"/>
      <c r="DR712" s="107"/>
      <c r="DS712" s="107"/>
      <c r="DT712" s="107"/>
      <c r="DU712" s="112"/>
      <c r="DV712" s="107"/>
      <c r="DW712" s="107"/>
      <c r="DX712" s="112"/>
      <c r="DY712" s="107"/>
      <c r="DZ712" s="107"/>
      <c r="EA712" s="112"/>
      <c r="EB712" s="107"/>
      <c r="EC712" s="107"/>
      <c r="ED712" s="112"/>
      <c r="EE712" s="107"/>
      <c r="EF712" s="107"/>
      <c r="EG712" s="107"/>
      <c r="EH712" s="112"/>
      <c r="EI712" s="107"/>
      <c r="EJ712" s="107"/>
      <c r="EK712" s="112"/>
      <c r="EL712" s="107"/>
      <c r="EM712" s="107"/>
      <c r="EN712" s="112"/>
      <c r="EO712" s="107"/>
      <c r="EP712" s="107"/>
      <c r="EQ712" s="112"/>
      <c r="ER712" s="107"/>
      <c r="ES712" s="107"/>
      <c r="ET712" s="112"/>
      <c r="EU712" s="107"/>
      <c r="EV712" s="107"/>
      <c r="EW712" s="112"/>
      <c r="EX712" s="107"/>
      <c r="EY712" s="107"/>
      <c r="EZ712" s="112"/>
      <c r="FA712" s="107"/>
      <c r="FB712" s="107"/>
      <c r="FC712" s="112"/>
      <c r="FD712" s="107"/>
      <c r="FE712" s="107"/>
      <c r="FF712" s="107"/>
      <c r="FG712" s="112"/>
      <c r="FH712" s="107"/>
      <c r="FI712" s="107"/>
      <c r="FJ712" s="112"/>
      <c r="FK712" s="107"/>
      <c r="FL712" s="107"/>
      <c r="FM712" s="107"/>
      <c r="FN712" s="112"/>
      <c r="FO712" s="107"/>
      <c r="FP712" s="107"/>
      <c r="FQ712" s="112"/>
      <c r="FR712" s="107"/>
      <c r="FS712" s="107"/>
      <c r="FT712" s="107"/>
      <c r="FU712" s="107"/>
      <c r="FV712" s="107"/>
      <c r="FW712" s="107"/>
      <c r="FX712" s="107"/>
      <c r="FY712" s="107"/>
      <c r="FZ712" s="107"/>
      <c r="GA712" s="107"/>
      <c r="GB712" s="107"/>
      <c r="GC712" s="107"/>
      <c r="GD712" s="107"/>
      <c r="GE712" s="113"/>
      <c r="GF712" s="113"/>
      <c r="GG712" s="113"/>
      <c r="GH712" s="113"/>
      <c r="GI712" s="113"/>
      <c r="GJ712" s="113"/>
      <c r="GK712" s="113"/>
      <c r="GL712" s="107"/>
      <c r="GM712" s="107"/>
      <c r="GN712" s="107"/>
      <c r="HK712" s="115"/>
      <c r="HL712" s="115"/>
      <c r="HN712" s="116"/>
      <c r="HO712" s="116"/>
      <c r="HP712" s="116"/>
      <c r="HQ712" s="117"/>
      <c r="HR712" s="118"/>
      <c r="HS712" s="105"/>
      <c r="HT712" s="119"/>
      <c r="HU712" s="119"/>
      <c r="HV712" s="119"/>
      <c r="HW712" s="119"/>
    </row>
    <row r="713" spans="1:231" ht="12.75" hidden="1" customHeight="1" x14ac:dyDescent="0.25">
      <c r="A713" s="110"/>
      <c r="B713" s="110"/>
      <c r="C713" s="107"/>
      <c r="D713" s="108"/>
      <c r="E713" s="109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Y713" s="107"/>
      <c r="Z713" s="107"/>
      <c r="AA713" s="107"/>
      <c r="AB713" s="110"/>
      <c r="AC713" s="110"/>
      <c r="AD713" s="107"/>
      <c r="AE713" s="107"/>
      <c r="AF713" s="107"/>
      <c r="AG713" s="107"/>
      <c r="AH713" s="107"/>
      <c r="AI713" s="107"/>
      <c r="AJ713" s="110"/>
      <c r="AK713" s="110"/>
      <c r="AL713" s="107"/>
      <c r="AM713" s="107"/>
      <c r="AN713" s="110"/>
      <c r="AO713" s="110"/>
      <c r="AP713" s="107"/>
      <c r="AQ713" s="107"/>
      <c r="AR713" s="107"/>
      <c r="AS713" s="107"/>
      <c r="AT713" s="107"/>
      <c r="AU713" s="111"/>
      <c r="AV713" s="111"/>
      <c r="AW713" s="111"/>
      <c r="AX713" s="111"/>
      <c r="AY713" s="111"/>
      <c r="AZ713" s="111"/>
      <c r="BA713" s="111"/>
      <c r="BB713" s="111"/>
      <c r="BC713" s="111"/>
      <c r="BD713" s="111"/>
      <c r="BE713" s="107"/>
      <c r="BF713" s="107"/>
      <c r="BG713" s="107"/>
      <c r="BH713" s="112"/>
      <c r="BI713" s="111"/>
      <c r="BJ713" s="112"/>
      <c r="BK713" s="112"/>
      <c r="BL713" s="111"/>
      <c r="BM713" s="112"/>
      <c r="BN713" s="112"/>
      <c r="BO713" s="111"/>
      <c r="BP713" s="112"/>
      <c r="BQ713" s="112"/>
      <c r="BR713" s="111"/>
      <c r="BS713" s="107"/>
      <c r="BT713" s="107"/>
      <c r="BU713" s="112"/>
      <c r="BV713" s="107"/>
      <c r="BW713" s="107"/>
      <c r="BX713" s="107"/>
      <c r="BY713" s="107"/>
      <c r="BZ713" s="107"/>
      <c r="CA713" s="107"/>
      <c r="CB713" s="107"/>
      <c r="CC713" s="107"/>
      <c r="CD713" s="107"/>
      <c r="CE713" s="107"/>
      <c r="CF713" s="107"/>
      <c r="CG713" s="107"/>
      <c r="CH713" s="112"/>
      <c r="CI713" s="107"/>
      <c r="CJ713" s="107"/>
      <c r="CK713" s="107"/>
      <c r="CL713" s="107"/>
      <c r="CM713" s="107"/>
      <c r="CN713" s="107"/>
      <c r="CO713" s="107"/>
      <c r="CP713" s="107"/>
      <c r="CQ713" s="107"/>
      <c r="CR713" s="107"/>
      <c r="CS713" s="107"/>
      <c r="CT713" s="107"/>
      <c r="CU713" s="107"/>
      <c r="CV713" s="107"/>
      <c r="CW713" s="107"/>
      <c r="CX713" s="112"/>
      <c r="CY713" s="107"/>
      <c r="CZ713" s="107"/>
      <c r="DA713" s="112"/>
      <c r="DB713" s="107"/>
      <c r="DC713" s="107"/>
      <c r="DD713" s="112"/>
      <c r="DE713" s="107"/>
      <c r="DF713" s="107"/>
      <c r="DG713" s="107"/>
      <c r="DH713" s="112"/>
      <c r="DI713" s="107"/>
      <c r="DJ713" s="107"/>
      <c r="DK713" s="112"/>
      <c r="DL713" s="107"/>
      <c r="DM713" s="107"/>
      <c r="DN713" s="112"/>
      <c r="DO713" s="107"/>
      <c r="DP713" s="107"/>
      <c r="DQ713" s="112"/>
      <c r="DR713" s="107"/>
      <c r="DS713" s="107"/>
      <c r="DT713" s="107"/>
      <c r="DU713" s="112"/>
      <c r="DV713" s="107"/>
      <c r="DW713" s="107"/>
      <c r="DX713" s="112"/>
      <c r="DY713" s="107"/>
      <c r="DZ713" s="107"/>
      <c r="EA713" s="112"/>
      <c r="EB713" s="107"/>
      <c r="EC713" s="107"/>
      <c r="ED713" s="112"/>
      <c r="EE713" s="107"/>
      <c r="EF713" s="107"/>
      <c r="EG713" s="107"/>
      <c r="EH713" s="112"/>
      <c r="EI713" s="107"/>
      <c r="EJ713" s="107"/>
      <c r="EK713" s="112"/>
      <c r="EL713" s="107"/>
      <c r="EM713" s="107"/>
      <c r="EN713" s="112"/>
      <c r="EO713" s="107"/>
      <c r="EP713" s="107"/>
      <c r="EQ713" s="112"/>
      <c r="ER713" s="107"/>
      <c r="ES713" s="107"/>
      <c r="ET713" s="112"/>
      <c r="EU713" s="107"/>
      <c r="EV713" s="107"/>
      <c r="EW713" s="112"/>
      <c r="EX713" s="107"/>
      <c r="EY713" s="107"/>
      <c r="EZ713" s="112"/>
      <c r="FA713" s="107"/>
      <c r="FB713" s="107"/>
      <c r="FC713" s="112"/>
      <c r="FD713" s="107"/>
      <c r="FE713" s="107"/>
      <c r="FF713" s="107"/>
      <c r="FG713" s="112"/>
      <c r="FH713" s="107"/>
      <c r="FI713" s="107"/>
      <c r="FJ713" s="112"/>
      <c r="FK713" s="107"/>
      <c r="FL713" s="107"/>
      <c r="FM713" s="107"/>
      <c r="FN713" s="112"/>
      <c r="FO713" s="107"/>
      <c r="FP713" s="107"/>
      <c r="FQ713" s="112"/>
      <c r="FR713" s="107"/>
      <c r="FS713" s="107"/>
      <c r="FT713" s="107"/>
      <c r="FU713" s="107"/>
      <c r="FV713" s="107"/>
      <c r="FW713" s="107"/>
      <c r="FX713" s="107"/>
      <c r="FY713" s="107"/>
      <c r="FZ713" s="107"/>
      <c r="GA713" s="107"/>
      <c r="GB713" s="107"/>
      <c r="GC713" s="107"/>
      <c r="GD713" s="107"/>
      <c r="GE713" s="113"/>
      <c r="GF713" s="113"/>
      <c r="GG713" s="113"/>
      <c r="GH713" s="113"/>
      <c r="GI713" s="113"/>
      <c r="GJ713" s="113"/>
      <c r="GK713" s="113"/>
      <c r="GL713" s="107"/>
      <c r="GM713" s="107"/>
      <c r="GN713" s="107"/>
      <c r="HK713" s="115"/>
      <c r="HL713" s="115"/>
      <c r="HN713" s="116"/>
      <c r="HO713" s="116"/>
      <c r="HP713" s="116"/>
      <c r="HQ713" s="117"/>
      <c r="HR713" s="118"/>
      <c r="HS713" s="105"/>
      <c r="HT713" s="119"/>
      <c r="HU713" s="119"/>
      <c r="HV713" s="119"/>
      <c r="HW713" s="119"/>
    </row>
    <row r="714" spans="1:231" ht="12.75" hidden="1" customHeight="1" x14ac:dyDescent="0.25">
      <c r="A714" s="110"/>
      <c r="B714" s="110"/>
      <c r="C714" s="107"/>
      <c r="D714" s="108"/>
      <c r="E714" s="109"/>
      <c r="F714" s="107"/>
      <c r="G714" s="107"/>
      <c r="H714" s="107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Y714" s="107"/>
      <c r="Z714" s="107"/>
      <c r="AA714" s="107"/>
      <c r="AB714" s="110"/>
      <c r="AC714" s="110"/>
      <c r="AD714" s="107"/>
      <c r="AE714" s="107"/>
      <c r="AF714" s="107"/>
      <c r="AG714" s="107"/>
      <c r="AH714" s="107"/>
      <c r="AI714" s="107"/>
      <c r="AJ714" s="110"/>
      <c r="AK714" s="110"/>
      <c r="AL714" s="107"/>
      <c r="AM714" s="107"/>
      <c r="AN714" s="110"/>
      <c r="AO714" s="110"/>
      <c r="AP714" s="107"/>
      <c r="AQ714" s="107"/>
      <c r="AR714" s="107"/>
      <c r="AS714" s="107"/>
      <c r="AT714" s="107"/>
      <c r="AU714" s="111"/>
      <c r="AV714" s="111"/>
      <c r="AW714" s="111"/>
      <c r="AX714" s="111"/>
      <c r="AY714" s="111"/>
      <c r="AZ714" s="111"/>
      <c r="BA714" s="111"/>
      <c r="BB714" s="111"/>
      <c r="BC714" s="111"/>
      <c r="BD714" s="111"/>
      <c r="BE714" s="107"/>
      <c r="BF714" s="107"/>
      <c r="BG714" s="107"/>
      <c r="BH714" s="112"/>
      <c r="BI714" s="111"/>
      <c r="BJ714" s="112"/>
      <c r="BK714" s="112"/>
      <c r="BL714" s="111"/>
      <c r="BM714" s="112"/>
      <c r="BN714" s="112"/>
      <c r="BO714" s="111"/>
      <c r="BP714" s="112"/>
      <c r="BQ714" s="112"/>
      <c r="BR714" s="111"/>
      <c r="BS714" s="107"/>
      <c r="BT714" s="107"/>
      <c r="BU714" s="112"/>
      <c r="BV714" s="107"/>
      <c r="BW714" s="107"/>
      <c r="BX714" s="107"/>
      <c r="BY714" s="107"/>
      <c r="BZ714" s="107"/>
      <c r="CA714" s="107"/>
      <c r="CB714" s="107"/>
      <c r="CC714" s="107"/>
      <c r="CD714" s="107"/>
      <c r="CE714" s="107"/>
      <c r="CF714" s="107"/>
      <c r="CG714" s="107"/>
      <c r="CH714" s="112"/>
      <c r="CI714" s="107"/>
      <c r="CJ714" s="107"/>
      <c r="CK714" s="107"/>
      <c r="CL714" s="107"/>
      <c r="CM714" s="107"/>
      <c r="CN714" s="107"/>
      <c r="CO714" s="107"/>
      <c r="CP714" s="107"/>
      <c r="CQ714" s="107"/>
      <c r="CR714" s="107"/>
      <c r="CS714" s="107"/>
      <c r="CT714" s="107"/>
      <c r="CU714" s="107"/>
      <c r="CV714" s="107"/>
      <c r="CW714" s="107"/>
      <c r="CX714" s="112"/>
      <c r="CY714" s="107"/>
      <c r="CZ714" s="107"/>
      <c r="DA714" s="112"/>
      <c r="DB714" s="107"/>
      <c r="DC714" s="107"/>
      <c r="DD714" s="112"/>
      <c r="DE714" s="107"/>
      <c r="DF714" s="107"/>
      <c r="DG714" s="107"/>
      <c r="DH714" s="112"/>
      <c r="DI714" s="107"/>
      <c r="DJ714" s="107"/>
      <c r="DK714" s="112"/>
      <c r="DL714" s="107"/>
      <c r="DM714" s="107"/>
      <c r="DN714" s="112"/>
      <c r="DO714" s="107"/>
      <c r="DP714" s="107"/>
      <c r="DQ714" s="112"/>
      <c r="DR714" s="107"/>
      <c r="DS714" s="107"/>
      <c r="DT714" s="107"/>
      <c r="DU714" s="112"/>
      <c r="DV714" s="107"/>
      <c r="DW714" s="107"/>
      <c r="DX714" s="112"/>
      <c r="DY714" s="107"/>
      <c r="DZ714" s="107"/>
      <c r="EA714" s="112"/>
      <c r="EB714" s="107"/>
      <c r="EC714" s="107"/>
      <c r="ED714" s="112"/>
      <c r="EE714" s="107"/>
      <c r="EF714" s="107"/>
      <c r="EG714" s="107"/>
      <c r="EH714" s="112"/>
      <c r="EI714" s="107"/>
      <c r="EJ714" s="107"/>
      <c r="EK714" s="112"/>
      <c r="EL714" s="107"/>
      <c r="EM714" s="107"/>
      <c r="EN714" s="112"/>
      <c r="EO714" s="107"/>
      <c r="EP714" s="107"/>
      <c r="EQ714" s="112"/>
      <c r="ER714" s="107"/>
      <c r="ES714" s="107"/>
      <c r="ET714" s="112"/>
      <c r="EU714" s="107"/>
      <c r="EV714" s="107"/>
      <c r="EW714" s="112"/>
      <c r="EX714" s="107"/>
      <c r="EY714" s="107"/>
      <c r="EZ714" s="112"/>
      <c r="FA714" s="107"/>
      <c r="FB714" s="107"/>
      <c r="FC714" s="112"/>
      <c r="FD714" s="107"/>
      <c r="FE714" s="107"/>
      <c r="FF714" s="107"/>
      <c r="FG714" s="112"/>
      <c r="FH714" s="107"/>
      <c r="FI714" s="107"/>
      <c r="FJ714" s="112"/>
      <c r="FK714" s="107"/>
      <c r="FL714" s="107"/>
      <c r="FM714" s="107"/>
      <c r="FN714" s="112"/>
      <c r="FO714" s="107"/>
      <c r="FP714" s="107"/>
      <c r="FQ714" s="112"/>
      <c r="FR714" s="107"/>
      <c r="FS714" s="107"/>
      <c r="FT714" s="107"/>
      <c r="FU714" s="107"/>
      <c r="FV714" s="107"/>
      <c r="FW714" s="107"/>
      <c r="FX714" s="107"/>
      <c r="FY714" s="107"/>
      <c r="FZ714" s="107"/>
      <c r="GA714" s="107"/>
      <c r="GB714" s="107"/>
      <c r="GC714" s="107"/>
      <c r="GD714" s="107"/>
      <c r="GE714" s="113"/>
      <c r="GF714" s="113"/>
      <c r="GG714" s="113"/>
      <c r="GH714" s="113"/>
      <c r="GI714" s="113"/>
      <c r="GJ714" s="113"/>
      <c r="GK714" s="113"/>
      <c r="GL714" s="107"/>
      <c r="GM714" s="107"/>
      <c r="GN714" s="107"/>
      <c r="HK714" s="115"/>
      <c r="HL714" s="115"/>
      <c r="HN714" s="116"/>
      <c r="HO714" s="116"/>
      <c r="HP714" s="116"/>
      <c r="HQ714" s="117"/>
      <c r="HR714" s="118"/>
      <c r="HS714" s="105"/>
      <c r="HT714" s="119"/>
      <c r="HU714" s="119"/>
      <c r="HV714" s="119"/>
      <c r="HW714" s="119"/>
    </row>
    <row r="715" spans="1:231" ht="12.75" hidden="1" customHeight="1" x14ac:dyDescent="0.25">
      <c r="A715" s="110"/>
      <c r="B715" s="110"/>
      <c r="C715" s="107"/>
      <c r="D715" s="108"/>
      <c r="E715" s="109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Y715" s="107"/>
      <c r="Z715" s="107"/>
      <c r="AA715" s="107"/>
      <c r="AB715" s="110"/>
      <c r="AC715" s="110"/>
      <c r="AD715" s="107"/>
      <c r="AE715" s="107"/>
      <c r="AF715" s="107"/>
      <c r="AG715" s="107"/>
      <c r="AH715" s="107"/>
      <c r="AI715" s="107"/>
      <c r="AJ715" s="110"/>
      <c r="AK715" s="110"/>
      <c r="AL715" s="107"/>
      <c r="AM715" s="107"/>
      <c r="AN715" s="110"/>
      <c r="AO715" s="110"/>
      <c r="AP715" s="107"/>
      <c r="AQ715" s="107"/>
      <c r="AR715" s="107"/>
      <c r="AS715" s="107"/>
      <c r="AT715" s="107"/>
      <c r="AU715" s="111"/>
      <c r="AV715" s="111"/>
      <c r="AW715" s="111"/>
      <c r="AX715" s="111"/>
      <c r="AY715" s="111"/>
      <c r="AZ715" s="111"/>
      <c r="BA715" s="111"/>
      <c r="BB715" s="111"/>
      <c r="BC715" s="111"/>
      <c r="BD715" s="111"/>
      <c r="BE715" s="107"/>
      <c r="BF715" s="107"/>
      <c r="BG715" s="107"/>
      <c r="BH715" s="112"/>
      <c r="BI715" s="111"/>
      <c r="BJ715" s="112"/>
      <c r="BK715" s="112"/>
      <c r="BL715" s="111"/>
      <c r="BM715" s="112"/>
      <c r="BN715" s="112"/>
      <c r="BO715" s="111"/>
      <c r="BP715" s="112"/>
      <c r="BQ715" s="112"/>
      <c r="BR715" s="111"/>
      <c r="BS715" s="107"/>
      <c r="BT715" s="107"/>
      <c r="BU715" s="112"/>
      <c r="BV715" s="107"/>
      <c r="BW715" s="107"/>
      <c r="BX715" s="107"/>
      <c r="BY715" s="107"/>
      <c r="BZ715" s="107"/>
      <c r="CA715" s="107"/>
      <c r="CB715" s="107"/>
      <c r="CC715" s="107"/>
      <c r="CD715" s="107"/>
      <c r="CE715" s="107"/>
      <c r="CF715" s="107"/>
      <c r="CG715" s="107"/>
      <c r="CH715" s="112"/>
      <c r="CI715" s="107"/>
      <c r="CJ715" s="107"/>
      <c r="CK715" s="107"/>
      <c r="CL715" s="107"/>
      <c r="CM715" s="107"/>
      <c r="CN715" s="107"/>
      <c r="CO715" s="107"/>
      <c r="CP715" s="107"/>
      <c r="CQ715" s="107"/>
      <c r="CR715" s="107"/>
      <c r="CS715" s="107"/>
      <c r="CT715" s="107"/>
      <c r="CU715" s="107"/>
      <c r="CV715" s="107"/>
      <c r="CW715" s="107"/>
      <c r="CX715" s="112"/>
      <c r="CY715" s="107"/>
      <c r="CZ715" s="107"/>
      <c r="DA715" s="112"/>
      <c r="DB715" s="107"/>
      <c r="DC715" s="107"/>
      <c r="DD715" s="112"/>
      <c r="DE715" s="107"/>
      <c r="DF715" s="107"/>
      <c r="DG715" s="107"/>
      <c r="DH715" s="112"/>
      <c r="DI715" s="107"/>
      <c r="DJ715" s="107"/>
      <c r="DK715" s="112"/>
      <c r="DL715" s="107"/>
      <c r="DM715" s="107"/>
      <c r="DN715" s="112"/>
      <c r="DO715" s="107"/>
      <c r="DP715" s="107"/>
      <c r="DQ715" s="112"/>
      <c r="DR715" s="107"/>
      <c r="DS715" s="107"/>
      <c r="DT715" s="107"/>
      <c r="DU715" s="112"/>
      <c r="DV715" s="107"/>
      <c r="DW715" s="107"/>
      <c r="DX715" s="112"/>
      <c r="DY715" s="107"/>
      <c r="DZ715" s="107"/>
      <c r="EA715" s="112"/>
      <c r="EB715" s="107"/>
      <c r="EC715" s="107"/>
      <c r="ED715" s="112"/>
      <c r="EE715" s="107"/>
      <c r="EF715" s="107"/>
      <c r="EG715" s="107"/>
      <c r="EH715" s="112"/>
      <c r="EI715" s="107"/>
      <c r="EJ715" s="107"/>
      <c r="EK715" s="112"/>
      <c r="EL715" s="107"/>
      <c r="EM715" s="107"/>
      <c r="EN715" s="112"/>
      <c r="EO715" s="107"/>
      <c r="EP715" s="107"/>
      <c r="EQ715" s="112"/>
      <c r="ER715" s="107"/>
      <c r="ES715" s="107"/>
      <c r="ET715" s="112"/>
      <c r="EU715" s="107"/>
      <c r="EV715" s="107"/>
      <c r="EW715" s="112"/>
      <c r="EX715" s="107"/>
      <c r="EY715" s="107"/>
      <c r="EZ715" s="112"/>
      <c r="FA715" s="107"/>
      <c r="FB715" s="107"/>
      <c r="FC715" s="112"/>
      <c r="FD715" s="107"/>
      <c r="FE715" s="107"/>
      <c r="FF715" s="107"/>
      <c r="FG715" s="112"/>
      <c r="FH715" s="107"/>
      <c r="FI715" s="107"/>
      <c r="FJ715" s="112"/>
      <c r="FK715" s="107"/>
      <c r="FL715" s="107"/>
      <c r="FM715" s="107"/>
      <c r="FN715" s="112"/>
      <c r="FO715" s="107"/>
      <c r="FP715" s="107"/>
      <c r="FQ715" s="112"/>
      <c r="FR715" s="107"/>
      <c r="FS715" s="107"/>
      <c r="FT715" s="107"/>
      <c r="FU715" s="107"/>
      <c r="FV715" s="107"/>
      <c r="FW715" s="107"/>
      <c r="FX715" s="107"/>
      <c r="FY715" s="107"/>
      <c r="FZ715" s="107"/>
      <c r="GA715" s="107"/>
      <c r="GB715" s="107"/>
      <c r="GC715" s="107"/>
      <c r="GD715" s="107"/>
      <c r="GE715" s="113"/>
      <c r="GF715" s="113"/>
      <c r="GG715" s="113"/>
      <c r="GH715" s="113"/>
      <c r="GI715" s="113"/>
      <c r="GJ715" s="113"/>
      <c r="GK715" s="113"/>
      <c r="GL715" s="107"/>
      <c r="GM715" s="107"/>
      <c r="GN715" s="107"/>
      <c r="HK715" s="115"/>
      <c r="HL715" s="115"/>
      <c r="HN715" s="116"/>
      <c r="HO715" s="116"/>
      <c r="HP715" s="116"/>
      <c r="HQ715" s="117"/>
      <c r="HR715" s="118"/>
      <c r="HS715" s="105"/>
      <c r="HT715" s="119"/>
      <c r="HU715" s="119"/>
      <c r="HV715" s="119"/>
      <c r="HW715" s="119"/>
    </row>
    <row r="716" spans="1:231" ht="12.75" hidden="1" customHeight="1" x14ac:dyDescent="0.25">
      <c r="A716" s="110"/>
      <c r="B716" s="110"/>
      <c r="C716" s="107"/>
      <c r="D716" s="108"/>
      <c r="E716" s="109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Y716" s="107"/>
      <c r="Z716" s="107"/>
      <c r="AA716" s="107"/>
      <c r="AB716" s="110"/>
      <c r="AC716" s="110"/>
      <c r="AD716" s="107"/>
      <c r="AE716" s="107"/>
      <c r="AF716" s="107"/>
      <c r="AG716" s="107"/>
      <c r="AH716" s="107"/>
      <c r="AI716" s="107"/>
      <c r="AJ716" s="110"/>
      <c r="AK716" s="110"/>
      <c r="AL716" s="107"/>
      <c r="AM716" s="107"/>
      <c r="AN716" s="110"/>
      <c r="AO716" s="110"/>
      <c r="AP716" s="107"/>
      <c r="AQ716" s="107"/>
      <c r="AR716" s="107"/>
      <c r="AS716" s="107"/>
      <c r="AT716" s="107"/>
      <c r="AU716" s="111"/>
      <c r="AV716" s="111"/>
      <c r="AW716" s="111"/>
      <c r="AX716" s="111"/>
      <c r="AY716" s="111"/>
      <c r="AZ716" s="111"/>
      <c r="BA716" s="111"/>
      <c r="BB716" s="111"/>
      <c r="BC716" s="111"/>
      <c r="BD716" s="111"/>
      <c r="BE716" s="107"/>
      <c r="BF716" s="107"/>
      <c r="BG716" s="107"/>
      <c r="BH716" s="112"/>
      <c r="BI716" s="111"/>
      <c r="BJ716" s="112"/>
      <c r="BK716" s="112"/>
      <c r="BL716" s="111"/>
      <c r="BM716" s="112"/>
      <c r="BN716" s="112"/>
      <c r="BO716" s="111"/>
      <c r="BP716" s="112"/>
      <c r="BQ716" s="112"/>
      <c r="BR716" s="111"/>
      <c r="BS716" s="107"/>
      <c r="BT716" s="107"/>
      <c r="BU716" s="112"/>
      <c r="BV716" s="107"/>
      <c r="BW716" s="107"/>
      <c r="BX716" s="107"/>
      <c r="BY716" s="107"/>
      <c r="BZ716" s="107"/>
      <c r="CA716" s="107"/>
      <c r="CB716" s="107"/>
      <c r="CC716" s="107"/>
      <c r="CD716" s="107"/>
      <c r="CE716" s="107"/>
      <c r="CF716" s="107"/>
      <c r="CG716" s="107"/>
      <c r="CH716" s="112"/>
      <c r="CI716" s="107"/>
      <c r="CJ716" s="107"/>
      <c r="CK716" s="107"/>
      <c r="CL716" s="107"/>
      <c r="CM716" s="107"/>
      <c r="CN716" s="107"/>
      <c r="CO716" s="107"/>
      <c r="CP716" s="107"/>
      <c r="CQ716" s="107"/>
      <c r="CR716" s="107"/>
      <c r="CS716" s="107"/>
      <c r="CT716" s="107"/>
      <c r="CU716" s="107"/>
      <c r="CV716" s="107"/>
      <c r="CW716" s="107"/>
      <c r="CX716" s="112"/>
      <c r="CY716" s="107"/>
      <c r="CZ716" s="107"/>
      <c r="DA716" s="112"/>
      <c r="DB716" s="107"/>
      <c r="DC716" s="107"/>
      <c r="DD716" s="112"/>
      <c r="DE716" s="107"/>
      <c r="DF716" s="107"/>
      <c r="DG716" s="107"/>
      <c r="DH716" s="112"/>
      <c r="DI716" s="107"/>
      <c r="DJ716" s="107"/>
      <c r="DK716" s="112"/>
      <c r="DL716" s="107"/>
      <c r="DM716" s="107"/>
      <c r="DN716" s="112"/>
      <c r="DO716" s="107"/>
      <c r="DP716" s="107"/>
      <c r="DQ716" s="112"/>
      <c r="DR716" s="107"/>
      <c r="DS716" s="107"/>
      <c r="DT716" s="107"/>
      <c r="DU716" s="112"/>
      <c r="DV716" s="107"/>
      <c r="DW716" s="107"/>
      <c r="DX716" s="112"/>
      <c r="DY716" s="107"/>
      <c r="DZ716" s="107"/>
      <c r="EA716" s="112"/>
      <c r="EB716" s="107"/>
      <c r="EC716" s="107"/>
      <c r="ED716" s="112"/>
      <c r="EE716" s="107"/>
      <c r="EF716" s="107"/>
      <c r="EG716" s="107"/>
      <c r="EH716" s="112"/>
      <c r="EI716" s="107"/>
      <c r="EJ716" s="107"/>
      <c r="EK716" s="112"/>
      <c r="EL716" s="107"/>
      <c r="EM716" s="107"/>
      <c r="EN716" s="112"/>
      <c r="EO716" s="107"/>
      <c r="EP716" s="107"/>
      <c r="EQ716" s="112"/>
      <c r="ER716" s="107"/>
      <c r="ES716" s="107"/>
      <c r="ET716" s="112"/>
      <c r="EU716" s="107"/>
      <c r="EV716" s="107"/>
      <c r="EW716" s="112"/>
      <c r="EX716" s="107"/>
      <c r="EY716" s="107"/>
      <c r="EZ716" s="112"/>
      <c r="FA716" s="107"/>
      <c r="FB716" s="107"/>
      <c r="FC716" s="112"/>
      <c r="FD716" s="107"/>
      <c r="FE716" s="107"/>
      <c r="FF716" s="107"/>
      <c r="FG716" s="112"/>
      <c r="FH716" s="107"/>
      <c r="FI716" s="107"/>
      <c r="FJ716" s="112"/>
      <c r="FK716" s="107"/>
      <c r="FL716" s="107"/>
      <c r="FM716" s="107"/>
      <c r="FN716" s="112"/>
      <c r="FO716" s="107"/>
      <c r="FP716" s="107"/>
      <c r="FQ716" s="112"/>
      <c r="FR716" s="107"/>
      <c r="FS716" s="107"/>
      <c r="FT716" s="107"/>
      <c r="FU716" s="107"/>
      <c r="FV716" s="107"/>
      <c r="FW716" s="107"/>
      <c r="FX716" s="107"/>
      <c r="FY716" s="107"/>
      <c r="FZ716" s="107"/>
      <c r="GA716" s="107"/>
      <c r="GB716" s="107"/>
      <c r="GC716" s="107"/>
      <c r="GD716" s="107"/>
      <c r="GE716" s="113"/>
      <c r="GF716" s="113"/>
      <c r="GG716" s="113"/>
      <c r="GH716" s="113"/>
      <c r="GI716" s="113"/>
      <c r="GJ716" s="113"/>
      <c r="GK716" s="113"/>
      <c r="GL716" s="107"/>
      <c r="GM716" s="107"/>
      <c r="GN716" s="107"/>
      <c r="HK716" s="115"/>
      <c r="HL716" s="115"/>
      <c r="HN716" s="116"/>
      <c r="HO716" s="116"/>
      <c r="HP716" s="116"/>
      <c r="HQ716" s="117"/>
      <c r="HR716" s="118"/>
      <c r="HS716" s="105"/>
      <c r="HT716" s="119"/>
      <c r="HU716" s="119"/>
      <c r="HV716" s="119"/>
      <c r="HW716" s="119"/>
    </row>
    <row r="717" spans="1:231" ht="12.75" hidden="1" customHeight="1" x14ac:dyDescent="0.25">
      <c r="A717" s="110"/>
      <c r="B717" s="110"/>
      <c r="C717" s="107"/>
      <c r="D717" s="108"/>
      <c r="E717" s="109"/>
      <c r="F717" s="107"/>
      <c r="G717" s="107"/>
      <c r="H717" s="107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Y717" s="107"/>
      <c r="Z717" s="107"/>
      <c r="AA717" s="107"/>
      <c r="AB717" s="110"/>
      <c r="AC717" s="110"/>
      <c r="AD717" s="107"/>
      <c r="AE717" s="107"/>
      <c r="AF717" s="107"/>
      <c r="AG717" s="107"/>
      <c r="AH717" s="107"/>
      <c r="AI717" s="107"/>
      <c r="AJ717" s="110"/>
      <c r="AK717" s="110"/>
      <c r="AL717" s="107"/>
      <c r="AM717" s="107"/>
      <c r="AN717" s="110"/>
      <c r="AO717" s="110"/>
      <c r="AP717" s="107"/>
      <c r="AQ717" s="107"/>
      <c r="AR717" s="107"/>
      <c r="AS717" s="107"/>
      <c r="AT717" s="107"/>
      <c r="AU717" s="111"/>
      <c r="AV717" s="111"/>
      <c r="AW717" s="111"/>
      <c r="AX717" s="111"/>
      <c r="AY717" s="111"/>
      <c r="AZ717" s="111"/>
      <c r="BA717" s="111"/>
      <c r="BB717" s="111"/>
      <c r="BC717" s="111"/>
      <c r="BD717" s="111"/>
      <c r="BE717" s="107"/>
      <c r="BF717" s="107"/>
      <c r="BG717" s="107"/>
      <c r="BH717" s="112"/>
      <c r="BI717" s="111"/>
      <c r="BJ717" s="112"/>
      <c r="BK717" s="112"/>
      <c r="BL717" s="111"/>
      <c r="BM717" s="112"/>
      <c r="BN717" s="112"/>
      <c r="BO717" s="111"/>
      <c r="BP717" s="112"/>
      <c r="BQ717" s="112"/>
      <c r="BR717" s="111"/>
      <c r="BS717" s="107"/>
      <c r="BT717" s="107"/>
      <c r="BU717" s="112"/>
      <c r="BV717" s="107"/>
      <c r="BW717" s="107"/>
      <c r="BX717" s="107"/>
      <c r="BY717" s="107"/>
      <c r="BZ717" s="107"/>
      <c r="CA717" s="107"/>
      <c r="CB717" s="107"/>
      <c r="CC717" s="107"/>
      <c r="CD717" s="107"/>
      <c r="CE717" s="107"/>
      <c r="CF717" s="107"/>
      <c r="CG717" s="107"/>
      <c r="CH717" s="112"/>
      <c r="CI717" s="107"/>
      <c r="CJ717" s="107"/>
      <c r="CK717" s="107"/>
      <c r="CL717" s="107"/>
      <c r="CM717" s="107"/>
      <c r="CN717" s="107"/>
      <c r="CO717" s="107"/>
      <c r="CP717" s="107"/>
      <c r="CQ717" s="107"/>
      <c r="CR717" s="107"/>
      <c r="CS717" s="107"/>
      <c r="CT717" s="107"/>
      <c r="CU717" s="107"/>
      <c r="CV717" s="107"/>
      <c r="CW717" s="107"/>
      <c r="CX717" s="112"/>
      <c r="CY717" s="107"/>
      <c r="CZ717" s="107"/>
      <c r="DA717" s="112"/>
      <c r="DB717" s="107"/>
      <c r="DC717" s="107"/>
      <c r="DD717" s="112"/>
      <c r="DE717" s="107"/>
      <c r="DF717" s="107"/>
      <c r="DG717" s="107"/>
      <c r="DH717" s="112"/>
      <c r="DI717" s="107"/>
      <c r="DJ717" s="107"/>
      <c r="DK717" s="112"/>
      <c r="DL717" s="107"/>
      <c r="DM717" s="107"/>
      <c r="DN717" s="112"/>
      <c r="DO717" s="107"/>
      <c r="DP717" s="107"/>
      <c r="DQ717" s="112"/>
      <c r="DR717" s="107"/>
      <c r="DS717" s="107"/>
      <c r="DT717" s="107"/>
      <c r="DU717" s="112"/>
      <c r="DV717" s="107"/>
      <c r="DW717" s="107"/>
      <c r="DX717" s="112"/>
      <c r="DY717" s="107"/>
      <c r="DZ717" s="107"/>
      <c r="EA717" s="112"/>
      <c r="EB717" s="107"/>
      <c r="EC717" s="107"/>
      <c r="ED717" s="112"/>
      <c r="EE717" s="107"/>
      <c r="EF717" s="107"/>
      <c r="EG717" s="107"/>
      <c r="EH717" s="112"/>
      <c r="EI717" s="107"/>
      <c r="EJ717" s="107"/>
      <c r="EK717" s="112"/>
      <c r="EL717" s="107"/>
      <c r="EM717" s="107"/>
      <c r="EN717" s="112"/>
      <c r="EO717" s="107"/>
      <c r="EP717" s="107"/>
      <c r="EQ717" s="112"/>
      <c r="ER717" s="107"/>
      <c r="ES717" s="107"/>
      <c r="ET717" s="112"/>
      <c r="EU717" s="107"/>
      <c r="EV717" s="107"/>
      <c r="EW717" s="112"/>
      <c r="EX717" s="107"/>
      <c r="EY717" s="107"/>
      <c r="EZ717" s="112"/>
      <c r="FA717" s="107"/>
      <c r="FB717" s="107"/>
      <c r="FC717" s="112"/>
      <c r="FD717" s="107"/>
      <c r="FE717" s="107"/>
      <c r="FF717" s="107"/>
      <c r="FG717" s="112"/>
      <c r="FH717" s="107"/>
      <c r="FI717" s="107"/>
      <c r="FJ717" s="112"/>
      <c r="FK717" s="107"/>
      <c r="FL717" s="107"/>
      <c r="FM717" s="107"/>
      <c r="FN717" s="112"/>
      <c r="FO717" s="107"/>
      <c r="FP717" s="107"/>
      <c r="FQ717" s="112"/>
      <c r="FR717" s="107"/>
      <c r="FS717" s="107"/>
      <c r="FT717" s="107"/>
      <c r="FU717" s="107"/>
      <c r="FV717" s="107"/>
      <c r="FW717" s="107"/>
      <c r="FX717" s="107"/>
      <c r="FY717" s="107"/>
      <c r="FZ717" s="107"/>
      <c r="GA717" s="107"/>
      <c r="GB717" s="107"/>
      <c r="GC717" s="107"/>
      <c r="GD717" s="107"/>
      <c r="GE717" s="113"/>
      <c r="GF717" s="113"/>
      <c r="GG717" s="113"/>
      <c r="GH717" s="113"/>
      <c r="GI717" s="113"/>
      <c r="GJ717" s="113"/>
      <c r="GK717" s="113"/>
      <c r="GL717" s="107"/>
      <c r="GM717" s="107"/>
      <c r="GN717" s="107"/>
      <c r="HK717" s="115"/>
      <c r="HL717" s="115"/>
      <c r="HN717" s="116"/>
      <c r="HO717" s="116"/>
      <c r="HP717" s="116"/>
      <c r="HQ717" s="117"/>
      <c r="HR717" s="118"/>
      <c r="HS717" s="105"/>
      <c r="HT717" s="119"/>
      <c r="HU717" s="119"/>
      <c r="HV717" s="119"/>
      <c r="HW717" s="119"/>
    </row>
    <row r="718" spans="1:231" hidden="1" x14ac:dyDescent="0.25">
      <c r="A718" s="110"/>
      <c r="B718" s="110"/>
      <c r="C718" s="107"/>
      <c r="D718" s="108"/>
      <c r="E718" s="109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Y718" s="107"/>
      <c r="Z718" s="107"/>
      <c r="AA718" s="107"/>
      <c r="AB718" s="110"/>
      <c r="AC718" s="110"/>
      <c r="AD718" s="107"/>
      <c r="AE718" s="107"/>
      <c r="AF718" s="107"/>
      <c r="AG718" s="107"/>
      <c r="AH718" s="107"/>
      <c r="AI718" s="107"/>
      <c r="AJ718" s="110"/>
      <c r="AK718" s="110"/>
      <c r="AL718" s="107"/>
      <c r="AM718" s="107"/>
      <c r="AN718" s="110"/>
      <c r="AO718" s="110"/>
      <c r="AP718" s="107"/>
      <c r="AQ718" s="107"/>
      <c r="AR718" s="107"/>
      <c r="AS718" s="107"/>
      <c r="AT718" s="107"/>
      <c r="AU718" s="111"/>
      <c r="AV718" s="111"/>
      <c r="AW718" s="111"/>
      <c r="AX718" s="111"/>
      <c r="AY718" s="111"/>
      <c r="AZ718" s="111"/>
      <c r="BA718" s="111"/>
      <c r="BB718" s="111"/>
      <c r="BC718" s="111"/>
      <c r="BD718" s="111"/>
      <c r="BH718" s="112"/>
      <c r="BI718" s="111"/>
      <c r="BJ718" s="112"/>
      <c r="BK718" s="112"/>
      <c r="BL718" s="111"/>
      <c r="BM718" s="112"/>
      <c r="BN718" s="112"/>
      <c r="BO718" s="111"/>
      <c r="BP718" s="112"/>
      <c r="BQ718" s="112"/>
      <c r="BR718" s="111"/>
      <c r="BU718" s="112"/>
      <c r="BV718" s="107"/>
      <c r="BW718" s="107"/>
      <c r="BX718" s="107"/>
      <c r="BY718" s="107"/>
      <c r="BZ718" s="107"/>
      <c r="CA718" s="107"/>
      <c r="CB718" s="107"/>
      <c r="CC718" s="107"/>
      <c r="CD718" s="107"/>
      <c r="CE718" s="107"/>
      <c r="CH718" s="112"/>
      <c r="CI718" s="107"/>
      <c r="CJ718" s="107"/>
      <c r="CK718" s="107"/>
      <c r="CL718" s="107"/>
      <c r="CM718" s="107"/>
      <c r="CN718" s="107"/>
      <c r="CO718" s="107"/>
      <c r="CP718" s="107"/>
      <c r="CQ718" s="107"/>
      <c r="CR718" s="107"/>
      <c r="CS718" s="107"/>
      <c r="CT718" s="107"/>
      <c r="CU718" s="107"/>
      <c r="CV718" s="107"/>
      <c r="CW718" s="107"/>
      <c r="CX718" s="112"/>
      <c r="CY718" s="107"/>
      <c r="CZ718" s="107"/>
      <c r="DA718" s="112"/>
      <c r="DB718" s="107"/>
      <c r="DC718" s="107"/>
      <c r="DD718" s="112"/>
      <c r="DE718" s="107"/>
      <c r="DF718" s="107"/>
      <c r="DH718" s="112"/>
      <c r="DI718" s="107"/>
      <c r="DJ718" s="107"/>
      <c r="DK718" s="112"/>
      <c r="DL718" s="107"/>
      <c r="DM718" s="107"/>
      <c r="DN718" s="112"/>
      <c r="DO718" s="107"/>
      <c r="DQ718" s="112"/>
      <c r="DR718" s="107"/>
      <c r="DU718" s="112"/>
      <c r="DV718" s="107"/>
      <c r="DW718" s="107"/>
      <c r="DX718" s="112"/>
      <c r="DY718" s="107"/>
      <c r="EA718" s="112"/>
      <c r="EB718" s="107"/>
      <c r="ED718" s="112"/>
      <c r="EE718" s="107"/>
      <c r="EH718" s="112"/>
      <c r="EI718" s="107"/>
      <c r="EJ718" s="107"/>
      <c r="EK718" s="112"/>
      <c r="EL718" s="107"/>
      <c r="EN718" s="112"/>
      <c r="EO718" s="107"/>
      <c r="EQ718" s="112"/>
      <c r="ER718" s="107"/>
      <c r="ET718" s="112"/>
      <c r="EU718" s="107"/>
      <c r="EW718" s="112"/>
      <c r="EX718" s="107"/>
      <c r="EZ718" s="112"/>
      <c r="FA718" s="107"/>
      <c r="FC718" s="112"/>
      <c r="FD718" s="107"/>
      <c r="FG718" s="112"/>
      <c r="FH718" s="107"/>
      <c r="FI718" s="107"/>
      <c r="FJ718" s="112"/>
      <c r="FK718" s="107"/>
      <c r="FM718" s="53"/>
      <c r="FN718" s="112"/>
      <c r="FO718" s="107"/>
      <c r="FP718" s="107"/>
      <c r="FQ718" s="112"/>
      <c r="FR718" s="107"/>
      <c r="FS718" s="53"/>
      <c r="FT718" s="107"/>
      <c r="FU718" s="107"/>
      <c r="FV718" s="107"/>
      <c r="FW718" s="107"/>
      <c r="FX718" s="107"/>
      <c r="FY718" s="107"/>
      <c r="FZ718" s="107"/>
      <c r="GA718" s="107"/>
      <c r="GB718" s="53"/>
      <c r="GC718" s="107"/>
      <c r="GD718" s="107"/>
      <c r="GE718" s="270"/>
      <c r="GF718" s="270"/>
      <c r="GG718" s="270"/>
      <c r="GH718" s="270"/>
      <c r="GI718" s="270"/>
      <c r="GJ718" s="270"/>
      <c r="GK718" s="270"/>
      <c r="GL718" s="53"/>
      <c r="GM718" s="53"/>
      <c r="GN718" s="53"/>
      <c r="HK718" s="115"/>
      <c r="HL718" s="115"/>
      <c r="HN718" s="116"/>
      <c r="HO718" s="116"/>
      <c r="HP718" s="116"/>
      <c r="HQ718" s="117"/>
      <c r="HR718" s="118"/>
      <c r="HS718" s="105"/>
      <c r="HT718" s="119"/>
      <c r="HU718" s="119"/>
      <c r="HV718" s="119"/>
      <c r="HW718" s="119"/>
    </row>
    <row r="719" spans="1:231" hidden="1" x14ac:dyDescent="0.25">
      <c r="A719" s="110"/>
      <c r="B719" s="110"/>
      <c r="C719" s="107"/>
      <c r="D719" s="108"/>
      <c r="E719" s="109"/>
      <c r="F719" s="107"/>
      <c r="G719" s="107"/>
      <c r="H719" s="107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Y719" s="107"/>
      <c r="Z719" s="107"/>
      <c r="AA719" s="107"/>
      <c r="AB719" s="110"/>
      <c r="AC719" s="110"/>
      <c r="AD719" s="107"/>
      <c r="AE719" s="107"/>
      <c r="AF719" s="107"/>
      <c r="AG719" s="107"/>
      <c r="AH719" s="107"/>
      <c r="AI719" s="107"/>
      <c r="AJ719" s="110"/>
      <c r="AK719" s="110"/>
      <c r="AL719" s="107"/>
      <c r="AM719" s="107"/>
      <c r="AN719" s="110"/>
      <c r="AO719" s="110"/>
      <c r="AP719" s="107"/>
      <c r="AQ719" s="107"/>
      <c r="AR719" s="107"/>
      <c r="AS719" s="107"/>
      <c r="AT719" s="107"/>
      <c r="AU719" s="111"/>
      <c r="AV719" s="111"/>
      <c r="AW719" s="111"/>
      <c r="AX719" s="111"/>
      <c r="AY719" s="111"/>
      <c r="AZ719" s="111"/>
      <c r="BA719" s="111"/>
      <c r="BB719" s="111"/>
      <c r="BC719" s="111"/>
      <c r="BD719" s="111"/>
      <c r="BH719" s="112"/>
      <c r="BI719" s="111"/>
      <c r="BJ719" s="112"/>
      <c r="BK719" s="112"/>
      <c r="BL719" s="111"/>
      <c r="BM719" s="112"/>
      <c r="BN719" s="112"/>
      <c r="BO719" s="111"/>
      <c r="BP719" s="112"/>
      <c r="BQ719" s="112"/>
      <c r="BR719" s="111"/>
      <c r="BU719" s="112"/>
      <c r="BV719" s="107"/>
      <c r="BW719" s="107"/>
      <c r="BX719" s="107"/>
      <c r="BY719" s="107"/>
      <c r="BZ719" s="107"/>
      <c r="CA719" s="107"/>
      <c r="CB719" s="107"/>
      <c r="CC719" s="107"/>
      <c r="CD719" s="107"/>
      <c r="CE719" s="107"/>
      <c r="CH719" s="112"/>
      <c r="CI719" s="107"/>
      <c r="CJ719" s="107"/>
      <c r="CK719" s="107"/>
      <c r="CL719" s="107"/>
      <c r="CM719" s="107"/>
      <c r="CN719" s="107"/>
      <c r="CO719" s="107"/>
      <c r="CP719" s="107"/>
      <c r="CQ719" s="107"/>
      <c r="CR719" s="107"/>
      <c r="CS719" s="107"/>
      <c r="CT719" s="107"/>
      <c r="CU719" s="107"/>
      <c r="CV719" s="107"/>
      <c r="CW719" s="107"/>
      <c r="CX719" s="112"/>
      <c r="CY719" s="107"/>
      <c r="CZ719" s="107"/>
      <c r="DA719" s="112"/>
      <c r="DB719" s="107"/>
      <c r="DC719" s="107"/>
      <c r="DD719" s="112"/>
      <c r="DE719" s="107"/>
      <c r="DF719" s="107"/>
      <c r="DH719" s="112"/>
      <c r="DI719" s="107"/>
      <c r="DJ719" s="107"/>
      <c r="DK719" s="112"/>
      <c r="DL719" s="107"/>
      <c r="DM719" s="107"/>
      <c r="DN719" s="112"/>
      <c r="DO719" s="107"/>
      <c r="DQ719" s="112"/>
      <c r="DR719" s="107"/>
      <c r="DU719" s="112"/>
      <c r="DV719" s="107"/>
      <c r="DW719" s="107"/>
      <c r="DX719" s="112"/>
      <c r="DY719" s="107"/>
      <c r="EA719" s="112"/>
      <c r="EB719" s="107"/>
      <c r="ED719" s="112"/>
      <c r="EE719" s="107"/>
      <c r="EH719" s="112"/>
      <c r="EI719" s="107"/>
      <c r="EJ719" s="107"/>
      <c r="EK719" s="112"/>
      <c r="EL719" s="107"/>
      <c r="EN719" s="112"/>
      <c r="EO719" s="107"/>
      <c r="EQ719" s="112"/>
      <c r="ER719" s="107"/>
      <c r="ET719" s="112"/>
      <c r="EU719" s="107"/>
      <c r="EW719" s="112"/>
      <c r="EX719" s="107"/>
      <c r="EZ719" s="112"/>
      <c r="FA719" s="107"/>
      <c r="FC719" s="112"/>
      <c r="FD719" s="107"/>
      <c r="FG719" s="112"/>
      <c r="FH719" s="107"/>
      <c r="FI719" s="107"/>
      <c r="FJ719" s="112"/>
      <c r="FK719" s="107"/>
      <c r="FM719" s="53"/>
      <c r="FN719" s="112"/>
      <c r="FO719" s="107"/>
      <c r="FP719" s="107"/>
      <c r="FQ719" s="112"/>
      <c r="FR719" s="107"/>
      <c r="FS719" s="53"/>
      <c r="FT719" s="107"/>
      <c r="FU719" s="107"/>
      <c r="FV719" s="107"/>
      <c r="FW719" s="107"/>
      <c r="FX719" s="107"/>
      <c r="FY719" s="107"/>
      <c r="FZ719" s="107"/>
      <c r="GA719" s="107"/>
      <c r="GB719" s="53"/>
      <c r="GC719" s="107"/>
      <c r="GD719" s="107"/>
      <c r="GE719" s="270"/>
      <c r="GF719" s="270"/>
      <c r="GG719" s="270"/>
      <c r="GH719" s="270"/>
      <c r="GI719" s="270"/>
      <c r="GJ719" s="270"/>
      <c r="GK719" s="270"/>
      <c r="GL719" s="53"/>
      <c r="GM719" s="53"/>
      <c r="GN719" s="53"/>
      <c r="HK719" s="115"/>
      <c r="HL719" s="115"/>
      <c r="HN719" s="116"/>
      <c r="HO719" s="116"/>
      <c r="HP719" s="116"/>
      <c r="HQ719" s="117"/>
      <c r="HR719" s="118"/>
      <c r="HS719" s="105"/>
      <c r="HT719" s="119"/>
      <c r="HU719" s="119"/>
      <c r="HV719" s="119"/>
      <c r="HW719" s="119"/>
    </row>
    <row r="720" spans="1:231" hidden="1" x14ac:dyDescent="0.25">
      <c r="A720" s="110"/>
      <c r="B720" s="110"/>
      <c r="C720" s="107"/>
      <c r="D720" s="108"/>
      <c r="E720" s="109"/>
      <c r="F720" s="107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Y720" s="107"/>
      <c r="Z720" s="107"/>
      <c r="AA720" s="107"/>
      <c r="AB720" s="110"/>
      <c r="AC720" s="110"/>
      <c r="AD720" s="107"/>
      <c r="AE720" s="107"/>
      <c r="AF720" s="107"/>
      <c r="AG720" s="107"/>
      <c r="AH720" s="107"/>
      <c r="AI720" s="107"/>
      <c r="AJ720" s="110"/>
      <c r="AK720" s="110"/>
      <c r="AL720" s="107"/>
      <c r="AM720" s="107"/>
      <c r="AN720" s="110"/>
      <c r="AO720" s="110"/>
      <c r="AP720" s="107"/>
      <c r="AQ720" s="107"/>
      <c r="AR720" s="107"/>
      <c r="AS720" s="107"/>
      <c r="AT720" s="107"/>
      <c r="AU720" s="111"/>
      <c r="AV720" s="111"/>
      <c r="AW720" s="111"/>
      <c r="AX720" s="111"/>
      <c r="AY720" s="111"/>
      <c r="AZ720" s="111"/>
      <c r="BA720" s="111"/>
      <c r="BB720" s="111"/>
      <c r="BC720" s="111"/>
      <c r="BD720" s="111"/>
      <c r="BH720" s="112"/>
      <c r="BI720" s="111"/>
      <c r="BJ720" s="112"/>
      <c r="BK720" s="112"/>
      <c r="BL720" s="111"/>
      <c r="BM720" s="112"/>
      <c r="BN720" s="112"/>
      <c r="BO720" s="111"/>
      <c r="BP720" s="112"/>
      <c r="BQ720" s="112"/>
      <c r="BR720" s="111"/>
      <c r="BU720" s="112"/>
      <c r="BV720" s="107"/>
      <c r="BW720" s="107"/>
      <c r="BX720" s="107"/>
      <c r="BY720" s="107"/>
      <c r="BZ720" s="107"/>
      <c r="CA720" s="107"/>
      <c r="CB720" s="107"/>
      <c r="CC720" s="107"/>
      <c r="CD720" s="107"/>
      <c r="CE720" s="107"/>
      <c r="CH720" s="112"/>
      <c r="CI720" s="107"/>
      <c r="CJ720" s="107"/>
      <c r="CK720" s="107"/>
      <c r="CL720" s="107"/>
      <c r="CM720" s="107"/>
      <c r="CN720" s="107"/>
      <c r="CO720" s="107"/>
      <c r="CP720" s="107"/>
      <c r="CQ720" s="107"/>
      <c r="CR720" s="107"/>
      <c r="CS720" s="107"/>
      <c r="CT720" s="107"/>
      <c r="CU720" s="107"/>
      <c r="CV720" s="107"/>
      <c r="CW720" s="107"/>
      <c r="CX720" s="112"/>
      <c r="CY720" s="107"/>
      <c r="CZ720" s="107"/>
      <c r="DA720" s="112"/>
      <c r="DB720" s="107"/>
      <c r="DC720" s="107"/>
      <c r="DD720" s="112"/>
      <c r="DE720" s="107"/>
      <c r="DF720" s="107"/>
      <c r="DH720" s="112"/>
      <c r="DI720" s="107"/>
      <c r="DJ720" s="107"/>
      <c r="DK720" s="112"/>
      <c r="DL720" s="107"/>
      <c r="DM720" s="107"/>
      <c r="DN720" s="112"/>
      <c r="DO720" s="107"/>
      <c r="DQ720" s="112"/>
      <c r="DR720" s="107"/>
      <c r="DU720" s="112"/>
      <c r="DV720" s="107"/>
      <c r="DW720" s="107"/>
      <c r="DX720" s="112"/>
      <c r="DY720" s="107"/>
      <c r="EA720" s="112"/>
      <c r="EB720" s="107"/>
      <c r="ED720" s="112"/>
      <c r="EE720" s="107"/>
      <c r="EH720" s="112"/>
      <c r="EI720" s="107"/>
      <c r="EJ720" s="107"/>
      <c r="EK720" s="112"/>
      <c r="EL720" s="107"/>
      <c r="EN720" s="112"/>
      <c r="EO720" s="107"/>
      <c r="EQ720" s="112"/>
      <c r="ER720" s="107"/>
      <c r="ET720" s="112"/>
      <c r="EU720" s="107"/>
      <c r="EW720" s="112"/>
      <c r="EX720" s="107"/>
      <c r="EZ720" s="112"/>
      <c r="FA720" s="107"/>
      <c r="FC720" s="112"/>
      <c r="FD720" s="107"/>
      <c r="FG720" s="112"/>
      <c r="FH720" s="107"/>
      <c r="FI720" s="107"/>
      <c r="FJ720" s="112"/>
      <c r="FK720" s="107"/>
      <c r="FM720" s="53"/>
      <c r="FN720" s="112"/>
      <c r="FO720" s="107"/>
      <c r="FP720" s="107"/>
      <c r="FQ720" s="112"/>
      <c r="FR720" s="107"/>
      <c r="FS720" s="53"/>
      <c r="FT720" s="107"/>
      <c r="FU720" s="107"/>
      <c r="FV720" s="107"/>
      <c r="FW720" s="107"/>
      <c r="FX720" s="107"/>
      <c r="FY720" s="107"/>
      <c r="FZ720" s="107"/>
      <c r="GA720" s="107"/>
      <c r="GB720" s="53"/>
      <c r="GC720" s="107"/>
      <c r="GD720" s="107"/>
      <c r="GE720" s="270"/>
      <c r="GF720" s="270"/>
      <c r="GG720" s="270"/>
      <c r="GH720" s="270"/>
      <c r="GI720" s="270"/>
      <c r="GJ720" s="270"/>
      <c r="GK720" s="270"/>
      <c r="GL720" s="53"/>
      <c r="GM720" s="53"/>
      <c r="GN720" s="53"/>
      <c r="HK720" s="115"/>
      <c r="HL720" s="115"/>
      <c r="HN720" s="116"/>
      <c r="HO720" s="116"/>
      <c r="HP720" s="116"/>
      <c r="HQ720" s="117"/>
      <c r="HR720" s="118"/>
      <c r="HS720" s="105"/>
      <c r="HT720" s="119"/>
      <c r="HU720" s="119"/>
      <c r="HV720" s="119"/>
      <c r="HW720" s="119"/>
    </row>
    <row r="721" spans="1:231" ht="12.75" hidden="1" customHeight="1" x14ac:dyDescent="0.25">
      <c r="A721" s="110"/>
      <c r="B721" s="110"/>
      <c r="C721" s="107"/>
      <c r="D721" s="108"/>
      <c r="E721" s="109"/>
      <c r="F721" s="107"/>
      <c r="G721" s="107"/>
      <c r="H721" s="107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Y721" s="107"/>
      <c r="Z721" s="107"/>
      <c r="AA721" s="107"/>
      <c r="AB721" s="110"/>
      <c r="AC721" s="110"/>
      <c r="AD721" s="107"/>
      <c r="AE721" s="107"/>
      <c r="AF721" s="107"/>
      <c r="AG721" s="107"/>
      <c r="AH721" s="107"/>
      <c r="AI721" s="107"/>
      <c r="AJ721" s="110"/>
      <c r="AK721" s="110"/>
      <c r="AL721" s="107"/>
      <c r="AM721" s="107"/>
      <c r="AN721" s="110"/>
      <c r="AO721" s="110"/>
      <c r="AP721" s="107"/>
      <c r="AQ721" s="107"/>
      <c r="AR721" s="107"/>
      <c r="AS721" s="107"/>
      <c r="AT721" s="107"/>
      <c r="AU721" s="111"/>
      <c r="AV721" s="111"/>
      <c r="AW721" s="111"/>
      <c r="AX721" s="111"/>
      <c r="AY721" s="111"/>
      <c r="AZ721" s="111"/>
      <c r="BA721" s="111"/>
      <c r="BB721" s="111"/>
      <c r="BC721" s="111"/>
      <c r="BD721" s="111"/>
      <c r="BH721" s="112"/>
      <c r="BI721" s="111"/>
      <c r="BJ721" s="112"/>
      <c r="BK721" s="112"/>
      <c r="BL721" s="111"/>
      <c r="BM721" s="112"/>
      <c r="BN721" s="112"/>
      <c r="BO721" s="111"/>
      <c r="BP721" s="112"/>
      <c r="BQ721" s="112"/>
      <c r="BR721" s="111"/>
      <c r="BU721" s="112"/>
      <c r="BV721" s="107"/>
      <c r="BW721" s="107"/>
      <c r="BX721" s="107"/>
      <c r="BY721" s="107"/>
      <c r="BZ721" s="107"/>
      <c r="CA721" s="107"/>
      <c r="CB721" s="107"/>
      <c r="CC721" s="107"/>
      <c r="CD721" s="107"/>
      <c r="CE721" s="107"/>
      <c r="CH721" s="112"/>
      <c r="CI721" s="107"/>
      <c r="CJ721" s="107"/>
      <c r="CK721" s="107"/>
      <c r="CL721" s="107"/>
      <c r="CM721" s="107"/>
      <c r="CN721" s="107"/>
      <c r="CO721" s="107"/>
      <c r="CP721" s="107"/>
      <c r="CQ721" s="107"/>
      <c r="CR721" s="107"/>
      <c r="CS721" s="107"/>
      <c r="CT721" s="107"/>
      <c r="CU721" s="107"/>
      <c r="CV721" s="107"/>
      <c r="CW721" s="107"/>
      <c r="CX721" s="112"/>
      <c r="CY721" s="107"/>
      <c r="CZ721" s="107"/>
      <c r="DA721" s="112"/>
      <c r="DB721" s="107"/>
      <c r="DC721" s="107"/>
      <c r="DD721" s="112"/>
      <c r="DE721" s="107"/>
      <c r="DF721" s="107"/>
      <c r="DH721" s="112"/>
      <c r="DI721" s="107"/>
      <c r="DJ721" s="107"/>
      <c r="DK721" s="112"/>
      <c r="DL721" s="107"/>
      <c r="DM721" s="107"/>
      <c r="DN721" s="112"/>
      <c r="DO721" s="107"/>
      <c r="DQ721" s="112"/>
      <c r="DR721" s="107"/>
      <c r="DU721" s="112"/>
      <c r="DV721" s="107"/>
      <c r="DW721" s="107"/>
      <c r="DX721" s="112"/>
      <c r="DY721" s="107"/>
      <c r="EA721" s="112"/>
      <c r="EB721" s="107"/>
      <c r="ED721" s="112"/>
      <c r="EE721" s="107"/>
      <c r="EH721" s="112"/>
      <c r="EI721" s="107"/>
      <c r="EJ721" s="107"/>
      <c r="EK721" s="112"/>
      <c r="EL721" s="107"/>
      <c r="EN721" s="112"/>
      <c r="EO721" s="107"/>
      <c r="EQ721" s="112"/>
      <c r="ER721" s="107"/>
      <c r="ET721" s="112"/>
      <c r="EU721" s="107"/>
      <c r="EW721" s="112"/>
      <c r="EX721" s="107"/>
      <c r="EZ721" s="112"/>
      <c r="FA721" s="107"/>
      <c r="FC721" s="112"/>
      <c r="FD721" s="107"/>
      <c r="FG721" s="112"/>
      <c r="FH721" s="107"/>
      <c r="FI721" s="107"/>
      <c r="FJ721" s="112"/>
      <c r="FK721" s="107"/>
      <c r="FM721" s="53"/>
      <c r="FN721" s="112"/>
      <c r="FO721" s="107"/>
      <c r="FP721" s="107"/>
      <c r="FQ721" s="112"/>
      <c r="FR721" s="107"/>
      <c r="FS721" s="53"/>
      <c r="FT721" s="107"/>
      <c r="FU721" s="107"/>
      <c r="FV721" s="107"/>
      <c r="FW721" s="107"/>
      <c r="FX721" s="107"/>
      <c r="FY721" s="107"/>
      <c r="FZ721" s="107"/>
      <c r="GA721" s="107"/>
      <c r="GB721" s="53"/>
      <c r="GC721" s="107"/>
      <c r="GD721" s="107"/>
      <c r="GE721" s="270"/>
      <c r="GF721" s="270"/>
      <c r="GG721" s="270"/>
      <c r="GH721" s="270"/>
      <c r="GI721" s="270"/>
      <c r="GJ721" s="270"/>
      <c r="GK721" s="270"/>
      <c r="GL721" s="53"/>
      <c r="GM721" s="53"/>
      <c r="GN721" s="53"/>
      <c r="HK721" s="115"/>
      <c r="HL721" s="115"/>
      <c r="HN721" s="116"/>
      <c r="HO721" s="116"/>
      <c r="HP721" s="116"/>
      <c r="HQ721" s="117"/>
      <c r="HR721" s="118"/>
      <c r="HS721" s="105"/>
      <c r="HT721" s="119"/>
      <c r="HU721" s="119"/>
      <c r="HV721" s="119"/>
      <c r="HW721" s="119"/>
    </row>
    <row r="722" spans="1:231" ht="12.75" hidden="1" customHeight="1" x14ac:dyDescent="0.25">
      <c r="A722" s="110"/>
      <c r="B722" s="110"/>
      <c r="C722" s="107"/>
      <c r="D722" s="108"/>
      <c r="E722" s="109"/>
      <c r="F722" s="107"/>
      <c r="G722" s="107"/>
      <c r="H722" s="107"/>
      <c r="I722" s="107"/>
      <c r="J722" s="107"/>
      <c r="K722" s="107"/>
      <c r="L722" s="107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Y722" s="107"/>
      <c r="Z722" s="107"/>
      <c r="AA722" s="107"/>
      <c r="AB722" s="110"/>
      <c r="AC722" s="110"/>
      <c r="AD722" s="107"/>
      <c r="AE722" s="107"/>
      <c r="AF722" s="107"/>
      <c r="AG722" s="107"/>
      <c r="AH722" s="107"/>
      <c r="AI722" s="107"/>
      <c r="AJ722" s="110"/>
      <c r="AK722" s="110"/>
      <c r="AL722" s="107"/>
      <c r="AM722" s="107"/>
      <c r="AN722" s="110"/>
      <c r="AO722" s="110"/>
      <c r="AP722" s="107"/>
      <c r="AQ722" s="107"/>
      <c r="AR722" s="107"/>
      <c r="AS722" s="107"/>
      <c r="AT722" s="107"/>
      <c r="AU722" s="111"/>
      <c r="AV722" s="111"/>
      <c r="AW722" s="111"/>
      <c r="AX722" s="111"/>
      <c r="AY722" s="111"/>
      <c r="AZ722" s="111"/>
      <c r="BA722" s="111"/>
      <c r="BB722" s="111"/>
      <c r="BC722" s="111"/>
      <c r="BD722" s="111"/>
      <c r="BH722" s="112"/>
      <c r="BI722" s="111"/>
      <c r="BJ722" s="112"/>
      <c r="BK722" s="112"/>
      <c r="BL722" s="111"/>
      <c r="BM722" s="112"/>
      <c r="BN722" s="112"/>
      <c r="BO722" s="111"/>
      <c r="BP722" s="112"/>
      <c r="BQ722" s="112"/>
      <c r="BR722" s="111"/>
      <c r="BU722" s="112"/>
      <c r="BV722" s="107"/>
      <c r="BW722" s="107"/>
      <c r="BX722" s="107"/>
      <c r="BY722" s="107"/>
      <c r="BZ722" s="107"/>
      <c r="CA722" s="107"/>
      <c r="CB722" s="107"/>
      <c r="CC722" s="107"/>
      <c r="CD722" s="107"/>
      <c r="CE722" s="107"/>
      <c r="CH722" s="112"/>
      <c r="CI722" s="107"/>
      <c r="CJ722" s="107"/>
      <c r="CK722" s="107"/>
      <c r="CL722" s="107"/>
      <c r="CM722" s="107"/>
      <c r="CN722" s="107"/>
      <c r="CO722" s="107"/>
      <c r="CP722" s="107"/>
      <c r="CQ722" s="107"/>
      <c r="CR722" s="107"/>
      <c r="CS722" s="107"/>
      <c r="CT722" s="107"/>
      <c r="CU722" s="107"/>
      <c r="CV722" s="107"/>
      <c r="CW722" s="107"/>
      <c r="CX722" s="112"/>
      <c r="CY722" s="107"/>
      <c r="CZ722" s="107"/>
      <c r="DA722" s="112"/>
      <c r="DB722" s="107"/>
      <c r="DC722" s="107"/>
      <c r="DD722" s="112"/>
      <c r="DE722" s="107"/>
      <c r="DF722" s="107"/>
      <c r="DH722" s="112"/>
      <c r="DI722" s="107"/>
      <c r="DJ722" s="107"/>
      <c r="DK722" s="112"/>
      <c r="DL722" s="107"/>
      <c r="DM722" s="107"/>
      <c r="DN722" s="112"/>
      <c r="DO722" s="107"/>
      <c r="DQ722" s="112"/>
      <c r="DR722" s="107"/>
      <c r="DU722" s="112"/>
      <c r="DV722" s="107"/>
      <c r="DW722" s="107"/>
      <c r="DX722" s="112"/>
      <c r="DY722" s="107"/>
      <c r="EA722" s="112"/>
      <c r="EB722" s="107"/>
      <c r="ED722" s="112"/>
      <c r="EE722" s="107"/>
      <c r="EH722" s="112"/>
      <c r="EI722" s="107"/>
      <c r="EJ722" s="107"/>
      <c r="EK722" s="112"/>
      <c r="EL722" s="107"/>
      <c r="EN722" s="112"/>
      <c r="EO722" s="107"/>
      <c r="EQ722" s="112"/>
      <c r="ER722" s="107"/>
      <c r="ET722" s="112"/>
      <c r="EU722" s="107"/>
      <c r="EW722" s="112"/>
      <c r="EX722" s="107"/>
      <c r="EZ722" s="112"/>
      <c r="FA722" s="107"/>
      <c r="FC722" s="112"/>
      <c r="FD722" s="107"/>
      <c r="FG722" s="112"/>
      <c r="FH722" s="107"/>
      <c r="FI722" s="107"/>
      <c r="FJ722" s="112"/>
      <c r="FK722" s="107"/>
      <c r="FM722" s="53"/>
      <c r="FN722" s="112"/>
      <c r="FO722" s="107"/>
      <c r="FP722" s="107"/>
      <c r="FQ722" s="112"/>
      <c r="FR722" s="107"/>
      <c r="FS722" s="53"/>
      <c r="FT722" s="107"/>
      <c r="FU722" s="107"/>
      <c r="FV722" s="107"/>
      <c r="FW722" s="107"/>
      <c r="FX722" s="107"/>
      <c r="FY722" s="107"/>
      <c r="FZ722" s="107"/>
      <c r="GA722" s="107"/>
      <c r="GB722" s="53"/>
      <c r="GC722" s="107"/>
      <c r="GD722" s="107"/>
      <c r="GE722" s="270"/>
      <c r="GF722" s="270"/>
      <c r="GG722" s="270"/>
      <c r="GH722" s="270"/>
      <c r="GI722" s="270"/>
      <c r="GJ722" s="270"/>
      <c r="GK722" s="270"/>
      <c r="GL722" s="53"/>
      <c r="GM722" s="53"/>
      <c r="GN722" s="53"/>
      <c r="HK722" s="115"/>
      <c r="HL722" s="115"/>
      <c r="HN722" s="116"/>
      <c r="HO722" s="116"/>
      <c r="HP722" s="116"/>
      <c r="HQ722" s="117"/>
      <c r="HR722" s="118"/>
      <c r="HS722" s="105"/>
      <c r="HT722" s="119"/>
      <c r="HU722" s="119"/>
      <c r="HV722" s="119"/>
      <c r="HW722" s="119"/>
    </row>
    <row r="723" spans="1:231" ht="12.75" hidden="1" customHeight="1" x14ac:dyDescent="0.25">
      <c r="A723" s="110"/>
      <c r="B723" s="110"/>
      <c r="C723" s="107"/>
      <c r="D723" s="108"/>
      <c r="E723" s="109"/>
      <c r="F723" s="107"/>
      <c r="G723" s="107"/>
      <c r="H723" s="107"/>
      <c r="I723" s="107"/>
      <c r="J723" s="107"/>
      <c r="K723" s="107"/>
      <c r="L723" s="107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Y723" s="107"/>
      <c r="Z723" s="107"/>
      <c r="AA723" s="107"/>
      <c r="AB723" s="110"/>
      <c r="AC723" s="110"/>
      <c r="AD723" s="107"/>
      <c r="AE723" s="107"/>
      <c r="AF723" s="107"/>
      <c r="AG723" s="107"/>
      <c r="AH723" s="107"/>
      <c r="AI723" s="107"/>
      <c r="AJ723" s="110"/>
      <c r="AK723" s="110"/>
      <c r="AL723" s="107"/>
      <c r="AM723" s="107"/>
      <c r="AN723" s="110"/>
      <c r="AO723" s="110"/>
      <c r="AP723" s="107"/>
      <c r="AQ723" s="107"/>
      <c r="AR723" s="107"/>
      <c r="AS723" s="107"/>
      <c r="AT723" s="107"/>
      <c r="AU723" s="111"/>
      <c r="AV723" s="111"/>
      <c r="AW723" s="111"/>
      <c r="AX723" s="111"/>
      <c r="AY723" s="111"/>
      <c r="AZ723" s="111"/>
      <c r="BA723" s="111"/>
      <c r="BB723" s="111"/>
      <c r="BC723" s="111"/>
      <c r="BD723" s="111"/>
      <c r="BH723" s="112"/>
      <c r="BI723" s="111"/>
      <c r="BJ723" s="112"/>
      <c r="BK723" s="112"/>
      <c r="BL723" s="111"/>
      <c r="BM723" s="112"/>
      <c r="BN723" s="112"/>
      <c r="BO723" s="111"/>
      <c r="BP723" s="112"/>
      <c r="BQ723" s="112"/>
      <c r="BR723" s="111"/>
      <c r="BU723" s="112"/>
      <c r="BV723" s="107"/>
      <c r="BW723" s="107"/>
      <c r="BX723" s="107"/>
      <c r="BY723" s="107"/>
      <c r="BZ723" s="107"/>
      <c r="CA723" s="107"/>
      <c r="CB723" s="107"/>
      <c r="CC723" s="107"/>
      <c r="CD723" s="107"/>
      <c r="CE723" s="107"/>
      <c r="CH723" s="112"/>
      <c r="CI723" s="107"/>
      <c r="CJ723" s="107"/>
      <c r="CK723" s="107"/>
      <c r="CL723" s="107"/>
      <c r="CM723" s="107"/>
      <c r="CN723" s="107"/>
      <c r="CO723" s="107"/>
      <c r="CP723" s="107"/>
      <c r="CQ723" s="107"/>
      <c r="CR723" s="107"/>
      <c r="CS723" s="107"/>
      <c r="CT723" s="107"/>
      <c r="CU723" s="107"/>
      <c r="CV723" s="107"/>
      <c r="CW723" s="107"/>
      <c r="CX723" s="112"/>
      <c r="CY723" s="107"/>
      <c r="CZ723" s="107"/>
      <c r="DA723" s="112"/>
      <c r="DB723" s="107"/>
      <c r="DC723" s="107"/>
      <c r="DD723" s="112"/>
      <c r="DE723" s="107"/>
      <c r="DF723" s="107"/>
      <c r="DH723" s="112"/>
      <c r="DI723" s="107"/>
      <c r="DJ723" s="107"/>
      <c r="DK723" s="112"/>
      <c r="DL723" s="107"/>
      <c r="DM723" s="107"/>
      <c r="DN723" s="112"/>
      <c r="DO723" s="107"/>
      <c r="DQ723" s="112"/>
      <c r="DR723" s="107"/>
      <c r="DU723" s="112"/>
      <c r="DV723" s="107"/>
      <c r="DW723" s="107"/>
      <c r="DX723" s="112"/>
      <c r="DY723" s="107"/>
      <c r="EA723" s="112"/>
      <c r="EB723" s="107"/>
      <c r="ED723" s="112"/>
      <c r="EE723" s="107"/>
      <c r="EH723" s="112"/>
      <c r="EI723" s="107"/>
      <c r="EJ723" s="107"/>
      <c r="EK723" s="112"/>
      <c r="EL723" s="107"/>
      <c r="EN723" s="112"/>
      <c r="EO723" s="107"/>
      <c r="EQ723" s="112"/>
      <c r="ER723" s="107"/>
      <c r="ET723" s="112"/>
      <c r="EU723" s="107"/>
      <c r="EW723" s="112"/>
      <c r="EX723" s="107"/>
      <c r="EZ723" s="112"/>
      <c r="FA723" s="107"/>
      <c r="FC723" s="112"/>
      <c r="FD723" s="107"/>
      <c r="FG723" s="112"/>
      <c r="FH723" s="107"/>
      <c r="FI723" s="107"/>
      <c r="FJ723" s="112"/>
      <c r="FK723" s="107"/>
      <c r="FM723" s="53"/>
      <c r="FN723" s="112"/>
      <c r="FO723" s="107"/>
      <c r="FP723" s="107"/>
      <c r="FQ723" s="112"/>
      <c r="FR723" s="107"/>
      <c r="FS723" s="53"/>
      <c r="FT723" s="107"/>
      <c r="FU723" s="107"/>
      <c r="FV723" s="107"/>
      <c r="FW723" s="107"/>
      <c r="FX723" s="107"/>
      <c r="FY723" s="107"/>
      <c r="FZ723" s="107"/>
      <c r="GA723" s="107"/>
      <c r="GB723" s="53"/>
      <c r="GC723" s="107"/>
      <c r="GD723" s="107"/>
      <c r="GE723" s="270"/>
      <c r="GF723" s="270"/>
      <c r="GG723" s="270"/>
      <c r="GH723" s="270"/>
      <c r="GI723" s="270"/>
      <c r="GJ723" s="270"/>
      <c r="GK723" s="270"/>
      <c r="GL723" s="53"/>
      <c r="GM723" s="53"/>
      <c r="GN723" s="53"/>
      <c r="HK723" s="115"/>
      <c r="HL723" s="115"/>
      <c r="HN723" s="116"/>
      <c r="HO723" s="116"/>
      <c r="HP723" s="116"/>
      <c r="HQ723" s="117"/>
      <c r="HR723" s="118"/>
      <c r="HS723" s="105"/>
      <c r="HT723" s="119"/>
      <c r="HU723" s="119"/>
      <c r="HV723" s="119"/>
      <c r="HW723" s="119"/>
    </row>
    <row r="724" spans="1:231" ht="12.75" hidden="1" customHeight="1" x14ac:dyDescent="0.25">
      <c r="A724" s="110"/>
      <c r="B724" s="110"/>
      <c r="C724" s="107"/>
      <c r="D724" s="108"/>
      <c r="E724" s="109"/>
      <c r="F724" s="107"/>
      <c r="G724" s="107"/>
      <c r="H724" s="107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Y724" s="107"/>
      <c r="Z724" s="107"/>
      <c r="AA724" s="107"/>
      <c r="AB724" s="110"/>
      <c r="AC724" s="110"/>
      <c r="AD724" s="107"/>
      <c r="AE724" s="107"/>
      <c r="AF724" s="107"/>
      <c r="AG724" s="107"/>
      <c r="AH724" s="107"/>
      <c r="AI724" s="107"/>
      <c r="AJ724" s="110"/>
      <c r="AK724" s="110"/>
      <c r="AL724" s="107"/>
      <c r="AM724" s="107"/>
      <c r="AN724" s="110"/>
      <c r="AO724" s="110"/>
      <c r="AP724" s="107"/>
      <c r="AQ724" s="107"/>
      <c r="AR724" s="107"/>
      <c r="AS724" s="107"/>
      <c r="AT724" s="107"/>
      <c r="AU724" s="111"/>
      <c r="AV724" s="111"/>
      <c r="AW724" s="111"/>
      <c r="AX724" s="111"/>
      <c r="AY724" s="111"/>
      <c r="AZ724" s="111"/>
      <c r="BA724" s="111"/>
      <c r="BB724" s="111"/>
      <c r="BC724" s="111"/>
      <c r="BD724" s="111"/>
      <c r="BH724" s="112"/>
      <c r="BI724" s="111"/>
      <c r="BJ724" s="112"/>
      <c r="BK724" s="112"/>
      <c r="BL724" s="111"/>
      <c r="BM724" s="112"/>
      <c r="BN724" s="112"/>
      <c r="BO724" s="111"/>
      <c r="BP724" s="112"/>
      <c r="BQ724" s="112"/>
      <c r="BR724" s="111"/>
      <c r="BU724" s="112"/>
      <c r="BV724" s="107"/>
      <c r="BW724" s="107"/>
      <c r="BX724" s="107"/>
      <c r="BY724" s="107"/>
      <c r="BZ724" s="107"/>
      <c r="CA724" s="107"/>
      <c r="CB724" s="107"/>
      <c r="CC724" s="107"/>
      <c r="CD724" s="107"/>
      <c r="CE724" s="107"/>
      <c r="CH724" s="112"/>
      <c r="CI724" s="107"/>
      <c r="CJ724" s="107"/>
      <c r="CK724" s="107"/>
      <c r="CL724" s="107"/>
      <c r="CM724" s="107"/>
      <c r="CN724" s="107"/>
      <c r="CO724" s="107"/>
      <c r="CP724" s="107"/>
      <c r="CQ724" s="107"/>
      <c r="CR724" s="107"/>
      <c r="CS724" s="107"/>
      <c r="CT724" s="107"/>
      <c r="CU724" s="107"/>
      <c r="CV724" s="107"/>
      <c r="CW724" s="107"/>
      <c r="CX724" s="112"/>
      <c r="CY724" s="107"/>
      <c r="CZ724" s="107"/>
      <c r="DA724" s="112"/>
      <c r="DB724" s="107"/>
      <c r="DC724" s="107"/>
      <c r="DD724" s="112"/>
      <c r="DE724" s="107"/>
      <c r="DF724" s="107"/>
      <c r="DH724" s="112"/>
      <c r="DI724" s="107"/>
      <c r="DJ724" s="107"/>
      <c r="DK724" s="112"/>
      <c r="DL724" s="107"/>
      <c r="DM724" s="107"/>
      <c r="DN724" s="112"/>
      <c r="DO724" s="107"/>
      <c r="DQ724" s="112"/>
      <c r="DR724" s="107"/>
      <c r="DU724" s="112"/>
      <c r="DV724" s="107"/>
      <c r="DW724" s="107"/>
      <c r="DX724" s="112"/>
      <c r="DY724" s="107"/>
      <c r="EA724" s="112"/>
      <c r="EB724" s="107"/>
      <c r="ED724" s="112"/>
      <c r="EE724" s="107"/>
      <c r="EH724" s="112"/>
      <c r="EI724" s="107"/>
      <c r="EJ724" s="107"/>
      <c r="EK724" s="112"/>
      <c r="EL724" s="107"/>
      <c r="EN724" s="112"/>
      <c r="EO724" s="107"/>
      <c r="EQ724" s="112"/>
      <c r="ER724" s="107"/>
      <c r="ET724" s="112"/>
      <c r="EU724" s="107"/>
      <c r="EW724" s="112"/>
      <c r="EX724" s="107"/>
      <c r="EZ724" s="112"/>
      <c r="FA724" s="107"/>
      <c r="FC724" s="112"/>
      <c r="FD724" s="107"/>
      <c r="FG724" s="112"/>
      <c r="FH724" s="107"/>
      <c r="FI724" s="107"/>
      <c r="FJ724" s="112"/>
      <c r="FK724" s="107"/>
      <c r="FM724" s="53"/>
      <c r="FN724" s="112"/>
      <c r="FO724" s="107"/>
      <c r="FP724" s="107"/>
      <c r="FQ724" s="112"/>
      <c r="FR724" s="107"/>
      <c r="FS724" s="53"/>
      <c r="FT724" s="107"/>
      <c r="FU724" s="107"/>
      <c r="FV724" s="107"/>
      <c r="FW724" s="107"/>
      <c r="FX724" s="107"/>
      <c r="FY724" s="107"/>
      <c r="FZ724" s="107"/>
      <c r="GA724" s="107"/>
      <c r="GB724" s="53"/>
      <c r="GC724" s="107"/>
      <c r="GD724" s="107"/>
      <c r="GE724" s="270"/>
      <c r="GF724" s="270"/>
      <c r="GG724" s="270"/>
      <c r="GH724" s="270"/>
      <c r="GI724" s="270"/>
      <c r="GJ724" s="270"/>
      <c r="GK724" s="270"/>
      <c r="GL724" s="53"/>
      <c r="GM724" s="53"/>
      <c r="GN724" s="53"/>
      <c r="HK724" s="115"/>
      <c r="HL724" s="115"/>
      <c r="HN724" s="116"/>
      <c r="HO724" s="116"/>
      <c r="HP724" s="116"/>
      <c r="HQ724" s="117"/>
      <c r="HR724" s="118"/>
      <c r="HS724" s="105"/>
      <c r="HT724" s="119"/>
      <c r="HU724" s="119"/>
      <c r="HV724" s="119"/>
      <c r="HW724" s="119"/>
    </row>
    <row r="725" spans="1:231" ht="12.75" hidden="1" customHeight="1" x14ac:dyDescent="0.25">
      <c r="A725" s="110"/>
      <c r="B725" s="110"/>
      <c r="C725" s="107"/>
      <c r="D725" s="108"/>
      <c r="E725" s="109"/>
      <c r="F725" s="107"/>
      <c r="G725" s="107"/>
      <c r="H725" s="107"/>
      <c r="I725" s="107"/>
      <c r="J725" s="107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Y725" s="107"/>
      <c r="Z725" s="107"/>
      <c r="AA725" s="107"/>
      <c r="AB725" s="110"/>
      <c r="AC725" s="110"/>
      <c r="AD725" s="107"/>
      <c r="AE725" s="107"/>
      <c r="AF725" s="107"/>
      <c r="AG725" s="107"/>
      <c r="AH725" s="107"/>
      <c r="AI725" s="107"/>
      <c r="AJ725" s="110"/>
      <c r="AK725" s="110"/>
      <c r="AL725" s="107"/>
      <c r="AM725" s="107"/>
      <c r="AN725" s="110"/>
      <c r="AO725" s="110"/>
      <c r="AP725" s="107"/>
      <c r="AQ725" s="107"/>
      <c r="AR725" s="107"/>
      <c r="AS725" s="107"/>
      <c r="AT725" s="107"/>
      <c r="AU725" s="111"/>
      <c r="AV725" s="111"/>
      <c r="AW725" s="111"/>
      <c r="AX725" s="111"/>
      <c r="AY725" s="111"/>
      <c r="AZ725" s="111"/>
      <c r="BA725" s="111"/>
      <c r="BB725" s="111"/>
      <c r="BC725" s="111"/>
      <c r="BD725" s="111"/>
      <c r="BH725" s="112"/>
      <c r="BI725" s="111"/>
      <c r="BJ725" s="112"/>
      <c r="BK725" s="112"/>
      <c r="BL725" s="111"/>
      <c r="BM725" s="112"/>
      <c r="BN725" s="112"/>
      <c r="BO725" s="111"/>
      <c r="BP725" s="112"/>
      <c r="BQ725" s="112"/>
      <c r="BR725" s="111"/>
      <c r="BU725" s="112"/>
      <c r="BV725" s="107"/>
      <c r="BW725" s="107"/>
      <c r="BX725" s="107"/>
      <c r="BY725" s="107"/>
      <c r="BZ725" s="107"/>
      <c r="CA725" s="107"/>
      <c r="CB725" s="107"/>
      <c r="CC725" s="107"/>
      <c r="CD725" s="107"/>
      <c r="CE725" s="107"/>
      <c r="CH725" s="112"/>
      <c r="CI725" s="107"/>
      <c r="CJ725" s="107"/>
      <c r="CK725" s="107"/>
      <c r="CL725" s="107"/>
      <c r="CM725" s="107"/>
      <c r="CN725" s="107"/>
      <c r="CO725" s="107"/>
      <c r="CP725" s="107"/>
      <c r="CQ725" s="107"/>
      <c r="CR725" s="107"/>
      <c r="CS725" s="107"/>
      <c r="CT725" s="107"/>
      <c r="CU725" s="107"/>
      <c r="CV725" s="107"/>
      <c r="CW725" s="107"/>
      <c r="CX725" s="112"/>
      <c r="CY725" s="107"/>
      <c r="CZ725" s="107"/>
      <c r="DA725" s="112"/>
      <c r="DB725" s="107"/>
      <c r="DC725" s="107"/>
      <c r="DD725" s="112"/>
      <c r="DE725" s="107"/>
      <c r="DF725" s="107"/>
      <c r="DH725" s="112"/>
      <c r="DI725" s="107"/>
      <c r="DJ725" s="107"/>
      <c r="DK725" s="112"/>
      <c r="DL725" s="107"/>
      <c r="DM725" s="107"/>
      <c r="DN725" s="112"/>
      <c r="DO725" s="107"/>
      <c r="DQ725" s="112"/>
      <c r="DR725" s="107"/>
      <c r="DU725" s="112"/>
      <c r="DV725" s="107"/>
      <c r="DW725" s="107"/>
      <c r="DX725" s="112"/>
      <c r="DY725" s="107"/>
      <c r="EA725" s="112"/>
      <c r="EB725" s="107"/>
      <c r="ED725" s="112"/>
      <c r="EE725" s="107"/>
      <c r="EH725" s="112"/>
      <c r="EI725" s="107"/>
      <c r="EJ725" s="107"/>
      <c r="EK725" s="112"/>
      <c r="EL725" s="107"/>
      <c r="EN725" s="112"/>
      <c r="EO725" s="107"/>
      <c r="EQ725" s="112"/>
      <c r="ER725" s="107"/>
      <c r="ET725" s="112"/>
      <c r="EU725" s="107"/>
      <c r="EW725" s="112"/>
      <c r="EX725" s="107"/>
      <c r="EZ725" s="112"/>
      <c r="FA725" s="107"/>
      <c r="FC725" s="112"/>
      <c r="FD725" s="107"/>
      <c r="FG725" s="112"/>
      <c r="FH725" s="107"/>
      <c r="FI725" s="107"/>
      <c r="FJ725" s="112"/>
      <c r="FK725" s="107"/>
      <c r="FM725" s="53"/>
      <c r="FN725" s="112"/>
      <c r="FO725" s="107"/>
      <c r="FP725" s="107"/>
      <c r="FQ725" s="112"/>
      <c r="FR725" s="107"/>
      <c r="FS725" s="53"/>
      <c r="FT725" s="107"/>
      <c r="FU725" s="107"/>
      <c r="FV725" s="107"/>
      <c r="FW725" s="107"/>
      <c r="FX725" s="107"/>
      <c r="FY725" s="107"/>
      <c r="FZ725" s="107"/>
      <c r="GA725" s="107"/>
      <c r="GB725" s="53"/>
      <c r="GC725" s="107"/>
      <c r="GD725" s="107"/>
      <c r="GE725" s="270"/>
      <c r="GF725" s="270"/>
      <c r="GG725" s="270"/>
      <c r="GH725" s="270"/>
      <c r="GI725" s="270"/>
      <c r="GJ725" s="270"/>
      <c r="GK725" s="270"/>
      <c r="GL725" s="53"/>
      <c r="GM725" s="53"/>
      <c r="GN725" s="53"/>
      <c r="HK725" s="115"/>
      <c r="HL725" s="115"/>
      <c r="HN725" s="116"/>
      <c r="HO725" s="116"/>
      <c r="HP725" s="116"/>
      <c r="HQ725" s="117"/>
      <c r="HR725" s="118"/>
      <c r="HS725" s="105"/>
      <c r="HT725" s="119"/>
      <c r="HU725" s="119"/>
      <c r="HV725" s="119"/>
      <c r="HW725" s="119"/>
    </row>
    <row r="726" spans="1:231" hidden="1" x14ac:dyDescent="0.25">
      <c r="A726" s="110"/>
      <c r="B726" s="110"/>
      <c r="C726" s="107"/>
      <c r="D726" s="108"/>
      <c r="E726" s="109"/>
      <c r="F726" s="107"/>
      <c r="G726" s="107"/>
      <c r="H726" s="107"/>
      <c r="I726" s="107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Y726" s="107"/>
      <c r="Z726" s="107"/>
      <c r="AA726" s="107"/>
      <c r="AB726" s="110"/>
      <c r="AC726" s="110"/>
      <c r="AD726" s="107"/>
      <c r="AE726" s="107"/>
      <c r="AF726" s="107"/>
      <c r="AG726" s="107"/>
      <c r="AH726" s="107"/>
      <c r="AI726" s="107"/>
      <c r="AJ726" s="110"/>
      <c r="AK726" s="110"/>
      <c r="AL726" s="107"/>
      <c r="AM726" s="107"/>
      <c r="AN726" s="110"/>
      <c r="AO726" s="110"/>
      <c r="AP726" s="107"/>
      <c r="AQ726" s="107"/>
      <c r="AR726" s="107"/>
      <c r="AS726" s="107"/>
      <c r="AT726" s="107"/>
      <c r="AU726" s="111"/>
      <c r="AV726" s="111"/>
      <c r="AW726" s="111"/>
      <c r="AX726" s="111"/>
      <c r="AY726" s="111"/>
      <c r="AZ726" s="111"/>
      <c r="BA726" s="111"/>
      <c r="BB726" s="111"/>
      <c r="BC726" s="111"/>
      <c r="BD726" s="111"/>
      <c r="BH726" s="112"/>
      <c r="BI726" s="111"/>
      <c r="BJ726" s="112"/>
      <c r="BK726" s="112"/>
      <c r="BL726" s="111"/>
      <c r="BM726" s="112"/>
      <c r="BN726" s="112"/>
      <c r="BO726" s="111"/>
      <c r="BP726" s="112"/>
      <c r="BQ726" s="112"/>
      <c r="BR726" s="111"/>
      <c r="BU726" s="112"/>
      <c r="BV726" s="107"/>
      <c r="BW726" s="107"/>
      <c r="BX726" s="107"/>
      <c r="BY726" s="107"/>
      <c r="BZ726" s="107"/>
      <c r="CA726" s="107"/>
      <c r="CB726" s="107"/>
      <c r="CC726" s="107"/>
      <c r="CD726" s="107"/>
      <c r="CE726" s="107"/>
      <c r="CH726" s="112"/>
      <c r="CI726" s="107"/>
      <c r="CJ726" s="107"/>
      <c r="CK726" s="107"/>
      <c r="CL726" s="107"/>
      <c r="CM726" s="107"/>
      <c r="CN726" s="107"/>
      <c r="CO726" s="107"/>
      <c r="CP726" s="107"/>
      <c r="CQ726" s="107"/>
      <c r="CR726" s="107"/>
      <c r="CS726" s="107"/>
      <c r="CT726" s="107"/>
      <c r="CU726" s="107"/>
      <c r="CV726" s="107"/>
      <c r="CW726" s="107"/>
      <c r="CX726" s="112"/>
      <c r="CY726" s="107"/>
      <c r="CZ726" s="107"/>
      <c r="DA726" s="112"/>
      <c r="DB726" s="107"/>
      <c r="DC726" s="107"/>
      <c r="DD726" s="112"/>
      <c r="DE726" s="107"/>
      <c r="DF726" s="107"/>
      <c r="DH726" s="112"/>
      <c r="DI726" s="107"/>
      <c r="DJ726" s="107"/>
      <c r="DK726" s="112"/>
      <c r="DL726" s="107"/>
      <c r="DM726" s="107"/>
      <c r="DN726" s="112"/>
      <c r="DO726" s="107"/>
      <c r="DQ726" s="112"/>
      <c r="DR726" s="107"/>
      <c r="DU726" s="112"/>
      <c r="DV726" s="107"/>
      <c r="DW726" s="107"/>
      <c r="DX726" s="112"/>
      <c r="DY726" s="107"/>
      <c r="EA726" s="112"/>
      <c r="EB726" s="107"/>
      <c r="ED726" s="112"/>
      <c r="EE726" s="107"/>
      <c r="EH726" s="112"/>
      <c r="EI726" s="107"/>
      <c r="EJ726" s="107"/>
      <c r="EK726" s="112"/>
      <c r="EL726" s="107"/>
      <c r="EN726" s="112"/>
      <c r="EO726" s="107"/>
      <c r="EQ726" s="112"/>
      <c r="ER726" s="107"/>
      <c r="ET726" s="112"/>
      <c r="EU726" s="107"/>
      <c r="EW726" s="112"/>
      <c r="EX726" s="107"/>
      <c r="EZ726" s="112"/>
      <c r="FA726" s="107"/>
      <c r="FC726" s="112"/>
      <c r="FD726" s="107"/>
      <c r="FG726" s="112"/>
      <c r="FH726" s="107"/>
      <c r="FI726" s="107"/>
      <c r="FJ726" s="112"/>
      <c r="FK726" s="107"/>
      <c r="FM726" s="53"/>
      <c r="FN726" s="112"/>
      <c r="FO726" s="107"/>
      <c r="FP726" s="107"/>
      <c r="FQ726" s="112"/>
      <c r="FR726" s="107"/>
      <c r="FS726" s="53"/>
      <c r="FT726" s="107"/>
      <c r="FU726" s="107"/>
      <c r="FV726" s="107"/>
      <c r="FW726" s="107"/>
      <c r="FX726" s="107"/>
      <c r="FY726" s="107"/>
      <c r="FZ726" s="107"/>
      <c r="GA726" s="107"/>
      <c r="GB726" s="53"/>
      <c r="GC726" s="107"/>
      <c r="GD726" s="107"/>
      <c r="GE726" s="270"/>
      <c r="GF726" s="270"/>
      <c r="GG726" s="270"/>
      <c r="GH726" s="270"/>
      <c r="GI726" s="270"/>
      <c r="GJ726" s="270"/>
      <c r="GK726" s="270"/>
      <c r="GL726" s="53"/>
      <c r="GM726" s="53"/>
      <c r="GN726" s="53"/>
      <c r="HK726" s="115"/>
      <c r="HL726" s="115"/>
      <c r="HN726" s="116"/>
      <c r="HO726" s="116"/>
      <c r="HP726" s="116"/>
      <c r="HQ726" s="117"/>
      <c r="HR726" s="118"/>
      <c r="HS726" s="105"/>
      <c r="HT726" s="119"/>
      <c r="HU726" s="119"/>
      <c r="HV726" s="119"/>
      <c r="HW726" s="119"/>
    </row>
    <row r="727" spans="1:231" hidden="1" x14ac:dyDescent="0.25">
      <c r="A727" s="110"/>
      <c r="B727" s="110"/>
      <c r="C727" s="107"/>
      <c r="D727" s="108"/>
      <c r="E727" s="109"/>
      <c r="F727" s="107"/>
      <c r="G727" s="107"/>
      <c r="H727" s="107"/>
      <c r="I727" s="107"/>
      <c r="J727" s="107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Y727" s="107"/>
      <c r="Z727" s="107"/>
      <c r="AA727" s="107"/>
      <c r="AB727" s="110"/>
      <c r="AC727" s="110"/>
      <c r="AD727" s="107"/>
      <c r="AE727" s="107"/>
      <c r="AF727" s="107"/>
      <c r="AG727" s="107"/>
      <c r="AH727" s="107"/>
      <c r="AI727" s="107"/>
      <c r="AJ727" s="110"/>
      <c r="AK727" s="110"/>
      <c r="AL727" s="107"/>
      <c r="AM727" s="107"/>
      <c r="AN727" s="110"/>
      <c r="AO727" s="110"/>
      <c r="AP727" s="107"/>
      <c r="AQ727" s="107"/>
      <c r="AR727" s="107"/>
      <c r="AS727" s="107"/>
      <c r="AT727" s="107"/>
      <c r="AU727" s="111"/>
      <c r="AV727" s="111"/>
      <c r="AW727" s="111"/>
      <c r="AX727" s="111"/>
      <c r="AY727" s="111"/>
      <c r="AZ727" s="111"/>
      <c r="BA727" s="111"/>
      <c r="BB727" s="111"/>
      <c r="BC727" s="111"/>
      <c r="BD727" s="111"/>
      <c r="BH727" s="112"/>
      <c r="BI727" s="111"/>
      <c r="BJ727" s="112"/>
      <c r="BK727" s="112"/>
      <c r="BL727" s="111"/>
      <c r="BM727" s="112"/>
      <c r="BN727" s="112"/>
      <c r="BO727" s="111"/>
      <c r="BP727" s="112"/>
      <c r="BQ727" s="112"/>
      <c r="BR727" s="111"/>
      <c r="BU727" s="112"/>
      <c r="BV727" s="107"/>
      <c r="BW727" s="107"/>
      <c r="BX727" s="107"/>
      <c r="BY727" s="107"/>
      <c r="BZ727" s="107"/>
      <c r="CA727" s="107"/>
      <c r="CB727" s="107"/>
      <c r="CC727" s="107"/>
      <c r="CD727" s="107"/>
      <c r="CE727" s="107"/>
      <c r="CH727" s="112"/>
      <c r="CI727" s="107"/>
      <c r="CJ727" s="107"/>
      <c r="CK727" s="107"/>
      <c r="CL727" s="107"/>
      <c r="CM727" s="107"/>
      <c r="CN727" s="107"/>
      <c r="CO727" s="107"/>
      <c r="CP727" s="107"/>
      <c r="CQ727" s="107"/>
      <c r="CR727" s="107"/>
      <c r="CS727" s="107"/>
      <c r="CT727" s="107"/>
      <c r="CU727" s="107"/>
      <c r="CV727" s="107"/>
      <c r="CW727" s="107"/>
      <c r="CX727" s="112"/>
      <c r="CY727" s="107"/>
      <c r="CZ727" s="107"/>
      <c r="DA727" s="112"/>
      <c r="DB727" s="107"/>
      <c r="DC727" s="107"/>
      <c r="DD727" s="112"/>
      <c r="DE727" s="107"/>
      <c r="DF727" s="107"/>
      <c r="DH727" s="112"/>
      <c r="DI727" s="107"/>
      <c r="DJ727" s="107"/>
      <c r="DK727" s="112"/>
      <c r="DL727" s="107"/>
      <c r="DM727" s="107"/>
      <c r="DN727" s="112"/>
      <c r="DO727" s="107"/>
      <c r="DQ727" s="112"/>
      <c r="DR727" s="107"/>
      <c r="DU727" s="112"/>
      <c r="DV727" s="107"/>
      <c r="DW727" s="107"/>
      <c r="DX727" s="112"/>
      <c r="DY727" s="107"/>
      <c r="EA727" s="112"/>
      <c r="EB727" s="107"/>
      <c r="ED727" s="112"/>
      <c r="EE727" s="107"/>
      <c r="EH727" s="112"/>
      <c r="EI727" s="107"/>
      <c r="EJ727" s="107"/>
      <c r="EK727" s="112"/>
      <c r="EL727" s="107"/>
      <c r="EN727" s="112"/>
      <c r="EO727" s="107"/>
      <c r="EQ727" s="112"/>
      <c r="ER727" s="107"/>
      <c r="ET727" s="112"/>
      <c r="EU727" s="107"/>
      <c r="EW727" s="112"/>
      <c r="EX727" s="107"/>
      <c r="EZ727" s="112"/>
      <c r="FA727" s="107"/>
      <c r="FC727" s="112"/>
      <c r="FD727" s="107"/>
      <c r="FG727" s="112"/>
      <c r="FH727" s="107"/>
      <c r="FI727" s="107"/>
      <c r="FJ727" s="112"/>
      <c r="FK727" s="107"/>
      <c r="FM727" s="53"/>
      <c r="FN727" s="112"/>
      <c r="FO727" s="107"/>
      <c r="FP727" s="107"/>
      <c r="FQ727" s="112"/>
      <c r="FR727" s="107"/>
      <c r="FS727" s="53"/>
      <c r="FT727" s="107"/>
      <c r="FU727" s="107"/>
      <c r="FV727" s="107"/>
      <c r="FW727" s="107"/>
      <c r="FX727" s="107"/>
      <c r="FY727" s="107"/>
      <c r="FZ727" s="107"/>
      <c r="GA727" s="107"/>
      <c r="GB727" s="53"/>
      <c r="GC727" s="107"/>
      <c r="GD727" s="107"/>
      <c r="GE727" s="270"/>
      <c r="GF727" s="270"/>
      <c r="GG727" s="270"/>
      <c r="GH727" s="270"/>
      <c r="GI727" s="270"/>
      <c r="GJ727" s="270"/>
      <c r="GK727" s="270"/>
      <c r="GL727" s="53"/>
      <c r="GM727" s="53"/>
      <c r="GN727" s="53"/>
      <c r="HK727" s="115"/>
      <c r="HL727" s="115"/>
      <c r="HN727" s="116"/>
      <c r="HO727" s="116"/>
      <c r="HP727" s="116"/>
      <c r="HQ727" s="117"/>
      <c r="HR727" s="118"/>
      <c r="HS727" s="105"/>
      <c r="HT727" s="119"/>
      <c r="HU727" s="119"/>
      <c r="HV727" s="119"/>
      <c r="HW727" s="119"/>
    </row>
    <row r="728" spans="1:231" hidden="1" x14ac:dyDescent="0.25">
      <c r="A728" s="110"/>
      <c r="B728" s="110"/>
      <c r="C728" s="107"/>
      <c r="D728" s="108"/>
      <c r="E728" s="109"/>
      <c r="F728" s="107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Y728" s="107"/>
      <c r="Z728" s="107"/>
      <c r="AA728" s="107"/>
      <c r="AB728" s="110"/>
      <c r="AC728" s="110"/>
      <c r="AD728" s="107"/>
      <c r="AE728" s="107"/>
      <c r="AF728" s="107"/>
      <c r="AG728" s="107"/>
      <c r="AH728" s="107"/>
      <c r="AI728" s="107"/>
      <c r="AJ728" s="110"/>
      <c r="AK728" s="110"/>
      <c r="AL728" s="107"/>
      <c r="AM728" s="107"/>
      <c r="AN728" s="110"/>
      <c r="AO728" s="110"/>
      <c r="AP728" s="107"/>
      <c r="AQ728" s="107"/>
      <c r="AR728" s="107"/>
      <c r="AS728" s="107"/>
      <c r="AT728" s="107"/>
      <c r="AU728" s="111"/>
      <c r="AV728" s="111"/>
      <c r="AW728" s="111"/>
      <c r="AX728" s="111"/>
      <c r="AY728" s="111"/>
      <c r="AZ728" s="111"/>
      <c r="BA728" s="111"/>
      <c r="BB728" s="111"/>
      <c r="BC728" s="111"/>
      <c r="BD728" s="111"/>
      <c r="BH728" s="112"/>
      <c r="BI728" s="111"/>
      <c r="BJ728" s="112"/>
      <c r="BK728" s="112"/>
      <c r="BL728" s="111"/>
      <c r="BM728" s="112"/>
      <c r="BN728" s="112"/>
      <c r="BO728" s="111"/>
      <c r="BP728" s="112"/>
      <c r="BQ728" s="112"/>
      <c r="BR728" s="111"/>
      <c r="BU728" s="112"/>
      <c r="BV728" s="107"/>
      <c r="BW728" s="107"/>
      <c r="BX728" s="107"/>
      <c r="BY728" s="107"/>
      <c r="BZ728" s="107"/>
      <c r="CA728" s="107"/>
      <c r="CB728" s="107"/>
      <c r="CC728" s="107"/>
      <c r="CD728" s="107"/>
      <c r="CE728" s="107"/>
      <c r="CH728" s="112"/>
      <c r="CI728" s="107"/>
      <c r="CJ728" s="107"/>
      <c r="CK728" s="107"/>
      <c r="CL728" s="107"/>
      <c r="CM728" s="107"/>
      <c r="CN728" s="107"/>
      <c r="CO728" s="107"/>
      <c r="CP728" s="107"/>
      <c r="CQ728" s="107"/>
      <c r="CR728" s="107"/>
      <c r="CS728" s="107"/>
      <c r="CT728" s="107"/>
      <c r="CU728" s="107"/>
      <c r="CV728" s="107"/>
      <c r="CW728" s="107"/>
      <c r="CX728" s="112"/>
      <c r="CY728" s="107"/>
      <c r="CZ728" s="107"/>
      <c r="DA728" s="112"/>
      <c r="DB728" s="107"/>
      <c r="DC728" s="107"/>
      <c r="DD728" s="112"/>
      <c r="DE728" s="107"/>
      <c r="DF728" s="107"/>
      <c r="DH728" s="112"/>
      <c r="DI728" s="107"/>
      <c r="DJ728" s="107"/>
      <c r="DK728" s="112"/>
      <c r="DL728" s="107"/>
      <c r="DM728" s="107"/>
      <c r="DN728" s="112"/>
      <c r="DO728" s="107"/>
      <c r="DQ728" s="112"/>
      <c r="DR728" s="107"/>
      <c r="DU728" s="112"/>
      <c r="DV728" s="107"/>
      <c r="DW728" s="107"/>
      <c r="DX728" s="112"/>
      <c r="DY728" s="107"/>
      <c r="EA728" s="112"/>
      <c r="EB728" s="107"/>
      <c r="ED728" s="112"/>
      <c r="EE728" s="107"/>
      <c r="EH728" s="112"/>
      <c r="EI728" s="107"/>
      <c r="EJ728" s="107"/>
      <c r="EK728" s="112"/>
      <c r="EL728" s="107"/>
      <c r="EN728" s="112"/>
      <c r="EO728" s="107"/>
      <c r="EQ728" s="112"/>
      <c r="ER728" s="107"/>
      <c r="ET728" s="112"/>
      <c r="EU728" s="107"/>
      <c r="EW728" s="112"/>
      <c r="EX728" s="107"/>
      <c r="EZ728" s="112"/>
      <c r="FA728" s="107"/>
      <c r="FC728" s="112"/>
      <c r="FD728" s="107"/>
      <c r="FG728" s="112"/>
      <c r="FH728" s="107"/>
      <c r="FI728" s="107"/>
      <c r="FJ728" s="112"/>
      <c r="FK728" s="107"/>
      <c r="FM728" s="53"/>
      <c r="FN728" s="112"/>
      <c r="FO728" s="107"/>
      <c r="FP728" s="107"/>
      <c r="FQ728" s="112"/>
      <c r="FR728" s="107"/>
      <c r="FS728" s="53"/>
      <c r="FT728" s="107"/>
      <c r="FU728" s="107"/>
      <c r="FV728" s="107"/>
      <c r="FW728" s="107"/>
      <c r="FX728" s="107"/>
      <c r="FY728" s="107"/>
      <c r="FZ728" s="107"/>
      <c r="GA728" s="107"/>
      <c r="GB728" s="53"/>
      <c r="GC728" s="107"/>
      <c r="GD728" s="107"/>
      <c r="GE728" s="270"/>
      <c r="GF728" s="270"/>
      <c r="GG728" s="270"/>
      <c r="GH728" s="270"/>
      <c r="GI728" s="270"/>
      <c r="GJ728" s="270"/>
      <c r="GK728" s="270"/>
      <c r="GL728" s="53"/>
      <c r="GM728" s="53"/>
      <c r="GN728" s="53"/>
      <c r="HK728" s="115"/>
      <c r="HL728" s="115"/>
      <c r="HN728" s="116"/>
      <c r="HO728" s="116"/>
      <c r="HP728" s="116"/>
      <c r="HQ728" s="117"/>
      <c r="HR728" s="118"/>
      <c r="HS728" s="105"/>
      <c r="HT728" s="119"/>
      <c r="HU728" s="119"/>
      <c r="HV728" s="119"/>
      <c r="HW728" s="119"/>
    </row>
    <row r="729" spans="1:231" hidden="1" x14ac:dyDescent="0.25">
      <c r="A729" s="110"/>
      <c r="B729" s="110"/>
      <c r="C729" s="107"/>
      <c r="D729" s="108"/>
      <c r="E729" s="109"/>
      <c r="F729" s="107"/>
      <c r="G729" s="107"/>
      <c r="H729" s="107"/>
      <c r="I729" s="107"/>
      <c r="J729" s="107"/>
      <c r="K729" s="107"/>
      <c r="L729" s="107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Y729" s="107"/>
      <c r="Z729" s="107"/>
      <c r="AA729" s="107"/>
      <c r="AB729" s="110"/>
      <c r="AC729" s="110"/>
      <c r="AD729" s="107"/>
      <c r="AE729" s="107"/>
      <c r="AF729" s="107"/>
      <c r="AG729" s="107"/>
      <c r="AH729" s="107"/>
      <c r="AI729" s="107"/>
      <c r="AJ729" s="110"/>
      <c r="AK729" s="110"/>
      <c r="AL729" s="107"/>
      <c r="AM729" s="107"/>
      <c r="AN729" s="110"/>
      <c r="AO729" s="110"/>
      <c r="AP729" s="107"/>
      <c r="AQ729" s="107"/>
      <c r="AR729" s="107"/>
      <c r="AS729" s="107"/>
      <c r="AT729" s="107"/>
      <c r="AU729" s="111"/>
      <c r="AV729" s="111"/>
      <c r="AW729" s="111"/>
      <c r="AX729" s="111"/>
      <c r="AY729" s="111"/>
      <c r="AZ729" s="111"/>
      <c r="BA729" s="111"/>
      <c r="BB729" s="111"/>
      <c r="BC729" s="111"/>
      <c r="BD729" s="111"/>
      <c r="BH729" s="112"/>
      <c r="BI729" s="111"/>
      <c r="BJ729" s="112"/>
      <c r="BK729" s="112"/>
      <c r="BL729" s="111"/>
      <c r="BM729" s="112"/>
      <c r="BN729" s="112"/>
      <c r="BO729" s="111"/>
      <c r="BP729" s="112"/>
      <c r="BQ729" s="112"/>
      <c r="BR729" s="111"/>
      <c r="BU729" s="112"/>
      <c r="BV729" s="107"/>
      <c r="BW729" s="107"/>
      <c r="BX729" s="107"/>
      <c r="BY729" s="107"/>
      <c r="BZ729" s="107"/>
      <c r="CA729" s="107"/>
      <c r="CB729" s="107"/>
      <c r="CC729" s="107"/>
      <c r="CD729" s="107"/>
      <c r="CE729" s="107"/>
      <c r="CH729" s="112"/>
      <c r="CI729" s="107"/>
      <c r="CJ729" s="107"/>
      <c r="CK729" s="107"/>
      <c r="CL729" s="107"/>
      <c r="CM729" s="107"/>
      <c r="CN729" s="107"/>
      <c r="CO729" s="107"/>
      <c r="CP729" s="107"/>
      <c r="CQ729" s="107"/>
      <c r="CR729" s="107"/>
      <c r="CS729" s="107"/>
      <c r="CT729" s="107"/>
      <c r="CU729" s="107"/>
      <c r="CV729" s="107"/>
      <c r="CW729" s="107"/>
      <c r="CX729" s="112"/>
      <c r="CY729" s="107"/>
      <c r="CZ729" s="107"/>
      <c r="DA729" s="112"/>
      <c r="DB729" s="107"/>
      <c r="DC729" s="107"/>
      <c r="DD729" s="112"/>
      <c r="DE729" s="107"/>
      <c r="DF729" s="107"/>
      <c r="DH729" s="112"/>
      <c r="DI729" s="107"/>
      <c r="DJ729" s="107"/>
      <c r="DK729" s="112"/>
      <c r="DL729" s="107"/>
      <c r="DM729" s="107"/>
      <c r="DN729" s="112"/>
      <c r="DO729" s="107"/>
      <c r="DQ729" s="112"/>
      <c r="DR729" s="107"/>
      <c r="DU729" s="112"/>
      <c r="DV729" s="107"/>
      <c r="DW729" s="107"/>
      <c r="DX729" s="112"/>
      <c r="DY729" s="107"/>
      <c r="EA729" s="112"/>
      <c r="EB729" s="107"/>
      <c r="ED729" s="112"/>
      <c r="EE729" s="107"/>
      <c r="EH729" s="112"/>
      <c r="EI729" s="107"/>
      <c r="EJ729" s="107"/>
      <c r="EK729" s="112"/>
      <c r="EL729" s="107"/>
      <c r="EN729" s="112"/>
      <c r="EO729" s="107"/>
      <c r="EQ729" s="112"/>
      <c r="ER729" s="107"/>
      <c r="ET729" s="112"/>
      <c r="EU729" s="107"/>
      <c r="EW729" s="112"/>
      <c r="EX729" s="107"/>
      <c r="EZ729" s="112"/>
      <c r="FA729" s="107"/>
      <c r="FC729" s="112"/>
      <c r="FD729" s="107"/>
      <c r="FG729" s="112"/>
      <c r="FH729" s="107"/>
      <c r="FI729" s="107"/>
      <c r="FJ729" s="112"/>
      <c r="FK729" s="107"/>
      <c r="FM729" s="53"/>
      <c r="FN729" s="112"/>
      <c r="FO729" s="107"/>
      <c r="FP729" s="107"/>
      <c r="FQ729" s="112"/>
      <c r="FR729" s="107"/>
      <c r="FS729" s="53"/>
      <c r="FT729" s="107"/>
      <c r="FU729" s="107"/>
      <c r="FV729" s="107"/>
      <c r="FW729" s="107"/>
      <c r="FX729" s="107"/>
      <c r="FY729" s="107"/>
      <c r="FZ729" s="107"/>
      <c r="GA729" s="107"/>
      <c r="GB729" s="53"/>
      <c r="GC729" s="107"/>
      <c r="GD729" s="107"/>
      <c r="GE729" s="270"/>
      <c r="GF729" s="270"/>
      <c r="GG729" s="270"/>
      <c r="GH729" s="270"/>
      <c r="GI729" s="270"/>
      <c r="GJ729" s="270"/>
      <c r="GK729" s="270"/>
      <c r="GL729" s="53"/>
      <c r="GM729" s="53"/>
      <c r="GN729" s="53"/>
      <c r="HK729" s="115"/>
      <c r="HL729" s="115"/>
      <c r="HN729" s="116"/>
      <c r="HO729" s="116"/>
      <c r="HP729" s="116"/>
      <c r="HQ729" s="117"/>
      <c r="HR729" s="118"/>
      <c r="HS729" s="105"/>
      <c r="HT729" s="119"/>
      <c r="HU729" s="119"/>
      <c r="HV729" s="119"/>
      <c r="HW729" s="119"/>
    </row>
    <row r="730" spans="1:231" hidden="1" x14ac:dyDescent="0.25">
      <c r="A730" s="110"/>
      <c r="B730" s="110"/>
      <c r="C730" s="107"/>
      <c r="D730" s="108"/>
      <c r="E730" s="109"/>
      <c r="F730" s="107"/>
      <c r="G730" s="107"/>
      <c r="H730" s="107"/>
      <c r="I730" s="107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Y730" s="107"/>
      <c r="Z730" s="107"/>
      <c r="AA730" s="107"/>
      <c r="AB730" s="110"/>
      <c r="AC730" s="110"/>
      <c r="AD730" s="107"/>
      <c r="AE730" s="107"/>
      <c r="AF730" s="107"/>
      <c r="AG730" s="107"/>
      <c r="AH730" s="107"/>
      <c r="AI730" s="107"/>
      <c r="AJ730" s="110"/>
      <c r="AK730" s="110"/>
      <c r="AL730" s="107"/>
      <c r="AM730" s="107"/>
      <c r="AN730" s="110"/>
      <c r="AO730" s="110"/>
      <c r="AP730" s="107"/>
      <c r="AQ730" s="107"/>
      <c r="AR730" s="107"/>
      <c r="AS730" s="107"/>
      <c r="AT730" s="107"/>
      <c r="AU730" s="111"/>
      <c r="AV730" s="111"/>
      <c r="AW730" s="111"/>
      <c r="AX730" s="111"/>
      <c r="AY730" s="111"/>
      <c r="AZ730" s="111"/>
      <c r="BA730" s="111"/>
      <c r="BB730" s="111"/>
      <c r="BC730" s="111"/>
      <c r="BD730" s="111"/>
      <c r="BH730" s="112"/>
      <c r="BI730" s="111"/>
      <c r="BJ730" s="112"/>
      <c r="BK730" s="112"/>
      <c r="BL730" s="111"/>
      <c r="BM730" s="112"/>
      <c r="BN730" s="112"/>
      <c r="BO730" s="111"/>
      <c r="BP730" s="112"/>
      <c r="BQ730" s="112"/>
      <c r="BR730" s="111"/>
      <c r="BU730" s="112"/>
      <c r="BV730" s="107"/>
      <c r="BW730" s="107"/>
      <c r="BX730" s="107"/>
      <c r="BY730" s="107"/>
      <c r="BZ730" s="107"/>
      <c r="CA730" s="107"/>
      <c r="CB730" s="107"/>
      <c r="CC730" s="107"/>
      <c r="CD730" s="107"/>
      <c r="CE730" s="107"/>
      <c r="CH730" s="112"/>
      <c r="CI730" s="107"/>
      <c r="CJ730" s="107"/>
      <c r="CK730" s="107"/>
      <c r="CL730" s="107"/>
      <c r="CM730" s="107"/>
      <c r="CN730" s="107"/>
      <c r="CO730" s="107"/>
      <c r="CP730" s="107"/>
      <c r="CQ730" s="107"/>
      <c r="CR730" s="107"/>
      <c r="CS730" s="107"/>
      <c r="CT730" s="107"/>
      <c r="CU730" s="107"/>
      <c r="CV730" s="107"/>
      <c r="CW730" s="107"/>
      <c r="CX730" s="112"/>
      <c r="CY730" s="107"/>
      <c r="CZ730" s="107"/>
      <c r="DA730" s="112"/>
      <c r="DB730" s="107"/>
      <c r="DC730" s="107"/>
      <c r="DD730" s="112"/>
      <c r="DE730" s="107"/>
      <c r="DF730" s="107"/>
      <c r="DH730" s="112"/>
      <c r="DI730" s="107"/>
      <c r="DJ730" s="107"/>
      <c r="DK730" s="112"/>
      <c r="DL730" s="107"/>
      <c r="DM730" s="107"/>
      <c r="DN730" s="112"/>
      <c r="DO730" s="107"/>
      <c r="DQ730" s="112"/>
      <c r="DR730" s="107"/>
      <c r="DU730" s="112"/>
      <c r="DV730" s="107"/>
      <c r="DW730" s="107"/>
      <c r="DX730" s="112"/>
      <c r="DY730" s="107"/>
      <c r="EA730" s="112"/>
      <c r="EB730" s="107"/>
      <c r="ED730" s="112"/>
      <c r="EE730" s="107"/>
      <c r="EH730" s="112"/>
      <c r="EI730" s="107"/>
      <c r="EJ730" s="107"/>
      <c r="EK730" s="112"/>
      <c r="EL730" s="107"/>
      <c r="EN730" s="112"/>
      <c r="EO730" s="107"/>
      <c r="EQ730" s="112"/>
      <c r="ER730" s="107"/>
      <c r="ET730" s="112"/>
      <c r="EU730" s="107"/>
      <c r="EW730" s="112"/>
      <c r="EX730" s="107"/>
      <c r="EZ730" s="112"/>
      <c r="FA730" s="107"/>
      <c r="FC730" s="112"/>
      <c r="FD730" s="107"/>
      <c r="FG730" s="112"/>
      <c r="FH730" s="107"/>
      <c r="FI730" s="107"/>
      <c r="FJ730" s="112"/>
      <c r="FK730" s="107"/>
      <c r="FM730" s="53"/>
      <c r="FN730" s="112"/>
      <c r="FO730" s="107"/>
      <c r="FP730" s="107"/>
      <c r="FQ730" s="112"/>
      <c r="FR730" s="107"/>
      <c r="FS730" s="53"/>
      <c r="FT730" s="107"/>
      <c r="FU730" s="107"/>
      <c r="FV730" s="107"/>
      <c r="FW730" s="107"/>
      <c r="FX730" s="107"/>
      <c r="FY730" s="107"/>
      <c r="FZ730" s="107"/>
      <c r="GA730" s="107"/>
      <c r="GB730" s="53"/>
      <c r="GC730" s="107"/>
      <c r="GD730" s="107"/>
      <c r="GE730" s="270"/>
      <c r="GF730" s="270"/>
      <c r="GG730" s="270"/>
      <c r="GH730" s="270"/>
      <c r="GI730" s="270"/>
      <c r="GJ730" s="270"/>
      <c r="GK730" s="270"/>
      <c r="GL730" s="53"/>
      <c r="GM730" s="53"/>
      <c r="GN730" s="53"/>
      <c r="HK730" s="115"/>
      <c r="HL730" s="115"/>
      <c r="HN730" s="116"/>
      <c r="HO730" s="116"/>
      <c r="HP730" s="116"/>
      <c r="HQ730" s="117"/>
      <c r="HR730" s="118"/>
      <c r="HS730" s="105"/>
      <c r="HT730" s="119"/>
      <c r="HU730" s="119"/>
      <c r="HV730" s="119"/>
      <c r="HW730" s="119"/>
    </row>
    <row r="731" spans="1:231" hidden="1" x14ac:dyDescent="0.25">
      <c r="A731" s="110"/>
      <c r="B731" s="110"/>
      <c r="C731" s="107"/>
      <c r="D731" s="108"/>
      <c r="E731" s="109"/>
      <c r="F731" s="107"/>
      <c r="G731" s="107"/>
      <c r="H731" s="107"/>
      <c r="I731" s="107"/>
      <c r="J731" s="107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Y731" s="107"/>
      <c r="Z731" s="107"/>
      <c r="AA731" s="107"/>
      <c r="AB731" s="110"/>
      <c r="AC731" s="110"/>
      <c r="AD731" s="107"/>
      <c r="AE731" s="107"/>
      <c r="AF731" s="107"/>
      <c r="AG731" s="107"/>
      <c r="AH731" s="107"/>
      <c r="AI731" s="107"/>
      <c r="AJ731" s="110"/>
      <c r="AK731" s="110"/>
      <c r="AL731" s="107"/>
      <c r="AM731" s="107"/>
      <c r="AN731" s="110"/>
      <c r="AO731" s="110"/>
      <c r="AP731" s="107"/>
      <c r="AQ731" s="107"/>
      <c r="AR731" s="107"/>
      <c r="AS731" s="107"/>
      <c r="AT731" s="107"/>
      <c r="AU731" s="111"/>
      <c r="AV731" s="111"/>
      <c r="AW731" s="111"/>
      <c r="AX731" s="111"/>
      <c r="AY731" s="111"/>
      <c r="AZ731" s="111"/>
      <c r="BA731" s="111"/>
      <c r="BB731" s="111"/>
      <c r="BC731" s="111"/>
      <c r="BD731" s="111"/>
      <c r="BH731" s="112"/>
      <c r="BI731" s="111"/>
      <c r="BJ731" s="112"/>
      <c r="BK731" s="112"/>
      <c r="BL731" s="111"/>
      <c r="BM731" s="112"/>
      <c r="BN731" s="112"/>
      <c r="BO731" s="111"/>
      <c r="BP731" s="112"/>
      <c r="BQ731" s="112"/>
      <c r="BR731" s="111"/>
      <c r="BU731" s="112"/>
      <c r="BV731" s="107"/>
      <c r="BW731" s="107"/>
      <c r="BX731" s="107"/>
      <c r="BY731" s="107"/>
      <c r="BZ731" s="107"/>
      <c r="CA731" s="107"/>
      <c r="CB731" s="107"/>
      <c r="CC731" s="107"/>
      <c r="CD731" s="107"/>
      <c r="CE731" s="107"/>
      <c r="CH731" s="112"/>
      <c r="CI731" s="107"/>
      <c r="CJ731" s="107"/>
      <c r="CK731" s="107"/>
      <c r="CL731" s="107"/>
      <c r="CM731" s="107"/>
      <c r="CN731" s="107"/>
      <c r="CO731" s="107"/>
      <c r="CP731" s="107"/>
      <c r="CQ731" s="107"/>
      <c r="CR731" s="107"/>
      <c r="CS731" s="107"/>
      <c r="CT731" s="107"/>
      <c r="CU731" s="107"/>
      <c r="CV731" s="107"/>
      <c r="CW731" s="107"/>
      <c r="CX731" s="112"/>
      <c r="CY731" s="107"/>
      <c r="CZ731" s="107"/>
      <c r="DA731" s="112"/>
      <c r="DB731" s="107"/>
      <c r="DC731" s="107"/>
      <c r="DD731" s="112"/>
      <c r="DE731" s="107"/>
      <c r="DF731" s="107"/>
      <c r="DH731" s="112"/>
      <c r="DI731" s="107"/>
      <c r="DJ731" s="107"/>
      <c r="DK731" s="112"/>
      <c r="DL731" s="107"/>
      <c r="DM731" s="107"/>
      <c r="DN731" s="112"/>
      <c r="DO731" s="107"/>
      <c r="DQ731" s="112"/>
      <c r="DR731" s="107"/>
      <c r="DU731" s="112"/>
      <c r="DV731" s="107"/>
      <c r="DW731" s="107"/>
      <c r="DX731" s="112"/>
      <c r="DY731" s="107"/>
      <c r="EA731" s="112"/>
      <c r="EB731" s="107"/>
      <c r="ED731" s="112"/>
      <c r="EE731" s="107"/>
      <c r="EH731" s="112"/>
      <c r="EI731" s="107"/>
      <c r="EJ731" s="107"/>
      <c r="EK731" s="112"/>
      <c r="EL731" s="107"/>
      <c r="EN731" s="112"/>
      <c r="EO731" s="107"/>
      <c r="EQ731" s="112"/>
      <c r="ER731" s="107"/>
      <c r="ET731" s="112"/>
      <c r="EU731" s="107"/>
      <c r="EW731" s="112"/>
      <c r="EX731" s="107"/>
      <c r="EZ731" s="112"/>
      <c r="FA731" s="107"/>
      <c r="FC731" s="112"/>
      <c r="FD731" s="107"/>
      <c r="FG731" s="112"/>
      <c r="FH731" s="107"/>
      <c r="FI731" s="107"/>
      <c r="FJ731" s="112"/>
      <c r="FK731" s="107"/>
      <c r="FM731" s="53"/>
      <c r="FN731" s="112"/>
      <c r="FO731" s="107"/>
      <c r="FP731" s="107"/>
      <c r="FQ731" s="112"/>
      <c r="FR731" s="107"/>
      <c r="FS731" s="53"/>
      <c r="FT731" s="107"/>
      <c r="FU731" s="107"/>
      <c r="FV731" s="107"/>
      <c r="FW731" s="107"/>
      <c r="FX731" s="107"/>
      <c r="FY731" s="107"/>
      <c r="FZ731" s="107"/>
      <c r="GA731" s="107"/>
      <c r="GB731" s="53"/>
      <c r="GC731" s="107"/>
      <c r="GD731" s="107"/>
      <c r="GE731" s="270"/>
      <c r="GF731" s="270"/>
      <c r="GG731" s="270"/>
      <c r="GH731" s="270"/>
      <c r="GI731" s="270"/>
      <c r="GJ731" s="270"/>
      <c r="GK731" s="270"/>
      <c r="GL731" s="53"/>
      <c r="GM731" s="53"/>
      <c r="GN731" s="53"/>
      <c r="HK731" s="115"/>
      <c r="HL731" s="115"/>
      <c r="HN731" s="116"/>
      <c r="HO731" s="116"/>
      <c r="HP731" s="116"/>
      <c r="HQ731" s="117"/>
      <c r="HR731" s="118"/>
      <c r="HS731" s="105"/>
      <c r="HT731" s="119"/>
      <c r="HU731" s="119"/>
      <c r="HV731" s="119"/>
      <c r="HW731" s="119"/>
    </row>
    <row r="732" spans="1:231" hidden="1" x14ac:dyDescent="0.25">
      <c r="A732" s="110"/>
      <c r="B732" s="110"/>
      <c r="C732" s="107"/>
      <c r="D732" s="108"/>
      <c r="E732" s="109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Y732" s="107"/>
      <c r="Z732" s="107"/>
      <c r="AA732" s="107"/>
      <c r="AB732" s="110"/>
      <c r="AC732" s="110"/>
      <c r="AD732" s="107"/>
      <c r="AE732" s="107"/>
      <c r="AF732" s="107"/>
      <c r="AG732" s="107"/>
      <c r="AH732" s="107"/>
      <c r="AI732" s="107"/>
      <c r="AJ732" s="110"/>
      <c r="AK732" s="110"/>
      <c r="AL732" s="107"/>
      <c r="AM732" s="107"/>
      <c r="AN732" s="110"/>
      <c r="AO732" s="110"/>
      <c r="AP732" s="107"/>
      <c r="AQ732" s="107"/>
      <c r="AR732" s="107"/>
      <c r="AS732" s="107"/>
      <c r="AT732" s="107"/>
      <c r="AU732" s="111"/>
      <c r="AV732" s="111"/>
      <c r="AW732" s="111"/>
      <c r="AX732" s="111"/>
      <c r="AY732" s="111"/>
      <c r="AZ732" s="111"/>
      <c r="BA732" s="111"/>
      <c r="BB732" s="111"/>
      <c r="BC732" s="111"/>
      <c r="BD732" s="111"/>
      <c r="BH732" s="112"/>
      <c r="BI732" s="111"/>
      <c r="BJ732" s="112"/>
      <c r="BK732" s="112"/>
      <c r="BL732" s="111"/>
      <c r="BM732" s="112"/>
      <c r="BN732" s="112"/>
      <c r="BO732" s="111"/>
      <c r="BP732" s="112"/>
      <c r="BQ732" s="112"/>
      <c r="BR732" s="111"/>
      <c r="BU732" s="112"/>
      <c r="BV732" s="107"/>
      <c r="BW732" s="107"/>
      <c r="BX732" s="107"/>
      <c r="BY732" s="107"/>
      <c r="BZ732" s="107"/>
      <c r="CA732" s="107"/>
      <c r="CB732" s="107"/>
      <c r="CC732" s="107"/>
      <c r="CD732" s="107"/>
      <c r="CE732" s="107"/>
      <c r="CH732" s="112"/>
      <c r="CI732" s="107"/>
      <c r="CJ732" s="107"/>
      <c r="CK732" s="107"/>
      <c r="CL732" s="107"/>
      <c r="CM732" s="107"/>
      <c r="CN732" s="107"/>
      <c r="CO732" s="107"/>
      <c r="CP732" s="107"/>
      <c r="CQ732" s="107"/>
      <c r="CR732" s="107"/>
      <c r="CS732" s="107"/>
      <c r="CT732" s="107"/>
      <c r="CU732" s="107"/>
      <c r="CV732" s="107"/>
      <c r="CW732" s="107"/>
      <c r="CX732" s="112"/>
      <c r="CY732" s="107"/>
      <c r="CZ732" s="107"/>
      <c r="DA732" s="112"/>
      <c r="DB732" s="107"/>
      <c r="DC732" s="107"/>
      <c r="DD732" s="112"/>
      <c r="DE732" s="107"/>
      <c r="DF732" s="107"/>
      <c r="DH732" s="112"/>
      <c r="DI732" s="107"/>
      <c r="DJ732" s="107"/>
      <c r="DK732" s="112"/>
      <c r="DL732" s="107"/>
      <c r="DM732" s="107"/>
      <c r="DN732" s="112"/>
      <c r="DO732" s="107"/>
      <c r="DQ732" s="112"/>
      <c r="DR732" s="107"/>
      <c r="DU732" s="112"/>
      <c r="DV732" s="107"/>
      <c r="DW732" s="107"/>
      <c r="DX732" s="112"/>
      <c r="DY732" s="107"/>
      <c r="EA732" s="112"/>
      <c r="EB732" s="107"/>
      <c r="ED732" s="112"/>
      <c r="EE732" s="107"/>
      <c r="EH732" s="112"/>
      <c r="EI732" s="107"/>
      <c r="EJ732" s="107"/>
      <c r="EK732" s="112"/>
      <c r="EL732" s="107"/>
      <c r="EN732" s="112"/>
      <c r="EO732" s="107"/>
      <c r="EQ732" s="112"/>
      <c r="ER732" s="107"/>
      <c r="ET732" s="112"/>
      <c r="EU732" s="107"/>
      <c r="EW732" s="112"/>
      <c r="EX732" s="107"/>
      <c r="EZ732" s="112"/>
      <c r="FA732" s="107"/>
      <c r="FC732" s="112"/>
      <c r="FD732" s="107"/>
      <c r="FG732" s="112"/>
      <c r="FH732" s="107"/>
      <c r="FI732" s="107"/>
      <c r="FJ732" s="112"/>
      <c r="FK732" s="107"/>
      <c r="FM732" s="53"/>
      <c r="FN732" s="112"/>
      <c r="FO732" s="107"/>
      <c r="FP732" s="107"/>
      <c r="FQ732" s="112"/>
      <c r="FR732" s="107"/>
      <c r="FS732" s="53"/>
      <c r="FT732" s="107"/>
      <c r="FU732" s="107"/>
      <c r="FV732" s="107"/>
      <c r="FW732" s="107"/>
      <c r="FX732" s="107"/>
      <c r="FY732" s="107"/>
      <c r="FZ732" s="107"/>
      <c r="GA732" s="107"/>
      <c r="GB732" s="53"/>
      <c r="GC732" s="107"/>
      <c r="GD732" s="107"/>
      <c r="GE732" s="270"/>
      <c r="GF732" s="270"/>
      <c r="GG732" s="270"/>
      <c r="GH732" s="270"/>
      <c r="GI732" s="270"/>
      <c r="GJ732" s="270"/>
      <c r="GK732" s="270"/>
      <c r="GL732" s="53"/>
      <c r="GM732" s="53"/>
      <c r="GN732" s="53"/>
      <c r="HK732" s="115"/>
      <c r="HL732" s="115"/>
      <c r="HN732" s="116"/>
      <c r="HO732" s="116"/>
      <c r="HP732" s="116"/>
      <c r="HQ732" s="117"/>
      <c r="HR732" s="118"/>
      <c r="HS732" s="105"/>
      <c r="HT732" s="119"/>
      <c r="HU732" s="119"/>
      <c r="HV732" s="119"/>
      <c r="HW732" s="119"/>
    </row>
    <row r="733" spans="1:231" hidden="1" x14ac:dyDescent="0.25">
      <c r="A733" s="110"/>
      <c r="B733" s="110"/>
      <c r="C733" s="107"/>
      <c r="D733" s="108"/>
      <c r="E733" s="109"/>
      <c r="F733" s="107"/>
      <c r="G733" s="107"/>
      <c r="H733" s="107"/>
      <c r="I733" s="107"/>
      <c r="J733" s="107"/>
      <c r="K733" s="107"/>
      <c r="L733" s="107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Y733" s="107"/>
      <c r="Z733" s="107"/>
      <c r="AA733" s="107"/>
      <c r="AB733" s="110"/>
      <c r="AC733" s="110"/>
      <c r="AD733" s="107"/>
      <c r="AE733" s="107"/>
      <c r="AF733" s="107"/>
      <c r="AG733" s="107"/>
      <c r="AH733" s="107"/>
      <c r="AI733" s="107"/>
      <c r="AJ733" s="110"/>
      <c r="AK733" s="110"/>
      <c r="AL733" s="107"/>
      <c r="AM733" s="107"/>
      <c r="AN733" s="110"/>
      <c r="AO733" s="110"/>
      <c r="AP733" s="107"/>
      <c r="AQ733" s="107"/>
      <c r="AR733" s="107"/>
      <c r="AS733" s="107"/>
      <c r="AT733" s="107"/>
      <c r="AU733" s="111"/>
      <c r="AV733" s="111"/>
      <c r="AW733" s="111"/>
      <c r="AX733" s="111"/>
      <c r="AY733" s="111"/>
      <c r="AZ733" s="111"/>
      <c r="BA733" s="111"/>
      <c r="BB733" s="111"/>
      <c r="BC733" s="111"/>
      <c r="BD733" s="111"/>
      <c r="BH733" s="112"/>
      <c r="BI733" s="111"/>
      <c r="BJ733" s="112"/>
      <c r="BK733" s="112"/>
      <c r="BL733" s="111"/>
      <c r="BM733" s="112"/>
      <c r="BN733" s="112"/>
      <c r="BO733" s="111"/>
      <c r="BP733" s="112"/>
      <c r="BQ733" s="112"/>
      <c r="BR733" s="111"/>
      <c r="BU733" s="112"/>
      <c r="BV733" s="107"/>
      <c r="BW733" s="107"/>
      <c r="BX733" s="107"/>
      <c r="BY733" s="107"/>
      <c r="BZ733" s="107"/>
      <c r="CA733" s="107"/>
      <c r="CB733" s="107"/>
      <c r="CC733" s="107"/>
      <c r="CD733" s="107"/>
      <c r="CE733" s="107"/>
      <c r="CH733" s="112"/>
      <c r="CI733" s="107"/>
      <c r="CJ733" s="107"/>
      <c r="CK733" s="107"/>
      <c r="CL733" s="107"/>
      <c r="CM733" s="107"/>
      <c r="CN733" s="107"/>
      <c r="CO733" s="107"/>
      <c r="CP733" s="107"/>
      <c r="CQ733" s="107"/>
      <c r="CR733" s="107"/>
      <c r="CS733" s="107"/>
      <c r="CT733" s="107"/>
      <c r="CU733" s="107"/>
      <c r="CV733" s="107"/>
      <c r="CW733" s="107"/>
      <c r="CX733" s="112"/>
      <c r="CY733" s="107"/>
      <c r="CZ733" s="107"/>
      <c r="DA733" s="112"/>
      <c r="DB733" s="107"/>
      <c r="DC733" s="107"/>
      <c r="DD733" s="112"/>
      <c r="DE733" s="107"/>
      <c r="DF733" s="107"/>
      <c r="DH733" s="112"/>
      <c r="DI733" s="107"/>
      <c r="DJ733" s="107"/>
      <c r="DK733" s="112"/>
      <c r="DL733" s="107"/>
      <c r="DM733" s="107"/>
      <c r="DN733" s="112"/>
      <c r="DO733" s="107"/>
      <c r="DQ733" s="112"/>
      <c r="DR733" s="107"/>
      <c r="DU733" s="112"/>
      <c r="DV733" s="107"/>
      <c r="DW733" s="107"/>
      <c r="DX733" s="112"/>
      <c r="DY733" s="107"/>
      <c r="EA733" s="112"/>
      <c r="EB733" s="107"/>
      <c r="ED733" s="112"/>
      <c r="EE733" s="107"/>
      <c r="EH733" s="112"/>
      <c r="EI733" s="107"/>
      <c r="EJ733" s="107"/>
      <c r="EK733" s="112"/>
      <c r="EL733" s="107"/>
      <c r="EN733" s="112"/>
      <c r="EO733" s="107"/>
      <c r="EQ733" s="112"/>
      <c r="ER733" s="107"/>
      <c r="ET733" s="112"/>
      <c r="EU733" s="107"/>
      <c r="EW733" s="112"/>
      <c r="EX733" s="107"/>
      <c r="EZ733" s="112"/>
      <c r="FA733" s="107"/>
      <c r="FC733" s="112"/>
      <c r="FD733" s="107"/>
      <c r="FG733" s="112"/>
      <c r="FH733" s="107"/>
      <c r="FI733" s="107"/>
      <c r="FJ733" s="112"/>
      <c r="FK733" s="107"/>
      <c r="FM733" s="53"/>
      <c r="FN733" s="112"/>
      <c r="FO733" s="107"/>
      <c r="FP733" s="107"/>
      <c r="FQ733" s="112"/>
      <c r="FR733" s="107"/>
      <c r="FS733" s="53"/>
      <c r="FT733" s="107"/>
      <c r="FU733" s="107"/>
      <c r="FV733" s="107"/>
      <c r="FW733" s="107"/>
      <c r="FX733" s="107"/>
      <c r="FY733" s="107"/>
      <c r="FZ733" s="107"/>
      <c r="GA733" s="107"/>
      <c r="GB733" s="53"/>
      <c r="GC733" s="107"/>
      <c r="GD733" s="107"/>
      <c r="GE733" s="270"/>
      <c r="GF733" s="270"/>
      <c r="GG733" s="270"/>
      <c r="GH733" s="270"/>
      <c r="GI733" s="270"/>
      <c r="GJ733" s="270"/>
      <c r="GK733" s="270"/>
      <c r="GL733" s="53"/>
      <c r="GM733" s="53"/>
      <c r="GN733" s="53"/>
      <c r="HK733" s="115"/>
      <c r="HL733" s="115"/>
      <c r="HN733" s="116"/>
      <c r="HO733" s="116"/>
      <c r="HP733" s="116"/>
      <c r="HQ733" s="117"/>
      <c r="HR733" s="118"/>
      <c r="HS733" s="105"/>
      <c r="HT733" s="119"/>
      <c r="HU733" s="119"/>
      <c r="HV733" s="119"/>
      <c r="HW733" s="119"/>
    </row>
    <row r="734" spans="1:231" hidden="1" x14ac:dyDescent="0.25">
      <c r="A734" s="110"/>
      <c r="B734" s="110"/>
      <c r="C734" s="107"/>
      <c r="D734" s="108"/>
      <c r="E734" s="109"/>
      <c r="F734" s="107"/>
      <c r="G734" s="107"/>
      <c r="H734" s="107"/>
      <c r="I734" s="107"/>
      <c r="J734" s="107"/>
      <c r="K734" s="107"/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Y734" s="107"/>
      <c r="Z734" s="107"/>
      <c r="AA734" s="107"/>
      <c r="AB734" s="110"/>
      <c r="AC734" s="110"/>
      <c r="AD734" s="107"/>
      <c r="AE734" s="107"/>
      <c r="AF734" s="107"/>
      <c r="AG734" s="107"/>
      <c r="AH734" s="107"/>
      <c r="AI734" s="107"/>
      <c r="AJ734" s="110"/>
      <c r="AK734" s="110"/>
      <c r="AL734" s="107"/>
      <c r="AM734" s="107"/>
      <c r="AN734" s="110"/>
      <c r="AO734" s="110"/>
      <c r="AP734" s="107"/>
      <c r="AQ734" s="107"/>
      <c r="AR734" s="107"/>
      <c r="AS734" s="107"/>
      <c r="AT734" s="107"/>
      <c r="AU734" s="111"/>
      <c r="AV734" s="111"/>
      <c r="AW734" s="111"/>
      <c r="AX734" s="111"/>
      <c r="AY734" s="111"/>
      <c r="AZ734" s="111"/>
      <c r="BA734" s="111"/>
      <c r="BB734" s="111"/>
      <c r="BC734" s="111"/>
      <c r="BD734" s="111"/>
      <c r="BH734" s="112"/>
      <c r="BI734" s="111"/>
      <c r="BJ734" s="112"/>
      <c r="BK734" s="112"/>
      <c r="BL734" s="111"/>
      <c r="BM734" s="112"/>
      <c r="BN734" s="112"/>
      <c r="BO734" s="111"/>
      <c r="BP734" s="112"/>
      <c r="BQ734" s="112"/>
      <c r="BR734" s="111"/>
      <c r="BU734" s="112"/>
      <c r="BV734" s="107"/>
      <c r="BW734" s="107"/>
      <c r="BX734" s="107"/>
      <c r="BY734" s="107"/>
      <c r="BZ734" s="107"/>
      <c r="CA734" s="107"/>
      <c r="CB734" s="107"/>
      <c r="CC734" s="107"/>
      <c r="CD734" s="107"/>
      <c r="CE734" s="107"/>
      <c r="CH734" s="112"/>
      <c r="CI734" s="107"/>
      <c r="CJ734" s="107"/>
      <c r="CK734" s="107"/>
      <c r="CL734" s="107"/>
      <c r="CM734" s="107"/>
      <c r="CN734" s="107"/>
      <c r="CO734" s="107"/>
      <c r="CP734" s="107"/>
      <c r="CQ734" s="107"/>
      <c r="CR734" s="107"/>
      <c r="CS734" s="107"/>
      <c r="CT734" s="107"/>
      <c r="CU734" s="107"/>
      <c r="CV734" s="107"/>
      <c r="CW734" s="107"/>
      <c r="CX734" s="112"/>
      <c r="CY734" s="107"/>
      <c r="CZ734" s="107"/>
      <c r="DA734" s="112"/>
      <c r="DB734" s="107"/>
      <c r="DC734" s="107"/>
      <c r="DD734" s="112"/>
      <c r="DE734" s="107"/>
      <c r="DF734" s="107"/>
      <c r="DH734" s="112"/>
      <c r="DI734" s="107"/>
      <c r="DJ734" s="107"/>
      <c r="DK734" s="112"/>
      <c r="DL734" s="107"/>
      <c r="DM734" s="107"/>
      <c r="DN734" s="112"/>
      <c r="DO734" s="107"/>
      <c r="DQ734" s="112"/>
      <c r="DR734" s="107"/>
      <c r="DU734" s="112"/>
      <c r="DV734" s="107"/>
      <c r="DW734" s="107"/>
      <c r="DX734" s="112"/>
      <c r="DY734" s="107"/>
      <c r="EA734" s="112"/>
      <c r="EB734" s="107"/>
      <c r="ED734" s="112"/>
      <c r="EE734" s="107"/>
      <c r="EH734" s="112"/>
      <c r="EI734" s="107"/>
      <c r="EJ734" s="107"/>
      <c r="EK734" s="112"/>
      <c r="EL734" s="107"/>
      <c r="EN734" s="112"/>
      <c r="EO734" s="107"/>
      <c r="EQ734" s="112"/>
      <c r="ER734" s="107"/>
      <c r="ET734" s="112"/>
      <c r="EU734" s="107"/>
      <c r="EW734" s="112"/>
      <c r="EX734" s="107"/>
      <c r="EZ734" s="112"/>
      <c r="FA734" s="107"/>
      <c r="FC734" s="112"/>
      <c r="FD734" s="107"/>
      <c r="FG734" s="112"/>
      <c r="FH734" s="107"/>
      <c r="FI734" s="107"/>
      <c r="FJ734" s="112"/>
      <c r="FK734" s="107"/>
      <c r="FM734" s="53"/>
      <c r="FN734" s="112"/>
      <c r="FO734" s="107"/>
      <c r="FP734" s="107"/>
      <c r="FQ734" s="112"/>
      <c r="FR734" s="107"/>
      <c r="FS734" s="53"/>
      <c r="FT734" s="107"/>
      <c r="FU734" s="107"/>
      <c r="FV734" s="107"/>
      <c r="FW734" s="107"/>
      <c r="FX734" s="107"/>
      <c r="FY734" s="107"/>
      <c r="FZ734" s="107"/>
      <c r="GA734" s="107"/>
      <c r="GB734" s="53"/>
      <c r="GC734" s="107"/>
      <c r="GD734" s="107"/>
      <c r="GE734" s="270"/>
      <c r="GF734" s="270"/>
      <c r="GG734" s="270"/>
      <c r="GH734" s="270"/>
      <c r="GI734" s="270"/>
      <c r="GJ734" s="270"/>
      <c r="GK734" s="270"/>
      <c r="GL734" s="53"/>
      <c r="GM734" s="53"/>
      <c r="GN734" s="53"/>
      <c r="HK734" s="115"/>
      <c r="HL734" s="115"/>
      <c r="HN734" s="116"/>
      <c r="HO734" s="116"/>
      <c r="HP734" s="116"/>
      <c r="HQ734" s="117"/>
      <c r="HR734" s="118"/>
      <c r="HS734" s="105"/>
      <c r="HT734" s="119"/>
      <c r="HU734" s="119"/>
      <c r="HV734" s="119"/>
      <c r="HW734" s="119"/>
    </row>
    <row r="735" spans="1:231" hidden="1" x14ac:dyDescent="0.25">
      <c r="A735" s="110"/>
      <c r="B735" s="110"/>
      <c r="C735" s="107"/>
      <c r="D735" s="108"/>
      <c r="E735" s="109"/>
      <c r="F735" s="107"/>
      <c r="G735" s="107"/>
      <c r="H735" s="107"/>
      <c r="I735" s="107"/>
      <c r="J735" s="107"/>
      <c r="K735" s="107"/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Y735" s="107"/>
      <c r="Z735" s="107"/>
      <c r="AA735" s="107"/>
      <c r="AB735" s="110"/>
      <c r="AC735" s="110"/>
      <c r="AD735" s="107"/>
      <c r="AE735" s="107"/>
      <c r="AF735" s="107"/>
      <c r="AG735" s="107"/>
      <c r="AH735" s="107"/>
      <c r="AI735" s="107"/>
      <c r="AJ735" s="110"/>
      <c r="AK735" s="110"/>
      <c r="AL735" s="107"/>
      <c r="AM735" s="107"/>
      <c r="AN735" s="110"/>
      <c r="AO735" s="110"/>
      <c r="AP735" s="107"/>
      <c r="AQ735" s="107"/>
      <c r="AR735" s="107"/>
      <c r="AS735" s="107"/>
      <c r="AT735" s="107"/>
      <c r="AU735" s="111"/>
      <c r="AV735" s="111"/>
      <c r="AW735" s="111"/>
      <c r="AX735" s="111"/>
      <c r="AY735" s="111"/>
      <c r="AZ735" s="111"/>
      <c r="BA735" s="111"/>
      <c r="BB735" s="111"/>
      <c r="BC735" s="111"/>
      <c r="BD735" s="111"/>
      <c r="BH735" s="112"/>
      <c r="BI735" s="111"/>
      <c r="BJ735" s="112"/>
      <c r="BK735" s="112"/>
      <c r="BL735" s="111"/>
      <c r="BM735" s="112"/>
      <c r="BN735" s="112"/>
      <c r="BO735" s="111"/>
      <c r="BP735" s="112"/>
      <c r="BQ735" s="112"/>
      <c r="BR735" s="111"/>
      <c r="BU735" s="112"/>
      <c r="BV735" s="107"/>
      <c r="BW735" s="107"/>
      <c r="BX735" s="107"/>
      <c r="BY735" s="107"/>
      <c r="BZ735" s="107"/>
      <c r="CA735" s="107"/>
      <c r="CB735" s="107"/>
      <c r="CC735" s="107"/>
      <c r="CD735" s="107"/>
      <c r="CE735" s="107"/>
      <c r="CH735" s="112"/>
      <c r="CI735" s="107"/>
      <c r="CJ735" s="107"/>
      <c r="CK735" s="107"/>
      <c r="CL735" s="107"/>
      <c r="CM735" s="107"/>
      <c r="CN735" s="107"/>
      <c r="CO735" s="107"/>
      <c r="CP735" s="107"/>
      <c r="CQ735" s="107"/>
      <c r="CR735" s="107"/>
      <c r="CS735" s="107"/>
      <c r="CT735" s="107"/>
      <c r="CU735" s="107"/>
      <c r="CV735" s="107"/>
      <c r="CW735" s="107"/>
      <c r="CX735" s="112"/>
      <c r="CY735" s="107"/>
      <c r="CZ735" s="107"/>
      <c r="DA735" s="112"/>
      <c r="DB735" s="107"/>
      <c r="DC735" s="107"/>
      <c r="DD735" s="112"/>
      <c r="DE735" s="107"/>
      <c r="DF735" s="107"/>
      <c r="DH735" s="112"/>
      <c r="DI735" s="107"/>
      <c r="DJ735" s="107"/>
      <c r="DK735" s="112"/>
      <c r="DL735" s="107"/>
      <c r="DM735" s="107"/>
      <c r="DN735" s="112"/>
      <c r="DO735" s="107"/>
      <c r="DQ735" s="112"/>
      <c r="DR735" s="107"/>
      <c r="DU735" s="112"/>
      <c r="DV735" s="107"/>
      <c r="DW735" s="107"/>
      <c r="DX735" s="112"/>
      <c r="DY735" s="107"/>
      <c r="EA735" s="112"/>
      <c r="EB735" s="107"/>
      <c r="ED735" s="112"/>
      <c r="EE735" s="107"/>
      <c r="EH735" s="112"/>
      <c r="EI735" s="107"/>
      <c r="EJ735" s="107"/>
      <c r="EK735" s="112"/>
      <c r="EL735" s="107"/>
      <c r="EN735" s="112"/>
      <c r="EO735" s="107"/>
      <c r="EQ735" s="112"/>
      <c r="ER735" s="107"/>
      <c r="ET735" s="112"/>
      <c r="EU735" s="107"/>
      <c r="EW735" s="112"/>
      <c r="EX735" s="107"/>
      <c r="EZ735" s="112"/>
      <c r="FA735" s="107"/>
      <c r="FC735" s="112"/>
      <c r="FD735" s="107"/>
      <c r="FG735" s="112"/>
      <c r="FH735" s="107"/>
      <c r="FI735" s="107"/>
      <c r="FJ735" s="112"/>
      <c r="FK735" s="107"/>
      <c r="FM735" s="53"/>
      <c r="FN735" s="112"/>
      <c r="FO735" s="107"/>
      <c r="FP735" s="107"/>
      <c r="FQ735" s="112"/>
      <c r="FR735" s="107"/>
      <c r="FS735" s="53"/>
      <c r="FT735" s="107"/>
      <c r="FU735" s="107"/>
      <c r="FV735" s="107"/>
      <c r="FW735" s="107"/>
      <c r="FX735" s="107"/>
      <c r="FY735" s="107"/>
      <c r="FZ735" s="107"/>
      <c r="GA735" s="107"/>
      <c r="GB735" s="53"/>
      <c r="GC735" s="107"/>
      <c r="GD735" s="107"/>
      <c r="GE735" s="270"/>
      <c r="GF735" s="270"/>
      <c r="GG735" s="270"/>
      <c r="GH735" s="270"/>
      <c r="GI735" s="270"/>
      <c r="GJ735" s="270"/>
      <c r="GK735" s="270"/>
      <c r="GL735" s="53"/>
      <c r="GM735" s="53"/>
      <c r="GN735" s="53"/>
      <c r="HK735" s="115"/>
      <c r="HL735" s="115"/>
      <c r="HN735" s="116"/>
      <c r="HO735" s="116"/>
      <c r="HP735" s="116"/>
      <c r="HQ735" s="117"/>
      <c r="HR735" s="118"/>
      <c r="HS735" s="105"/>
      <c r="HT735" s="119"/>
      <c r="HU735" s="119"/>
      <c r="HV735" s="119"/>
      <c r="HW735" s="119"/>
    </row>
    <row r="736" spans="1:231" hidden="1" x14ac:dyDescent="0.25">
      <c r="A736" s="110"/>
      <c r="B736" s="110"/>
      <c r="C736" s="107"/>
      <c r="D736" s="108"/>
      <c r="E736" s="109"/>
      <c r="F736" s="107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Y736" s="107"/>
      <c r="Z736" s="107"/>
      <c r="AA736" s="107"/>
      <c r="AB736" s="110"/>
      <c r="AC736" s="110"/>
      <c r="AD736" s="107"/>
      <c r="AE736" s="107"/>
      <c r="AF736" s="107"/>
      <c r="AG736" s="107"/>
      <c r="AH736" s="107"/>
      <c r="AI736" s="107"/>
      <c r="AJ736" s="110"/>
      <c r="AK736" s="110"/>
      <c r="AL736" s="107"/>
      <c r="AM736" s="107"/>
      <c r="AN736" s="110"/>
      <c r="AO736" s="110"/>
      <c r="AP736" s="107"/>
      <c r="AQ736" s="107"/>
      <c r="AR736" s="107"/>
      <c r="AS736" s="107"/>
      <c r="AT736" s="107"/>
      <c r="AU736" s="111"/>
      <c r="AV736" s="111"/>
      <c r="AW736" s="111"/>
      <c r="AX736" s="111"/>
      <c r="AY736" s="111"/>
      <c r="AZ736" s="111"/>
      <c r="BA736" s="111"/>
      <c r="BB736" s="111"/>
      <c r="BC736" s="111"/>
      <c r="BD736" s="111"/>
      <c r="BH736" s="112"/>
      <c r="BI736" s="111"/>
      <c r="BJ736" s="112"/>
      <c r="BK736" s="112"/>
      <c r="BL736" s="111"/>
      <c r="BM736" s="112"/>
      <c r="BN736" s="112"/>
      <c r="BO736" s="111"/>
      <c r="BP736" s="112"/>
      <c r="BQ736" s="112"/>
      <c r="BR736" s="111"/>
      <c r="BU736" s="112"/>
      <c r="BV736" s="107"/>
      <c r="BW736" s="107"/>
      <c r="BX736" s="107"/>
      <c r="BY736" s="107"/>
      <c r="BZ736" s="107"/>
      <c r="CA736" s="107"/>
      <c r="CB736" s="107"/>
      <c r="CC736" s="107"/>
      <c r="CD736" s="107"/>
      <c r="CE736" s="107"/>
      <c r="CH736" s="112"/>
      <c r="CI736" s="107"/>
      <c r="CJ736" s="107"/>
      <c r="CK736" s="107"/>
      <c r="CL736" s="107"/>
      <c r="CM736" s="107"/>
      <c r="CN736" s="107"/>
      <c r="CO736" s="107"/>
      <c r="CP736" s="107"/>
      <c r="CQ736" s="107"/>
      <c r="CR736" s="107"/>
      <c r="CS736" s="107"/>
      <c r="CT736" s="107"/>
      <c r="CU736" s="107"/>
      <c r="CV736" s="107"/>
      <c r="CW736" s="107"/>
      <c r="CX736" s="112"/>
      <c r="CY736" s="107"/>
      <c r="CZ736" s="107"/>
      <c r="DA736" s="112"/>
      <c r="DB736" s="107"/>
      <c r="DC736" s="107"/>
      <c r="DD736" s="112"/>
      <c r="DE736" s="107"/>
      <c r="DF736" s="107"/>
      <c r="DH736" s="112"/>
      <c r="DI736" s="107"/>
      <c r="DJ736" s="107"/>
      <c r="DK736" s="112"/>
      <c r="DL736" s="107"/>
      <c r="DM736" s="107"/>
      <c r="DN736" s="112"/>
      <c r="DO736" s="107"/>
      <c r="DQ736" s="112"/>
      <c r="DR736" s="107"/>
      <c r="DU736" s="112"/>
      <c r="DV736" s="107"/>
      <c r="DW736" s="107"/>
      <c r="DX736" s="112"/>
      <c r="DY736" s="107"/>
      <c r="EA736" s="112"/>
      <c r="EB736" s="107"/>
      <c r="ED736" s="112"/>
      <c r="EE736" s="107"/>
      <c r="EH736" s="112"/>
      <c r="EI736" s="107"/>
      <c r="EJ736" s="107"/>
      <c r="EK736" s="112"/>
      <c r="EL736" s="107"/>
      <c r="EN736" s="112"/>
      <c r="EO736" s="107"/>
      <c r="EQ736" s="112"/>
      <c r="ER736" s="107"/>
      <c r="ET736" s="112"/>
      <c r="EU736" s="107"/>
      <c r="EW736" s="112"/>
      <c r="EX736" s="107"/>
      <c r="EZ736" s="112"/>
      <c r="FA736" s="107"/>
      <c r="FC736" s="112"/>
      <c r="FD736" s="107"/>
      <c r="FG736" s="112"/>
      <c r="FH736" s="107"/>
      <c r="FI736" s="107"/>
      <c r="FJ736" s="112"/>
      <c r="FK736" s="107"/>
      <c r="FM736" s="53"/>
      <c r="FN736" s="112"/>
      <c r="FO736" s="107"/>
      <c r="FP736" s="107"/>
      <c r="FQ736" s="112"/>
      <c r="FR736" s="107"/>
      <c r="FS736" s="53"/>
      <c r="FT736" s="107"/>
      <c r="FU736" s="107"/>
      <c r="FV736" s="107"/>
      <c r="FW736" s="107"/>
      <c r="FX736" s="107"/>
      <c r="FY736" s="107"/>
      <c r="FZ736" s="107"/>
      <c r="GA736" s="107"/>
      <c r="GB736" s="53"/>
      <c r="GC736" s="107"/>
      <c r="GD736" s="107"/>
      <c r="GE736" s="270"/>
      <c r="GF736" s="270"/>
      <c r="GG736" s="270"/>
      <c r="GH736" s="270"/>
      <c r="GI736" s="270"/>
      <c r="GJ736" s="270"/>
      <c r="GK736" s="270"/>
      <c r="GL736" s="53"/>
      <c r="GM736" s="53"/>
      <c r="GN736" s="53"/>
      <c r="HK736" s="115"/>
      <c r="HL736" s="115"/>
      <c r="HN736" s="116"/>
      <c r="HO736" s="116"/>
      <c r="HP736" s="116"/>
      <c r="HQ736" s="117"/>
      <c r="HR736" s="118"/>
      <c r="HS736" s="105"/>
      <c r="HT736" s="119"/>
      <c r="HU736" s="119"/>
      <c r="HV736" s="119"/>
      <c r="HW736" s="119"/>
    </row>
    <row r="737" spans="1:231" hidden="1" x14ac:dyDescent="0.25">
      <c r="A737" s="110"/>
      <c r="B737" s="110"/>
      <c r="C737" s="107"/>
      <c r="D737" s="108"/>
      <c r="E737" s="109"/>
      <c r="F737" s="107"/>
      <c r="G737" s="107"/>
      <c r="H737" s="107"/>
      <c r="I737" s="107"/>
      <c r="J737" s="107"/>
      <c r="K737" s="107"/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Y737" s="107"/>
      <c r="Z737" s="107"/>
      <c r="AA737" s="107"/>
      <c r="AB737" s="110"/>
      <c r="AC737" s="110"/>
      <c r="AD737" s="107"/>
      <c r="AE737" s="107"/>
      <c r="AF737" s="107"/>
      <c r="AG737" s="107"/>
      <c r="AH737" s="107"/>
      <c r="AI737" s="107"/>
      <c r="AJ737" s="110"/>
      <c r="AK737" s="110"/>
      <c r="AL737" s="107"/>
      <c r="AM737" s="107"/>
      <c r="AN737" s="110"/>
      <c r="AO737" s="110"/>
      <c r="AP737" s="107"/>
      <c r="AQ737" s="107"/>
      <c r="AR737" s="107"/>
      <c r="AS737" s="107"/>
      <c r="AT737" s="107"/>
      <c r="AU737" s="111"/>
      <c r="AV737" s="111"/>
      <c r="AW737" s="111"/>
      <c r="AX737" s="111"/>
      <c r="AY737" s="111"/>
      <c r="AZ737" s="111"/>
      <c r="BA737" s="111"/>
      <c r="BB737" s="111"/>
      <c r="BC737" s="111"/>
      <c r="BD737" s="111"/>
      <c r="BH737" s="112"/>
      <c r="BI737" s="111"/>
      <c r="BJ737" s="112"/>
      <c r="BK737" s="112"/>
      <c r="BL737" s="111"/>
      <c r="BM737" s="112"/>
      <c r="BN737" s="112"/>
      <c r="BO737" s="111"/>
      <c r="BP737" s="112"/>
      <c r="BQ737" s="112"/>
      <c r="BR737" s="111"/>
      <c r="BU737" s="112"/>
      <c r="BV737" s="107"/>
      <c r="BW737" s="107"/>
      <c r="BX737" s="107"/>
      <c r="BY737" s="107"/>
      <c r="BZ737" s="107"/>
      <c r="CA737" s="107"/>
      <c r="CB737" s="107"/>
      <c r="CC737" s="107"/>
      <c r="CD737" s="107"/>
      <c r="CE737" s="107"/>
      <c r="CH737" s="112"/>
      <c r="CI737" s="107"/>
      <c r="CJ737" s="107"/>
      <c r="CK737" s="107"/>
      <c r="CL737" s="107"/>
      <c r="CM737" s="107"/>
      <c r="CN737" s="107"/>
      <c r="CO737" s="107"/>
      <c r="CP737" s="107"/>
      <c r="CQ737" s="107"/>
      <c r="CR737" s="107"/>
      <c r="CS737" s="107"/>
      <c r="CT737" s="107"/>
      <c r="CU737" s="107"/>
      <c r="CV737" s="107"/>
      <c r="CW737" s="107"/>
      <c r="CX737" s="112"/>
      <c r="CY737" s="107"/>
      <c r="CZ737" s="107"/>
      <c r="DA737" s="112"/>
      <c r="DB737" s="107"/>
      <c r="DC737" s="107"/>
      <c r="DD737" s="112"/>
      <c r="DE737" s="107"/>
      <c r="DF737" s="107"/>
      <c r="DH737" s="112"/>
      <c r="DI737" s="107"/>
      <c r="DJ737" s="107"/>
      <c r="DK737" s="112"/>
      <c r="DL737" s="107"/>
      <c r="DM737" s="107"/>
      <c r="DN737" s="112"/>
      <c r="DO737" s="107"/>
      <c r="DQ737" s="112"/>
      <c r="DR737" s="107"/>
      <c r="DU737" s="112"/>
      <c r="DV737" s="107"/>
      <c r="DW737" s="107"/>
      <c r="DX737" s="112"/>
      <c r="DY737" s="107"/>
      <c r="EA737" s="112"/>
      <c r="EB737" s="107"/>
      <c r="ED737" s="112"/>
      <c r="EE737" s="107"/>
      <c r="EH737" s="112"/>
      <c r="EI737" s="107"/>
      <c r="EJ737" s="107"/>
      <c r="EK737" s="112"/>
      <c r="EL737" s="107"/>
      <c r="EN737" s="112"/>
      <c r="EO737" s="107"/>
      <c r="EQ737" s="112"/>
      <c r="ER737" s="107"/>
      <c r="ET737" s="112"/>
      <c r="EU737" s="107"/>
      <c r="EW737" s="112"/>
      <c r="EX737" s="107"/>
      <c r="EZ737" s="112"/>
      <c r="FA737" s="107"/>
      <c r="FC737" s="112"/>
      <c r="FD737" s="107"/>
      <c r="FG737" s="112"/>
      <c r="FH737" s="107"/>
      <c r="FI737" s="107"/>
      <c r="FJ737" s="112"/>
      <c r="FK737" s="107"/>
      <c r="FM737" s="53"/>
      <c r="FN737" s="112"/>
      <c r="FO737" s="107"/>
      <c r="FP737" s="107"/>
      <c r="FQ737" s="112"/>
      <c r="FR737" s="107"/>
      <c r="FS737" s="53"/>
      <c r="FT737" s="107"/>
      <c r="FU737" s="107"/>
      <c r="FV737" s="107"/>
      <c r="FW737" s="107"/>
      <c r="FX737" s="107"/>
      <c r="FY737" s="107"/>
      <c r="FZ737" s="107"/>
      <c r="GA737" s="107"/>
      <c r="GB737" s="53"/>
      <c r="GC737" s="107"/>
      <c r="GD737" s="107"/>
      <c r="GE737" s="270"/>
      <c r="GF737" s="270"/>
      <c r="GG737" s="270"/>
      <c r="GH737" s="270"/>
      <c r="GI737" s="270"/>
      <c r="GJ737" s="270"/>
      <c r="GK737" s="270"/>
      <c r="GL737" s="53"/>
      <c r="GM737" s="53"/>
      <c r="GN737" s="53"/>
      <c r="HK737" s="115"/>
      <c r="HL737" s="115"/>
      <c r="HN737" s="116"/>
      <c r="HO737" s="116"/>
      <c r="HP737" s="116"/>
      <c r="HQ737" s="117"/>
      <c r="HR737" s="118"/>
      <c r="HS737" s="105"/>
      <c r="HT737" s="119"/>
      <c r="HU737" s="119"/>
      <c r="HV737" s="119"/>
      <c r="HW737" s="119"/>
    </row>
    <row r="738" spans="1:231" ht="12.75" hidden="1" customHeight="1" x14ac:dyDescent="0.25">
      <c r="A738" s="110"/>
      <c r="B738" s="110"/>
      <c r="C738" s="107"/>
      <c r="D738" s="108"/>
      <c r="E738" s="109"/>
      <c r="F738" s="107"/>
      <c r="G738" s="107"/>
      <c r="H738" s="107"/>
      <c r="I738" s="107"/>
      <c r="J738" s="107"/>
      <c r="K738" s="107"/>
      <c r="L738" s="107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Y738" s="107"/>
      <c r="Z738" s="107"/>
      <c r="AA738" s="107"/>
      <c r="AB738" s="110"/>
      <c r="AC738" s="110"/>
      <c r="AD738" s="107"/>
      <c r="AE738" s="107"/>
      <c r="AF738" s="107"/>
      <c r="AG738" s="107"/>
      <c r="AH738" s="107"/>
      <c r="AI738" s="107"/>
      <c r="AJ738" s="110"/>
      <c r="AK738" s="110"/>
      <c r="AL738" s="107"/>
      <c r="AM738" s="107"/>
      <c r="AN738" s="110"/>
      <c r="AO738" s="110"/>
      <c r="AP738" s="107"/>
      <c r="AQ738" s="107"/>
      <c r="AR738" s="107"/>
      <c r="AS738" s="107"/>
      <c r="AT738" s="107"/>
      <c r="AU738" s="111"/>
      <c r="AV738" s="111"/>
      <c r="AW738" s="111"/>
      <c r="AX738" s="111"/>
      <c r="AY738" s="111"/>
      <c r="AZ738" s="111"/>
      <c r="BA738" s="111"/>
      <c r="BB738" s="111"/>
      <c r="BC738" s="111"/>
      <c r="BD738" s="111"/>
      <c r="BE738" s="111"/>
      <c r="BF738" s="111"/>
      <c r="BH738" s="112"/>
      <c r="BI738" s="111"/>
      <c r="BJ738" s="112"/>
      <c r="BK738" s="112"/>
      <c r="BL738" s="111"/>
      <c r="BM738" s="112"/>
      <c r="BN738" s="112"/>
      <c r="BO738" s="111"/>
      <c r="BP738" s="112"/>
      <c r="BQ738" s="112"/>
      <c r="BR738" s="111"/>
      <c r="BU738" s="112"/>
      <c r="BV738" s="107"/>
      <c r="BW738" s="107"/>
      <c r="BX738" s="107"/>
      <c r="BY738" s="107"/>
      <c r="BZ738" s="107"/>
      <c r="CA738" s="107"/>
      <c r="CB738" s="107"/>
      <c r="CC738" s="107"/>
      <c r="CD738" s="107"/>
      <c r="CE738" s="107"/>
      <c r="CH738" s="112"/>
      <c r="CI738" s="107"/>
      <c r="CJ738" s="107"/>
      <c r="CK738" s="107"/>
      <c r="CL738" s="107"/>
      <c r="CM738" s="107"/>
      <c r="CN738" s="107"/>
      <c r="CO738" s="107"/>
      <c r="CP738" s="107"/>
      <c r="CQ738" s="107"/>
      <c r="CR738" s="107"/>
      <c r="CS738" s="107"/>
      <c r="CT738" s="107"/>
      <c r="CU738" s="107"/>
      <c r="CV738" s="107"/>
      <c r="CW738" s="107"/>
      <c r="CX738" s="112"/>
      <c r="CY738" s="107"/>
      <c r="CZ738" s="107"/>
      <c r="DA738" s="112"/>
      <c r="DB738" s="107"/>
      <c r="DC738" s="107"/>
      <c r="DD738" s="112"/>
      <c r="DE738" s="107"/>
      <c r="DF738" s="107"/>
      <c r="DH738" s="112"/>
      <c r="DI738" s="107"/>
      <c r="DJ738" s="107"/>
      <c r="DK738" s="112"/>
      <c r="DL738" s="107"/>
      <c r="DM738" s="107"/>
      <c r="DN738" s="112"/>
      <c r="DO738" s="107"/>
      <c r="DP738" s="271"/>
      <c r="DQ738" s="112"/>
      <c r="DR738" s="107"/>
      <c r="DU738" s="112"/>
      <c r="DV738" s="107"/>
      <c r="DW738" s="107"/>
      <c r="DX738" s="112"/>
      <c r="DY738" s="107"/>
      <c r="DZ738" s="271"/>
      <c r="EA738" s="112"/>
      <c r="EB738" s="107"/>
      <c r="EC738" s="271"/>
      <c r="ED738" s="112"/>
      <c r="EE738" s="107"/>
      <c r="EH738" s="112"/>
      <c r="EI738" s="107"/>
      <c r="EJ738" s="107"/>
      <c r="EK738" s="112"/>
      <c r="EL738" s="107"/>
      <c r="EM738" s="271"/>
      <c r="EN738" s="112"/>
      <c r="EO738" s="107"/>
      <c r="EP738" s="271"/>
      <c r="EQ738" s="112"/>
      <c r="ER738" s="107"/>
      <c r="ES738" s="271"/>
      <c r="ET738" s="112"/>
      <c r="EU738" s="107"/>
      <c r="EV738" s="271"/>
      <c r="EW738" s="112"/>
      <c r="EX738" s="107"/>
      <c r="EY738" s="271"/>
      <c r="EZ738" s="112"/>
      <c r="FA738" s="107"/>
      <c r="FB738" s="271"/>
      <c r="FC738" s="112"/>
      <c r="FD738" s="107"/>
      <c r="FG738" s="112"/>
      <c r="FH738" s="107"/>
      <c r="FI738" s="107"/>
      <c r="FJ738" s="112"/>
      <c r="FK738" s="107"/>
      <c r="FL738" s="272"/>
      <c r="FM738" s="53"/>
      <c r="FN738" s="112"/>
      <c r="FO738" s="107"/>
      <c r="FP738" s="107"/>
      <c r="FQ738" s="112"/>
      <c r="FR738" s="107"/>
      <c r="FS738" s="272"/>
      <c r="FT738" s="107"/>
      <c r="FU738" s="107"/>
      <c r="FV738" s="107"/>
      <c r="FW738" s="107"/>
      <c r="FX738" s="107"/>
      <c r="FY738" s="107"/>
      <c r="FZ738" s="107"/>
      <c r="GA738" s="107"/>
      <c r="GB738" s="53"/>
      <c r="GC738" s="107"/>
      <c r="GD738" s="107"/>
      <c r="GE738" s="270"/>
      <c r="GF738" s="270"/>
      <c r="GG738" s="270"/>
      <c r="GH738" s="270"/>
      <c r="GI738" s="270"/>
      <c r="GJ738" s="270"/>
      <c r="GK738" s="270"/>
      <c r="GL738" s="53"/>
      <c r="GM738" s="53"/>
      <c r="GN738" s="53"/>
      <c r="HK738" s="115"/>
      <c r="HL738" s="115"/>
      <c r="HN738" s="116"/>
      <c r="HO738" s="116"/>
      <c r="HP738" s="116"/>
      <c r="HQ738" s="117"/>
      <c r="HR738" s="118"/>
      <c r="HS738" s="105"/>
      <c r="HT738" s="119"/>
      <c r="HU738" s="119"/>
      <c r="HV738" s="119"/>
      <c r="HW738" s="119"/>
    </row>
    <row r="739" spans="1:231" ht="12.75" hidden="1" customHeight="1" x14ac:dyDescent="0.25">
      <c r="A739" s="110"/>
      <c r="B739" s="110"/>
      <c r="C739" s="107"/>
      <c r="D739" s="108"/>
      <c r="E739" s="109"/>
      <c r="F739" s="107"/>
      <c r="G739" s="107"/>
      <c r="H739" s="107"/>
      <c r="I739" s="107"/>
      <c r="J739" s="107"/>
      <c r="K739" s="107"/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Y739" s="107"/>
      <c r="Z739" s="107"/>
      <c r="AA739" s="107"/>
      <c r="AB739" s="110"/>
      <c r="AC739" s="110"/>
      <c r="AD739" s="107"/>
      <c r="AE739" s="107"/>
      <c r="AF739" s="107"/>
      <c r="AG739" s="107"/>
      <c r="AH739" s="107"/>
      <c r="AI739" s="107"/>
      <c r="AJ739" s="110"/>
      <c r="AK739" s="110"/>
      <c r="AL739" s="107"/>
      <c r="AM739" s="107"/>
      <c r="AN739" s="110"/>
      <c r="AO739" s="110"/>
      <c r="AP739" s="107"/>
      <c r="AQ739" s="107"/>
      <c r="AR739" s="107"/>
      <c r="AS739" s="107"/>
      <c r="AT739" s="107"/>
      <c r="AU739" s="111"/>
      <c r="AV739" s="111"/>
      <c r="AW739" s="111"/>
      <c r="AX739" s="111"/>
      <c r="AY739" s="111"/>
      <c r="AZ739" s="111"/>
      <c r="BA739" s="111"/>
      <c r="BB739" s="111"/>
      <c r="BC739" s="111"/>
      <c r="BD739" s="111"/>
      <c r="BE739" s="111"/>
      <c r="BF739" s="111"/>
      <c r="BH739" s="112"/>
      <c r="BI739" s="111"/>
      <c r="BJ739" s="112"/>
      <c r="BK739" s="112"/>
      <c r="BL739" s="111"/>
      <c r="BM739" s="112"/>
      <c r="BN739" s="112"/>
      <c r="BO739" s="111"/>
      <c r="BP739" s="112"/>
      <c r="BQ739" s="112"/>
      <c r="BR739" s="111"/>
      <c r="BU739" s="112"/>
      <c r="BV739" s="107"/>
      <c r="BW739" s="107"/>
      <c r="BX739" s="107"/>
      <c r="BY739" s="107"/>
      <c r="BZ739" s="107"/>
      <c r="CA739" s="107"/>
      <c r="CB739" s="107"/>
      <c r="CC739" s="107"/>
      <c r="CD739" s="107"/>
      <c r="CE739" s="107"/>
      <c r="CH739" s="112"/>
      <c r="CI739" s="107"/>
      <c r="CJ739" s="107"/>
      <c r="CK739" s="107"/>
      <c r="CL739" s="107"/>
      <c r="CM739" s="107"/>
      <c r="CN739" s="107"/>
      <c r="CO739" s="107"/>
      <c r="CP739" s="107"/>
      <c r="CQ739" s="107"/>
      <c r="CR739" s="107"/>
      <c r="CS739" s="107"/>
      <c r="CT739" s="107"/>
      <c r="CU739" s="107"/>
      <c r="CV739" s="107"/>
      <c r="CW739" s="107"/>
      <c r="CX739" s="112"/>
      <c r="CY739" s="107"/>
      <c r="CZ739" s="107"/>
      <c r="DA739" s="112"/>
      <c r="DB739" s="107"/>
      <c r="DC739" s="107"/>
      <c r="DD739" s="112"/>
      <c r="DE739" s="107"/>
      <c r="DF739" s="107"/>
      <c r="DH739" s="112"/>
      <c r="DI739" s="107"/>
      <c r="DJ739" s="107"/>
      <c r="DK739" s="112"/>
      <c r="DL739" s="107"/>
      <c r="DM739" s="107"/>
      <c r="DN739" s="112"/>
      <c r="DO739" s="107"/>
      <c r="DP739" s="271"/>
      <c r="DQ739" s="112"/>
      <c r="DR739" s="107"/>
      <c r="DU739" s="112"/>
      <c r="DV739" s="107"/>
      <c r="DW739" s="107"/>
      <c r="DX739" s="112"/>
      <c r="DY739" s="107"/>
      <c r="DZ739" s="271"/>
      <c r="EA739" s="112"/>
      <c r="EB739" s="107"/>
      <c r="EC739" s="271"/>
      <c r="ED739" s="112"/>
      <c r="EE739" s="107"/>
      <c r="EH739" s="112"/>
      <c r="EI739" s="107"/>
      <c r="EJ739" s="107"/>
      <c r="EK739" s="112"/>
      <c r="EL739" s="107"/>
      <c r="EM739" s="271"/>
      <c r="EN739" s="112"/>
      <c r="EO739" s="107"/>
      <c r="EP739" s="271"/>
      <c r="EQ739" s="112"/>
      <c r="ER739" s="107"/>
      <c r="ES739" s="271"/>
      <c r="ET739" s="112"/>
      <c r="EU739" s="107"/>
      <c r="EV739" s="271"/>
      <c r="EW739" s="112"/>
      <c r="EX739" s="107"/>
      <c r="EY739" s="271"/>
      <c r="EZ739" s="112"/>
      <c r="FA739" s="107"/>
      <c r="FB739" s="271"/>
      <c r="FC739" s="112"/>
      <c r="FD739" s="107"/>
      <c r="FG739" s="112"/>
      <c r="FH739" s="107"/>
      <c r="FI739" s="107"/>
      <c r="FJ739" s="112"/>
      <c r="FK739" s="107"/>
      <c r="FL739" s="272"/>
      <c r="FM739" s="53"/>
      <c r="FN739" s="112"/>
      <c r="FO739" s="107"/>
      <c r="FP739" s="107"/>
      <c r="FQ739" s="112"/>
      <c r="FR739" s="107"/>
      <c r="FS739" s="272"/>
      <c r="FT739" s="107"/>
      <c r="FU739" s="107"/>
      <c r="FV739" s="107"/>
      <c r="FW739" s="107"/>
      <c r="FX739" s="107"/>
      <c r="FY739" s="107"/>
      <c r="FZ739" s="107"/>
      <c r="GA739" s="107"/>
      <c r="GB739" s="53"/>
      <c r="GC739" s="107"/>
      <c r="GD739" s="107"/>
      <c r="GE739" s="270"/>
      <c r="GF739" s="270"/>
      <c r="GG739" s="270"/>
      <c r="GH739" s="270"/>
      <c r="GI739" s="270"/>
      <c r="GJ739" s="270"/>
      <c r="GK739" s="270"/>
      <c r="GL739" s="53"/>
      <c r="GM739" s="53"/>
      <c r="GN739" s="53"/>
      <c r="HK739" s="115"/>
      <c r="HL739" s="115"/>
      <c r="HN739" s="116"/>
      <c r="HO739" s="116"/>
      <c r="HP739" s="116"/>
      <c r="HQ739" s="117"/>
      <c r="HR739" s="118"/>
      <c r="HS739" s="105"/>
      <c r="HT739" s="119"/>
      <c r="HU739" s="119"/>
      <c r="HV739" s="119"/>
      <c r="HW739" s="119"/>
    </row>
    <row r="740" spans="1:231" hidden="1" x14ac:dyDescent="0.25">
      <c r="A740" s="110"/>
      <c r="B740" s="110"/>
      <c r="C740" s="107"/>
      <c r="D740" s="108"/>
      <c r="E740" s="109"/>
      <c r="F740" s="107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Y740" s="107"/>
      <c r="Z740" s="107"/>
      <c r="AA740" s="107"/>
      <c r="AB740" s="110"/>
      <c r="AC740" s="110"/>
      <c r="AD740" s="107"/>
      <c r="AE740" s="107"/>
      <c r="AF740" s="107"/>
      <c r="AG740" s="107"/>
      <c r="AH740" s="107"/>
      <c r="AI740" s="107"/>
      <c r="AJ740" s="110"/>
      <c r="AK740" s="110"/>
      <c r="AL740" s="107"/>
      <c r="AM740" s="107"/>
      <c r="AN740" s="110"/>
      <c r="AO740" s="110"/>
      <c r="AP740" s="107"/>
      <c r="AQ740" s="107"/>
      <c r="AR740" s="107"/>
      <c r="AS740" s="107"/>
      <c r="AT740" s="107"/>
      <c r="AU740" s="111"/>
      <c r="AV740" s="111"/>
      <c r="AW740" s="111"/>
      <c r="AX740" s="111"/>
      <c r="AY740" s="111"/>
      <c r="AZ740" s="111"/>
      <c r="BA740" s="111"/>
      <c r="BB740" s="111"/>
      <c r="BC740" s="111"/>
      <c r="BD740" s="111"/>
      <c r="BE740" s="111"/>
      <c r="BF740" s="111"/>
      <c r="BH740" s="112"/>
      <c r="BI740" s="111"/>
      <c r="BJ740" s="112"/>
      <c r="BK740" s="112"/>
      <c r="BL740" s="111"/>
      <c r="BM740" s="112"/>
      <c r="BN740" s="112"/>
      <c r="BO740" s="111"/>
      <c r="BP740" s="112"/>
      <c r="BQ740" s="112"/>
      <c r="BR740" s="111"/>
      <c r="BU740" s="112"/>
      <c r="BV740" s="107"/>
      <c r="BW740" s="107"/>
      <c r="BX740" s="107"/>
      <c r="BY740" s="107"/>
      <c r="BZ740" s="107"/>
      <c r="CA740" s="107"/>
      <c r="CB740" s="107"/>
      <c r="CC740" s="107"/>
      <c r="CD740" s="107"/>
      <c r="CE740" s="107"/>
      <c r="CH740" s="112"/>
      <c r="CI740" s="107"/>
      <c r="CJ740" s="107"/>
      <c r="CK740" s="107"/>
      <c r="CL740" s="107"/>
      <c r="CM740" s="107"/>
      <c r="CN740" s="107"/>
      <c r="CO740" s="107"/>
      <c r="CP740" s="107"/>
      <c r="CQ740" s="107"/>
      <c r="CR740" s="107"/>
      <c r="CS740" s="107"/>
      <c r="CT740" s="107"/>
      <c r="CU740" s="107"/>
      <c r="CV740" s="107"/>
      <c r="CW740" s="107"/>
      <c r="CX740" s="112"/>
      <c r="CY740" s="107"/>
      <c r="CZ740" s="107"/>
      <c r="DA740" s="112"/>
      <c r="DB740" s="107"/>
      <c r="DC740" s="107"/>
      <c r="DD740" s="112"/>
      <c r="DE740" s="107"/>
      <c r="DF740" s="107"/>
      <c r="DH740" s="112"/>
      <c r="DI740" s="107"/>
      <c r="DJ740" s="107"/>
      <c r="DK740" s="112"/>
      <c r="DL740" s="107"/>
      <c r="DM740" s="107"/>
      <c r="DN740" s="112"/>
      <c r="DO740" s="107"/>
      <c r="DP740" s="271"/>
      <c r="DQ740" s="112"/>
      <c r="DR740" s="107"/>
      <c r="DU740" s="112"/>
      <c r="DV740" s="107"/>
      <c r="DW740" s="107"/>
      <c r="DX740" s="112"/>
      <c r="DY740" s="107"/>
      <c r="DZ740" s="271"/>
      <c r="EA740" s="112"/>
      <c r="EB740" s="107"/>
      <c r="EC740" s="271"/>
      <c r="ED740" s="112"/>
      <c r="EE740" s="107"/>
      <c r="EH740" s="112"/>
      <c r="EI740" s="107"/>
      <c r="EJ740" s="107"/>
      <c r="EK740" s="112"/>
      <c r="EL740" s="107"/>
      <c r="EM740" s="271"/>
      <c r="EN740" s="112"/>
      <c r="EO740" s="107"/>
      <c r="EP740" s="271"/>
      <c r="EQ740" s="112"/>
      <c r="ER740" s="107"/>
      <c r="ES740" s="271"/>
      <c r="ET740" s="112"/>
      <c r="EU740" s="107"/>
      <c r="EV740" s="271"/>
      <c r="EW740" s="112"/>
      <c r="EX740" s="107"/>
      <c r="EY740" s="271"/>
      <c r="EZ740" s="112"/>
      <c r="FA740" s="107"/>
      <c r="FB740" s="271"/>
      <c r="FC740" s="112"/>
      <c r="FD740" s="107"/>
      <c r="FG740" s="112"/>
      <c r="FH740" s="107"/>
      <c r="FI740" s="107"/>
      <c r="FJ740" s="112"/>
      <c r="FK740" s="107"/>
      <c r="FL740" s="272"/>
      <c r="FM740" s="53"/>
      <c r="FN740" s="112"/>
      <c r="FO740" s="107"/>
      <c r="FP740" s="107"/>
      <c r="FQ740" s="112"/>
      <c r="FR740" s="107"/>
      <c r="FS740" s="272"/>
      <c r="FT740" s="107"/>
      <c r="FU740" s="107"/>
      <c r="FV740" s="107"/>
      <c r="FW740" s="107"/>
      <c r="FX740" s="107"/>
      <c r="FY740" s="107"/>
      <c r="FZ740" s="107"/>
      <c r="GA740" s="107"/>
      <c r="GB740" s="53"/>
      <c r="GC740" s="107"/>
      <c r="GD740" s="107"/>
      <c r="GE740" s="270"/>
      <c r="GF740" s="270"/>
      <c r="GG740" s="270"/>
      <c r="GH740" s="270"/>
      <c r="GI740" s="270"/>
      <c r="GJ740" s="270"/>
      <c r="GK740" s="270"/>
      <c r="GL740" s="53"/>
      <c r="GM740" s="53"/>
      <c r="GN740" s="53"/>
      <c r="HK740" s="115"/>
      <c r="HL740" s="115"/>
      <c r="HN740" s="116"/>
      <c r="HO740" s="116"/>
      <c r="HP740" s="116"/>
      <c r="HQ740" s="117"/>
      <c r="HR740" s="118"/>
      <c r="HS740" s="105"/>
      <c r="HT740" s="119"/>
      <c r="HU740" s="119"/>
      <c r="HV740" s="119"/>
      <c r="HW740" s="119"/>
    </row>
    <row r="741" spans="1:231" hidden="1" x14ac:dyDescent="0.25">
      <c r="A741" s="110"/>
      <c r="B741" s="110"/>
      <c r="C741" s="107"/>
      <c r="D741" s="108"/>
      <c r="E741" s="109"/>
      <c r="F741" s="107"/>
      <c r="G741" s="107"/>
      <c r="H741" s="107"/>
      <c r="I741" s="107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Y741" s="107"/>
      <c r="Z741" s="107"/>
      <c r="AA741" s="107"/>
      <c r="AB741" s="110"/>
      <c r="AC741" s="110"/>
      <c r="AD741" s="107"/>
      <c r="AE741" s="107"/>
      <c r="AF741" s="107"/>
      <c r="AG741" s="107"/>
      <c r="AH741" s="107"/>
      <c r="AI741" s="107"/>
      <c r="AJ741" s="110"/>
      <c r="AK741" s="110"/>
      <c r="AL741" s="107"/>
      <c r="AM741" s="107"/>
      <c r="AN741" s="110"/>
      <c r="AO741" s="110"/>
      <c r="AP741" s="107"/>
      <c r="AQ741" s="107"/>
      <c r="AR741" s="107"/>
      <c r="AS741" s="107"/>
      <c r="AT741" s="107"/>
      <c r="AU741" s="111"/>
      <c r="AV741" s="111"/>
      <c r="AW741" s="111"/>
      <c r="AX741" s="111"/>
      <c r="AY741" s="111"/>
      <c r="AZ741" s="111"/>
      <c r="BA741" s="111"/>
      <c r="BB741" s="111"/>
      <c r="BC741" s="111"/>
      <c r="BD741" s="111"/>
      <c r="BH741" s="112"/>
      <c r="BI741" s="111"/>
      <c r="BJ741" s="112"/>
      <c r="BK741" s="112"/>
      <c r="BL741" s="111"/>
      <c r="BM741" s="112"/>
      <c r="BN741" s="112"/>
      <c r="BO741" s="111"/>
      <c r="BP741" s="112"/>
      <c r="BQ741" s="112"/>
      <c r="BR741" s="111"/>
      <c r="BU741" s="112"/>
      <c r="BV741" s="107"/>
      <c r="BW741" s="107"/>
      <c r="BX741" s="107"/>
      <c r="BY741" s="107"/>
      <c r="BZ741" s="107"/>
      <c r="CA741" s="107"/>
      <c r="CB741" s="107"/>
      <c r="CC741" s="107"/>
      <c r="CD741" s="107"/>
      <c r="CE741" s="107"/>
      <c r="CH741" s="112"/>
      <c r="CI741" s="107"/>
      <c r="CJ741" s="107"/>
      <c r="CK741" s="107"/>
      <c r="CL741" s="107"/>
      <c r="CM741" s="107"/>
      <c r="CN741" s="107"/>
      <c r="CO741" s="107"/>
      <c r="CP741" s="107"/>
      <c r="CQ741" s="107"/>
      <c r="CR741" s="107"/>
      <c r="CS741" s="107"/>
      <c r="CT741" s="107"/>
      <c r="CU741" s="107"/>
      <c r="CV741" s="107"/>
      <c r="CW741" s="107"/>
      <c r="CX741" s="112"/>
      <c r="CY741" s="107"/>
      <c r="CZ741" s="107"/>
      <c r="DA741" s="112"/>
      <c r="DB741" s="107"/>
      <c r="DC741" s="107"/>
      <c r="DD741" s="112"/>
      <c r="DE741" s="107"/>
      <c r="DF741" s="107"/>
      <c r="DH741" s="112"/>
      <c r="DI741" s="107"/>
      <c r="DJ741" s="107"/>
      <c r="DK741" s="112"/>
      <c r="DL741" s="107"/>
      <c r="DM741" s="107"/>
      <c r="DN741" s="112"/>
      <c r="DO741" s="107"/>
      <c r="DP741" s="271"/>
      <c r="DQ741" s="112"/>
      <c r="DR741" s="107"/>
      <c r="DU741" s="112"/>
      <c r="DV741" s="107"/>
      <c r="DW741" s="107"/>
      <c r="DX741" s="112"/>
      <c r="DY741" s="107"/>
      <c r="DZ741" s="271"/>
      <c r="EA741" s="112"/>
      <c r="EB741" s="107"/>
      <c r="EC741" s="271"/>
      <c r="ED741" s="112"/>
      <c r="EE741" s="107"/>
      <c r="EH741" s="112"/>
      <c r="EI741" s="107"/>
      <c r="EJ741" s="107"/>
      <c r="EK741" s="112"/>
      <c r="EL741" s="107"/>
      <c r="EM741" s="271"/>
      <c r="EN741" s="112"/>
      <c r="EO741" s="107"/>
      <c r="EP741" s="271"/>
      <c r="EQ741" s="112"/>
      <c r="ER741" s="107"/>
      <c r="ES741" s="271"/>
      <c r="ET741" s="112"/>
      <c r="EU741" s="107"/>
      <c r="EV741" s="271"/>
      <c r="EW741" s="112"/>
      <c r="EX741" s="107"/>
      <c r="EY741" s="271"/>
      <c r="EZ741" s="112"/>
      <c r="FA741" s="107"/>
      <c r="FB741" s="271"/>
      <c r="FC741" s="112"/>
      <c r="FD741" s="107"/>
      <c r="FG741" s="112"/>
      <c r="FH741" s="107"/>
      <c r="FI741" s="107"/>
      <c r="FJ741" s="112"/>
      <c r="FK741" s="107"/>
      <c r="FL741" s="272"/>
      <c r="FM741" s="53"/>
      <c r="FN741" s="112"/>
      <c r="FO741" s="107"/>
      <c r="FP741" s="107"/>
      <c r="FQ741" s="112"/>
      <c r="FR741" s="107"/>
      <c r="FS741" s="272"/>
      <c r="FT741" s="107"/>
      <c r="FU741" s="107"/>
      <c r="FV741" s="107"/>
      <c r="FW741" s="107"/>
      <c r="FX741" s="107"/>
      <c r="FY741" s="107"/>
      <c r="FZ741" s="107"/>
      <c r="GA741" s="107"/>
      <c r="GB741" s="53"/>
      <c r="GC741" s="107"/>
      <c r="GD741" s="107"/>
      <c r="GE741" s="270"/>
      <c r="GF741" s="270"/>
      <c r="GG741" s="270"/>
      <c r="GH741" s="270"/>
      <c r="GI741" s="270"/>
      <c r="GJ741" s="270"/>
      <c r="GK741" s="270"/>
      <c r="GL741" s="53"/>
      <c r="GM741" s="53"/>
      <c r="GN741" s="53"/>
      <c r="HK741" s="115"/>
      <c r="HL741" s="115"/>
      <c r="HN741" s="116"/>
      <c r="HO741" s="116"/>
      <c r="HP741" s="116"/>
      <c r="HQ741" s="117"/>
      <c r="HR741" s="118"/>
      <c r="HS741" s="105"/>
      <c r="HT741" s="119"/>
      <c r="HU741" s="119"/>
      <c r="HV741" s="119"/>
      <c r="HW741" s="119"/>
    </row>
    <row r="742" spans="1:231" hidden="1" x14ac:dyDescent="0.25">
      <c r="A742" s="110"/>
      <c r="B742" s="110"/>
      <c r="C742" s="107"/>
      <c r="D742" s="108"/>
      <c r="E742" s="109"/>
      <c r="F742" s="107"/>
      <c r="G742" s="107"/>
      <c r="H742" s="107"/>
      <c r="I742" s="107"/>
      <c r="J742" s="107"/>
      <c r="K742" s="107"/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Y742" s="107"/>
      <c r="Z742" s="107"/>
      <c r="AA742" s="107"/>
      <c r="AB742" s="110"/>
      <c r="AC742" s="110"/>
      <c r="AD742" s="107"/>
      <c r="AE742" s="107"/>
      <c r="AF742" s="107"/>
      <c r="AG742" s="107"/>
      <c r="AH742" s="107"/>
      <c r="AI742" s="107"/>
      <c r="AJ742" s="110"/>
      <c r="AK742" s="110"/>
      <c r="AL742" s="107"/>
      <c r="AM742" s="107"/>
      <c r="AN742" s="110"/>
      <c r="AO742" s="110"/>
      <c r="AP742" s="107"/>
      <c r="AQ742" s="107"/>
      <c r="AR742" s="107"/>
      <c r="AS742" s="107"/>
      <c r="AT742" s="107"/>
      <c r="AU742" s="111"/>
      <c r="AV742" s="111"/>
      <c r="AW742" s="111"/>
      <c r="AX742" s="111"/>
      <c r="AY742" s="111"/>
      <c r="AZ742" s="111"/>
      <c r="BA742" s="111"/>
      <c r="BB742" s="111"/>
      <c r="BC742" s="111"/>
      <c r="BD742" s="111"/>
      <c r="BH742" s="112"/>
      <c r="BI742" s="111"/>
      <c r="BJ742" s="112"/>
      <c r="BK742" s="112"/>
      <c r="BL742" s="111"/>
      <c r="BM742" s="112"/>
      <c r="BN742" s="112"/>
      <c r="BO742" s="111"/>
      <c r="BP742" s="112"/>
      <c r="BQ742" s="112"/>
      <c r="BR742" s="111"/>
      <c r="BU742" s="112"/>
      <c r="BV742" s="107"/>
      <c r="BW742" s="107"/>
      <c r="BX742" s="107"/>
      <c r="BY742" s="107"/>
      <c r="BZ742" s="107"/>
      <c r="CA742" s="107"/>
      <c r="CB742" s="107"/>
      <c r="CC742" s="107"/>
      <c r="CD742" s="107"/>
      <c r="CE742" s="107"/>
      <c r="CH742" s="112"/>
      <c r="CI742" s="107"/>
      <c r="CJ742" s="107"/>
      <c r="CK742" s="107"/>
      <c r="CL742" s="107"/>
      <c r="CM742" s="107"/>
      <c r="CN742" s="107"/>
      <c r="CO742" s="107"/>
      <c r="CP742" s="107"/>
      <c r="CQ742" s="107"/>
      <c r="CR742" s="107"/>
      <c r="CS742" s="107"/>
      <c r="CT742" s="107"/>
      <c r="CU742" s="107"/>
      <c r="CV742" s="107"/>
      <c r="CW742" s="107"/>
      <c r="CX742" s="112"/>
      <c r="CY742" s="107"/>
      <c r="CZ742" s="107"/>
      <c r="DA742" s="112"/>
      <c r="DB742" s="107"/>
      <c r="DC742" s="107"/>
      <c r="DD742" s="112"/>
      <c r="DE742" s="107"/>
      <c r="DF742" s="107"/>
      <c r="DH742" s="112"/>
      <c r="DI742" s="107"/>
      <c r="DJ742" s="107"/>
      <c r="DK742" s="112"/>
      <c r="DL742" s="107"/>
      <c r="DM742" s="107"/>
      <c r="DN742" s="112"/>
      <c r="DO742" s="107"/>
      <c r="DP742" s="271"/>
      <c r="DQ742" s="112"/>
      <c r="DR742" s="107"/>
      <c r="DU742" s="112"/>
      <c r="DV742" s="107"/>
      <c r="DW742" s="107"/>
      <c r="DX742" s="112"/>
      <c r="DY742" s="107"/>
      <c r="DZ742" s="271"/>
      <c r="EA742" s="112"/>
      <c r="EB742" s="107"/>
      <c r="EC742" s="271"/>
      <c r="ED742" s="112"/>
      <c r="EE742" s="107"/>
      <c r="EH742" s="112"/>
      <c r="EI742" s="107"/>
      <c r="EJ742" s="107"/>
      <c r="EK742" s="112"/>
      <c r="EL742" s="107"/>
      <c r="EM742" s="271"/>
      <c r="EN742" s="112"/>
      <c r="EO742" s="107"/>
      <c r="EP742" s="271"/>
      <c r="EQ742" s="112"/>
      <c r="ER742" s="107"/>
      <c r="ES742" s="271"/>
      <c r="ET742" s="112"/>
      <c r="EU742" s="107"/>
      <c r="EV742" s="271"/>
      <c r="EW742" s="112"/>
      <c r="EX742" s="107"/>
      <c r="EY742" s="271"/>
      <c r="EZ742" s="112"/>
      <c r="FA742" s="107"/>
      <c r="FB742" s="271"/>
      <c r="FC742" s="112"/>
      <c r="FD742" s="107"/>
      <c r="FG742" s="112"/>
      <c r="FH742" s="107"/>
      <c r="FI742" s="107"/>
      <c r="FJ742" s="112"/>
      <c r="FK742" s="107"/>
      <c r="FL742" s="272"/>
      <c r="FM742" s="53"/>
      <c r="FN742" s="112"/>
      <c r="FO742" s="107"/>
      <c r="FP742" s="107"/>
      <c r="FQ742" s="112"/>
      <c r="FR742" s="107"/>
      <c r="FS742" s="272"/>
      <c r="FT742" s="107"/>
      <c r="FU742" s="107"/>
      <c r="FV742" s="107"/>
      <c r="FW742" s="107"/>
      <c r="FX742" s="107"/>
      <c r="FY742" s="107"/>
      <c r="FZ742" s="107"/>
      <c r="GA742" s="107"/>
      <c r="GB742" s="53"/>
      <c r="GC742" s="107"/>
      <c r="GD742" s="107"/>
      <c r="GE742" s="270"/>
      <c r="GF742" s="270"/>
      <c r="GG742" s="270"/>
      <c r="GH742" s="270"/>
      <c r="GI742" s="270"/>
      <c r="GJ742" s="270"/>
      <c r="GK742" s="270"/>
      <c r="GL742" s="53"/>
      <c r="GM742" s="53"/>
      <c r="GN742" s="53"/>
      <c r="HK742" s="115"/>
      <c r="HL742" s="115"/>
      <c r="HN742" s="116"/>
      <c r="HO742" s="116"/>
      <c r="HP742" s="116"/>
      <c r="HQ742" s="117"/>
      <c r="HR742" s="118"/>
      <c r="HS742" s="105"/>
      <c r="HT742" s="119"/>
      <c r="HU742" s="119"/>
      <c r="HV742" s="119"/>
      <c r="HW742" s="119"/>
    </row>
    <row r="743" spans="1:231" hidden="1" x14ac:dyDescent="0.25">
      <c r="A743" s="110"/>
      <c r="B743" s="110"/>
      <c r="C743" s="107"/>
      <c r="D743" s="108"/>
      <c r="E743" s="109"/>
      <c r="F743" s="107"/>
      <c r="G743" s="107"/>
      <c r="H743" s="107"/>
      <c r="I743" s="107"/>
      <c r="J743" s="107"/>
      <c r="K743" s="107"/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Y743" s="107"/>
      <c r="Z743" s="107"/>
      <c r="AA743" s="107"/>
      <c r="AB743" s="110"/>
      <c r="AC743" s="110"/>
      <c r="AD743" s="107"/>
      <c r="AE743" s="107"/>
      <c r="AF743" s="107"/>
      <c r="AG743" s="107"/>
      <c r="AH743" s="107"/>
      <c r="AI743" s="107"/>
      <c r="AJ743" s="110"/>
      <c r="AK743" s="110"/>
      <c r="AL743" s="107"/>
      <c r="AM743" s="107"/>
      <c r="AN743" s="110"/>
      <c r="AO743" s="110"/>
      <c r="AP743" s="107"/>
      <c r="AQ743" s="107"/>
      <c r="AR743" s="107"/>
      <c r="AS743" s="107"/>
      <c r="AT743" s="107"/>
      <c r="AU743" s="111"/>
      <c r="AV743" s="111"/>
      <c r="AW743" s="111"/>
      <c r="AX743" s="111"/>
      <c r="AY743" s="111"/>
      <c r="AZ743" s="111"/>
      <c r="BA743" s="111"/>
      <c r="BB743" s="111"/>
      <c r="BC743" s="111"/>
      <c r="BD743" s="111"/>
      <c r="BH743" s="112"/>
      <c r="BI743" s="111"/>
      <c r="BJ743" s="112"/>
      <c r="BK743" s="112"/>
      <c r="BL743" s="111"/>
      <c r="BM743" s="112"/>
      <c r="BN743" s="112"/>
      <c r="BO743" s="111"/>
      <c r="BP743" s="112"/>
      <c r="BQ743" s="112"/>
      <c r="BR743" s="111"/>
      <c r="BU743" s="112"/>
      <c r="BV743" s="107"/>
      <c r="BW743" s="107"/>
      <c r="BX743" s="107"/>
      <c r="BY743" s="107"/>
      <c r="BZ743" s="107"/>
      <c r="CA743" s="107"/>
      <c r="CB743" s="107"/>
      <c r="CC743" s="107"/>
      <c r="CD743" s="107"/>
      <c r="CE743" s="107"/>
      <c r="CH743" s="112"/>
      <c r="CI743" s="107"/>
      <c r="CJ743" s="107"/>
      <c r="CK743" s="107"/>
      <c r="CL743" s="107"/>
      <c r="CM743" s="107"/>
      <c r="CN743" s="107"/>
      <c r="CO743" s="107"/>
      <c r="CP743" s="107"/>
      <c r="CQ743" s="107"/>
      <c r="CR743" s="107"/>
      <c r="CS743" s="107"/>
      <c r="CT743" s="107"/>
      <c r="CU743" s="107"/>
      <c r="CV743" s="107"/>
      <c r="CW743" s="107"/>
      <c r="CX743" s="112"/>
      <c r="CY743" s="107"/>
      <c r="CZ743" s="107"/>
      <c r="DA743" s="112"/>
      <c r="DB743" s="107"/>
      <c r="DC743" s="107"/>
      <c r="DD743" s="112"/>
      <c r="DE743" s="107"/>
      <c r="DF743" s="107"/>
      <c r="DH743" s="112"/>
      <c r="DI743" s="107"/>
      <c r="DJ743" s="107"/>
      <c r="DK743" s="112"/>
      <c r="DL743" s="107"/>
      <c r="DM743" s="107"/>
      <c r="DN743" s="112"/>
      <c r="DO743" s="107"/>
      <c r="DP743" s="271"/>
      <c r="DQ743" s="112"/>
      <c r="DR743" s="107"/>
      <c r="DU743" s="112"/>
      <c r="DV743" s="107"/>
      <c r="DW743" s="107"/>
      <c r="DX743" s="112"/>
      <c r="DY743" s="107"/>
      <c r="DZ743" s="271"/>
      <c r="EA743" s="112"/>
      <c r="EB743" s="107"/>
      <c r="EC743" s="271"/>
      <c r="ED743" s="112"/>
      <c r="EE743" s="107"/>
      <c r="EH743" s="112"/>
      <c r="EI743" s="107"/>
      <c r="EJ743" s="107"/>
      <c r="EK743" s="112"/>
      <c r="EL743" s="107"/>
      <c r="EM743" s="271"/>
      <c r="EN743" s="112"/>
      <c r="EO743" s="107"/>
      <c r="EP743" s="271"/>
      <c r="EQ743" s="112"/>
      <c r="ER743" s="107"/>
      <c r="ES743" s="271"/>
      <c r="ET743" s="112"/>
      <c r="EU743" s="107"/>
      <c r="EV743" s="271"/>
      <c r="EW743" s="112"/>
      <c r="EX743" s="107"/>
      <c r="EY743" s="271"/>
      <c r="EZ743" s="112"/>
      <c r="FA743" s="107"/>
      <c r="FB743" s="271"/>
      <c r="FC743" s="112"/>
      <c r="FD743" s="107"/>
      <c r="FG743" s="112"/>
      <c r="FH743" s="107"/>
      <c r="FI743" s="107"/>
      <c r="FJ743" s="112"/>
      <c r="FK743" s="107"/>
      <c r="FL743" s="272"/>
      <c r="FM743" s="53"/>
      <c r="FN743" s="112"/>
      <c r="FO743" s="107"/>
      <c r="FP743" s="107"/>
      <c r="FQ743" s="112"/>
      <c r="FR743" s="107"/>
      <c r="FS743" s="272"/>
      <c r="FT743" s="107"/>
      <c r="FU743" s="107"/>
      <c r="FV743" s="107"/>
      <c r="FW743" s="107"/>
      <c r="FX743" s="107"/>
      <c r="FY743" s="107"/>
      <c r="FZ743" s="107"/>
      <c r="GA743" s="107"/>
      <c r="GB743" s="53"/>
      <c r="GC743" s="107"/>
      <c r="GD743" s="107"/>
      <c r="GE743" s="270"/>
      <c r="GF743" s="270"/>
      <c r="GG743" s="270"/>
      <c r="GH743" s="270"/>
      <c r="GI743" s="270"/>
      <c r="GJ743" s="270"/>
      <c r="GK743" s="270"/>
      <c r="GL743" s="53"/>
      <c r="GM743" s="53"/>
      <c r="GN743" s="53"/>
      <c r="HK743" s="115"/>
      <c r="HL743" s="115"/>
      <c r="HN743" s="116"/>
      <c r="HO743" s="116"/>
      <c r="HP743" s="116"/>
      <c r="HQ743" s="117"/>
      <c r="HR743" s="118"/>
      <c r="HS743" s="105"/>
      <c r="HT743" s="119"/>
      <c r="HU743" s="119"/>
      <c r="HV743" s="119"/>
      <c r="HW743" s="119"/>
    </row>
    <row r="744" spans="1:231" hidden="1" x14ac:dyDescent="0.25">
      <c r="A744" s="110"/>
      <c r="B744" s="110"/>
      <c r="C744" s="107"/>
      <c r="D744" s="108"/>
      <c r="E744" s="109"/>
      <c r="F744" s="107"/>
      <c r="G744" s="107"/>
      <c r="H744" s="107"/>
      <c r="I744" s="107"/>
      <c r="J744" s="107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Y744" s="107"/>
      <c r="Z744" s="107"/>
      <c r="AA744" s="107"/>
      <c r="AB744" s="110"/>
      <c r="AC744" s="110"/>
      <c r="AD744" s="107"/>
      <c r="AE744" s="107"/>
      <c r="AF744" s="107"/>
      <c r="AG744" s="107"/>
      <c r="AH744" s="107"/>
      <c r="AI744" s="107"/>
      <c r="AJ744" s="110"/>
      <c r="AK744" s="110"/>
      <c r="AL744" s="107"/>
      <c r="AM744" s="107"/>
      <c r="AN744" s="110"/>
      <c r="AO744" s="110"/>
      <c r="AP744" s="107"/>
      <c r="AQ744" s="107"/>
      <c r="AR744" s="107"/>
      <c r="AS744" s="107"/>
      <c r="AT744" s="107"/>
      <c r="AU744" s="111"/>
      <c r="AV744" s="111"/>
      <c r="AW744" s="111"/>
      <c r="AX744" s="111"/>
      <c r="AY744" s="111"/>
      <c r="AZ744" s="111"/>
      <c r="BA744" s="111"/>
      <c r="BB744" s="111"/>
      <c r="BC744" s="111"/>
      <c r="BD744" s="111"/>
      <c r="BH744" s="112"/>
      <c r="BI744" s="111"/>
      <c r="BJ744" s="112"/>
      <c r="BK744" s="112"/>
      <c r="BL744" s="111"/>
      <c r="BM744" s="112"/>
      <c r="BN744" s="112"/>
      <c r="BO744" s="111"/>
      <c r="BP744" s="112"/>
      <c r="BQ744" s="112"/>
      <c r="BR744" s="111"/>
      <c r="BU744" s="112"/>
      <c r="BV744" s="107"/>
      <c r="BW744" s="107"/>
      <c r="BX744" s="107"/>
      <c r="BY744" s="107"/>
      <c r="BZ744" s="107"/>
      <c r="CA744" s="107"/>
      <c r="CB744" s="107"/>
      <c r="CC744" s="107"/>
      <c r="CD744" s="107"/>
      <c r="CE744" s="107"/>
      <c r="CH744" s="112"/>
      <c r="CI744" s="107"/>
      <c r="CJ744" s="107"/>
      <c r="CK744" s="107"/>
      <c r="CL744" s="107"/>
      <c r="CM744" s="107"/>
      <c r="CN744" s="107"/>
      <c r="CO744" s="107"/>
      <c r="CP744" s="107"/>
      <c r="CQ744" s="107"/>
      <c r="CR744" s="107"/>
      <c r="CS744" s="107"/>
      <c r="CT744" s="107"/>
      <c r="CU744" s="107"/>
      <c r="CV744" s="107"/>
      <c r="CW744" s="107"/>
      <c r="CX744" s="112"/>
      <c r="CY744" s="107"/>
      <c r="CZ744" s="107"/>
      <c r="DA744" s="112"/>
      <c r="DB744" s="107"/>
      <c r="DC744" s="107"/>
      <c r="DD744" s="112"/>
      <c r="DE744" s="107"/>
      <c r="DF744" s="107"/>
      <c r="DH744" s="112"/>
      <c r="DI744" s="107"/>
      <c r="DJ744" s="107"/>
      <c r="DK744" s="112"/>
      <c r="DL744" s="107"/>
      <c r="DM744" s="107"/>
      <c r="DN744" s="112"/>
      <c r="DO744" s="107"/>
      <c r="DP744" s="271"/>
      <c r="DQ744" s="112"/>
      <c r="DR744" s="107"/>
      <c r="DU744" s="112"/>
      <c r="DV744" s="107"/>
      <c r="DW744" s="107"/>
      <c r="DX744" s="112"/>
      <c r="DY744" s="107"/>
      <c r="DZ744" s="271"/>
      <c r="EA744" s="112"/>
      <c r="EB744" s="107"/>
      <c r="EC744" s="271"/>
      <c r="ED744" s="112"/>
      <c r="EE744" s="107"/>
      <c r="EH744" s="112"/>
      <c r="EI744" s="107"/>
      <c r="EJ744" s="107"/>
      <c r="EK744" s="112"/>
      <c r="EL744" s="107"/>
      <c r="EM744" s="271"/>
      <c r="EN744" s="112"/>
      <c r="EO744" s="107"/>
      <c r="EP744" s="271"/>
      <c r="EQ744" s="112"/>
      <c r="ER744" s="107"/>
      <c r="ES744" s="271"/>
      <c r="ET744" s="112"/>
      <c r="EU744" s="107"/>
      <c r="EV744" s="271"/>
      <c r="EW744" s="112"/>
      <c r="EX744" s="107"/>
      <c r="EY744" s="271"/>
      <c r="EZ744" s="112"/>
      <c r="FA744" s="107"/>
      <c r="FB744" s="271"/>
      <c r="FC744" s="112"/>
      <c r="FD744" s="107"/>
      <c r="FG744" s="112"/>
      <c r="FH744" s="107"/>
      <c r="FI744" s="107"/>
      <c r="FJ744" s="112"/>
      <c r="FK744" s="107"/>
      <c r="FL744" s="272"/>
      <c r="FM744" s="53"/>
      <c r="FN744" s="112"/>
      <c r="FO744" s="107"/>
      <c r="FP744" s="107"/>
      <c r="FQ744" s="112"/>
      <c r="FR744" s="107"/>
      <c r="FS744" s="272"/>
      <c r="FT744" s="107"/>
      <c r="FU744" s="107"/>
      <c r="FV744" s="107"/>
      <c r="FW744" s="107"/>
      <c r="FX744" s="107"/>
      <c r="FY744" s="107"/>
      <c r="FZ744" s="107"/>
      <c r="GA744" s="107"/>
      <c r="GB744" s="53"/>
      <c r="GC744" s="107"/>
      <c r="GD744" s="107"/>
      <c r="GE744" s="270"/>
      <c r="GF744" s="270"/>
      <c r="GG744" s="270"/>
      <c r="GH744" s="270"/>
      <c r="GI744" s="270"/>
      <c r="GJ744" s="270"/>
      <c r="GK744" s="270"/>
      <c r="GL744" s="53"/>
      <c r="GM744" s="53"/>
      <c r="GN744" s="53"/>
      <c r="HK744" s="115"/>
      <c r="HL744" s="115"/>
      <c r="HN744" s="116"/>
      <c r="HO744" s="116"/>
      <c r="HP744" s="116"/>
      <c r="HQ744" s="117"/>
      <c r="HR744" s="118"/>
      <c r="HS744" s="105"/>
      <c r="HT744" s="119"/>
      <c r="HU744" s="119"/>
      <c r="HV744" s="119"/>
      <c r="HW744" s="119"/>
    </row>
    <row r="745" spans="1:231" ht="12.75" hidden="1" customHeight="1" x14ac:dyDescent="0.25">
      <c r="A745" s="110"/>
      <c r="B745" s="110"/>
      <c r="C745" s="107"/>
      <c r="D745" s="108"/>
      <c r="E745" s="109"/>
      <c r="F745" s="107"/>
      <c r="G745" s="107"/>
      <c r="H745" s="107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Y745" s="107"/>
      <c r="Z745" s="107"/>
      <c r="AA745" s="107"/>
      <c r="AB745" s="110"/>
      <c r="AC745" s="110"/>
      <c r="AD745" s="107"/>
      <c r="AE745" s="107"/>
      <c r="AF745" s="107"/>
      <c r="AG745" s="107"/>
      <c r="AH745" s="107"/>
      <c r="AI745" s="107"/>
      <c r="AJ745" s="110"/>
      <c r="AK745" s="110"/>
      <c r="AL745" s="107"/>
      <c r="AM745" s="107"/>
      <c r="AN745" s="110"/>
      <c r="AO745" s="110"/>
      <c r="AP745" s="107"/>
      <c r="AQ745" s="107"/>
      <c r="AR745" s="107"/>
      <c r="AS745" s="107"/>
      <c r="AT745" s="107"/>
      <c r="AU745" s="111"/>
      <c r="AV745" s="111"/>
      <c r="AW745" s="111"/>
      <c r="AX745" s="111"/>
      <c r="AY745" s="111"/>
      <c r="AZ745" s="111"/>
      <c r="BA745" s="111"/>
      <c r="BB745" s="111"/>
      <c r="BC745" s="111"/>
      <c r="BD745" s="111"/>
      <c r="BH745" s="112"/>
      <c r="BI745" s="111"/>
      <c r="BJ745" s="112"/>
      <c r="BK745" s="112"/>
      <c r="BL745" s="111"/>
      <c r="BM745" s="112"/>
      <c r="BN745" s="112"/>
      <c r="BO745" s="111"/>
      <c r="BP745" s="112"/>
      <c r="BQ745" s="112"/>
      <c r="BR745" s="111"/>
      <c r="BU745" s="112"/>
      <c r="BV745" s="107"/>
      <c r="BW745" s="107"/>
      <c r="BX745" s="107"/>
      <c r="BY745" s="107"/>
      <c r="BZ745" s="107"/>
      <c r="CA745" s="107"/>
      <c r="CB745" s="107"/>
      <c r="CC745" s="107"/>
      <c r="CD745" s="107"/>
      <c r="CE745" s="107"/>
      <c r="CH745" s="112"/>
      <c r="CI745" s="107"/>
      <c r="CJ745" s="107"/>
      <c r="CK745" s="107"/>
      <c r="CL745" s="107"/>
      <c r="CM745" s="107"/>
      <c r="CN745" s="107"/>
      <c r="CO745" s="107"/>
      <c r="CP745" s="107"/>
      <c r="CQ745" s="107"/>
      <c r="CR745" s="107"/>
      <c r="CS745" s="107"/>
      <c r="CT745" s="107"/>
      <c r="CU745" s="107"/>
      <c r="CV745" s="107"/>
      <c r="CW745" s="107"/>
      <c r="CX745" s="112"/>
      <c r="CY745" s="107"/>
      <c r="CZ745" s="107"/>
      <c r="DA745" s="112"/>
      <c r="DB745" s="107"/>
      <c r="DC745" s="107"/>
      <c r="DD745" s="112"/>
      <c r="DE745" s="107"/>
      <c r="DF745" s="107"/>
      <c r="DH745" s="112"/>
      <c r="DI745" s="107"/>
      <c r="DJ745" s="107"/>
      <c r="DK745" s="112"/>
      <c r="DL745" s="107"/>
      <c r="DM745" s="107"/>
      <c r="DN745" s="112"/>
      <c r="DO745" s="107"/>
      <c r="DP745" s="271"/>
      <c r="DQ745" s="112"/>
      <c r="DR745" s="107"/>
      <c r="DU745" s="112"/>
      <c r="DV745" s="107"/>
      <c r="DW745" s="107"/>
      <c r="DX745" s="112"/>
      <c r="DY745" s="107"/>
      <c r="DZ745" s="271"/>
      <c r="EA745" s="112"/>
      <c r="EB745" s="107"/>
      <c r="EC745" s="271"/>
      <c r="ED745" s="112"/>
      <c r="EE745" s="107"/>
      <c r="EH745" s="112"/>
      <c r="EI745" s="107"/>
      <c r="EJ745" s="107"/>
      <c r="EK745" s="112"/>
      <c r="EL745" s="107"/>
      <c r="EM745" s="271"/>
      <c r="EN745" s="112"/>
      <c r="EO745" s="107"/>
      <c r="EP745" s="271"/>
      <c r="EQ745" s="112"/>
      <c r="ER745" s="107"/>
      <c r="ES745" s="271"/>
      <c r="ET745" s="112"/>
      <c r="EU745" s="107"/>
      <c r="EV745" s="271"/>
      <c r="EW745" s="112"/>
      <c r="EX745" s="107"/>
      <c r="EY745" s="271"/>
      <c r="EZ745" s="112"/>
      <c r="FA745" s="107"/>
      <c r="FB745" s="271"/>
      <c r="FC745" s="112"/>
      <c r="FD745" s="107"/>
      <c r="FG745" s="112"/>
      <c r="FH745" s="107"/>
      <c r="FI745" s="107"/>
      <c r="FJ745" s="112"/>
      <c r="FK745" s="107"/>
      <c r="FL745" s="272"/>
      <c r="FM745" s="53"/>
      <c r="FN745" s="112"/>
      <c r="FO745" s="107"/>
      <c r="FP745" s="107"/>
      <c r="FQ745" s="112"/>
      <c r="FR745" s="107"/>
      <c r="FS745" s="272"/>
      <c r="FT745" s="107"/>
      <c r="FU745" s="107"/>
      <c r="FV745" s="107"/>
      <c r="FW745" s="107"/>
      <c r="FX745" s="107"/>
      <c r="FY745" s="107"/>
      <c r="FZ745" s="107"/>
      <c r="GA745" s="107"/>
      <c r="GB745" s="53"/>
      <c r="GC745" s="107"/>
      <c r="GD745" s="107"/>
      <c r="GE745" s="270"/>
      <c r="GF745" s="270"/>
      <c r="GG745" s="270"/>
      <c r="GH745" s="270"/>
      <c r="GI745" s="270"/>
      <c r="GJ745" s="270"/>
      <c r="GK745" s="270"/>
      <c r="GL745" s="53"/>
      <c r="GM745" s="53"/>
      <c r="GN745" s="53"/>
      <c r="HK745" s="115"/>
      <c r="HL745" s="115"/>
      <c r="HN745" s="116"/>
      <c r="HO745" s="116"/>
      <c r="HP745" s="116"/>
      <c r="HQ745" s="117"/>
      <c r="HR745" s="118"/>
      <c r="HS745" s="105"/>
      <c r="HT745" s="119"/>
      <c r="HU745" s="119"/>
      <c r="HV745" s="119"/>
      <c r="HW745" s="119"/>
    </row>
    <row r="746" spans="1:231" ht="12.75" hidden="1" customHeight="1" x14ac:dyDescent="0.25">
      <c r="A746" s="110"/>
      <c r="B746" s="110"/>
      <c r="C746" s="107"/>
      <c r="D746" s="108"/>
      <c r="E746" s="109"/>
      <c r="F746" s="107"/>
      <c r="G746" s="107"/>
      <c r="H746" s="107"/>
      <c r="I746" s="107"/>
      <c r="J746" s="107"/>
      <c r="K746" s="107"/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Y746" s="107"/>
      <c r="Z746" s="107"/>
      <c r="AA746" s="107"/>
      <c r="AB746" s="110"/>
      <c r="AC746" s="110"/>
      <c r="AD746" s="107"/>
      <c r="AE746" s="107"/>
      <c r="AF746" s="107"/>
      <c r="AG746" s="107"/>
      <c r="AH746" s="107"/>
      <c r="AI746" s="107"/>
      <c r="AJ746" s="110"/>
      <c r="AK746" s="110"/>
      <c r="AL746" s="107"/>
      <c r="AM746" s="107"/>
      <c r="AN746" s="110"/>
      <c r="AO746" s="110"/>
      <c r="AP746" s="107"/>
      <c r="AQ746" s="107"/>
      <c r="AR746" s="107"/>
      <c r="AS746" s="107"/>
      <c r="AT746" s="107"/>
      <c r="AU746" s="111"/>
      <c r="AV746" s="111"/>
      <c r="AW746" s="111"/>
      <c r="AX746" s="111"/>
      <c r="AY746" s="111"/>
      <c r="AZ746" s="111"/>
      <c r="BA746" s="111"/>
      <c r="BB746" s="111"/>
      <c r="BC746" s="111"/>
      <c r="BD746" s="111"/>
      <c r="BH746" s="112"/>
      <c r="BI746" s="111"/>
      <c r="BJ746" s="112"/>
      <c r="BK746" s="112"/>
      <c r="BL746" s="111"/>
      <c r="BM746" s="112"/>
      <c r="BN746" s="112"/>
      <c r="BO746" s="111"/>
      <c r="BP746" s="112"/>
      <c r="BQ746" s="112"/>
      <c r="BR746" s="111"/>
      <c r="BU746" s="112"/>
      <c r="BV746" s="107"/>
      <c r="BW746" s="107"/>
      <c r="BX746" s="107"/>
      <c r="BY746" s="107"/>
      <c r="BZ746" s="107"/>
      <c r="CA746" s="107"/>
      <c r="CB746" s="107"/>
      <c r="CC746" s="107"/>
      <c r="CD746" s="107"/>
      <c r="CE746" s="107"/>
      <c r="CH746" s="112"/>
      <c r="CI746" s="107"/>
      <c r="CJ746" s="107"/>
      <c r="CK746" s="107"/>
      <c r="CL746" s="107"/>
      <c r="CM746" s="107"/>
      <c r="CN746" s="107"/>
      <c r="CO746" s="107"/>
      <c r="CP746" s="107"/>
      <c r="CQ746" s="107"/>
      <c r="CR746" s="107"/>
      <c r="CS746" s="107"/>
      <c r="CT746" s="107"/>
      <c r="CU746" s="107"/>
      <c r="CV746" s="107"/>
      <c r="CW746" s="107"/>
      <c r="CX746" s="112"/>
      <c r="CY746" s="107"/>
      <c r="CZ746" s="107"/>
      <c r="DA746" s="112"/>
      <c r="DB746" s="107"/>
      <c r="DC746" s="107"/>
      <c r="DD746" s="112"/>
      <c r="DE746" s="107"/>
      <c r="DF746" s="107"/>
      <c r="DH746" s="112"/>
      <c r="DI746" s="107"/>
      <c r="DJ746" s="107"/>
      <c r="DK746" s="112"/>
      <c r="DL746" s="107"/>
      <c r="DM746" s="107"/>
      <c r="DN746" s="112"/>
      <c r="DO746" s="107"/>
      <c r="DP746" s="271"/>
      <c r="DQ746" s="112"/>
      <c r="DR746" s="107"/>
      <c r="DU746" s="112"/>
      <c r="DV746" s="107"/>
      <c r="DW746" s="107"/>
      <c r="DX746" s="112"/>
      <c r="DY746" s="107"/>
      <c r="DZ746" s="271"/>
      <c r="EA746" s="112"/>
      <c r="EB746" s="107"/>
      <c r="EC746" s="271"/>
      <c r="ED746" s="112"/>
      <c r="EE746" s="107"/>
      <c r="EH746" s="112"/>
      <c r="EI746" s="107"/>
      <c r="EJ746" s="107"/>
      <c r="EK746" s="112"/>
      <c r="EL746" s="107"/>
      <c r="EM746" s="271"/>
      <c r="EN746" s="112"/>
      <c r="EO746" s="107"/>
      <c r="EP746" s="271"/>
      <c r="EQ746" s="112"/>
      <c r="ER746" s="107"/>
      <c r="ES746" s="271"/>
      <c r="ET746" s="112"/>
      <c r="EU746" s="107"/>
      <c r="EV746" s="271"/>
      <c r="EW746" s="112"/>
      <c r="EX746" s="107"/>
      <c r="EY746" s="271"/>
      <c r="EZ746" s="112"/>
      <c r="FA746" s="107"/>
      <c r="FB746" s="271"/>
      <c r="FC746" s="112"/>
      <c r="FD746" s="107"/>
      <c r="FG746" s="112"/>
      <c r="FH746" s="107"/>
      <c r="FI746" s="107"/>
      <c r="FJ746" s="112"/>
      <c r="FK746" s="107"/>
      <c r="FL746" s="272"/>
      <c r="FM746" s="53"/>
      <c r="FN746" s="112"/>
      <c r="FO746" s="107"/>
      <c r="FP746" s="107"/>
      <c r="FQ746" s="112"/>
      <c r="FR746" s="107"/>
      <c r="FS746" s="272"/>
      <c r="FT746" s="107"/>
      <c r="FU746" s="107"/>
      <c r="FV746" s="107"/>
      <c r="FW746" s="107"/>
      <c r="FX746" s="107"/>
      <c r="FY746" s="107"/>
      <c r="FZ746" s="107"/>
      <c r="GA746" s="107"/>
      <c r="GB746" s="53"/>
      <c r="GC746" s="107"/>
      <c r="GD746" s="107"/>
      <c r="GE746" s="270"/>
      <c r="GF746" s="270"/>
      <c r="GG746" s="270"/>
      <c r="GH746" s="270"/>
      <c r="GI746" s="270"/>
      <c r="GJ746" s="270"/>
      <c r="GK746" s="270"/>
      <c r="GL746" s="53"/>
      <c r="GM746" s="53"/>
      <c r="GN746" s="53"/>
      <c r="HK746" s="115"/>
      <c r="HL746" s="115"/>
      <c r="HN746" s="116"/>
      <c r="HO746" s="116"/>
      <c r="HP746" s="116"/>
      <c r="HQ746" s="117"/>
      <c r="HR746" s="118"/>
      <c r="HS746" s="105"/>
      <c r="HT746" s="119"/>
      <c r="HU746" s="119"/>
      <c r="HV746" s="119"/>
      <c r="HW746" s="119"/>
    </row>
    <row r="747" spans="1:231" ht="12.75" hidden="1" customHeight="1" x14ac:dyDescent="0.25">
      <c r="A747" s="110"/>
      <c r="B747" s="110"/>
      <c r="C747" s="107"/>
      <c r="D747" s="108"/>
      <c r="E747" s="109"/>
      <c r="F747" s="107"/>
      <c r="G747" s="107"/>
      <c r="H747" s="107"/>
      <c r="I747" s="107"/>
      <c r="J747" s="107"/>
      <c r="K747" s="107"/>
      <c r="L747" s="107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Y747" s="107"/>
      <c r="Z747" s="107"/>
      <c r="AA747" s="107"/>
      <c r="AB747" s="110"/>
      <c r="AC747" s="110"/>
      <c r="AD747" s="107"/>
      <c r="AE747" s="107"/>
      <c r="AF747" s="107"/>
      <c r="AG747" s="107"/>
      <c r="AH747" s="107"/>
      <c r="AI747" s="107"/>
      <c r="AJ747" s="110"/>
      <c r="AK747" s="110"/>
      <c r="AL747" s="107"/>
      <c r="AM747" s="107"/>
      <c r="AN747" s="110"/>
      <c r="AO747" s="110"/>
      <c r="AP747" s="107"/>
      <c r="AQ747" s="107"/>
      <c r="AR747" s="107"/>
      <c r="AS747" s="107"/>
      <c r="AT747" s="107"/>
      <c r="AU747" s="111"/>
      <c r="AV747" s="111"/>
      <c r="AW747" s="111"/>
      <c r="AX747" s="111"/>
      <c r="AY747" s="111"/>
      <c r="AZ747" s="111"/>
      <c r="BA747" s="111"/>
      <c r="BB747" s="111"/>
      <c r="BC747" s="111"/>
      <c r="BD747" s="111"/>
      <c r="BH747" s="112"/>
      <c r="BI747" s="111"/>
      <c r="BJ747" s="112"/>
      <c r="BK747" s="112"/>
      <c r="BL747" s="111"/>
      <c r="BM747" s="112"/>
      <c r="BN747" s="112"/>
      <c r="BO747" s="111"/>
      <c r="BP747" s="112"/>
      <c r="BQ747" s="112"/>
      <c r="BR747" s="111"/>
      <c r="BU747" s="112"/>
      <c r="BV747" s="107"/>
      <c r="BW747" s="107"/>
      <c r="BX747" s="107"/>
      <c r="BY747" s="107"/>
      <c r="BZ747" s="107"/>
      <c r="CA747" s="107"/>
      <c r="CB747" s="107"/>
      <c r="CC747" s="107"/>
      <c r="CD747" s="107"/>
      <c r="CE747" s="107"/>
      <c r="CH747" s="112"/>
      <c r="CI747" s="107"/>
      <c r="CJ747" s="107"/>
      <c r="CK747" s="107"/>
      <c r="CL747" s="107"/>
      <c r="CM747" s="107"/>
      <c r="CN747" s="107"/>
      <c r="CO747" s="107"/>
      <c r="CP747" s="107"/>
      <c r="CQ747" s="107"/>
      <c r="CR747" s="107"/>
      <c r="CS747" s="107"/>
      <c r="CT747" s="107"/>
      <c r="CU747" s="107"/>
      <c r="CV747" s="107"/>
      <c r="CW747" s="107"/>
      <c r="CX747" s="112"/>
      <c r="CY747" s="107"/>
      <c r="CZ747" s="107"/>
      <c r="DA747" s="112"/>
      <c r="DB747" s="107"/>
      <c r="DC747" s="107"/>
      <c r="DD747" s="112"/>
      <c r="DE747" s="107"/>
      <c r="DF747" s="107"/>
      <c r="DH747" s="112"/>
      <c r="DI747" s="107"/>
      <c r="DJ747" s="107"/>
      <c r="DK747" s="112"/>
      <c r="DL747" s="107"/>
      <c r="DM747" s="107"/>
      <c r="DN747" s="112"/>
      <c r="DO747" s="107"/>
      <c r="DP747" s="271"/>
      <c r="DQ747" s="112"/>
      <c r="DR747" s="107"/>
      <c r="DU747" s="112"/>
      <c r="DV747" s="107"/>
      <c r="DW747" s="107"/>
      <c r="DX747" s="112"/>
      <c r="DY747" s="107"/>
      <c r="DZ747" s="271"/>
      <c r="EA747" s="112"/>
      <c r="EB747" s="107"/>
      <c r="EC747" s="271"/>
      <c r="ED747" s="112"/>
      <c r="EE747" s="107"/>
      <c r="EH747" s="112"/>
      <c r="EI747" s="107"/>
      <c r="EJ747" s="107"/>
      <c r="EK747" s="112"/>
      <c r="EL747" s="107"/>
      <c r="EM747" s="271"/>
      <c r="EN747" s="112"/>
      <c r="EO747" s="107"/>
      <c r="EP747" s="271"/>
      <c r="EQ747" s="112"/>
      <c r="ER747" s="107"/>
      <c r="ES747" s="271"/>
      <c r="ET747" s="112"/>
      <c r="EU747" s="107"/>
      <c r="EV747" s="271"/>
      <c r="EW747" s="112"/>
      <c r="EX747" s="107"/>
      <c r="EY747" s="271"/>
      <c r="EZ747" s="112"/>
      <c r="FA747" s="107"/>
      <c r="FB747" s="271"/>
      <c r="FC747" s="112"/>
      <c r="FD747" s="107"/>
      <c r="FE747" s="273"/>
      <c r="FG747" s="112"/>
      <c r="FH747" s="107"/>
      <c r="FI747" s="107"/>
      <c r="FJ747" s="112"/>
      <c r="FK747" s="107"/>
      <c r="FL747" s="272"/>
      <c r="FM747" s="53"/>
      <c r="FN747" s="112"/>
      <c r="FO747" s="107"/>
      <c r="FP747" s="107"/>
      <c r="FQ747" s="112"/>
      <c r="FR747" s="107"/>
      <c r="FS747" s="272"/>
      <c r="FT747" s="107"/>
      <c r="FU747" s="107"/>
      <c r="FV747" s="107"/>
      <c r="FW747" s="107"/>
      <c r="FX747" s="107"/>
      <c r="FY747" s="107"/>
      <c r="FZ747" s="107"/>
      <c r="GA747" s="107"/>
      <c r="GB747" s="53"/>
      <c r="GC747" s="107"/>
      <c r="GD747" s="107"/>
      <c r="GE747" s="270"/>
      <c r="GF747" s="270"/>
      <c r="GG747" s="270"/>
      <c r="GH747" s="270"/>
      <c r="GI747" s="270"/>
      <c r="GJ747" s="270"/>
      <c r="GK747" s="270"/>
      <c r="GL747" s="53"/>
      <c r="GM747" s="53"/>
      <c r="GN747" s="53"/>
      <c r="HK747" s="115"/>
      <c r="HL747" s="115"/>
      <c r="HN747" s="116"/>
      <c r="HO747" s="116"/>
      <c r="HP747" s="116"/>
      <c r="HQ747" s="117"/>
      <c r="HR747" s="118"/>
      <c r="HS747" s="105"/>
      <c r="HT747" s="119"/>
      <c r="HU747" s="119"/>
      <c r="HV747" s="119"/>
      <c r="HW747" s="119"/>
    </row>
    <row r="748" spans="1:231" hidden="1" x14ac:dyDescent="0.25">
      <c r="A748" s="110"/>
      <c r="B748" s="110"/>
      <c r="C748" s="107"/>
      <c r="D748" s="108"/>
      <c r="E748" s="109"/>
      <c r="F748" s="107"/>
      <c r="G748" s="107"/>
      <c r="H748" s="107"/>
      <c r="I748" s="107"/>
      <c r="J748" s="107"/>
      <c r="K748" s="107"/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Y748" s="107"/>
      <c r="Z748" s="107"/>
      <c r="AA748" s="107"/>
      <c r="AB748" s="110"/>
      <c r="AC748" s="110"/>
      <c r="AD748" s="107"/>
      <c r="AE748" s="107"/>
      <c r="AF748" s="107"/>
      <c r="AG748" s="107"/>
      <c r="AH748" s="107"/>
      <c r="AI748" s="107"/>
      <c r="AJ748" s="110"/>
      <c r="AK748" s="110"/>
      <c r="AL748" s="107"/>
      <c r="AM748" s="107"/>
      <c r="AN748" s="110"/>
      <c r="AO748" s="110"/>
      <c r="AP748" s="107"/>
      <c r="AQ748" s="107"/>
      <c r="AR748" s="107"/>
      <c r="AS748" s="107"/>
      <c r="AT748" s="107"/>
      <c r="AU748" s="111"/>
      <c r="AV748" s="111"/>
      <c r="AW748" s="111"/>
      <c r="AX748" s="111"/>
      <c r="AY748" s="111"/>
      <c r="AZ748" s="111"/>
      <c r="BA748" s="111"/>
      <c r="BB748" s="111"/>
      <c r="BC748" s="111"/>
      <c r="BD748" s="111"/>
      <c r="BH748" s="112"/>
      <c r="BI748" s="111"/>
      <c r="BJ748" s="112"/>
      <c r="BK748" s="112"/>
      <c r="BL748" s="111"/>
      <c r="BM748" s="112"/>
      <c r="BN748" s="112"/>
      <c r="BO748" s="111"/>
      <c r="BP748" s="112"/>
      <c r="BQ748" s="112"/>
      <c r="BR748" s="111"/>
      <c r="BU748" s="112"/>
      <c r="BV748" s="107"/>
      <c r="BW748" s="107"/>
      <c r="BX748" s="107"/>
      <c r="BY748" s="107"/>
      <c r="BZ748" s="107"/>
      <c r="CA748" s="107"/>
      <c r="CB748" s="107"/>
      <c r="CC748" s="107"/>
      <c r="CD748" s="107"/>
      <c r="CE748" s="107"/>
      <c r="CH748" s="112"/>
      <c r="CI748" s="107"/>
      <c r="CJ748" s="107"/>
      <c r="CK748" s="107"/>
      <c r="CL748" s="107"/>
      <c r="CM748" s="107"/>
      <c r="CN748" s="107"/>
      <c r="CO748" s="107"/>
      <c r="CP748" s="107"/>
      <c r="CQ748" s="107"/>
      <c r="CR748" s="107"/>
      <c r="CS748" s="107"/>
      <c r="CT748" s="107"/>
      <c r="CU748" s="107"/>
      <c r="CV748" s="107"/>
      <c r="CW748" s="107"/>
      <c r="CX748" s="112"/>
      <c r="CY748" s="107"/>
      <c r="CZ748" s="107"/>
      <c r="DA748" s="112"/>
      <c r="DB748" s="107"/>
      <c r="DC748" s="107"/>
      <c r="DD748" s="112"/>
      <c r="DE748" s="107"/>
      <c r="DF748" s="107"/>
      <c r="DH748" s="112"/>
      <c r="DI748" s="107"/>
      <c r="DJ748" s="107"/>
      <c r="DK748" s="112"/>
      <c r="DL748" s="107"/>
      <c r="DM748" s="107"/>
      <c r="DN748" s="112"/>
      <c r="DO748" s="107"/>
      <c r="DP748" s="271"/>
      <c r="DQ748" s="112"/>
      <c r="DR748" s="107"/>
      <c r="DU748" s="112"/>
      <c r="DV748" s="107"/>
      <c r="DW748" s="107"/>
      <c r="DX748" s="112"/>
      <c r="DY748" s="107"/>
      <c r="DZ748" s="271"/>
      <c r="EA748" s="112"/>
      <c r="EB748" s="107"/>
      <c r="EC748" s="271"/>
      <c r="ED748" s="112"/>
      <c r="EE748" s="107"/>
      <c r="EH748" s="112"/>
      <c r="EI748" s="107"/>
      <c r="EJ748" s="107"/>
      <c r="EK748" s="112"/>
      <c r="EL748" s="107"/>
      <c r="EM748" s="271"/>
      <c r="EN748" s="112"/>
      <c r="EO748" s="107"/>
      <c r="EP748" s="271"/>
      <c r="EQ748" s="112"/>
      <c r="ER748" s="107"/>
      <c r="ES748" s="271"/>
      <c r="ET748" s="112"/>
      <c r="EU748" s="107"/>
      <c r="EV748" s="271"/>
      <c r="EW748" s="112"/>
      <c r="EX748" s="107"/>
      <c r="EY748" s="271"/>
      <c r="EZ748" s="112"/>
      <c r="FA748" s="107"/>
      <c r="FB748" s="271"/>
      <c r="FC748" s="112"/>
      <c r="FD748" s="107"/>
      <c r="FG748" s="112"/>
      <c r="FH748" s="107"/>
      <c r="FI748" s="107"/>
      <c r="FJ748" s="112"/>
      <c r="FK748" s="107"/>
      <c r="FL748" s="272"/>
      <c r="FM748" s="53"/>
      <c r="FN748" s="112"/>
      <c r="FO748" s="107"/>
      <c r="FP748" s="107"/>
      <c r="FQ748" s="112"/>
      <c r="FR748" s="107"/>
      <c r="FS748" s="272"/>
      <c r="FT748" s="107"/>
      <c r="FU748" s="107"/>
      <c r="FV748" s="107"/>
      <c r="FW748" s="107"/>
      <c r="FX748" s="107"/>
      <c r="FY748" s="107"/>
      <c r="FZ748" s="107"/>
      <c r="GA748" s="107"/>
      <c r="GB748" s="53"/>
      <c r="GC748" s="107"/>
      <c r="GD748" s="107"/>
      <c r="GE748" s="270"/>
      <c r="GF748" s="270"/>
      <c r="GG748" s="270"/>
      <c r="GH748" s="270"/>
      <c r="GI748" s="270"/>
      <c r="GJ748" s="270"/>
      <c r="GK748" s="270"/>
      <c r="GL748" s="53"/>
      <c r="GM748" s="53"/>
      <c r="GN748" s="53"/>
      <c r="HK748" s="115"/>
      <c r="HL748" s="115"/>
      <c r="HN748" s="116"/>
      <c r="HO748" s="116"/>
      <c r="HP748" s="116"/>
      <c r="HQ748" s="117"/>
      <c r="HR748" s="118"/>
      <c r="HS748" s="105"/>
      <c r="HT748" s="119"/>
      <c r="HU748" s="119"/>
      <c r="HV748" s="119"/>
      <c r="HW748" s="119"/>
    </row>
    <row r="749" spans="1:231" hidden="1" x14ac:dyDescent="0.25">
      <c r="A749" s="110"/>
      <c r="B749" s="110"/>
      <c r="C749" s="107"/>
      <c r="D749" s="108"/>
      <c r="E749" s="109"/>
      <c r="F749" s="107"/>
      <c r="G749" s="107"/>
      <c r="H749" s="107"/>
      <c r="I749" s="107"/>
      <c r="J749" s="107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Y749" s="107"/>
      <c r="Z749" s="107"/>
      <c r="AA749" s="107"/>
      <c r="AB749" s="110"/>
      <c r="AC749" s="110"/>
      <c r="AD749" s="107"/>
      <c r="AE749" s="107"/>
      <c r="AF749" s="107"/>
      <c r="AG749" s="107"/>
      <c r="AH749" s="107"/>
      <c r="AI749" s="107"/>
      <c r="AJ749" s="110"/>
      <c r="AK749" s="110"/>
      <c r="AL749" s="107"/>
      <c r="AM749" s="107"/>
      <c r="AN749" s="110"/>
      <c r="AO749" s="110"/>
      <c r="AP749" s="107"/>
      <c r="AQ749" s="107"/>
      <c r="AR749" s="107"/>
      <c r="AS749" s="107"/>
      <c r="AT749" s="107"/>
      <c r="AU749" s="111"/>
      <c r="AV749" s="111"/>
      <c r="AW749" s="111"/>
      <c r="AX749" s="111"/>
      <c r="AY749" s="111"/>
      <c r="AZ749" s="111"/>
      <c r="BA749" s="111"/>
      <c r="BB749" s="111"/>
      <c r="BC749" s="111"/>
      <c r="BD749" s="111"/>
      <c r="BH749" s="112"/>
      <c r="BI749" s="111"/>
      <c r="BJ749" s="112"/>
      <c r="BK749" s="112"/>
      <c r="BL749" s="111"/>
      <c r="BM749" s="112"/>
      <c r="BN749" s="112"/>
      <c r="BO749" s="111"/>
      <c r="BP749" s="112"/>
      <c r="BQ749" s="112"/>
      <c r="BR749" s="111"/>
      <c r="BU749" s="112"/>
      <c r="BV749" s="107"/>
      <c r="BW749" s="107"/>
      <c r="BX749" s="107"/>
      <c r="BY749" s="107"/>
      <c r="BZ749" s="107"/>
      <c r="CA749" s="107"/>
      <c r="CB749" s="107"/>
      <c r="CC749" s="107"/>
      <c r="CD749" s="107"/>
      <c r="CE749" s="107"/>
      <c r="CH749" s="112"/>
      <c r="CI749" s="107"/>
      <c r="CJ749" s="107"/>
      <c r="CK749" s="107"/>
      <c r="CL749" s="107"/>
      <c r="CM749" s="107"/>
      <c r="CN749" s="107"/>
      <c r="CO749" s="107"/>
      <c r="CP749" s="107"/>
      <c r="CQ749" s="107"/>
      <c r="CR749" s="107"/>
      <c r="CS749" s="107"/>
      <c r="CT749" s="107"/>
      <c r="CU749" s="107"/>
      <c r="CV749" s="107"/>
      <c r="CW749" s="107"/>
      <c r="CX749" s="112"/>
      <c r="CY749" s="107"/>
      <c r="CZ749" s="107"/>
      <c r="DA749" s="112"/>
      <c r="DB749" s="107"/>
      <c r="DC749" s="107"/>
      <c r="DD749" s="112"/>
      <c r="DE749" s="107"/>
      <c r="DF749" s="107"/>
      <c r="DH749" s="112"/>
      <c r="DI749" s="107"/>
      <c r="DJ749" s="107"/>
      <c r="DK749" s="112"/>
      <c r="DL749" s="107"/>
      <c r="DM749" s="107"/>
      <c r="DN749" s="112"/>
      <c r="DO749" s="107"/>
      <c r="DP749" s="271"/>
      <c r="DQ749" s="112"/>
      <c r="DR749" s="107"/>
      <c r="DU749" s="112"/>
      <c r="DV749" s="107"/>
      <c r="DW749" s="107"/>
      <c r="DX749" s="112"/>
      <c r="DY749" s="107"/>
      <c r="DZ749" s="271"/>
      <c r="EA749" s="112"/>
      <c r="EB749" s="107"/>
      <c r="EC749" s="271"/>
      <c r="ED749" s="112"/>
      <c r="EE749" s="107"/>
      <c r="EH749" s="112"/>
      <c r="EI749" s="107"/>
      <c r="EJ749" s="107"/>
      <c r="EK749" s="112"/>
      <c r="EL749" s="107"/>
      <c r="EM749" s="271"/>
      <c r="EN749" s="112"/>
      <c r="EO749" s="107"/>
      <c r="EP749" s="271"/>
      <c r="EQ749" s="112"/>
      <c r="ER749" s="107"/>
      <c r="ES749" s="271"/>
      <c r="ET749" s="112"/>
      <c r="EU749" s="107"/>
      <c r="EV749" s="271"/>
      <c r="EW749" s="112"/>
      <c r="EX749" s="107"/>
      <c r="EY749" s="271"/>
      <c r="EZ749" s="112"/>
      <c r="FA749" s="107"/>
      <c r="FB749" s="271"/>
      <c r="FC749" s="112"/>
      <c r="FD749" s="107"/>
      <c r="FG749" s="112"/>
      <c r="FH749" s="107"/>
      <c r="FI749" s="107"/>
      <c r="FJ749" s="112"/>
      <c r="FK749" s="107"/>
      <c r="FL749" s="272"/>
      <c r="FM749" s="53"/>
      <c r="FN749" s="112"/>
      <c r="FO749" s="107"/>
      <c r="FP749" s="107"/>
      <c r="FQ749" s="112"/>
      <c r="FR749" s="107"/>
      <c r="FS749" s="272"/>
      <c r="FT749" s="107"/>
      <c r="FU749" s="107"/>
      <c r="FV749" s="107"/>
      <c r="FW749" s="107"/>
      <c r="FX749" s="107"/>
      <c r="FY749" s="107"/>
      <c r="FZ749" s="107"/>
      <c r="GA749" s="107"/>
      <c r="GB749" s="53"/>
      <c r="GC749" s="107"/>
      <c r="GD749" s="107"/>
      <c r="GE749" s="270"/>
      <c r="GF749" s="270"/>
      <c r="GG749" s="270"/>
      <c r="GH749" s="270"/>
      <c r="GI749" s="270"/>
      <c r="GJ749" s="270"/>
      <c r="GK749" s="270"/>
      <c r="GL749" s="53"/>
      <c r="GM749" s="53"/>
      <c r="GN749" s="53"/>
      <c r="HK749" s="115"/>
      <c r="HL749" s="115"/>
      <c r="HN749" s="116"/>
      <c r="HO749" s="116"/>
      <c r="HP749" s="116"/>
      <c r="HQ749" s="117"/>
      <c r="HR749" s="118"/>
      <c r="HS749" s="105"/>
      <c r="HT749" s="119"/>
      <c r="HU749" s="119"/>
      <c r="HV749" s="119"/>
      <c r="HW749" s="119"/>
    </row>
    <row r="750" spans="1:231" hidden="1" x14ac:dyDescent="0.25">
      <c r="A750" s="110"/>
      <c r="B750" s="110"/>
      <c r="C750" s="107"/>
      <c r="D750" s="108"/>
      <c r="E750" s="109"/>
      <c r="F750" s="107"/>
      <c r="G750" s="107"/>
      <c r="H750" s="107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Y750" s="107"/>
      <c r="Z750" s="107"/>
      <c r="AA750" s="107"/>
      <c r="AB750" s="110"/>
      <c r="AC750" s="110"/>
      <c r="AD750" s="107"/>
      <c r="AE750" s="107"/>
      <c r="AF750" s="107"/>
      <c r="AG750" s="107"/>
      <c r="AH750" s="107"/>
      <c r="AI750" s="107"/>
      <c r="AJ750" s="110"/>
      <c r="AK750" s="110"/>
      <c r="AL750" s="107"/>
      <c r="AM750" s="107"/>
      <c r="AN750" s="110"/>
      <c r="AO750" s="110"/>
      <c r="AP750" s="107"/>
      <c r="AQ750" s="107"/>
      <c r="AR750" s="107"/>
      <c r="AS750" s="107"/>
      <c r="AT750" s="107"/>
      <c r="AU750" s="111"/>
      <c r="AV750" s="111"/>
      <c r="AW750" s="111"/>
      <c r="AX750" s="111"/>
      <c r="AY750" s="111"/>
      <c r="AZ750" s="111"/>
      <c r="BA750" s="111"/>
      <c r="BB750" s="111"/>
      <c r="BC750" s="111"/>
      <c r="BD750" s="111"/>
      <c r="BH750" s="112"/>
      <c r="BI750" s="111"/>
      <c r="BJ750" s="112"/>
      <c r="BK750" s="112"/>
      <c r="BL750" s="111"/>
      <c r="BM750" s="112"/>
      <c r="BN750" s="112"/>
      <c r="BO750" s="111"/>
      <c r="BP750" s="112"/>
      <c r="BQ750" s="112"/>
      <c r="BR750" s="111"/>
      <c r="BU750" s="112"/>
      <c r="BV750" s="107"/>
      <c r="BW750" s="107"/>
      <c r="BX750" s="107"/>
      <c r="BY750" s="107"/>
      <c r="BZ750" s="107"/>
      <c r="CA750" s="107"/>
      <c r="CB750" s="107"/>
      <c r="CC750" s="107"/>
      <c r="CD750" s="107"/>
      <c r="CE750" s="107"/>
      <c r="CH750" s="112"/>
      <c r="CI750" s="107"/>
      <c r="CJ750" s="107"/>
      <c r="CK750" s="107"/>
      <c r="CL750" s="107"/>
      <c r="CM750" s="107"/>
      <c r="CN750" s="107"/>
      <c r="CO750" s="107"/>
      <c r="CP750" s="107"/>
      <c r="CQ750" s="107"/>
      <c r="CR750" s="107"/>
      <c r="CS750" s="107"/>
      <c r="CT750" s="107"/>
      <c r="CU750" s="107"/>
      <c r="CV750" s="107"/>
      <c r="CW750" s="107"/>
      <c r="CX750" s="112"/>
      <c r="CY750" s="107"/>
      <c r="CZ750" s="107"/>
      <c r="DA750" s="112"/>
      <c r="DB750" s="107"/>
      <c r="DC750" s="107"/>
      <c r="DD750" s="112"/>
      <c r="DE750" s="107"/>
      <c r="DF750" s="107"/>
      <c r="DH750" s="112"/>
      <c r="DI750" s="107"/>
      <c r="DJ750" s="107"/>
      <c r="DK750" s="112"/>
      <c r="DL750" s="107"/>
      <c r="DM750" s="107"/>
      <c r="DN750" s="112"/>
      <c r="DO750" s="107"/>
      <c r="DP750" s="271"/>
      <c r="DQ750" s="112"/>
      <c r="DR750" s="107"/>
      <c r="DU750" s="112"/>
      <c r="DV750" s="107"/>
      <c r="DW750" s="107"/>
      <c r="DX750" s="112"/>
      <c r="DY750" s="107"/>
      <c r="DZ750" s="271"/>
      <c r="EA750" s="112"/>
      <c r="EB750" s="107"/>
      <c r="EC750" s="271"/>
      <c r="ED750" s="112"/>
      <c r="EE750" s="107"/>
      <c r="EH750" s="112"/>
      <c r="EI750" s="107"/>
      <c r="EJ750" s="107"/>
      <c r="EK750" s="112"/>
      <c r="EL750" s="107"/>
      <c r="EM750" s="271"/>
      <c r="EN750" s="112"/>
      <c r="EO750" s="107"/>
      <c r="EP750" s="271"/>
      <c r="EQ750" s="112"/>
      <c r="ER750" s="107"/>
      <c r="ES750" s="271"/>
      <c r="ET750" s="112"/>
      <c r="EU750" s="107"/>
      <c r="EV750" s="271"/>
      <c r="EW750" s="112"/>
      <c r="EX750" s="107"/>
      <c r="EY750" s="271"/>
      <c r="EZ750" s="112"/>
      <c r="FA750" s="107"/>
      <c r="FB750" s="271"/>
      <c r="FC750" s="112"/>
      <c r="FD750" s="107"/>
      <c r="FG750" s="112"/>
      <c r="FH750" s="107"/>
      <c r="FI750" s="107"/>
      <c r="FJ750" s="112"/>
      <c r="FK750" s="107"/>
      <c r="FL750" s="272"/>
      <c r="FM750" s="53"/>
      <c r="FN750" s="112"/>
      <c r="FO750" s="107"/>
      <c r="FP750" s="107"/>
      <c r="FQ750" s="112"/>
      <c r="FR750" s="107"/>
      <c r="FS750" s="272"/>
      <c r="FT750" s="107"/>
      <c r="FU750" s="107"/>
      <c r="FV750" s="107"/>
      <c r="FW750" s="107"/>
      <c r="FX750" s="107"/>
      <c r="FY750" s="107"/>
      <c r="FZ750" s="107"/>
      <c r="GA750" s="107"/>
      <c r="GB750" s="53"/>
      <c r="GC750" s="107"/>
      <c r="GD750" s="107"/>
      <c r="GE750" s="270"/>
      <c r="GF750" s="270"/>
      <c r="GG750" s="270"/>
      <c r="GH750" s="270"/>
      <c r="GI750" s="270"/>
      <c r="GJ750" s="270"/>
      <c r="GK750" s="270"/>
      <c r="GL750" s="53"/>
      <c r="GM750" s="53"/>
      <c r="GN750" s="53"/>
      <c r="HK750" s="115"/>
      <c r="HL750" s="115"/>
      <c r="HN750" s="116"/>
      <c r="HO750" s="116"/>
      <c r="HP750" s="116"/>
      <c r="HQ750" s="117"/>
      <c r="HR750" s="118"/>
      <c r="HS750" s="105"/>
      <c r="HT750" s="119"/>
      <c r="HU750" s="119"/>
      <c r="HV750" s="119"/>
      <c r="HW750" s="119"/>
    </row>
    <row r="751" spans="1:231" ht="12.75" hidden="1" customHeight="1" x14ac:dyDescent="0.25">
      <c r="A751" s="110"/>
      <c r="B751" s="110"/>
      <c r="C751" s="107"/>
      <c r="D751" s="108"/>
      <c r="E751" s="109"/>
      <c r="F751" s="107"/>
      <c r="G751" s="107"/>
      <c r="H751" s="107"/>
      <c r="I751" s="107"/>
      <c r="J751" s="107"/>
      <c r="K751" s="107"/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Y751" s="107"/>
      <c r="Z751" s="107"/>
      <c r="AA751" s="107"/>
      <c r="AB751" s="110"/>
      <c r="AC751" s="110"/>
      <c r="AD751" s="107"/>
      <c r="AE751" s="107"/>
      <c r="AF751" s="107"/>
      <c r="AG751" s="107"/>
      <c r="AH751" s="107"/>
      <c r="AI751" s="107"/>
      <c r="AJ751" s="110"/>
      <c r="AK751" s="110"/>
      <c r="AL751" s="107"/>
      <c r="AM751" s="107"/>
      <c r="AN751" s="110"/>
      <c r="AO751" s="110"/>
      <c r="AP751" s="107"/>
      <c r="AQ751" s="107"/>
      <c r="AR751" s="107"/>
      <c r="AS751" s="107"/>
      <c r="AT751" s="107"/>
      <c r="AU751" s="111"/>
      <c r="AV751" s="111"/>
      <c r="AW751" s="111"/>
      <c r="AX751" s="111"/>
      <c r="AY751" s="111"/>
      <c r="AZ751" s="111"/>
      <c r="BA751" s="111"/>
      <c r="BB751" s="111"/>
      <c r="BC751" s="111"/>
      <c r="BD751" s="111"/>
      <c r="BH751" s="112"/>
      <c r="BI751" s="111"/>
      <c r="BJ751" s="112"/>
      <c r="BK751" s="112"/>
      <c r="BL751" s="111"/>
      <c r="BM751" s="112"/>
      <c r="BN751" s="112"/>
      <c r="BO751" s="111"/>
      <c r="BP751" s="112"/>
      <c r="BQ751" s="112"/>
      <c r="BR751" s="111"/>
      <c r="BU751" s="112"/>
      <c r="BV751" s="107"/>
      <c r="BW751" s="107"/>
      <c r="BX751" s="107"/>
      <c r="BY751" s="107"/>
      <c r="BZ751" s="107"/>
      <c r="CA751" s="107"/>
      <c r="CB751" s="107"/>
      <c r="CC751" s="107"/>
      <c r="CD751" s="107"/>
      <c r="CE751" s="107"/>
      <c r="CH751" s="112"/>
      <c r="CI751" s="107"/>
      <c r="CJ751" s="107"/>
      <c r="CK751" s="107"/>
      <c r="CL751" s="107"/>
      <c r="CM751" s="107"/>
      <c r="CN751" s="107"/>
      <c r="CO751" s="107"/>
      <c r="CP751" s="107"/>
      <c r="CQ751" s="107"/>
      <c r="CR751" s="107"/>
      <c r="CS751" s="107"/>
      <c r="CT751" s="107"/>
      <c r="CU751" s="107"/>
      <c r="CV751" s="107"/>
      <c r="CW751" s="107"/>
      <c r="CX751" s="112"/>
      <c r="CY751" s="107"/>
      <c r="CZ751" s="107"/>
      <c r="DA751" s="112"/>
      <c r="DB751" s="107"/>
      <c r="DC751" s="107"/>
      <c r="DD751" s="112"/>
      <c r="DE751" s="107"/>
      <c r="DF751" s="107"/>
      <c r="DH751" s="112"/>
      <c r="DI751" s="107"/>
      <c r="DJ751" s="107"/>
      <c r="DK751" s="112"/>
      <c r="DL751" s="107"/>
      <c r="DM751" s="107"/>
      <c r="DN751" s="112"/>
      <c r="DO751" s="107"/>
      <c r="DP751" s="271"/>
      <c r="DQ751" s="112"/>
      <c r="DR751" s="107"/>
      <c r="DU751" s="112"/>
      <c r="DV751" s="107"/>
      <c r="DW751" s="107"/>
      <c r="DX751" s="112"/>
      <c r="DY751" s="107"/>
      <c r="DZ751" s="271"/>
      <c r="EA751" s="112"/>
      <c r="EB751" s="107"/>
      <c r="EC751" s="271"/>
      <c r="ED751" s="112"/>
      <c r="EE751" s="107"/>
      <c r="EH751" s="112"/>
      <c r="EI751" s="107"/>
      <c r="EJ751" s="107"/>
      <c r="EK751" s="112"/>
      <c r="EL751" s="107"/>
      <c r="EM751" s="271"/>
      <c r="EN751" s="112"/>
      <c r="EO751" s="107"/>
      <c r="EP751" s="271"/>
      <c r="EQ751" s="112"/>
      <c r="ER751" s="107"/>
      <c r="ES751" s="271"/>
      <c r="ET751" s="112"/>
      <c r="EU751" s="107"/>
      <c r="EV751" s="271"/>
      <c r="EW751" s="112"/>
      <c r="EX751" s="107"/>
      <c r="EY751" s="271"/>
      <c r="EZ751" s="112"/>
      <c r="FA751" s="107"/>
      <c r="FB751" s="271"/>
      <c r="FC751" s="112"/>
      <c r="FD751" s="107"/>
      <c r="FG751" s="112"/>
      <c r="FH751" s="107"/>
      <c r="FI751" s="107"/>
      <c r="FJ751" s="112"/>
      <c r="FK751" s="107"/>
      <c r="FL751" s="272"/>
      <c r="FM751" s="53"/>
      <c r="FN751" s="112"/>
      <c r="FO751" s="107"/>
      <c r="FP751" s="107"/>
      <c r="FQ751" s="112"/>
      <c r="FR751" s="107"/>
      <c r="FS751" s="272"/>
      <c r="FT751" s="107"/>
      <c r="FU751" s="107"/>
      <c r="FV751" s="107"/>
      <c r="FW751" s="107"/>
      <c r="FX751" s="107"/>
      <c r="FY751" s="107"/>
      <c r="FZ751" s="107"/>
      <c r="GA751" s="107"/>
      <c r="GB751" s="53"/>
      <c r="GC751" s="107"/>
      <c r="GD751" s="107"/>
      <c r="GE751" s="270"/>
      <c r="GF751" s="270"/>
      <c r="GG751" s="270"/>
      <c r="GH751" s="270"/>
      <c r="GI751" s="270"/>
      <c r="GJ751" s="270"/>
      <c r="GK751" s="270"/>
      <c r="GL751" s="53"/>
      <c r="GM751" s="53"/>
      <c r="GN751" s="53"/>
      <c r="HK751" s="115"/>
      <c r="HL751" s="115"/>
      <c r="HN751" s="116"/>
      <c r="HO751" s="116"/>
      <c r="HP751" s="116"/>
      <c r="HQ751" s="117"/>
      <c r="HR751" s="118"/>
      <c r="HS751" s="105"/>
      <c r="HT751" s="119"/>
      <c r="HU751" s="119"/>
      <c r="HV751" s="119"/>
      <c r="HW751" s="119"/>
    </row>
    <row r="752" spans="1:231" ht="12.75" hidden="1" customHeight="1" x14ac:dyDescent="0.25">
      <c r="A752" s="110"/>
      <c r="B752" s="110"/>
      <c r="C752" s="107"/>
      <c r="D752" s="108"/>
      <c r="E752" s="109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Y752" s="107"/>
      <c r="Z752" s="107"/>
      <c r="AA752" s="107"/>
      <c r="AB752" s="110"/>
      <c r="AC752" s="110"/>
      <c r="AD752" s="107"/>
      <c r="AE752" s="107"/>
      <c r="AF752" s="107"/>
      <c r="AG752" s="107"/>
      <c r="AH752" s="107"/>
      <c r="AI752" s="107"/>
      <c r="AJ752" s="110"/>
      <c r="AK752" s="110"/>
      <c r="AL752" s="107"/>
      <c r="AM752" s="107"/>
      <c r="AN752" s="110"/>
      <c r="AO752" s="110"/>
      <c r="AP752" s="107"/>
      <c r="AQ752" s="107"/>
      <c r="AR752" s="107"/>
      <c r="AS752" s="107"/>
      <c r="AT752" s="107"/>
      <c r="AU752" s="111"/>
      <c r="AV752" s="111"/>
      <c r="AW752" s="111"/>
      <c r="AX752" s="111"/>
      <c r="AY752" s="111"/>
      <c r="AZ752" s="111"/>
      <c r="BA752" s="111"/>
      <c r="BB752" s="111"/>
      <c r="BC752" s="111"/>
      <c r="BD752" s="111"/>
      <c r="BH752" s="112"/>
      <c r="BI752" s="111"/>
      <c r="BJ752" s="112"/>
      <c r="BK752" s="112"/>
      <c r="BL752" s="111"/>
      <c r="BM752" s="112"/>
      <c r="BN752" s="112"/>
      <c r="BO752" s="111"/>
      <c r="BP752" s="112"/>
      <c r="BQ752" s="112"/>
      <c r="BR752" s="111"/>
      <c r="BU752" s="112"/>
      <c r="BV752" s="107"/>
      <c r="BW752" s="107"/>
      <c r="BX752" s="107"/>
      <c r="BY752" s="107"/>
      <c r="BZ752" s="107"/>
      <c r="CA752" s="107"/>
      <c r="CB752" s="107"/>
      <c r="CC752" s="107"/>
      <c r="CD752" s="107"/>
      <c r="CE752" s="107"/>
      <c r="CH752" s="112"/>
      <c r="CI752" s="107"/>
      <c r="CJ752" s="107"/>
      <c r="CK752" s="107"/>
      <c r="CL752" s="107"/>
      <c r="CM752" s="107"/>
      <c r="CN752" s="107"/>
      <c r="CO752" s="107"/>
      <c r="CP752" s="107"/>
      <c r="CQ752" s="107"/>
      <c r="CR752" s="107"/>
      <c r="CS752" s="107"/>
      <c r="CT752" s="107"/>
      <c r="CU752" s="107"/>
      <c r="CV752" s="107"/>
      <c r="CW752" s="107"/>
      <c r="CX752" s="112"/>
      <c r="CY752" s="107"/>
      <c r="CZ752" s="107"/>
      <c r="DA752" s="112"/>
      <c r="DB752" s="107"/>
      <c r="DC752" s="107"/>
      <c r="DD752" s="112"/>
      <c r="DE752" s="107"/>
      <c r="DF752" s="107"/>
      <c r="DH752" s="112"/>
      <c r="DI752" s="107"/>
      <c r="DJ752" s="107"/>
      <c r="DK752" s="112"/>
      <c r="DL752" s="107"/>
      <c r="DM752" s="107"/>
      <c r="DN752" s="112"/>
      <c r="DO752" s="107"/>
      <c r="DP752" s="271"/>
      <c r="DQ752" s="112"/>
      <c r="DR752" s="107"/>
      <c r="DU752" s="112"/>
      <c r="DV752" s="107"/>
      <c r="DW752" s="107"/>
      <c r="DX752" s="112"/>
      <c r="DY752" s="107"/>
      <c r="DZ752" s="271"/>
      <c r="EA752" s="112"/>
      <c r="EB752" s="107"/>
      <c r="EC752" s="271"/>
      <c r="ED752" s="112"/>
      <c r="EE752" s="107"/>
      <c r="EH752" s="112"/>
      <c r="EI752" s="107"/>
      <c r="EJ752" s="107"/>
      <c r="EK752" s="112"/>
      <c r="EL752" s="107"/>
      <c r="EM752" s="271"/>
      <c r="EN752" s="112"/>
      <c r="EO752" s="107"/>
      <c r="EP752" s="271"/>
      <c r="EQ752" s="112"/>
      <c r="ER752" s="107"/>
      <c r="ES752" s="271"/>
      <c r="ET752" s="112"/>
      <c r="EU752" s="107"/>
      <c r="EV752" s="271"/>
      <c r="EW752" s="112"/>
      <c r="EX752" s="107"/>
      <c r="EY752" s="271"/>
      <c r="EZ752" s="112"/>
      <c r="FA752" s="107"/>
      <c r="FB752" s="271"/>
      <c r="FC752" s="112"/>
      <c r="FD752" s="107"/>
      <c r="FG752" s="112"/>
      <c r="FH752" s="107"/>
      <c r="FI752" s="107"/>
      <c r="FJ752" s="112"/>
      <c r="FK752" s="107"/>
      <c r="FL752" s="272"/>
      <c r="FM752" s="53"/>
      <c r="FN752" s="112"/>
      <c r="FO752" s="107"/>
      <c r="FP752" s="107"/>
      <c r="FQ752" s="112"/>
      <c r="FR752" s="107"/>
      <c r="FS752" s="272"/>
      <c r="FT752" s="107"/>
      <c r="FU752" s="107"/>
      <c r="FV752" s="107"/>
      <c r="FW752" s="107"/>
      <c r="FX752" s="107"/>
      <c r="FY752" s="107"/>
      <c r="FZ752" s="107"/>
      <c r="GA752" s="107"/>
      <c r="GB752" s="53"/>
      <c r="GC752" s="107"/>
      <c r="GD752" s="107"/>
      <c r="GE752" s="270"/>
      <c r="GF752" s="270"/>
      <c r="GG752" s="270"/>
      <c r="GH752" s="270"/>
      <c r="GI752" s="270"/>
      <c r="GJ752" s="270"/>
      <c r="GK752" s="270"/>
      <c r="GL752" s="53"/>
      <c r="GM752" s="53"/>
      <c r="GN752" s="53"/>
      <c r="HK752" s="115"/>
      <c r="HL752" s="115"/>
      <c r="HN752" s="116"/>
      <c r="HO752" s="116"/>
      <c r="HP752" s="116"/>
      <c r="HQ752" s="117"/>
      <c r="HR752" s="118"/>
      <c r="HS752" s="105"/>
      <c r="HT752" s="119"/>
      <c r="HU752" s="119"/>
      <c r="HV752" s="119"/>
      <c r="HW752" s="119"/>
    </row>
    <row r="753" spans="1:231" hidden="1" x14ac:dyDescent="0.25">
      <c r="A753" s="110"/>
      <c r="B753" s="110"/>
      <c r="C753" s="107"/>
      <c r="D753" s="108"/>
      <c r="E753" s="109"/>
      <c r="F753" s="107"/>
      <c r="G753" s="107"/>
      <c r="H753" s="107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Y753" s="107"/>
      <c r="Z753" s="107"/>
      <c r="AA753" s="107"/>
      <c r="AB753" s="110"/>
      <c r="AC753" s="110"/>
      <c r="AD753" s="107"/>
      <c r="AE753" s="107"/>
      <c r="AF753" s="107"/>
      <c r="AG753" s="107"/>
      <c r="AH753" s="107"/>
      <c r="AI753" s="107"/>
      <c r="AJ753" s="110"/>
      <c r="AK753" s="110"/>
      <c r="AL753" s="107"/>
      <c r="AM753" s="107"/>
      <c r="AN753" s="110"/>
      <c r="AO753" s="110"/>
      <c r="AP753" s="107"/>
      <c r="AQ753" s="107"/>
      <c r="AR753" s="107"/>
      <c r="AS753" s="107"/>
      <c r="AT753" s="107"/>
      <c r="AU753" s="111"/>
      <c r="AV753" s="111"/>
      <c r="AW753" s="111"/>
      <c r="AX753" s="111"/>
      <c r="AY753" s="111"/>
      <c r="AZ753" s="111"/>
      <c r="BA753" s="111"/>
      <c r="BB753" s="111"/>
      <c r="BC753" s="111"/>
      <c r="BD753" s="111"/>
      <c r="BH753" s="112"/>
      <c r="BI753" s="111"/>
      <c r="BJ753" s="112"/>
      <c r="BK753" s="112"/>
      <c r="BL753" s="111"/>
      <c r="BM753" s="112"/>
      <c r="BN753" s="112"/>
      <c r="BO753" s="111"/>
      <c r="BP753" s="112"/>
      <c r="BQ753" s="112"/>
      <c r="BR753" s="111"/>
      <c r="BU753" s="112"/>
      <c r="BV753" s="107"/>
      <c r="BW753" s="107"/>
      <c r="BX753" s="107"/>
      <c r="BY753" s="107"/>
      <c r="BZ753" s="107"/>
      <c r="CA753" s="107"/>
      <c r="CB753" s="107"/>
      <c r="CC753" s="107"/>
      <c r="CD753" s="107"/>
      <c r="CE753" s="107"/>
      <c r="CH753" s="112"/>
      <c r="CI753" s="107"/>
      <c r="CJ753" s="107"/>
      <c r="CK753" s="107"/>
      <c r="CL753" s="107"/>
      <c r="CM753" s="107"/>
      <c r="CN753" s="107"/>
      <c r="CO753" s="107"/>
      <c r="CP753" s="107"/>
      <c r="CQ753" s="107"/>
      <c r="CR753" s="107"/>
      <c r="CS753" s="107"/>
      <c r="CT753" s="107"/>
      <c r="CU753" s="107"/>
      <c r="CV753" s="107"/>
      <c r="CW753" s="107"/>
      <c r="CX753" s="112"/>
      <c r="CY753" s="107"/>
      <c r="CZ753" s="107"/>
      <c r="DA753" s="112"/>
      <c r="DB753" s="107"/>
      <c r="DC753" s="107"/>
      <c r="DD753" s="112"/>
      <c r="DE753" s="107"/>
      <c r="DF753" s="107"/>
      <c r="DH753" s="112"/>
      <c r="DI753" s="107"/>
      <c r="DJ753" s="107"/>
      <c r="DK753" s="112"/>
      <c r="DL753" s="107"/>
      <c r="DM753" s="107"/>
      <c r="DN753" s="112"/>
      <c r="DO753" s="107"/>
      <c r="DP753" s="271"/>
      <c r="DQ753" s="112"/>
      <c r="DR753" s="107"/>
      <c r="DU753" s="112"/>
      <c r="DV753" s="107"/>
      <c r="DW753" s="107"/>
      <c r="DX753" s="112"/>
      <c r="DY753" s="107"/>
      <c r="DZ753" s="271"/>
      <c r="EA753" s="112"/>
      <c r="EB753" s="107"/>
      <c r="EC753" s="271"/>
      <c r="ED753" s="112"/>
      <c r="EE753" s="107"/>
      <c r="EH753" s="112"/>
      <c r="EI753" s="107"/>
      <c r="EJ753" s="107"/>
      <c r="EK753" s="112"/>
      <c r="EL753" s="107"/>
      <c r="EM753" s="271"/>
      <c r="EN753" s="112"/>
      <c r="EO753" s="107"/>
      <c r="EP753" s="271"/>
      <c r="EQ753" s="112"/>
      <c r="ER753" s="107"/>
      <c r="ES753" s="271"/>
      <c r="ET753" s="112"/>
      <c r="EU753" s="107"/>
      <c r="EV753" s="271"/>
      <c r="EW753" s="112"/>
      <c r="EX753" s="107"/>
      <c r="EY753" s="271"/>
      <c r="EZ753" s="112"/>
      <c r="FA753" s="107"/>
      <c r="FB753" s="271"/>
      <c r="FC753" s="112"/>
      <c r="FD753" s="107"/>
      <c r="FG753" s="112"/>
      <c r="FH753" s="107"/>
      <c r="FI753" s="107"/>
      <c r="FJ753" s="112"/>
      <c r="FK753" s="107"/>
      <c r="FL753" s="272"/>
      <c r="FM753" s="53"/>
      <c r="FN753" s="112"/>
      <c r="FO753" s="107"/>
      <c r="FP753" s="107"/>
      <c r="FQ753" s="112"/>
      <c r="FR753" s="107"/>
      <c r="FS753" s="272"/>
      <c r="FT753" s="107"/>
      <c r="FU753" s="107"/>
      <c r="FV753" s="107"/>
      <c r="FW753" s="107"/>
      <c r="FX753" s="107"/>
      <c r="FY753" s="107"/>
      <c r="FZ753" s="107"/>
      <c r="GA753" s="107"/>
      <c r="GB753" s="53"/>
      <c r="GC753" s="107"/>
      <c r="GD753" s="107"/>
      <c r="GE753" s="270"/>
      <c r="GF753" s="270"/>
      <c r="GG753" s="270"/>
      <c r="GH753" s="270"/>
      <c r="GI753" s="270"/>
      <c r="GJ753" s="270"/>
      <c r="GK753" s="270"/>
      <c r="GL753" s="53"/>
      <c r="GM753" s="53"/>
      <c r="GN753" s="53"/>
      <c r="HK753" s="115"/>
      <c r="HL753" s="115"/>
      <c r="HN753" s="116"/>
      <c r="HO753" s="116"/>
      <c r="HP753" s="116"/>
      <c r="HQ753" s="117"/>
      <c r="HR753" s="118"/>
      <c r="HS753" s="105"/>
      <c r="HT753" s="119"/>
      <c r="HU753" s="119"/>
      <c r="HV753" s="119"/>
      <c r="HW753" s="119"/>
    </row>
    <row r="754" spans="1:231" ht="12.75" hidden="1" customHeight="1" x14ac:dyDescent="0.25">
      <c r="A754" s="110"/>
      <c r="B754" s="110"/>
      <c r="C754" s="107"/>
      <c r="D754" s="108"/>
      <c r="E754" s="109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Y754" s="107"/>
      <c r="Z754" s="107"/>
      <c r="AA754" s="107"/>
      <c r="AB754" s="110"/>
      <c r="AC754" s="110"/>
      <c r="AD754" s="107"/>
      <c r="AE754" s="107"/>
      <c r="AF754" s="107"/>
      <c r="AG754" s="107"/>
      <c r="AH754" s="107"/>
      <c r="AI754" s="107"/>
      <c r="AJ754" s="110"/>
      <c r="AK754" s="110"/>
      <c r="AL754" s="107"/>
      <c r="AM754" s="107"/>
      <c r="AN754" s="110"/>
      <c r="AO754" s="110"/>
      <c r="AP754" s="107"/>
      <c r="AQ754" s="107"/>
      <c r="AR754" s="107"/>
      <c r="AS754" s="107"/>
      <c r="AT754" s="107"/>
      <c r="AU754" s="111"/>
      <c r="AV754" s="111"/>
      <c r="AW754" s="111"/>
      <c r="AX754" s="111"/>
      <c r="AY754" s="111"/>
      <c r="AZ754" s="111"/>
      <c r="BA754" s="111"/>
      <c r="BB754" s="111"/>
      <c r="BC754" s="111"/>
      <c r="BD754" s="111"/>
      <c r="BH754" s="112"/>
      <c r="BI754" s="111"/>
      <c r="BJ754" s="112"/>
      <c r="BK754" s="112"/>
      <c r="BL754" s="111"/>
      <c r="BM754" s="112"/>
      <c r="BN754" s="112"/>
      <c r="BO754" s="111"/>
      <c r="BP754" s="112"/>
      <c r="BQ754" s="112"/>
      <c r="BR754" s="111"/>
      <c r="BU754" s="112"/>
      <c r="BV754" s="107"/>
      <c r="BW754" s="107"/>
      <c r="BX754" s="107"/>
      <c r="BY754" s="107"/>
      <c r="BZ754" s="107"/>
      <c r="CA754" s="107"/>
      <c r="CB754" s="107"/>
      <c r="CC754" s="107"/>
      <c r="CD754" s="107"/>
      <c r="CE754" s="107"/>
      <c r="CH754" s="112"/>
      <c r="CI754" s="107"/>
      <c r="CJ754" s="107"/>
      <c r="CK754" s="107"/>
      <c r="CL754" s="107"/>
      <c r="CM754" s="107"/>
      <c r="CN754" s="107"/>
      <c r="CO754" s="107"/>
      <c r="CP754" s="107"/>
      <c r="CQ754" s="107"/>
      <c r="CR754" s="107"/>
      <c r="CS754" s="107"/>
      <c r="CT754" s="107"/>
      <c r="CU754" s="107"/>
      <c r="CV754" s="107"/>
      <c r="CW754" s="107"/>
      <c r="CX754" s="112"/>
      <c r="CY754" s="107"/>
      <c r="CZ754" s="107"/>
      <c r="DA754" s="112"/>
      <c r="DB754" s="107"/>
      <c r="DC754" s="107"/>
      <c r="DD754" s="112"/>
      <c r="DE754" s="107"/>
      <c r="DF754" s="107"/>
      <c r="DH754" s="112"/>
      <c r="DI754" s="107"/>
      <c r="DJ754" s="107"/>
      <c r="DK754" s="112"/>
      <c r="DL754" s="107"/>
      <c r="DM754" s="107"/>
      <c r="DN754" s="112"/>
      <c r="DO754" s="107"/>
      <c r="DP754" s="271"/>
      <c r="DQ754" s="112"/>
      <c r="DR754" s="107"/>
      <c r="DU754" s="112"/>
      <c r="DV754" s="107"/>
      <c r="DW754" s="107"/>
      <c r="DX754" s="112"/>
      <c r="DY754" s="107"/>
      <c r="DZ754" s="271"/>
      <c r="EA754" s="112"/>
      <c r="EB754" s="107"/>
      <c r="EC754" s="271"/>
      <c r="ED754" s="112"/>
      <c r="EE754" s="107"/>
      <c r="EH754" s="112"/>
      <c r="EI754" s="107"/>
      <c r="EJ754" s="107"/>
      <c r="EK754" s="112"/>
      <c r="EL754" s="107"/>
      <c r="EM754" s="271"/>
      <c r="EN754" s="112"/>
      <c r="EO754" s="107"/>
      <c r="EP754" s="271"/>
      <c r="EQ754" s="112"/>
      <c r="ER754" s="107"/>
      <c r="ES754" s="271"/>
      <c r="ET754" s="112"/>
      <c r="EU754" s="107"/>
      <c r="EV754" s="271"/>
      <c r="EW754" s="112"/>
      <c r="EX754" s="107"/>
      <c r="EY754" s="271"/>
      <c r="EZ754" s="112"/>
      <c r="FA754" s="107"/>
      <c r="FB754" s="271"/>
      <c r="FC754" s="112"/>
      <c r="FD754" s="107"/>
      <c r="FG754" s="112"/>
      <c r="FH754" s="107"/>
      <c r="FI754" s="107"/>
      <c r="FJ754" s="112"/>
      <c r="FK754" s="107"/>
      <c r="FL754" s="272"/>
      <c r="FM754" s="53"/>
      <c r="FN754" s="112"/>
      <c r="FO754" s="107"/>
      <c r="FP754" s="107"/>
      <c r="FQ754" s="112"/>
      <c r="FR754" s="107"/>
      <c r="FS754" s="272"/>
      <c r="FT754" s="107"/>
      <c r="FU754" s="107"/>
      <c r="FV754" s="107"/>
      <c r="FW754" s="107"/>
      <c r="FX754" s="107"/>
      <c r="FY754" s="107"/>
      <c r="FZ754" s="107"/>
      <c r="GA754" s="107"/>
      <c r="GB754" s="53"/>
      <c r="GC754" s="107"/>
      <c r="GD754" s="107"/>
      <c r="GE754" s="270"/>
      <c r="GF754" s="270"/>
      <c r="GG754" s="270"/>
      <c r="GH754" s="270"/>
      <c r="GI754" s="270"/>
      <c r="GJ754" s="270"/>
      <c r="GK754" s="270"/>
      <c r="GL754" s="53"/>
      <c r="GM754" s="53"/>
      <c r="GN754" s="53"/>
      <c r="HK754" s="115"/>
      <c r="HL754" s="115"/>
      <c r="HN754" s="116"/>
      <c r="HO754" s="116"/>
      <c r="HP754" s="116"/>
      <c r="HQ754" s="117"/>
      <c r="HR754" s="118"/>
      <c r="HS754" s="105"/>
      <c r="HT754" s="119"/>
      <c r="HU754" s="119"/>
      <c r="HV754" s="119"/>
      <c r="HW754" s="119"/>
    </row>
    <row r="755" spans="1:231" hidden="1" x14ac:dyDescent="0.25">
      <c r="A755" s="110"/>
      <c r="B755" s="110"/>
      <c r="C755" s="107"/>
      <c r="D755" s="108"/>
      <c r="E755" s="109"/>
      <c r="F755" s="107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Y755" s="107"/>
      <c r="Z755" s="107"/>
      <c r="AA755" s="107"/>
      <c r="AB755" s="110"/>
      <c r="AC755" s="110"/>
      <c r="AD755" s="107"/>
      <c r="AE755" s="107"/>
      <c r="AF755" s="107"/>
      <c r="AG755" s="107"/>
      <c r="AH755" s="107"/>
      <c r="AI755" s="107"/>
      <c r="AJ755" s="110"/>
      <c r="AK755" s="110"/>
      <c r="AL755" s="107"/>
      <c r="AM755" s="107"/>
      <c r="AN755" s="110"/>
      <c r="AO755" s="110"/>
      <c r="AP755" s="107"/>
      <c r="AQ755" s="107"/>
      <c r="AR755" s="107"/>
      <c r="AS755" s="107"/>
      <c r="AT755" s="107"/>
      <c r="AU755" s="111"/>
      <c r="AV755" s="111"/>
      <c r="AW755" s="111"/>
      <c r="AX755" s="111"/>
      <c r="AY755" s="111"/>
      <c r="AZ755" s="111"/>
      <c r="BA755" s="111"/>
      <c r="BB755" s="111"/>
      <c r="BC755" s="111"/>
      <c r="BD755" s="111"/>
      <c r="BH755" s="112"/>
      <c r="BI755" s="111"/>
      <c r="BJ755" s="112"/>
      <c r="BK755" s="112"/>
      <c r="BL755" s="111"/>
      <c r="BM755" s="112"/>
      <c r="BN755" s="112"/>
      <c r="BO755" s="111"/>
      <c r="BP755" s="112"/>
      <c r="BQ755" s="112"/>
      <c r="BR755" s="111"/>
      <c r="BU755" s="112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H755" s="112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12"/>
      <c r="CY755" s="107"/>
      <c r="CZ755" s="107"/>
      <c r="DA755" s="112"/>
      <c r="DB755" s="107"/>
      <c r="DC755" s="107"/>
      <c r="DD755" s="112"/>
      <c r="DE755" s="107"/>
      <c r="DF755" s="107"/>
      <c r="DH755" s="112"/>
      <c r="DI755" s="107"/>
      <c r="DJ755" s="107"/>
      <c r="DK755" s="112"/>
      <c r="DL755" s="107"/>
      <c r="DM755" s="107"/>
      <c r="DN755" s="112"/>
      <c r="DO755" s="107"/>
      <c r="DP755" s="271"/>
      <c r="DQ755" s="112"/>
      <c r="DR755" s="107"/>
      <c r="DU755" s="112"/>
      <c r="DV755" s="107"/>
      <c r="DW755" s="107"/>
      <c r="DX755" s="112"/>
      <c r="DY755" s="107"/>
      <c r="DZ755" s="271"/>
      <c r="EA755" s="112"/>
      <c r="EB755" s="107"/>
      <c r="EC755" s="271"/>
      <c r="ED755" s="112"/>
      <c r="EE755" s="107"/>
      <c r="EH755" s="112"/>
      <c r="EI755" s="107"/>
      <c r="EJ755" s="107"/>
      <c r="EK755" s="112"/>
      <c r="EL755" s="107"/>
      <c r="EM755" s="271"/>
      <c r="EN755" s="112"/>
      <c r="EO755" s="107"/>
      <c r="EP755" s="271"/>
      <c r="EQ755" s="112"/>
      <c r="ER755" s="107"/>
      <c r="ES755" s="271"/>
      <c r="ET755" s="112"/>
      <c r="EU755" s="107"/>
      <c r="EV755" s="271"/>
      <c r="EW755" s="112"/>
      <c r="EX755" s="107"/>
      <c r="EY755" s="271"/>
      <c r="EZ755" s="112"/>
      <c r="FA755" s="107"/>
      <c r="FB755" s="271"/>
      <c r="FC755" s="112"/>
      <c r="FD755" s="107"/>
      <c r="FG755" s="112"/>
      <c r="FH755" s="107"/>
      <c r="FI755" s="107"/>
      <c r="FJ755" s="112"/>
      <c r="FK755" s="107"/>
      <c r="FL755" s="272"/>
      <c r="FM755" s="53"/>
      <c r="FN755" s="112"/>
      <c r="FO755" s="107"/>
      <c r="FP755" s="107"/>
      <c r="FQ755" s="112"/>
      <c r="FR755" s="107"/>
      <c r="FS755" s="272"/>
      <c r="FT755" s="107"/>
      <c r="FU755" s="107"/>
      <c r="FV755" s="107"/>
      <c r="FW755" s="107"/>
      <c r="FX755" s="107"/>
      <c r="FY755" s="107"/>
      <c r="FZ755" s="107"/>
      <c r="GA755" s="107"/>
      <c r="GB755" s="53"/>
      <c r="GC755" s="107"/>
      <c r="GD755" s="107"/>
      <c r="GE755" s="270"/>
      <c r="GF755" s="270"/>
      <c r="GG755" s="270"/>
      <c r="GH755" s="270"/>
      <c r="GI755" s="270"/>
      <c r="GJ755" s="270"/>
      <c r="GK755" s="270"/>
      <c r="GL755" s="53"/>
      <c r="GM755" s="53"/>
      <c r="GN755" s="53"/>
      <c r="HK755" s="115"/>
      <c r="HL755" s="115"/>
      <c r="HN755" s="116"/>
      <c r="HO755" s="116"/>
      <c r="HP755" s="116"/>
      <c r="HQ755" s="117"/>
      <c r="HR755" s="118"/>
      <c r="HS755" s="105"/>
      <c r="HT755" s="119"/>
      <c r="HU755" s="119"/>
      <c r="HV755" s="119"/>
      <c r="HW755" s="119"/>
    </row>
    <row r="756" spans="1:231" ht="12.75" hidden="1" customHeight="1" x14ac:dyDescent="0.25">
      <c r="A756" s="110"/>
      <c r="B756" s="110"/>
      <c r="C756" s="107"/>
      <c r="D756" s="108"/>
      <c r="E756" s="109"/>
      <c r="F756" s="107"/>
      <c r="G756" s="107"/>
      <c r="H756" s="107"/>
      <c r="I756" s="107"/>
      <c r="J756" s="107"/>
      <c r="K756" s="107"/>
      <c r="L756" s="107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Y756" s="107"/>
      <c r="Z756" s="107"/>
      <c r="AA756" s="107"/>
      <c r="AB756" s="110"/>
      <c r="AC756" s="110"/>
      <c r="AD756" s="107"/>
      <c r="AE756" s="107"/>
      <c r="AF756" s="107"/>
      <c r="AG756" s="107"/>
      <c r="AH756" s="107"/>
      <c r="AI756" s="107"/>
      <c r="AJ756" s="110"/>
      <c r="AK756" s="110"/>
      <c r="AL756" s="107"/>
      <c r="AM756" s="107"/>
      <c r="AN756" s="110"/>
      <c r="AO756" s="110"/>
      <c r="AP756" s="107"/>
      <c r="AQ756" s="107"/>
      <c r="AR756" s="107"/>
      <c r="AS756" s="107"/>
      <c r="AT756" s="107"/>
      <c r="AU756" s="111"/>
      <c r="AV756" s="111"/>
      <c r="AW756" s="111"/>
      <c r="AX756" s="111"/>
      <c r="AY756" s="111"/>
      <c r="AZ756" s="111"/>
      <c r="BA756" s="111"/>
      <c r="BB756" s="111"/>
      <c r="BC756" s="111"/>
      <c r="BD756" s="111"/>
      <c r="BH756" s="112"/>
      <c r="BI756" s="111"/>
      <c r="BJ756" s="112"/>
      <c r="BK756" s="112"/>
      <c r="BL756" s="111"/>
      <c r="BM756" s="112"/>
      <c r="BN756" s="112"/>
      <c r="BO756" s="111"/>
      <c r="BP756" s="112"/>
      <c r="BQ756" s="112"/>
      <c r="BR756" s="111"/>
      <c r="BU756" s="112"/>
      <c r="BV756" s="107"/>
      <c r="BW756" s="107"/>
      <c r="BX756" s="107"/>
      <c r="BY756" s="107"/>
      <c r="BZ756" s="107"/>
      <c r="CA756" s="107"/>
      <c r="CB756" s="107"/>
      <c r="CC756" s="107"/>
      <c r="CD756" s="107"/>
      <c r="CE756" s="107"/>
      <c r="CH756" s="112"/>
      <c r="CI756" s="107"/>
      <c r="CJ756" s="107"/>
      <c r="CK756" s="107"/>
      <c r="CL756" s="107"/>
      <c r="CM756" s="107"/>
      <c r="CN756" s="107"/>
      <c r="CO756" s="107"/>
      <c r="CP756" s="107"/>
      <c r="CQ756" s="107"/>
      <c r="CR756" s="107"/>
      <c r="CS756" s="107"/>
      <c r="CT756" s="107"/>
      <c r="CU756" s="107"/>
      <c r="CV756" s="107"/>
      <c r="CW756" s="107"/>
      <c r="CX756" s="112"/>
      <c r="CY756" s="107"/>
      <c r="CZ756" s="107"/>
      <c r="DA756" s="112"/>
      <c r="DB756" s="107"/>
      <c r="DC756" s="107"/>
      <c r="DD756" s="112"/>
      <c r="DE756" s="107"/>
      <c r="DF756" s="107"/>
      <c r="DH756" s="112"/>
      <c r="DI756" s="107"/>
      <c r="DJ756" s="107"/>
      <c r="DK756" s="112"/>
      <c r="DL756" s="107"/>
      <c r="DM756" s="107"/>
      <c r="DN756" s="112"/>
      <c r="DO756" s="107"/>
      <c r="DP756" s="271"/>
      <c r="DQ756" s="112"/>
      <c r="DR756" s="107"/>
      <c r="DU756" s="112"/>
      <c r="DV756" s="107"/>
      <c r="DW756" s="107"/>
      <c r="DX756" s="112"/>
      <c r="DY756" s="107"/>
      <c r="DZ756" s="271"/>
      <c r="EA756" s="112"/>
      <c r="EB756" s="107"/>
      <c r="EC756" s="271"/>
      <c r="ED756" s="112"/>
      <c r="EE756" s="107"/>
      <c r="EH756" s="112"/>
      <c r="EI756" s="107"/>
      <c r="EJ756" s="107"/>
      <c r="EK756" s="112"/>
      <c r="EL756" s="107"/>
      <c r="EM756" s="271"/>
      <c r="EN756" s="112"/>
      <c r="EO756" s="107"/>
      <c r="EP756" s="271"/>
      <c r="EQ756" s="112"/>
      <c r="ER756" s="107"/>
      <c r="ES756" s="271"/>
      <c r="ET756" s="112"/>
      <c r="EU756" s="107"/>
      <c r="EV756" s="271"/>
      <c r="EW756" s="112"/>
      <c r="EX756" s="107"/>
      <c r="EY756" s="271"/>
      <c r="EZ756" s="112"/>
      <c r="FA756" s="107"/>
      <c r="FB756" s="271"/>
      <c r="FC756" s="112"/>
      <c r="FD756" s="107"/>
      <c r="FG756" s="112"/>
      <c r="FH756" s="107"/>
      <c r="FI756" s="107"/>
      <c r="FJ756" s="112"/>
      <c r="FK756" s="107"/>
      <c r="FL756" s="272"/>
      <c r="FM756" s="53"/>
      <c r="FN756" s="112"/>
      <c r="FO756" s="107"/>
      <c r="FP756" s="107"/>
      <c r="FQ756" s="112"/>
      <c r="FR756" s="107"/>
      <c r="FS756" s="272"/>
      <c r="FT756" s="107"/>
      <c r="FU756" s="107"/>
      <c r="FV756" s="107"/>
      <c r="FW756" s="107"/>
      <c r="FX756" s="107"/>
      <c r="FY756" s="107"/>
      <c r="FZ756" s="107"/>
      <c r="GA756" s="107"/>
      <c r="GB756" s="53"/>
      <c r="GC756" s="107"/>
      <c r="GD756" s="107"/>
      <c r="GE756" s="270"/>
      <c r="GF756" s="270"/>
      <c r="GG756" s="270"/>
      <c r="GH756" s="270"/>
      <c r="GI756" s="270"/>
      <c r="GJ756" s="270"/>
      <c r="GK756" s="270"/>
      <c r="GL756" s="53"/>
      <c r="GM756" s="53"/>
      <c r="GN756" s="53"/>
      <c r="HK756" s="115"/>
      <c r="HL756" s="115"/>
      <c r="HN756" s="116"/>
      <c r="HO756" s="116"/>
      <c r="HP756" s="116"/>
      <c r="HQ756" s="117"/>
      <c r="HR756" s="118"/>
      <c r="HS756" s="105"/>
      <c r="HT756" s="119"/>
      <c r="HU756" s="119"/>
      <c r="HV756" s="119"/>
      <c r="HW756" s="119"/>
    </row>
    <row r="757" spans="1:231" hidden="1" x14ac:dyDescent="0.25">
      <c r="A757" s="110"/>
      <c r="B757" s="110"/>
      <c r="C757" s="107"/>
      <c r="D757" s="108"/>
      <c r="E757" s="109"/>
      <c r="F757" s="107"/>
      <c r="G757" s="107"/>
      <c r="H757" s="107"/>
      <c r="I757" s="107"/>
      <c r="J757" s="107"/>
      <c r="K757" s="107"/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Y757" s="107"/>
      <c r="Z757" s="107"/>
      <c r="AA757" s="107"/>
      <c r="AB757" s="110"/>
      <c r="AC757" s="110"/>
      <c r="AD757" s="107"/>
      <c r="AE757" s="107"/>
      <c r="AF757" s="107"/>
      <c r="AG757" s="107"/>
      <c r="AH757" s="107"/>
      <c r="AI757" s="107"/>
      <c r="AJ757" s="110"/>
      <c r="AK757" s="110"/>
      <c r="AL757" s="107"/>
      <c r="AM757" s="107"/>
      <c r="AN757" s="110"/>
      <c r="AO757" s="110"/>
      <c r="AP757" s="107"/>
      <c r="AQ757" s="107"/>
      <c r="AR757" s="107"/>
      <c r="AS757" s="107"/>
      <c r="AT757" s="107"/>
      <c r="AU757" s="111"/>
      <c r="AV757" s="111"/>
      <c r="AW757" s="111"/>
      <c r="AX757" s="111"/>
      <c r="AY757" s="111"/>
      <c r="AZ757" s="111"/>
      <c r="BA757" s="111"/>
      <c r="BB757" s="111"/>
      <c r="BC757" s="111"/>
      <c r="BD757" s="111"/>
      <c r="BH757" s="112"/>
      <c r="BI757" s="111"/>
      <c r="BJ757" s="112"/>
      <c r="BK757" s="112"/>
      <c r="BL757" s="111"/>
      <c r="BM757" s="112"/>
      <c r="BN757" s="112"/>
      <c r="BO757" s="111"/>
      <c r="BP757" s="112"/>
      <c r="BQ757" s="112"/>
      <c r="BR757" s="111"/>
      <c r="BU757" s="112"/>
      <c r="BV757" s="107"/>
      <c r="BW757" s="107"/>
      <c r="BX757" s="107"/>
      <c r="BY757" s="107"/>
      <c r="BZ757" s="107"/>
      <c r="CA757" s="107"/>
      <c r="CB757" s="107"/>
      <c r="CC757" s="107"/>
      <c r="CD757" s="107"/>
      <c r="CE757" s="107"/>
      <c r="CH757" s="112"/>
      <c r="CI757" s="107"/>
      <c r="CJ757" s="107"/>
      <c r="CK757" s="107"/>
      <c r="CL757" s="107"/>
      <c r="CM757" s="107"/>
      <c r="CN757" s="107"/>
      <c r="CO757" s="107"/>
      <c r="CP757" s="107"/>
      <c r="CQ757" s="107"/>
      <c r="CR757" s="107"/>
      <c r="CS757" s="107"/>
      <c r="CT757" s="107"/>
      <c r="CU757" s="107"/>
      <c r="CV757" s="107"/>
      <c r="CW757" s="107"/>
      <c r="CX757" s="112"/>
      <c r="CY757" s="107"/>
      <c r="CZ757" s="107"/>
      <c r="DA757" s="112"/>
      <c r="DB757" s="107"/>
      <c r="DC757" s="107"/>
      <c r="DD757" s="112"/>
      <c r="DE757" s="107"/>
      <c r="DF757" s="107"/>
      <c r="DH757" s="112"/>
      <c r="DI757" s="107"/>
      <c r="DJ757" s="107"/>
      <c r="DK757" s="112"/>
      <c r="DL757" s="107"/>
      <c r="DM757" s="107"/>
      <c r="DN757" s="112"/>
      <c r="DO757" s="107"/>
      <c r="DP757" s="271"/>
      <c r="DQ757" s="112"/>
      <c r="DR757" s="107"/>
      <c r="DU757" s="112"/>
      <c r="DV757" s="107"/>
      <c r="DW757" s="107"/>
      <c r="DX757" s="112"/>
      <c r="DY757" s="107"/>
      <c r="DZ757" s="271"/>
      <c r="EA757" s="112"/>
      <c r="EB757" s="107"/>
      <c r="EC757" s="271"/>
      <c r="ED757" s="112"/>
      <c r="EE757" s="107"/>
      <c r="EH757" s="112"/>
      <c r="EI757" s="107"/>
      <c r="EJ757" s="107"/>
      <c r="EK757" s="112"/>
      <c r="EL757" s="107"/>
      <c r="EM757" s="271"/>
      <c r="EN757" s="112"/>
      <c r="EO757" s="107"/>
      <c r="EP757" s="271"/>
      <c r="EQ757" s="112"/>
      <c r="ER757" s="107"/>
      <c r="ES757" s="271"/>
      <c r="ET757" s="112"/>
      <c r="EU757" s="107"/>
      <c r="EV757" s="271"/>
      <c r="EW757" s="112"/>
      <c r="EX757" s="107"/>
      <c r="EY757" s="271"/>
      <c r="EZ757" s="112"/>
      <c r="FA757" s="107"/>
      <c r="FB757" s="271"/>
      <c r="FC757" s="112"/>
      <c r="FD757" s="107"/>
      <c r="FG757" s="112"/>
      <c r="FH757" s="107"/>
      <c r="FI757" s="107"/>
      <c r="FJ757" s="112"/>
      <c r="FK757" s="107"/>
      <c r="FL757" s="272"/>
      <c r="FM757" s="53"/>
      <c r="FN757" s="112"/>
      <c r="FO757" s="107"/>
      <c r="FP757" s="107"/>
      <c r="FQ757" s="112"/>
      <c r="FR757" s="107"/>
      <c r="FS757" s="272"/>
      <c r="FT757" s="107"/>
      <c r="FU757" s="107"/>
      <c r="FV757" s="107"/>
      <c r="FW757" s="107"/>
      <c r="FX757" s="107"/>
      <c r="FY757" s="107"/>
      <c r="FZ757" s="107"/>
      <c r="GA757" s="107"/>
      <c r="GB757" s="53"/>
      <c r="GC757" s="107"/>
      <c r="GD757" s="107"/>
      <c r="GE757" s="270"/>
      <c r="GF757" s="270"/>
      <c r="GG757" s="270"/>
      <c r="GH757" s="270"/>
      <c r="GI757" s="270"/>
      <c r="GJ757" s="270"/>
      <c r="GK757" s="270"/>
      <c r="GL757" s="53"/>
      <c r="GM757" s="53"/>
      <c r="GN757" s="53"/>
      <c r="HK757" s="115"/>
      <c r="HL757" s="115"/>
      <c r="HN757" s="116"/>
      <c r="HO757" s="116"/>
      <c r="HP757" s="116"/>
      <c r="HQ757" s="117"/>
      <c r="HR757" s="118"/>
      <c r="HS757" s="105"/>
      <c r="HT757" s="119"/>
      <c r="HU757" s="119"/>
      <c r="HV757" s="119"/>
      <c r="HW757" s="119"/>
    </row>
    <row r="758" spans="1:231" hidden="1" x14ac:dyDescent="0.25">
      <c r="A758" s="110"/>
      <c r="B758" s="110"/>
      <c r="C758" s="107"/>
      <c r="D758" s="108"/>
      <c r="E758" s="109"/>
      <c r="F758" s="107"/>
      <c r="G758" s="107"/>
      <c r="H758" s="107"/>
      <c r="I758" s="107"/>
      <c r="J758" s="107"/>
      <c r="K758" s="107"/>
      <c r="L758" s="107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Y758" s="107"/>
      <c r="Z758" s="107"/>
      <c r="AA758" s="107"/>
      <c r="AB758" s="110"/>
      <c r="AC758" s="110"/>
      <c r="AD758" s="107"/>
      <c r="AE758" s="107"/>
      <c r="AF758" s="107"/>
      <c r="AG758" s="107"/>
      <c r="AH758" s="107"/>
      <c r="AI758" s="107"/>
      <c r="AJ758" s="110"/>
      <c r="AK758" s="110"/>
      <c r="AL758" s="107"/>
      <c r="AM758" s="107"/>
      <c r="AN758" s="110"/>
      <c r="AO758" s="110"/>
      <c r="AP758" s="107"/>
      <c r="AQ758" s="107"/>
      <c r="AR758" s="107"/>
      <c r="AS758" s="107"/>
      <c r="AT758" s="107"/>
      <c r="AU758" s="111"/>
      <c r="AV758" s="111"/>
      <c r="AW758" s="111"/>
      <c r="AX758" s="111"/>
      <c r="AY758" s="111"/>
      <c r="AZ758" s="111"/>
      <c r="BA758" s="111"/>
      <c r="BB758" s="111"/>
      <c r="BC758" s="111"/>
      <c r="BD758" s="111"/>
      <c r="BH758" s="112"/>
      <c r="BI758" s="111"/>
      <c r="BJ758" s="112"/>
      <c r="BK758" s="112"/>
      <c r="BL758" s="111"/>
      <c r="BM758" s="112"/>
      <c r="BN758" s="112"/>
      <c r="BO758" s="111"/>
      <c r="BP758" s="112"/>
      <c r="BQ758" s="112"/>
      <c r="BR758" s="111"/>
      <c r="BU758" s="112"/>
      <c r="BV758" s="107"/>
      <c r="BW758" s="107"/>
      <c r="BX758" s="107"/>
      <c r="BY758" s="107"/>
      <c r="BZ758" s="107"/>
      <c r="CA758" s="107"/>
      <c r="CB758" s="107"/>
      <c r="CC758" s="107"/>
      <c r="CD758" s="107"/>
      <c r="CE758" s="107"/>
      <c r="CH758" s="112"/>
      <c r="CI758" s="107"/>
      <c r="CJ758" s="107"/>
      <c r="CK758" s="107"/>
      <c r="CL758" s="107"/>
      <c r="CM758" s="107"/>
      <c r="CN758" s="107"/>
      <c r="CO758" s="107"/>
      <c r="CP758" s="107"/>
      <c r="CQ758" s="107"/>
      <c r="CR758" s="107"/>
      <c r="CS758" s="107"/>
      <c r="CT758" s="107"/>
      <c r="CU758" s="107"/>
      <c r="CV758" s="107"/>
      <c r="CW758" s="107"/>
      <c r="CX758" s="112"/>
      <c r="CY758" s="107"/>
      <c r="CZ758" s="107"/>
      <c r="DA758" s="112"/>
      <c r="DB758" s="107"/>
      <c r="DC758" s="107"/>
      <c r="DD758" s="112"/>
      <c r="DE758" s="107"/>
      <c r="DF758" s="107"/>
      <c r="DH758" s="112"/>
      <c r="DI758" s="107"/>
      <c r="DJ758" s="107"/>
      <c r="DK758" s="112"/>
      <c r="DL758" s="107"/>
      <c r="DM758" s="107"/>
      <c r="DN758" s="112"/>
      <c r="DO758" s="107"/>
      <c r="DP758" s="271"/>
      <c r="DQ758" s="112"/>
      <c r="DR758" s="107"/>
      <c r="DU758" s="112"/>
      <c r="DV758" s="107"/>
      <c r="DW758" s="107"/>
      <c r="DX758" s="112"/>
      <c r="DY758" s="107"/>
      <c r="DZ758" s="271"/>
      <c r="EA758" s="112"/>
      <c r="EB758" s="107"/>
      <c r="EC758" s="271"/>
      <c r="ED758" s="112"/>
      <c r="EE758" s="107"/>
      <c r="EH758" s="112"/>
      <c r="EI758" s="107"/>
      <c r="EJ758" s="107"/>
      <c r="EK758" s="112"/>
      <c r="EL758" s="107"/>
      <c r="EM758" s="271"/>
      <c r="EN758" s="112"/>
      <c r="EO758" s="107"/>
      <c r="EP758" s="271"/>
      <c r="EQ758" s="112"/>
      <c r="ER758" s="107"/>
      <c r="ES758" s="271"/>
      <c r="ET758" s="112"/>
      <c r="EU758" s="107"/>
      <c r="EV758" s="271"/>
      <c r="EW758" s="112"/>
      <c r="EX758" s="107"/>
      <c r="EY758" s="271"/>
      <c r="EZ758" s="112"/>
      <c r="FA758" s="107"/>
      <c r="FB758" s="271"/>
      <c r="FC758" s="112"/>
      <c r="FD758" s="107"/>
      <c r="FG758" s="112"/>
      <c r="FH758" s="107"/>
      <c r="FI758" s="107"/>
      <c r="FJ758" s="112"/>
      <c r="FK758" s="107"/>
      <c r="FL758" s="272"/>
      <c r="FM758" s="53"/>
      <c r="FN758" s="112"/>
      <c r="FO758" s="107"/>
      <c r="FP758" s="107"/>
      <c r="FQ758" s="112"/>
      <c r="FR758" s="107"/>
      <c r="FS758" s="272"/>
      <c r="FT758" s="107"/>
      <c r="FU758" s="107"/>
      <c r="FV758" s="107"/>
      <c r="FW758" s="107"/>
      <c r="FX758" s="107"/>
      <c r="FY758" s="107"/>
      <c r="FZ758" s="107"/>
      <c r="GA758" s="107"/>
      <c r="GB758" s="53"/>
      <c r="GC758" s="107"/>
      <c r="GD758" s="107"/>
      <c r="GE758" s="270"/>
      <c r="GF758" s="270"/>
      <c r="GG758" s="270"/>
      <c r="GH758" s="270"/>
      <c r="GI758" s="270"/>
      <c r="GJ758" s="270"/>
      <c r="GK758" s="270"/>
      <c r="GL758" s="53"/>
      <c r="GM758" s="53"/>
      <c r="GN758" s="53"/>
      <c r="HK758" s="115"/>
      <c r="HL758" s="115"/>
      <c r="HN758" s="116"/>
      <c r="HO758" s="116"/>
      <c r="HP758" s="116"/>
      <c r="HQ758" s="117"/>
      <c r="HR758" s="118"/>
      <c r="HS758" s="105"/>
      <c r="HT758" s="119"/>
      <c r="HU758" s="119"/>
      <c r="HV758" s="119"/>
      <c r="HW758" s="119"/>
    </row>
    <row r="759" spans="1:231" hidden="1" x14ac:dyDescent="0.25">
      <c r="A759" s="110"/>
      <c r="B759" s="110"/>
      <c r="C759" s="107"/>
      <c r="D759" s="108"/>
      <c r="E759" s="109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Y759" s="107"/>
      <c r="Z759" s="107"/>
      <c r="AA759" s="107"/>
      <c r="AB759" s="110"/>
      <c r="AC759" s="110"/>
      <c r="AD759" s="107"/>
      <c r="AE759" s="107"/>
      <c r="AF759" s="107"/>
      <c r="AG759" s="107"/>
      <c r="AH759" s="107"/>
      <c r="AI759" s="107"/>
      <c r="AJ759" s="110"/>
      <c r="AK759" s="110"/>
      <c r="AL759" s="107"/>
      <c r="AM759" s="107"/>
      <c r="AN759" s="110"/>
      <c r="AO759" s="110"/>
      <c r="AP759" s="107"/>
      <c r="AQ759" s="107"/>
      <c r="AR759" s="107"/>
      <c r="AS759" s="107"/>
      <c r="AT759" s="107"/>
      <c r="AU759" s="111"/>
      <c r="AV759" s="111"/>
      <c r="AW759" s="111"/>
      <c r="AX759" s="111"/>
      <c r="AY759" s="111"/>
      <c r="AZ759" s="111"/>
      <c r="BA759" s="111"/>
      <c r="BB759" s="111"/>
      <c r="BC759" s="111"/>
      <c r="BD759" s="111"/>
      <c r="BH759" s="112"/>
      <c r="BI759" s="111"/>
      <c r="BJ759" s="112"/>
      <c r="BK759" s="112"/>
      <c r="BL759" s="111"/>
      <c r="BM759" s="112"/>
      <c r="BN759" s="112"/>
      <c r="BO759" s="111"/>
      <c r="BP759" s="112"/>
      <c r="BQ759" s="112"/>
      <c r="BR759" s="111"/>
      <c r="BU759" s="112"/>
      <c r="BV759" s="107"/>
      <c r="BW759" s="107"/>
      <c r="BX759" s="107"/>
      <c r="BY759" s="107"/>
      <c r="BZ759" s="107"/>
      <c r="CA759" s="107"/>
      <c r="CB759" s="107"/>
      <c r="CC759" s="107"/>
      <c r="CD759" s="107"/>
      <c r="CE759" s="107"/>
      <c r="CH759" s="112"/>
      <c r="CI759" s="107"/>
      <c r="CJ759" s="107"/>
      <c r="CK759" s="107"/>
      <c r="CL759" s="107"/>
      <c r="CM759" s="107"/>
      <c r="CN759" s="107"/>
      <c r="CO759" s="107"/>
      <c r="CP759" s="107"/>
      <c r="CQ759" s="107"/>
      <c r="CR759" s="107"/>
      <c r="CS759" s="107"/>
      <c r="CT759" s="107"/>
      <c r="CU759" s="107"/>
      <c r="CV759" s="107"/>
      <c r="CW759" s="107"/>
      <c r="CX759" s="112"/>
      <c r="CY759" s="107"/>
      <c r="CZ759" s="107"/>
      <c r="DA759" s="112"/>
      <c r="DB759" s="107"/>
      <c r="DC759" s="107"/>
      <c r="DD759" s="112"/>
      <c r="DE759" s="107"/>
      <c r="DF759" s="107"/>
      <c r="DH759" s="112"/>
      <c r="DI759" s="107"/>
      <c r="DJ759" s="107"/>
      <c r="DK759" s="112"/>
      <c r="DL759" s="107"/>
      <c r="DM759" s="107"/>
      <c r="DN759" s="112"/>
      <c r="DO759" s="107"/>
      <c r="DP759" s="271"/>
      <c r="DQ759" s="112"/>
      <c r="DR759" s="107"/>
      <c r="DU759" s="112"/>
      <c r="DV759" s="107"/>
      <c r="DW759" s="107"/>
      <c r="DX759" s="112"/>
      <c r="DY759" s="107"/>
      <c r="DZ759" s="271"/>
      <c r="EA759" s="112"/>
      <c r="EB759" s="107"/>
      <c r="EC759" s="271"/>
      <c r="ED759" s="112"/>
      <c r="EE759" s="107"/>
      <c r="EH759" s="112"/>
      <c r="EI759" s="107"/>
      <c r="EJ759" s="107"/>
      <c r="EK759" s="112"/>
      <c r="EL759" s="107"/>
      <c r="EM759" s="271"/>
      <c r="EN759" s="112"/>
      <c r="EO759" s="107"/>
      <c r="EP759" s="271"/>
      <c r="EQ759" s="112"/>
      <c r="ER759" s="107"/>
      <c r="ES759" s="271"/>
      <c r="ET759" s="112"/>
      <c r="EU759" s="107"/>
      <c r="EV759" s="271"/>
      <c r="EW759" s="112"/>
      <c r="EX759" s="107"/>
      <c r="EY759" s="271"/>
      <c r="EZ759" s="112"/>
      <c r="FA759" s="107"/>
      <c r="FB759" s="271"/>
      <c r="FC759" s="112"/>
      <c r="FD759" s="107"/>
      <c r="FG759" s="112"/>
      <c r="FH759" s="107"/>
      <c r="FI759" s="107"/>
      <c r="FJ759" s="112"/>
      <c r="FK759" s="107"/>
      <c r="FL759" s="272"/>
      <c r="FM759" s="53"/>
      <c r="FN759" s="112"/>
      <c r="FO759" s="107"/>
      <c r="FP759" s="107"/>
      <c r="FQ759" s="112"/>
      <c r="FR759" s="107"/>
      <c r="FS759" s="272"/>
      <c r="FT759" s="107"/>
      <c r="FU759" s="107"/>
      <c r="FV759" s="107"/>
      <c r="FW759" s="107"/>
      <c r="FX759" s="107"/>
      <c r="FY759" s="107"/>
      <c r="FZ759" s="107"/>
      <c r="GA759" s="107"/>
      <c r="GB759" s="53"/>
      <c r="GC759" s="107"/>
      <c r="GD759" s="107"/>
      <c r="GE759" s="270"/>
      <c r="GF759" s="270"/>
      <c r="GG759" s="270"/>
      <c r="GH759" s="270"/>
      <c r="GI759" s="270"/>
      <c r="GJ759" s="270"/>
      <c r="GK759" s="270"/>
      <c r="GL759" s="53"/>
      <c r="GM759" s="53"/>
      <c r="GN759" s="53"/>
      <c r="HK759" s="115"/>
      <c r="HL759" s="115"/>
      <c r="HN759" s="116"/>
      <c r="HO759" s="116"/>
      <c r="HP759" s="116"/>
      <c r="HQ759" s="117"/>
      <c r="HR759" s="118"/>
      <c r="HS759" s="105"/>
      <c r="HT759" s="119"/>
      <c r="HU759" s="119"/>
      <c r="HV759" s="119"/>
      <c r="HW759" s="119"/>
    </row>
    <row r="760" spans="1:231" hidden="1" x14ac:dyDescent="0.25">
      <c r="A760" s="110"/>
      <c r="B760" s="110"/>
      <c r="C760" s="107"/>
      <c r="D760" s="108"/>
      <c r="E760" s="109"/>
      <c r="F760" s="107"/>
      <c r="G760" s="107"/>
      <c r="H760" s="107"/>
      <c r="I760" s="107"/>
      <c r="J760" s="107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Y760" s="107"/>
      <c r="Z760" s="107"/>
      <c r="AA760" s="107"/>
      <c r="AB760" s="110"/>
      <c r="AC760" s="110"/>
      <c r="AD760" s="107"/>
      <c r="AE760" s="107"/>
      <c r="AF760" s="107"/>
      <c r="AG760" s="107"/>
      <c r="AH760" s="107"/>
      <c r="AI760" s="107"/>
      <c r="AJ760" s="110"/>
      <c r="AK760" s="110"/>
      <c r="AL760" s="107"/>
      <c r="AM760" s="107"/>
      <c r="AN760" s="110"/>
      <c r="AO760" s="110"/>
      <c r="AP760" s="107"/>
      <c r="AQ760" s="107"/>
      <c r="AR760" s="107"/>
      <c r="AS760" s="107"/>
      <c r="AT760" s="107"/>
      <c r="AU760" s="111"/>
      <c r="AV760" s="111"/>
      <c r="AW760" s="111"/>
      <c r="AX760" s="111"/>
      <c r="AY760" s="111"/>
      <c r="AZ760" s="111"/>
      <c r="BA760" s="111"/>
      <c r="BB760" s="111"/>
      <c r="BC760" s="111"/>
      <c r="BD760" s="111"/>
      <c r="BH760" s="112"/>
      <c r="BI760" s="111"/>
      <c r="BJ760" s="112"/>
      <c r="BK760" s="112"/>
      <c r="BL760" s="111"/>
      <c r="BM760" s="112"/>
      <c r="BN760" s="112"/>
      <c r="BO760" s="111"/>
      <c r="BP760" s="112"/>
      <c r="BQ760" s="112"/>
      <c r="BR760" s="111"/>
      <c r="BU760" s="112"/>
      <c r="BV760" s="107"/>
      <c r="BW760" s="107"/>
      <c r="BX760" s="107"/>
      <c r="BY760" s="107"/>
      <c r="BZ760" s="107"/>
      <c r="CA760" s="107"/>
      <c r="CB760" s="107"/>
      <c r="CC760" s="107"/>
      <c r="CD760" s="107"/>
      <c r="CE760" s="107"/>
      <c r="CH760" s="112"/>
      <c r="CI760" s="107"/>
      <c r="CJ760" s="107"/>
      <c r="CK760" s="107"/>
      <c r="CL760" s="107"/>
      <c r="CM760" s="107"/>
      <c r="CN760" s="107"/>
      <c r="CO760" s="107"/>
      <c r="CP760" s="107"/>
      <c r="CQ760" s="107"/>
      <c r="CR760" s="107"/>
      <c r="CS760" s="107"/>
      <c r="CT760" s="107"/>
      <c r="CU760" s="107"/>
      <c r="CV760" s="107"/>
      <c r="CW760" s="107"/>
      <c r="CX760" s="112"/>
      <c r="CY760" s="107"/>
      <c r="CZ760" s="107"/>
      <c r="DA760" s="112"/>
      <c r="DB760" s="107"/>
      <c r="DC760" s="107"/>
      <c r="DD760" s="112"/>
      <c r="DE760" s="107"/>
      <c r="DF760" s="107"/>
      <c r="DH760" s="112"/>
      <c r="DI760" s="107"/>
      <c r="DJ760" s="107"/>
      <c r="DK760" s="112"/>
      <c r="DL760" s="107"/>
      <c r="DM760" s="107"/>
      <c r="DN760" s="112"/>
      <c r="DO760" s="107"/>
      <c r="DP760" s="271"/>
      <c r="DQ760" s="112"/>
      <c r="DR760" s="107"/>
      <c r="DU760" s="112"/>
      <c r="DV760" s="107"/>
      <c r="DW760" s="107"/>
      <c r="DX760" s="112"/>
      <c r="DY760" s="107"/>
      <c r="DZ760" s="271"/>
      <c r="EA760" s="112"/>
      <c r="EB760" s="107"/>
      <c r="EC760" s="271"/>
      <c r="ED760" s="112"/>
      <c r="EE760" s="107"/>
      <c r="EH760" s="112"/>
      <c r="EI760" s="107"/>
      <c r="EJ760" s="107"/>
      <c r="EK760" s="112"/>
      <c r="EL760" s="107"/>
      <c r="EM760" s="271"/>
      <c r="EN760" s="112"/>
      <c r="EO760" s="107"/>
      <c r="EP760" s="271"/>
      <c r="EQ760" s="112"/>
      <c r="ER760" s="107"/>
      <c r="ES760" s="271"/>
      <c r="ET760" s="112"/>
      <c r="EU760" s="107"/>
      <c r="EV760" s="271"/>
      <c r="EW760" s="112"/>
      <c r="EX760" s="107"/>
      <c r="EY760" s="271"/>
      <c r="EZ760" s="112"/>
      <c r="FA760" s="107"/>
      <c r="FB760" s="271"/>
      <c r="FC760" s="112"/>
      <c r="FD760" s="107"/>
      <c r="FG760" s="112"/>
      <c r="FH760" s="107"/>
      <c r="FI760" s="107"/>
      <c r="FJ760" s="112"/>
      <c r="FK760" s="107"/>
      <c r="FL760" s="272"/>
      <c r="FM760" s="53"/>
      <c r="FN760" s="112"/>
      <c r="FO760" s="107"/>
      <c r="FP760" s="107"/>
      <c r="FQ760" s="112"/>
      <c r="FR760" s="107"/>
      <c r="FS760" s="272"/>
      <c r="FT760" s="107"/>
      <c r="FU760" s="107"/>
      <c r="FV760" s="107"/>
      <c r="FW760" s="107"/>
      <c r="FX760" s="107"/>
      <c r="FY760" s="107"/>
      <c r="FZ760" s="107"/>
      <c r="GA760" s="107"/>
      <c r="GB760" s="53"/>
      <c r="GC760" s="107"/>
      <c r="GD760" s="107"/>
      <c r="GE760" s="270"/>
      <c r="GF760" s="270"/>
      <c r="GG760" s="270"/>
      <c r="GH760" s="270"/>
      <c r="GI760" s="270"/>
      <c r="GJ760" s="270"/>
      <c r="GK760" s="270"/>
      <c r="GL760" s="53"/>
      <c r="GM760" s="53"/>
      <c r="GN760" s="53"/>
      <c r="HK760" s="115"/>
      <c r="HL760" s="115"/>
      <c r="HN760" s="116"/>
      <c r="HO760" s="116"/>
      <c r="HP760" s="116"/>
      <c r="HQ760" s="117"/>
      <c r="HR760" s="118"/>
      <c r="HS760" s="105"/>
      <c r="HT760" s="119"/>
      <c r="HU760" s="119"/>
      <c r="HV760" s="119"/>
      <c r="HW760" s="119"/>
    </row>
    <row r="761" spans="1:231" ht="12.75" hidden="1" customHeight="1" x14ac:dyDescent="0.25">
      <c r="A761" s="110"/>
      <c r="B761" s="110"/>
      <c r="C761" s="107"/>
      <c r="D761" s="108"/>
      <c r="E761" s="109"/>
      <c r="F761" s="107"/>
      <c r="G761" s="107"/>
      <c r="H761" s="107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Y761" s="107"/>
      <c r="Z761" s="107"/>
      <c r="AA761" s="107"/>
      <c r="AB761" s="110"/>
      <c r="AC761" s="110"/>
      <c r="AD761" s="107"/>
      <c r="AE761" s="107"/>
      <c r="AF761" s="107"/>
      <c r="AG761" s="107"/>
      <c r="AH761" s="107"/>
      <c r="AI761" s="107"/>
      <c r="AJ761" s="110"/>
      <c r="AK761" s="110"/>
      <c r="AL761" s="107"/>
      <c r="AM761" s="107"/>
      <c r="AN761" s="110"/>
      <c r="AO761" s="110"/>
      <c r="AP761" s="107"/>
      <c r="AQ761" s="107"/>
      <c r="AR761" s="107"/>
      <c r="AS761" s="107"/>
      <c r="AT761" s="107"/>
      <c r="AU761" s="111"/>
      <c r="AV761" s="111"/>
      <c r="AW761" s="111"/>
      <c r="AX761" s="111"/>
      <c r="AY761" s="111"/>
      <c r="AZ761" s="111"/>
      <c r="BA761" s="111"/>
      <c r="BB761" s="111"/>
      <c r="BC761" s="111"/>
      <c r="BD761" s="111"/>
      <c r="BH761" s="112"/>
      <c r="BI761" s="111"/>
      <c r="BJ761" s="112"/>
      <c r="BK761" s="112"/>
      <c r="BL761" s="111"/>
      <c r="BM761" s="112"/>
      <c r="BN761" s="112"/>
      <c r="BO761" s="111"/>
      <c r="BP761" s="112"/>
      <c r="BQ761" s="112"/>
      <c r="BR761" s="111"/>
      <c r="BU761" s="112"/>
      <c r="BV761" s="107"/>
      <c r="BW761" s="107"/>
      <c r="BX761" s="107"/>
      <c r="BY761" s="107"/>
      <c r="BZ761" s="107"/>
      <c r="CA761" s="107"/>
      <c r="CB761" s="107"/>
      <c r="CC761" s="107"/>
      <c r="CD761" s="107"/>
      <c r="CE761" s="107"/>
      <c r="CH761" s="112"/>
      <c r="CI761" s="107"/>
      <c r="CJ761" s="107"/>
      <c r="CK761" s="107"/>
      <c r="CL761" s="107"/>
      <c r="CM761" s="107"/>
      <c r="CN761" s="107"/>
      <c r="CO761" s="107"/>
      <c r="CP761" s="107"/>
      <c r="CQ761" s="107"/>
      <c r="CR761" s="107"/>
      <c r="CS761" s="107"/>
      <c r="CT761" s="107"/>
      <c r="CU761" s="107"/>
      <c r="CV761" s="107"/>
      <c r="CW761" s="107"/>
      <c r="CX761" s="112"/>
      <c r="CY761" s="107"/>
      <c r="CZ761" s="107"/>
      <c r="DA761" s="112"/>
      <c r="DB761" s="107"/>
      <c r="DC761" s="107"/>
      <c r="DD761" s="112"/>
      <c r="DE761" s="107"/>
      <c r="DF761" s="107"/>
      <c r="DH761" s="112"/>
      <c r="DI761" s="107"/>
      <c r="DJ761" s="107"/>
      <c r="DK761" s="112"/>
      <c r="DL761" s="107"/>
      <c r="DM761" s="107"/>
      <c r="DN761" s="112"/>
      <c r="DO761" s="107"/>
      <c r="DP761" s="271"/>
      <c r="DQ761" s="112"/>
      <c r="DR761" s="107"/>
      <c r="DU761" s="112"/>
      <c r="DV761" s="107"/>
      <c r="DW761" s="107"/>
      <c r="DX761" s="112"/>
      <c r="DY761" s="107"/>
      <c r="DZ761" s="271"/>
      <c r="EA761" s="112"/>
      <c r="EB761" s="107"/>
      <c r="EC761" s="271"/>
      <c r="ED761" s="112"/>
      <c r="EE761" s="107"/>
      <c r="EH761" s="112"/>
      <c r="EI761" s="107"/>
      <c r="EJ761" s="107"/>
      <c r="EK761" s="112"/>
      <c r="EL761" s="107"/>
      <c r="EM761" s="271"/>
      <c r="EN761" s="112"/>
      <c r="EO761" s="107"/>
      <c r="EP761" s="271"/>
      <c r="EQ761" s="112"/>
      <c r="ER761" s="107"/>
      <c r="ES761" s="271"/>
      <c r="ET761" s="112"/>
      <c r="EU761" s="107"/>
      <c r="EV761" s="271"/>
      <c r="EW761" s="112"/>
      <c r="EX761" s="107"/>
      <c r="EY761" s="271"/>
      <c r="EZ761" s="112"/>
      <c r="FA761" s="107"/>
      <c r="FB761" s="271"/>
      <c r="FC761" s="112"/>
      <c r="FD761" s="107"/>
      <c r="FG761" s="112"/>
      <c r="FH761" s="107"/>
      <c r="FI761" s="107"/>
      <c r="FJ761" s="112"/>
      <c r="FK761" s="107"/>
      <c r="FL761" s="272"/>
      <c r="FM761" s="53"/>
      <c r="FN761" s="112"/>
      <c r="FO761" s="107"/>
      <c r="FP761" s="107"/>
      <c r="FQ761" s="112"/>
      <c r="FR761" s="107"/>
      <c r="FS761" s="272"/>
      <c r="FT761" s="107"/>
      <c r="FU761" s="107"/>
      <c r="FV761" s="107"/>
      <c r="FW761" s="107"/>
      <c r="FX761" s="107"/>
      <c r="FY761" s="107"/>
      <c r="FZ761" s="107"/>
      <c r="GA761" s="107"/>
      <c r="GB761" s="53"/>
      <c r="GC761" s="107"/>
      <c r="GD761" s="107"/>
      <c r="GE761" s="270"/>
      <c r="GF761" s="270"/>
      <c r="GG761" s="270"/>
      <c r="GH761" s="270"/>
      <c r="GI761" s="270"/>
      <c r="GJ761" s="270"/>
      <c r="GK761" s="270"/>
      <c r="GL761" s="53"/>
      <c r="GM761" s="53"/>
      <c r="GN761" s="53"/>
      <c r="HK761" s="115"/>
      <c r="HL761" s="115"/>
      <c r="HN761" s="116"/>
      <c r="HO761" s="116"/>
      <c r="HP761" s="116"/>
      <c r="HQ761" s="117"/>
      <c r="HR761" s="118"/>
      <c r="HS761" s="105"/>
      <c r="HT761" s="119"/>
      <c r="HU761" s="119"/>
      <c r="HV761" s="119"/>
      <c r="HW761" s="119"/>
    </row>
    <row r="762" spans="1:231" hidden="1" x14ac:dyDescent="0.25">
      <c r="A762" s="110"/>
      <c r="B762" s="110"/>
      <c r="C762" s="107"/>
      <c r="D762" s="108"/>
      <c r="E762" s="109"/>
      <c r="F762" s="107"/>
      <c r="G762" s="107"/>
      <c r="H762" s="107"/>
      <c r="I762" s="107"/>
      <c r="J762" s="107"/>
      <c r="K762" s="107"/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Y762" s="107"/>
      <c r="Z762" s="107"/>
      <c r="AA762" s="107"/>
      <c r="AB762" s="110"/>
      <c r="AC762" s="110"/>
      <c r="AD762" s="107"/>
      <c r="AE762" s="107"/>
      <c r="AF762" s="107"/>
      <c r="AG762" s="107"/>
      <c r="AH762" s="107"/>
      <c r="AI762" s="107"/>
      <c r="AJ762" s="110"/>
      <c r="AK762" s="110"/>
      <c r="AL762" s="107"/>
      <c r="AM762" s="107"/>
      <c r="AN762" s="110"/>
      <c r="AO762" s="110"/>
      <c r="AP762" s="107"/>
      <c r="AQ762" s="107"/>
      <c r="AR762" s="107"/>
      <c r="AS762" s="107"/>
      <c r="AT762" s="107"/>
      <c r="AU762" s="111"/>
      <c r="AV762" s="111"/>
      <c r="AW762" s="111"/>
      <c r="AX762" s="111"/>
      <c r="AY762" s="111"/>
      <c r="AZ762" s="111"/>
      <c r="BA762" s="111"/>
      <c r="BB762" s="111"/>
      <c r="BC762" s="111"/>
      <c r="BD762" s="111"/>
      <c r="BH762" s="112"/>
      <c r="BI762" s="111"/>
      <c r="BJ762" s="112"/>
      <c r="BK762" s="112"/>
      <c r="BL762" s="111"/>
      <c r="BM762" s="112"/>
      <c r="BN762" s="112"/>
      <c r="BO762" s="111"/>
      <c r="BP762" s="112"/>
      <c r="BQ762" s="112"/>
      <c r="BR762" s="111"/>
      <c r="BU762" s="112"/>
      <c r="BV762" s="107"/>
      <c r="BW762" s="107"/>
      <c r="BX762" s="107"/>
      <c r="BY762" s="107"/>
      <c r="BZ762" s="107"/>
      <c r="CA762" s="107"/>
      <c r="CB762" s="107"/>
      <c r="CC762" s="107"/>
      <c r="CD762" s="107"/>
      <c r="CE762" s="107"/>
      <c r="CH762" s="112"/>
      <c r="CI762" s="107"/>
      <c r="CJ762" s="107"/>
      <c r="CK762" s="107"/>
      <c r="CL762" s="107"/>
      <c r="CM762" s="107"/>
      <c r="CN762" s="107"/>
      <c r="CO762" s="107"/>
      <c r="CP762" s="107"/>
      <c r="CQ762" s="107"/>
      <c r="CR762" s="107"/>
      <c r="CS762" s="107"/>
      <c r="CT762" s="107"/>
      <c r="CU762" s="107"/>
      <c r="CV762" s="107"/>
      <c r="CW762" s="107"/>
      <c r="CX762" s="112"/>
      <c r="CY762" s="107"/>
      <c r="CZ762" s="107"/>
      <c r="DA762" s="112"/>
      <c r="DB762" s="107"/>
      <c r="DC762" s="107"/>
      <c r="DD762" s="112"/>
      <c r="DE762" s="107"/>
      <c r="DF762" s="107"/>
      <c r="DH762" s="112"/>
      <c r="DI762" s="107"/>
      <c r="DJ762" s="107"/>
      <c r="DK762" s="112"/>
      <c r="DL762" s="107"/>
      <c r="DM762" s="107"/>
      <c r="DN762" s="112"/>
      <c r="DO762" s="107"/>
      <c r="DP762" s="271"/>
      <c r="DQ762" s="112"/>
      <c r="DR762" s="107"/>
      <c r="DU762" s="112"/>
      <c r="DV762" s="107"/>
      <c r="DW762" s="107"/>
      <c r="DX762" s="112"/>
      <c r="DY762" s="107"/>
      <c r="DZ762" s="271"/>
      <c r="EA762" s="112"/>
      <c r="EB762" s="107"/>
      <c r="EC762" s="271"/>
      <c r="ED762" s="112"/>
      <c r="EE762" s="107"/>
      <c r="EH762" s="112"/>
      <c r="EI762" s="107"/>
      <c r="EJ762" s="107"/>
      <c r="EK762" s="112"/>
      <c r="EL762" s="107"/>
      <c r="EM762" s="271"/>
      <c r="EN762" s="112"/>
      <c r="EO762" s="107"/>
      <c r="EP762" s="271"/>
      <c r="EQ762" s="112"/>
      <c r="ER762" s="107"/>
      <c r="ES762" s="271"/>
      <c r="ET762" s="112"/>
      <c r="EU762" s="107"/>
      <c r="EV762" s="271"/>
      <c r="EW762" s="112"/>
      <c r="EX762" s="107"/>
      <c r="EY762" s="271"/>
      <c r="EZ762" s="112"/>
      <c r="FA762" s="107"/>
      <c r="FB762" s="271"/>
      <c r="FC762" s="112"/>
      <c r="FD762" s="107"/>
      <c r="FG762" s="112"/>
      <c r="FH762" s="107"/>
      <c r="FI762" s="107"/>
      <c r="FJ762" s="112"/>
      <c r="FK762" s="107"/>
      <c r="FL762" s="272"/>
      <c r="FM762" s="53"/>
      <c r="FN762" s="112"/>
      <c r="FO762" s="107"/>
      <c r="FP762" s="107"/>
      <c r="FQ762" s="112"/>
      <c r="FR762" s="107"/>
      <c r="FS762" s="272"/>
      <c r="FT762" s="107"/>
      <c r="FU762" s="107"/>
      <c r="FV762" s="107"/>
      <c r="FW762" s="107"/>
      <c r="FX762" s="107"/>
      <c r="FY762" s="107"/>
      <c r="FZ762" s="107"/>
      <c r="GA762" s="107"/>
      <c r="GB762" s="53"/>
      <c r="GC762" s="107"/>
      <c r="GD762" s="107"/>
      <c r="GE762" s="270"/>
      <c r="GF762" s="270"/>
      <c r="GG762" s="270"/>
      <c r="GH762" s="270"/>
      <c r="GI762" s="270"/>
      <c r="GJ762" s="270"/>
      <c r="GK762" s="270"/>
      <c r="GL762" s="53"/>
      <c r="GM762" s="53"/>
      <c r="GN762" s="53"/>
      <c r="HK762" s="115"/>
      <c r="HL762" s="115"/>
      <c r="HN762" s="116"/>
      <c r="HO762" s="116"/>
      <c r="HP762" s="116"/>
      <c r="HQ762" s="117"/>
      <c r="HR762" s="118"/>
      <c r="HS762" s="105"/>
      <c r="HT762" s="119"/>
      <c r="HU762" s="119"/>
      <c r="HV762" s="119"/>
      <c r="HW762" s="119"/>
    </row>
    <row r="763" spans="1:231" ht="12.75" hidden="1" customHeight="1" x14ac:dyDescent="0.25">
      <c r="A763" s="110"/>
      <c r="B763" s="110"/>
      <c r="C763" s="107"/>
      <c r="D763" s="108"/>
      <c r="E763" s="109"/>
      <c r="F763" s="107"/>
      <c r="G763" s="107"/>
      <c r="H763" s="107"/>
      <c r="I763" s="107"/>
      <c r="J763" s="107"/>
      <c r="K763" s="107"/>
      <c r="L763" s="107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Y763" s="107"/>
      <c r="Z763" s="107"/>
      <c r="AA763" s="107"/>
      <c r="AB763" s="110"/>
      <c r="AC763" s="110"/>
      <c r="AD763" s="107"/>
      <c r="AE763" s="107"/>
      <c r="AF763" s="107"/>
      <c r="AG763" s="107"/>
      <c r="AH763" s="107"/>
      <c r="AI763" s="107"/>
      <c r="AJ763" s="110"/>
      <c r="AK763" s="110"/>
      <c r="AL763" s="107"/>
      <c r="AM763" s="107"/>
      <c r="AN763" s="110"/>
      <c r="AO763" s="110"/>
      <c r="AP763" s="107"/>
      <c r="AQ763" s="107"/>
      <c r="AR763" s="107"/>
      <c r="AS763" s="107"/>
      <c r="AT763" s="107"/>
      <c r="AU763" s="111"/>
      <c r="AV763" s="111"/>
      <c r="AW763" s="111"/>
      <c r="AX763" s="111"/>
      <c r="AY763" s="111"/>
      <c r="AZ763" s="111"/>
      <c r="BA763" s="111"/>
      <c r="BB763" s="111"/>
      <c r="BC763" s="111"/>
      <c r="BD763" s="111"/>
      <c r="BH763" s="112"/>
      <c r="BI763" s="111"/>
      <c r="BJ763" s="112"/>
      <c r="BK763" s="112"/>
      <c r="BL763" s="111"/>
      <c r="BM763" s="112"/>
      <c r="BN763" s="112"/>
      <c r="BO763" s="111"/>
      <c r="BP763" s="112"/>
      <c r="BQ763" s="112"/>
      <c r="BR763" s="111"/>
      <c r="BU763" s="112"/>
      <c r="BV763" s="107"/>
      <c r="BW763" s="107"/>
      <c r="BX763" s="107"/>
      <c r="BY763" s="107"/>
      <c r="BZ763" s="107"/>
      <c r="CA763" s="107"/>
      <c r="CB763" s="107"/>
      <c r="CC763" s="107"/>
      <c r="CD763" s="107"/>
      <c r="CE763" s="107"/>
      <c r="CH763" s="112"/>
      <c r="CI763" s="107"/>
      <c r="CJ763" s="107"/>
      <c r="CK763" s="107"/>
      <c r="CL763" s="107"/>
      <c r="CM763" s="107"/>
      <c r="CN763" s="107"/>
      <c r="CO763" s="107"/>
      <c r="CP763" s="107"/>
      <c r="CQ763" s="107"/>
      <c r="CR763" s="107"/>
      <c r="CS763" s="107"/>
      <c r="CT763" s="107"/>
      <c r="CU763" s="107"/>
      <c r="CV763" s="107"/>
      <c r="CW763" s="107"/>
      <c r="CX763" s="112"/>
      <c r="CY763" s="107"/>
      <c r="CZ763" s="107"/>
      <c r="DA763" s="112"/>
      <c r="DB763" s="107"/>
      <c r="DC763" s="107"/>
      <c r="DD763" s="112"/>
      <c r="DE763" s="107"/>
      <c r="DF763" s="107"/>
      <c r="DH763" s="112"/>
      <c r="DI763" s="107"/>
      <c r="DJ763" s="107"/>
      <c r="DK763" s="112"/>
      <c r="DL763" s="107"/>
      <c r="DM763" s="107"/>
      <c r="DN763" s="112"/>
      <c r="DO763" s="107"/>
      <c r="DP763" s="271"/>
      <c r="DQ763" s="112"/>
      <c r="DR763" s="107"/>
      <c r="DU763" s="112"/>
      <c r="DV763" s="107"/>
      <c r="DW763" s="107"/>
      <c r="DX763" s="112"/>
      <c r="DY763" s="107"/>
      <c r="DZ763" s="271"/>
      <c r="EA763" s="112"/>
      <c r="EB763" s="107"/>
      <c r="EC763" s="271"/>
      <c r="ED763" s="112"/>
      <c r="EE763" s="107"/>
      <c r="EH763" s="112"/>
      <c r="EI763" s="107"/>
      <c r="EJ763" s="107"/>
      <c r="EK763" s="112"/>
      <c r="EL763" s="107"/>
      <c r="EM763" s="271"/>
      <c r="EN763" s="112"/>
      <c r="EO763" s="107"/>
      <c r="EP763" s="271"/>
      <c r="EQ763" s="112"/>
      <c r="ER763" s="107"/>
      <c r="ES763" s="271"/>
      <c r="ET763" s="112"/>
      <c r="EU763" s="107"/>
      <c r="EV763" s="271"/>
      <c r="EW763" s="112"/>
      <c r="EX763" s="107"/>
      <c r="EY763" s="271"/>
      <c r="EZ763" s="112"/>
      <c r="FA763" s="107"/>
      <c r="FB763" s="271"/>
      <c r="FC763" s="112"/>
      <c r="FD763" s="107"/>
      <c r="FG763" s="112"/>
      <c r="FH763" s="107"/>
      <c r="FI763" s="107"/>
      <c r="FJ763" s="112"/>
      <c r="FK763" s="107"/>
      <c r="FL763" s="272"/>
      <c r="FM763" s="53"/>
      <c r="FN763" s="112"/>
      <c r="FO763" s="107"/>
      <c r="FP763" s="107"/>
      <c r="FQ763" s="112"/>
      <c r="FR763" s="107"/>
      <c r="FS763" s="272"/>
      <c r="FT763" s="107"/>
      <c r="FU763" s="107"/>
      <c r="FV763" s="107"/>
      <c r="FW763" s="107"/>
      <c r="FX763" s="107"/>
      <c r="FY763" s="107"/>
      <c r="FZ763" s="107"/>
      <c r="GA763" s="107"/>
      <c r="GB763" s="53"/>
      <c r="GC763" s="107"/>
      <c r="GD763" s="107"/>
      <c r="GE763" s="270"/>
      <c r="GF763" s="270"/>
      <c r="GG763" s="270"/>
      <c r="GH763" s="270"/>
      <c r="GI763" s="270"/>
      <c r="GJ763" s="270"/>
      <c r="GK763" s="270"/>
      <c r="GL763" s="53"/>
      <c r="GM763" s="53"/>
      <c r="GN763" s="53"/>
      <c r="HK763" s="115"/>
      <c r="HL763" s="115"/>
      <c r="HN763" s="116"/>
      <c r="HO763" s="116"/>
      <c r="HP763" s="116"/>
      <c r="HQ763" s="117"/>
      <c r="HR763" s="118"/>
      <c r="HS763" s="105"/>
      <c r="HT763" s="119"/>
      <c r="HU763" s="119"/>
      <c r="HV763" s="119"/>
      <c r="HW763" s="119"/>
    </row>
    <row r="764" spans="1:231" hidden="1" x14ac:dyDescent="0.25">
      <c r="A764" s="110"/>
      <c r="B764" s="110"/>
      <c r="C764" s="107"/>
      <c r="D764" s="108"/>
      <c r="E764" s="109"/>
      <c r="F764" s="107"/>
      <c r="G764" s="107"/>
      <c r="H764" s="107"/>
      <c r="I764" s="107"/>
      <c r="J764" s="107"/>
      <c r="K764" s="107"/>
      <c r="L764" s="107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Y764" s="107"/>
      <c r="Z764" s="107"/>
      <c r="AA764" s="107"/>
      <c r="AB764" s="110"/>
      <c r="AC764" s="110"/>
      <c r="AD764" s="107"/>
      <c r="AE764" s="107"/>
      <c r="AF764" s="107"/>
      <c r="AG764" s="107"/>
      <c r="AH764" s="107"/>
      <c r="AI764" s="107"/>
      <c r="AJ764" s="110"/>
      <c r="AK764" s="110"/>
      <c r="AL764" s="107"/>
      <c r="AM764" s="107"/>
      <c r="AN764" s="110"/>
      <c r="AO764" s="110"/>
      <c r="AP764" s="107"/>
      <c r="AQ764" s="107"/>
      <c r="AR764" s="107"/>
      <c r="AS764" s="107"/>
      <c r="AT764" s="107"/>
      <c r="AU764" s="111"/>
      <c r="AV764" s="111"/>
      <c r="AW764" s="111"/>
      <c r="AX764" s="111"/>
      <c r="AY764" s="111"/>
      <c r="AZ764" s="111"/>
      <c r="BA764" s="111"/>
      <c r="BB764" s="111"/>
      <c r="BC764" s="111"/>
      <c r="BD764" s="111"/>
      <c r="BH764" s="112"/>
      <c r="BI764" s="111"/>
      <c r="BJ764" s="112"/>
      <c r="BK764" s="112"/>
      <c r="BL764" s="111"/>
      <c r="BM764" s="112"/>
      <c r="BN764" s="112"/>
      <c r="BO764" s="111"/>
      <c r="BP764" s="112"/>
      <c r="BQ764" s="112"/>
      <c r="BR764" s="111"/>
      <c r="BU764" s="112"/>
      <c r="BV764" s="107"/>
      <c r="BW764" s="107"/>
      <c r="BX764" s="107"/>
      <c r="BY764" s="107"/>
      <c r="BZ764" s="107"/>
      <c r="CA764" s="107"/>
      <c r="CB764" s="107"/>
      <c r="CC764" s="107"/>
      <c r="CD764" s="107"/>
      <c r="CE764" s="107"/>
      <c r="CH764" s="112"/>
      <c r="CI764" s="107"/>
      <c r="CJ764" s="107"/>
      <c r="CK764" s="107"/>
      <c r="CL764" s="107"/>
      <c r="CM764" s="107"/>
      <c r="CN764" s="107"/>
      <c r="CO764" s="107"/>
      <c r="CP764" s="107"/>
      <c r="CQ764" s="107"/>
      <c r="CR764" s="107"/>
      <c r="CS764" s="107"/>
      <c r="CT764" s="107"/>
      <c r="CU764" s="107"/>
      <c r="CV764" s="107"/>
      <c r="CW764" s="107"/>
      <c r="CX764" s="112"/>
      <c r="CY764" s="107"/>
      <c r="CZ764" s="107"/>
      <c r="DA764" s="112"/>
      <c r="DB764" s="107"/>
      <c r="DC764" s="107"/>
      <c r="DD764" s="112"/>
      <c r="DE764" s="107"/>
      <c r="DF764" s="107"/>
      <c r="DH764" s="112"/>
      <c r="DI764" s="107"/>
      <c r="DJ764" s="107"/>
      <c r="DK764" s="112"/>
      <c r="DL764" s="107"/>
      <c r="DM764" s="107"/>
      <c r="DN764" s="112"/>
      <c r="DO764" s="107"/>
      <c r="DP764" s="271"/>
      <c r="DQ764" s="112"/>
      <c r="DR764" s="107"/>
      <c r="DU764" s="112"/>
      <c r="DV764" s="107"/>
      <c r="DW764" s="107"/>
      <c r="DX764" s="112"/>
      <c r="DY764" s="107"/>
      <c r="DZ764" s="271"/>
      <c r="EA764" s="112"/>
      <c r="EB764" s="107"/>
      <c r="EC764" s="271"/>
      <c r="ED764" s="112"/>
      <c r="EE764" s="107"/>
      <c r="EH764" s="112"/>
      <c r="EI764" s="107"/>
      <c r="EJ764" s="107"/>
      <c r="EK764" s="112"/>
      <c r="EL764" s="107"/>
      <c r="EM764" s="271"/>
      <c r="EN764" s="112"/>
      <c r="EO764" s="107"/>
      <c r="EP764" s="271"/>
      <c r="EQ764" s="112"/>
      <c r="ER764" s="107"/>
      <c r="ES764" s="271"/>
      <c r="ET764" s="112"/>
      <c r="EU764" s="107"/>
      <c r="EV764" s="271"/>
      <c r="EW764" s="112"/>
      <c r="EX764" s="107"/>
      <c r="EY764" s="271"/>
      <c r="EZ764" s="112"/>
      <c r="FA764" s="107"/>
      <c r="FB764" s="271"/>
      <c r="FC764" s="112"/>
      <c r="FD764" s="107"/>
      <c r="FG764" s="112"/>
      <c r="FH764" s="107"/>
      <c r="FI764" s="107"/>
      <c r="FJ764" s="112"/>
      <c r="FK764" s="107"/>
      <c r="FL764" s="272"/>
      <c r="FM764" s="53"/>
      <c r="FN764" s="112"/>
      <c r="FO764" s="107"/>
      <c r="FP764" s="107"/>
      <c r="FQ764" s="112"/>
      <c r="FR764" s="107"/>
      <c r="FS764" s="272"/>
      <c r="FT764" s="107"/>
      <c r="FU764" s="107"/>
      <c r="FV764" s="107"/>
      <c r="FW764" s="107"/>
      <c r="FX764" s="107"/>
      <c r="FY764" s="107"/>
      <c r="FZ764" s="107"/>
      <c r="GA764" s="107"/>
      <c r="GB764" s="53"/>
      <c r="GC764" s="107"/>
      <c r="GD764" s="107"/>
      <c r="GE764" s="270"/>
      <c r="GF764" s="270"/>
      <c r="GG764" s="270"/>
      <c r="GH764" s="270"/>
      <c r="GI764" s="270"/>
      <c r="GJ764" s="270"/>
      <c r="GK764" s="270"/>
      <c r="GL764" s="53"/>
      <c r="GM764" s="53"/>
      <c r="GN764" s="53"/>
      <c r="HK764" s="115"/>
      <c r="HL764" s="115"/>
      <c r="HN764" s="116"/>
      <c r="HO764" s="116"/>
      <c r="HP764" s="116"/>
      <c r="HQ764" s="117"/>
      <c r="HR764" s="118"/>
      <c r="HS764" s="105"/>
      <c r="HT764" s="119"/>
      <c r="HU764" s="119"/>
      <c r="HV764" s="119"/>
      <c r="HW764" s="119"/>
    </row>
    <row r="765" spans="1:231" hidden="1" x14ac:dyDescent="0.25">
      <c r="A765" s="110"/>
      <c r="B765" s="110"/>
      <c r="C765" s="107"/>
      <c r="D765" s="108"/>
      <c r="E765" s="109"/>
      <c r="F765" s="107"/>
      <c r="G765" s="107"/>
      <c r="H765" s="107"/>
      <c r="I765" s="107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Y765" s="107"/>
      <c r="Z765" s="107"/>
      <c r="AA765" s="107"/>
      <c r="AB765" s="110"/>
      <c r="AC765" s="110"/>
      <c r="AD765" s="107"/>
      <c r="AE765" s="107"/>
      <c r="AF765" s="107"/>
      <c r="AG765" s="107"/>
      <c r="AH765" s="107"/>
      <c r="AI765" s="107"/>
      <c r="AJ765" s="110"/>
      <c r="AK765" s="110"/>
      <c r="AL765" s="107"/>
      <c r="AM765" s="107"/>
      <c r="AN765" s="110"/>
      <c r="AO765" s="110"/>
      <c r="AP765" s="107"/>
      <c r="AQ765" s="107"/>
      <c r="AR765" s="107"/>
      <c r="AS765" s="107"/>
      <c r="AT765" s="107"/>
      <c r="AU765" s="111"/>
      <c r="AV765" s="111"/>
      <c r="AW765" s="111"/>
      <c r="AX765" s="111"/>
      <c r="AY765" s="111"/>
      <c r="AZ765" s="111"/>
      <c r="BA765" s="111"/>
      <c r="BB765" s="111"/>
      <c r="BC765" s="111"/>
      <c r="BD765" s="111"/>
      <c r="BH765" s="112"/>
      <c r="BI765" s="111"/>
      <c r="BJ765" s="112"/>
      <c r="BK765" s="112"/>
      <c r="BL765" s="111"/>
      <c r="BM765" s="112"/>
      <c r="BN765" s="112"/>
      <c r="BO765" s="111"/>
      <c r="BP765" s="112"/>
      <c r="BQ765" s="112"/>
      <c r="BR765" s="111"/>
      <c r="BU765" s="112"/>
      <c r="BV765" s="107"/>
      <c r="BW765" s="107"/>
      <c r="BX765" s="107"/>
      <c r="BY765" s="107"/>
      <c r="BZ765" s="107"/>
      <c r="CA765" s="107"/>
      <c r="CB765" s="107"/>
      <c r="CC765" s="107"/>
      <c r="CD765" s="107"/>
      <c r="CE765" s="107"/>
      <c r="CH765" s="112"/>
      <c r="CI765" s="107"/>
      <c r="CJ765" s="107"/>
      <c r="CK765" s="107"/>
      <c r="CL765" s="107"/>
      <c r="CM765" s="107"/>
      <c r="CN765" s="107"/>
      <c r="CO765" s="107"/>
      <c r="CP765" s="107"/>
      <c r="CQ765" s="107"/>
      <c r="CR765" s="107"/>
      <c r="CS765" s="107"/>
      <c r="CT765" s="107"/>
      <c r="CU765" s="107"/>
      <c r="CV765" s="107"/>
      <c r="CW765" s="107"/>
      <c r="CX765" s="112"/>
      <c r="CY765" s="107"/>
      <c r="CZ765" s="107"/>
      <c r="DA765" s="112"/>
      <c r="DB765" s="107"/>
      <c r="DC765" s="107"/>
      <c r="DD765" s="112"/>
      <c r="DE765" s="107"/>
      <c r="DF765" s="107"/>
      <c r="DH765" s="112"/>
      <c r="DI765" s="107"/>
      <c r="DJ765" s="107"/>
      <c r="DK765" s="112"/>
      <c r="DL765" s="107"/>
      <c r="DM765" s="107"/>
      <c r="DN765" s="112"/>
      <c r="DO765" s="107"/>
      <c r="DQ765" s="112"/>
      <c r="DR765" s="107"/>
      <c r="DU765" s="112"/>
      <c r="DV765" s="107"/>
      <c r="DW765" s="107"/>
      <c r="DX765" s="112"/>
      <c r="DY765" s="107"/>
      <c r="EA765" s="112"/>
      <c r="EB765" s="107"/>
      <c r="ED765" s="112"/>
      <c r="EE765" s="107"/>
      <c r="EH765" s="112"/>
      <c r="EI765" s="107"/>
      <c r="EJ765" s="107"/>
      <c r="EK765" s="112"/>
      <c r="EL765" s="107"/>
      <c r="EN765" s="112"/>
      <c r="EO765" s="107"/>
      <c r="EQ765" s="112"/>
      <c r="ER765" s="107"/>
      <c r="ET765" s="112"/>
      <c r="EU765" s="107"/>
      <c r="EW765" s="112"/>
      <c r="EX765" s="107"/>
      <c r="EZ765" s="112"/>
      <c r="FA765" s="107"/>
      <c r="FC765" s="112"/>
      <c r="FD765" s="107"/>
      <c r="FG765" s="112"/>
      <c r="FH765" s="107"/>
      <c r="FI765" s="107"/>
      <c r="FJ765" s="112"/>
      <c r="FK765" s="107"/>
      <c r="FM765" s="53"/>
      <c r="FN765" s="112"/>
      <c r="FO765" s="107"/>
      <c r="FP765" s="107"/>
      <c r="FQ765" s="112"/>
      <c r="FR765" s="107"/>
      <c r="FS765" s="53"/>
      <c r="FT765" s="107"/>
      <c r="FU765" s="107"/>
      <c r="FV765" s="107"/>
      <c r="FW765" s="107"/>
      <c r="FX765" s="107"/>
      <c r="FY765" s="107"/>
      <c r="FZ765" s="107"/>
      <c r="GA765" s="107"/>
      <c r="GB765" s="53"/>
      <c r="GC765" s="107"/>
      <c r="GD765" s="107"/>
      <c r="GE765" s="270"/>
      <c r="GF765" s="270"/>
      <c r="GG765" s="270"/>
      <c r="GH765" s="270"/>
      <c r="GI765" s="270"/>
      <c r="GJ765" s="270"/>
      <c r="GK765" s="270"/>
      <c r="GL765" s="53"/>
      <c r="GM765" s="53"/>
      <c r="GN765" s="53"/>
      <c r="HK765" s="115"/>
      <c r="HL765" s="115"/>
      <c r="HN765" s="116"/>
      <c r="HO765" s="116"/>
      <c r="HP765" s="116"/>
      <c r="HQ765" s="117"/>
      <c r="HR765" s="118"/>
      <c r="HS765" s="105"/>
      <c r="HT765" s="119"/>
      <c r="HU765" s="119"/>
      <c r="HV765" s="119"/>
      <c r="HW765" s="119"/>
    </row>
    <row r="766" spans="1:231" hidden="1" x14ac:dyDescent="0.25">
      <c r="A766" s="110"/>
      <c r="B766" s="110"/>
      <c r="C766" s="107"/>
      <c r="D766" s="108"/>
      <c r="E766" s="109"/>
      <c r="F766" s="107"/>
      <c r="G766" s="107"/>
      <c r="H766" s="107"/>
      <c r="I766" s="107"/>
      <c r="J766" s="107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Y766" s="107"/>
      <c r="Z766" s="107"/>
      <c r="AA766" s="107"/>
      <c r="AB766" s="110"/>
      <c r="AC766" s="110"/>
      <c r="AD766" s="107"/>
      <c r="AE766" s="107"/>
      <c r="AF766" s="107"/>
      <c r="AG766" s="107"/>
      <c r="AH766" s="107"/>
      <c r="AI766" s="107"/>
      <c r="AJ766" s="110"/>
      <c r="AK766" s="110"/>
      <c r="AL766" s="107"/>
      <c r="AM766" s="107"/>
      <c r="AN766" s="110"/>
      <c r="AO766" s="110"/>
      <c r="AP766" s="107"/>
      <c r="AQ766" s="107"/>
      <c r="AR766" s="107"/>
      <c r="AS766" s="107"/>
      <c r="AT766" s="107"/>
      <c r="AU766" s="111"/>
      <c r="AV766" s="111"/>
      <c r="AW766" s="111"/>
      <c r="AX766" s="111"/>
      <c r="AY766" s="111"/>
      <c r="AZ766" s="111"/>
      <c r="BA766" s="111"/>
      <c r="BB766" s="111"/>
      <c r="BC766" s="111"/>
      <c r="BD766" s="111"/>
      <c r="BH766" s="112"/>
      <c r="BI766" s="111"/>
      <c r="BJ766" s="112"/>
      <c r="BK766" s="112"/>
      <c r="BL766" s="111"/>
      <c r="BM766" s="112"/>
      <c r="BN766" s="112"/>
      <c r="BO766" s="111"/>
      <c r="BP766" s="112"/>
      <c r="BQ766" s="112"/>
      <c r="BR766" s="111"/>
      <c r="BU766" s="112"/>
      <c r="BV766" s="107"/>
      <c r="BW766" s="107"/>
      <c r="BX766" s="107"/>
      <c r="BY766" s="107"/>
      <c r="BZ766" s="107"/>
      <c r="CA766" s="107"/>
      <c r="CB766" s="107"/>
      <c r="CC766" s="107"/>
      <c r="CD766" s="107"/>
      <c r="CE766" s="107"/>
      <c r="CH766" s="112"/>
      <c r="CI766" s="107"/>
      <c r="CJ766" s="107"/>
      <c r="CK766" s="107"/>
      <c r="CL766" s="107"/>
      <c r="CM766" s="107"/>
      <c r="CN766" s="107"/>
      <c r="CO766" s="107"/>
      <c r="CP766" s="107"/>
      <c r="CQ766" s="107"/>
      <c r="CR766" s="107"/>
      <c r="CS766" s="107"/>
      <c r="CT766" s="107"/>
      <c r="CU766" s="107"/>
      <c r="CV766" s="107"/>
      <c r="CW766" s="107"/>
      <c r="CX766" s="112"/>
      <c r="CY766" s="107"/>
      <c r="CZ766" s="107"/>
      <c r="DA766" s="112"/>
      <c r="DB766" s="107"/>
      <c r="DC766" s="107"/>
      <c r="DD766" s="112"/>
      <c r="DE766" s="107"/>
      <c r="DF766" s="107"/>
      <c r="DH766" s="112"/>
      <c r="DI766" s="107"/>
      <c r="DJ766" s="107"/>
      <c r="DK766" s="112"/>
      <c r="DL766" s="107"/>
      <c r="DM766" s="107"/>
      <c r="DN766" s="112"/>
      <c r="DO766" s="107"/>
      <c r="DQ766" s="112"/>
      <c r="DR766" s="107"/>
      <c r="DU766" s="112"/>
      <c r="DV766" s="107"/>
      <c r="DW766" s="107"/>
      <c r="DX766" s="112"/>
      <c r="DY766" s="107"/>
      <c r="EA766" s="112"/>
      <c r="EB766" s="107"/>
      <c r="ED766" s="112"/>
      <c r="EE766" s="107"/>
      <c r="EH766" s="112"/>
      <c r="EI766" s="107"/>
      <c r="EJ766" s="107"/>
      <c r="EK766" s="112"/>
      <c r="EL766" s="107"/>
      <c r="EN766" s="112"/>
      <c r="EO766" s="107"/>
      <c r="EQ766" s="112"/>
      <c r="ER766" s="107"/>
      <c r="ET766" s="112"/>
      <c r="EU766" s="107"/>
      <c r="EW766" s="112"/>
      <c r="EX766" s="107"/>
      <c r="EZ766" s="112"/>
      <c r="FA766" s="107"/>
      <c r="FC766" s="112"/>
      <c r="FD766" s="107"/>
      <c r="FG766" s="112"/>
      <c r="FH766" s="107"/>
      <c r="FI766" s="107"/>
      <c r="FJ766" s="112"/>
      <c r="FK766" s="107"/>
      <c r="FM766" s="53"/>
      <c r="FN766" s="112"/>
      <c r="FO766" s="107"/>
      <c r="FP766" s="107"/>
      <c r="FQ766" s="112"/>
      <c r="FR766" s="107"/>
      <c r="FS766" s="53"/>
      <c r="FT766" s="107"/>
      <c r="FU766" s="107"/>
      <c r="FV766" s="107"/>
      <c r="FW766" s="107"/>
      <c r="FX766" s="107"/>
      <c r="FY766" s="107"/>
      <c r="FZ766" s="107"/>
      <c r="GA766" s="107"/>
      <c r="GB766" s="53"/>
      <c r="GC766" s="107"/>
      <c r="GD766" s="107"/>
      <c r="GE766" s="270"/>
      <c r="GF766" s="270"/>
      <c r="GG766" s="270"/>
      <c r="GH766" s="270"/>
      <c r="GI766" s="270"/>
      <c r="GJ766" s="270"/>
      <c r="GK766" s="270"/>
      <c r="GL766" s="53"/>
      <c r="GM766" s="53"/>
      <c r="GN766" s="53"/>
      <c r="HK766" s="115"/>
      <c r="HL766" s="115"/>
      <c r="HN766" s="116"/>
      <c r="HO766" s="116"/>
      <c r="HP766" s="116"/>
      <c r="HQ766" s="117"/>
      <c r="HR766" s="118"/>
      <c r="HS766" s="105"/>
      <c r="HT766" s="119"/>
      <c r="HU766" s="119"/>
      <c r="HV766" s="119"/>
      <c r="HW766" s="119"/>
    </row>
    <row r="767" spans="1:231" hidden="1" x14ac:dyDescent="0.25">
      <c r="A767" s="110"/>
      <c r="B767" s="110"/>
      <c r="C767" s="107"/>
      <c r="D767" s="108"/>
      <c r="E767" s="109"/>
      <c r="F767" s="107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Y767" s="107"/>
      <c r="Z767" s="107"/>
      <c r="AA767" s="107"/>
      <c r="AB767" s="110"/>
      <c r="AC767" s="110"/>
      <c r="AD767" s="107"/>
      <c r="AE767" s="107"/>
      <c r="AF767" s="107"/>
      <c r="AG767" s="107"/>
      <c r="AH767" s="107"/>
      <c r="AI767" s="107"/>
      <c r="AJ767" s="110"/>
      <c r="AK767" s="110"/>
      <c r="AL767" s="107"/>
      <c r="AM767" s="107"/>
      <c r="AN767" s="110"/>
      <c r="AO767" s="110"/>
      <c r="AP767" s="107"/>
      <c r="AQ767" s="107"/>
      <c r="AR767" s="107"/>
      <c r="AS767" s="107"/>
      <c r="AT767" s="107"/>
      <c r="AU767" s="111"/>
      <c r="AV767" s="111"/>
      <c r="AW767" s="111"/>
      <c r="AX767" s="111"/>
      <c r="AY767" s="111"/>
      <c r="AZ767" s="111"/>
      <c r="BA767" s="111"/>
      <c r="BB767" s="111"/>
      <c r="BC767" s="111"/>
      <c r="BD767" s="111"/>
      <c r="BE767" s="111"/>
      <c r="BF767" s="111"/>
      <c r="BG767" s="107"/>
      <c r="BH767" s="112"/>
      <c r="BI767" s="111"/>
      <c r="BJ767" s="112"/>
      <c r="BK767" s="112"/>
      <c r="BL767" s="111"/>
      <c r="BM767" s="112"/>
      <c r="BN767" s="112"/>
      <c r="BO767" s="111"/>
      <c r="BP767" s="112"/>
      <c r="BQ767" s="112"/>
      <c r="BR767" s="111"/>
      <c r="BS767" s="107"/>
      <c r="BT767" s="107"/>
      <c r="BU767" s="112"/>
      <c r="BV767" s="107"/>
      <c r="BW767" s="107"/>
      <c r="BX767" s="107"/>
      <c r="BY767" s="107"/>
      <c r="BZ767" s="107"/>
      <c r="CA767" s="107"/>
      <c r="CB767" s="107"/>
      <c r="CC767" s="107"/>
      <c r="CD767" s="107"/>
      <c r="CE767" s="107"/>
      <c r="CF767" s="107"/>
      <c r="CG767" s="107"/>
      <c r="CH767" s="107"/>
      <c r="CI767" s="107"/>
      <c r="CJ767" s="107"/>
      <c r="CK767" s="107"/>
      <c r="CL767" s="107"/>
      <c r="CM767" s="107"/>
      <c r="CN767" s="107"/>
      <c r="CO767" s="107"/>
      <c r="CP767" s="107"/>
      <c r="CQ767" s="107"/>
      <c r="CR767" s="107"/>
      <c r="CS767" s="107"/>
      <c r="CT767" s="107"/>
      <c r="CU767" s="107"/>
      <c r="CV767" s="107"/>
      <c r="CW767" s="107"/>
      <c r="CX767" s="112"/>
      <c r="CY767" s="107"/>
      <c r="CZ767" s="107"/>
      <c r="DA767" s="112"/>
      <c r="DB767" s="107"/>
      <c r="DC767" s="107"/>
      <c r="DD767" s="112"/>
      <c r="DE767" s="107"/>
      <c r="DF767" s="107"/>
      <c r="DH767" s="112"/>
      <c r="DI767" s="107"/>
      <c r="DJ767" s="107"/>
      <c r="DK767" s="112"/>
      <c r="DL767" s="107"/>
      <c r="DM767" s="107"/>
      <c r="DN767" s="112"/>
      <c r="DO767" s="107"/>
      <c r="DQ767" s="112"/>
      <c r="DR767" s="107"/>
      <c r="DU767" s="112"/>
      <c r="DV767" s="107"/>
      <c r="DW767" s="107"/>
      <c r="DX767" s="112"/>
      <c r="DY767" s="107"/>
      <c r="EA767" s="112"/>
      <c r="EB767" s="107"/>
      <c r="ED767" s="112"/>
      <c r="EE767" s="107"/>
      <c r="EG767" s="107"/>
      <c r="EH767" s="112"/>
      <c r="EI767" s="107"/>
      <c r="EJ767" s="107"/>
      <c r="EK767" s="112"/>
      <c r="EL767" s="107"/>
      <c r="EN767" s="112"/>
      <c r="EO767" s="107"/>
      <c r="EQ767" s="112"/>
      <c r="ER767" s="107"/>
      <c r="ET767" s="112"/>
      <c r="EU767" s="107"/>
      <c r="EW767" s="112"/>
      <c r="EX767" s="107"/>
      <c r="EZ767" s="112"/>
      <c r="FA767" s="107"/>
      <c r="FC767" s="112"/>
      <c r="FD767" s="107"/>
      <c r="FG767" s="112"/>
      <c r="FH767" s="107"/>
      <c r="FI767" s="107"/>
      <c r="FJ767" s="112"/>
      <c r="FK767" s="107"/>
      <c r="FM767" s="53"/>
      <c r="FN767" s="112"/>
      <c r="FO767" s="107"/>
      <c r="FP767" s="107"/>
      <c r="FQ767" s="112"/>
      <c r="FR767" s="107"/>
      <c r="FS767" s="107"/>
      <c r="FT767" s="107"/>
      <c r="FU767" s="107"/>
      <c r="FV767" s="107"/>
      <c r="FW767" s="107"/>
      <c r="FX767" s="107"/>
      <c r="FY767" s="107"/>
      <c r="FZ767" s="107"/>
      <c r="GA767" s="107"/>
      <c r="GB767" s="53"/>
      <c r="GC767" s="107"/>
      <c r="GD767" s="107"/>
      <c r="GE767" s="270"/>
      <c r="GF767" s="270"/>
      <c r="GG767" s="270"/>
      <c r="GH767" s="270"/>
      <c r="GI767" s="270"/>
      <c r="GJ767" s="270"/>
      <c r="GK767" s="270"/>
      <c r="GL767" s="53"/>
      <c r="GM767" s="53"/>
      <c r="GN767" s="53"/>
      <c r="HK767" s="115"/>
      <c r="HL767" s="115"/>
      <c r="HN767" s="116"/>
      <c r="HO767" s="116"/>
      <c r="HP767" s="116"/>
      <c r="HQ767" s="117"/>
      <c r="HR767" s="118"/>
      <c r="HS767" s="105"/>
      <c r="HT767" s="119"/>
      <c r="HU767" s="119"/>
      <c r="HV767" s="119"/>
      <c r="HW767" s="119"/>
    </row>
    <row r="768" spans="1:231" hidden="1" x14ac:dyDescent="0.25">
      <c r="A768" s="110"/>
      <c r="B768" s="110"/>
      <c r="C768" s="107"/>
      <c r="D768" s="108"/>
      <c r="E768" s="109"/>
      <c r="F768" s="107"/>
      <c r="G768" s="107"/>
      <c r="H768" s="107"/>
      <c r="I768" s="107"/>
      <c r="J768" s="107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Y768" s="107"/>
      <c r="Z768" s="107"/>
      <c r="AA768" s="107"/>
      <c r="AB768" s="110"/>
      <c r="AC768" s="110"/>
      <c r="AD768" s="107"/>
      <c r="AE768" s="107"/>
      <c r="AF768" s="107"/>
      <c r="AG768" s="107"/>
      <c r="AH768" s="107"/>
      <c r="AI768" s="107"/>
      <c r="AJ768" s="110"/>
      <c r="AK768" s="110"/>
      <c r="AL768" s="107"/>
      <c r="AM768" s="107"/>
      <c r="AN768" s="110"/>
      <c r="AO768" s="110"/>
      <c r="AP768" s="107"/>
      <c r="AQ768" s="107"/>
      <c r="AR768" s="107"/>
      <c r="AS768" s="107"/>
      <c r="AT768" s="107"/>
      <c r="AU768" s="111"/>
      <c r="AV768" s="111"/>
      <c r="AW768" s="111"/>
      <c r="AX768" s="111"/>
      <c r="AY768" s="111"/>
      <c r="AZ768" s="111"/>
      <c r="BA768" s="111"/>
      <c r="BB768" s="111"/>
      <c r="BC768" s="111"/>
      <c r="BD768" s="111"/>
      <c r="BE768" s="111"/>
      <c r="BF768" s="111"/>
      <c r="BG768" s="107"/>
      <c r="BH768" s="112"/>
      <c r="BI768" s="111"/>
      <c r="BJ768" s="112"/>
      <c r="BK768" s="112"/>
      <c r="BL768" s="111"/>
      <c r="BM768" s="112"/>
      <c r="BN768" s="112"/>
      <c r="BO768" s="111"/>
      <c r="BP768" s="112"/>
      <c r="BQ768" s="112"/>
      <c r="BR768" s="111"/>
      <c r="BS768" s="107"/>
      <c r="BT768" s="107"/>
      <c r="BU768" s="112"/>
      <c r="BV768" s="107"/>
      <c r="BW768" s="107"/>
      <c r="BX768" s="107"/>
      <c r="BY768" s="107"/>
      <c r="BZ768" s="107"/>
      <c r="CA768" s="107"/>
      <c r="CB768" s="107"/>
      <c r="CC768" s="107"/>
      <c r="CD768" s="107"/>
      <c r="CE768" s="107"/>
      <c r="CF768" s="107"/>
      <c r="CG768" s="107"/>
      <c r="CH768" s="107"/>
      <c r="CI768" s="107"/>
      <c r="CJ768" s="107"/>
      <c r="CK768" s="107"/>
      <c r="CL768" s="107"/>
      <c r="CM768" s="107"/>
      <c r="CN768" s="107"/>
      <c r="CO768" s="107"/>
      <c r="CP768" s="107"/>
      <c r="CQ768" s="107"/>
      <c r="CR768" s="107"/>
      <c r="CS768" s="107"/>
      <c r="CT768" s="107"/>
      <c r="CU768" s="107"/>
      <c r="CV768" s="107"/>
      <c r="CW768" s="107"/>
      <c r="CX768" s="112"/>
      <c r="CY768" s="107"/>
      <c r="CZ768" s="107"/>
      <c r="DA768" s="112"/>
      <c r="DB768" s="107"/>
      <c r="DC768" s="107"/>
      <c r="DD768" s="112"/>
      <c r="DE768" s="107"/>
      <c r="DF768" s="107"/>
      <c r="DH768" s="112"/>
      <c r="DI768" s="107"/>
      <c r="DJ768" s="107"/>
      <c r="DK768" s="112"/>
      <c r="DL768" s="107"/>
      <c r="DM768" s="107"/>
      <c r="DN768" s="112"/>
      <c r="DO768" s="107"/>
      <c r="DQ768" s="112"/>
      <c r="DR768" s="107"/>
      <c r="DU768" s="112"/>
      <c r="DV768" s="107"/>
      <c r="DW768" s="107"/>
      <c r="DX768" s="112"/>
      <c r="DY768" s="107"/>
      <c r="EA768" s="112"/>
      <c r="EB768" s="107"/>
      <c r="ED768" s="112"/>
      <c r="EE768" s="107"/>
      <c r="EG768" s="107"/>
      <c r="EH768" s="112"/>
      <c r="EI768" s="107"/>
      <c r="EJ768" s="107"/>
      <c r="EK768" s="112"/>
      <c r="EL768" s="107"/>
      <c r="EN768" s="112"/>
      <c r="EO768" s="107"/>
      <c r="EQ768" s="112"/>
      <c r="ER768" s="107"/>
      <c r="ET768" s="112"/>
      <c r="EU768" s="107"/>
      <c r="EW768" s="112"/>
      <c r="EX768" s="107"/>
      <c r="EZ768" s="112"/>
      <c r="FA768" s="107"/>
      <c r="FC768" s="112"/>
      <c r="FD768" s="107"/>
      <c r="FG768" s="112"/>
      <c r="FH768" s="107"/>
      <c r="FI768" s="107"/>
      <c r="FJ768" s="112"/>
      <c r="FK768" s="107"/>
      <c r="FM768" s="53"/>
      <c r="FN768" s="112"/>
      <c r="FO768" s="107"/>
      <c r="FP768" s="107"/>
      <c r="FQ768" s="112"/>
      <c r="FR768" s="107"/>
      <c r="FS768" s="107"/>
      <c r="FT768" s="107"/>
      <c r="FU768" s="107"/>
      <c r="FV768" s="107"/>
      <c r="FW768" s="107"/>
      <c r="FX768" s="107"/>
      <c r="FY768" s="107"/>
      <c r="FZ768" s="107"/>
      <c r="GA768" s="107"/>
      <c r="GB768" s="53"/>
      <c r="GC768" s="107"/>
      <c r="GD768" s="107"/>
      <c r="GE768" s="270"/>
      <c r="GF768" s="270"/>
      <c r="GG768" s="270"/>
      <c r="GH768" s="270"/>
      <c r="GI768" s="270"/>
      <c r="GJ768" s="270"/>
      <c r="GK768" s="270"/>
      <c r="GL768" s="53"/>
      <c r="GM768" s="53"/>
      <c r="GN768" s="53"/>
      <c r="HK768" s="115"/>
      <c r="HL768" s="115"/>
      <c r="HN768" s="116"/>
      <c r="HO768" s="116"/>
      <c r="HP768" s="116"/>
      <c r="HQ768" s="117"/>
      <c r="HR768" s="118"/>
      <c r="HS768" s="105"/>
      <c r="HT768" s="119"/>
      <c r="HU768" s="119"/>
      <c r="HV768" s="119"/>
      <c r="HW768" s="119"/>
    </row>
    <row r="769" spans="1:231" ht="12.75" hidden="1" customHeight="1" x14ac:dyDescent="0.25">
      <c r="A769" s="110"/>
      <c r="B769" s="110"/>
      <c r="C769" s="107"/>
      <c r="D769" s="108"/>
      <c r="E769" s="109"/>
      <c r="F769" s="107"/>
      <c r="G769" s="107"/>
      <c r="H769" s="107"/>
      <c r="I769" s="107"/>
      <c r="J769" s="107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Y769" s="107"/>
      <c r="Z769" s="107"/>
      <c r="AA769" s="107"/>
      <c r="AB769" s="110"/>
      <c r="AC769" s="110"/>
      <c r="AD769" s="107"/>
      <c r="AE769" s="107"/>
      <c r="AF769" s="107"/>
      <c r="AG769" s="107"/>
      <c r="AH769" s="107"/>
      <c r="AI769" s="107"/>
      <c r="AJ769" s="110"/>
      <c r="AK769" s="110"/>
      <c r="AL769" s="107"/>
      <c r="AM769" s="107"/>
      <c r="AN769" s="110"/>
      <c r="AO769" s="110"/>
      <c r="AP769" s="107"/>
      <c r="AQ769" s="107"/>
      <c r="AR769" s="107"/>
      <c r="AS769" s="107"/>
      <c r="AT769" s="107"/>
      <c r="AU769" s="111"/>
      <c r="AV769" s="111"/>
      <c r="AW769" s="111"/>
      <c r="AX769" s="111"/>
      <c r="AY769" s="111"/>
      <c r="AZ769" s="111"/>
      <c r="BA769" s="111"/>
      <c r="BB769" s="111"/>
      <c r="BC769" s="111"/>
      <c r="BD769" s="111"/>
      <c r="BH769" s="112"/>
      <c r="BI769" s="111"/>
      <c r="BJ769" s="112"/>
      <c r="BK769" s="112"/>
      <c r="BL769" s="111"/>
      <c r="BM769" s="112"/>
      <c r="BN769" s="112"/>
      <c r="BO769" s="111"/>
      <c r="BP769" s="112"/>
      <c r="BQ769" s="112"/>
      <c r="BR769" s="111"/>
      <c r="BU769" s="112"/>
      <c r="BV769" s="107"/>
      <c r="BW769" s="107"/>
      <c r="BX769" s="107"/>
      <c r="BY769" s="107"/>
      <c r="BZ769" s="107"/>
      <c r="CA769" s="107"/>
      <c r="CB769" s="107"/>
      <c r="CC769" s="107"/>
      <c r="CD769" s="107"/>
      <c r="CE769" s="107"/>
      <c r="CH769" s="112"/>
      <c r="CI769" s="107"/>
      <c r="CJ769" s="107"/>
      <c r="CK769" s="107"/>
      <c r="CL769" s="107"/>
      <c r="CM769" s="107"/>
      <c r="CN769" s="107"/>
      <c r="CO769" s="107"/>
      <c r="CP769" s="107"/>
      <c r="CQ769" s="107"/>
      <c r="CR769" s="107"/>
      <c r="CS769" s="107"/>
      <c r="CT769" s="107"/>
      <c r="CU769" s="107"/>
      <c r="CV769" s="107"/>
      <c r="CW769" s="107"/>
      <c r="CX769" s="112"/>
      <c r="CY769" s="107"/>
      <c r="CZ769" s="107"/>
      <c r="DA769" s="112"/>
      <c r="DB769" s="107"/>
      <c r="DC769" s="107"/>
      <c r="DD769" s="112"/>
      <c r="DE769" s="107"/>
      <c r="DF769" s="107"/>
      <c r="DH769" s="112"/>
      <c r="DI769" s="107"/>
      <c r="DJ769" s="107"/>
      <c r="DK769" s="112"/>
      <c r="DL769" s="107"/>
      <c r="DM769" s="107"/>
      <c r="DN769" s="112"/>
      <c r="DO769" s="107"/>
      <c r="DQ769" s="112"/>
      <c r="DR769" s="107"/>
      <c r="DU769" s="112"/>
      <c r="DV769" s="107"/>
      <c r="DW769" s="107"/>
      <c r="DX769" s="112"/>
      <c r="DY769" s="107"/>
      <c r="EA769" s="112"/>
      <c r="EB769" s="107"/>
      <c r="ED769" s="112"/>
      <c r="EE769" s="107"/>
      <c r="EH769" s="112"/>
      <c r="EI769" s="107"/>
      <c r="EJ769" s="107"/>
      <c r="EK769" s="112"/>
      <c r="EL769" s="107"/>
      <c r="EN769" s="112"/>
      <c r="EO769" s="107"/>
      <c r="EQ769" s="112"/>
      <c r="ER769" s="107"/>
      <c r="ET769" s="112"/>
      <c r="EU769" s="107"/>
      <c r="EW769" s="112"/>
      <c r="EX769" s="107"/>
      <c r="EZ769" s="112"/>
      <c r="FA769" s="107"/>
      <c r="FC769" s="112"/>
      <c r="FD769" s="107"/>
      <c r="FG769" s="112"/>
      <c r="FH769" s="107"/>
      <c r="FI769" s="107"/>
      <c r="FJ769" s="112"/>
      <c r="FK769" s="107"/>
      <c r="FM769" s="53"/>
      <c r="FN769" s="112"/>
      <c r="FO769" s="107"/>
      <c r="FP769" s="107"/>
      <c r="FQ769" s="112"/>
      <c r="FR769" s="107"/>
      <c r="FS769" s="53"/>
      <c r="FT769" s="107"/>
      <c r="FU769" s="107"/>
      <c r="FV769" s="107"/>
      <c r="FW769" s="107"/>
      <c r="FX769" s="107"/>
      <c r="FY769" s="107"/>
      <c r="FZ769" s="107"/>
      <c r="GA769" s="107"/>
      <c r="GB769" s="53"/>
      <c r="GC769" s="107"/>
      <c r="GD769" s="107"/>
      <c r="GE769" s="270"/>
      <c r="GF769" s="270"/>
      <c r="GG769" s="270"/>
      <c r="GH769" s="270"/>
      <c r="GI769" s="270"/>
      <c r="GJ769" s="270"/>
      <c r="GK769" s="270"/>
      <c r="GL769" s="53"/>
      <c r="GM769" s="53"/>
      <c r="GN769" s="53"/>
      <c r="HK769" s="115"/>
      <c r="HL769" s="115"/>
      <c r="HN769" s="116"/>
      <c r="HO769" s="116"/>
      <c r="HP769" s="116"/>
      <c r="HQ769" s="117"/>
      <c r="HR769" s="118"/>
      <c r="HS769" s="105"/>
      <c r="HT769" s="119"/>
      <c r="HU769" s="119"/>
      <c r="HV769" s="119"/>
      <c r="HW769" s="119"/>
    </row>
    <row r="770" spans="1:231" ht="12.75" hidden="1" customHeight="1" x14ac:dyDescent="0.25">
      <c r="A770" s="110"/>
      <c r="B770" s="110"/>
      <c r="C770" s="107"/>
      <c r="D770" s="108"/>
      <c r="E770" s="109"/>
      <c r="F770" s="107"/>
      <c r="G770" s="107"/>
      <c r="H770" s="107"/>
      <c r="I770" s="107"/>
      <c r="J770" s="107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Y770" s="107"/>
      <c r="Z770" s="107"/>
      <c r="AA770" s="107"/>
      <c r="AB770" s="110"/>
      <c r="AC770" s="110"/>
      <c r="AD770" s="107"/>
      <c r="AE770" s="107"/>
      <c r="AF770" s="107"/>
      <c r="AG770" s="107"/>
      <c r="AH770" s="107"/>
      <c r="AI770" s="107"/>
      <c r="AJ770" s="110"/>
      <c r="AK770" s="110"/>
      <c r="AL770" s="107"/>
      <c r="AM770" s="107"/>
      <c r="AN770" s="110"/>
      <c r="AO770" s="110"/>
      <c r="AP770" s="107"/>
      <c r="AQ770" s="107"/>
      <c r="AR770" s="107"/>
      <c r="AS770" s="107"/>
      <c r="AT770" s="107"/>
      <c r="AU770" s="111"/>
      <c r="AV770" s="111"/>
      <c r="AW770" s="111"/>
      <c r="AX770" s="111"/>
      <c r="AY770" s="111"/>
      <c r="AZ770" s="111"/>
      <c r="BA770" s="111"/>
      <c r="BB770" s="111"/>
      <c r="BC770" s="111"/>
      <c r="BD770" s="111"/>
      <c r="BE770" s="111"/>
      <c r="BF770" s="111"/>
      <c r="BG770" s="107"/>
      <c r="BH770" s="112"/>
      <c r="BI770" s="111"/>
      <c r="BJ770" s="112"/>
      <c r="BK770" s="112"/>
      <c r="BL770" s="111"/>
      <c r="BM770" s="112"/>
      <c r="BN770" s="112"/>
      <c r="BO770" s="111"/>
      <c r="BP770" s="112"/>
      <c r="BQ770" s="112"/>
      <c r="BR770" s="111"/>
      <c r="BS770" s="107"/>
      <c r="BT770" s="107"/>
      <c r="BU770" s="112"/>
      <c r="BV770" s="107"/>
      <c r="BW770" s="107"/>
      <c r="BX770" s="107"/>
      <c r="BY770" s="107"/>
      <c r="BZ770" s="107"/>
      <c r="CA770" s="107"/>
      <c r="CB770" s="107"/>
      <c r="CC770" s="107"/>
      <c r="CD770" s="107"/>
      <c r="CE770" s="107"/>
      <c r="CF770" s="107"/>
      <c r="CG770" s="107"/>
      <c r="CH770" s="107"/>
      <c r="CI770" s="107"/>
      <c r="CJ770" s="107"/>
      <c r="CK770" s="107"/>
      <c r="CL770" s="107"/>
      <c r="CM770" s="107"/>
      <c r="CN770" s="107"/>
      <c r="CO770" s="107"/>
      <c r="CP770" s="107"/>
      <c r="CQ770" s="107"/>
      <c r="CR770" s="107"/>
      <c r="CS770" s="107"/>
      <c r="CT770" s="107"/>
      <c r="CU770" s="107"/>
      <c r="CV770" s="107"/>
      <c r="CW770" s="107"/>
      <c r="CX770" s="112"/>
      <c r="CY770" s="107"/>
      <c r="CZ770" s="107"/>
      <c r="DA770" s="112"/>
      <c r="DB770" s="107"/>
      <c r="DC770" s="107"/>
      <c r="DD770" s="112"/>
      <c r="DE770" s="107"/>
      <c r="DF770" s="107"/>
      <c r="DH770" s="112"/>
      <c r="DI770" s="107"/>
      <c r="DJ770" s="107"/>
      <c r="DK770" s="112"/>
      <c r="DL770" s="107"/>
      <c r="DM770" s="107"/>
      <c r="DN770" s="112"/>
      <c r="DO770" s="107"/>
      <c r="DQ770" s="112"/>
      <c r="DR770" s="107"/>
      <c r="DU770" s="112"/>
      <c r="DV770" s="107"/>
      <c r="DW770" s="107"/>
      <c r="DX770" s="112"/>
      <c r="DY770" s="107"/>
      <c r="EA770" s="112"/>
      <c r="EB770" s="107"/>
      <c r="ED770" s="112"/>
      <c r="EE770" s="107"/>
      <c r="EG770" s="107"/>
      <c r="EH770" s="112"/>
      <c r="EI770" s="107"/>
      <c r="EJ770" s="107"/>
      <c r="EK770" s="112"/>
      <c r="EL770" s="107"/>
      <c r="EN770" s="112"/>
      <c r="EO770" s="107"/>
      <c r="EQ770" s="112"/>
      <c r="ER770" s="107"/>
      <c r="ET770" s="112"/>
      <c r="EU770" s="107"/>
      <c r="EW770" s="112"/>
      <c r="EX770" s="107"/>
      <c r="EZ770" s="112"/>
      <c r="FA770" s="107"/>
      <c r="FC770" s="112"/>
      <c r="FD770" s="107"/>
      <c r="FG770" s="112"/>
      <c r="FH770" s="107"/>
      <c r="FI770" s="107"/>
      <c r="FJ770" s="112"/>
      <c r="FK770" s="107"/>
      <c r="FM770" s="53"/>
      <c r="FN770" s="112"/>
      <c r="FO770" s="107"/>
      <c r="FP770" s="107"/>
      <c r="FQ770" s="112"/>
      <c r="FR770" s="107"/>
      <c r="FS770" s="107"/>
      <c r="FT770" s="107"/>
      <c r="FU770" s="107"/>
      <c r="FV770" s="107"/>
      <c r="FW770" s="107"/>
      <c r="FX770" s="107"/>
      <c r="FY770" s="107"/>
      <c r="FZ770" s="107"/>
      <c r="GA770" s="107"/>
      <c r="GB770" s="53"/>
      <c r="GC770" s="107"/>
      <c r="GD770" s="107"/>
      <c r="GE770" s="270"/>
      <c r="GF770" s="270"/>
      <c r="GG770" s="270"/>
      <c r="GH770" s="270"/>
      <c r="GI770" s="270"/>
      <c r="GJ770" s="270"/>
      <c r="GK770" s="270"/>
      <c r="GL770" s="53"/>
      <c r="GM770" s="53"/>
      <c r="GN770" s="53"/>
      <c r="HK770" s="115"/>
      <c r="HL770" s="115"/>
      <c r="HN770" s="116"/>
      <c r="HO770" s="116"/>
      <c r="HP770" s="116"/>
      <c r="HQ770" s="117"/>
      <c r="HR770" s="118"/>
      <c r="HS770" s="105"/>
      <c r="HT770" s="119"/>
      <c r="HU770" s="119"/>
      <c r="HV770" s="119"/>
      <c r="HW770" s="119"/>
    </row>
    <row r="771" spans="1:231" hidden="1" x14ac:dyDescent="0.25">
      <c r="A771" s="110"/>
      <c r="B771" s="110"/>
      <c r="C771" s="107"/>
      <c r="D771" s="108"/>
      <c r="E771" s="109"/>
      <c r="F771" s="107"/>
      <c r="G771" s="107"/>
      <c r="H771" s="107"/>
      <c r="I771" s="107"/>
      <c r="J771" s="107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Y771" s="107"/>
      <c r="Z771" s="107"/>
      <c r="AA771" s="107"/>
      <c r="AB771" s="110"/>
      <c r="AC771" s="110"/>
      <c r="AD771" s="107"/>
      <c r="AE771" s="107"/>
      <c r="AF771" s="107"/>
      <c r="AG771" s="107"/>
      <c r="AH771" s="107"/>
      <c r="AI771" s="107"/>
      <c r="AJ771" s="110"/>
      <c r="AK771" s="110"/>
      <c r="AL771" s="107"/>
      <c r="AM771" s="107"/>
      <c r="AN771" s="110"/>
      <c r="AO771" s="110"/>
      <c r="AP771" s="107"/>
      <c r="AQ771" s="107"/>
      <c r="AR771" s="107"/>
      <c r="AS771" s="107"/>
      <c r="AT771" s="107"/>
      <c r="AU771" s="111"/>
      <c r="AV771" s="111"/>
      <c r="AW771" s="111"/>
      <c r="AX771" s="111"/>
      <c r="AY771" s="111"/>
      <c r="AZ771" s="111"/>
      <c r="BA771" s="111"/>
      <c r="BB771" s="111"/>
      <c r="BC771" s="111"/>
      <c r="BD771" s="111"/>
      <c r="BE771" s="111"/>
      <c r="BF771" s="111"/>
      <c r="BG771" s="107"/>
      <c r="BH771" s="112"/>
      <c r="BI771" s="111"/>
      <c r="BJ771" s="112"/>
      <c r="BK771" s="112"/>
      <c r="BL771" s="111"/>
      <c r="BM771" s="112"/>
      <c r="BN771" s="112"/>
      <c r="BO771" s="111"/>
      <c r="BP771" s="112"/>
      <c r="BQ771" s="112"/>
      <c r="BR771" s="111"/>
      <c r="BS771" s="107"/>
      <c r="BT771" s="107"/>
      <c r="BU771" s="112"/>
      <c r="BV771" s="107"/>
      <c r="BW771" s="107"/>
      <c r="BX771" s="107"/>
      <c r="BY771" s="107"/>
      <c r="BZ771" s="107"/>
      <c r="CA771" s="107"/>
      <c r="CB771" s="107"/>
      <c r="CC771" s="107"/>
      <c r="CD771" s="107"/>
      <c r="CE771" s="107"/>
      <c r="CF771" s="107"/>
      <c r="CG771" s="107"/>
      <c r="CH771" s="107"/>
      <c r="CI771" s="107"/>
      <c r="CJ771" s="107"/>
      <c r="CK771" s="107"/>
      <c r="CL771" s="107"/>
      <c r="CM771" s="107"/>
      <c r="CN771" s="107"/>
      <c r="CO771" s="107"/>
      <c r="CP771" s="107"/>
      <c r="CQ771" s="107"/>
      <c r="CR771" s="107"/>
      <c r="CS771" s="107"/>
      <c r="CT771" s="107"/>
      <c r="CU771" s="107"/>
      <c r="CV771" s="107"/>
      <c r="CW771" s="107"/>
      <c r="CX771" s="112"/>
      <c r="CY771" s="107"/>
      <c r="CZ771" s="107"/>
      <c r="DA771" s="112"/>
      <c r="DB771" s="107"/>
      <c r="DC771" s="107"/>
      <c r="DD771" s="112"/>
      <c r="DE771" s="107"/>
      <c r="DF771" s="107"/>
      <c r="DH771" s="112"/>
      <c r="DI771" s="107"/>
      <c r="DJ771" s="107"/>
      <c r="DK771" s="112"/>
      <c r="DL771" s="107"/>
      <c r="DM771" s="107"/>
      <c r="DN771" s="112"/>
      <c r="DO771" s="107"/>
      <c r="DQ771" s="112"/>
      <c r="DR771" s="107"/>
      <c r="DU771" s="112"/>
      <c r="DV771" s="107"/>
      <c r="DW771" s="107"/>
      <c r="DX771" s="112"/>
      <c r="DY771" s="107"/>
      <c r="EA771" s="112"/>
      <c r="EB771" s="107"/>
      <c r="ED771" s="112"/>
      <c r="EE771" s="107"/>
      <c r="EG771" s="107"/>
      <c r="EH771" s="112"/>
      <c r="EI771" s="107"/>
      <c r="EJ771" s="107"/>
      <c r="EK771" s="112"/>
      <c r="EL771" s="107"/>
      <c r="EN771" s="112"/>
      <c r="EO771" s="107"/>
      <c r="EQ771" s="112"/>
      <c r="ER771" s="107"/>
      <c r="ET771" s="112"/>
      <c r="EU771" s="107"/>
      <c r="EW771" s="112"/>
      <c r="EX771" s="107"/>
      <c r="EZ771" s="112"/>
      <c r="FA771" s="107"/>
      <c r="FC771" s="112"/>
      <c r="FD771" s="107"/>
      <c r="FG771" s="112"/>
      <c r="FH771" s="107"/>
      <c r="FI771" s="107"/>
      <c r="FJ771" s="112"/>
      <c r="FK771" s="107"/>
      <c r="FM771" s="53"/>
      <c r="FN771" s="112"/>
      <c r="FO771" s="107"/>
      <c r="FP771" s="107"/>
      <c r="FQ771" s="112"/>
      <c r="FR771" s="107"/>
      <c r="FS771" s="107"/>
      <c r="FT771" s="107"/>
      <c r="FU771" s="107"/>
      <c r="FV771" s="107"/>
      <c r="FW771" s="107"/>
      <c r="FX771" s="107"/>
      <c r="FY771" s="107"/>
      <c r="FZ771" s="107"/>
      <c r="GA771" s="107"/>
      <c r="GB771" s="53"/>
      <c r="GC771" s="107"/>
      <c r="GD771" s="107"/>
      <c r="GE771" s="270"/>
      <c r="GF771" s="270"/>
      <c r="GG771" s="270"/>
      <c r="GH771" s="270"/>
      <c r="GI771" s="270"/>
      <c r="GJ771" s="270"/>
      <c r="GK771" s="270"/>
      <c r="GL771" s="53"/>
      <c r="GM771" s="53"/>
      <c r="GN771" s="53"/>
      <c r="HK771" s="115"/>
      <c r="HL771" s="115"/>
      <c r="HN771" s="116"/>
      <c r="HO771" s="116"/>
      <c r="HP771" s="116"/>
      <c r="HQ771" s="117"/>
      <c r="HR771" s="118"/>
      <c r="HS771" s="105"/>
      <c r="HT771" s="119"/>
      <c r="HU771" s="119"/>
      <c r="HV771" s="119"/>
      <c r="HW771" s="119"/>
    </row>
    <row r="772" spans="1:231" hidden="1" x14ac:dyDescent="0.25">
      <c r="A772" s="110"/>
      <c r="B772" s="110"/>
      <c r="C772" s="107"/>
      <c r="D772" s="108"/>
      <c r="E772" s="109"/>
      <c r="F772" s="107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Y772" s="107"/>
      <c r="Z772" s="107"/>
      <c r="AA772" s="107"/>
      <c r="AB772" s="110"/>
      <c r="AC772" s="110"/>
      <c r="AD772" s="107"/>
      <c r="AE772" s="107"/>
      <c r="AF772" s="107"/>
      <c r="AG772" s="107"/>
      <c r="AH772" s="107"/>
      <c r="AI772" s="107"/>
      <c r="AJ772" s="110"/>
      <c r="AK772" s="110"/>
      <c r="AL772" s="107"/>
      <c r="AM772" s="107"/>
      <c r="AN772" s="110"/>
      <c r="AO772" s="110"/>
      <c r="AP772" s="107"/>
      <c r="AQ772" s="107"/>
      <c r="AR772" s="107"/>
      <c r="AS772" s="107"/>
      <c r="AT772" s="107"/>
      <c r="AU772" s="111"/>
      <c r="AV772" s="111"/>
      <c r="AW772" s="111"/>
      <c r="AX772" s="111"/>
      <c r="AY772" s="111"/>
      <c r="AZ772" s="111"/>
      <c r="BA772" s="111"/>
      <c r="BB772" s="111"/>
      <c r="BC772" s="111"/>
      <c r="BD772" s="111"/>
      <c r="BE772" s="111"/>
      <c r="BF772" s="111"/>
      <c r="BG772" s="107"/>
      <c r="BH772" s="112"/>
      <c r="BI772" s="111"/>
      <c r="BJ772" s="112"/>
      <c r="BK772" s="112"/>
      <c r="BL772" s="111"/>
      <c r="BM772" s="112"/>
      <c r="BN772" s="112"/>
      <c r="BO772" s="111"/>
      <c r="BP772" s="112"/>
      <c r="BQ772" s="112"/>
      <c r="BR772" s="111"/>
      <c r="BS772" s="107"/>
      <c r="BT772" s="107"/>
      <c r="BU772" s="112"/>
      <c r="BV772" s="107"/>
      <c r="BW772" s="107"/>
      <c r="BX772" s="107"/>
      <c r="BY772" s="107"/>
      <c r="BZ772" s="107"/>
      <c r="CA772" s="107"/>
      <c r="CB772" s="107"/>
      <c r="CC772" s="107"/>
      <c r="CD772" s="107"/>
      <c r="CE772" s="107"/>
      <c r="CF772" s="107"/>
      <c r="CG772" s="107"/>
      <c r="CH772" s="107"/>
      <c r="CI772" s="107"/>
      <c r="CJ772" s="107"/>
      <c r="CK772" s="107"/>
      <c r="CL772" s="107"/>
      <c r="CM772" s="107"/>
      <c r="CN772" s="107"/>
      <c r="CO772" s="107"/>
      <c r="CP772" s="107"/>
      <c r="CQ772" s="107"/>
      <c r="CR772" s="107"/>
      <c r="CS772" s="107"/>
      <c r="CT772" s="107"/>
      <c r="CU772" s="107"/>
      <c r="CV772" s="107"/>
      <c r="CW772" s="107"/>
      <c r="CX772" s="112"/>
      <c r="CY772" s="107"/>
      <c r="CZ772" s="107"/>
      <c r="DA772" s="112"/>
      <c r="DB772" s="107"/>
      <c r="DC772" s="107"/>
      <c r="DD772" s="112"/>
      <c r="DE772" s="107"/>
      <c r="DF772" s="107"/>
      <c r="DH772" s="112"/>
      <c r="DI772" s="107"/>
      <c r="DJ772" s="107"/>
      <c r="DK772" s="112"/>
      <c r="DL772" s="107"/>
      <c r="DM772" s="107"/>
      <c r="DN772" s="112"/>
      <c r="DO772" s="107"/>
      <c r="DQ772" s="112"/>
      <c r="DR772" s="107"/>
      <c r="DU772" s="112"/>
      <c r="DV772" s="107"/>
      <c r="DW772" s="107"/>
      <c r="DX772" s="112"/>
      <c r="DY772" s="107"/>
      <c r="EA772" s="112"/>
      <c r="EB772" s="107"/>
      <c r="ED772" s="112"/>
      <c r="EE772" s="107"/>
      <c r="EG772" s="107"/>
      <c r="EH772" s="112"/>
      <c r="EI772" s="107"/>
      <c r="EJ772" s="107"/>
      <c r="EK772" s="112"/>
      <c r="EL772" s="107"/>
      <c r="EN772" s="112"/>
      <c r="EO772" s="107"/>
      <c r="EQ772" s="112"/>
      <c r="ER772" s="107"/>
      <c r="ET772" s="112"/>
      <c r="EU772" s="107"/>
      <c r="EW772" s="112"/>
      <c r="EX772" s="107"/>
      <c r="EZ772" s="112"/>
      <c r="FA772" s="107"/>
      <c r="FC772" s="112"/>
      <c r="FD772" s="107"/>
      <c r="FG772" s="112"/>
      <c r="FH772" s="107"/>
      <c r="FI772" s="107"/>
      <c r="FJ772" s="112"/>
      <c r="FK772" s="107"/>
      <c r="FM772" s="53"/>
      <c r="FN772" s="112"/>
      <c r="FO772" s="107"/>
      <c r="FP772" s="107"/>
      <c r="FQ772" s="112"/>
      <c r="FR772" s="107"/>
      <c r="FS772" s="107"/>
      <c r="FT772" s="107"/>
      <c r="FU772" s="107"/>
      <c r="FV772" s="107"/>
      <c r="FW772" s="107"/>
      <c r="FX772" s="107"/>
      <c r="FY772" s="107"/>
      <c r="FZ772" s="107"/>
      <c r="GA772" s="107"/>
      <c r="GB772" s="53"/>
      <c r="GC772" s="107"/>
      <c r="GD772" s="107"/>
      <c r="GE772" s="270"/>
      <c r="GF772" s="270"/>
      <c r="GG772" s="270"/>
      <c r="GH772" s="270"/>
      <c r="GI772" s="270"/>
      <c r="GJ772" s="270"/>
      <c r="GK772" s="270"/>
      <c r="GL772" s="53"/>
      <c r="GM772" s="53"/>
      <c r="GN772" s="53"/>
      <c r="HK772" s="115"/>
      <c r="HL772" s="115"/>
      <c r="HN772" s="116"/>
      <c r="HO772" s="116"/>
      <c r="HP772" s="116"/>
      <c r="HQ772" s="117"/>
      <c r="HR772" s="118"/>
      <c r="HS772" s="105"/>
      <c r="HT772" s="119"/>
      <c r="HU772" s="119"/>
      <c r="HV772" s="119"/>
      <c r="HW772" s="119"/>
    </row>
    <row r="773" spans="1:231" ht="12.75" hidden="1" customHeight="1" x14ac:dyDescent="0.25">
      <c r="A773" s="110"/>
      <c r="B773" s="110"/>
      <c r="C773" s="107"/>
      <c r="D773" s="108"/>
      <c r="E773" s="109"/>
      <c r="F773" s="107"/>
      <c r="G773" s="107"/>
      <c r="H773" s="107"/>
      <c r="I773" s="107"/>
      <c r="J773" s="107"/>
      <c r="K773" s="107"/>
      <c r="L773" s="107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Y773" s="107"/>
      <c r="Z773" s="107"/>
      <c r="AA773" s="107"/>
      <c r="AB773" s="110"/>
      <c r="AC773" s="110"/>
      <c r="AD773" s="107"/>
      <c r="AE773" s="107"/>
      <c r="AF773" s="107"/>
      <c r="AG773" s="107"/>
      <c r="AH773" s="107"/>
      <c r="AI773" s="107"/>
      <c r="AJ773" s="110"/>
      <c r="AK773" s="110"/>
      <c r="AL773" s="107"/>
      <c r="AM773" s="107"/>
      <c r="AN773" s="110"/>
      <c r="AO773" s="110"/>
      <c r="AP773" s="107"/>
      <c r="AQ773" s="107"/>
      <c r="AR773" s="107"/>
      <c r="AS773" s="107"/>
      <c r="AT773" s="107"/>
      <c r="AU773" s="111"/>
      <c r="AV773" s="111"/>
      <c r="AW773" s="111"/>
      <c r="AX773" s="111"/>
      <c r="AY773" s="111"/>
      <c r="AZ773" s="111"/>
      <c r="BA773" s="111"/>
      <c r="BB773" s="111"/>
      <c r="BC773" s="111"/>
      <c r="BD773" s="111"/>
      <c r="BH773" s="112"/>
      <c r="BI773" s="111"/>
      <c r="BJ773" s="112"/>
      <c r="BK773" s="112"/>
      <c r="BL773" s="111"/>
      <c r="BM773" s="112"/>
      <c r="BN773" s="112"/>
      <c r="BO773" s="111"/>
      <c r="BP773" s="112"/>
      <c r="BQ773" s="112"/>
      <c r="BR773" s="111"/>
      <c r="BU773" s="112"/>
      <c r="BV773" s="107"/>
      <c r="BW773" s="107"/>
      <c r="BX773" s="107"/>
      <c r="BY773" s="107"/>
      <c r="BZ773" s="107"/>
      <c r="CA773" s="107"/>
      <c r="CB773" s="107"/>
      <c r="CC773" s="107"/>
      <c r="CD773" s="107"/>
      <c r="CE773" s="107"/>
      <c r="CH773" s="112"/>
      <c r="CI773" s="107"/>
      <c r="CJ773" s="107"/>
      <c r="CK773" s="107"/>
      <c r="CL773" s="107"/>
      <c r="CM773" s="107"/>
      <c r="CN773" s="107"/>
      <c r="CO773" s="107"/>
      <c r="CP773" s="107"/>
      <c r="CQ773" s="107"/>
      <c r="CR773" s="107"/>
      <c r="CS773" s="107"/>
      <c r="CT773" s="107"/>
      <c r="CU773" s="107"/>
      <c r="CV773" s="107"/>
      <c r="CW773" s="107"/>
      <c r="CX773" s="112"/>
      <c r="CY773" s="107"/>
      <c r="CZ773" s="107"/>
      <c r="DA773" s="112"/>
      <c r="DB773" s="107"/>
      <c r="DC773" s="107"/>
      <c r="DD773" s="112"/>
      <c r="DE773" s="107"/>
      <c r="DF773" s="107"/>
      <c r="DH773" s="112"/>
      <c r="DI773" s="107"/>
      <c r="DJ773" s="107"/>
      <c r="DK773" s="112"/>
      <c r="DL773" s="107"/>
      <c r="DM773" s="107"/>
      <c r="DN773" s="112"/>
      <c r="DO773" s="107"/>
      <c r="DQ773" s="112"/>
      <c r="DR773" s="107"/>
      <c r="DU773" s="112"/>
      <c r="DV773" s="107"/>
      <c r="DW773" s="107"/>
      <c r="DX773" s="112"/>
      <c r="DY773" s="107"/>
      <c r="EA773" s="112"/>
      <c r="EB773" s="107"/>
      <c r="ED773" s="112"/>
      <c r="EE773" s="107"/>
      <c r="EH773" s="112"/>
      <c r="EI773" s="107"/>
      <c r="EJ773" s="107"/>
      <c r="EK773" s="112"/>
      <c r="EL773" s="107"/>
      <c r="EN773" s="112"/>
      <c r="EO773" s="107"/>
      <c r="EQ773" s="112"/>
      <c r="ER773" s="107"/>
      <c r="ET773" s="112"/>
      <c r="EU773" s="107"/>
      <c r="EW773" s="112"/>
      <c r="EX773" s="107"/>
      <c r="EZ773" s="112"/>
      <c r="FA773" s="107"/>
      <c r="FC773" s="112"/>
      <c r="FD773" s="107"/>
      <c r="FG773" s="112"/>
      <c r="FH773" s="107"/>
      <c r="FI773" s="107"/>
      <c r="FJ773" s="112"/>
      <c r="FK773" s="107"/>
      <c r="FM773" s="53"/>
      <c r="FN773" s="112"/>
      <c r="FO773" s="107"/>
      <c r="FP773" s="107"/>
      <c r="FQ773" s="112"/>
      <c r="FR773" s="107"/>
      <c r="FS773" s="53"/>
      <c r="FT773" s="107"/>
      <c r="FU773" s="107"/>
      <c r="FV773" s="107"/>
      <c r="FW773" s="107"/>
      <c r="FX773" s="107"/>
      <c r="FY773" s="107"/>
      <c r="FZ773" s="107"/>
      <c r="GA773" s="107"/>
      <c r="GB773" s="53"/>
      <c r="GC773" s="107"/>
      <c r="GD773" s="107"/>
      <c r="GE773" s="270"/>
      <c r="GF773" s="270"/>
      <c r="GG773" s="270"/>
      <c r="GH773" s="270"/>
      <c r="GI773" s="270"/>
      <c r="GJ773" s="270"/>
      <c r="GK773" s="270"/>
      <c r="GL773" s="53"/>
      <c r="GM773" s="53"/>
      <c r="GN773" s="53"/>
      <c r="HK773" s="115"/>
      <c r="HL773" s="115"/>
      <c r="HN773" s="116"/>
      <c r="HO773" s="116"/>
      <c r="HP773" s="116"/>
      <c r="HQ773" s="117"/>
      <c r="HR773" s="118"/>
      <c r="HS773" s="105"/>
      <c r="HT773" s="119"/>
      <c r="HU773" s="119"/>
      <c r="HV773" s="119"/>
      <c r="HW773" s="119"/>
    </row>
    <row r="774" spans="1:231" hidden="1" x14ac:dyDescent="0.25">
      <c r="A774" s="110"/>
      <c r="B774" s="110"/>
      <c r="C774" s="107"/>
      <c r="D774" s="108"/>
      <c r="E774" s="109"/>
      <c r="F774" s="107"/>
      <c r="G774" s="107"/>
      <c r="H774" s="107"/>
      <c r="I774" s="107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Y774" s="107"/>
      <c r="Z774" s="107"/>
      <c r="AA774" s="107"/>
      <c r="AB774" s="110"/>
      <c r="AC774" s="110"/>
      <c r="AD774" s="107"/>
      <c r="AE774" s="107"/>
      <c r="AF774" s="107"/>
      <c r="AG774" s="107"/>
      <c r="AH774" s="107"/>
      <c r="AI774" s="107"/>
      <c r="AJ774" s="110"/>
      <c r="AK774" s="110"/>
      <c r="AL774" s="107"/>
      <c r="AM774" s="107"/>
      <c r="AN774" s="110"/>
      <c r="AO774" s="110"/>
      <c r="AP774" s="107"/>
      <c r="AQ774" s="107"/>
      <c r="AR774" s="107"/>
      <c r="AS774" s="107"/>
      <c r="AT774" s="107"/>
      <c r="AU774" s="111"/>
      <c r="AV774" s="111"/>
      <c r="AW774" s="111"/>
      <c r="AX774" s="111"/>
      <c r="AY774" s="111"/>
      <c r="AZ774" s="111"/>
      <c r="BA774" s="111"/>
      <c r="BB774" s="111"/>
      <c r="BC774" s="111"/>
      <c r="BD774" s="111"/>
      <c r="BH774" s="112"/>
      <c r="BI774" s="111"/>
      <c r="BJ774" s="112"/>
      <c r="BK774" s="112"/>
      <c r="BL774" s="111"/>
      <c r="BM774" s="112"/>
      <c r="BN774" s="112"/>
      <c r="BO774" s="111"/>
      <c r="BP774" s="112"/>
      <c r="BQ774" s="112"/>
      <c r="BR774" s="111"/>
      <c r="BU774" s="112"/>
      <c r="BV774" s="107"/>
      <c r="BW774" s="107"/>
      <c r="BX774" s="107"/>
      <c r="BY774" s="107"/>
      <c r="BZ774" s="107"/>
      <c r="CA774" s="107"/>
      <c r="CB774" s="107"/>
      <c r="CC774" s="107"/>
      <c r="CD774" s="107"/>
      <c r="CE774" s="107"/>
      <c r="CH774" s="112"/>
      <c r="CI774" s="107"/>
      <c r="CJ774" s="107"/>
      <c r="CK774" s="107"/>
      <c r="CL774" s="107"/>
      <c r="CM774" s="107"/>
      <c r="CN774" s="107"/>
      <c r="CO774" s="107"/>
      <c r="CP774" s="107"/>
      <c r="CQ774" s="107"/>
      <c r="CR774" s="107"/>
      <c r="CS774" s="107"/>
      <c r="CT774" s="107"/>
      <c r="CU774" s="107"/>
      <c r="CV774" s="107"/>
      <c r="CW774" s="107"/>
      <c r="CX774" s="112"/>
      <c r="CY774" s="107"/>
      <c r="CZ774" s="107"/>
      <c r="DA774" s="112"/>
      <c r="DB774" s="107"/>
      <c r="DC774" s="107"/>
      <c r="DD774" s="112"/>
      <c r="DE774" s="107"/>
      <c r="DF774" s="107"/>
      <c r="DH774" s="112"/>
      <c r="DI774" s="107"/>
      <c r="DJ774" s="107"/>
      <c r="DK774" s="112"/>
      <c r="DL774" s="107"/>
      <c r="DM774" s="107"/>
      <c r="DN774" s="112"/>
      <c r="DO774" s="107"/>
      <c r="DQ774" s="112"/>
      <c r="DR774" s="107"/>
      <c r="DU774" s="112"/>
      <c r="DV774" s="107"/>
      <c r="DW774" s="107"/>
      <c r="DX774" s="112"/>
      <c r="DY774" s="107"/>
      <c r="EA774" s="112"/>
      <c r="EB774" s="107"/>
      <c r="ED774" s="112"/>
      <c r="EE774" s="107"/>
      <c r="EH774" s="112"/>
      <c r="EI774" s="107"/>
      <c r="EJ774" s="107"/>
      <c r="EK774" s="112"/>
      <c r="EL774" s="107"/>
      <c r="EN774" s="112"/>
      <c r="EO774" s="107"/>
      <c r="EQ774" s="112"/>
      <c r="ER774" s="107"/>
      <c r="ET774" s="112"/>
      <c r="EU774" s="107"/>
      <c r="EW774" s="112"/>
      <c r="EX774" s="107"/>
      <c r="EZ774" s="112"/>
      <c r="FA774" s="107"/>
      <c r="FC774" s="112"/>
      <c r="FD774" s="107"/>
      <c r="FG774" s="112"/>
      <c r="FH774" s="107"/>
      <c r="FI774" s="107"/>
      <c r="FJ774" s="112"/>
      <c r="FK774" s="107"/>
      <c r="FM774" s="53"/>
      <c r="FN774" s="112"/>
      <c r="FO774" s="107"/>
      <c r="FP774" s="107"/>
      <c r="FQ774" s="112"/>
      <c r="FR774" s="107"/>
      <c r="FS774" s="53"/>
      <c r="FT774" s="107"/>
      <c r="FU774" s="107"/>
      <c r="FV774" s="107"/>
      <c r="FW774" s="107"/>
      <c r="FX774" s="107"/>
      <c r="FY774" s="107"/>
      <c r="FZ774" s="107"/>
      <c r="GA774" s="107"/>
      <c r="GB774" s="53"/>
      <c r="GC774" s="107"/>
      <c r="GD774" s="107"/>
      <c r="GE774" s="270"/>
      <c r="GF774" s="270"/>
      <c r="GG774" s="270"/>
      <c r="GH774" s="270"/>
      <c r="GI774" s="270"/>
      <c r="GJ774" s="270"/>
      <c r="GK774" s="270"/>
      <c r="GL774" s="53"/>
      <c r="GM774" s="53"/>
      <c r="GN774" s="53"/>
      <c r="HK774" s="115"/>
      <c r="HL774" s="115"/>
      <c r="HN774" s="116"/>
      <c r="HO774" s="116"/>
      <c r="HP774" s="116"/>
      <c r="HQ774" s="117"/>
      <c r="HR774" s="118"/>
      <c r="HS774" s="105"/>
      <c r="HT774" s="119"/>
      <c r="HU774" s="119"/>
      <c r="HV774" s="119"/>
      <c r="HW774" s="119"/>
    </row>
    <row r="775" spans="1:231" hidden="1" x14ac:dyDescent="0.25">
      <c r="A775" s="110"/>
      <c r="B775" s="110"/>
      <c r="C775" s="107"/>
      <c r="D775" s="108"/>
      <c r="E775" s="109"/>
      <c r="F775" s="107"/>
      <c r="G775" s="107"/>
      <c r="H775" s="107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Y775" s="107"/>
      <c r="Z775" s="107"/>
      <c r="AA775" s="107"/>
      <c r="AB775" s="110"/>
      <c r="AC775" s="110"/>
      <c r="AD775" s="107"/>
      <c r="AE775" s="107"/>
      <c r="AF775" s="107"/>
      <c r="AG775" s="107"/>
      <c r="AH775" s="107"/>
      <c r="AI775" s="107"/>
      <c r="AJ775" s="110"/>
      <c r="AK775" s="110"/>
      <c r="AL775" s="107"/>
      <c r="AM775" s="107"/>
      <c r="AN775" s="110"/>
      <c r="AO775" s="110"/>
      <c r="AP775" s="107"/>
      <c r="AQ775" s="107"/>
      <c r="AR775" s="107"/>
      <c r="AS775" s="107"/>
      <c r="AT775" s="107"/>
      <c r="AU775" s="111"/>
      <c r="AV775" s="111"/>
      <c r="AW775" s="111"/>
      <c r="AX775" s="111"/>
      <c r="AY775" s="111"/>
      <c r="AZ775" s="111"/>
      <c r="BA775" s="111"/>
      <c r="BB775" s="111"/>
      <c r="BC775" s="111"/>
      <c r="BD775" s="111"/>
      <c r="BH775" s="112"/>
      <c r="BI775" s="111"/>
      <c r="BJ775" s="112"/>
      <c r="BK775" s="112"/>
      <c r="BL775" s="111"/>
      <c r="BM775" s="112"/>
      <c r="BN775" s="112"/>
      <c r="BO775" s="111"/>
      <c r="BP775" s="112"/>
      <c r="BQ775" s="112"/>
      <c r="BR775" s="111"/>
      <c r="BU775" s="112"/>
      <c r="BV775" s="107"/>
      <c r="BW775" s="107"/>
      <c r="BX775" s="107"/>
      <c r="BY775" s="107"/>
      <c r="BZ775" s="107"/>
      <c r="CA775" s="107"/>
      <c r="CB775" s="107"/>
      <c r="CC775" s="107"/>
      <c r="CD775" s="107"/>
      <c r="CE775" s="107"/>
      <c r="CH775" s="112"/>
      <c r="CI775" s="107"/>
      <c r="CJ775" s="107"/>
      <c r="CK775" s="107"/>
      <c r="CL775" s="107"/>
      <c r="CM775" s="107"/>
      <c r="CN775" s="107"/>
      <c r="CO775" s="107"/>
      <c r="CP775" s="107"/>
      <c r="CQ775" s="107"/>
      <c r="CR775" s="107"/>
      <c r="CS775" s="107"/>
      <c r="CT775" s="107"/>
      <c r="CU775" s="107"/>
      <c r="CV775" s="107"/>
      <c r="CW775" s="107"/>
      <c r="CX775" s="112"/>
      <c r="CY775" s="107"/>
      <c r="CZ775" s="107"/>
      <c r="DA775" s="112"/>
      <c r="DB775" s="107"/>
      <c r="DC775" s="107"/>
      <c r="DD775" s="112"/>
      <c r="DE775" s="107"/>
      <c r="DF775" s="107"/>
      <c r="DH775" s="112"/>
      <c r="DI775" s="107"/>
      <c r="DJ775" s="107"/>
      <c r="DK775" s="112"/>
      <c r="DL775" s="107"/>
      <c r="DM775" s="107"/>
      <c r="DN775" s="112"/>
      <c r="DO775" s="107"/>
      <c r="DQ775" s="112"/>
      <c r="DR775" s="107"/>
      <c r="DU775" s="112"/>
      <c r="DV775" s="107"/>
      <c r="DW775" s="107"/>
      <c r="DX775" s="112"/>
      <c r="DY775" s="107"/>
      <c r="EA775" s="112"/>
      <c r="EB775" s="107"/>
      <c r="ED775" s="112"/>
      <c r="EE775" s="107"/>
      <c r="EH775" s="112"/>
      <c r="EI775" s="107"/>
      <c r="EJ775" s="107"/>
      <c r="EK775" s="112"/>
      <c r="EL775" s="107"/>
      <c r="EN775" s="112"/>
      <c r="EO775" s="107"/>
      <c r="EQ775" s="112"/>
      <c r="ER775" s="107"/>
      <c r="ET775" s="112"/>
      <c r="EU775" s="107"/>
      <c r="EW775" s="112"/>
      <c r="EX775" s="107"/>
      <c r="EZ775" s="112"/>
      <c r="FA775" s="107"/>
      <c r="FC775" s="112"/>
      <c r="FD775" s="107"/>
      <c r="FG775" s="112"/>
      <c r="FH775" s="107"/>
      <c r="FI775" s="107"/>
      <c r="FJ775" s="112"/>
      <c r="FK775" s="107"/>
      <c r="FM775" s="53"/>
      <c r="FN775" s="112"/>
      <c r="FO775" s="107"/>
      <c r="FP775" s="107"/>
      <c r="FQ775" s="112"/>
      <c r="FR775" s="107"/>
      <c r="FS775" s="53"/>
      <c r="FT775" s="107"/>
      <c r="FU775" s="107"/>
      <c r="FV775" s="107"/>
      <c r="FW775" s="107"/>
      <c r="FX775" s="107"/>
      <c r="FY775" s="107"/>
      <c r="FZ775" s="107"/>
      <c r="GA775" s="107"/>
      <c r="GB775" s="53"/>
      <c r="GC775" s="107"/>
      <c r="GD775" s="107"/>
      <c r="GE775" s="270"/>
      <c r="GF775" s="270"/>
      <c r="GG775" s="270"/>
      <c r="GH775" s="270"/>
      <c r="GI775" s="270"/>
      <c r="GJ775" s="270"/>
      <c r="GK775" s="270"/>
      <c r="GL775" s="53"/>
      <c r="GM775" s="53"/>
      <c r="GN775" s="53"/>
      <c r="HK775" s="115"/>
      <c r="HL775" s="115"/>
      <c r="HN775" s="116"/>
      <c r="HO775" s="116"/>
      <c r="HP775" s="116"/>
      <c r="HQ775" s="117"/>
      <c r="HR775" s="118"/>
      <c r="HS775" s="105"/>
      <c r="HT775" s="119"/>
      <c r="HU775" s="119"/>
      <c r="HV775" s="119"/>
      <c r="HW775" s="119"/>
    </row>
    <row r="776" spans="1:231" hidden="1" x14ac:dyDescent="0.25">
      <c r="A776" s="110"/>
      <c r="B776" s="110"/>
      <c r="C776" s="107"/>
      <c r="D776" s="108"/>
      <c r="E776" s="109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Y776" s="107"/>
      <c r="Z776" s="107"/>
      <c r="AA776" s="107"/>
      <c r="AB776" s="110"/>
      <c r="AC776" s="110"/>
      <c r="AD776" s="107"/>
      <c r="AE776" s="107"/>
      <c r="AF776" s="107"/>
      <c r="AG776" s="107"/>
      <c r="AH776" s="107"/>
      <c r="AI776" s="107"/>
      <c r="AJ776" s="110"/>
      <c r="AK776" s="110"/>
      <c r="AL776" s="107"/>
      <c r="AM776" s="107"/>
      <c r="AN776" s="110"/>
      <c r="AO776" s="110"/>
      <c r="AP776" s="107"/>
      <c r="AQ776" s="107"/>
      <c r="AR776" s="107"/>
      <c r="AS776" s="107"/>
      <c r="AT776" s="107"/>
      <c r="AU776" s="111"/>
      <c r="AV776" s="111"/>
      <c r="AW776" s="111"/>
      <c r="AX776" s="111"/>
      <c r="AY776" s="111"/>
      <c r="AZ776" s="111"/>
      <c r="BA776" s="111"/>
      <c r="BB776" s="111"/>
      <c r="BC776" s="111"/>
      <c r="BD776" s="111"/>
      <c r="BH776" s="112"/>
      <c r="BI776" s="111"/>
      <c r="BJ776" s="112"/>
      <c r="BK776" s="112"/>
      <c r="BL776" s="111"/>
      <c r="BM776" s="112"/>
      <c r="BN776" s="112"/>
      <c r="BO776" s="111"/>
      <c r="BP776" s="112"/>
      <c r="BQ776" s="112"/>
      <c r="BR776" s="111"/>
      <c r="BU776" s="112"/>
      <c r="BV776" s="107"/>
      <c r="BW776" s="107"/>
      <c r="BX776" s="107"/>
      <c r="BY776" s="107"/>
      <c r="BZ776" s="107"/>
      <c r="CA776" s="107"/>
      <c r="CB776" s="107"/>
      <c r="CC776" s="107"/>
      <c r="CD776" s="107"/>
      <c r="CE776" s="107"/>
      <c r="CH776" s="112"/>
      <c r="CI776" s="107"/>
      <c r="CJ776" s="107"/>
      <c r="CK776" s="107"/>
      <c r="CL776" s="107"/>
      <c r="CM776" s="107"/>
      <c r="CN776" s="107"/>
      <c r="CO776" s="107"/>
      <c r="CP776" s="107"/>
      <c r="CQ776" s="107"/>
      <c r="CR776" s="107"/>
      <c r="CS776" s="107"/>
      <c r="CT776" s="107"/>
      <c r="CU776" s="107"/>
      <c r="CV776" s="107"/>
      <c r="CW776" s="107"/>
      <c r="CX776" s="112"/>
      <c r="CY776" s="107"/>
      <c r="CZ776" s="107"/>
      <c r="DA776" s="112"/>
      <c r="DB776" s="107"/>
      <c r="DC776" s="107"/>
      <c r="DD776" s="112"/>
      <c r="DE776" s="107"/>
      <c r="DF776" s="107"/>
      <c r="DH776" s="112"/>
      <c r="DI776" s="107"/>
      <c r="DJ776" s="107"/>
      <c r="DK776" s="112"/>
      <c r="DL776" s="107"/>
      <c r="DM776" s="107"/>
      <c r="DN776" s="112"/>
      <c r="DO776" s="107"/>
      <c r="DQ776" s="112"/>
      <c r="DR776" s="107"/>
      <c r="DU776" s="112"/>
      <c r="DV776" s="107"/>
      <c r="DW776" s="107"/>
      <c r="DX776" s="112"/>
      <c r="DY776" s="107"/>
      <c r="EA776" s="112"/>
      <c r="EB776" s="107"/>
      <c r="ED776" s="112"/>
      <c r="EE776" s="107"/>
      <c r="EH776" s="112"/>
      <c r="EI776" s="107"/>
      <c r="EJ776" s="107"/>
      <c r="EK776" s="112"/>
      <c r="EL776" s="107"/>
      <c r="EN776" s="112"/>
      <c r="EO776" s="107"/>
      <c r="EQ776" s="112"/>
      <c r="ER776" s="107"/>
      <c r="ET776" s="112"/>
      <c r="EU776" s="107"/>
      <c r="EW776" s="112"/>
      <c r="EX776" s="107"/>
      <c r="EZ776" s="112"/>
      <c r="FA776" s="107"/>
      <c r="FC776" s="112"/>
      <c r="FD776" s="107"/>
      <c r="FG776" s="112"/>
      <c r="FH776" s="107"/>
      <c r="FI776" s="107"/>
      <c r="FJ776" s="112"/>
      <c r="FK776" s="107"/>
      <c r="FM776" s="53"/>
      <c r="FN776" s="112"/>
      <c r="FO776" s="107"/>
      <c r="FP776" s="107"/>
      <c r="FQ776" s="112"/>
      <c r="FR776" s="107"/>
      <c r="FS776" s="53"/>
      <c r="FT776" s="107"/>
      <c r="FU776" s="107"/>
      <c r="FV776" s="107"/>
      <c r="FW776" s="107"/>
      <c r="FX776" s="107"/>
      <c r="FY776" s="107"/>
      <c r="FZ776" s="107"/>
      <c r="GA776" s="107"/>
      <c r="GB776" s="53"/>
      <c r="GC776" s="107"/>
      <c r="GD776" s="107"/>
      <c r="GE776" s="270"/>
      <c r="GF776" s="270"/>
      <c r="GG776" s="270"/>
      <c r="GH776" s="270"/>
      <c r="GI776" s="270"/>
      <c r="GJ776" s="270"/>
      <c r="GK776" s="270"/>
      <c r="GL776" s="53"/>
      <c r="GM776" s="53"/>
      <c r="GN776" s="53"/>
      <c r="HK776" s="115"/>
      <c r="HL776" s="115"/>
      <c r="HN776" s="116"/>
      <c r="HO776" s="116"/>
      <c r="HP776" s="116"/>
      <c r="HQ776" s="117"/>
      <c r="HR776" s="118"/>
      <c r="HS776" s="105"/>
      <c r="HT776" s="119"/>
      <c r="HU776" s="119"/>
      <c r="HV776" s="119"/>
      <c r="HW776" s="119"/>
    </row>
    <row r="777" spans="1:231" hidden="1" x14ac:dyDescent="0.25">
      <c r="A777" s="110"/>
      <c r="B777" s="110"/>
      <c r="C777" s="107"/>
      <c r="D777" s="108"/>
      <c r="E777" s="109"/>
      <c r="F777" s="107"/>
      <c r="G777" s="107"/>
      <c r="H777" s="107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Y777" s="107"/>
      <c r="Z777" s="107"/>
      <c r="AA777" s="107"/>
      <c r="AB777" s="110"/>
      <c r="AC777" s="110"/>
      <c r="AD777" s="107"/>
      <c r="AE777" s="107"/>
      <c r="AF777" s="107"/>
      <c r="AG777" s="107"/>
      <c r="AH777" s="107"/>
      <c r="AI777" s="107"/>
      <c r="AJ777" s="110"/>
      <c r="AK777" s="110"/>
      <c r="AL777" s="107"/>
      <c r="AM777" s="107"/>
      <c r="AN777" s="110"/>
      <c r="AO777" s="110"/>
      <c r="AP777" s="107"/>
      <c r="AQ777" s="107"/>
      <c r="AR777" s="107"/>
      <c r="AS777" s="107"/>
      <c r="AT777" s="107"/>
      <c r="AU777" s="111"/>
      <c r="AV777" s="111"/>
      <c r="AW777" s="111"/>
      <c r="AX777" s="111"/>
      <c r="AY777" s="111"/>
      <c r="AZ777" s="111"/>
      <c r="BA777" s="111"/>
      <c r="BB777" s="111"/>
      <c r="BC777" s="111"/>
      <c r="BD777" s="111"/>
      <c r="BH777" s="112"/>
      <c r="BI777" s="111"/>
      <c r="BJ777" s="112"/>
      <c r="BK777" s="112"/>
      <c r="BL777" s="111"/>
      <c r="BM777" s="112"/>
      <c r="BN777" s="112"/>
      <c r="BO777" s="111"/>
      <c r="BP777" s="112"/>
      <c r="BQ777" s="112"/>
      <c r="BR777" s="111"/>
      <c r="BU777" s="112"/>
      <c r="BV777" s="107"/>
      <c r="BW777" s="107"/>
      <c r="BX777" s="107"/>
      <c r="BY777" s="107"/>
      <c r="BZ777" s="107"/>
      <c r="CA777" s="107"/>
      <c r="CB777" s="107"/>
      <c r="CC777" s="107"/>
      <c r="CD777" s="107"/>
      <c r="CE777" s="107"/>
      <c r="CH777" s="112"/>
      <c r="CI777" s="107"/>
      <c r="CJ777" s="107"/>
      <c r="CK777" s="107"/>
      <c r="CL777" s="107"/>
      <c r="CM777" s="107"/>
      <c r="CN777" s="107"/>
      <c r="CO777" s="107"/>
      <c r="CP777" s="107"/>
      <c r="CQ777" s="107"/>
      <c r="CR777" s="107"/>
      <c r="CS777" s="107"/>
      <c r="CT777" s="107"/>
      <c r="CU777" s="107"/>
      <c r="CV777" s="107"/>
      <c r="CW777" s="107"/>
      <c r="CX777" s="112"/>
      <c r="CY777" s="107"/>
      <c r="CZ777" s="107"/>
      <c r="DA777" s="112"/>
      <c r="DB777" s="107"/>
      <c r="DC777" s="107"/>
      <c r="DD777" s="112"/>
      <c r="DE777" s="107"/>
      <c r="DF777" s="107"/>
      <c r="DH777" s="112"/>
      <c r="DI777" s="107"/>
      <c r="DJ777" s="107"/>
      <c r="DK777" s="112"/>
      <c r="DL777" s="107"/>
      <c r="DM777" s="107"/>
      <c r="DN777" s="112"/>
      <c r="DO777" s="107"/>
      <c r="DQ777" s="112"/>
      <c r="DR777" s="107"/>
      <c r="DU777" s="112"/>
      <c r="DV777" s="107"/>
      <c r="DW777" s="107"/>
      <c r="DX777" s="112"/>
      <c r="DY777" s="107"/>
      <c r="EA777" s="112"/>
      <c r="EB777" s="107"/>
      <c r="ED777" s="112"/>
      <c r="EE777" s="107"/>
      <c r="EH777" s="112"/>
      <c r="EI777" s="107"/>
      <c r="EJ777" s="107"/>
      <c r="EK777" s="112"/>
      <c r="EL777" s="107"/>
      <c r="EN777" s="112"/>
      <c r="EO777" s="107"/>
      <c r="EQ777" s="112"/>
      <c r="ER777" s="107"/>
      <c r="ET777" s="112"/>
      <c r="EU777" s="107"/>
      <c r="EW777" s="112"/>
      <c r="EX777" s="107"/>
      <c r="EZ777" s="112"/>
      <c r="FA777" s="107"/>
      <c r="FC777" s="112"/>
      <c r="FD777" s="107"/>
      <c r="FG777" s="112"/>
      <c r="FH777" s="107"/>
      <c r="FI777" s="107"/>
      <c r="FJ777" s="112"/>
      <c r="FK777" s="107"/>
      <c r="FM777" s="53"/>
      <c r="FN777" s="112"/>
      <c r="FO777" s="107"/>
      <c r="FP777" s="107"/>
      <c r="FQ777" s="112"/>
      <c r="FR777" s="107"/>
      <c r="FS777" s="53"/>
      <c r="FT777" s="107"/>
      <c r="FU777" s="107"/>
      <c r="FV777" s="107"/>
      <c r="FW777" s="107"/>
      <c r="FX777" s="107"/>
      <c r="FY777" s="107"/>
      <c r="FZ777" s="107"/>
      <c r="GA777" s="107"/>
      <c r="GB777" s="53"/>
      <c r="GC777" s="107"/>
      <c r="GD777" s="107"/>
      <c r="GE777" s="270"/>
      <c r="GF777" s="270"/>
      <c r="GG777" s="270"/>
      <c r="GH777" s="270"/>
      <c r="GI777" s="270"/>
      <c r="GJ777" s="270"/>
      <c r="GK777" s="270"/>
      <c r="GL777" s="53"/>
      <c r="GM777" s="53"/>
      <c r="GN777" s="53"/>
      <c r="HK777" s="115"/>
      <c r="HL777" s="115"/>
      <c r="HN777" s="116"/>
      <c r="HO777" s="116"/>
      <c r="HP777" s="116"/>
      <c r="HQ777" s="117"/>
      <c r="HR777" s="118"/>
      <c r="HS777" s="105"/>
      <c r="HT777" s="119"/>
      <c r="HU777" s="119"/>
      <c r="HV777" s="119"/>
      <c r="HW777" s="119"/>
    </row>
    <row r="778" spans="1:231" hidden="1" x14ac:dyDescent="0.25">
      <c r="A778" s="110"/>
      <c r="B778" s="110"/>
      <c r="C778" s="107"/>
      <c r="D778" s="108"/>
      <c r="E778" s="109"/>
      <c r="F778" s="107"/>
      <c r="G778" s="107"/>
      <c r="H778" s="107"/>
      <c r="I778" s="107"/>
      <c r="J778" s="107"/>
      <c r="K778" s="107"/>
      <c r="L778" s="107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Y778" s="107"/>
      <c r="Z778" s="107"/>
      <c r="AA778" s="107"/>
      <c r="AB778" s="110"/>
      <c r="AC778" s="110"/>
      <c r="AD778" s="107"/>
      <c r="AE778" s="107"/>
      <c r="AF778" s="107"/>
      <c r="AG778" s="107"/>
      <c r="AH778" s="107"/>
      <c r="AI778" s="107"/>
      <c r="AJ778" s="110"/>
      <c r="AK778" s="110"/>
      <c r="AL778" s="107"/>
      <c r="AM778" s="107"/>
      <c r="AN778" s="110"/>
      <c r="AO778" s="110"/>
      <c r="AP778" s="107"/>
      <c r="AQ778" s="107"/>
      <c r="AR778" s="107"/>
      <c r="AS778" s="107"/>
      <c r="AT778" s="107"/>
      <c r="AU778" s="111"/>
      <c r="AV778" s="111"/>
      <c r="AW778" s="111"/>
      <c r="AX778" s="111"/>
      <c r="AY778" s="111"/>
      <c r="AZ778" s="111"/>
      <c r="BA778" s="111"/>
      <c r="BB778" s="111"/>
      <c r="BC778" s="111"/>
      <c r="BD778" s="111"/>
      <c r="BH778" s="112"/>
      <c r="BI778" s="111"/>
      <c r="BJ778" s="112"/>
      <c r="BK778" s="112"/>
      <c r="BL778" s="111"/>
      <c r="BM778" s="112"/>
      <c r="BN778" s="112"/>
      <c r="BO778" s="111"/>
      <c r="BP778" s="112"/>
      <c r="BQ778" s="112"/>
      <c r="BR778" s="111"/>
      <c r="BU778" s="112"/>
      <c r="BV778" s="107"/>
      <c r="BW778" s="107"/>
      <c r="BX778" s="107"/>
      <c r="BY778" s="107"/>
      <c r="BZ778" s="107"/>
      <c r="CA778" s="107"/>
      <c r="CB778" s="107"/>
      <c r="CC778" s="107"/>
      <c r="CD778" s="107"/>
      <c r="CE778" s="107"/>
      <c r="CH778" s="112"/>
      <c r="CI778" s="107"/>
      <c r="CJ778" s="107"/>
      <c r="CK778" s="107"/>
      <c r="CL778" s="107"/>
      <c r="CM778" s="107"/>
      <c r="CN778" s="107"/>
      <c r="CO778" s="107"/>
      <c r="CP778" s="107"/>
      <c r="CQ778" s="107"/>
      <c r="CR778" s="107"/>
      <c r="CS778" s="107"/>
      <c r="CT778" s="107"/>
      <c r="CU778" s="107"/>
      <c r="CV778" s="107"/>
      <c r="CW778" s="107"/>
      <c r="CX778" s="112"/>
      <c r="CY778" s="107"/>
      <c r="CZ778" s="107"/>
      <c r="DA778" s="112"/>
      <c r="DB778" s="107"/>
      <c r="DC778" s="107"/>
      <c r="DD778" s="112"/>
      <c r="DE778" s="107"/>
      <c r="DF778" s="107"/>
      <c r="DH778" s="112"/>
      <c r="DI778" s="107"/>
      <c r="DJ778" s="107"/>
      <c r="DK778" s="112"/>
      <c r="DL778" s="107"/>
      <c r="DM778" s="107"/>
      <c r="DN778" s="112"/>
      <c r="DO778" s="107"/>
      <c r="DQ778" s="112"/>
      <c r="DR778" s="107"/>
      <c r="DU778" s="112"/>
      <c r="DV778" s="107"/>
      <c r="DW778" s="107"/>
      <c r="DX778" s="112"/>
      <c r="DY778" s="107"/>
      <c r="EA778" s="112"/>
      <c r="EB778" s="107"/>
      <c r="ED778" s="112"/>
      <c r="EE778" s="107"/>
      <c r="EH778" s="112"/>
      <c r="EI778" s="107"/>
      <c r="EJ778" s="107"/>
      <c r="EK778" s="112"/>
      <c r="EL778" s="107"/>
      <c r="EN778" s="112"/>
      <c r="EO778" s="107"/>
      <c r="EQ778" s="112"/>
      <c r="ER778" s="107"/>
      <c r="ET778" s="112"/>
      <c r="EU778" s="107"/>
      <c r="EW778" s="112"/>
      <c r="EX778" s="107"/>
      <c r="EZ778" s="112"/>
      <c r="FA778" s="107"/>
      <c r="FC778" s="112"/>
      <c r="FD778" s="107"/>
      <c r="FG778" s="112"/>
      <c r="FH778" s="107"/>
      <c r="FI778" s="107"/>
      <c r="FJ778" s="112"/>
      <c r="FK778" s="107"/>
      <c r="FM778" s="53"/>
      <c r="FN778" s="112"/>
      <c r="FO778" s="107"/>
      <c r="FP778" s="107"/>
      <c r="FQ778" s="112"/>
      <c r="FR778" s="107"/>
      <c r="FS778" s="53"/>
      <c r="FT778" s="107"/>
      <c r="FU778" s="107"/>
      <c r="FV778" s="107"/>
      <c r="FW778" s="107"/>
      <c r="FX778" s="107"/>
      <c r="FY778" s="107"/>
      <c r="FZ778" s="107"/>
      <c r="GA778" s="107"/>
      <c r="GB778" s="53"/>
      <c r="GC778" s="107"/>
      <c r="GD778" s="107"/>
      <c r="GE778" s="270"/>
      <c r="GF778" s="270"/>
      <c r="GG778" s="270"/>
      <c r="GH778" s="270"/>
      <c r="GI778" s="270"/>
      <c r="GJ778" s="270"/>
      <c r="GK778" s="270"/>
      <c r="GL778" s="53"/>
      <c r="GM778" s="53"/>
      <c r="GN778" s="53"/>
      <c r="HK778" s="115"/>
      <c r="HL778" s="115"/>
      <c r="HN778" s="116"/>
      <c r="HO778" s="116"/>
      <c r="HP778" s="116"/>
      <c r="HQ778" s="117"/>
      <c r="HR778" s="118"/>
      <c r="HS778" s="105"/>
      <c r="HT778" s="119"/>
      <c r="HU778" s="119"/>
      <c r="HV778" s="119"/>
      <c r="HW778" s="119"/>
    </row>
    <row r="779" spans="1:231" hidden="1" x14ac:dyDescent="0.25">
      <c r="A779" s="110"/>
      <c r="B779" s="110"/>
      <c r="C779" s="107"/>
      <c r="D779" s="108"/>
      <c r="E779" s="109"/>
      <c r="F779" s="107"/>
      <c r="G779" s="107"/>
      <c r="H779" s="107"/>
      <c r="I779" s="107"/>
      <c r="J779" s="107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Y779" s="107"/>
      <c r="Z779" s="107"/>
      <c r="AA779" s="107"/>
      <c r="AB779" s="110"/>
      <c r="AC779" s="110"/>
      <c r="AD779" s="107"/>
      <c r="AE779" s="107"/>
      <c r="AF779" s="107"/>
      <c r="AG779" s="107"/>
      <c r="AH779" s="107"/>
      <c r="AI779" s="107"/>
      <c r="AJ779" s="110"/>
      <c r="AK779" s="110"/>
      <c r="AL779" s="107"/>
      <c r="AM779" s="107"/>
      <c r="AN779" s="110"/>
      <c r="AO779" s="110"/>
      <c r="AP779" s="107"/>
      <c r="AQ779" s="107"/>
      <c r="AR779" s="107"/>
      <c r="AS779" s="107"/>
      <c r="AT779" s="107"/>
      <c r="AU779" s="111"/>
      <c r="AV779" s="111"/>
      <c r="AW779" s="111"/>
      <c r="AX779" s="111"/>
      <c r="AY779" s="111"/>
      <c r="AZ779" s="111"/>
      <c r="BA779" s="111"/>
      <c r="BB779" s="111"/>
      <c r="BC779" s="111"/>
      <c r="BD779" s="111"/>
      <c r="BE779" s="111"/>
      <c r="BF779" s="111"/>
      <c r="BG779" s="107"/>
      <c r="BH779" s="112"/>
      <c r="BI779" s="111"/>
      <c r="BJ779" s="112"/>
      <c r="BK779" s="112"/>
      <c r="BL779" s="111"/>
      <c r="BM779" s="112"/>
      <c r="BN779" s="112"/>
      <c r="BO779" s="111"/>
      <c r="BP779" s="112"/>
      <c r="BQ779" s="112"/>
      <c r="BR779" s="111"/>
      <c r="BS779" s="107"/>
      <c r="BT779" s="107"/>
      <c r="BU779" s="112"/>
      <c r="BV779" s="107"/>
      <c r="BW779" s="107"/>
      <c r="BX779" s="107"/>
      <c r="BY779" s="107"/>
      <c r="BZ779" s="107"/>
      <c r="CA779" s="107"/>
      <c r="CB779" s="107"/>
      <c r="CC779" s="107"/>
      <c r="CD779" s="107"/>
      <c r="CE779" s="107"/>
      <c r="CF779" s="107"/>
      <c r="CG779" s="107"/>
      <c r="CH779" s="107"/>
      <c r="CI779" s="107"/>
      <c r="CJ779" s="107"/>
      <c r="CK779" s="107"/>
      <c r="CL779" s="107"/>
      <c r="CM779" s="107"/>
      <c r="CN779" s="107"/>
      <c r="CO779" s="107"/>
      <c r="CP779" s="107"/>
      <c r="CQ779" s="107"/>
      <c r="CR779" s="107"/>
      <c r="CS779" s="107"/>
      <c r="CT779" s="107"/>
      <c r="CU779" s="107"/>
      <c r="CV779" s="107"/>
      <c r="CW779" s="107"/>
      <c r="CX779" s="112"/>
      <c r="CY779" s="107"/>
      <c r="CZ779" s="107"/>
      <c r="DA779" s="112"/>
      <c r="DB779" s="107"/>
      <c r="DC779" s="107"/>
      <c r="DD779" s="112"/>
      <c r="DE779" s="107"/>
      <c r="DF779" s="107"/>
      <c r="DH779" s="112"/>
      <c r="DI779" s="107"/>
      <c r="DJ779" s="107"/>
      <c r="DK779" s="112"/>
      <c r="DL779" s="107"/>
      <c r="DM779" s="107"/>
      <c r="DN779" s="112"/>
      <c r="DO779" s="107"/>
      <c r="DQ779" s="112"/>
      <c r="DR779" s="107"/>
      <c r="DU779" s="112"/>
      <c r="DV779" s="107"/>
      <c r="DW779" s="107"/>
      <c r="DX779" s="112"/>
      <c r="DY779" s="107"/>
      <c r="EA779" s="112"/>
      <c r="EB779" s="107"/>
      <c r="ED779" s="112"/>
      <c r="EE779" s="107"/>
      <c r="EG779" s="107"/>
      <c r="EH779" s="112"/>
      <c r="EI779" s="107"/>
      <c r="EJ779" s="107"/>
      <c r="EK779" s="112"/>
      <c r="EL779" s="107"/>
      <c r="EN779" s="112"/>
      <c r="EO779" s="107"/>
      <c r="EQ779" s="112"/>
      <c r="ER779" s="107"/>
      <c r="ET779" s="112"/>
      <c r="EU779" s="107"/>
      <c r="EW779" s="112"/>
      <c r="EX779" s="107"/>
      <c r="EZ779" s="112"/>
      <c r="FA779" s="107"/>
      <c r="FC779" s="112"/>
      <c r="FD779" s="107"/>
      <c r="FG779" s="112"/>
      <c r="FH779" s="107"/>
      <c r="FI779" s="107"/>
      <c r="FJ779" s="112"/>
      <c r="FK779" s="107"/>
      <c r="FM779" s="53"/>
      <c r="FN779" s="112"/>
      <c r="FO779" s="107"/>
      <c r="FP779" s="107"/>
      <c r="FQ779" s="112"/>
      <c r="FR779" s="107"/>
      <c r="FS779" s="107"/>
      <c r="FT779" s="107"/>
      <c r="FU779" s="107"/>
      <c r="FV779" s="107"/>
      <c r="FW779" s="107"/>
      <c r="FX779" s="107"/>
      <c r="FY779" s="107"/>
      <c r="FZ779" s="107"/>
      <c r="GA779" s="107"/>
      <c r="GB779" s="53"/>
      <c r="GC779" s="107"/>
      <c r="GD779" s="107"/>
      <c r="GE779" s="270"/>
      <c r="GF779" s="270"/>
      <c r="GG779" s="270"/>
      <c r="GH779" s="270"/>
      <c r="GI779" s="270"/>
      <c r="GJ779" s="270"/>
      <c r="GK779" s="270"/>
      <c r="GL779" s="53"/>
      <c r="GM779" s="53"/>
      <c r="GN779" s="53"/>
      <c r="HK779" s="115"/>
      <c r="HL779" s="115"/>
      <c r="HN779" s="116"/>
      <c r="HO779" s="116"/>
      <c r="HP779" s="116"/>
      <c r="HQ779" s="117"/>
      <c r="HR779" s="118"/>
      <c r="HS779" s="105"/>
      <c r="HT779" s="119"/>
      <c r="HU779" s="119"/>
      <c r="HV779" s="119"/>
      <c r="HW779" s="119"/>
    </row>
    <row r="780" spans="1:231" hidden="1" x14ac:dyDescent="0.25">
      <c r="A780" s="110"/>
      <c r="B780" s="110"/>
      <c r="C780" s="107"/>
      <c r="D780" s="108"/>
      <c r="E780" s="109"/>
      <c r="F780" s="107"/>
      <c r="G780" s="107"/>
      <c r="H780" s="107"/>
      <c r="I780" s="107"/>
      <c r="J780" s="107"/>
      <c r="K780" s="107"/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Y780" s="107"/>
      <c r="Z780" s="107"/>
      <c r="AA780" s="107"/>
      <c r="AB780" s="110"/>
      <c r="AC780" s="110"/>
      <c r="AD780" s="107"/>
      <c r="AE780" s="107"/>
      <c r="AF780" s="107"/>
      <c r="AG780" s="107"/>
      <c r="AH780" s="107"/>
      <c r="AI780" s="107"/>
      <c r="AJ780" s="110"/>
      <c r="AK780" s="110"/>
      <c r="AL780" s="107"/>
      <c r="AM780" s="107"/>
      <c r="AN780" s="110"/>
      <c r="AO780" s="110"/>
      <c r="AP780" s="107"/>
      <c r="AQ780" s="107"/>
      <c r="AR780" s="107"/>
      <c r="AS780" s="107"/>
      <c r="AT780" s="107"/>
      <c r="AU780" s="111"/>
      <c r="AV780" s="111"/>
      <c r="AW780" s="111"/>
      <c r="AX780" s="111"/>
      <c r="AY780" s="111"/>
      <c r="AZ780" s="111"/>
      <c r="BA780" s="111"/>
      <c r="BB780" s="111"/>
      <c r="BC780" s="111"/>
      <c r="BD780" s="111"/>
      <c r="BE780" s="111"/>
      <c r="BF780" s="111"/>
      <c r="BG780" s="107"/>
      <c r="BH780" s="112"/>
      <c r="BI780" s="111"/>
      <c r="BJ780" s="112"/>
      <c r="BK780" s="112"/>
      <c r="BL780" s="111"/>
      <c r="BM780" s="112"/>
      <c r="BN780" s="112"/>
      <c r="BO780" s="111"/>
      <c r="BP780" s="112"/>
      <c r="BQ780" s="112"/>
      <c r="BR780" s="111"/>
      <c r="BS780" s="107"/>
      <c r="BT780" s="107"/>
      <c r="BU780" s="112"/>
      <c r="BV780" s="107"/>
      <c r="BW780" s="107"/>
      <c r="BX780" s="107"/>
      <c r="BY780" s="107"/>
      <c r="BZ780" s="107"/>
      <c r="CA780" s="107"/>
      <c r="CB780" s="107"/>
      <c r="CC780" s="107"/>
      <c r="CD780" s="107"/>
      <c r="CE780" s="107"/>
      <c r="CF780" s="107"/>
      <c r="CG780" s="107"/>
      <c r="CH780" s="107"/>
      <c r="CI780" s="107"/>
      <c r="CJ780" s="107"/>
      <c r="CK780" s="107"/>
      <c r="CL780" s="107"/>
      <c r="CM780" s="107"/>
      <c r="CN780" s="107"/>
      <c r="CO780" s="107"/>
      <c r="CP780" s="107"/>
      <c r="CQ780" s="107"/>
      <c r="CR780" s="107"/>
      <c r="CS780" s="107"/>
      <c r="CT780" s="107"/>
      <c r="CU780" s="107"/>
      <c r="CV780" s="107"/>
      <c r="CW780" s="107"/>
      <c r="CX780" s="112"/>
      <c r="CY780" s="107"/>
      <c r="CZ780" s="107"/>
      <c r="DA780" s="112"/>
      <c r="DB780" s="107"/>
      <c r="DC780" s="107"/>
      <c r="DD780" s="112"/>
      <c r="DE780" s="107"/>
      <c r="DF780" s="107"/>
      <c r="DH780" s="112"/>
      <c r="DI780" s="107"/>
      <c r="DJ780" s="107"/>
      <c r="DK780" s="112"/>
      <c r="DL780" s="107"/>
      <c r="DM780" s="107"/>
      <c r="DN780" s="112"/>
      <c r="DO780" s="107"/>
      <c r="DQ780" s="112"/>
      <c r="DR780" s="107"/>
      <c r="DU780" s="112"/>
      <c r="DV780" s="107"/>
      <c r="DW780" s="107"/>
      <c r="DX780" s="112"/>
      <c r="DY780" s="107"/>
      <c r="EA780" s="112"/>
      <c r="EB780" s="107"/>
      <c r="ED780" s="112"/>
      <c r="EE780" s="107"/>
      <c r="EG780" s="107"/>
      <c r="EH780" s="112"/>
      <c r="EI780" s="107"/>
      <c r="EJ780" s="107"/>
      <c r="EK780" s="112"/>
      <c r="EL780" s="107"/>
      <c r="EN780" s="112"/>
      <c r="EO780" s="107"/>
      <c r="EQ780" s="112"/>
      <c r="ER780" s="107"/>
      <c r="ET780" s="112"/>
      <c r="EU780" s="107"/>
      <c r="EW780" s="112"/>
      <c r="EX780" s="107"/>
      <c r="EZ780" s="112"/>
      <c r="FA780" s="107"/>
      <c r="FC780" s="112"/>
      <c r="FD780" s="107"/>
      <c r="FG780" s="112"/>
      <c r="FH780" s="107"/>
      <c r="FI780" s="107"/>
      <c r="FJ780" s="112"/>
      <c r="FK780" s="107"/>
      <c r="FM780" s="53"/>
      <c r="FN780" s="112"/>
      <c r="FO780" s="107"/>
      <c r="FP780" s="107"/>
      <c r="FQ780" s="112"/>
      <c r="FR780" s="107"/>
      <c r="FS780" s="107"/>
      <c r="FT780" s="107"/>
      <c r="FU780" s="107"/>
      <c r="FV780" s="107"/>
      <c r="FW780" s="107"/>
      <c r="FX780" s="107"/>
      <c r="FY780" s="107"/>
      <c r="FZ780" s="107"/>
      <c r="GA780" s="107"/>
      <c r="GB780" s="53"/>
      <c r="GC780" s="107"/>
      <c r="GD780" s="107"/>
      <c r="GE780" s="270"/>
      <c r="GF780" s="270"/>
      <c r="GG780" s="270"/>
      <c r="GH780" s="270"/>
      <c r="GI780" s="270"/>
      <c r="GJ780" s="270"/>
      <c r="GK780" s="270"/>
      <c r="GL780" s="53"/>
      <c r="GM780" s="53"/>
      <c r="GN780" s="53"/>
      <c r="HK780" s="115"/>
      <c r="HL780" s="115"/>
      <c r="HN780" s="116"/>
      <c r="HO780" s="116"/>
      <c r="HP780" s="116"/>
      <c r="HQ780" s="117"/>
      <c r="HR780" s="118"/>
      <c r="HS780" s="105"/>
      <c r="HT780" s="119"/>
      <c r="HU780" s="119"/>
      <c r="HV780" s="119"/>
      <c r="HW780" s="119"/>
    </row>
    <row r="781" spans="1:231" hidden="1" x14ac:dyDescent="0.25">
      <c r="A781" s="110"/>
      <c r="B781" s="110"/>
      <c r="C781" s="107"/>
      <c r="D781" s="108"/>
      <c r="E781" s="109"/>
      <c r="F781" s="107"/>
      <c r="G781" s="107"/>
      <c r="H781" s="107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Y781" s="107"/>
      <c r="Z781" s="107"/>
      <c r="AA781" s="107"/>
      <c r="AB781" s="110"/>
      <c r="AC781" s="110"/>
      <c r="AD781" s="107"/>
      <c r="AE781" s="107"/>
      <c r="AF781" s="107"/>
      <c r="AG781" s="107"/>
      <c r="AH781" s="107"/>
      <c r="AI781" s="107"/>
      <c r="AJ781" s="110"/>
      <c r="AK781" s="110"/>
      <c r="AL781" s="107"/>
      <c r="AM781" s="107"/>
      <c r="AN781" s="110"/>
      <c r="AO781" s="110"/>
      <c r="AP781" s="107"/>
      <c r="AQ781" s="107"/>
      <c r="AR781" s="107"/>
      <c r="AS781" s="107"/>
      <c r="AT781" s="107"/>
      <c r="AU781" s="111"/>
      <c r="AV781" s="111"/>
      <c r="AW781" s="111"/>
      <c r="AX781" s="111"/>
      <c r="AY781" s="111"/>
      <c r="AZ781" s="111"/>
      <c r="BA781" s="111"/>
      <c r="BB781" s="111"/>
      <c r="BC781" s="111"/>
      <c r="BD781" s="111"/>
      <c r="BE781" s="111"/>
      <c r="BF781" s="111"/>
      <c r="BG781" s="107"/>
      <c r="BH781" s="112"/>
      <c r="BI781" s="111"/>
      <c r="BJ781" s="112"/>
      <c r="BK781" s="112"/>
      <c r="BL781" s="111"/>
      <c r="BM781" s="112"/>
      <c r="BN781" s="112"/>
      <c r="BO781" s="111"/>
      <c r="BP781" s="112"/>
      <c r="BQ781" s="112"/>
      <c r="BR781" s="111"/>
      <c r="BS781" s="107"/>
      <c r="BT781" s="107"/>
      <c r="BU781" s="112"/>
      <c r="BV781" s="107"/>
      <c r="BW781" s="107"/>
      <c r="BX781" s="107"/>
      <c r="BY781" s="107"/>
      <c r="BZ781" s="107"/>
      <c r="CA781" s="107"/>
      <c r="CB781" s="107"/>
      <c r="CC781" s="107"/>
      <c r="CD781" s="107"/>
      <c r="CE781" s="107"/>
      <c r="CF781" s="107"/>
      <c r="CG781" s="107"/>
      <c r="CH781" s="107"/>
      <c r="CI781" s="107"/>
      <c r="CJ781" s="107"/>
      <c r="CK781" s="107"/>
      <c r="CL781" s="107"/>
      <c r="CM781" s="107"/>
      <c r="CN781" s="107"/>
      <c r="CO781" s="107"/>
      <c r="CP781" s="107"/>
      <c r="CQ781" s="107"/>
      <c r="CR781" s="107"/>
      <c r="CS781" s="107"/>
      <c r="CT781" s="107"/>
      <c r="CU781" s="107"/>
      <c r="CV781" s="107"/>
      <c r="CW781" s="107"/>
      <c r="CX781" s="112"/>
      <c r="CY781" s="107"/>
      <c r="CZ781" s="107"/>
      <c r="DA781" s="112"/>
      <c r="DB781" s="107"/>
      <c r="DC781" s="107"/>
      <c r="DD781" s="112"/>
      <c r="DE781" s="107"/>
      <c r="DF781" s="107"/>
      <c r="DH781" s="112"/>
      <c r="DI781" s="107"/>
      <c r="DJ781" s="107"/>
      <c r="DK781" s="112"/>
      <c r="DL781" s="107"/>
      <c r="DM781" s="107"/>
      <c r="DN781" s="112"/>
      <c r="DO781" s="107"/>
      <c r="DQ781" s="112"/>
      <c r="DR781" s="107"/>
      <c r="DU781" s="112"/>
      <c r="DV781" s="107"/>
      <c r="DW781" s="107"/>
      <c r="DX781" s="112"/>
      <c r="DY781" s="107"/>
      <c r="EA781" s="112"/>
      <c r="EB781" s="107"/>
      <c r="ED781" s="112"/>
      <c r="EE781" s="107"/>
      <c r="EG781" s="107"/>
      <c r="EH781" s="112"/>
      <c r="EI781" s="107"/>
      <c r="EJ781" s="107"/>
      <c r="EK781" s="112"/>
      <c r="EL781" s="107"/>
      <c r="EN781" s="112"/>
      <c r="EO781" s="107"/>
      <c r="EQ781" s="112"/>
      <c r="ER781" s="107"/>
      <c r="ET781" s="112"/>
      <c r="EU781" s="107"/>
      <c r="EW781" s="112"/>
      <c r="EX781" s="107"/>
      <c r="EZ781" s="112"/>
      <c r="FA781" s="107"/>
      <c r="FC781" s="112"/>
      <c r="FD781" s="107"/>
      <c r="FG781" s="112"/>
      <c r="FH781" s="107"/>
      <c r="FI781" s="107"/>
      <c r="FJ781" s="112"/>
      <c r="FK781" s="107"/>
      <c r="FM781" s="53"/>
      <c r="FN781" s="112"/>
      <c r="FO781" s="107"/>
      <c r="FP781" s="107"/>
      <c r="FQ781" s="112"/>
      <c r="FR781" s="107"/>
      <c r="FS781" s="107"/>
      <c r="FT781" s="107"/>
      <c r="FU781" s="107"/>
      <c r="FV781" s="107"/>
      <c r="FW781" s="107"/>
      <c r="FX781" s="107"/>
      <c r="FY781" s="107"/>
      <c r="FZ781" s="107"/>
      <c r="GA781" s="107"/>
      <c r="GB781" s="53"/>
      <c r="GC781" s="107"/>
      <c r="GD781" s="107"/>
      <c r="GE781" s="270"/>
      <c r="GF781" s="270"/>
      <c r="GG781" s="270"/>
      <c r="GH781" s="270"/>
      <c r="GI781" s="270"/>
      <c r="GJ781" s="270"/>
      <c r="GK781" s="270"/>
      <c r="GL781" s="53"/>
      <c r="GM781" s="53"/>
      <c r="GN781" s="53"/>
      <c r="HK781" s="115"/>
      <c r="HL781" s="115"/>
      <c r="HN781" s="116"/>
      <c r="HO781" s="116"/>
      <c r="HP781" s="116"/>
      <c r="HQ781" s="117"/>
      <c r="HR781" s="118"/>
      <c r="HS781" s="105"/>
      <c r="HT781" s="119"/>
      <c r="HU781" s="119"/>
      <c r="HV781" s="119"/>
      <c r="HW781" s="119"/>
    </row>
    <row r="782" spans="1:231" hidden="1" x14ac:dyDescent="0.25">
      <c r="A782" s="110"/>
      <c r="B782" s="110"/>
      <c r="C782" s="107"/>
      <c r="D782" s="108"/>
      <c r="E782" s="109"/>
      <c r="F782" s="107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Y782" s="107"/>
      <c r="Z782" s="107"/>
      <c r="AA782" s="107"/>
      <c r="AB782" s="110"/>
      <c r="AC782" s="110"/>
      <c r="AD782" s="107"/>
      <c r="AE782" s="107"/>
      <c r="AF782" s="107"/>
      <c r="AG782" s="107"/>
      <c r="AH782" s="107"/>
      <c r="AI782" s="107"/>
      <c r="AJ782" s="110"/>
      <c r="AK782" s="110"/>
      <c r="AL782" s="107"/>
      <c r="AM782" s="107"/>
      <c r="AN782" s="110"/>
      <c r="AO782" s="110"/>
      <c r="AP782" s="107"/>
      <c r="AQ782" s="107"/>
      <c r="AR782" s="107"/>
      <c r="AS782" s="107"/>
      <c r="AT782" s="107"/>
      <c r="AU782" s="111"/>
      <c r="AV782" s="111"/>
      <c r="AW782" s="111"/>
      <c r="AX782" s="111"/>
      <c r="AY782" s="111"/>
      <c r="AZ782" s="111"/>
      <c r="BA782" s="111"/>
      <c r="BB782" s="111"/>
      <c r="BC782" s="111"/>
      <c r="BD782" s="111"/>
      <c r="BH782" s="112"/>
      <c r="BI782" s="111"/>
      <c r="BJ782" s="112"/>
      <c r="BK782" s="112"/>
      <c r="BL782" s="111"/>
      <c r="BM782" s="112"/>
      <c r="BN782" s="112"/>
      <c r="BO782" s="111"/>
      <c r="BP782" s="112"/>
      <c r="BQ782" s="112"/>
      <c r="BR782" s="111"/>
      <c r="BU782" s="112"/>
      <c r="BV782" s="107"/>
      <c r="BW782" s="107"/>
      <c r="BX782" s="107"/>
      <c r="BY782" s="107"/>
      <c r="BZ782" s="107"/>
      <c r="CA782" s="107"/>
      <c r="CB782" s="107"/>
      <c r="CC782" s="107"/>
      <c r="CD782" s="107"/>
      <c r="CE782" s="107"/>
      <c r="CH782" s="112"/>
      <c r="CI782" s="107"/>
      <c r="CJ782" s="107"/>
      <c r="CK782" s="107"/>
      <c r="CL782" s="107"/>
      <c r="CM782" s="107"/>
      <c r="CN782" s="107"/>
      <c r="CO782" s="107"/>
      <c r="CP782" s="107"/>
      <c r="CQ782" s="107"/>
      <c r="CR782" s="107"/>
      <c r="CS782" s="107"/>
      <c r="CT782" s="107"/>
      <c r="CU782" s="107"/>
      <c r="CV782" s="107"/>
      <c r="CW782" s="107"/>
      <c r="CX782" s="112"/>
      <c r="CY782" s="107"/>
      <c r="CZ782" s="107"/>
      <c r="DA782" s="112"/>
      <c r="DB782" s="107"/>
      <c r="DC782" s="107"/>
      <c r="DD782" s="112"/>
      <c r="DE782" s="107"/>
      <c r="DF782" s="107"/>
      <c r="DH782" s="112"/>
      <c r="DI782" s="107"/>
      <c r="DJ782" s="107"/>
      <c r="DK782" s="112"/>
      <c r="DL782" s="107"/>
      <c r="DM782" s="107"/>
      <c r="DN782" s="112"/>
      <c r="DO782" s="107"/>
      <c r="DQ782" s="112"/>
      <c r="DR782" s="107"/>
      <c r="DU782" s="112"/>
      <c r="DV782" s="107"/>
      <c r="DW782" s="107"/>
      <c r="DX782" s="112"/>
      <c r="DY782" s="107"/>
      <c r="EA782" s="112"/>
      <c r="EB782" s="107"/>
      <c r="ED782" s="112"/>
      <c r="EE782" s="107"/>
      <c r="EH782" s="112"/>
      <c r="EI782" s="107"/>
      <c r="EJ782" s="107"/>
      <c r="EK782" s="112"/>
      <c r="EL782" s="107"/>
      <c r="EN782" s="112"/>
      <c r="EO782" s="107"/>
      <c r="EQ782" s="112"/>
      <c r="ER782" s="107"/>
      <c r="ET782" s="112"/>
      <c r="EU782" s="107"/>
      <c r="EW782" s="112"/>
      <c r="EX782" s="107"/>
      <c r="EZ782" s="112"/>
      <c r="FA782" s="107"/>
      <c r="FC782" s="112"/>
      <c r="FD782" s="107"/>
      <c r="FG782" s="112"/>
      <c r="FH782" s="107"/>
      <c r="FI782" s="107"/>
      <c r="FJ782" s="112"/>
      <c r="FK782" s="107"/>
      <c r="FM782" s="53"/>
      <c r="FN782" s="112"/>
      <c r="FO782" s="107"/>
      <c r="FP782" s="107"/>
      <c r="FQ782" s="112"/>
      <c r="FR782" s="107"/>
      <c r="FS782" s="53"/>
      <c r="FT782" s="107"/>
      <c r="FU782" s="107"/>
      <c r="FV782" s="107"/>
      <c r="FW782" s="107"/>
      <c r="FX782" s="107"/>
      <c r="FY782" s="107"/>
      <c r="FZ782" s="107"/>
      <c r="GA782" s="107"/>
      <c r="GB782" s="53"/>
      <c r="GC782" s="107"/>
      <c r="GD782" s="107"/>
      <c r="GE782" s="270"/>
      <c r="GF782" s="270"/>
      <c r="GG782" s="270"/>
      <c r="GH782" s="270"/>
      <c r="GI782" s="270"/>
      <c r="GJ782" s="270"/>
      <c r="GK782" s="270"/>
      <c r="GL782" s="53"/>
      <c r="GM782" s="53"/>
      <c r="GN782" s="53"/>
      <c r="HK782" s="115"/>
      <c r="HL782" s="115"/>
      <c r="HN782" s="116"/>
      <c r="HO782" s="116"/>
      <c r="HP782" s="116"/>
      <c r="HQ782" s="117"/>
      <c r="HR782" s="118"/>
      <c r="HS782" s="105"/>
      <c r="HT782" s="119"/>
      <c r="HU782" s="119"/>
      <c r="HV782" s="119"/>
      <c r="HW782" s="119"/>
    </row>
    <row r="783" spans="1:231" hidden="1" x14ac:dyDescent="0.25">
      <c r="A783" s="110"/>
      <c r="B783" s="110"/>
      <c r="C783" s="107"/>
      <c r="D783" s="108"/>
      <c r="E783" s="109"/>
      <c r="F783" s="107"/>
      <c r="G783" s="107"/>
      <c r="H783" s="107"/>
      <c r="I783" s="107"/>
      <c r="J783" s="107"/>
      <c r="K783" s="107"/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Y783" s="107"/>
      <c r="Z783" s="107"/>
      <c r="AA783" s="107"/>
      <c r="AB783" s="110"/>
      <c r="AC783" s="110"/>
      <c r="AD783" s="107"/>
      <c r="AE783" s="107"/>
      <c r="AF783" s="107"/>
      <c r="AG783" s="107"/>
      <c r="AH783" s="107"/>
      <c r="AI783" s="107"/>
      <c r="AJ783" s="110"/>
      <c r="AK783" s="110"/>
      <c r="AL783" s="107"/>
      <c r="AM783" s="107"/>
      <c r="AN783" s="110"/>
      <c r="AO783" s="110"/>
      <c r="AP783" s="107"/>
      <c r="AQ783" s="107"/>
      <c r="AR783" s="107"/>
      <c r="AS783" s="107"/>
      <c r="AT783" s="107"/>
      <c r="AU783" s="111"/>
      <c r="AV783" s="111"/>
      <c r="AW783" s="111"/>
      <c r="AX783" s="111"/>
      <c r="AY783" s="111"/>
      <c r="AZ783" s="111"/>
      <c r="BA783" s="111"/>
      <c r="BB783" s="111"/>
      <c r="BC783" s="111"/>
      <c r="BD783" s="111"/>
      <c r="BH783" s="112"/>
      <c r="BI783" s="111"/>
      <c r="BJ783" s="112"/>
      <c r="BK783" s="112"/>
      <c r="BL783" s="111"/>
      <c r="BM783" s="112"/>
      <c r="BN783" s="112"/>
      <c r="BO783" s="111"/>
      <c r="BP783" s="112"/>
      <c r="BQ783" s="112"/>
      <c r="BR783" s="111"/>
      <c r="BU783" s="112"/>
      <c r="BV783" s="107"/>
      <c r="BW783" s="107"/>
      <c r="BX783" s="107"/>
      <c r="BY783" s="107"/>
      <c r="BZ783" s="107"/>
      <c r="CA783" s="107"/>
      <c r="CB783" s="107"/>
      <c r="CC783" s="107"/>
      <c r="CD783" s="107"/>
      <c r="CE783" s="107"/>
      <c r="CH783" s="112"/>
      <c r="CI783" s="107"/>
      <c r="CJ783" s="107"/>
      <c r="CK783" s="107"/>
      <c r="CL783" s="107"/>
      <c r="CM783" s="107"/>
      <c r="CN783" s="107"/>
      <c r="CO783" s="107"/>
      <c r="CP783" s="107"/>
      <c r="CQ783" s="107"/>
      <c r="CR783" s="107"/>
      <c r="CS783" s="107"/>
      <c r="CT783" s="107"/>
      <c r="CU783" s="107"/>
      <c r="CV783" s="107"/>
      <c r="CW783" s="107"/>
      <c r="CX783" s="112"/>
      <c r="CY783" s="107"/>
      <c r="CZ783" s="107"/>
      <c r="DA783" s="112"/>
      <c r="DB783" s="107"/>
      <c r="DC783" s="107"/>
      <c r="DD783" s="112"/>
      <c r="DE783" s="107"/>
      <c r="DF783" s="107"/>
      <c r="DH783" s="112"/>
      <c r="DI783" s="107"/>
      <c r="DJ783" s="107"/>
      <c r="DK783" s="112"/>
      <c r="DL783" s="107"/>
      <c r="DM783" s="107"/>
      <c r="DN783" s="112"/>
      <c r="DO783" s="107"/>
      <c r="DQ783" s="112"/>
      <c r="DR783" s="107"/>
      <c r="DU783" s="112"/>
      <c r="DV783" s="107"/>
      <c r="DW783" s="107"/>
      <c r="DX783" s="112"/>
      <c r="DY783" s="107"/>
      <c r="EA783" s="112"/>
      <c r="EB783" s="107"/>
      <c r="ED783" s="112"/>
      <c r="EE783" s="107"/>
      <c r="EH783" s="112"/>
      <c r="EI783" s="107"/>
      <c r="EJ783" s="107"/>
      <c r="EK783" s="112"/>
      <c r="EL783" s="107"/>
      <c r="EN783" s="112"/>
      <c r="EO783" s="107"/>
      <c r="EQ783" s="112"/>
      <c r="ER783" s="107"/>
      <c r="ET783" s="112"/>
      <c r="EU783" s="107"/>
      <c r="EW783" s="112"/>
      <c r="EX783" s="107"/>
      <c r="EZ783" s="112"/>
      <c r="FA783" s="107"/>
      <c r="FC783" s="112"/>
      <c r="FD783" s="107"/>
      <c r="FG783" s="112"/>
      <c r="FH783" s="107"/>
      <c r="FI783" s="107"/>
      <c r="FJ783" s="112"/>
      <c r="FK783" s="107"/>
      <c r="FM783" s="53"/>
      <c r="FN783" s="112"/>
      <c r="FO783" s="107"/>
      <c r="FP783" s="107"/>
      <c r="FQ783" s="112"/>
      <c r="FR783" s="107"/>
      <c r="FS783" s="53"/>
      <c r="FT783" s="107"/>
      <c r="FU783" s="107"/>
      <c r="FV783" s="107"/>
      <c r="FW783" s="107"/>
      <c r="FX783" s="107"/>
      <c r="FY783" s="107"/>
      <c r="FZ783" s="107"/>
      <c r="GA783" s="107"/>
      <c r="GB783" s="53"/>
      <c r="GC783" s="107"/>
      <c r="GD783" s="107"/>
      <c r="GE783" s="270"/>
      <c r="GF783" s="270"/>
      <c r="GG783" s="270"/>
      <c r="GH783" s="270"/>
      <c r="GI783" s="270"/>
      <c r="GJ783" s="270"/>
      <c r="GK783" s="270"/>
      <c r="GL783" s="53"/>
      <c r="GM783" s="53"/>
      <c r="GN783" s="53"/>
      <c r="HK783" s="115"/>
      <c r="HL783" s="115"/>
      <c r="HN783" s="116"/>
      <c r="HO783" s="116"/>
      <c r="HP783" s="116"/>
      <c r="HQ783" s="117"/>
      <c r="HR783" s="118"/>
      <c r="HS783" s="105"/>
      <c r="HT783" s="119"/>
      <c r="HU783" s="119"/>
      <c r="HV783" s="119"/>
      <c r="HW783" s="119"/>
    </row>
    <row r="784" spans="1:231" hidden="1" x14ac:dyDescent="0.25">
      <c r="A784" s="110"/>
      <c r="B784" s="110"/>
      <c r="C784" s="107"/>
      <c r="D784" s="108"/>
      <c r="E784" s="109"/>
      <c r="F784" s="107"/>
      <c r="G784" s="107"/>
      <c r="H784" s="107"/>
      <c r="I784" s="107"/>
      <c r="J784" s="107"/>
      <c r="K784" s="107"/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Y784" s="107"/>
      <c r="Z784" s="107"/>
      <c r="AA784" s="107"/>
      <c r="AB784" s="110"/>
      <c r="AC784" s="110"/>
      <c r="AD784" s="107"/>
      <c r="AE784" s="107"/>
      <c r="AF784" s="107"/>
      <c r="AG784" s="107"/>
      <c r="AH784" s="107"/>
      <c r="AI784" s="107"/>
      <c r="AJ784" s="110"/>
      <c r="AK784" s="110"/>
      <c r="AL784" s="107"/>
      <c r="AM784" s="107"/>
      <c r="AN784" s="110"/>
      <c r="AO784" s="110"/>
      <c r="AP784" s="107"/>
      <c r="AQ784" s="107"/>
      <c r="AR784" s="107"/>
      <c r="AS784" s="107"/>
      <c r="AT784" s="107"/>
      <c r="AU784" s="111"/>
      <c r="AV784" s="111"/>
      <c r="AW784" s="111"/>
      <c r="AX784" s="111"/>
      <c r="AY784" s="111"/>
      <c r="AZ784" s="111"/>
      <c r="BA784" s="111"/>
      <c r="BB784" s="111"/>
      <c r="BC784" s="111"/>
      <c r="BD784" s="111"/>
      <c r="BE784" s="107"/>
      <c r="BF784" s="107"/>
      <c r="BG784" s="107"/>
      <c r="BH784" s="112"/>
      <c r="BI784" s="111"/>
      <c r="BJ784" s="112"/>
      <c r="BK784" s="112"/>
      <c r="BL784" s="111"/>
      <c r="BM784" s="112"/>
      <c r="BN784" s="112"/>
      <c r="BO784" s="111"/>
      <c r="BP784" s="112"/>
      <c r="BQ784" s="112"/>
      <c r="BR784" s="111"/>
      <c r="BS784" s="107"/>
      <c r="BT784" s="107"/>
      <c r="BU784" s="112"/>
      <c r="BV784" s="107"/>
      <c r="BW784" s="107"/>
      <c r="BX784" s="107"/>
      <c r="BY784" s="107"/>
      <c r="BZ784" s="107"/>
      <c r="CA784" s="107"/>
      <c r="CB784" s="107"/>
      <c r="CC784" s="107"/>
      <c r="CD784" s="107"/>
      <c r="CE784" s="107"/>
      <c r="CF784" s="107"/>
      <c r="CG784" s="107"/>
      <c r="CH784" s="112"/>
      <c r="CI784" s="107"/>
      <c r="CJ784" s="107"/>
      <c r="CK784" s="107"/>
      <c r="CL784" s="107"/>
      <c r="CM784" s="107"/>
      <c r="CN784" s="107"/>
      <c r="CO784" s="107"/>
      <c r="CP784" s="107"/>
      <c r="CQ784" s="107"/>
      <c r="CR784" s="107"/>
      <c r="CS784" s="107"/>
      <c r="CT784" s="107"/>
      <c r="CU784" s="107"/>
      <c r="CV784" s="107"/>
      <c r="CW784" s="107"/>
      <c r="CX784" s="112"/>
      <c r="CY784" s="107"/>
      <c r="CZ784" s="107"/>
      <c r="DA784" s="112"/>
      <c r="DB784" s="107"/>
      <c r="DC784" s="107"/>
      <c r="DD784" s="112"/>
      <c r="DE784" s="107"/>
      <c r="DF784" s="107"/>
      <c r="DG784" s="107"/>
      <c r="DH784" s="112"/>
      <c r="DI784" s="107"/>
      <c r="DJ784" s="107"/>
      <c r="DK784" s="112"/>
      <c r="DL784" s="107"/>
      <c r="DM784" s="107"/>
      <c r="DN784" s="112"/>
      <c r="DO784" s="107"/>
      <c r="DP784" s="107"/>
      <c r="DQ784" s="112"/>
      <c r="DR784" s="107"/>
      <c r="DS784" s="107"/>
      <c r="DT784" s="107"/>
      <c r="DU784" s="112"/>
      <c r="DV784" s="107"/>
      <c r="DW784" s="107"/>
      <c r="DX784" s="112"/>
      <c r="DY784" s="107"/>
      <c r="DZ784" s="107"/>
      <c r="EA784" s="112"/>
      <c r="EB784" s="107"/>
      <c r="EC784" s="107"/>
      <c r="ED784" s="112"/>
      <c r="EE784" s="107"/>
      <c r="EF784" s="107"/>
      <c r="EG784" s="107"/>
      <c r="EH784" s="112"/>
      <c r="EI784" s="107"/>
      <c r="EJ784" s="107"/>
      <c r="EK784" s="112"/>
      <c r="EL784" s="107"/>
      <c r="EM784" s="107"/>
      <c r="EN784" s="112"/>
      <c r="EO784" s="107"/>
      <c r="EP784" s="107"/>
      <c r="EQ784" s="112"/>
      <c r="ER784" s="107"/>
      <c r="ES784" s="107"/>
      <c r="ET784" s="112"/>
      <c r="EU784" s="107"/>
      <c r="EV784" s="107"/>
      <c r="EW784" s="112"/>
      <c r="EX784" s="107"/>
      <c r="EY784" s="107"/>
      <c r="EZ784" s="112"/>
      <c r="FA784" s="107"/>
      <c r="FB784" s="107"/>
      <c r="FC784" s="112"/>
      <c r="FD784" s="107"/>
      <c r="FE784" s="107"/>
      <c r="FF784" s="107"/>
      <c r="FG784" s="112"/>
      <c r="FH784" s="107"/>
      <c r="FI784" s="107"/>
      <c r="FJ784" s="112"/>
      <c r="FK784" s="107"/>
      <c r="FL784" s="107"/>
      <c r="FM784" s="107"/>
      <c r="FN784" s="112"/>
      <c r="FO784" s="107"/>
      <c r="FP784" s="107"/>
      <c r="FQ784" s="112"/>
      <c r="FR784" s="107"/>
      <c r="FS784" s="107"/>
      <c r="FT784" s="107"/>
      <c r="FU784" s="107"/>
      <c r="FV784" s="107"/>
      <c r="FW784" s="107"/>
      <c r="FX784" s="107"/>
      <c r="FY784" s="107"/>
      <c r="FZ784" s="107"/>
      <c r="GA784" s="107"/>
      <c r="GB784" s="107"/>
      <c r="GC784" s="107"/>
      <c r="GD784" s="107"/>
      <c r="GE784" s="113"/>
      <c r="GF784" s="113"/>
      <c r="GG784" s="113"/>
      <c r="GH784" s="113"/>
      <c r="GI784" s="113"/>
      <c r="GJ784" s="113"/>
      <c r="GK784" s="113"/>
      <c r="GL784" s="107"/>
      <c r="GM784" s="107"/>
      <c r="GN784" s="107"/>
      <c r="HK784" s="115"/>
      <c r="HL784" s="115"/>
      <c r="HN784" s="116"/>
      <c r="HO784" s="116"/>
      <c r="HP784" s="116"/>
      <c r="HQ784" s="117"/>
      <c r="HR784" s="118"/>
      <c r="HS784" s="105"/>
      <c r="HT784" s="119"/>
      <c r="HU784" s="119"/>
      <c r="HV784" s="119"/>
      <c r="HW784" s="119"/>
    </row>
    <row r="785" spans="1:231" hidden="1" x14ac:dyDescent="0.25">
      <c r="A785" s="110"/>
      <c r="B785" s="110"/>
      <c r="C785" s="107"/>
      <c r="D785" s="108"/>
      <c r="E785" s="109"/>
      <c r="F785" s="107"/>
      <c r="G785" s="107"/>
      <c r="H785" s="107"/>
      <c r="I785" s="107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Y785" s="107"/>
      <c r="Z785" s="107"/>
      <c r="AA785" s="107"/>
      <c r="AB785" s="110"/>
      <c r="AC785" s="110"/>
      <c r="AD785" s="107"/>
      <c r="AE785" s="107"/>
      <c r="AF785" s="107"/>
      <c r="AG785" s="107"/>
      <c r="AH785" s="107"/>
      <c r="AI785" s="107"/>
      <c r="AJ785" s="110"/>
      <c r="AK785" s="110"/>
      <c r="AL785" s="107"/>
      <c r="AM785" s="107"/>
      <c r="AN785" s="110"/>
      <c r="AO785" s="110"/>
      <c r="AP785" s="107"/>
      <c r="AQ785" s="107"/>
      <c r="AR785" s="107"/>
      <c r="AS785" s="107"/>
      <c r="AT785" s="107"/>
      <c r="AU785" s="111"/>
      <c r="AV785" s="111"/>
      <c r="AW785" s="111"/>
      <c r="AX785" s="111"/>
      <c r="AY785" s="111"/>
      <c r="AZ785" s="111"/>
      <c r="BA785" s="111"/>
      <c r="BB785" s="111"/>
      <c r="BC785" s="111"/>
      <c r="BD785" s="111"/>
      <c r="BE785" s="107"/>
      <c r="BF785" s="107"/>
      <c r="BG785" s="107"/>
      <c r="BH785" s="112"/>
      <c r="BI785" s="111"/>
      <c r="BJ785" s="112"/>
      <c r="BK785" s="112"/>
      <c r="BL785" s="111"/>
      <c r="BM785" s="112"/>
      <c r="BN785" s="112"/>
      <c r="BO785" s="111"/>
      <c r="BP785" s="112"/>
      <c r="BQ785" s="112"/>
      <c r="BR785" s="111"/>
      <c r="BS785" s="107"/>
      <c r="BT785" s="107"/>
      <c r="BU785" s="112"/>
      <c r="BV785" s="107"/>
      <c r="BW785" s="107"/>
      <c r="BX785" s="107"/>
      <c r="BY785" s="107"/>
      <c r="BZ785" s="107"/>
      <c r="CA785" s="107"/>
      <c r="CB785" s="107"/>
      <c r="CC785" s="107"/>
      <c r="CD785" s="107"/>
      <c r="CE785" s="107"/>
      <c r="CF785" s="107"/>
      <c r="CG785" s="107"/>
      <c r="CH785" s="112"/>
      <c r="CI785" s="107"/>
      <c r="CJ785" s="107"/>
      <c r="CK785" s="107"/>
      <c r="CL785" s="107"/>
      <c r="CM785" s="107"/>
      <c r="CN785" s="107"/>
      <c r="CO785" s="107"/>
      <c r="CP785" s="107"/>
      <c r="CQ785" s="107"/>
      <c r="CR785" s="107"/>
      <c r="CS785" s="107"/>
      <c r="CT785" s="107"/>
      <c r="CU785" s="107"/>
      <c r="CV785" s="107"/>
      <c r="CW785" s="107"/>
      <c r="CX785" s="112"/>
      <c r="CY785" s="107"/>
      <c r="CZ785" s="107"/>
      <c r="DA785" s="112"/>
      <c r="DB785" s="107"/>
      <c r="DC785" s="107"/>
      <c r="DD785" s="112"/>
      <c r="DE785" s="107"/>
      <c r="DF785" s="107"/>
      <c r="DG785" s="107"/>
      <c r="DH785" s="112"/>
      <c r="DI785" s="107"/>
      <c r="DJ785" s="107"/>
      <c r="DK785" s="112"/>
      <c r="DL785" s="107"/>
      <c r="DM785" s="107"/>
      <c r="DN785" s="112"/>
      <c r="DO785" s="107"/>
      <c r="DP785" s="107"/>
      <c r="DQ785" s="112"/>
      <c r="DR785" s="107"/>
      <c r="DS785" s="107"/>
      <c r="DT785" s="107"/>
      <c r="DU785" s="112"/>
      <c r="DV785" s="107"/>
      <c r="DW785" s="107"/>
      <c r="DX785" s="112"/>
      <c r="DY785" s="107"/>
      <c r="DZ785" s="107"/>
      <c r="EA785" s="112"/>
      <c r="EB785" s="107"/>
      <c r="EC785" s="107"/>
      <c r="ED785" s="112"/>
      <c r="EE785" s="107"/>
      <c r="EF785" s="107"/>
      <c r="EG785" s="107"/>
      <c r="EH785" s="112"/>
      <c r="EI785" s="107"/>
      <c r="EJ785" s="107"/>
      <c r="EK785" s="112"/>
      <c r="EL785" s="107"/>
      <c r="EM785" s="107"/>
      <c r="EN785" s="112"/>
      <c r="EO785" s="107"/>
      <c r="EP785" s="107"/>
      <c r="EQ785" s="112"/>
      <c r="ER785" s="107"/>
      <c r="ES785" s="107"/>
      <c r="ET785" s="112"/>
      <c r="EU785" s="107"/>
      <c r="EV785" s="107"/>
      <c r="EW785" s="112"/>
      <c r="EX785" s="107"/>
      <c r="EY785" s="107"/>
      <c r="EZ785" s="112"/>
      <c r="FA785" s="107"/>
      <c r="FB785" s="107"/>
      <c r="FC785" s="112"/>
      <c r="FD785" s="107"/>
      <c r="FE785" s="107"/>
      <c r="FF785" s="107"/>
      <c r="FG785" s="112"/>
      <c r="FH785" s="107"/>
      <c r="FI785" s="107"/>
      <c r="FJ785" s="112"/>
      <c r="FK785" s="107"/>
      <c r="FL785" s="107"/>
      <c r="FM785" s="107"/>
      <c r="FN785" s="112"/>
      <c r="FO785" s="107"/>
      <c r="FP785" s="107"/>
      <c r="FQ785" s="112"/>
      <c r="FR785" s="107"/>
      <c r="FS785" s="107"/>
      <c r="FT785" s="107"/>
      <c r="FU785" s="107"/>
      <c r="FV785" s="107"/>
      <c r="FW785" s="107"/>
      <c r="FX785" s="107"/>
      <c r="FY785" s="107"/>
      <c r="FZ785" s="107"/>
      <c r="GA785" s="107"/>
      <c r="GB785" s="107"/>
      <c r="GC785" s="107"/>
      <c r="GD785" s="107"/>
      <c r="GE785" s="113"/>
      <c r="GF785" s="113"/>
      <c r="GG785" s="113"/>
      <c r="GH785" s="113"/>
      <c r="GI785" s="113"/>
      <c r="GJ785" s="113"/>
      <c r="GK785" s="113"/>
      <c r="GL785" s="107"/>
      <c r="GM785" s="107"/>
      <c r="GN785" s="107"/>
      <c r="HK785" s="115"/>
      <c r="HL785" s="115"/>
      <c r="HN785" s="116"/>
      <c r="HO785" s="116"/>
      <c r="HP785" s="116"/>
      <c r="HQ785" s="117"/>
      <c r="HR785" s="118"/>
      <c r="HS785" s="105"/>
      <c r="HT785" s="119"/>
      <c r="HU785" s="119"/>
      <c r="HV785" s="119"/>
      <c r="HW785" s="119"/>
    </row>
    <row r="786" spans="1:231" hidden="1" x14ac:dyDescent="0.25">
      <c r="A786" s="110"/>
      <c r="B786" s="110"/>
      <c r="C786" s="107"/>
      <c r="D786" s="108"/>
      <c r="E786" s="109"/>
      <c r="F786" s="107"/>
      <c r="G786" s="107"/>
      <c r="H786" s="107"/>
      <c r="I786" s="107"/>
      <c r="J786" s="107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Y786" s="107"/>
      <c r="Z786" s="107"/>
      <c r="AA786" s="107"/>
      <c r="AB786" s="110"/>
      <c r="AC786" s="110"/>
      <c r="AD786" s="107"/>
      <c r="AE786" s="107"/>
      <c r="AF786" s="107"/>
      <c r="AG786" s="107"/>
      <c r="AH786" s="107"/>
      <c r="AI786" s="107"/>
      <c r="AJ786" s="110"/>
      <c r="AK786" s="110"/>
      <c r="AL786" s="107"/>
      <c r="AM786" s="107"/>
      <c r="AN786" s="110"/>
      <c r="AO786" s="110"/>
      <c r="AP786" s="107"/>
      <c r="AQ786" s="107"/>
      <c r="AR786" s="107"/>
      <c r="AS786" s="107"/>
      <c r="AT786" s="107"/>
      <c r="AU786" s="111"/>
      <c r="AV786" s="111"/>
      <c r="AW786" s="111"/>
      <c r="AX786" s="111"/>
      <c r="AY786" s="111"/>
      <c r="AZ786" s="111"/>
      <c r="BA786" s="111"/>
      <c r="BB786" s="111"/>
      <c r="BC786" s="111"/>
      <c r="BD786" s="111"/>
      <c r="BE786" s="107"/>
      <c r="BF786" s="107"/>
      <c r="BG786" s="107"/>
      <c r="BH786" s="112"/>
      <c r="BI786" s="111"/>
      <c r="BJ786" s="112"/>
      <c r="BK786" s="112"/>
      <c r="BL786" s="111"/>
      <c r="BM786" s="112"/>
      <c r="BN786" s="112"/>
      <c r="BO786" s="111"/>
      <c r="BP786" s="112"/>
      <c r="BQ786" s="112"/>
      <c r="BR786" s="111"/>
      <c r="BS786" s="107"/>
      <c r="BT786" s="107"/>
      <c r="BU786" s="112"/>
      <c r="BV786" s="107"/>
      <c r="BW786" s="107"/>
      <c r="BX786" s="107"/>
      <c r="BY786" s="107"/>
      <c r="BZ786" s="107"/>
      <c r="CA786" s="107"/>
      <c r="CB786" s="107"/>
      <c r="CC786" s="107"/>
      <c r="CD786" s="107"/>
      <c r="CE786" s="107"/>
      <c r="CF786" s="107"/>
      <c r="CG786" s="107"/>
      <c r="CH786" s="112"/>
      <c r="CI786" s="107"/>
      <c r="CJ786" s="107"/>
      <c r="CK786" s="107"/>
      <c r="CL786" s="107"/>
      <c r="CM786" s="107"/>
      <c r="CN786" s="107"/>
      <c r="CO786" s="107"/>
      <c r="CP786" s="107"/>
      <c r="CQ786" s="107"/>
      <c r="CR786" s="107"/>
      <c r="CS786" s="107"/>
      <c r="CT786" s="107"/>
      <c r="CU786" s="107"/>
      <c r="CV786" s="107"/>
      <c r="CW786" s="107"/>
      <c r="CX786" s="112"/>
      <c r="CY786" s="107"/>
      <c r="CZ786" s="107"/>
      <c r="DA786" s="112"/>
      <c r="DB786" s="107"/>
      <c r="DC786" s="107"/>
      <c r="DD786" s="112"/>
      <c r="DE786" s="107"/>
      <c r="DF786" s="107"/>
      <c r="DG786" s="107"/>
      <c r="DH786" s="112"/>
      <c r="DI786" s="107"/>
      <c r="DJ786" s="107"/>
      <c r="DK786" s="112"/>
      <c r="DL786" s="107"/>
      <c r="DM786" s="107"/>
      <c r="DN786" s="112"/>
      <c r="DO786" s="107"/>
      <c r="DP786" s="107"/>
      <c r="DQ786" s="112"/>
      <c r="DR786" s="107"/>
      <c r="DS786" s="107"/>
      <c r="DT786" s="107"/>
      <c r="DU786" s="112"/>
      <c r="DV786" s="107"/>
      <c r="DW786" s="107"/>
      <c r="DX786" s="112"/>
      <c r="DY786" s="107"/>
      <c r="DZ786" s="107"/>
      <c r="EA786" s="112"/>
      <c r="EB786" s="107"/>
      <c r="EC786" s="107"/>
      <c r="ED786" s="112"/>
      <c r="EE786" s="107"/>
      <c r="EF786" s="107"/>
      <c r="EG786" s="107"/>
      <c r="EH786" s="112"/>
      <c r="EI786" s="107"/>
      <c r="EJ786" s="107"/>
      <c r="EK786" s="112"/>
      <c r="EL786" s="107"/>
      <c r="EM786" s="107"/>
      <c r="EN786" s="112"/>
      <c r="EO786" s="107"/>
      <c r="EP786" s="107"/>
      <c r="EQ786" s="112"/>
      <c r="ER786" s="107"/>
      <c r="ES786" s="107"/>
      <c r="ET786" s="112"/>
      <c r="EU786" s="107"/>
      <c r="EV786" s="107"/>
      <c r="EW786" s="112"/>
      <c r="EX786" s="107"/>
      <c r="EY786" s="107"/>
      <c r="EZ786" s="112"/>
      <c r="FA786" s="107"/>
      <c r="FB786" s="107"/>
      <c r="FC786" s="112"/>
      <c r="FD786" s="107"/>
      <c r="FE786" s="107"/>
      <c r="FF786" s="107"/>
      <c r="FG786" s="112"/>
      <c r="FH786" s="107"/>
      <c r="FI786" s="107"/>
      <c r="FJ786" s="112"/>
      <c r="FK786" s="107"/>
      <c r="FL786" s="107"/>
      <c r="FM786" s="107"/>
      <c r="FN786" s="112"/>
      <c r="FO786" s="107"/>
      <c r="FP786" s="107"/>
      <c r="FQ786" s="112"/>
      <c r="FR786" s="107"/>
      <c r="FS786" s="107"/>
      <c r="FT786" s="107"/>
      <c r="FU786" s="107"/>
      <c r="FV786" s="107"/>
      <c r="FW786" s="107"/>
      <c r="FX786" s="107"/>
      <c r="FY786" s="107"/>
      <c r="FZ786" s="107"/>
      <c r="GA786" s="107"/>
      <c r="GB786" s="107"/>
      <c r="GC786" s="107"/>
      <c r="GD786" s="107"/>
      <c r="GE786" s="113"/>
      <c r="GF786" s="113"/>
      <c r="GG786" s="113"/>
      <c r="GH786" s="113"/>
      <c r="GI786" s="113"/>
      <c r="GJ786" s="113"/>
      <c r="GK786" s="113"/>
      <c r="GL786" s="107"/>
      <c r="GM786" s="107"/>
      <c r="GN786" s="107"/>
      <c r="HK786" s="115"/>
      <c r="HL786" s="115"/>
      <c r="HN786" s="116"/>
      <c r="HO786" s="116"/>
      <c r="HP786" s="116"/>
      <c r="HQ786" s="117"/>
      <c r="HR786" s="118"/>
      <c r="HS786" s="105"/>
      <c r="HT786" s="119"/>
      <c r="HU786" s="119"/>
      <c r="HV786" s="119"/>
      <c r="HW786" s="119"/>
    </row>
    <row r="787" spans="1:231" hidden="1" x14ac:dyDescent="0.25">
      <c r="A787" s="110"/>
      <c r="B787" s="110"/>
      <c r="C787" s="107"/>
      <c r="D787" s="108"/>
      <c r="E787" s="109"/>
      <c r="F787" s="107"/>
      <c r="G787" s="107"/>
      <c r="H787" s="107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Y787" s="107"/>
      <c r="Z787" s="107"/>
      <c r="AA787" s="107"/>
      <c r="AB787" s="110"/>
      <c r="AC787" s="110"/>
      <c r="AD787" s="107"/>
      <c r="AE787" s="107"/>
      <c r="AF787" s="107"/>
      <c r="AG787" s="107"/>
      <c r="AH787" s="107"/>
      <c r="AI787" s="107"/>
      <c r="AJ787" s="110"/>
      <c r="AK787" s="110"/>
      <c r="AL787" s="107"/>
      <c r="AM787" s="107"/>
      <c r="AN787" s="110"/>
      <c r="AO787" s="110"/>
      <c r="AP787" s="107"/>
      <c r="AQ787" s="107"/>
      <c r="AR787" s="107"/>
      <c r="AS787" s="107"/>
      <c r="AT787" s="107"/>
      <c r="AU787" s="111"/>
      <c r="AV787" s="111"/>
      <c r="AW787" s="111"/>
      <c r="AX787" s="111"/>
      <c r="AY787" s="111"/>
      <c r="AZ787" s="111"/>
      <c r="BA787" s="111"/>
      <c r="BB787" s="111"/>
      <c r="BC787" s="111"/>
      <c r="BD787" s="111"/>
      <c r="BE787" s="107"/>
      <c r="BF787" s="107"/>
      <c r="BG787" s="107"/>
      <c r="BH787" s="112"/>
      <c r="BI787" s="111"/>
      <c r="BJ787" s="112"/>
      <c r="BK787" s="112"/>
      <c r="BL787" s="111"/>
      <c r="BM787" s="112"/>
      <c r="BN787" s="112"/>
      <c r="BO787" s="111"/>
      <c r="BP787" s="112"/>
      <c r="BQ787" s="112"/>
      <c r="BR787" s="111"/>
      <c r="BS787" s="107"/>
      <c r="BT787" s="107"/>
      <c r="BU787" s="112"/>
      <c r="BV787" s="107"/>
      <c r="BW787" s="107"/>
      <c r="BX787" s="107"/>
      <c r="BY787" s="107"/>
      <c r="BZ787" s="107"/>
      <c r="CA787" s="107"/>
      <c r="CB787" s="107"/>
      <c r="CC787" s="107"/>
      <c r="CD787" s="107"/>
      <c r="CE787" s="107"/>
      <c r="CF787" s="107"/>
      <c r="CG787" s="107"/>
      <c r="CH787" s="112"/>
      <c r="CI787" s="107"/>
      <c r="CJ787" s="107"/>
      <c r="CK787" s="107"/>
      <c r="CL787" s="107"/>
      <c r="CM787" s="107"/>
      <c r="CN787" s="107"/>
      <c r="CO787" s="107"/>
      <c r="CP787" s="107"/>
      <c r="CQ787" s="107"/>
      <c r="CR787" s="107"/>
      <c r="CS787" s="107"/>
      <c r="CT787" s="107"/>
      <c r="CU787" s="107"/>
      <c r="CV787" s="107"/>
      <c r="CW787" s="107"/>
      <c r="CX787" s="112"/>
      <c r="CY787" s="107"/>
      <c r="CZ787" s="107"/>
      <c r="DA787" s="112"/>
      <c r="DB787" s="107"/>
      <c r="DC787" s="107"/>
      <c r="DD787" s="112"/>
      <c r="DE787" s="107"/>
      <c r="DF787" s="107"/>
      <c r="DG787" s="107"/>
      <c r="DH787" s="112"/>
      <c r="DI787" s="107"/>
      <c r="DJ787" s="107"/>
      <c r="DK787" s="112"/>
      <c r="DL787" s="107"/>
      <c r="DM787" s="107"/>
      <c r="DN787" s="112"/>
      <c r="DO787" s="107"/>
      <c r="DP787" s="107"/>
      <c r="DQ787" s="112"/>
      <c r="DR787" s="107"/>
      <c r="DS787" s="107"/>
      <c r="DT787" s="107"/>
      <c r="DU787" s="112"/>
      <c r="DV787" s="107"/>
      <c r="DW787" s="107"/>
      <c r="DX787" s="112"/>
      <c r="DY787" s="107"/>
      <c r="DZ787" s="107"/>
      <c r="EA787" s="112"/>
      <c r="EB787" s="107"/>
      <c r="EC787" s="107"/>
      <c r="ED787" s="112"/>
      <c r="EE787" s="107"/>
      <c r="EF787" s="107"/>
      <c r="EG787" s="107"/>
      <c r="EH787" s="112"/>
      <c r="EI787" s="107"/>
      <c r="EJ787" s="107"/>
      <c r="EK787" s="112"/>
      <c r="EL787" s="107"/>
      <c r="EM787" s="107"/>
      <c r="EN787" s="112"/>
      <c r="EO787" s="107"/>
      <c r="EP787" s="107"/>
      <c r="EQ787" s="112"/>
      <c r="ER787" s="107"/>
      <c r="ES787" s="107"/>
      <c r="ET787" s="112"/>
      <c r="EU787" s="107"/>
      <c r="EV787" s="107"/>
      <c r="EW787" s="112"/>
      <c r="EX787" s="107"/>
      <c r="EY787" s="107"/>
      <c r="EZ787" s="112"/>
      <c r="FA787" s="107"/>
      <c r="FB787" s="107"/>
      <c r="FC787" s="112"/>
      <c r="FD787" s="107"/>
      <c r="FE787" s="107"/>
      <c r="FF787" s="107"/>
      <c r="FG787" s="112"/>
      <c r="FH787" s="107"/>
      <c r="FI787" s="107"/>
      <c r="FJ787" s="112"/>
      <c r="FK787" s="107"/>
      <c r="FL787" s="107"/>
      <c r="FM787" s="107"/>
      <c r="FN787" s="112"/>
      <c r="FO787" s="107"/>
      <c r="FP787" s="107"/>
      <c r="FQ787" s="112"/>
      <c r="FR787" s="107"/>
      <c r="FS787" s="107"/>
      <c r="FT787" s="107"/>
      <c r="FU787" s="107"/>
      <c r="FV787" s="107"/>
      <c r="FW787" s="107"/>
      <c r="FX787" s="107"/>
      <c r="FY787" s="107"/>
      <c r="FZ787" s="107"/>
      <c r="GA787" s="107"/>
      <c r="GB787" s="107"/>
      <c r="GC787" s="107"/>
      <c r="GD787" s="107"/>
      <c r="GE787" s="113"/>
      <c r="GF787" s="113"/>
      <c r="GG787" s="113"/>
      <c r="GH787" s="113"/>
      <c r="GI787" s="113"/>
      <c r="GJ787" s="113"/>
      <c r="GK787" s="113"/>
      <c r="GL787" s="107"/>
      <c r="GM787" s="107"/>
      <c r="GN787" s="107"/>
      <c r="HK787" s="115"/>
      <c r="HL787" s="115"/>
      <c r="HN787" s="116"/>
      <c r="HO787" s="116"/>
      <c r="HP787" s="116"/>
      <c r="HQ787" s="117"/>
      <c r="HR787" s="118"/>
      <c r="HS787" s="105"/>
      <c r="HT787" s="119"/>
      <c r="HU787" s="119"/>
      <c r="HV787" s="119"/>
      <c r="HW787" s="119"/>
    </row>
    <row r="788" spans="1:231" hidden="1" x14ac:dyDescent="0.25">
      <c r="A788" s="110"/>
      <c r="B788" s="110"/>
      <c r="C788" s="107"/>
      <c r="D788" s="108"/>
      <c r="E788" s="109"/>
      <c r="F788" s="107"/>
      <c r="G788" s="107"/>
      <c r="H788" s="107"/>
      <c r="I788" s="107"/>
      <c r="J788" s="107"/>
      <c r="K788" s="107"/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Y788" s="107"/>
      <c r="Z788" s="107"/>
      <c r="AA788" s="107"/>
      <c r="AB788" s="110"/>
      <c r="AC788" s="110"/>
      <c r="AD788" s="107"/>
      <c r="AE788" s="107"/>
      <c r="AF788" s="107"/>
      <c r="AG788" s="107"/>
      <c r="AH788" s="107"/>
      <c r="AI788" s="107"/>
      <c r="AJ788" s="110"/>
      <c r="AK788" s="110"/>
      <c r="AL788" s="107"/>
      <c r="AM788" s="107"/>
      <c r="AN788" s="110"/>
      <c r="AO788" s="110"/>
      <c r="AP788" s="107"/>
      <c r="AQ788" s="107"/>
      <c r="AR788" s="107"/>
      <c r="AS788" s="107"/>
      <c r="AT788" s="107"/>
      <c r="AU788" s="111"/>
      <c r="AV788" s="111"/>
      <c r="AW788" s="111"/>
      <c r="AX788" s="111"/>
      <c r="AY788" s="111"/>
      <c r="AZ788" s="111"/>
      <c r="BA788" s="111"/>
      <c r="BB788" s="111"/>
      <c r="BC788" s="111"/>
      <c r="BD788" s="111"/>
      <c r="BH788" s="112"/>
      <c r="BI788" s="111"/>
      <c r="BJ788" s="112"/>
      <c r="BK788" s="112"/>
      <c r="BL788" s="111"/>
      <c r="BM788" s="112"/>
      <c r="BN788" s="112"/>
      <c r="BO788" s="111"/>
      <c r="BP788" s="112"/>
      <c r="BQ788" s="112"/>
      <c r="BR788" s="111"/>
      <c r="BU788" s="112"/>
      <c r="BV788" s="107"/>
      <c r="BW788" s="107"/>
      <c r="BX788" s="107"/>
      <c r="BY788" s="107"/>
      <c r="BZ788" s="107"/>
      <c r="CA788" s="107"/>
      <c r="CB788" s="107"/>
      <c r="CC788" s="107"/>
      <c r="CD788" s="107"/>
      <c r="CE788" s="107"/>
      <c r="CH788" s="112"/>
      <c r="CI788" s="107"/>
      <c r="CJ788" s="107"/>
      <c r="CK788" s="107"/>
      <c r="CL788" s="107"/>
      <c r="CM788" s="107"/>
      <c r="CN788" s="107"/>
      <c r="CO788" s="107"/>
      <c r="CP788" s="107"/>
      <c r="CQ788" s="107"/>
      <c r="CR788" s="107"/>
      <c r="CS788" s="107"/>
      <c r="CT788" s="107"/>
      <c r="CU788" s="107"/>
      <c r="CV788" s="107"/>
      <c r="CW788" s="107"/>
      <c r="CX788" s="112"/>
      <c r="CY788" s="107"/>
      <c r="CZ788" s="107"/>
      <c r="DA788" s="112"/>
      <c r="DB788" s="107"/>
      <c r="DC788" s="107"/>
      <c r="DD788" s="112"/>
      <c r="DE788" s="107"/>
      <c r="DF788" s="107"/>
      <c r="DH788" s="112"/>
      <c r="DI788" s="107"/>
      <c r="DJ788" s="107"/>
      <c r="DK788" s="112"/>
      <c r="DL788" s="107"/>
      <c r="DM788" s="107"/>
      <c r="DN788" s="112"/>
      <c r="DO788" s="107"/>
      <c r="DQ788" s="112"/>
      <c r="DR788" s="107"/>
      <c r="DU788" s="112"/>
      <c r="DV788" s="107"/>
      <c r="DW788" s="107"/>
      <c r="DX788" s="112"/>
      <c r="DY788" s="107"/>
      <c r="EA788" s="112"/>
      <c r="EB788" s="107"/>
      <c r="ED788" s="112"/>
      <c r="EE788" s="107"/>
      <c r="EH788" s="112"/>
      <c r="EI788" s="107"/>
      <c r="EJ788" s="107"/>
      <c r="EK788" s="112"/>
      <c r="EL788" s="107"/>
      <c r="EN788" s="112"/>
      <c r="EO788" s="107"/>
      <c r="EQ788" s="112"/>
      <c r="ER788" s="107"/>
      <c r="ET788" s="112"/>
      <c r="EU788" s="107"/>
      <c r="EW788" s="112"/>
      <c r="EX788" s="107"/>
      <c r="EZ788" s="112"/>
      <c r="FA788" s="107"/>
      <c r="FC788" s="112"/>
      <c r="FD788" s="107"/>
      <c r="FG788" s="112"/>
      <c r="FH788" s="107"/>
      <c r="FI788" s="107"/>
      <c r="FJ788" s="112"/>
      <c r="FK788" s="107"/>
      <c r="FM788" s="53"/>
      <c r="FN788" s="112"/>
      <c r="FO788" s="107"/>
      <c r="FP788" s="107"/>
      <c r="FQ788" s="112"/>
      <c r="FR788" s="107"/>
      <c r="FS788" s="53"/>
      <c r="FT788" s="107"/>
      <c r="FU788" s="107"/>
      <c r="FV788" s="107"/>
      <c r="FW788" s="107"/>
      <c r="FX788" s="107"/>
      <c r="FY788" s="107"/>
      <c r="FZ788" s="107"/>
      <c r="GA788" s="107"/>
      <c r="GB788" s="53"/>
      <c r="GC788" s="107"/>
      <c r="GD788" s="107"/>
      <c r="GE788" s="270"/>
      <c r="GF788" s="270"/>
      <c r="GG788" s="270"/>
      <c r="GH788" s="270"/>
      <c r="GI788" s="270"/>
      <c r="GJ788" s="270"/>
      <c r="GK788" s="270"/>
      <c r="GL788" s="53"/>
      <c r="GM788" s="53"/>
      <c r="GN788" s="53"/>
      <c r="HK788" s="115"/>
      <c r="HL788" s="115"/>
      <c r="HN788" s="116"/>
      <c r="HO788" s="116"/>
      <c r="HP788" s="116"/>
      <c r="HQ788" s="117"/>
      <c r="HR788" s="118"/>
      <c r="HS788" s="105"/>
      <c r="HT788" s="119"/>
      <c r="HU788" s="119"/>
      <c r="HV788" s="119"/>
      <c r="HW788" s="119"/>
    </row>
    <row r="789" spans="1:231" hidden="1" x14ac:dyDescent="0.25">
      <c r="A789" s="110"/>
      <c r="B789" s="110"/>
      <c r="C789" s="107"/>
      <c r="D789" s="108"/>
      <c r="E789" s="109"/>
      <c r="F789" s="107"/>
      <c r="G789" s="107"/>
      <c r="H789" s="107"/>
      <c r="I789" s="107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Y789" s="107"/>
      <c r="Z789" s="107"/>
      <c r="AA789" s="107"/>
      <c r="AB789" s="110"/>
      <c r="AC789" s="110"/>
      <c r="AD789" s="107"/>
      <c r="AE789" s="107"/>
      <c r="AF789" s="107"/>
      <c r="AG789" s="107"/>
      <c r="AH789" s="107"/>
      <c r="AI789" s="107"/>
      <c r="AJ789" s="110"/>
      <c r="AK789" s="110"/>
      <c r="AL789" s="107"/>
      <c r="AM789" s="107"/>
      <c r="AN789" s="110"/>
      <c r="AO789" s="110"/>
      <c r="AP789" s="107"/>
      <c r="AQ789" s="107"/>
      <c r="AR789" s="107"/>
      <c r="AS789" s="107"/>
      <c r="AT789" s="107"/>
      <c r="AU789" s="111"/>
      <c r="AV789" s="111"/>
      <c r="AW789" s="111"/>
      <c r="AX789" s="111"/>
      <c r="AY789" s="111"/>
      <c r="AZ789" s="111"/>
      <c r="BA789" s="111"/>
      <c r="BB789" s="111"/>
      <c r="BC789" s="111"/>
      <c r="BD789" s="111"/>
      <c r="BH789" s="112"/>
      <c r="BI789" s="111"/>
      <c r="BJ789" s="112"/>
      <c r="BK789" s="112"/>
      <c r="BL789" s="111"/>
      <c r="BM789" s="112"/>
      <c r="BN789" s="112"/>
      <c r="BO789" s="111"/>
      <c r="BP789" s="112"/>
      <c r="BQ789" s="112"/>
      <c r="BR789" s="111"/>
      <c r="BU789" s="112"/>
      <c r="BV789" s="107"/>
      <c r="BW789" s="107"/>
      <c r="BX789" s="107"/>
      <c r="BY789" s="107"/>
      <c r="BZ789" s="107"/>
      <c r="CA789" s="107"/>
      <c r="CB789" s="107"/>
      <c r="CC789" s="107"/>
      <c r="CD789" s="107"/>
      <c r="CE789" s="107"/>
      <c r="CH789" s="112"/>
      <c r="CI789" s="107"/>
      <c r="CJ789" s="107"/>
      <c r="CK789" s="107"/>
      <c r="CL789" s="107"/>
      <c r="CM789" s="107"/>
      <c r="CN789" s="107"/>
      <c r="CO789" s="107"/>
      <c r="CP789" s="107"/>
      <c r="CQ789" s="107"/>
      <c r="CR789" s="107"/>
      <c r="CS789" s="107"/>
      <c r="CT789" s="107"/>
      <c r="CU789" s="107"/>
      <c r="CV789" s="107"/>
      <c r="CW789" s="107"/>
      <c r="CX789" s="112"/>
      <c r="CY789" s="107"/>
      <c r="CZ789" s="107"/>
      <c r="DA789" s="112"/>
      <c r="DB789" s="107"/>
      <c r="DC789" s="107"/>
      <c r="DD789" s="112"/>
      <c r="DE789" s="107"/>
      <c r="DF789" s="107"/>
      <c r="DH789" s="112"/>
      <c r="DI789" s="107"/>
      <c r="DJ789" s="107"/>
      <c r="DK789" s="112"/>
      <c r="DL789" s="107"/>
      <c r="DM789" s="107"/>
      <c r="DN789" s="112"/>
      <c r="DO789" s="107"/>
      <c r="DQ789" s="112"/>
      <c r="DR789" s="107"/>
      <c r="DU789" s="112"/>
      <c r="DV789" s="107"/>
      <c r="DW789" s="107"/>
      <c r="DX789" s="112"/>
      <c r="DY789" s="107"/>
      <c r="EA789" s="112"/>
      <c r="EB789" s="107"/>
      <c r="ED789" s="112"/>
      <c r="EE789" s="107"/>
      <c r="EH789" s="112"/>
      <c r="EI789" s="107"/>
      <c r="EJ789" s="107"/>
      <c r="EK789" s="112"/>
      <c r="EL789" s="107"/>
      <c r="EN789" s="112"/>
      <c r="EO789" s="107"/>
      <c r="EQ789" s="112"/>
      <c r="ER789" s="107"/>
      <c r="ET789" s="112"/>
      <c r="EU789" s="107"/>
      <c r="EW789" s="112"/>
      <c r="EX789" s="107"/>
      <c r="EZ789" s="112"/>
      <c r="FA789" s="107"/>
      <c r="FC789" s="112"/>
      <c r="FD789" s="107"/>
      <c r="FG789" s="112"/>
      <c r="FH789" s="107"/>
      <c r="FI789" s="107"/>
      <c r="FJ789" s="112"/>
      <c r="FK789" s="107"/>
      <c r="FM789" s="53"/>
      <c r="FN789" s="112"/>
      <c r="FO789" s="107"/>
      <c r="FP789" s="107"/>
      <c r="FQ789" s="112"/>
      <c r="FR789" s="107"/>
      <c r="FS789" s="53"/>
      <c r="FT789" s="107"/>
      <c r="FU789" s="107"/>
      <c r="FV789" s="107"/>
      <c r="FW789" s="107"/>
      <c r="FX789" s="107"/>
      <c r="FY789" s="107"/>
      <c r="FZ789" s="107"/>
      <c r="GA789" s="107"/>
      <c r="GB789" s="53"/>
      <c r="GC789" s="107"/>
      <c r="GD789" s="107"/>
      <c r="GE789" s="270"/>
      <c r="GF789" s="270"/>
      <c r="GG789" s="270"/>
      <c r="GH789" s="270"/>
      <c r="GI789" s="270"/>
      <c r="GJ789" s="270"/>
      <c r="GK789" s="270"/>
      <c r="GL789" s="53"/>
      <c r="GM789" s="53"/>
      <c r="GN789" s="53"/>
      <c r="HK789" s="115"/>
      <c r="HL789" s="115"/>
      <c r="HN789" s="116"/>
      <c r="HO789" s="116"/>
      <c r="HP789" s="116"/>
      <c r="HQ789" s="117"/>
      <c r="HR789" s="118"/>
      <c r="HS789" s="105"/>
      <c r="HT789" s="119"/>
      <c r="HU789" s="119"/>
      <c r="HV789" s="119"/>
      <c r="HW789" s="119"/>
    </row>
    <row r="790" spans="1:231" hidden="1" x14ac:dyDescent="0.25">
      <c r="A790" s="110"/>
      <c r="B790" s="110"/>
      <c r="C790" s="107"/>
      <c r="D790" s="108"/>
      <c r="E790" s="109"/>
      <c r="F790" s="107"/>
      <c r="G790" s="107"/>
      <c r="H790" s="107"/>
      <c r="I790" s="107"/>
      <c r="J790" s="107"/>
      <c r="K790" s="107"/>
      <c r="L790" s="107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Y790" s="107"/>
      <c r="Z790" s="107"/>
      <c r="AA790" s="107"/>
      <c r="AB790" s="110"/>
      <c r="AC790" s="110"/>
      <c r="AD790" s="107"/>
      <c r="AE790" s="107"/>
      <c r="AF790" s="107"/>
      <c r="AG790" s="107"/>
      <c r="AH790" s="107"/>
      <c r="AI790" s="107"/>
      <c r="AJ790" s="110"/>
      <c r="AK790" s="110"/>
      <c r="AL790" s="107"/>
      <c r="AM790" s="107"/>
      <c r="AN790" s="110"/>
      <c r="AO790" s="110"/>
      <c r="AP790" s="107"/>
      <c r="AQ790" s="107"/>
      <c r="AR790" s="107"/>
      <c r="AS790" s="107"/>
      <c r="AT790" s="107"/>
      <c r="AU790" s="111"/>
      <c r="AV790" s="111"/>
      <c r="AW790" s="111"/>
      <c r="AX790" s="111"/>
      <c r="AY790" s="111"/>
      <c r="AZ790" s="111"/>
      <c r="BA790" s="111"/>
      <c r="BB790" s="111"/>
      <c r="BC790" s="111"/>
      <c r="BD790" s="111"/>
      <c r="BH790" s="112"/>
      <c r="BI790" s="111"/>
      <c r="BJ790" s="112"/>
      <c r="BK790" s="112"/>
      <c r="BL790" s="111"/>
      <c r="BM790" s="112"/>
      <c r="BN790" s="112"/>
      <c r="BO790" s="111"/>
      <c r="BP790" s="112"/>
      <c r="BQ790" s="112"/>
      <c r="BR790" s="111"/>
      <c r="BU790" s="112"/>
      <c r="BV790" s="107"/>
      <c r="BW790" s="107"/>
      <c r="BX790" s="107"/>
      <c r="BY790" s="107"/>
      <c r="BZ790" s="107"/>
      <c r="CA790" s="107"/>
      <c r="CB790" s="107"/>
      <c r="CC790" s="107"/>
      <c r="CD790" s="107"/>
      <c r="CE790" s="107"/>
      <c r="CH790" s="112"/>
      <c r="CI790" s="107"/>
      <c r="CJ790" s="107"/>
      <c r="CK790" s="107"/>
      <c r="CL790" s="107"/>
      <c r="CM790" s="107"/>
      <c r="CN790" s="107"/>
      <c r="CO790" s="107"/>
      <c r="CP790" s="107"/>
      <c r="CQ790" s="107"/>
      <c r="CR790" s="107"/>
      <c r="CS790" s="107"/>
      <c r="CT790" s="107"/>
      <c r="CU790" s="107"/>
      <c r="CV790" s="107"/>
      <c r="CW790" s="107"/>
      <c r="CX790" s="112"/>
      <c r="CY790" s="107"/>
      <c r="CZ790" s="107"/>
      <c r="DA790" s="112"/>
      <c r="DB790" s="107"/>
      <c r="DC790" s="107"/>
      <c r="DD790" s="112"/>
      <c r="DE790" s="107"/>
      <c r="DF790" s="107"/>
      <c r="DH790" s="112"/>
      <c r="DI790" s="107"/>
      <c r="DJ790" s="107"/>
      <c r="DK790" s="112"/>
      <c r="DL790" s="107"/>
      <c r="DM790" s="107"/>
      <c r="DN790" s="112"/>
      <c r="DO790" s="107"/>
      <c r="DQ790" s="112"/>
      <c r="DR790" s="107"/>
      <c r="DU790" s="112"/>
      <c r="DV790" s="107"/>
      <c r="DW790" s="107"/>
      <c r="DX790" s="112"/>
      <c r="DY790" s="107"/>
      <c r="EA790" s="112"/>
      <c r="EB790" s="107"/>
      <c r="ED790" s="112"/>
      <c r="EE790" s="107"/>
      <c r="EH790" s="112"/>
      <c r="EI790" s="107"/>
      <c r="EJ790" s="107"/>
      <c r="EK790" s="112"/>
      <c r="EL790" s="107"/>
      <c r="EN790" s="112"/>
      <c r="EO790" s="107"/>
      <c r="EQ790" s="112"/>
      <c r="ER790" s="107"/>
      <c r="ET790" s="112"/>
      <c r="EU790" s="107"/>
      <c r="EW790" s="112"/>
      <c r="EX790" s="107"/>
      <c r="EZ790" s="112"/>
      <c r="FA790" s="107"/>
      <c r="FC790" s="112"/>
      <c r="FD790" s="107"/>
      <c r="FG790" s="112"/>
      <c r="FH790" s="107"/>
      <c r="FI790" s="107"/>
      <c r="FJ790" s="112"/>
      <c r="FK790" s="107"/>
      <c r="FM790" s="53"/>
      <c r="FN790" s="112"/>
      <c r="FO790" s="107"/>
      <c r="FP790" s="107"/>
      <c r="FQ790" s="112"/>
      <c r="FR790" s="107"/>
      <c r="FS790" s="53"/>
      <c r="FT790" s="107"/>
      <c r="FU790" s="107"/>
      <c r="FV790" s="107"/>
      <c r="FW790" s="107"/>
      <c r="FX790" s="107"/>
      <c r="FY790" s="107"/>
      <c r="FZ790" s="107"/>
      <c r="GA790" s="107"/>
      <c r="GB790" s="53"/>
      <c r="GC790" s="107"/>
      <c r="GD790" s="107"/>
      <c r="GE790" s="270"/>
      <c r="GF790" s="270"/>
      <c r="GG790" s="270"/>
      <c r="GH790" s="270"/>
      <c r="GI790" s="270"/>
      <c r="GJ790" s="270"/>
      <c r="GK790" s="270"/>
      <c r="GL790" s="53"/>
      <c r="GM790" s="53"/>
      <c r="GN790" s="53"/>
      <c r="HK790" s="115"/>
      <c r="HL790" s="115"/>
      <c r="HN790" s="116"/>
      <c r="HO790" s="116"/>
      <c r="HP790" s="116"/>
      <c r="HQ790" s="117"/>
      <c r="HR790" s="118"/>
      <c r="HS790" s="105"/>
      <c r="HT790" s="119"/>
      <c r="HU790" s="119"/>
      <c r="HV790" s="119"/>
      <c r="HW790" s="119"/>
    </row>
    <row r="791" spans="1:231" ht="12.75" hidden="1" customHeight="1" x14ac:dyDescent="0.25">
      <c r="A791" s="110"/>
      <c r="B791" s="110"/>
      <c r="C791" s="107"/>
      <c r="D791" s="108"/>
      <c r="E791" s="109"/>
      <c r="F791" s="107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Y791" s="107"/>
      <c r="Z791" s="107"/>
      <c r="AA791" s="107"/>
      <c r="AB791" s="110"/>
      <c r="AC791" s="110"/>
      <c r="AD791" s="107"/>
      <c r="AE791" s="107"/>
      <c r="AF791" s="107"/>
      <c r="AG791" s="107"/>
      <c r="AH791" s="107"/>
      <c r="AI791" s="107"/>
      <c r="AJ791" s="110"/>
      <c r="AK791" s="110"/>
      <c r="AL791" s="107"/>
      <c r="AM791" s="107"/>
      <c r="AN791" s="110"/>
      <c r="AO791" s="110"/>
      <c r="AP791" s="107"/>
      <c r="AQ791" s="107"/>
      <c r="AR791" s="107"/>
      <c r="AS791" s="107"/>
      <c r="AT791" s="107"/>
      <c r="AU791" s="111"/>
      <c r="AV791" s="111"/>
      <c r="AW791" s="111"/>
      <c r="AX791" s="111"/>
      <c r="AY791" s="111"/>
      <c r="AZ791" s="111"/>
      <c r="BA791" s="111"/>
      <c r="BB791" s="111"/>
      <c r="BC791" s="111"/>
      <c r="BD791" s="111"/>
      <c r="BE791" s="111"/>
      <c r="BF791" s="111"/>
      <c r="BG791" s="107"/>
      <c r="BH791" s="112"/>
      <c r="BI791" s="111"/>
      <c r="BJ791" s="112"/>
      <c r="BK791" s="112"/>
      <c r="BL791" s="111"/>
      <c r="BM791" s="112"/>
      <c r="BN791" s="112"/>
      <c r="BO791" s="111"/>
      <c r="BP791" s="112"/>
      <c r="BQ791" s="112"/>
      <c r="BR791" s="111"/>
      <c r="BS791" s="107"/>
      <c r="BT791" s="107"/>
      <c r="BU791" s="112"/>
      <c r="BV791" s="107"/>
      <c r="BW791" s="107"/>
      <c r="BX791" s="107"/>
      <c r="BY791" s="107"/>
      <c r="BZ791" s="107"/>
      <c r="CA791" s="107"/>
      <c r="CB791" s="107"/>
      <c r="CC791" s="107"/>
      <c r="CD791" s="107"/>
      <c r="CE791" s="107"/>
      <c r="CF791" s="107"/>
      <c r="CG791" s="107"/>
      <c r="CH791" s="107"/>
      <c r="CI791" s="107"/>
      <c r="CJ791" s="107"/>
      <c r="CK791" s="107"/>
      <c r="CL791" s="107"/>
      <c r="CM791" s="107"/>
      <c r="CN791" s="107"/>
      <c r="CO791" s="107"/>
      <c r="CP791" s="107"/>
      <c r="CQ791" s="107"/>
      <c r="CR791" s="107"/>
      <c r="CS791" s="107"/>
      <c r="CT791" s="107"/>
      <c r="CU791" s="107"/>
      <c r="CV791" s="107"/>
      <c r="CW791" s="107"/>
      <c r="CX791" s="112"/>
      <c r="CY791" s="107"/>
      <c r="CZ791" s="107"/>
      <c r="DA791" s="112"/>
      <c r="DB791" s="107"/>
      <c r="DC791" s="107"/>
      <c r="DD791" s="112"/>
      <c r="DE791" s="107"/>
      <c r="DF791" s="107"/>
      <c r="DH791" s="112"/>
      <c r="DI791" s="107"/>
      <c r="DJ791" s="107"/>
      <c r="DK791" s="112"/>
      <c r="DL791" s="107"/>
      <c r="DM791" s="107"/>
      <c r="DN791" s="112"/>
      <c r="DO791" s="107"/>
      <c r="DQ791" s="112"/>
      <c r="DR791" s="107"/>
      <c r="DU791" s="112"/>
      <c r="DV791" s="107"/>
      <c r="DW791" s="107"/>
      <c r="DX791" s="112"/>
      <c r="DY791" s="107"/>
      <c r="EA791" s="112"/>
      <c r="EB791" s="107"/>
      <c r="ED791" s="112"/>
      <c r="EE791" s="107"/>
      <c r="EG791" s="107"/>
      <c r="EH791" s="112"/>
      <c r="EI791" s="107"/>
      <c r="EJ791" s="107"/>
      <c r="EK791" s="112"/>
      <c r="EL791" s="107"/>
      <c r="EN791" s="112"/>
      <c r="EO791" s="107"/>
      <c r="EQ791" s="112"/>
      <c r="ER791" s="107"/>
      <c r="ET791" s="112"/>
      <c r="EU791" s="107"/>
      <c r="EW791" s="112"/>
      <c r="EX791" s="107"/>
      <c r="EZ791" s="112"/>
      <c r="FA791" s="107"/>
      <c r="FC791" s="112"/>
      <c r="FD791" s="107"/>
      <c r="FG791" s="112"/>
      <c r="FH791" s="107"/>
      <c r="FI791" s="107"/>
      <c r="FJ791" s="112"/>
      <c r="FK791" s="107"/>
      <c r="FM791" s="53"/>
      <c r="FN791" s="112"/>
      <c r="FO791" s="107"/>
      <c r="FP791" s="107"/>
      <c r="FQ791" s="112"/>
      <c r="FR791" s="107"/>
      <c r="FS791" s="107"/>
      <c r="FT791" s="107"/>
      <c r="FU791" s="107"/>
      <c r="FV791" s="107"/>
      <c r="FW791" s="107"/>
      <c r="FX791" s="107"/>
      <c r="FY791" s="107"/>
      <c r="FZ791" s="107"/>
      <c r="GA791" s="107"/>
      <c r="GB791" s="53"/>
      <c r="GC791" s="107"/>
      <c r="GD791" s="107"/>
      <c r="GE791" s="270"/>
      <c r="GF791" s="270"/>
      <c r="GG791" s="270"/>
      <c r="GH791" s="270"/>
      <c r="GI791" s="270"/>
      <c r="GJ791" s="270"/>
      <c r="GK791" s="270"/>
      <c r="GL791" s="53"/>
      <c r="GM791" s="53"/>
      <c r="GN791" s="53"/>
      <c r="HK791" s="115"/>
      <c r="HL791" s="115"/>
      <c r="HN791" s="116"/>
      <c r="HO791" s="116"/>
      <c r="HP791" s="116"/>
      <c r="HQ791" s="117"/>
      <c r="HR791" s="118"/>
      <c r="HS791" s="105"/>
      <c r="HT791" s="119"/>
      <c r="HU791" s="119"/>
      <c r="HV791" s="119"/>
      <c r="HW791" s="119"/>
    </row>
    <row r="792" spans="1:231" hidden="1" x14ac:dyDescent="0.25">
      <c r="A792" s="110"/>
      <c r="B792" s="110"/>
      <c r="C792" s="107"/>
      <c r="D792" s="108"/>
      <c r="E792" s="109"/>
      <c r="F792" s="107"/>
      <c r="G792" s="107"/>
      <c r="H792" s="107"/>
      <c r="I792" s="107"/>
      <c r="J792" s="107"/>
      <c r="K792" s="107"/>
      <c r="L792" s="107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Y792" s="107"/>
      <c r="Z792" s="107"/>
      <c r="AA792" s="107"/>
      <c r="AB792" s="110"/>
      <c r="AC792" s="110"/>
      <c r="AD792" s="107"/>
      <c r="AE792" s="107"/>
      <c r="AF792" s="107"/>
      <c r="AG792" s="107"/>
      <c r="AH792" s="107"/>
      <c r="AI792" s="107"/>
      <c r="AJ792" s="110"/>
      <c r="AK792" s="110"/>
      <c r="AL792" s="107"/>
      <c r="AM792" s="107"/>
      <c r="AN792" s="110"/>
      <c r="AO792" s="110"/>
      <c r="AP792" s="107"/>
      <c r="AQ792" s="107"/>
      <c r="AR792" s="107"/>
      <c r="AS792" s="107"/>
      <c r="AT792" s="107"/>
      <c r="AU792" s="111"/>
      <c r="AV792" s="111"/>
      <c r="AW792" s="111"/>
      <c r="AX792" s="111"/>
      <c r="AY792" s="111"/>
      <c r="AZ792" s="111"/>
      <c r="BA792" s="111"/>
      <c r="BB792" s="111"/>
      <c r="BC792" s="111"/>
      <c r="BD792" s="111"/>
      <c r="BE792" s="111"/>
      <c r="BF792" s="111"/>
      <c r="BG792" s="107"/>
      <c r="BH792" s="112"/>
      <c r="BI792" s="111"/>
      <c r="BJ792" s="112"/>
      <c r="BK792" s="112"/>
      <c r="BL792" s="111"/>
      <c r="BM792" s="112"/>
      <c r="BN792" s="112"/>
      <c r="BO792" s="111"/>
      <c r="BP792" s="112"/>
      <c r="BQ792" s="112"/>
      <c r="BR792" s="111"/>
      <c r="BS792" s="107"/>
      <c r="BT792" s="107"/>
      <c r="BU792" s="112"/>
      <c r="BV792" s="107"/>
      <c r="BW792" s="107"/>
      <c r="BX792" s="107"/>
      <c r="BY792" s="107"/>
      <c r="BZ792" s="107"/>
      <c r="CA792" s="107"/>
      <c r="CB792" s="107"/>
      <c r="CC792" s="107"/>
      <c r="CD792" s="107"/>
      <c r="CE792" s="107"/>
      <c r="CF792" s="107"/>
      <c r="CG792" s="107"/>
      <c r="CH792" s="107"/>
      <c r="CI792" s="107"/>
      <c r="CJ792" s="107"/>
      <c r="CK792" s="107"/>
      <c r="CL792" s="107"/>
      <c r="CM792" s="107"/>
      <c r="CN792" s="107"/>
      <c r="CO792" s="107"/>
      <c r="CP792" s="107"/>
      <c r="CQ792" s="107"/>
      <c r="CR792" s="107"/>
      <c r="CS792" s="107"/>
      <c r="CT792" s="107"/>
      <c r="CU792" s="107"/>
      <c r="CV792" s="107"/>
      <c r="CW792" s="107"/>
      <c r="CX792" s="112"/>
      <c r="CY792" s="107"/>
      <c r="CZ792" s="107"/>
      <c r="DA792" s="112"/>
      <c r="DB792" s="107"/>
      <c r="DC792" s="107"/>
      <c r="DD792" s="112"/>
      <c r="DE792" s="107"/>
      <c r="DF792" s="107"/>
      <c r="DH792" s="112"/>
      <c r="DI792" s="107"/>
      <c r="DJ792" s="107"/>
      <c r="DK792" s="112"/>
      <c r="DL792" s="107"/>
      <c r="DM792" s="107"/>
      <c r="DN792" s="112"/>
      <c r="DO792" s="107"/>
      <c r="DQ792" s="112"/>
      <c r="DR792" s="107"/>
      <c r="DU792" s="112"/>
      <c r="DV792" s="107"/>
      <c r="DW792" s="107"/>
      <c r="DX792" s="112"/>
      <c r="DY792" s="107"/>
      <c r="EA792" s="112"/>
      <c r="EB792" s="107"/>
      <c r="ED792" s="112"/>
      <c r="EE792" s="107"/>
      <c r="EG792" s="107"/>
      <c r="EH792" s="112"/>
      <c r="EI792" s="107"/>
      <c r="EJ792" s="107"/>
      <c r="EK792" s="112"/>
      <c r="EL792" s="107"/>
      <c r="EN792" s="112"/>
      <c r="EO792" s="107"/>
      <c r="EQ792" s="112"/>
      <c r="ER792" s="107"/>
      <c r="ET792" s="112"/>
      <c r="EU792" s="107"/>
      <c r="EW792" s="112"/>
      <c r="EX792" s="107"/>
      <c r="EZ792" s="112"/>
      <c r="FA792" s="107"/>
      <c r="FC792" s="112"/>
      <c r="FD792" s="107"/>
      <c r="FG792" s="112"/>
      <c r="FH792" s="107"/>
      <c r="FI792" s="107"/>
      <c r="FJ792" s="112"/>
      <c r="FK792" s="107"/>
      <c r="FM792" s="53"/>
      <c r="FN792" s="112"/>
      <c r="FO792" s="107"/>
      <c r="FP792" s="107"/>
      <c r="FQ792" s="112"/>
      <c r="FR792" s="107"/>
      <c r="FS792" s="107"/>
      <c r="FT792" s="107"/>
      <c r="FU792" s="107"/>
      <c r="FV792" s="107"/>
      <c r="FW792" s="107"/>
      <c r="FX792" s="107"/>
      <c r="FY792" s="107"/>
      <c r="FZ792" s="107"/>
      <c r="GA792" s="107"/>
      <c r="GB792" s="53"/>
      <c r="GC792" s="107"/>
      <c r="GD792" s="107"/>
      <c r="GE792" s="270"/>
      <c r="GF792" s="270"/>
      <c r="GG792" s="270"/>
      <c r="GH792" s="270"/>
      <c r="GI792" s="270"/>
      <c r="GJ792" s="270"/>
      <c r="GK792" s="270"/>
      <c r="GL792" s="53"/>
      <c r="GM792" s="53"/>
      <c r="GN792" s="53"/>
      <c r="HK792" s="115"/>
      <c r="HL792" s="115"/>
      <c r="HN792" s="116"/>
      <c r="HO792" s="116"/>
      <c r="HP792" s="116"/>
      <c r="HQ792" s="117"/>
      <c r="HR792" s="118"/>
      <c r="HS792" s="105"/>
      <c r="HT792" s="119"/>
      <c r="HU792" s="119"/>
      <c r="HV792" s="119"/>
      <c r="HW792" s="119"/>
    </row>
    <row r="793" spans="1:231" hidden="1" x14ac:dyDescent="0.25">
      <c r="A793" s="110"/>
      <c r="B793" s="110"/>
      <c r="C793" s="107"/>
      <c r="D793" s="108"/>
      <c r="E793" s="109"/>
      <c r="F793" s="107"/>
      <c r="G793" s="107"/>
      <c r="H793" s="107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Y793" s="107"/>
      <c r="Z793" s="107"/>
      <c r="AA793" s="107"/>
      <c r="AB793" s="110"/>
      <c r="AC793" s="110"/>
      <c r="AD793" s="107"/>
      <c r="AE793" s="107"/>
      <c r="AF793" s="107"/>
      <c r="AG793" s="107"/>
      <c r="AH793" s="107"/>
      <c r="AI793" s="107"/>
      <c r="AJ793" s="110"/>
      <c r="AK793" s="110"/>
      <c r="AL793" s="107"/>
      <c r="AM793" s="107"/>
      <c r="AN793" s="110"/>
      <c r="AO793" s="110"/>
      <c r="AP793" s="107"/>
      <c r="AQ793" s="107"/>
      <c r="AR793" s="107"/>
      <c r="AS793" s="107"/>
      <c r="AT793" s="107"/>
      <c r="AU793" s="111"/>
      <c r="AV793" s="111"/>
      <c r="AW793" s="111"/>
      <c r="AX793" s="111"/>
      <c r="AY793" s="111"/>
      <c r="AZ793" s="111"/>
      <c r="BA793" s="111"/>
      <c r="BB793" s="111"/>
      <c r="BC793" s="111"/>
      <c r="BD793" s="111"/>
      <c r="BE793" s="111"/>
      <c r="BF793" s="111"/>
      <c r="BG793" s="107"/>
      <c r="BH793" s="112"/>
      <c r="BI793" s="111"/>
      <c r="BJ793" s="112"/>
      <c r="BK793" s="112"/>
      <c r="BL793" s="111"/>
      <c r="BM793" s="112"/>
      <c r="BN793" s="112"/>
      <c r="BO793" s="111"/>
      <c r="BP793" s="112"/>
      <c r="BQ793" s="112"/>
      <c r="BR793" s="111"/>
      <c r="BS793" s="107"/>
      <c r="BT793" s="107"/>
      <c r="BU793" s="112"/>
      <c r="BV793" s="107"/>
      <c r="BW793" s="107"/>
      <c r="BX793" s="107"/>
      <c r="BY793" s="107"/>
      <c r="BZ793" s="107"/>
      <c r="CA793" s="107"/>
      <c r="CB793" s="107"/>
      <c r="CC793" s="107"/>
      <c r="CD793" s="107"/>
      <c r="CE793" s="107"/>
      <c r="CF793" s="107"/>
      <c r="CG793" s="107"/>
      <c r="CH793" s="107"/>
      <c r="CI793" s="107"/>
      <c r="CJ793" s="107"/>
      <c r="CK793" s="107"/>
      <c r="CL793" s="107"/>
      <c r="CM793" s="107"/>
      <c r="CN793" s="107"/>
      <c r="CO793" s="107"/>
      <c r="CP793" s="107"/>
      <c r="CQ793" s="107"/>
      <c r="CR793" s="107"/>
      <c r="CS793" s="107"/>
      <c r="CT793" s="107"/>
      <c r="CU793" s="107"/>
      <c r="CV793" s="107"/>
      <c r="CW793" s="107"/>
      <c r="CX793" s="112"/>
      <c r="CY793" s="107"/>
      <c r="CZ793" s="107"/>
      <c r="DA793" s="112"/>
      <c r="DB793" s="107"/>
      <c r="DC793" s="107"/>
      <c r="DD793" s="112"/>
      <c r="DE793" s="107"/>
      <c r="DF793" s="107"/>
      <c r="DH793" s="112"/>
      <c r="DI793" s="107"/>
      <c r="DJ793" s="107"/>
      <c r="DK793" s="112"/>
      <c r="DL793" s="107"/>
      <c r="DM793" s="107"/>
      <c r="DN793" s="112"/>
      <c r="DO793" s="107"/>
      <c r="DQ793" s="112"/>
      <c r="DR793" s="107"/>
      <c r="DU793" s="112"/>
      <c r="DV793" s="107"/>
      <c r="DW793" s="107"/>
      <c r="DX793" s="112"/>
      <c r="DY793" s="107"/>
      <c r="EA793" s="112"/>
      <c r="EB793" s="107"/>
      <c r="ED793" s="112"/>
      <c r="EE793" s="107"/>
      <c r="EG793" s="107"/>
      <c r="EH793" s="112"/>
      <c r="EI793" s="107"/>
      <c r="EJ793" s="107"/>
      <c r="EK793" s="112"/>
      <c r="EL793" s="107"/>
      <c r="EN793" s="112"/>
      <c r="EO793" s="107"/>
      <c r="EQ793" s="112"/>
      <c r="ER793" s="107"/>
      <c r="ET793" s="112"/>
      <c r="EU793" s="107"/>
      <c r="EW793" s="112"/>
      <c r="EX793" s="107"/>
      <c r="EZ793" s="112"/>
      <c r="FA793" s="107"/>
      <c r="FC793" s="112"/>
      <c r="FD793" s="107"/>
      <c r="FG793" s="112"/>
      <c r="FH793" s="107"/>
      <c r="FI793" s="107"/>
      <c r="FJ793" s="112"/>
      <c r="FK793" s="107"/>
      <c r="FM793" s="53"/>
      <c r="FN793" s="112"/>
      <c r="FO793" s="107"/>
      <c r="FP793" s="107"/>
      <c r="FQ793" s="112"/>
      <c r="FR793" s="107"/>
      <c r="FS793" s="107"/>
      <c r="FT793" s="107"/>
      <c r="FU793" s="107"/>
      <c r="FV793" s="107"/>
      <c r="FW793" s="107"/>
      <c r="FX793" s="107"/>
      <c r="FY793" s="107"/>
      <c r="FZ793" s="107"/>
      <c r="GA793" s="107"/>
      <c r="GB793" s="53"/>
      <c r="GC793" s="107"/>
      <c r="GD793" s="107"/>
      <c r="GE793" s="270"/>
      <c r="GF793" s="270"/>
      <c r="GG793" s="270"/>
      <c r="GH793" s="270"/>
      <c r="GI793" s="270"/>
      <c r="GJ793" s="270"/>
      <c r="GK793" s="270"/>
      <c r="GL793" s="53"/>
      <c r="GM793" s="53"/>
      <c r="GN793" s="53"/>
      <c r="HK793" s="115"/>
      <c r="HL793" s="115"/>
      <c r="HN793" s="116"/>
      <c r="HO793" s="116"/>
      <c r="HP793" s="116"/>
      <c r="HQ793" s="117"/>
      <c r="HR793" s="118"/>
      <c r="HS793" s="105"/>
      <c r="HT793" s="119"/>
      <c r="HU793" s="119"/>
      <c r="HV793" s="119"/>
      <c r="HW793" s="119"/>
    </row>
    <row r="794" spans="1:231" hidden="1" x14ac:dyDescent="0.25">
      <c r="A794" s="110"/>
      <c r="B794" s="110"/>
      <c r="C794" s="107"/>
      <c r="D794" s="108"/>
      <c r="E794" s="109"/>
      <c r="F794" s="107"/>
      <c r="G794" s="107"/>
      <c r="H794" s="107"/>
      <c r="I794" s="107"/>
      <c r="J794" s="107"/>
      <c r="K794" s="107"/>
      <c r="L794" s="107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Y794" s="107"/>
      <c r="Z794" s="107"/>
      <c r="AA794" s="107"/>
      <c r="AB794" s="110"/>
      <c r="AC794" s="110"/>
      <c r="AD794" s="107"/>
      <c r="AE794" s="107"/>
      <c r="AF794" s="107"/>
      <c r="AG794" s="107"/>
      <c r="AH794" s="107"/>
      <c r="AI794" s="107"/>
      <c r="AJ794" s="110"/>
      <c r="AK794" s="110"/>
      <c r="AL794" s="107"/>
      <c r="AM794" s="107"/>
      <c r="AN794" s="110"/>
      <c r="AO794" s="110"/>
      <c r="AP794" s="107"/>
      <c r="AQ794" s="107"/>
      <c r="AR794" s="107"/>
      <c r="AS794" s="107"/>
      <c r="AT794" s="107"/>
      <c r="AU794" s="111"/>
      <c r="AV794" s="111"/>
      <c r="AW794" s="111"/>
      <c r="AX794" s="111"/>
      <c r="AY794" s="111"/>
      <c r="AZ794" s="111"/>
      <c r="BA794" s="111"/>
      <c r="BB794" s="111"/>
      <c r="BC794" s="111"/>
      <c r="BD794" s="111"/>
      <c r="BH794" s="112"/>
      <c r="BI794" s="111"/>
      <c r="BJ794" s="112"/>
      <c r="BK794" s="112"/>
      <c r="BL794" s="111"/>
      <c r="BM794" s="112"/>
      <c r="BN794" s="112"/>
      <c r="BO794" s="111"/>
      <c r="BP794" s="112"/>
      <c r="BQ794" s="112"/>
      <c r="BR794" s="111"/>
      <c r="BU794" s="112"/>
      <c r="BV794" s="107"/>
      <c r="BW794" s="107"/>
      <c r="BX794" s="107"/>
      <c r="BY794" s="107"/>
      <c r="BZ794" s="107"/>
      <c r="CA794" s="107"/>
      <c r="CB794" s="107"/>
      <c r="CC794" s="107"/>
      <c r="CD794" s="107"/>
      <c r="CE794" s="107"/>
      <c r="CH794" s="112"/>
      <c r="CI794" s="107"/>
      <c r="CJ794" s="107"/>
      <c r="CK794" s="107"/>
      <c r="CL794" s="107"/>
      <c r="CM794" s="107"/>
      <c r="CN794" s="107"/>
      <c r="CO794" s="107"/>
      <c r="CP794" s="107"/>
      <c r="CQ794" s="107"/>
      <c r="CR794" s="107"/>
      <c r="CS794" s="107"/>
      <c r="CT794" s="107"/>
      <c r="CU794" s="107"/>
      <c r="CV794" s="107"/>
      <c r="CW794" s="107"/>
      <c r="CX794" s="112"/>
      <c r="CY794" s="107"/>
      <c r="CZ794" s="107"/>
      <c r="DA794" s="112"/>
      <c r="DB794" s="107"/>
      <c r="DC794" s="107"/>
      <c r="DD794" s="112"/>
      <c r="DE794" s="107"/>
      <c r="DF794" s="107"/>
      <c r="DH794" s="112"/>
      <c r="DI794" s="107"/>
      <c r="DJ794" s="107"/>
      <c r="DK794" s="112"/>
      <c r="DL794" s="107"/>
      <c r="DM794" s="107"/>
      <c r="DN794" s="112"/>
      <c r="DO794" s="107"/>
      <c r="DQ794" s="112"/>
      <c r="DR794" s="107"/>
      <c r="DU794" s="112"/>
      <c r="DV794" s="107"/>
      <c r="DW794" s="107"/>
      <c r="DX794" s="112"/>
      <c r="DY794" s="107"/>
      <c r="EA794" s="112"/>
      <c r="EB794" s="107"/>
      <c r="ED794" s="112"/>
      <c r="EE794" s="107"/>
      <c r="EH794" s="112"/>
      <c r="EI794" s="107"/>
      <c r="EJ794" s="107"/>
      <c r="EK794" s="112"/>
      <c r="EL794" s="107"/>
      <c r="EN794" s="112"/>
      <c r="EO794" s="107"/>
      <c r="EQ794" s="112"/>
      <c r="ER794" s="107"/>
      <c r="ET794" s="112"/>
      <c r="EU794" s="107"/>
      <c r="EW794" s="112"/>
      <c r="EX794" s="107"/>
      <c r="EZ794" s="112"/>
      <c r="FA794" s="107"/>
      <c r="FC794" s="112"/>
      <c r="FD794" s="107"/>
      <c r="FG794" s="112"/>
      <c r="FH794" s="107"/>
      <c r="FI794" s="107"/>
      <c r="FJ794" s="112"/>
      <c r="FK794" s="107"/>
      <c r="FM794" s="53"/>
      <c r="FN794" s="112"/>
      <c r="FO794" s="107"/>
      <c r="FP794" s="107"/>
      <c r="FQ794" s="112"/>
      <c r="FR794" s="107"/>
      <c r="FS794" s="53"/>
      <c r="FT794" s="107"/>
      <c r="FU794" s="107"/>
      <c r="FV794" s="107"/>
      <c r="FW794" s="107"/>
      <c r="FX794" s="107"/>
      <c r="FY794" s="107"/>
      <c r="FZ794" s="107"/>
      <c r="GA794" s="107"/>
      <c r="GB794" s="53"/>
      <c r="GC794" s="107"/>
      <c r="GD794" s="107"/>
      <c r="GE794" s="270"/>
      <c r="GF794" s="270"/>
      <c r="GG794" s="270"/>
      <c r="GH794" s="270"/>
      <c r="GI794" s="270"/>
      <c r="GJ794" s="270"/>
      <c r="GK794" s="270"/>
      <c r="GL794" s="53"/>
      <c r="GM794" s="53"/>
      <c r="GN794" s="53"/>
      <c r="HK794" s="115"/>
      <c r="HL794" s="115"/>
      <c r="HN794" s="116"/>
      <c r="HO794" s="116"/>
      <c r="HP794" s="116"/>
      <c r="HQ794" s="117"/>
      <c r="HR794" s="118"/>
      <c r="HS794" s="105"/>
      <c r="HT794" s="119"/>
      <c r="HU794" s="119"/>
      <c r="HV794" s="119"/>
      <c r="HW794" s="119"/>
    </row>
    <row r="795" spans="1:231" hidden="1" x14ac:dyDescent="0.25">
      <c r="A795" s="110"/>
      <c r="B795" s="110"/>
      <c r="C795" s="107"/>
      <c r="D795" s="108"/>
      <c r="E795" s="109"/>
      <c r="F795" s="107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Y795" s="107"/>
      <c r="Z795" s="107"/>
      <c r="AA795" s="107"/>
      <c r="AB795" s="110"/>
      <c r="AC795" s="110"/>
      <c r="AD795" s="107"/>
      <c r="AE795" s="107"/>
      <c r="AF795" s="107"/>
      <c r="AG795" s="107"/>
      <c r="AH795" s="107"/>
      <c r="AI795" s="107"/>
      <c r="AJ795" s="110"/>
      <c r="AK795" s="110"/>
      <c r="AL795" s="107"/>
      <c r="AM795" s="107"/>
      <c r="AN795" s="110"/>
      <c r="AO795" s="110"/>
      <c r="AP795" s="107"/>
      <c r="AQ795" s="107"/>
      <c r="AR795" s="107"/>
      <c r="AS795" s="107"/>
      <c r="AT795" s="107"/>
      <c r="AU795" s="111"/>
      <c r="AV795" s="111"/>
      <c r="AW795" s="111"/>
      <c r="AX795" s="111"/>
      <c r="AY795" s="111"/>
      <c r="AZ795" s="111"/>
      <c r="BA795" s="111"/>
      <c r="BB795" s="111"/>
      <c r="BC795" s="111"/>
      <c r="BD795" s="111"/>
      <c r="BH795" s="112"/>
      <c r="BI795" s="111"/>
      <c r="BJ795" s="112"/>
      <c r="BK795" s="112"/>
      <c r="BL795" s="111"/>
      <c r="BM795" s="112"/>
      <c r="BN795" s="112"/>
      <c r="BO795" s="111"/>
      <c r="BP795" s="112"/>
      <c r="BQ795" s="112"/>
      <c r="BR795" s="111"/>
      <c r="BU795" s="112"/>
      <c r="BV795" s="107"/>
      <c r="BW795" s="107"/>
      <c r="BX795" s="107"/>
      <c r="BY795" s="107"/>
      <c r="BZ795" s="107"/>
      <c r="CA795" s="107"/>
      <c r="CB795" s="107"/>
      <c r="CC795" s="107"/>
      <c r="CD795" s="107"/>
      <c r="CE795" s="107"/>
      <c r="CH795" s="112"/>
      <c r="CI795" s="107"/>
      <c r="CJ795" s="107"/>
      <c r="CK795" s="107"/>
      <c r="CL795" s="107"/>
      <c r="CM795" s="107"/>
      <c r="CN795" s="107"/>
      <c r="CO795" s="107"/>
      <c r="CP795" s="107"/>
      <c r="CQ795" s="107"/>
      <c r="CR795" s="107"/>
      <c r="CS795" s="107"/>
      <c r="CT795" s="107"/>
      <c r="CU795" s="107"/>
      <c r="CV795" s="107"/>
      <c r="CW795" s="107"/>
      <c r="CX795" s="112"/>
      <c r="CY795" s="107"/>
      <c r="CZ795" s="107"/>
      <c r="DA795" s="112"/>
      <c r="DB795" s="107"/>
      <c r="DC795" s="107"/>
      <c r="DD795" s="112"/>
      <c r="DE795" s="107"/>
      <c r="DF795" s="107"/>
      <c r="DH795" s="112"/>
      <c r="DI795" s="107"/>
      <c r="DJ795" s="107"/>
      <c r="DK795" s="112"/>
      <c r="DL795" s="107"/>
      <c r="DM795" s="107"/>
      <c r="DN795" s="112"/>
      <c r="DO795" s="107"/>
      <c r="DQ795" s="112"/>
      <c r="DR795" s="107"/>
      <c r="DU795" s="112"/>
      <c r="DV795" s="107"/>
      <c r="DW795" s="107"/>
      <c r="DX795" s="112"/>
      <c r="DY795" s="107"/>
      <c r="EA795" s="112"/>
      <c r="EB795" s="107"/>
      <c r="ED795" s="112"/>
      <c r="EE795" s="107"/>
      <c r="EH795" s="112"/>
      <c r="EI795" s="107"/>
      <c r="EJ795" s="107"/>
      <c r="EK795" s="112"/>
      <c r="EL795" s="107"/>
      <c r="EN795" s="112"/>
      <c r="EO795" s="107"/>
      <c r="EQ795" s="112"/>
      <c r="ER795" s="107"/>
      <c r="ET795" s="112"/>
      <c r="EU795" s="107"/>
      <c r="EW795" s="112"/>
      <c r="EX795" s="107"/>
      <c r="EZ795" s="112"/>
      <c r="FA795" s="107"/>
      <c r="FC795" s="112"/>
      <c r="FD795" s="107"/>
      <c r="FG795" s="112"/>
      <c r="FH795" s="107"/>
      <c r="FI795" s="107"/>
      <c r="FJ795" s="112"/>
      <c r="FK795" s="107"/>
      <c r="FM795" s="53"/>
      <c r="FN795" s="112"/>
      <c r="FO795" s="107"/>
      <c r="FP795" s="107"/>
      <c r="FQ795" s="112"/>
      <c r="FR795" s="107"/>
      <c r="FS795" s="53"/>
      <c r="FT795" s="107"/>
      <c r="FU795" s="107"/>
      <c r="FV795" s="107"/>
      <c r="FW795" s="107"/>
      <c r="FX795" s="107"/>
      <c r="FY795" s="107"/>
      <c r="FZ795" s="107"/>
      <c r="GA795" s="107"/>
      <c r="GB795" s="53"/>
      <c r="GC795" s="107"/>
      <c r="GD795" s="107"/>
      <c r="GE795" s="270"/>
      <c r="GF795" s="270"/>
      <c r="GG795" s="270"/>
      <c r="GH795" s="270"/>
      <c r="GI795" s="270"/>
      <c r="GJ795" s="270"/>
      <c r="GK795" s="270"/>
      <c r="GL795" s="53"/>
      <c r="GM795" s="53"/>
      <c r="GN795" s="53"/>
      <c r="HK795" s="115"/>
      <c r="HL795" s="115"/>
      <c r="HN795" s="116"/>
      <c r="HO795" s="116"/>
      <c r="HP795" s="116"/>
      <c r="HQ795" s="117"/>
      <c r="HR795" s="118"/>
      <c r="HS795" s="105"/>
      <c r="HT795" s="119"/>
      <c r="HU795" s="119"/>
      <c r="HV795" s="119"/>
      <c r="HW795" s="119"/>
    </row>
    <row r="796" spans="1:231" hidden="1" x14ac:dyDescent="0.25">
      <c r="A796" s="110"/>
      <c r="B796" s="110"/>
      <c r="C796" s="107"/>
      <c r="D796" s="108"/>
      <c r="E796" s="109"/>
      <c r="F796" s="107"/>
      <c r="G796" s="107"/>
      <c r="H796" s="107"/>
      <c r="I796" s="107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Y796" s="107"/>
      <c r="Z796" s="107"/>
      <c r="AA796" s="107"/>
      <c r="AB796" s="110"/>
      <c r="AC796" s="110"/>
      <c r="AD796" s="107"/>
      <c r="AE796" s="107"/>
      <c r="AF796" s="107"/>
      <c r="AG796" s="107"/>
      <c r="AH796" s="107"/>
      <c r="AI796" s="107"/>
      <c r="AJ796" s="110"/>
      <c r="AK796" s="110"/>
      <c r="AL796" s="107"/>
      <c r="AM796" s="107"/>
      <c r="AN796" s="110"/>
      <c r="AO796" s="110"/>
      <c r="AP796" s="107"/>
      <c r="AQ796" s="107"/>
      <c r="AR796" s="107"/>
      <c r="AS796" s="107"/>
      <c r="AT796" s="107"/>
      <c r="AU796" s="111"/>
      <c r="AV796" s="111"/>
      <c r="AW796" s="111"/>
      <c r="AX796" s="111"/>
      <c r="AY796" s="111"/>
      <c r="AZ796" s="111"/>
      <c r="BA796" s="111"/>
      <c r="BB796" s="111"/>
      <c r="BC796" s="111"/>
      <c r="BD796" s="111"/>
      <c r="BH796" s="112"/>
      <c r="BI796" s="111"/>
      <c r="BJ796" s="112"/>
      <c r="BK796" s="112"/>
      <c r="BL796" s="111"/>
      <c r="BM796" s="112"/>
      <c r="BN796" s="112"/>
      <c r="BO796" s="111"/>
      <c r="BP796" s="112"/>
      <c r="BQ796" s="112"/>
      <c r="BR796" s="111"/>
      <c r="BU796" s="112"/>
      <c r="BV796" s="107"/>
      <c r="BW796" s="107"/>
      <c r="BX796" s="107"/>
      <c r="BY796" s="107"/>
      <c r="BZ796" s="107"/>
      <c r="CA796" s="107"/>
      <c r="CB796" s="107"/>
      <c r="CC796" s="107"/>
      <c r="CD796" s="107"/>
      <c r="CE796" s="107"/>
      <c r="CH796" s="112"/>
      <c r="CI796" s="107"/>
      <c r="CJ796" s="107"/>
      <c r="CK796" s="107"/>
      <c r="CL796" s="107"/>
      <c r="CM796" s="107"/>
      <c r="CN796" s="107"/>
      <c r="CO796" s="107"/>
      <c r="CP796" s="107"/>
      <c r="CQ796" s="107"/>
      <c r="CR796" s="107"/>
      <c r="CS796" s="107"/>
      <c r="CT796" s="107"/>
      <c r="CU796" s="107"/>
      <c r="CV796" s="107"/>
      <c r="CW796" s="107"/>
      <c r="CX796" s="112"/>
      <c r="CY796" s="107"/>
      <c r="CZ796" s="107"/>
      <c r="DA796" s="112"/>
      <c r="DB796" s="107"/>
      <c r="DC796" s="107"/>
      <c r="DD796" s="112"/>
      <c r="DE796" s="107"/>
      <c r="DF796" s="107"/>
      <c r="DH796" s="112"/>
      <c r="DI796" s="107"/>
      <c r="DJ796" s="107"/>
      <c r="DK796" s="112"/>
      <c r="DL796" s="107"/>
      <c r="DM796" s="107"/>
      <c r="DN796" s="112"/>
      <c r="DO796" s="107"/>
      <c r="DQ796" s="112"/>
      <c r="DR796" s="107"/>
      <c r="DU796" s="112"/>
      <c r="DV796" s="107"/>
      <c r="DW796" s="107"/>
      <c r="DX796" s="112"/>
      <c r="DY796" s="107"/>
      <c r="EA796" s="112"/>
      <c r="EB796" s="107"/>
      <c r="ED796" s="112"/>
      <c r="EE796" s="107"/>
      <c r="EH796" s="112"/>
      <c r="EI796" s="107"/>
      <c r="EJ796" s="107"/>
      <c r="EK796" s="112"/>
      <c r="EL796" s="107"/>
      <c r="EN796" s="112"/>
      <c r="EO796" s="107"/>
      <c r="EQ796" s="112"/>
      <c r="ER796" s="107"/>
      <c r="ET796" s="112"/>
      <c r="EU796" s="107"/>
      <c r="EW796" s="112"/>
      <c r="EX796" s="107"/>
      <c r="EZ796" s="112"/>
      <c r="FA796" s="107"/>
      <c r="FC796" s="112"/>
      <c r="FD796" s="107"/>
      <c r="FG796" s="112"/>
      <c r="FH796" s="107"/>
      <c r="FI796" s="107"/>
      <c r="FJ796" s="112"/>
      <c r="FK796" s="107"/>
      <c r="FM796" s="53"/>
      <c r="FN796" s="112"/>
      <c r="FO796" s="107"/>
      <c r="FP796" s="107"/>
      <c r="FQ796" s="112"/>
      <c r="FR796" s="107"/>
      <c r="FS796" s="53"/>
      <c r="FT796" s="107"/>
      <c r="FU796" s="107"/>
      <c r="FV796" s="107"/>
      <c r="FW796" s="107"/>
      <c r="FX796" s="107"/>
      <c r="FY796" s="107"/>
      <c r="FZ796" s="107"/>
      <c r="GA796" s="107"/>
      <c r="GB796" s="53"/>
      <c r="GC796" s="107"/>
      <c r="GD796" s="107"/>
      <c r="GE796" s="270"/>
      <c r="GF796" s="270"/>
      <c r="GG796" s="270"/>
      <c r="GH796" s="270"/>
      <c r="GI796" s="270"/>
      <c r="GJ796" s="270"/>
      <c r="GK796" s="270"/>
      <c r="GL796" s="53"/>
      <c r="GM796" s="53"/>
      <c r="GN796" s="53"/>
      <c r="HK796" s="115"/>
      <c r="HL796" s="115"/>
      <c r="HN796" s="116"/>
      <c r="HO796" s="116"/>
      <c r="HP796" s="116"/>
      <c r="HQ796" s="117"/>
      <c r="HR796" s="118"/>
      <c r="HS796" s="105"/>
      <c r="HT796" s="119"/>
      <c r="HU796" s="119"/>
      <c r="HV796" s="119"/>
      <c r="HW796" s="119"/>
    </row>
    <row r="797" spans="1:231" hidden="1" x14ac:dyDescent="0.25">
      <c r="A797" s="110"/>
      <c r="B797" s="110"/>
      <c r="C797" s="107"/>
      <c r="D797" s="108"/>
      <c r="E797" s="109"/>
      <c r="F797" s="107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Y797" s="107"/>
      <c r="Z797" s="107"/>
      <c r="AA797" s="107"/>
      <c r="AB797" s="110"/>
      <c r="AC797" s="110"/>
      <c r="AD797" s="107"/>
      <c r="AE797" s="107"/>
      <c r="AF797" s="107"/>
      <c r="AG797" s="107"/>
      <c r="AH797" s="107"/>
      <c r="AI797" s="107"/>
      <c r="AJ797" s="110"/>
      <c r="AK797" s="110"/>
      <c r="AL797" s="107"/>
      <c r="AM797" s="107"/>
      <c r="AN797" s="110"/>
      <c r="AO797" s="110"/>
      <c r="AP797" s="107"/>
      <c r="AQ797" s="107"/>
      <c r="AR797" s="107"/>
      <c r="AS797" s="107"/>
      <c r="AT797" s="107"/>
      <c r="AU797" s="111"/>
      <c r="AV797" s="111"/>
      <c r="AW797" s="111"/>
      <c r="AX797" s="111"/>
      <c r="AY797" s="111"/>
      <c r="AZ797" s="111"/>
      <c r="BA797" s="111"/>
      <c r="BB797" s="111"/>
      <c r="BC797" s="111"/>
      <c r="BD797" s="111"/>
      <c r="BH797" s="112"/>
      <c r="BI797" s="111"/>
      <c r="BJ797" s="112"/>
      <c r="BK797" s="112"/>
      <c r="BL797" s="111"/>
      <c r="BM797" s="112"/>
      <c r="BN797" s="112"/>
      <c r="BO797" s="111"/>
      <c r="BP797" s="112"/>
      <c r="BQ797" s="112"/>
      <c r="BR797" s="111"/>
      <c r="BU797" s="112"/>
      <c r="BV797" s="107"/>
      <c r="BW797" s="107"/>
      <c r="BX797" s="107"/>
      <c r="BY797" s="107"/>
      <c r="BZ797" s="107"/>
      <c r="CA797" s="107"/>
      <c r="CB797" s="107"/>
      <c r="CC797" s="107"/>
      <c r="CD797" s="107"/>
      <c r="CE797" s="107"/>
      <c r="CH797" s="112"/>
      <c r="CI797" s="107"/>
      <c r="CJ797" s="107"/>
      <c r="CK797" s="107"/>
      <c r="CL797" s="107"/>
      <c r="CM797" s="107"/>
      <c r="CN797" s="107"/>
      <c r="CO797" s="107"/>
      <c r="CP797" s="107"/>
      <c r="CQ797" s="107"/>
      <c r="CR797" s="107"/>
      <c r="CS797" s="107"/>
      <c r="CT797" s="107"/>
      <c r="CU797" s="107"/>
      <c r="CV797" s="107"/>
      <c r="CW797" s="107"/>
      <c r="CX797" s="112"/>
      <c r="CY797" s="107"/>
      <c r="CZ797" s="107"/>
      <c r="DA797" s="112"/>
      <c r="DB797" s="107"/>
      <c r="DC797" s="107"/>
      <c r="DD797" s="112"/>
      <c r="DE797" s="107"/>
      <c r="DF797" s="107"/>
      <c r="DH797" s="112"/>
      <c r="DI797" s="107"/>
      <c r="DJ797" s="107"/>
      <c r="DK797" s="112"/>
      <c r="DL797" s="107"/>
      <c r="DM797" s="107"/>
      <c r="DN797" s="112"/>
      <c r="DO797" s="107"/>
      <c r="DQ797" s="112"/>
      <c r="DR797" s="107"/>
      <c r="DU797" s="112"/>
      <c r="DV797" s="107"/>
      <c r="DW797" s="107"/>
      <c r="DX797" s="112"/>
      <c r="DY797" s="107"/>
      <c r="EA797" s="112"/>
      <c r="EB797" s="107"/>
      <c r="ED797" s="112"/>
      <c r="EE797" s="107"/>
      <c r="EH797" s="112"/>
      <c r="EI797" s="107"/>
      <c r="EJ797" s="107"/>
      <c r="EK797" s="112"/>
      <c r="EL797" s="107"/>
      <c r="EN797" s="112"/>
      <c r="EO797" s="107"/>
      <c r="EQ797" s="112"/>
      <c r="ER797" s="107"/>
      <c r="ET797" s="112"/>
      <c r="EU797" s="107"/>
      <c r="EW797" s="112"/>
      <c r="EX797" s="107"/>
      <c r="EZ797" s="112"/>
      <c r="FA797" s="107"/>
      <c r="FC797" s="112"/>
      <c r="FD797" s="107"/>
      <c r="FG797" s="112"/>
      <c r="FH797" s="107"/>
      <c r="FI797" s="107"/>
      <c r="FJ797" s="112"/>
      <c r="FK797" s="107"/>
      <c r="FM797" s="53"/>
      <c r="FN797" s="112"/>
      <c r="FO797" s="107"/>
      <c r="FP797" s="107"/>
      <c r="FQ797" s="112"/>
      <c r="FR797" s="107"/>
      <c r="FS797" s="53"/>
      <c r="FT797" s="107"/>
      <c r="FU797" s="107"/>
      <c r="FV797" s="107"/>
      <c r="FW797" s="107"/>
      <c r="FX797" s="107"/>
      <c r="FY797" s="107"/>
      <c r="FZ797" s="107"/>
      <c r="GA797" s="107"/>
      <c r="GB797" s="53"/>
      <c r="GC797" s="107"/>
      <c r="GD797" s="107"/>
      <c r="GE797" s="270"/>
      <c r="GF797" s="270"/>
      <c r="GG797" s="270"/>
      <c r="GH797" s="270"/>
      <c r="GI797" s="270"/>
      <c r="GJ797" s="270"/>
      <c r="GK797" s="270"/>
      <c r="GL797" s="53"/>
      <c r="GM797" s="53"/>
      <c r="GN797" s="53"/>
      <c r="HK797" s="115"/>
      <c r="HL797" s="115"/>
      <c r="HN797" s="116"/>
      <c r="HO797" s="116"/>
      <c r="HP797" s="116"/>
      <c r="HQ797" s="117"/>
      <c r="HR797" s="118"/>
      <c r="HS797" s="105"/>
      <c r="HT797" s="119"/>
      <c r="HU797" s="119"/>
      <c r="HV797" s="119"/>
      <c r="HW797" s="119"/>
    </row>
    <row r="798" spans="1:231" hidden="1" x14ac:dyDescent="0.25">
      <c r="A798" s="110"/>
      <c r="B798" s="110"/>
      <c r="C798" s="107"/>
      <c r="D798" s="108"/>
      <c r="E798" s="109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Y798" s="107"/>
      <c r="Z798" s="107"/>
      <c r="AA798" s="107"/>
      <c r="AB798" s="110"/>
      <c r="AC798" s="110"/>
      <c r="AD798" s="107"/>
      <c r="AE798" s="107"/>
      <c r="AF798" s="107"/>
      <c r="AG798" s="107"/>
      <c r="AH798" s="107"/>
      <c r="AI798" s="107"/>
      <c r="AJ798" s="110"/>
      <c r="AK798" s="110"/>
      <c r="AL798" s="107"/>
      <c r="AM798" s="107"/>
      <c r="AN798" s="110"/>
      <c r="AO798" s="110"/>
      <c r="AP798" s="107"/>
      <c r="AQ798" s="107"/>
      <c r="AR798" s="107"/>
      <c r="AS798" s="107"/>
      <c r="AT798" s="107"/>
      <c r="AU798" s="111"/>
      <c r="AV798" s="111"/>
      <c r="AW798" s="111"/>
      <c r="AX798" s="111"/>
      <c r="AY798" s="111"/>
      <c r="AZ798" s="111"/>
      <c r="BA798" s="111"/>
      <c r="BB798" s="111"/>
      <c r="BC798" s="111"/>
      <c r="BD798" s="111"/>
      <c r="BH798" s="112"/>
      <c r="BI798" s="111"/>
      <c r="BJ798" s="112"/>
      <c r="BK798" s="112"/>
      <c r="BL798" s="111"/>
      <c r="BM798" s="112"/>
      <c r="BN798" s="112"/>
      <c r="BO798" s="111"/>
      <c r="BP798" s="112"/>
      <c r="BQ798" s="112"/>
      <c r="BR798" s="111"/>
      <c r="BU798" s="112"/>
      <c r="BV798" s="107"/>
      <c r="BW798" s="107"/>
      <c r="BX798" s="107"/>
      <c r="BY798" s="107"/>
      <c r="BZ798" s="107"/>
      <c r="CA798" s="107"/>
      <c r="CB798" s="107"/>
      <c r="CC798" s="107"/>
      <c r="CD798" s="107"/>
      <c r="CE798" s="107"/>
      <c r="CH798" s="112"/>
      <c r="CI798" s="107"/>
      <c r="CJ798" s="107"/>
      <c r="CK798" s="107"/>
      <c r="CL798" s="107"/>
      <c r="CM798" s="107"/>
      <c r="CN798" s="107"/>
      <c r="CO798" s="107"/>
      <c r="CP798" s="107"/>
      <c r="CQ798" s="107"/>
      <c r="CR798" s="107"/>
      <c r="CS798" s="107"/>
      <c r="CT798" s="107"/>
      <c r="CU798" s="107"/>
      <c r="CV798" s="107"/>
      <c r="CW798" s="107"/>
      <c r="CX798" s="112"/>
      <c r="CY798" s="107"/>
      <c r="CZ798" s="107"/>
      <c r="DA798" s="112"/>
      <c r="DB798" s="107"/>
      <c r="DC798" s="107"/>
      <c r="DD798" s="112"/>
      <c r="DE798" s="107"/>
      <c r="DF798" s="107"/>
      <c r="DH798" s="112"/>
      <c r="DI798" s="107"/>
      <c r="DJ798" s="107"/>
      <c r="DK798" s="112"/>
      <c r="DL798" s="107"/>
      <c r="DM798" s="107"/>
      <c r="DN798" s="112"/>
      <c r="DO798" s="107"/>
      <c r="DQ798" s="112"/>
      <c r="DR798" s="107"/>
      <c r="DU798" s="112"/>
      <c r="DV798" s="107"/>
      <c r="DW798" s="107"/>
      <c r="DX798" s="112"/>
      <c r="DY798" s="107"/>
      <c r="EA798" s="112"/>
      <c r="EB798" s="107"/>
      <c r="ED798" s="112"/>
      <c r="EE798" s="107"/>
      <c r="EH798" s="112"/>
      <c r="EI798" s="107"/>
      <c r="EJ798" s="107"/>
      <c r="EK798" s="112"/>
      <c r="EL798" s="107"/>
      <c r="EN798" s="112"/>
      <c r="EO798" s="107"/>
      <c r="EQ798" s="112"/>
      <c r="ER798" s="107"/>
      <c r="ET798" s="112"/>
      <c r="EU798" s="107"/>
      <c r="EW798" s="112"/>
      <c r="EX798" s="107"/>
      <c r="EZ798" s="112"/>
      <c r="FA798" s="107"/>
      <c r="FC798" s="112"/>
      <c r="FD798" s="107"/>
      <c r="FG798" s="112"/>
      <c r="FH798" s="107"/>
      <c r="FI798" s="107"/>
      <c r="FJ798" s="112"/>
      <c r="FK798" s="107"/>
      <c r="FM798" s="53"/>
      <c r="FN798" s="112"/>
      <c r="FO798" s="107"/>
      <c r="FP798" s="107"/>
      <c r="FQ798" s="112"/>
      <c r="FR798" s="107"/>
      <c r="FS798" s="53"/>
      <c r="FT798" s="107"/>
      <c r="FU798" s="107"/>
      <c r="FV798" s="107"/>
      <c r="FW798" s="107"/>
      <c r="FX798" s="107"/>
      <c r="FY798" s="107"/>
      <c r="FZ798" s="107"/>
      <c r="GA798" s="107"/>
      <c r="GB798" s="53"/>
      <c r="GC798" s="107"/>
      <c r="GD798" s="107"/>
      <c r="GE798" s="270"/>
      <c r="GF798" s="270"/>
      <c r="GG798" s="270"/>
      <c r="GH798" s="270"/>
      <c r="GI798" s="270"/>
      <c r="GJ798" s="270"/>
      <c r="GK798" s="270"/>
      <c r="GL798" s="53"/>
      <c r="GM798" s="53"/>
      <c r="GN798" s="53"/>
      <c r="HK798" s="115"/>
      <c r="HL798" s="115"/>
      <c r="HN798" s="116"/>
      <c r="HO798" s="116"/>
      <c r="HP798" s="116"/>
      <c r="HQ798" s="117"/>
      <c r="HR798" s="118"/>
      <c r="HS798" s="105"/>
      <c r="HT798" s="119"/>
      <c r="HU798" s="119"/>
      <c r="HV798" s="119"/>
      <c r="HW798" s="119"/>
    </row>
    <row r="799" spans="1:231" hidden="1" x14ac:dyDescent="0.25">
      <c r="A799" s="110"/>
      <c r="B799" s="110"/>
      <c r="C799" s="107"/>
      <c r="D799" s="108"/>
      <c r="E799" s="109"/>
      <c r="F799" s="107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Y799" s="107"/>
      <c r="Z799" s="107"/>
      <c r="AA799" s="107"/>
      <c r="AB799" s="110"/>
      <c r="AC799" s="110"/>
      <c r="AD799" s="107"/>
      <c r="AE799" s="107"/>
      <c r="AF799" s="107"/>
      <c r="AG799" s="107"/>
      <c r="AH799" s="107"/>
      <c r="AI799" s="107"/>
      <c r="AJ799" s="110"/>
      <c r="AK799" s="110"/>
      <c r="AL799" s="107"/>
      <c r="AM799" s="107"/>
      <c r="AN799" s="110"/>
      <c r="AO799" s="110"/>
      <c r="AP799" s="107"/>
      <c r="AQ799" s="107"/>
      <c r="AR799" s="107"/>
      <c r="AS799" s="107"/>
      <c r="AT799" s="107"/>
      <c r="AU799" s="111"/>
      <c r="AV799" s="111"/>
      <c r="AW799" s="111"/>
      <c r="AX799" s="111"/>
      <c r="AY799" s="111"/>
      <c r="AZ799" s="111"/>
      <c r="BA799" s="111"/>
      <c r="BB799" s="111"/>
      <c r="BC799" s="111"/>
      <c r="BD799" s="111"/>
      <c r="BH799" s="112"/>
      <c r="BI799" s="111"/>
      <c r="BJ799" s="112"/>
      <c r="BK799" s="112"/>
      <c r="BL799" s="111"/>
      <c r="BM799" s="112"/>
      <c r="BN799" s="112"/>
      <c r="BO799" s="111"/>
      <c r="BP799" s="112"/>
      <c r="BQ799" s="112"/>
      <c r="BR799" s="111"/>
      <c r="BU799" s="112"/>
      <c r="BV799" s="107"/>
      <c r="BW799" s="107"/>
      <c r="BX799" s="107"/>
      <c r="BY799" s="107"/>
      <c r="BZ799" s="107"/>
      <c r="CA799" s="107"/>
      <c r="CB799" s="107"/>
      <c r="CC799" s="107"/>
      <c r="CD799" s="107"/>
      <c r="CE799" s="107"/>
      <c r="CH799" s="112"/>
      <c r="CI799" s="107"/>
      <c r="CJ799" s="107"/>
      <c r="CK799" s="107"/>
      <c r="CL799" s="107"/>
      <c r="CM799" s="107"/>
      <c r="CN799" s="107"/>
      <c r="CO799" s="107"/>
      <c r="CP799" s="107"/>
      <c r="CQ799" s="107"/>
      <c r="CR799" s="107"/>
      <c r="CS799" s="107"/>
      <c r="CT799" s="107"/>
      <c r="CU799" s="107"/>
      <c r="CV799" s="107"/>
      <c r="CW799" s="107"/>
      <c r="CX799" s="112"/>
      <c r="CY799" s="107"/>
      <c r="CZ799" s="107"/>
      <c r="DA799" s="112"/>
      <c r="DB799" s="107"/>
      <c r="DC799" s="107"/>
      <c r="DD799" s="112"/>
      <c r="DE799" s="107"/>
      <c r="DF799" s="107"/>
      <c r="DH799" s="112"/>
      <c r="DI799" s="107"/>
      <c r="DJ799" s="107"/>
      <c r="DK799" s="112"/>
      <c r="DL799" s="107"/>
      <c r="DM799" s="107"/>
      <c r="DN799" s="112"/>
      <c r="DO799" s="107"/>
      <c r="DQ799" s="112"/>
      <c r="DR799" s="107"/>
      <c r="DU799" s="112"/>
      <c r="DV799" s="107"/>
      <c r="DW799" s="107"/>
      <c r="DX799" s="112"/>
      <c r="DY799" s="107"/>
      <c r="EA799" s="112"/>
      <c r="EB799" s="107"/>
      <c r="ED799" s="112"/>
      <c r="EE799" s="107"/>
      <c r="EH799" s="112"/>
      <c r="EI799" s="107"/>
      <c r="EJ799" s="107"/>
      <c r="EK799" s="112"/>
      <c r="EL799" s="107"/>
      <c r="EN799" s="112"/>
      <c r="EO799" s="107"/>
      <c r="EQ799" s="112"/>
      <c r="ER799" s="107"/>
      <c r="ET799" s="112"/>
      <c r="EU799" s="107"/>
      <c r="EW799" s="112"/>
      <c r="EX799" s="107"/>
      <c r="EZ799" s="112"/>
      <c r="FA799" s="107"/>
      <c r="FC799" s="112"/>
      <c r="FD799" s="107"/>
      <c r="FG799" s="112"/>
      <c r="FH799" s="107"/>
      <c r="FI799" s="107"/>
      <c r="FJ799" s="112"/>
      <c r="FK799" s="107"/>
      <c r="FM799" s="53"/>
      <c r="FN799" s="112"/>
      <c r="FO799" s="107"/>
      <c r="FP799" s="107"/>
      <c r="FQ799" s="112"/>
      <c r="FR799" s="107"/>
      <c r="FS799" s="53"/>
      <c r="FT799" s="107"/>
      <c r="FU799" s="107"/>
      <c r="FV799" s="107"/>
      <c r="FW799" s="107"/>
      <c r="FX799" s="107"/>
      <c r="FY799" s="107"/>
      <c r="FZ799" s="107"/>
      <c r="GA799" s="107"/>
      <c r="GB799" s="53"/>
      <c r="GC799" s="107"/>
      <c r="GD799" s="107"/>
      <c r="GE799" s="270"/>
      <c r="GF799" s="270"/>
      <c r="GG799" s="270"/>
      <c r="GH799" s="270"/>
      <c r="GI799" s="270"/>
      <c r="GJ799" s="270"/>
      <c r="GK799" s="270"/>
      <c r="GL799" s="53"/>
      <c r="GM799" s="53"/>
      <c r="GN799" s="53"/>
      <c r="HK799" s="115"/>
      <c r="HL799" s="115"/>
      <c r="HN799" s="116"/>
      <c r="HO799" s="116"/>
      <c r="HP799" s="116"/>
      <c r="HQ799" s="117"/>
      <c r="HR799" s="118"/>
      <c r="HS799" s="105"/>
      <c r="HT799" s="119"/>
      <c r="HU799" s="119"/>
      <c r="HV799" s="119"/>
      <c r="HW799" s="119"/>
    </row>
    <row r="800" spans="1:231" hidden="1" x14ac:dyDescent="0.25">
      <c r="A800" s="110"/>
      <c r="B800" s="110"/>
      <c r="C800" s="107"/>
      <c r="D800" s="108"/>
      <c r="E800" s="109"/>
      <c r="F800" s="107"/>
      <c r="G800" s="107"/>
      <c r="H800" s="107"/>
      <c r="I800" s="107"/>
      <c r="J800" s="107"/>
      <c r="K800" s="107"/>
      <c r="L800" s="107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Y800" s="107"/>
      <c r="Z800" s="107"/>
      <c r="AA800" s="107"/>
      <c r="AB800" s="110"/>
      <c r="AC800" s="110"/>
      <c r="AD800" s="107"/>
      <c r="AE800" s="107"/>
      <c r="AF800" s="107"/>
      <c r="AG800" s="107"/>
      <c r="AH800" s="107"/>
      <c r="AI800" s="107"/>
      <c r="AJ800" s="110"/>
      <c r="AK800" s="110"/>
      <c r="AL800" s="107"/>
      <c r="AM800" s="107"/>
      <c r="AN800" s="110"/>
      <c r="AO800" s="110"/>
      <c r="AP800" s="107"/>
      <c r="AQ800" s="107"/>
      <c r="AR800" s="107"/>
      <c r="AS800" s="107"/>
      <c r="AT800" s="107"/>
      <c r="AU800" s="111"/>
      <c r="AV800" s="111"/>
      <c r="AW800" s="111"/>
      <c r="AX800" s="111"/>
      <c r="AY800" s="111"/>
      <c r="AZ800" s="111"/>
      <c r="BA800" s="111"/>
      <c r="BB800" s="111"/>
      <c r="BC800" s="111"/>
      <c r="BD800" s="111"/>
      <c r="BH800" s="112"/>
      <c r="BI800" s="111"/>
      <c r="BJ800" s="112"/>
      <c r="BK800" s="112"/>
      <c r="BL800" s="111"/>
      <c r="BM800" s="112"/>
      <c r="BN800" s="112"/>
      <c r="BO800" s="111"/>
      <c r="BP800" s="112"/>
      <c r="BQ800" s="112"/>
      <c r="BR800" s="111"/>
      <c r="BU800" s="112"/>
      <c r="BV800" s="107"/>
      <c r="BW800" s="107"/>
      <c r="BX800" s="107"/>
      <c r="BY800" s="107"/>
      <c r="BZ800" s="107"/>
      <c r="CA800" s="107"/>
      <c r="CB800" s="107"/>
      <c r="CC800" s="107"/>
      <c r="CD800" s="107"/>
      <c r="CE800" s="107"/>
      <c r="CH800" s="112"/>
      <c r="CI800" s="107"/>
      <c r="CJ800" s="107"/>
      <c r="CK800" s="107"/>
      <c r="CL800" s="107"/>
      <c r="CM800" s="107"/>
      <c r="CN800" s="107"/>
      <c r="CO800" s="107"/>
      <c r="CP800" s="107"/>
      <c r="CQ800" s="107"/>
      <c r="CR800" s="107"/>
      <c r="CS800" s="107"/>
      <c r="CT800" s="107"/>
      <c r="CU800" s="107"/>
      <c r="CV800" s="107"/>
      <c r="CW800" s="107"/>
      <c r="CX800" s="112"/>
      <c r="CY800" s="107"/>
      <c r="CZ800" s="107"/>
      <c r="DA800" s="112"/>
      <c r="DB800" s="107"/>
      <c r="DC800" s="107"/>
      <c r="DD800" s="112"/>
      <c r="DE800" s="107"/>
      <c r="DF800" s="107"/>
      <c r="DH800" s="112"/>
      <c r="DI800" s="107"/>
      <c r="DJ800" s="107"/>
      <c r="DK800" s="112"/>
      <c r="DL800" s="107"/>
      <c r="DM800" s="107"/>
      <c r="DN800" s="112"/>
      <c r="DO800" s="107"/>
      <c r="DQ800" s="112"/>
      <c r="DR800" s="107"/>
      <c r="DU800" s="112"/>
      <c r="DV800" s="107"/>
      <c r="DW800" s="107"/>
      <c r="DX800" s="112"/>
      <c r="DY800" s="107"/>
      <c r="EA800" s="112"/>
      <c r="EB800" s="107"/>
      <c r="ED800" s="112"/>
      <c r="EE800" s="107"/>
      <c r="EH800" s="112"/>
      <c r="EI800" s="107"/>
      <c r="EJ800" s="107"/>
      <c r="EK800" s="112"/>
      <c r="EL800" s="107"/>
      <c r="EN800" s="112"/>
      <c r="EO800" s="107"/>
      <c r="EQ800" s="112"/>
      <c r="ER800" s="107"/>
      <c r="ET800" s="112"/>
      <c r="EU800" s="107"/>
      <c r="EW800" s="112"/>
      <c r="EX800" s="107"/>
      <c r="EZ800" s="112"/>
      <c r="FA800" s="107"/>
      <c r="FC800" s="112"/>
      <c r="FD800" s="107"/>
      <c r="FG800" s="112"/>
      <c r="FH800" s="107"/>
      <c r="FI800" s="107"/>
      <c r="FJ800" s="112"/>
      <c r="FK800" s="107"/>
      <c r="FM800" s="53"/>
      <c r="FN800" s="112"/>
      <c r="FO800" s="107"/>
      <c r="FP800" s="107"/>
      <c r="FQ800" s="112"/>
      <c r="FR800" s="107"/>
      <c r="FS800" s="53"/>
      <c r="FT800" s="107"/>
      <c r="FU800" s="107"/>
      <c r="FV800" s="107"/>
      <c r="FW800" s="107"/>
      <c r="FX800" s="107"/>
      <c r="FY800" s="107"/>
      <c r="FZ800" s="107"/>
      <c r="GA800" s="107"/>
      <c r="GB800" s="53"/>
      <c r="GC800" s="107"/>
      <c r="GD800" s="107"/>
      <c r="GE800" s="270"/>
      <c r="GF800" s="270"/>
      <c r="GG800" s="270"/>
      <c r="GH800" s="270"/>
      <c r="GI800" s="270"/>
      <c r="GJ800" s="270"/>
      <c r="GK800" s="270"/>
      <c r="GL800" s="53"/>
      <c r="GM800" s="53"/>
      <c r="GN800" s="53"/>
      <c r="HK800" s="115"/>
      <c r="HL800" s="115"/>
      <c r="HN800" s="116"/>
      <c r="HO800" s="116"/>
      <c r="HP800" s="116"/>
      <c r="HQ800" s="117"/>
      <c r="HR800" s="118"/>
      <c r="HS800" s="105"/>
      <c r="HT800" s="119"/>
      <c r="HU800" s="119"/>
      <c r="HV800" s="119"/>
      <c r="HW800" s="119"/>
    </row>
    <row r="801" spans="1:231" hidden="1" x14ac:dyDescent="0.25">
      <c r="A801" s="110"/>
      <c r="B801" s="110"/>
      <c r="C801" s="107"/>
      <c r="D801" s="108"/>
      <c r="E801" s="109"/>
      <c r="F801" s="107"/>
      <c r="G801" s="107"/>
      <c r="H801" s="107"/>
      <c r="I801" s="107"/>
      <c r="J801" s="107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Y801" s="107"/>
      <c r="Z801" s="107"/>
      <c r="AA801" s="107"/>
      <c r="AB801" s="110"/>
      <c r="AC801" s="110"/>
      <c r="AD801" s="107"/>
      <c r="AE801" s="107"/>
      <c r="AF801" s="107"/>
      <c r="AG801" s="107"/>
      <c r="AH801" s="107"/>
      <c r="AI801" s="107"/>
      <c r="AJ801" s="110"/>
      <c r="AK801" s="110"/>
      <c r="AL801" s="107"/>
      <c r="AM801" s="107"/>
      <c r="AN801" s="110"/>
      <c r="AO801" s="110"/>
      <c r="AP801" s="107"/>
      <c r="AQ801" s="107"/>
      <c r="AR801" s="107"/>
      <c r="AS801" s="107"/>
      <c r="AT801" s="107"/>
      <c r="AU801" s="111"/>
      <c r="AV801" s="111"/>
      <c r="AW801" s="111"/>
      <c r="AX801" s="111"/>
      <c r="AY801" s="111"/>
      <c r="AZ801" s="111"/>
      <c r="BA801" s="111"/>
      <c r="BB801" s="111"/>
      <c r="BC801" s="111"/>
      <c r="BD801" s="111"/>
      <c r="BH801" s="112"/>
      <c r="BI801" s="111"/>
      <c r="BJ801" s="112"/>
      <c r="BK801" s="112"/>
      <c r="BL801" s="111"/>
      <c r="BM801" s="112"/>
      <c r="BN801" s="112"/>
      <c r="BO801" s="111"/>
      <c r="BP801" s="112"/>
      <c r="BQ801" s="112"/>
      <c r="BR801" s="111"/>
      <c r="BU801" s="112"/>
      <c r="BV801" s="107"/>
      <c r="BW801" s="107"/>
      <c r="BX801" s="107"/>
      <c r="BY801" s="107"/>
      <c r="BZ801" s="107"/>
      <c r="CA801" s="107"/>
      <c r="CB801" s="107"/>
      <c r="CC801" s="107"/>
      <c r="CD801" s="107"/>
      <c r="CE801" s="107"/>
      <c r="CH801" s="112"/>
      <c r="CI801" s="107"/>
      <c r="CJ801" s="107"/>
      <c r="CK801" s="107"/>
      <c r="CL801" s="107"/>
      <c r="CM801" s="107"/>
      <c r="CN801" s="107"/>
      <c r="CO801" s="107"/>
      <c r="CP801" s="107"/>
      <c r="CQ801" s="107"/>
      <c r="CR801" s="107"/>
      <c r="CS801" s="107"/>
      <c r="CT801" s="107"/>
      <c r="CU801" s="107"/>
      <c r="CV801" s="107"/>
      <c r="CW801" s="107"/>
      <c r="CX801" s="112"/>
      <c r="CY801" s="107"/>
      <c r="CZ801" s="107"/>
      <c r="DA801" s="112"/>
      <c r="DB801" s="107"/>
      <c r="DC801" s="107"/>
      <c r="DD801" s="112"/>
      <c r="DE801" s="107"/>
      <c r="DF801" s="107"/>
      <c r="DH801" s="112"/>
      <c r="DI801" s="107"/>
      <c r="DJ801" s="107"/>
      <c r="DK801" s="112"/>
      <c r="DL801" s="107"/>
      <c r="DM801" s="107"/>
      <c r="DN801" s="112"/>
      <c r="DO801" s="107"/>
      <c r="DQ801" s="112"/>
      <c r="DR801" s="107"/>
      <c r="DU801" s="112"/>
      <c r="DV801" s="107"/>
      <c r="DW801" s="107"/>
      <c r="DX801" s="112"/>
      <c r="DY801" s="107"/>
      <c r="EA801" s="112"/>
      <c r="EB801" s="107"/>
      <c r="ED801" s="112"/>
      <c r="EE801" s="107"/>
      <c r="EH801" s="112"/>
      <c r="EI801" s="107"/>
      <c r="EJ801" s="107"/>
      <c r="EK801" s="112"/>
      <c r="EL801" s="107"/>
      <c r="EN801" s="112"/>
      <c r="EO801" s="107"/>
      <c r="EQ801" s="112"/>
      <c r="ER801" s="107"/>
      <c r="ET801" s="112"/>
      <c r="EU801" s="107"/>
      <c r="EW801" s="112"/>
      <c r="EX801" s="107"/>
      <c r="EZ801" s="112"/>
      <c r="FA801" s="107"/>
      <c r="FC801" s="112"/>
      <c r="FD801" s="107"/>
      <c r="FG801" s="112"/>
      <c r="FH801" s="107"/>
      <c r="FI801" s="107"/>
      <c r="FJ801" s="112"/>
      <c r="FK801" s="107"/>
      <c r="FM801" s="53"/>
      <c r="FN801" s="112"/>
      <c r="FO801" s="107"/>
      <c r="FP801" s="107"/>
      <c r="FQ801" s="112"/>
      <c r="FR801" s="107"/>
      <c r="FS801" s="53"/>
      <c r="FT801" s="107"/>
      <c r="FU801" s="107"/>
      <c r="FV801" s="107"/>
      <c r="FW801" s="107"/>
      <c r="FX801" s="107"/>
      <c r="FY801" s="107"/>
      <c r="FZ801" s="107"/>
      <c r="GA801" s="107"/>
      <c r="GB801" s="53"/>
      <c r="GC801" s="107"/>
      <c r="GD801" s="107"/>
      <c r="GE801" s="270"/>
      <c r="GF801" s="270"/>
      <c r="GG801" s="270"/>
      <c r="GH801" s="270"/>
      <c r="GI801" s="270"/>
      <c r="GJ801" s="270"/>
      <c r="GK801" s="270"/>
      <c r="GL801" s="53"/>
      <c r="GM801" s="53"/>
      <c r="GN801" s="53"/>
      <c r="HK801" s="115"/>
      <c r="HL801" s="115"/>
      <c r="HN801" s="116"/>
      <c r="HO801" s="116"/>
      <c r="HP801" s="116"/>
      <c r="HQ801" s="117"/>
      <c r="HR801" s="118"/>
      <c r="HS801" s="105"/>
      <c r="HT801" s="119"/>
      <c r="HU801" s="119"/>
      <c r="HV801" s="119"/>
      <c r="HW801" s="119"/>
    </row>
    <row r="802" spans="1:231" hidden="1" x14ac:dyDescent="0.25">
      <c r="A802" s="110"/>
      <c r="B802" s="110"/>
      <c r="C802" s="107"/>
      <c r="D802" s="108"/>
      <c r="E802" s="109"/>
      <c r="F802" s="107"/>
      <c r="G802" s="107"/>
      <c r="H802" s="107"/>
      <c r="I802" s="107"/>
      <c r="J802" s="107"/>
      <c r="K802" s="107"/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Y802" s="107"/>
      <c r="Z802" s="107"/>
      <c r="AA802" s="107"/>
      <c r="AB802" s="110"/>
      <c r="AC802" s="110"/>
      <c r="AD802" s="107"/>
      <c r="AE802" s="107"/>
      <c r="AF802" s="107"/>
      <c r="AG802" s="107"/>
      <c r="AH802" s="107"/>
      <c r="AI802" s="107"/>
      <c r="AJ802" s="110"/>
      <c r="AK802" s="110"/>
      <c r="AL802" s="107"/>
      <c r="AM802" s="107"/>
      <c r="AN802" s="110"/>
      <c r="AO802" s="110"/>
      <c r="AP802" s="107"/>
      <c r="AQ802" s="107"/>
      <c r="AR802" s="107"/>
      <c r="AS802" s="107"/>
      <c r="AT802" s="107"/>
      <c r="AU802" s="111"/>
      <c r="AV802" s="111"/>
      <c r="AW802" s="111"/>
      <c r="AX802" s="111"/>
      <c r="AY802" s="111"/>
      <c r="AZ802" s="111"/>
      <c r="BA802" s="111"/>
      <c r="BB802" s="111"/>
      <c r="BC802" s="111"/>
      <c r="BD802" s="111"/>
      <c r="BH802" s="112"/>
      <c r="BI802" s="111"/>
      <c r="BJ802" s="112"/>
      <c r="BK802" s="112"/>
      <c r="BL802" s="111"/>
      <c r="BM802" s="112"/>
      <c r="BN802" s="112"/>
      <c r="BO802" s="111"/>
      <c r="BP802" s="112"/>
      <c r="BQ802" s="112"/>
      <c r="BR802" s="111"/>
      <c r="BU802" s="112"/>
      <c r="BV802" s="107"/>
      <c r="BW802" s="107"/>
      <c r="BX802" s="107"/>
      <c r="BY802" s="107"/>
      <c r="BZ802" s="107"/>
      <c r="CA802" s="107"/>
      <c r="CB802" s="107"/>
      <c r="CC802" s="107"/>
      <c r="CD802" s="107"/>
      <c r="CE802" s="107"/>
      <c r="CH802" s="112"/>
      <c r="CI802" s="107"/>
      <c r="CJ802" s="107"/>
      <c r="CK802" s="107"/>
      <c r="CL802" s="107"/>
      <c r="CM802" s="107"/>
      <c r="CN802" s="107"/>
      <c r="CO802" s="107"/>
      <c r="CP802" s="107"/>
      <c r="CQ802" s="107"/>
      <c r="CR802" s="107"/>
      <c r="CS802" s="107"/>
      <c r="CT802" s="107"/>
      <c r="CU802" s="107"/>
      <c r="CV802" s="107"/>
      <c r="CW802" s="107"/>
      <c r="CX802" s="112"/>
      <c r="CY802" s="107"/>
      <c r="CZ802" s="107"/>
      <c r="DA802" s="112"/>
      <c r="DB802" s="107"/>
      <c r="DC802" s="107"/>
      <c r="DD802" s="112"/>
      <c r="DE802" s="107"/>
      <c r="DF802" s="107"/>
      <c r="DH802" s="112"/>
      <c r="DI802" s="107"/>
      <c r="DJ802" s="107"/>
      <c r="DK802" s="112"/>
      <c r="DL802" s="107"/>
      <c r="DM802" s="107"/>
      <c r="DN802" s="112"/>
      <c r="DO802" s="107"/>
      <c r="DQ802" s="112"/>
      <c r="DR802" s="107"/>
      <c r="DU802" s="112"/>
      <c r="DV802" s="107"/>
      <c r="DW802" s="107"/>
      <c r="DX802" s="112"/>
      <c r="DY802" s="107"/>
      <c r="EA802" s="112"/>
      <c r="EB802" s="107"/>
      <c r="ED802" s="112"/>
      <c r="EE802" s="107"/>
      <c r="EH802" s="112"/>
      <c r="EI802" s="107"/>
      <c r="EJ802" s="107"/>
      <c r="EK802" s="112"/>
      <c r="EL802" s="107"/>
      <c r="EN802" s="112"/>
      <c r="EO802" s="107"/>
      <c r="EQ802" s="112"/>
      <c r="ER802" s="107"/>
      <c r="ET802" s="112"/>
      <c r="EU802" s="107"/>
      <c r="EW802" s="112"/>
      <c r="EX802" s="107"/>
      <c r="EZ802" s="112"/>
      <c r="FA802" s="107"/>
      <c r="FC802" s="112"/>
      <c r="FD802" s="107"/>
      <c r="FG802" s="112"/>
      <c r="FH802" s="107"/>
      <c r="FI802" s="107"/>
      <c r="FJ802" s="112"/>
      <c r="FK802" s="107"/>
      <c r="FM802" s="53"/>
      <c r="FN802" s="112"/>
      <c r="FO802" s="107"/>
      <c r="FP802" s="107"/>
      <c r="FQ802" s="112"/>
      <c r="FR802" s="107"/>
      <c r="FS802" s="53"/>
      <c r="FT802" s="107"/>
      <c r="FU802" s="107"/>
      <c r="FV802" s="107"/>
      <c r="FW802" s="107"/>
      <c r="FX802" s="107"/>
      <c r="FY802" s="107"/>
      <c r="FZ802" s="107"/>
      <c r="GA802" s="107"/>
      <c r="GB802" s="53"/>
      <c r="GC802" s="107"/>
      <c r="GD802" s="107"/>
      <c r="GE802" s="270"/>
      <c r="GF802" s="270"/>
      <c r="GG802" s="270"/>
      <c r="GH802" s="270"/>
      <c r="GI802" s="270"/>
      <c r="GJ802" s="270"/>
      <c r="GK802" s="270"/>
      <c r="GL802" s="53"/>
      <c r="GM802" s="53"/>
      <c r="GN802" s="53"/>
      <c r="HK802" s="115"/>
      <c r="HL802" s="115"/>
      <c r="HN802" s="116"/>
      <c r="HO802" s="116"/>
      <c r="HP802" s="116"/>
      <c r="HQ802" s="117"/>
      <c r="HR802" s="118"/>
      <c r="HS802" s="105"/>
      <c r="HT802" s="119"/>
      <c r="HU802" s="119"/>
      <c r="HV802" s="119"/>
      <c r="HW802" s="119"/>
    </row>
    <row r="803" spans="1:231" hidden="1" x14ac:dyDescent="0.25">
      <c r="A803" s="110"/>
      <c r="B803" s="110"/>
      <c r="C803" s="107"/>
      <c r="D803" s="108"/>
      <c r="E803" s="109"/>
      <c r="F803" s="107"/>
      <c r="G803" s="107"/>
      <c r="H803" s="107"/>
      <c r="I803" s="107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Y803" s="107"/>
      <c r="Z803" s="107"/>
      <c r="AA803" s="107"/>
      <c r="AB803" s="110"/>
      <c r="AC803" s="110"/>
      <c r="AD803" s="107"/>
      <c r="AE803" s="107"/>
      <c r="AF803" s="107"/>
      <c r="AG803" s="107"/>
      <c r="AH803" s="107"/>
      <c r="AI803" s="107"/>
      <c r="AJ803" s="110"/>
      <c r="AK803" s="110"/>
      <c r="AL803" s="107"/>
      <c r="AM803" s="107"/>
      <c r="AN803" s="110"/>
      <c r="AO803" s="110"/>
      <c r="AP803" s="107"/>
      <c r="AQ803" s="107"/>
      <c r="AR803" s="107"/>
      <c r="AS803" s="107"/>
      <c r="AT803" s="107"/>
      <c r="AU803" s="111"/>
      <c r="AV803" s="111"/>
      <c r="AW803" s="111"/>
      <c r="AX803" s="111"/>
      <c r="AY803" s="111"/>
      <c r="AZ803" s="111"/>
      <c r="BA803" s="111"/>
      <c r="BB803" s="111"/>
      <c r="BC803" s="111"/>
      <c r="BD803" s="111"/>
      <c r="BH803" s="112"/>
      <c r="BI803" s="111"/>
      <c r="BJ803" s="112"/>
      <c r="BK803" s="112"/>
      <c r="BL803" s="111"/>
      <c r="BM803" s="112"/>
      <c r="BN803" s="112"/>
      <c r="BO803" s="111"/>
      <c r="BP803" s="112"/>
      <c r="BQ803" s="112"/>
      <c r="BR803" s="111"/>
      <c r="BU803" s="112"/>
      <c r="BV803" s="107"/>
      <c r="BW803" s="107"/>
      <c r="BX803" s="107"/>
      <c r="BY803" s="107"/>
      <c r="BZ803" s="107"/>
      <c r="CA803" s="107"/>
      <c r="CB803" s="107"/>
      <c r="CC803" s="107"/>
      <c r="CD803" s="107"/>
      <c r="CE803" s="107"/>
      <c r="CH803" s="112"/>
      <c r="CI803" s="107"/>
      <c r="CJ803" s="107"/>
      <c r="CK803" s="107"/>
      <c r="CL803" s="107"/>
      <c r="CM803" s="107"/>
      <c r="CN803" s="107"/>
      <c r="CO803" s="107"/>
      <c r="CP803" s="107"/>
      <c r="CQ803" s="107"/>
      <c r="CR803" s="107"/>
      <c r="CS803" s="107"/>
      <c r="CT803" s="107"/>
      <c r="CU803" s="107"/>
      <c r="CV803" s="107"/>
      <c r="CW803" s="107"/>
      <c r="CX803" s="112"/>
      <c r="CY803" s="107"/>
      <c r="CZ803" s="107"/>
      <c r="DA803" s="112"/>
      <c r="DB803" s="107"/>
      <c r="DC803" s="107"/>
      <c r="DD803" s="112"/>
      <c r="DE803" s="107"/>
      <c r="DF803" s="107"/>
      <c r="DH803" s="112"/>
      <c r="DI803" s="107"/>
      <c r="DJ803" s="107"/>
      <c r="DK803" s="112"/>
      <c r="DL803" s="107"/>
      <c r="DM803" s="107"/>
      <c r="DN803" s="112"/>
      <c r="DO803" s="107"/>
      <c r="DQ803" s="112"/>
      <c r="DR803" s="107"/>
      <c r="DU803" s="112"/>
      <c r="DV803" s="107"/>
      <c r="DW803" s="107"/>
      <c r="DX803" s="112"/>
      <c r="DY803" s="107"/>
      <c r="EA803" s="112"/>
      <c r="EB803" s="107"/>
      <c r="ED803" s="112"/>
      <c r="EE803" s="107"/>
      <c r="EH803" s="112"/>
      <c r="EI803" s="107"/>
      <c r="EJ803" s="107"/>
      <c r="EK803" s="112"/>
      <c r="EL803" s="107"/>
      <c r="EN803" s="112"/>
      <c r="EO803" s="107"/>
      <c r="EQ803" s="112"/>
      <c r="ER803" s="107"/>
      <c r="ET803" s="112"/>
      <c r="EU803" s="107"/>
      <c r="EW803" s="112"/>
      <c r="EX803" s="107"/>
      <c r="EZ803" s="112"/>
      <c r="FA803" s="107"/>
      <c r="FC803" s="112"/>
      <c r="FD803" s="107"/>
      <c r="FG803" s="112"/>
      <c r="FH803" s="107"/>
      <c r="FI803" s="107"/>
      <c r="FJ803" s="112"/>
      <c r="FK803" s="107"/>
      <c r="FM803" s="53"/>
      <c r="FN803" s="112"/>
      <c r="FO803" s="107"/>
      <c r="FP803" s="107"/>
      <c r="FQ803" s="112"/>
      <c r="FR803" s="107"/>
      <c r="FS803" s="53"/>
      <c r="FT803" s="107"/>
      <c r="FU803" s="107"/>
      <c r="FV803" s="107"/>
      <c r="FW803" s="107"/>
      <c r="FX803" s="107"/>
      <c r="FY803" s="107"/>
      <c r="FZ803" s="107"/>
      <c r="GA803" s="107"/>
      <c r="GB803" s="53"/>
      <c r="GC803" s="107"/>
      <c r="GD803" s="107"/>
      <c r="GE803" s="270"/>
      <c r="GF803" s="270"/>
      <c r="GG803" s="270"/>
      <c r="GH803" s="270"/>
      <c r="GI803" s="270"/>
      <c r="GJ803" s="270"/>
      <c r="GK803" s="270"/>
      <c r="GL803" s="53"/>
      <c r="GM803" s="53"/>
      <c r="GN803" s="53"/>
      <c r="HK803" s="115"/>
      <c r="HL803" s="115"/>
      <c r="HN803" s="116"/>
      <c r="HO803" s="116"/>
      <c r="HP803" s="116"/>
      <c r="HQ803" s="117"/>
      <c r="HR803" s="118"/>
      <c r="HS803" s="105"/>
      <c r="HT803" s="119"/>
      <c r="HU803" s="119"/>
      <c r="HV803" s="119"/>
      <c r="HW803" s="119"/>
    </row>
    <row r="804" spans="1:231" hidden="1" x14ac:dyDescent="0.25">
      <c r="A804" s="110"/>
      <c r="B804" s="110"/>
      <c r="C804" s="107"/>
      <c r="D804" s="108"/>
      <c r="E804" s="109"/>
      <c r="F804" s="107"/>
      <c r="G804" s="107"/>
      <c r="H804" s="107"/>
      <c r="I804" s="107"/>
      <c r="J804" s="107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Y804" s="107"/>
      <c r="Z804" s="107"/>
      <c r="AA804" s="107"/>
      <c r="AB804" s="110"/>
      <c r="AC804" s="110"/>
      <c r="AD804" s="107"/>
      <c r="AE804" s="107"/>
      <c r="AF804" s="107"/>
      <c r="AG804" s="107"/>
      <c r="AH804" s="107"/>
      <c r="AI804" s="107"/>
      <c r="AJ804" s="110"/>
      <c r="AK804" s="110"/>
      <c r="AL804" s="107"/>
      <c r="AM804" s="107"/>
      <c r="AN804" s="110"/>
      <c r="AO804" s="110"/>
      <c r="AP804" s="107"/>
      <c r="AQ804" s="107"/>
      <c r="AR804" s="107"/>
      <c r="AS804" s="107"/>
      <c r="AT804" s="107"/>
      <c r="AU804" s="111"/>
      <c r="AV804" s="111"/>
      <c r="AW804" s="111"/>
      <c r="AX804" s="111"/>
      <c r="AY804" s="111"/>
      <c r="AZ804" s="111"/>
      <c r="BA804" s="111"/>
      <c r="BB804" s="111"/>
      <c r="BC804" s="111"/>
      <c r="BD804" s="111"/>
      <c r="BH804" s="112"/>
      <c r="BI804" s="111"/>
      <c r="BJ804" s="112"/>
      <c r="BK804" s="112"/>
      <c r="BL804" s="111"/>
      <c r="BM804" s="112"/>
      <c r="BN804" s="112"/>
      <c r="BO804" s="111"/>
      <c r="BP804" s="112"/>
      <c r="BQ804" s="112"/>
      <c r="BR804" s="111"/>
      <c r="BU804" s="112"/>
      <c r="BV804" s="107"/>
      <c r="BW804" s="107"/>
      <c r="BX804" s="107"/>
      <c r="BY804" s="107"/>
      <c r="BZ804" s="107"/>
      <c r="CA804" s="107"/>
      <c r="CB804" s="107"/>
      <c r="CC804" s="107"/>
      <c r="CD804" s="107"/>
      <c r="CE804" s="107"/>
      <c r="CH804" s="112"/>
      <c r="CI804" s="107"/>
      <c r="CJ804" s="107"/>
      <c r="CK804" s="107"/>
      <c r="CL804" s="107"/>
      <c r="CM804" s="107"/>
      <c r="CN804" s="107"/>
      <c r="CO804" s="107"/>
      <c r="CP804" s="107"/>
      <c r="CQ804" s="107"/>
      <c r="CR804" s="107"/>
      <c r="CS804" s="107"/>
      <c r="CT804" s="107"/>
      <c r="CU804" s="107"/>
      <c r="CV804" s="107"/>
      <c r="CW804" s="107"/>
      <c r="CX804" s="112"/>
      <c r="CY804" s="107"/>
      <c r="CZ804" s="107"/>
      <c r="DA804" s="112"/>
      <c r="DB804" s="107"/>
      <c r="DC804" s="107"/>
      <c r="DD804" s="112"/>
      <c r="DE804" s="107"/>
      <c r="DF804" s="107"/>
      <c r="DH804" s="112"/>
      <c r="DI804" s="107"/>
      <c r="DJ804" s="107"/>
      <c r="DK804" s="112"/>
      <c r="DL804" s="107"/>
      <c r="DM804" s="107"/>
      <c r="DN804" s="112"/>
      <c r="DO804" s="107"/>
      <c r="DQ804" s="112"/>
      <c r="DR804" s="107"/>
      <c r="DU804" s="112"/>
      <c r="DV804" s="107"/>
      <c r="DW804" s="107"/>
      <c r="DX804" s="112"/>
      <c r="DY804" s="107"/>
      <c r="EA804" s="112"/>
      <c r="EB804" s="107"/>
      <c r="ED804" s="112"/>
      <c r="EE804" s="107"/>
      <c r="EH804" s="112"/>
      <c r="EI804" s="107"/>
      <c r="EJ804" s="107"/>
      <c r="EK804" s="112"/>
      <c r="EL804" s="107"/>
      <c r="EN804" s="112"/>
      <c r="EO804" s="107"/>
      <c r="EQ804" s="112"/>
      <c r="ER804" s="107"/>
      <c r="ET804" s="112"/>
      <c r="EU804" s="107"/>
      <c r="EW804" s="112"/>
      <c r="EX804" s="107"/>
      <c r="EZ804" s="112"/>
      <c r="FA804" s="107"/>
      <c r="FC804" s="112"/>
      <c r="FD804" s="107"/>
      <c r="FG804" s="112"/>
      <c r="FH804" s="107"/>
      <c r="FI804" s="107"/>
      <c r="FJ804" s="112"/>
      <c r="FK804" s="107"/>
      <c r="FM804" s="53"/>
      <c r="FN804" s="112"/>
      <c r="FO804" s="107"/>
      <c r="FP804" s="107"/>
      <c r="FQ804" s="112"/>
      <c r="FR804" s="107"/>
      <c r="FS804" s="53"/>
      <c r="FT804" s="107"/>
      <c r="FU804" s="107"/>
      <c r="FV804" s="107"/>
      <c r="FW804" s="107"/>
      <c r="FX804" s="107"/>
      <c r="FY804" s="107"/>
      <c r="FZ804" s="107"/>
      <c r="GA804" s="107"/>
      <c r="GB804" s="53"/>
      <c r="GC804" s="107"/>
      <c r="GD804" s="107"/>
      <c r="GE804" s="270"/>
      <c r="GF804" s="270"/>
      <c r="GG804" s="270"/>
      <c r="GH804" s="270"/>
      <c r="GI804" s="270"/>
      <c r="GJ804" s="270"/>
      <c r="GK804" s="270"/>
      <c r="GL804" s="53"/>
      <c r="GM804" s="53"/>
      <c r="GN804" s="53"/>
      <c r="HK804" s="115"/>
      <c r="HL804" s="115"/>
      <c r="HN804" s="116"/>
      <c r="HO804" s="116"/>
      <c r="HP804" s="116"/>
      <c r="HQ804" s="117"/>
      <c r="HR804" s="118"/>
      <c r="HS804" s="105"/>
      <c r="HT804" s="119"/>
      <c r="HU804" s="119"/>
      <c r="HV804" s="119"/>
      <c r="HW804" s="119"/>
    </row>
    <row r="805" spans="1:231" hidden="1" x14ac:dyDescent="0.25">
      <c r="A805" s="110"/>
      <c r="B805" s="110"/>
      <c r="C805" s="107"/>
      <c r="D805" s="108"/>
      <c r="E805" s="109"/>
      <c r="F805" s="107"/>
      <c r="G805" s="107"/>
      <c r="H805" s="107"/>
      <c r="I805" s="107"/>
      <c r="J805" s="107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Y805" s="107"/>
      <c r="Z805" s="107"/>
      <c r="AA805" s="107"/>
      <c r="AB805" s="110"/>
      <c r="AC805" s="110"/>
      <c r="AD805" s="107"/>
      <c r="AE805" s="107"/>
      <c r="AF805" s="107"/>
      <c r="AG805" s="107"/>
      <c r="AH805" s="107"/>
      <c r="AI805" s="107"/>
      <c r="AJ805" s="110"/>
      <c r="AK805" s="110"/>
      <c r="AL805" s="107"/>
      <c r="AM805" s="107"/>
      <c r="AN805" s="110"/>
      <c r="AO805" s="110"/>
      <c r="AP805" s="107"/>
      <c r="AQ805" s="107"/>
      <c r="AR805" s="107"/>
      <c r="AS805" s="107"/>
      <c r="AT805" s="107"/>
      <c r="AU805" s="111"/>
      <c r="AV805" s="111"/>
      <c r="AW805" s="111"/>
      <c r="AX805" s="111"/>
      <c r="AY805" s="111"/>
      <c r="AZ805" s="111"/>
      <c r="BA805" s="111"/>
      <c r="BB805" s="111"/>
      <c r="BC805" s="111"/>
      <c r="BD805" s="111"/>
      <c r="BH805" s="112"/>
      <c r="BI805" s="111"/>
      <c r="BJ805" s="112"/>
      <c r="BK805" s="112"/>
      <c r="BL805" s="111"/>
      <c r="BM805" s="112"/>
      <c r="BN805" s="112"/>
      <c r="BO805" s="111"/>
      <c r="BP805" s="112"/>
      <c r="BQ805" s="112"/>
      <c r="BR805" s="111"/>
      <c r="BU805" s="112"/>
      <c r="BV805" s="107"/>
      <c r="BW805" s="107"/>
      <c r="BX805" s="107"/>
      <c r="BY805" s="107"/>
      <c r="BZ805" s="107"/>
      <c r="CA805" s="107"/>
      <c r="CB805" s="107"/>
      <c r="CC805" s="107"/>
      <c r="CD805" s="107"/>
      <c r="CE805" s="107"/>
      <c r="CH805" s="112"/>
      <c r="CI805" s="107"/>
      <c r="CJ805" s="107"/>
      <c r="CK805" s="107"/>
      <c r="CL805" s="107"/>
      <c r="CM805" s="107"/>
      <c r="CN805" s="107"/>
      <c r="CO805" s="107"/>
      <c r="CP805" s="107"/>
      <c r="CQ805" s="107"/>
      <c r="CR805" s="107"/>
      <c r="CS805" s="107"/>
      <c r="CT805" s="107"/>
      <c r="CU805" s="107"/>
      <c r="CV805" s="107"/>
      <c r="CW805" s="107"/>
      <c r="CX805" s="112"/>
      <c r="CY805" s="107"/>
      <c r="CZ805" s="107"/>
      <c r="DA805" s="112"/>
      <c r="DB805" s="107"/>
      <c r="DC805" s="107"/>
      <c r="DD805" s="112"/>
      <c r="DE805" s="107"/>
      <c r="DF805" s="107"/>
      <c r="DH805" s="112"/>
      <c r="DI805" s="107"/>
      <c r="DJ805" s="107"/>
      <c r="DK805" s="112"/>
      <c r="DL805" s="107"/>
      <c r="DM805" s="107"/>
      <c r="DN805" s="112"/>
      <c r="DO805" s="107"/>
      <c r="DQ805" s="112"/>
      <c r="DR805" s="107"/>
      <c r="DU805" s="112"/>
      <c r="DV805" s="107"/>
      <c r="DW805" s="107"/>
      <c r="DX805" s="112"/>
      <c r="DY805" s="107"/>
      <c r="EA805" s="112"/>
      <c r="EB805" s="107"/>
      <c r="ED805" s="112"/>
      <c r="EE805" s="107"/>
      <c r="EH805" s="112"/>
      <c r="EI805" s="107"/>
      <c r="EJ805" s="107"/>
      <c r="EK805" s="112"/>
      <c r="EL805" s="107"/>
      <c r="EN805" s="112"/>
      <c r="EO805" s="107"/>
      <c r="EQ805" s="112"/>
      <c r="ER805" s="107"/>
      <c r="ET805" s="112"/>
      <c r="EU805" s="107"/>
      <c r="EW805" s="112"/>
      <c r="EX805" s="107"/>
      <c r="EZ805" s="112"/>
      <c r="FA805" s="107"/>
      <c r="FC805" s="112"/>
      <c r="FD805" s="107"/>
      <c r="FG805" s="112"/>
      <c r="FH805" s="107"/>
      <c r="FI805" s="107"/>
      <c r="FJ805" s="112"/>
      <c r="FK805" s="107"/>
      <c r="FM805" s="53"/>
      <c r="FN805" s="112"/>
      <c r="FO805" s="107"/>
      <c r="FP805" s="107"/>
      <c r="FQ805" s="112"/>
      <c r="FR805" s="107"/>
      <c r="FS805" s="53"/>
      <c r="FT805" s="107"/>
      <c r="FU805" s="107"/>
      <c r="FV805" s="107"/>
      <c r="FW805" s="107"/>
      <c r="FX805" s="107"/>
      <c r="FY805" s="107"/>
      <c r="FZ805" s="107"/>
      <c r="GA805" s="107"/>
      <c r="GB805" s="53"/>
      <c r="GC805" s="107"/>
      <c r="GD805" s="107"/>
      <c r="GE805" s="270"/>
      <c r="GF805" s="270"/>
      <c r="GG805" s="270"/>
      <c r="GH805" s="270"/>
      <c r="GI805" s="270"/>
      <c r="GJ805" s="270"/>
      <c r="GK805" s="270"/>
      <c r="GL805" s="53"/>
      <c r="GM805" s="53"/>
      <c r="GN805" s="53"/>
      <c r="HK805" s="115"/>
      <c r="HL805" s="115"/>
      <c r="HN805" s="116"/>
      <c r="HO805" s="116"/>
      <c r="HP805" s="116"/>
      <c r="HQ805" s="117"/>
      <c r="HR805" s="118"/>
      <c r="HS805" s="105"/>
      <c r="HT805" s="119"/>
      <c r="HU805" s="119"/>
      <c r="HV805" s="119"/>
      <c r="HW805" s="119"/>
    </row>
    <row r="806" spans="1:231" hidden="1" x14ac:dyDescent="0.25">
      <c r="A806" s="110"/>
      <c r="B806" s="110"/>
      <c r="C806" s="107"/>
      <c r="D806" s="108"/>
      <c r="E806" s="109"/>
      <c r="F806" s="107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Y806" s="107"/>
      <c r="Z806" s="107"/>
      <c r="AA806" s="107"/>
      <c r="AB806" s="110"/>
      <c r="AC806" s="110"/>
      <c r="AD806" s="107"/>
      <c r="AE806" s="107"/>
      <c r="AF806" s="107"/>
      <c r="AG806" s="107"/>
      <c r="AH806" s="107"/>
      <c r="AI806" s="107"/>
      <c r="AJ806" s="110"/>
      <c r="AK806" s="110"/>
      <c r="AL806" s="107"/>
      <c r="AM806" s="107"/>
      <c r="AN806" s="110"/>
      <c r="AO806" s="110"/>
      <c r="AP806" s="107"/>
      <c r="AQ806" s="107"/>
      <c r="AR806" s="107"/>
      <c r="AS806" s="107"/>
      <c r="AT806" s="107"/>
      <c r="AU806" s="111"/>
      <c r="AV806" s="111"/>
      <c r="AW806" s="111"/>
      <c r="AX806" s="111"/>
      <c r="AY806" s="111"/>
      <c r="AZ806" s="111"/>
      <c r="BA806" s="111"/>
      <c r="BB806" s="111"/>
      <c r="BC806" s="111"/>
      <c r="BD806" s="111"/>
      <c r="BH806" s="112"/>
      <c r="BI806" s="111"/>
      <c r="BJ806" s="112"/>
      <c r="BK806" s="112"/>
      <c r="BL806" s="111"/>
      <c r="BM806" s="112"/>
      <c r="BN806" s="112"/>
      <c r="BO806" s="111"/>
      <c r="BP806" s="112"/>
      <c r="BQ806" s="112"/>
      <c r="BR806" s="111"/>
      <c r="BU806" s="112"/>
      <c r="BV806" s="107"/>
      <c r="BW806" s="107"/>
      <c r="BX806" s="107"/>
      <c r="BY806" s="107"/>
      <c r="BZ806" s="107"/>
      <c r="CA806" s="107"/>
      <c r="CB806" s="107"/>
      <c r="CC806" s="107"/>
      <c r="CD806" s="107"/>
      <c r="CE806" s="107"/>
      <c r="CH806" s="112"/>
      <c r="CI806" s="107"/>
      <c r="CJ806" s="107"/>
      <c r="CK806" s="107"/>
      <c r="CL806" s="107"/>
      <c r="CM806" s="107"/>
      <c r="CN806" s="107"/>
      <c r="CO806" s="107"/>
      <c r="CP806" s="107"/>
      <c r="CQ806" s="107"/>
      <c r="CR806" s="107"/>
      <c r="CS806" s="107"/>
      <c r="CT806" s="107"/>
      <c r="CU806" s="107"/>
      <c r="CV806" s="107"/>
      <c r="CW806" s="107"/>
      <c r="CX806" s="112"/>
      <c r="CY806" s="107"/>
      <c r="CZ806" s="107"/>
      <c r="DA806" s="112"/>
      <c r="DB806" s="107"/>
      <c r="DC806" s="107"/>
      <c r="DD806" s="112"/>
      <c r="DE806" s="107"/>
      <c r="DF806" s="107"/>
      <c r="DH806" s="112"/>
      <c r="DI806" s="107"/>
      <c r="DJ806" s="107"/>
      <c r="DK806" s="112"/>
      <c r="DL806" s="107"/>
      <c r="DM806" s="107"/>
      <c r="DN806" s="112"/>
      <c r="DO806" s="107"/>
      <c r="DP806" s="274"/>
      <c r="DQ806" s="112"/>
      <c r="DR806" s="107"/>
      <c r="DU806" s="112"/>
      <c r="DV806" s="107"/>
      <c r="DW806" s="107"/>
      <c r="DX806" s="112"/>
      <c r="DY806" s="107"/>
      <c r="EA806" s="112"/>
      <c r="EB806" s="107"/>
      <c r="ED806" s="112"/>
      <c r="EE806" s="107"/>
      <c r="EH806" s="112"/>
      <c r="EI806" s="107"/>
      <c r="EJ806" s="107"/>
      <c r="EK806" s="112"/>
      <c r="EL806" s="107"/>
      <c r="EM806" s="275"/>
      <c r="EN806" s="112"/>
      <c r="EO806" s="107"/>
      <c r="EP806" s="275"/>
      <c r="EQ806" s="112"/>
      <c r="ER806" s="107"/>
      <c r="ES806" s="275"/>
      <c r="ET806" s="112"/>
      <c r="EU806" s="107"/>
      <c r="EV806" s="275"/>
      <c r="EW806" s="112"/>
      <c r="EX806" s="107"/>
      <c r="EY806" s="275"/>
      <c r="EZ806" s="112"/>
      <c r="FA806" s="107"/>
      <c r="FB806" s="275"/>
      <c r="FC806" s="112"/>
      <c r="FD806" s="107"/>
      <c r="FG806" s="112"/>
      <c r="FH806" s="107"/>
      <c r="FI806" s="107"/>
      <c r="FJ806" s="112"/>
      <c r="FK806" s="107"/>
      <c r="FM806" s="53"/>
      <c r="FN806" s="112"/>
      <c r="FO806" s="107"/>
      <c r="FP806" s="107"/>
      <c r="FQ806" s="112"/>
      <c r="FR806" s="107"/>
      <c r="FS806" s="53"/>
      <c r="FT806" s="107"/>
      <c r="FU806" s="107"/>
      <c r="FV806" s="107"/>
      <c r="FW806" s="107"/>
      <c r="FX806" s="107"/>
      <c r="FY806" s="107"/>
      <c r="FZ806" s="107"/>
      <c r="GA806" s="107"/>
      <c r="GB806" s="53"/>
      <c r="GC806" s="107"/>
      <c r="GD806" s="107"/>
      <c r="GE806" s="270"/>
      <c r="GF806" s="270"/>
      <c r="GG806" s="270"/>
      <c r="GH806" s="270"/>
      <c r="GI806" s="270"/>
      <c r="GJ806" s="270"/>
      <c r="GK806" s="270"/>
      <c r="GL806" s="53"/>
      <c r="GM806" s="53"/>
      <c r="GN806" s="53"/>
      <c r="HK806" s="115"/>
      <c r="HL806" s="115"/>
      <c r="HN806" s="116"/>
      <c r="HO806" s="116"/>
      <c r="HP806" s="116"/>
      <c r="HQ806" s="117"/>
      <c r="HR806" s="118"/>
      <c r="HS806" s="105"/>
      <c r="HT806" s="119"/>
      <c r="HU806" s="119"/>
      <c r="HV806" s="119"/>
      <c r="HW806" s="119"/>
    </row>
    <row r="807" spans="1:231" hidden="1" x14ac:dyDescent="0.25">
      <c r="A807" s="110"/>
      <c r="B807" s="110"/>
      <c r="C807" s="107"/>
      <c r="D807" s="108"/>
      <c r="E807" s="109"/>
      <c r="F807" s="107"/>
      <c r="G807" s="107"/>
      <c r="H807" s="107"/>
      <c r="I807" s="107"/>
      <c r="J807" s="107"/>
      <c r="K807" s="107"/>
      <c r="L807" s="107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Y807" s="107"/>
      <c r="Z807" s="107"/>
      <c r="AA807" s="107"/>
      <c r="AB807" s="110"/>
      <c r="AC807" s="110"/>
      <c r="AD807" s="107"/>
      <c r="AE807" s="107"/>
      <c r="AF807" s="107"/>
      <c r="AG807" s="107"/>
      <c r="AH807" s="107"/>
      <c r="AI807" s="107"/>
      <c r="AJ807" s="110"/>
      <c r="AK807" s="110"/>
      <c r="AL807" s="107"/>
      <c r="AM807" s="107"/>
      <c r="AN807" s="110"/>
      <c r="AO807" s="110"/>
      <c r="AP807" s="107"/>
      <c r="AQ807" s="107"/>
      <c r="AR807" s="107"/>
      <c r="AS807" s="107"/>
      <c r="AT807" s="107"/>
      <c r="AU807" s="111"/>
      <c r="AV807" s="111"/>
      <c r="AW807" s="111"/>
      <c r="AX807" s="111"/>
      <c r="AY807" s="111"/>
      <c r="AZ807" s="111"/>
      <c r="BA807" s="111"/>
      <c r="BB807" s="111"/>
      <c r="BC807" s="111"/>
      <c r="BD807" s="111"/>
      <c r="BH807" s="112"/>
      <c r="BI807" s="111"/>
      <c r="BJ807" s="112"/>
      <c r="BK807" s="112"/>
      <c r="BL807" s="111"/>
      <c r="BM807" s="112"/>
      <c r="BN807" s="112"/>
      <c r="BO807" s="111"/>
      <c r="BP807" s="112"/>
      <c r="BQ807" s="112"/>
      <c r="BR807" s="111"/>
      <c r="BU807" s="112"/>
      <c r="BV807" s="107"/>
      <c r="BW807" s="107"/>
      <c r="BX807" s="107"/>
      <c r="BY807" s="107"/>
      <c r="BZ807" s="107"/>
      <c r="CA807" s="107"/>
      <c r="CB807" s="107"/>
      <c r="CC807" s="107"/>
      <c r="CD807" s="107"/>
      <c r="CE807" s="107"/>
      <c r="CH807" s="112"/>
      <c r="CI807" s="107"/>
      <c r="CJ807" s="107"/>
      <c r="CK807" s="107"/>
      <c r="CL807" s="107"/>
      <c r="CM807" s="107"/>
      <c r="CN807" s="107"/>
      <c r="CO807" s="107"/>
      <c r="CP807" s="107"/>
      <c r="CQ807" s="107"/>
      <c r="CR807" s="107"/>
      <c r="CS807" s="107"/>
      <c r="CT807" s="107"/>
      <c r="CU807" s="107"/>
      <c r="CV807" s="107"/>
      <c r="CW807" s="107"/>
      <c r="CX807" s="112"/>
      <c r="CY807" s="107"/>
      <c r="CZ807" s="107"/>
      <c r="DA807" s="112"/>
      <c r="DB807" s="107"/>
      <c r="DC807" s="107"/>
      <c r="DD807" s="112"/>
      <c r="DE807" s="107"/>
      <c r="DF807" s="107"/>
      <c r="DH807" s="112"/>
      <c r="DI807" s="107"/>
      <c r="DJ807" s="107"/>
      <c r="DK807" s="112"/>
      <c r="DL807" s="107"/>
      <c r="DM807" s="107"/>
      <c r="DN807" s="112"/>
      <c r="DO807" s="107"/>
      <c r="DP807" s="274"/>
      <c r="DQ807" s="112"/>
      <c r="DR807" s="107"/>
      <c r="DU807" s="112"/>
      <c r="DV807" s="107"/>
      <c r="DW807" s="107"/>
      <c r="DX807" s="112"/>
      <c r="DY807" s="107"/>
      <c r="EA807" s="112"/>
      <c r="EB807" s="107"/>
      <c r="ED807" s="112"/>
      <c r="EE807" s="107"/>
      <c r="EH807" s="112"/>
      <c r="EI807" s="107"/>
      <c r="EJ807" s="107"/>
      <c r="EK807" s="112"/>
      <c r="EL807" s="107"/>
      <c r="EM807" s="275"/>
      <c r="EN807" s="112"/>
      <c r="EO807" s="107"/>
      <c r="EP807" s="275"/>
      <c r="EQ807" s="112"/>
      <c r="ER807" s="107"/>
      <c r="ES807" s="275"/>
      <c r="ET807" s="112"/>
      <c r="EU807" s="107"/>
      <c r="EV807" s="275"/>
      <c r="EW807" s="112"/>
      <c r="EX807" s="107"/>
      <c r="EY807" s="275"/>
      <c r="EZ807" s="112"/>
      <c r="FA807" s="107"/>
      <c r="FB807" s="275"/>
      <c r="FC807" s="112"/>
      <c r="FD807" s="107"/>
      <c r="FG807" s="112"/>
      <c r="FH807" s="107"/>
      <c r="FI807" s="107"/>
      <c r="FJ807" s="112"/>
      <c r="FK807" s="107"/>
      <c r="FM807" s="53"/>
      <c r="FN807" s="112"/>
      <c r="FO807" s="107"/>
      <c r="FP807" s="107"/>
      <c r="FQ807" s="112"/>
      <c r="FR807" s="107"/>
      <c r="FS807" s="53"/>
      <c r="FT807" s="107"/>
      <c r="FU807" s="107"/>
      <c r="FV807" s="107"/>
      <c r="FW807" s="107"/>
      <c r="FX807" s="107"/>
      <c r="FY807" s="107"/>
      <c r="FZ807" s="107"/>
      <c r="GA807" s="107"/>
      <c r="GB807" s="53"/>
      <c r="GC807" s="107"/>
      <c r="GD807" s="107"/>
      <c r="GE807" s="270"/>
      <c r="GF807" s="270"/>
      <c r="GG807" s="270"/>
      <c r="GH807" s="270"/>
      <c r="GI807" s="270"/>
      <c r="GJ807" s="270"/>
      <c r="GK807" s="270"/>
      <c r="GL807" s="53"/>
      <c r="GM807" s="53"/>
      <c r="GN807" s="53"/>
      <c r="HK807" s="115"/>
      <c r="HL807" s="115"/>
      <c r="HN807" s="116"/>
      <c r="HO807" s="116"/>
      <c r="HP807" s="116"/>
      <c r="HQ807" s="117"/>
      <c r="HR807" s="118"/>
      <c r="HS807" s="105"/>
      <c r="HT807" s="119"/>
      <c r="HU807" s="119"/>
      <c r="HV807" s="119"/>
      <c r="HW807" s="119"/>
    </row>
    <row r="808" spans="1:231" hidden="1" x14ac:dyDescent="0.25">
      <c r="A808" s="110"/>
      <c r="B808" s="110"/>
      <c r="C808" s="107"/>
      <c r="D808" s="108"/>
      <c r="E808" s="109"/>
      <c r="F808" s="107"/>
      <c r="G808" s="107"/>
      <c r="H808" s="107"/>
      <c r="I808" s="107"/>
      <c r="J808" s="107"/>
      <c r="K808" s="107"/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Y808" s="107"/>
      <c r="Z808" s="107"/>
      <c r="AA808" s="107"/>
      <c r="AB808" s="110"/>
      <c r="AC808" s="110"/>
      <c r="AD808" s="107"/>
      <c r="AE808" s="107"/>
      <c r="AF808" s="107"/>
      <c r="AG808" s="107"/>
      <c r="AH808" s="107"/>
      <c r="AI808" s="107"/>
      <c r="AJ808" s="110"/>
      <c r="AK808" s="110"/>
      <c r="AL808" s="107"/>
      <c r="AM808" s="107"/>
      <c r="AN808" s="110"/>
      <c r="AO808" s="110"/>
      <c r="AP808" s="107"/>
      <c r="AQ808" s="107"/>
      <c r="AR808" s="107"/>
      <c r="AS808" s="107"/>
      <c r="AT808" s="107"/>
      <c r="AU808" s="111"/>
      <c r="AV808" s="111"/>
      <c r="AW808" s="111"/>
      <c r="AX808" s="111"/>
      <c r="AY808" s="111"/>
      <c r="AZ808" s="111"/>
      <c r="BA808" s="111"/>
      <c r="BB808" s="111"/>
      <c r="BC808" s="111"/>
      <c r="BD808" s="111"/>
      <c r="BH808" s="112"/>
      <c r="BI808" s="111"/>
      <c r="BJ808" s="112"/>
      <c r="BK808" s="112"/>
      <c r="BL808" s="111"/>
      <c r="BM808" s="112"/>
      <c r="BN808" s="112"/>
      <c r="BO808" s="111"/>
      <c r="BP808" s="112"/>
      <c r="BQ808" s="112"/>
      <c r="BR808" s="111"/>
      <c r="BU808" s="112"/>
      <c r="BV808" s="107"/>
      <c r="BW808" s="107"/>
      <c r="BX808" s="107"/>
      <c r="BY808" s="107"/>
      <c r="BZ808" s="107"/>
      <c r="CA808" s="107"/>
      <c r="CB808" s="107"/>
      <c r="CC808" s="107"/>
      <c r="CD808" s="107"/>
      <c r="CE808" s="107"/>
      <c r="CH808" s="112"/>
      <c r="CI808" s="107"/>
      <c r="CJ808" s="107"/>
      <c r="CK808" s="107"/>
      <c r="CL808" s="107"/>
      <c r="CM808" s="107"/>
      <c r="CN808" s="107"/>
      <c r="CO808" s="107"/>
      <c r="CP808" s="107"/>
      <c r="CQ808" s="107"/>
      <c r="CR808" s="107"/>
      <c r="CS808" s="107"/>
      <c r="CT808" s="107"/>
      <c r="CU808" s="107"/>
      <c r="CV808" s="107"/>
      <c r="CW808" s="107"/>
      <c r="CX808" s="112"/>
      <c r="CY808" s="107"/>
      <c r="CZ808" s="107"/>
      <c r="DA808" s="112"/>
      <c r="DB808" s="107"/>
      <c r="DC808" s="107"/>
      <c r="DD808" s="112"/>
      <c r="DE808" s="107"/>
      <c r="DF808" s="107"/>
      <c r="DH808" s="112"/>
      <c r="DI808" s="107"/>
      <c r="DJ808" s="107"/>
      <c r="DK808" s="112"/>
      <c r="DL808" s="107"/>
      <c r="DM808" s="107"/>
      <c r="DN808" s="112"/>
      <c r="DO808" s="107"/>
      <c r="DP808" s="274"/>
      <c r="DQ808" s="112"/>
      <c r="DR808" s="107"/>
      <c r="DU808" s="112"/>
      <c r="DV808" s="107"/>
      <c r="DW808" s="107"/>
      <c r="DX808" s="112"/>
      <c r="DY808" s="107"/>
      <c r="EA808" s="112"/>
      <c r="EB808" s="107"/>
      <c r="ED808" s="112"/>
      <c r="EE808" s="107"/>
      <c r="EH808" s="112"/>
      <c r="EI808" s="107"/>
      <c r="EJ808" s="107"/>
      <c r="EK808" s="112"/>
      <c r="EL808" s="107"/>
      <c r="EM808" s="275"/>
      <c r="EN808" s="112"/>
      <c r="EO808" s="107"/>
      <c r="EP808" s="275"/>
      <c r="EQ808" s="112"/>
      <c r="ER808" s="107"/>
      <c r="ES808" s="275"/>
      <c r="ET808" s="112"/>
      <c r="EU808" s="107"/>
      <c r="EV808" s="275"/>
      <c r="EW808" s="112"/>
      <c r="EX808" s="107"/>
      <c r="EY808" s="275"/>
      <c r="EZ808" s="112"/>
      <c r="FA808" s="107"/>
      <c r="FB808" s="275"/>
      <c r="FC808" s="112"/>
      <c r="FD808" s="107"/>
      <c r="FG808" s="112"/>
      <c r="FH808" s="107"/>
      <c r="FI808" s="107"/>
      <c r="FJ808" s="112"/>
      <c r="FK808" s="107"/>
      <c r="FM808" s="53"/>
      <c r="FN808" s="112"/>
      <c r="FO808" s="107"/>
      <c r="FP808" s="107"/>
      <c r="FQ808" s="112"/>
      <c r="FR808" s="107"/>
      <c r="FS808" s="53"/>
      <c r="FT808" s="107"/>
      <c r="FU808" s="107"/>
      <c r="FV808" s="107"/>
      <c r="FW808" s="107"/>
      <c r="FX808" s="107"/>
      <c r="FY808" s="107"/>
      <c r="FZ808" s="107"/>
      <c r="GA808" s="107"/>
      <c r="GB808" s="53"/>
      <c r="GC808" s="107"/>
      <c r="GD808" s="107"/>
      <c r="GE808" s="270"/>
      <c r="GF808" s="270"/>
      <c r="GG808" s="270"/>
      <c r="GH808" s="270"/>
      <c r="GI808" s="270"/>
      <c r="GJ808" s="270"/>
      <c r="GK808" s="270"/>
      <c r="GL808" s="53"/>
      <c r="GM808" s="53"/>
      <c r="GN808" s="53"/>
      <c r="HK808" s="115"/>
      <c r="HL808" s="115"/>
      <c r="HN808" s="116"/>
      <c r="HO808" s="116"/>
      <c r="HP808" s="116"/>
      <c r="HQ808" s="117"/>
      <c r="HR808" s="118"/>
      <c r="HS808" s="105"/>
      <c r="HT808" s="119"/>
      <c r="HU808" s="119"/>
      <c r="HV808" s="119"/>
      <c r="HW808" s="119"/>
    </row>
    <row r="809" spans="1:231" hidden="1" x14ac:dyDescent="0.25">
      <c r="A809" s="110"/>
      <c r="B809" s="110"/>
      <c r="C809" s="107"/>
      <c r="D809" s="108"/>
      <c r="E809" s="109"/>
      <c r="F809" s="107"/>
      <c r="G809" s="107"/>
      <c r="H809" s="107"/>
      <c r="I809" s="107"/>
      <c r="J809" s="107"/>
      <c r="K809" s="107"/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Y809" s="107"/>
      <c r="Z809" s="107"/>
      <c r="AA809" s="107"/>
      <c r="AB809" s="110"/>
      <c r="AC809" s="110"/>
      <c r="AD809" s="107"/>
      <c r="AE809" s="107"/>
      <c r="AF809" s="107"/>
      <c r="AG809" s="107"/>
      <c r="AH809" s="107"/>
      <c r="AI809" s="107"/>
      <c r="AJ809" s="110"/>
      <c r="AK809" s="110"/>
      <c r="AL809" s="107"/>
      <c r="AM809" s="107"/>
      <c r="AN809" s="110"/>
      <c r="AO809" s="110"/>
      <c r="AP809" s="107"/>
      <c r="AQ809" s="107"/>
      <c r="AR809" s="107"/>
      <c r="AS809" s="107"/>
      <c r="AT809" s="107"/>
      <c r="AU809" s="111"/>
      <c r="AV809" s="111"/>
      <c r="AW809" s="111"/>
      <c r="AX809" s="111"/>
      <c r="AY809" s="111"/>
      <c r="AZ809" s="111"/>
      <c r="BA809" s="111"/>
      <c r="BB809" s="111"/>
      <c r="BC809" s="111"/>
      <c r="BD809" s="111"/>
      <c r="BH809" s="112"/>
      <c r="BI809" s="111"/>
      <c r="BJ809" s="112"/>
      <c r="BK809" s="112"/>
      <c r="BL809" s="111"/>
      <c r="BM809" s="112"/>
      <c r="BN809" s="112"/>
      <c r="BO809" s="111"/>
      <c r="BP809" s="112"/>
      <c r="BQ809" s="112"/>
      <c r="BR809" s="111"/>
      <c r="BU809" s="112"/>
      <c r="BV809" s="107"/>
      <c r="BW809" s="107"/>
      <c r="BX809" s="107"/>
      <c r="BY809" s="107"/>
      <c r="BZ809" s="107"/>
      <c r="CA809" s="107"/>
      <c r="CB809" s="107"/>
      <c r="CC809" s="107"/>
      <c r="CD809" s="107"/>
      <c r="CE809" s="107"/>
      <c r="CH809" s="112"/>
      <c r="CI809" s="107"/>
      <c r="CJ809" s="107"/>
      <c r="CK809" s="107"/>
      <c r="CL809" s="107"/>
      <c r="CM809" s="107"/>
      <c r="CN809" s="107"/>
      <c r="CO809" s="107"/>
      <c r="CP809" s="107"/>
      <c r="CQ809" s="107"/>
      <c r="CR809" s="107"/>
      <c r="CS809" s="107"/>
      <c r="CT809" s="107"/>
      <c r="CU809" s="107"/>
      <c r="CV809" s="107"/>
      <c r="CW809" s="107"/>
      <c r="CX809" s="112"/>
      <c r="CY809" s="107"/>
      <c r="CZ809" s="107"/>
      <c r="DA809" s="112"/>
      <c r="DB809" s="107"/>
      <c r="DC809" s="107"/>
      <c r="DD809" s="112"/>
      <c r="DE809" s="107"/>
      <c r="DF809" s="107"/>
      <c r="DH809" s="112"/>
      <c r="DI809" s="107"/>
      <c r="DJ809" s="107"/>
      <c r="DK809" s="112"/>
      <c r="DL809" s="107"/>
      <c r="DM809" s="107"/>
      <c r="DN809" s="112"/>
      <c r="DO809" s="107"/>
      <c r="DQ809" s="112"/>
      <c r="DR809" s="107"/>
      <c r="DU809" s="112"/>
      <c r="DV809" s="107"/>
      <c r="DW809" s="107"/>
      <c r="DX809" s="112"/>
      <c r="DY809" s="107"/>
      <c r="EA809" s="112"/>
      <c r="EB809" s="107"/>
      <c r="ED809" s="112"/>
      <c r="EE809" s="107"/>
      <c r="EH809" s="112"/>
      <c r="EI809" s="107"/>
      <c r="EJ809" s="107"/>
      <c r="EK809" s="112"/>
      <c r="EL809" s="107"/>
      <c r="EN809" s="112"/>
      <c r="EO809" s="107"/>
      <c r="EQ809" s="112"/>
      <c r="ER809" s="107"/>
      <c r="ET809" s="112"/>
      <c r="EU809" s="107"/>
      <c r="EW809" s="112"/>
      <c r="EX809" s="107"/>
      <c r="EZ809" s="112"/>
      <c r="FA809" s="107"/>
      <c r="FC809" s="112"/>
      <c r="FD809" s="107"/>
      <c r="FG809" s="112"/>
      <c r="FH809" s="107"/>
      <c r="FI809" s="107"/>
      <c r="FJ809" s="112"/>
      <c r="FK809" s="107"/>
      <c r="FM809" s="53"/>
      <c r="FN809" s="112"/>
      <c r="FO809" s="107"/>
      <c r="FP809" s="107"/>
      <c r="FQ809" s="112"/>
      <c r="FR809" s="107"/>
      <c r="FS809" s="53"/>
      <c r="FT809" s="107"/>
      <c r="FU809" s="107"/>
      <c r="FV809" s="107"/>
      <c r="FW809" s="107"/>
      <c r="FX809" s="107"/>
      <c r="FY809" s="107"/>
      <c r="FZ809" s="107"/>
      <c r="GA809" s="107"/>
      <c r="GB809" s="53"/>
      <c r="GC809" s="107"/>
      <c r="GD809" s="107"/>
      <c r="GE809" s="270"/>
      <c r="GF809" s="270"/>
      <c r="GG809" s="270"/>
      <c r="GH809" s="270"/>
      <c r="GI809" s="270"/>
      <c r="GJ809" s="270"/>
      <c r="GK809" s="270"/>
      <c r="GL809" s="53"/>
      <c r="GM809" s="53"/>
      <c r="GN809" s="53"/>
      <c r="HK809" s="115"/>
      <c r="HL809" s="115"/>
      <c r="HN809" s="116"/>
      <c r="HO809" s="116"/>
      <c r="HP809" s="116"/>
      <c r="HQ809" s="117"/>
      <c r="HR809" s="118"/>
      <c r="HS809" s="105"/>
      <c r="HT809" s="119"/>
      <c r="HU809" s="119"/>
      <c r="HV809" s="119"/>
      <c r="HW809" s="119"/>
    </row>
    <row r="810" spans="1:231" hidden="1" x14ac:dyDescent="0.25">
      <c r="A810" s="110"/>
      <c r="B810" s="110"/>
      <c r="C810" s="107"/>
      <c r="D810" s="108"/>
      <c r="E810" s="109"/>
      <c r="F810" s="107"/>
      <c r="G810" s="107"/>
      <c r="H810" s="107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Y810" s="107"/>
      <c r="Z810" s="107"/>
      <c r="AA810" s="107"/>
      <c r="AB810" s="110"/>
      <c r="AC810" s="110"/>
      <c r="AD810" s="107"/>
      <c r="AE810" s="107"/>
      <c r="AF810" s="107"/>
      <c r="AG810" s="107"/>
      <c r="AH810" s="107"/>
      <c r="AI810" s="107"/>
      <c r="AJ810" s="110"/>
      <c r="AK810" s="110"/>
      <c r="AL810" s="107"/>
      <c r="AM810" s="107"/>
      <c r="AN810" s="110"/>
      <c r="AO810" s="110"/>
      <c r="AP810" s="107"/>
      <c r="AQ810" s="107"/>
      <c r="AR810" s="107"/>
      <c r="AS810" s="107"/>
      <c r="AT810" s="107"/>
      <c r="AU810" s="111"/>
      <c r="AV810" s="111"/>
      <c r="AW810" s="111"/>
      <c r="AX810" s="111"/>
      <c r="AY810" s="111"/>
      <c r="AZ810" s="111"/>
      <c r="BA810" s="111"/>
      <c r="BB810" s="111"/>
      <c r="BC810" s="111"/>
      <c r="BD810" s="111"/>
      <c r="BH810" s="112"/>
      <c r="BI810" s="111"/>
      <c r="BJ810" s="112"/>
      <c r="BK810" s="112"/>
      <c r="BL810" s="111"/>
      <c r="BM810" s="112"/>
      <c r="BN810" s="112"/>
      <c r="BO810" s="111"/>
      <c r="BP810" s="112"/>
      <c r="BQ810" s="112"/>
      <c r="BR810" s="111"/>
      <c r="BU810" s="112"/>
      <c r="BV810" s="107"/>
      <c r="BW810" s="107"/>
      <c r="BX810" s="107"/>
      <c r="BY810" s="107"/>
      <c r="BZ810" s="107"/>
      <c r="CA810" s="107"/>
      <c r="CB810" s="107"/>
      <c r="CC810" s="107"/>
      <c r="CD810" s="107"/>
      <c r="CE810" s="107"/>
      <c r="CH810" s="112"/>
      <c r="CI810" s="107"/>
      <c r="CJ810" s="107"/>
      <c r="CK810" s="107"/>
      <c r="CL810" s="107"/>
      <c r="CM810" s="107"/>
      <c r="CN810" s="107"/>
      <c r="CO810" s="107"/>
      <c r="CP810" s="107"/>
      <c r="CQ810" s="107"/>
      <c r="CR810" s="107"/>
      <c r="CS810" s="107"/>
      <c r="CT810" s="107"/>
      <c r="CU810" s="107"/>
      <c r="CV810" s="107"/>
      <c r="CW810" s="107"/>
      <c r="CX810" s="112"/>
      <c r="CY810" s="107"/>
      <c r="CZ810" s="107"/>
      <c r="DA810" s="112"/>
      <c r="DB810" s="107"/>
      <c r="DC810" s="107"/>
      <c r="DD810" s="112"/>
      <c r="DE810" s="107"/>
      <c r="DF810" s="107"/>
      <c r="DH810" s="112"/>
      <c r="DI810" s="107"/>
      <c r="DJ810" s="107"/>
      <c r="DK810" s="112"/>
      <c r="DL810" s="107"/>
      <c r="DM810" s="107"/>
      <c r="DN810" s="112"/>
      <c r="DO810" s="107"/>
      <c r="DQ810" s="112"/>
      <c r="DR810" s="107"/>
      <c r="DU810" s="112"/>
      <c r="DV810" s="107"/>
      <c r="DW810" s="107"/>
      <c r="DX810" s="112"/>
      <c r="DY810" s="107"/>
      <c r="EA810" s="112"/>
      <c r="EB810" s="107"/>
      <c r="ED810" s="112"/>
      <c r="EE810" s="107"/>
      <c r="EH810" s="112"/>
      <c r="EI810" s="107"/>
      <c r="EJ810" s="107"/>
      <c r="EK810" s="112"/>
      <c r="EL810" s="107"/>
      <c r="EN810" s="112"/>
      <c r="EO810" s="107"/>
      <c r="EQ810" s="112"/>
      <c r="ER810" s="107"/>
      <c r="ET810" s="112"/>
      <c r="EU810" s="107"/>
      <c r="EW810" s="112"/>
      <c r="EX810" s="107"/>
      <c r="EZ810" s="112"/>
      <c r="FA810" s="107"/>
      <c r="FC810" s="112"/>
      <c r="FD810" s="107"/>
      <c r="FG810" s="112"/>
      <c r="FH810" s="107"/>
      <c r="FI810" s="107"/>
      <c r="FJ810" s="112"/>
      <c r="FK810" s="107"/>
      <c r="FM810" s="53"/>
      <c r="FN810" s="112"/>
      <c r="FO810" s="107"/>
      <c r="FP810" s="107"/>
      <c r="FQ810" s="112"/>
      <c r="FR810" s="107"/>
      <c r="FS810" s="53"/>
      <c r="FT810" s="107"/>
      <c r="FU810" s="107"/>
      <c r="FV810" s="107"/>
      <c r="FW810" s="107"/>
      <c r="FX810" s="107"/>
      <c r="FY810" s="107"/>
      <c r="FZ810" s="107"/>
      <c r="GA810" s="107"/>
      <c r="GB810" s="53"/>
      <c r="GC810" s="107"/>
      <c r="GD810" s="107"/>
      <c r="GE810" s="270"/>
      <c r="GF810" s="270"/>
      <c r="GG810" s="270"/>
      <c r="GH810" s="270"/>
      <c r="GI810" s="270"/>
      <c r="GJ810" s="270"/>
      <c r="GK810" s="270"/>
      <c r="GL810" s="53"/>
      <c r="GM810" s="53"/>
      <c r="GN810" s="53"/>
      <c r="HK810" s="115"/>
      <c r="HL810" s="115"/>
      <c r="HN810" s="116"/>
      <c r="HO810" s="116"/>
      <c r="HP810" s="116"/>
      <c r="HQ810" s="117"/>
      <c r="HR810" s="118"/>
      <c r="HS810" s="105"/>
      <c r="HT810" s="119"/>
      <c r="HU810" s="119"/>
      <c r="HV810" s="119"/>
      <c r="HW810" s="119"/>
    </row>
    <row r="811" spans="1:231" hidden="1" x14ac:dyDescent="0.25">
      <c r="A811" s="110"/>
      <c r="B811" s="110"/>
      <c r="C811" s="107"/>
      <c r="D811" s="108"/>
      <c r="E811" s="109"/>
      <c r="F811" s="107"/>
      <c r="G811" s="107"/>
      <c r="H811" s="107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Y811" s="107"/>
      <c r="Z811" s="107"/>
      <c r="AA811" s="107"/>
      <c r="AB811" s="110"/>
      <c r="AC811" s="110"/>
      <c r="AD811" s="107"/>
      <c r="AE811" s="107"/>
      <c r="AF811" s="107"/>
      <c r="AG811" s="107"/>
      <c r="AH811" s="107"/>
      <c r="AI811" s="107"/>
      <c r="AJ811" s="110"/>
      <c r="AK811" s="110"/>
      <c r="AL811" s="107"/>
      <c r="AM811" s="107"/>
      <c r="AN811" s="110"/>
      <c r="AO811" s="110"/>
      <c r="AP811" s="107"/>
      <c r="AQ811" s="107"/>
      <c r="AR811" s="107"/>
      <c r="AS811" s="107"/>
      <c r="AT811" s="107"/>
      <c r="AU811" s="111"/>
      <c r="AV811" s="111"/>
      <c r="AW811" s="111"/>
      <c r="AX811" s="111"/>
      <c r="AY811" s="111"/>
      <c r="AZ811" s="111"/>
      <c r="BA811" s="111"/>
      <c r="BB811" s="111"/>
      <c r="BC811" s="111"/>
      <c r="BD811" s="111"/>
      <c r="BH811" s="112"/>
      <c r="BI811" s="111"/>
      <c r="BJ811" s="112"/>
      <c r="BK811" s="112"/>
      <c r="BL811" s="111"/>
      <c r="BM811" s="112"/>
      <c r="BN811" s="112"/>
      <c r="BO811" s="111"/>
      <c r="BP811" s="112"/>
      <c r="BQ811" s="112"/>
      <c r="BR811" s="111"/>
      <c r="BU811" s="112"/>
      <c r="BV811" s="107"/>
      <c r="BW811" s="107"/>
      <c r="BX811" s="107"/>
      <c r="BY811" s="107"/>
      <c r="BZ811" s="107"/>
      <c r="CA811" s="107"/>
      <c r="CB811" s="107"/>
      <c r="CC811" s="107"/>
      <c r="CD811" s="107"/>
      <c r="CE811" s="107"/>
      <c r="CH811" s="112"/>
      <c r="CI811" s="107"/>
      <c r="CJ811" s="107"/>
      <c r="CK811" s="107"/>
      <c r="CL811" s="107"/>
      <c r="CM811" s="107"/>
      <c r="CN811" s="107"/>
      <c r="CO811" s="107"/>
      <c r="CP811" s="107"/>
      <c r="CQ811" s="107"/>
      <c r="CR811" s="107"/>
      <c r="CS811" s="107"/>
      <c r="CT811" s="107"/>
      <c r="CU811" s="107"/>
      <c r="CV811" s="107"/>
      <c r="CW811" s="107"/>
      <c r="CX811" s="112"/>
      <c r="CY811" s="107"/>
      <c r="CZ811" s="107"/>
      <c r="DA811" s="112"/>
      <c r="DB811" s="107"/>
      <c r="DC811" s="107"/>
      <c r="DD811" s="112"/>
      <c r="DE811" s="107"/>
      <c r="DF811" s="107"/>
      <c r="DH811" s="112"/>
      <c r="DI811" s="107"/>
      <c r="DJ811" s="107"/>
      <c r="DK811" s="112"/>
      <c r="DL811" s="107"/>
      <c r="DM811" s="107"/>
      <c r="DN811" s="112"/>
      <c r="DO811" s="107"/>
      <c r="DQ811" s="112"/>
      <c r="DR811" s="107"/>
      <c r="DU811" s="112"/>
      <c r="DV811" s="107"/>
      <c r="DW811" s="107"/>
      <c r="DX811" s="112"/>
      <c r="DY811" s="107"/>
      <c r="EA811" s="112"/>
      <c r="EB811" s="107"/>
      <c r="ED811" s="112"/>
      <c r="EE811" s="107"/>
      <c r="EH811" s="112"/>
      <c r="EI811" s="107"/>
      <c r="EJ811" s="107"/>
      <c r="EK811" s="112"/>
      <c r="EL811" s="107"/>
      <c r="EN811" s="112"/>
      <c r="EO811" s="107"/>
      <c r="EQ811" s="112"/>
      <c r="ER811" s="107"/>
      <c r="ET811" s="112"/>
      <c r="EU811" s="107"/>
      <c r="EW811" s="112"/>
      <c r="EX811" s="107"/>
      <c r="EZ811" s="112"/>
      <c r="FA811" s="107"/>
      <c r="FC811" s="112"/>
      <c r="FD811" s="107"/>
      <c r="FG811" s="112"/>
      <c r="FH811" s="107"/>
      <c r="FI811" s="107"/>
      <c r="FJ811" s="112"/>
      <c r="FK811" s="107"/>
      <c r="FM811" s="53"/>
      <c r="FN811" s="112"/>
      <c r="FO811" s="107"/>
      <c r="FP811" s="107"/>
      <c r="FQ811" s="112"/>
      <c r="FR811" s="107"/>
      <c r="FS811" s="53"/>
      <c r="FT811" s="107"/>
      <c r="FU811" s="107"/>
      <c r="FV811" s="107"/>
      <c r="FW811" s="107"/>
      <c r="FX811" s="107"/>
      <c r="FY811" s="107"/>
      <c r="FZ811" s="107"/>
      <c r="GA811" s="107"/>
      <c r="GB811" s="53"/>
      <c r="GC811" s="107"/>
      <c r="GD811" s="107"/>
      <c r="GE811" s="270"/>
      <c r="GF811" s="270"/>
      <c r="GG811" s="270"/>
      <c r="GH811" s="270"/>
      <c r="GI811" s="270"/>
      <c r="GJ811" s="270"/>
      <c r="GK811" s="270"/>
      <c r="GL811" s="53"/>
      <c r="GM811" s="53"/>
      <c r="GN811" s="53"/>
      <c r="HK811" s="115"/>
      <c r="HL811" s="115"/>
      <c r="HN811" s="116"/>
      <c r="HO811" s="116"/>
      <c r="HP811" s="116"/>
      <c r="HQ811" s="117"/>
      <c r="HR811" s="118"/>
      <c r="HS811" s="105"/>
      <c r="HT811" s="119"/>
      <c r="HU811" s="119"/>
      <c r="HV811" s="119"/>
      <c r="HW811" s="119"/>
    </row>
    <row r="812" spans="1:231" hidden="1" x14ac:dyDescent="0.25">
      <c r="A812" s="110"/>
      <c r="B812" s="110"/>
      <c r="C812" s="107"/>
      <c r="D812" s="108"/>
      <c r="E812" s="109"/>
      <c r="F812" s="107"/>
      <c r="G812" s="107"/>
      <c r="H812" s="107"/>
      <c r="I812" s="107"/>
      <c r="J812" s="107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Y812" s="107"/>
      <c r="Z812" s="107"/>
      <c r="AA812" s="107"/>
      <c r="AB812" s="110"/>
      <c r="AC812" s="110"/>
      <c r="AD812" s="107"/>
      <c r="AE812" s="107"/>
      <c r="AF812" s="107"/>
      <c r="AG812" s="107"/>
      <c r="AH812" s="107"/>
      <c r="AI812" s="107"/>
      <c r="AJ812" s="110"/>
      <c r="AK812" s="110"/>
      <c r="AL812" s="107"/>
      <c r="AM812" s="107"/>
      <c r="AN812" s="110"/>
      <c r="AO812" s="110"/>
      <c r="AP812" s="107"/>
      <c r="AQ812" s="107"/>
      <c r="AR812" s="107"/>
      <c r="AS812" s="107"/>
      <c r="AT812" s="107"/>
      <c r="AU812" s="111"/>
      <c r="AV812" s="111"/>
      <c r="AW812" s="111"/>
      <c r="AX812" s="111"/>
      <c r="AY812" s="111"/>
      <c r="AZ812" s="111"/>
      <c r="BA812" s="111"/>
      <c r="BB812" s="111"/>
      <c r="BC812" s="111"/>
      <c r="BD812" s="111"/>
      <c r="BH812" s="112"/>
      <c r="BI812" s="111"/>
      <c r="BJ812" s="112"/>
      <c r="BK812" s="112"/>
      <c r="BL812" s="111"/>
      <c r="BM812" s="112"/>
      <c r="BN812" s="112"/>
      <c r="BO812" s="111"/>
      <c r="BP812" s="112"/>
      <c r="BQ812" s="112"/>
      <c r="BR812" s="111"/>
      <c r="BU812" s="112"/>
      <c r="BV812" s="107"/>
      <c r="BW812" s="107"/>
      <c r="BX812" s="107"/>
      <c r="BY812" s="107"/>
      <c r="BZ812" s="107"/>
      <c r="CA812" s="107"/>
      <c r="CB812" s="107"/>
      <c r="CC812" s="107"/>
      <c r="CD812" s="107"/>
      <c r="CE812" s="107"/>
      <c r="CH812" s="112"/>
      <c r="CI812" s="107"/>
      <c r="CJ812" s="107"/>
      <c r="CK812" s="107"/>
      <c r="CL812" s="107"/>
      <c r="CM812" s="107"/>
      <c r="CN812" s="107"/>
      <c r="CO812" s="107"/>
      <c r="CP812" s="107"/>
      <c r="CQ812" s="107"/>
      <c r="CR812" s="107"/>
      <c r="CS812" s="107"/>
      <c r="CT812" s="107"/>
      <c r="CU812" s="107"/>
      <c r="CV812" s="107"/>
      <c r="CW812" s="107"/>
      <c r="CX812" s="112"/>
      <c r="CY812" s="107"/>
      <c r="CZ812" s="107"/>
      <c r="DA812" s="112"/>
      <c r="DB812" s="107"/>
      <c r="DC812" s="107"/>
      <c r="DD812" s="112"/>
      <c r="DE812" s="107"/>
      <c r="DF812" s="107"/>
      <c r="DH812" s="112"/>
      <c r="DI812" s="107"/>
      <c r="DJ812" s="107"/>
      <c r="DK812" s="112"/>
      <c r="DL812" s="107"/>
      <c r="DM812" s="107"/>
      <c r="DN812" s="112"/>
      <c r="DO812" s="107"/>
      <c r="DQ812" s="112"/>
      <c r="DR812" s="107"/>
      <c r="DU812" s="112"/>
      <c r="DV812" s="107"/>
      <c r="DW812" s="107"/>
      <c r="DX812" s="112"/>
      <c r="DY812" s="107"/>
      <c r="EA812" s="112"/>
      <c r="EB812" s="107"/>
      <c r="ED812" s="112"/>
      <c r="EE812" s="107"/>
      <c r="EH812" s="112"/>
      <c r="EI812" s="107"/>
      <c r="EJ812" s="107"/>
      <c r="EK812" s="112"/>
      <c r="EL812" s="107"/>
      <c r="EN812" s="112"/>
      <c r="EO812" s="107"/>
      <c r="EQ812" s="112"/>
      <c r="ER812" s="107"/>
      <c r="ET812" s="112"/>
      <c r="EU812" s="107"/>
      <c r="EW812" s="112"/>
      <c r="EX812" s="107"/>
      <c r="EZ812" s="112"/>
      <c r="FA812" s="107"/>
      <c r="FC812" s="112"/>
      <c r="FD812" s="107"/>
      <c r="FG812" s="112"/>
      <c r="FH812" s="107"/>
      <c r="FI812" s="107"/>
      <c r="FJ812" s="112"/>
      <c r="FK812" s="107"/>
      <c r="FM812" s="53"/>
      <c r="FN812" s="112"/>
      <c r="FO812" s="107"/>
      <c r="FP812" s="107"/>
      <c r="FQ812" s="112"/>
      <c r="FR812" s="107"/>
      <c r="FS812" s="53"/>
      <c r="FT812" s="107"/>
      <c r="FU812" s="107"/>
      <c r="FV812" s="107"/>
      <c r="FW812" s="107"/>
      <c r="FX812" s="107"/>
      <c r="FY812" s="107"/>
      <c r="FZ812" s="107"/>
      <c r="GA812" s="107"/>
      <c r="GB812" s="53"/>
      <c r="GC812" s="107"/>
      <c r="GD812" s="107"/>
      <c r="GE812" s="270"/>
      <c r="GF812" s="270"/>
      <c r="GG812" s="270"/>
      <c r="GH812" s="270"/>
      <c r="GI812" s="270"/>
      <c r="GJ812" s="270"/>
      <c r="GK812" s="270"/>
      <c r="GL812" s="53"/>
      <c r="GM812" s="53"/>
      <c r="GN812" s="53"/>
      <c r="HK812" s="115"/>
      <c r="HL812" s="115"/>
      <c r="HN812" s="116"/>
      <c r="HO812" s="116"/>
      <c r="HP812" s="116"/>
      <c r="HQ812" s="117"/>
      <c r="HR812" s="118"/>
      <c r="HS812" s="105"/>
      <c r="HT812" s="119"/>
      <c r="HU812" s="119"/>
      <c r="HV812" s="119"/>
      <c r="HW812" s="119"/>
    </row>
    <row r="813" spans="1:231" ht="12.75" hidden="1" customHeight="1" x14ac:dyDescent="0.25">
      <c r="A813" s="110"/>
      <c r="B813" s="110"/>
      <c r="C813" s="107"/>
      <c r="D813" s="108"/>
      <c r="E813" s="109"/>
      <c r="F813" s="107"/>
      <c r="G813" s="107"/>
      <c r="H813" s="107"/>
      <c r="I813" s="107"/>
      <c r="J813" s="107"/>
      <c r="K813" s="107"/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Y813" s="107"/>
      <c r="Z813" s="107"/>
      <c r="AA813" s="107"/>
      <c r="AB813" s="110"/>
      <c r="AC813" s="110"/>
      <c r="AD813" s="107"/>
      <c r="AE813" s="107"/>
      <c r="AF813" s="107"/>
      <c r="AG813" s="107"/>
      <c r="AH813" s="107"/>
      <c r="AI813" s="107"/>
      <c r="AJ813" s="110"/>
      <c r="AK813" s="110"/>
      <c r="AL813" s="107"/>
      <c r="AM813" s="107"/>
      <c r="AN813" s="110"/>
      <c r="AO813" s="110"/>
      <c r="AP813" s="107"/>
      <c r="AQ813" s="107"/>
      <c r="AR813" s="107"/>
      <c r="AS813" s="107"/>
      <c r="AT813" s="107"/>
      <c r="AU813" s="111"/>
      <c r="AV813" s="111"/>
      <c r="AW813" s="111"/>
      <c r="AX813" s="111"/>
      <c r="AY813" s="111"/>
      <c r="AZ813" s="111"/>
      <c r="BA813" s="111"/>
      <c r="BB813" s="111"/>
      <c r="BC813" s="111"/>
      <c r="BD813" s="111"/>
      <c r="BH813" s="112"/>
      <c r="BI813" s="111"/>
      <c r="BJ813" s="112"/>
      <c r="BK813" s="112"/>
      <c r="BL813" s="111"/>
      <c r="BM813" s="112"/>
      <c r="BN813" s="112"/>
      <c r="BO813" s="111"/>
      <c r="BP813" s="112"/>
      <c r="BQ813" s="112"/>
      <c r="BR813" s="111"/>
      <c r="BU813" s="112"/>
      <c r="BV813" s="107"/>
      <c r="BW813" s="107"/>
      <c r="BX813" s="107"/>
      <c r="BY813" s="107"/>
      <c r="BZ813" s="107"/>
      <c r="CA813" s="107"/>
      <c r="CB813" s="107"/>
      <c r="CC813" s="107"/>
      <c r="CD813" s="107"/>
      <c r="CE813" s="107"/>
      <c r="CH813" s="112"/>
      <c r="CI813" s="107"/>
      <c r="CJ813" s="107"/>
      <c r="CK813" s="107"/>
      <c r="CL813" s="107"/>
      <c r="CM813" s="107"/>
      <c r="CN813" s="107"/>
      <c r="CO813" s="107"/>
      <c r="CP813" s="107"/>
      <c r="CQ813" s="107"/>
      <c r="CR813" s="107"/>
      <c r="CS813" s="107"/>
      <c r="CT813" s="107"/>
      <c r="CU813" s="107"/>
      <c r="CV813" s="107"/>
      <c r="CW813" s="107"/>
      <c r="CX813" s="112"/>
      <c r="CY813" s="107"/>
      <c r="CZ813" s="107"/>
      <c r="DA813" s="112"/>
      <c r="DB813" s="107"/>
      <c r="DC813" s="107"/>
      <c r="DD813" s="112"/>
      <c r="DE813" s="107"/>
      <c r="DF813" s="107"/>
      <c r="DH813" s="112"/>
      <c r="DI813" s="107"/>
      <c r="DJ813" s="107"/>
      <c r="DK813" s="112"/>
      <c r="DL813" s="107"/>
      <c r="DM813" s="107"/>
      <c r="DN813" s="112"/>
      <c r="DO813" s="107"/>
      <c r="DQ813" s="112"/>
      <c r="DR813" s="107"/>
      <c r="DU813" s="112"/>
      <c r="DV813" s="107"/>
      <c r="DW813" s="107"/>
      <c r="DX813" s="112"/>
      <c r="DY813" s="107"/>
      <c r="EA813" s="112"/>
      <c r="EB813" s="107"/>
      <c r="ED813" s="112"/>
      <c r="EE813" s="107"/>
      <c r="EH813" s="112"/>
      <c r="EI813" s="107"/>
      <c r="EJ813" s="107"/>
      <c r="EK813" s="112"/>
      <c r="EL813" s="107"/>
      <c r="EN813" s="112"/>
      <c r="EO813" s="107"/>
      <c r="EQ813" s="112"/>
      <c r="ER813" s="107"/>
      <c r="ET813" s="112"/>
      <c r="EU813" s="107"/>
      <c r="EW813" s="112"/>
      <c r="EX813" s="107"/>
      <c r="EZ813" s="112"/>
      <c r="FA813" s="107"/>
      <c r="FC813" s="112"/>
      <c r="FD813" s="107"/>
      <c r="FG813" s="112"/>
      <c r="FH813" s="107"/>
      <c r="FI813" s="107"/>
      <c r="FJ813" s="112"/>
      <c r="FK813" s="107"/>
      <c r="FM813" s="53"/>
      <c r="FN813" s="112"/>
      <c r="FO813" s="107"/>
      <c r="FP813" s="107"/>
      <c r="FQ813" s="112"/>
      <c r="FR813" s="107"/>
      <c r="FS813" s="53"/>
      <c r="FT813" s="107"/>
      <c r="FU813" s="107"/>
      <c r="FV813" s="107"/>
      <c r="FW813" s="107"/>
      <c r="FX813" s="107"/>
      <c r="FY813" s="107"/>
      <c r="FZ813" s="107"/>
      <c r="GA813" s="107"/>
      <c r="GB813" s="53"/>
      <c r="GC813" s="107"/>
      <c r="GD813" s="107"/>
      <c r="GE813" s="270"/>
      <c r="GF813" s="270"/>
      <c r="GG813" s="270"/>
      <c r="GH813" s="270"/>
      <c r="GI813" s="270"/>
      <c r="GJ813" s="270"/>
      <c r="GK813" s="270"/>
      <c r="GL813" s="53"/>
      <c r="GM813" s="53"/>
      <c r="GN813" s="53"/>
      <c r="HK813" s="115"/>
      <c r="HL813" s="115"/>
      <c r="HN813" s="116"/>
      <c r="HO813" s="116"/>
      <c r="HP813" s="116"/>
      <c r="HQ813" s="117"/>
      <c r="HR813" s="118"/>
      <c r="HS813" s="105"/>
      <c r="HT813" s="119"/>
      <c r="HU813" s="119"/>
      <c r="HV813" s="119"/>
      <c r="HW813" s="119"/>
    </row>
    <row r="814" spans="1:231" hidden="1" x14ac:dyDescent="0.25">
      <c r="A814" s="110"/>
      <c r="B814" s="110"/>
      <c r="C814" s="107"/>
      <c r="D814" s="108"/>
      <c r="E814" s="109"/>
      <c r="F814" s="107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Y814" s="107"/>
      <c r="Z814" s="107"/>
      <c r="AA814" s="107"/>
      <c r="AB814" s="110"/>
      <c r="AC814" s="110"/>
      <c r="AD814" s="107"/>
      <c r="AE814" s="107"/>
      <c r="AF814" s="107"/>
      <c r="AG814" s="107"/>
      <c r="AH814" s="107"/>
      <c r="AI814" s="107"/>
      <c r="AJ814" s="110"/>
      <c r="AK814" s="110"/>
      <c r="AL814" s="107"/>
      <c r="AM814" s="107"/>
      <c r="AN814" s="110"/>
      <c r="AO814" s="110"/>
      <c r="AP814" s="107"/>
      <c r="AQ814" s="107"/>
      <c r="AR814" s="107"/>
      <c r="AS814" s="107"/>
      <c r="AT814" s="107"/>
      <c r="AU814" s="111"/>
      <c r="AV814" s="111"/>
      <c r="AW814" s="111"/>
      <c r="AX814" s="111"/>
      <c r="AY814" s="111"/>
      <c r="AZ814" s="111"/>
      <c r="BA814" s="111"/>
      <c r="BB814" s="111"/>
      <c r="BC814" s="111"/>
      <c r="BD814" s="111"/>
      <c r="BH814" s="112"/>
      <c r="BI814" s="111"/>
      <c r="BJ814" s="112"/>
      <c r="BK814" s="112"/>
      <c r="BL814" s="111"/>
      <c r="BM814" s="112"/>
      <c r="BN814" s="112"/>
      <c r="BO814" s="111"/>
      <c r="BP814" s="112"/>
      <c r="BQ814" s="112"/>
      <c r="BR814" s="111"/>
      <c r="BU814" s="112"/>
      <c r="BV814" s="107"/>
      <c r="BW814" s="107"/>
      <c r="BX814" s="107"/>
      <c r="BY814" s="107"/>
      <c r="BZ814" s="107"/>
      <c r="CA814" s="107"/>
      <c r="CB814" s="107"/>
      <c r="CC814" s="107"/>
      <c r="CD814" s="107"/>
      <c r="CE814" s="107"/>
      <c r="CH814" s="112"/>
      <c r="CI814" s="107"/>
      <c r="CJ814" s="107"/>
      <c r="CK814" s="107"/>
      <c r="CL814" s="107"/>
      <c r="CM814" s="107"/>
      <c r="CN814" s="107"/>
      <c r="CO814" s="107"/>
      <c r="CP814" s="107"/>
      <c r="CQ814" s="107"/>
      <c r="CR814" s="107"/>
      <c r="CS814" s="107"/>
      <c r="CT814" s="107"/>
      <c r="CU814" s="107"/>
      <c r="CV814" s="107"/>
      <c r="CW814" s="107"/>
      <c r="CX814" s="112"/>
      <c r="CY814" s="107"/>
      <c r="CZ814" s="107"/>
      <c r="DA814" s="112"/>
      <c r="DB814" s="107"/>
      <c r="DC814" s="107"/>
      <c r="DD814" s="112"/>
      <c r="DE814" s="107"/>
      <c r="DF814" s="107"/>
      <c r="DH814" s="112"/>
      <c r="DI814" s="107"/>
      <c r="DJ814" s="107"/>
      <c r="DK814" s="112"/>
      <c r="DL814" s="107"/>
      <c r="DM814" s="107"/>
      <c r="DN814" s="112"/>
      <c r="DO814" s="107"/>
      <c r="DQ814" s="112"/>
      <c r="DR814" s="107"/>
      <c r="DU814" s="112"/>
      <c r="DV814" s="107"/>
      <c r="DW814" s="107"/>
      <c r="DX814" s="112"/>
      <c r="DY814" s="107"/>
      <c r="EA814" s="112"/>
      <c r="EB814" s="107"/>
      <c r="ED814" s="112"/>
      <c r="EE814" s="107"/>
      <c r="EH814" s="112"/>
      <c r="EI814" s="107"/>
      <c r="EJ814" s="107"/>
      <c r="EK814" s="112"/>
      <c r="EL814" s="107"/>
      <c r="EN814" s="112"/>
      <c r="EO814" s="107"/>
      <c r="EQ814" s="112"/>
      <c r="ER814" s="107"/>
      <c r="ET814" s="112"/>
      <c r="EU814" s="107"/>
      <c r="EW814" s="112"/>
      <c r="EX814" s="107"/>
      <c r="EZ814" s="112"/>
      <c r="FA814" s="107"/>
      <c r="FC814" s="112"/>
      <c r="FD814" s="107"/>
      <c r="FG814" s="112"/>
      <c r="FH814" s="107"/>
      <c r="FI814" s="107"/>
      <c r="FJ814" s="112"/>
      <c r="FK814" s="107"/>
      <c r="FM814" s="53"/>
      <c r="FN814" s="112"/>
      <c r="FO814" s="107"/>
      <c r="FP814" s="107"/>
      <c r="FQ814" s="112"/>
      <c r="FR814" s="107"/>
      <c r="FS814" s="53"/>
      <c r="FT814" s="107"/>
      <c r="FU814" s="107"/>
      <c r="FV814" s="107"/>
      <c r="FW814" s="107"/>
      <c r="FX814" s="107"/>
      <c r="FY814" s="107"/>
      <c r="FZ814" s="107"/>
      <c r="GA814" s="107"/>
      <c r="GB814" s="53"/>
      <c r="GC814" s="107"/>
      <c r="GD814" s="107"/>
      <c r="GE814" s="270"/>
      <c r="GF814" s="270"/>
      <c r="GG814" s="270"/>
      <c r="GH814" s="270"/>
      <c r="GI814" s="270"/>
      <c r="GJ814" s="270"/>
      <c r="GK814" s="270"/>
      <c r="GL814" s="53"/>
      <c r="GM814" s="53"/>
      <c r="GN814" s="53"/>
      <c r="HK814" s="115"/>
      <c r="HL814" s="115"/>
      <c r="HN814" s="116"/>
      <c r="HO814" s="116"/>
      <c r="HP814" s="116"/>
      <c r="HQ814" s="117"/>
      <c r="HR814" s="118"/>
      <c r="HS814" s="105"/>
      <c r="HT814" s="119"/>
      <c r="HU814" s="119"/>
      <c r="HV814" s="119"/>
      <c r="HW814" s="119"/>
    </row>
    <row r="815" spans="1:231" hidden="1" x14ac:dyDescent="0.25">
      <c r="A815" s="110"/>
      <c r="B815" s="110"/>
      <c r="C815" s="107"/>
      <c r="D815" s="108"/>
      <c r="E815" s="109"/>
      <c r="F815" s="107"/>
      <c r="G815" s="107"/>
      <c r="H815" s="107"/>
      <c r="I815" s="107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Y815" s="107"/>
      <c r="Z815" s="107"/>
      <c r="AA815" s="107"/>
      <c r="AB815" s="110"/>
      <c r="AC815" s="110"/>
      <c r="AD815" s="107"/>
      <c r="AE815" s="107"/>
      <c r="AF815" s="107"/>
      <c r="AG815" s="107"/>
      <c r="AH815" s="107"/>
      <c r="AI815" s="107"/>
      <c r="AJ815" s="110"/>
      <c r="AK815" s="110"/>
      <c r="AL815" s="107"/>
      <c r="AM815" s="107"/>
      <c r="AN815" s="110"/>
      <c r="AO815" s="110"/>
      <c r="AP815" s="107"/>
      <c r="AQ815" s="107"/>
      <c r="AR815" s="107"/>
      <c r="AS815" s="107"/>
      <c r="AT815" s="107"/>
      <c r="AU815" s="111"/>
      <c r="AV815" s="111"/>
      <c r="AW815" s="111"/>
      <c r="AX815" s="111"/>
      <c r="AY815" s="111"/>
      <c r="AZ815" s="111"/>
      <c r="BA815" s="111"/>
      <c r="BB815" s="111"/>
      <c r="BC815" s="111"/>
      <c r="BD815" s="111"/>
      <c r="BH815" s="112"/>
      <c r="BI815" s="111"/>
      <c r="BJ815" s="112"/>
      <c r="BK815" s="112"/>
      <c r="BL815" s="111"/>
      <c r="BM815" s="112"/>
      <c r="BN815" s="112"/>
      <c r="BO815" s="111"/>
      <c r="BP815" s="112"/>
      <c r="BQ815" s="112"/>
      <c r="BR815" s="111"/>
      <c r="BU815" s="112"/>
      <c r="BV815" s="107"/>
      <c r="BW815" s="107"/>
      <c r="BX815" s="107"/>
      <c r="BY815" s="107"/>
      <c r="BZ815" s="107"/>
      <c r="CA815" s="107"/>
      <c r="CB815" s="107"/>
      <c r="CC815" s="107"/>
      <c r="CD815" s="107"/>
      <c r="CE815" s="107"/>
      <c r="CH815" s="112"/>
      <c r="CI815" s="107"/>
      <c r="CJ815" s="107"/>
      <c r="CK815" s="107"/>
      <c r="CL815" s="107"/>
      <c r="CM815" s="107"/>
      <c r="CN815" s="107"/>
      <c r="CO815" s="107"/>
      <c r="CP815" s="107"/>
      <c r="CQ815" s="107"/>
      <c r="CR815" s="107"/>
      <c r="CS815" s="107"/>
      <c r="CT815" s="107"/>
      <c r="CU815" s="107"/>
      <c r="CV815" s="107"/>
      <c r="CW815" s="107"/>
      <c r="CX815" s="112"/>
      <c r="CY815" s="107"/>
      <c r="CZ815" s="107"/>
      <c r="DA815" s="112"/>
      <c r="DB815" s="107"/>
      <c r="DC815" s="107"/>
      <c r="DD815" s="112"/>
      <c r="DE815" s="107"/>
      <c r="DF815" s="107"/>
      <c r="DH815" s="112"/>
      <c r="DI815" s="107"/>
      <c r="DJ815" s="107"/>
      <c r="DK815" s="112"/>
      <c r="DL815" s="107"/>
      <c r="DM815" s="107"/>
      <c r="DN815" s="112"/>
      <c r="DO815" s="107"/>
      <c r="DQ815" s="112"/>
      <c r="DR815" s="107"/>
      <c r="DU815" s="112"/>
      <c r="DV815" s="107"/>
      <c r="DW815" s="107"/>
      <c r="DX815" s="112"/>
      <c r="DY815" s="107"/>
      <c r="EA815" s="112"/>
      <c r="EB815" s="107"/>
      <c r="ED815" s="112"/>
      <c r="EE815" s="107"/>
      <c r="EH815" s="112"/>
      <c r="EI815" s="107"/>
      <c r="EJ815" s="107"/>
      <c r="EK815" s="112"/>
      <c r="EL815" s="107"/>
      <c r="EN815" s="112"/>
      <c r="EO815" s="107"/>
      <c r="EQ815" s="112"/>
      <c r="ER815" s="107"/>
      <c r="ET815" s="112"/>
      <c r="EU815" s="107"/>
      <c r="EW815" s="112"/>
      <c r="EX815" s="107"/>
      <c r="EZ815" s="112"/>
      <c r="FA815" s="107"/>
      <c r="FC815" s="112"/>
      <c r="FD815" s="107"/>
      <c r="FG815" s="112"/>
      <c r="FH815" s="107"/>
      <c r="FI815" s="107"/>
      <c r="FJ815" s="112"/>
      <c r="FK815" s="107"/>
      <c r="FM815" s="53"/>
      <c r="FN815" s="112"/>
      <c r="FO815" s="107"/>
      <c r="FP815" s="107"/>
      <c r="FQ815" s="112"/>
      <c r="FR815" s="107"/>
      <c r="FS815" s="53"/>
      <c r="FT815" s="107"/>
      <c r="FU815" s="107"/>
      <c r="FV815" s="107"/>
      <c r="FW815" s="107"/>
      <c r="FX815" s="107"/>
      <c r="FY815" s="107"/>
      <c r="FZ815" s="107"/>
      <c r="GA815" s="107"/>
      <c r="GB815" s="53"/>
      <c r="GC815" s="107"/>
      <c r="GD815" s="107"/>
      <c r="GE815" s="270"/>
      <c r="GF815" s="270"/>
      <c r="GG815" s="270"/>
      <c r="GH815" s="270"/>
      <c r="GI815" s="270"/>
      <c r="GJ815" s="270"/>
      <c r="GK815" s="270"/>
      <c r="GL815" s="53"/>
      <c r="GM815" s="53"/>
      <c r="GN815" s="53"/>
      <c r="HK815" s="115"/>
      <c r="HL815" s="115"/>
      <c r="HN815" s="116"/>
      <c r="HO815" s="116"/>
      <c r="HP815" s="116"/>
      <c r="HQ815" s="117"/>
      <c r="HR815" s="118"/>
      <c r="HS815" s="105"/>
      <c r="HT815" s="119"/>
      <c r="HU815" s="119"/>
      <c r="HV815" s="119"/>
      <c r="HW815" s="119"/>
    </row>
    <row r="816" spans="1:231" hidden="1" x14ac:dyDescent="0.25">
      <c r="A816" s="110"/>
      <c r="B816" s="110"/>
      <c r="C816" s="107"/>
      <c r="D816" s="108"/>
      <c r="E816" s="109"/>
      <c r="F816" s="107"/>
      <c r="G816" s="107"/>
      <c r="H816" s="107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Y816" s="107"/>
      <c r="Z816" s="107"/>
      <c r="AA816" s="107"/>
      <c r="AB816" s="110"/>
      <c r="AC816" s="110"/>
      <c r="AD816" s="107"/>
      <c r="AE816" s="107"/>
      <c r="AF816" s="107"/>
      <c r="AG816" s="107"/>
      <c r="AH816" s="107"/>
      <c r="AI816" s="107"/>
      <c r="AJ816" s="110"/>
      <c r="AK816" s="110"/>
      <c r="AL816" s="107"/>
      <c r="AM816" s="107"/>
      <c r="AN816" s="110"/>
      <c r="AO816" s="110"/>
      <c r="AP816" s="107"/>
      <c r="AQ816" s="107"/>
      <c r="AR816" s="107"/>
      <c r="AS816" s="107"/>
      <c r="AT816" s="107"/>
      <c r="AU816" s="111"/>
      <c r="AV816" s="111"/>
      <c r="AW816" s="111"/>
      <c r="AX816" s="111"/>
      <c r="AY816" s="111"/>
      <c r="AZ816" s="111"/>
      <c r="BA816" s="111"/>
      <c r="BB816" s="111"/>
      <c r="BC816" s="111"/>
      <c r="BD816" s="111"/>
      <c r="BH816" s="112"/>
      <c r="BI816" s="111"/>
      <c r="BJ816" s="112"/>
      <c r="BK816" s="112"/>
      <c r="BL816" s="111"/>
      <c r="BM816" s="112"/>
      <c r="BN816" s="112"/>
      <c r="BO816" s="111"/>
      <c r="BP816" s="112"/>
      <c r="BQ816" s="112"/>
      <c r="BR816" s="111"/>
      <c r="BU816" s="112"/>
      <c r="BV816" s="107"/>
      <c r="BW816" s="107"/>
      <c r="BX816" s="107"/>
      <c r="BY816" s="107"/>
      <c r="BZ816" s="107"/>
      <c r="CA816" s="107"/>
      <c r="CB816" s="107"/>
      <c r="CC816" s="107"/>
      <c r="CD816" s="107"/>
      <c r="CE816" s="107"/>
      <c r="CH816" s="112"/>
      <c r="CI816" s="107"/>
      <c r="CJ816" s="107"/>
      <c r="CK816" s="107"/>
      <c r="CL816" s="107"/>
      <c r="CM816" s="107"/>
      <c r="CN816" s="107"/>
      <c r="CO816" s="107"/>
      <c r="CP816" s="107"/>
      <c r="CQ816" s="107"/>
      <c r="CR816" s="107"/>
      <c r="CS816" s="107"/>
      <c r="CT816" s="107"/>
      <c r="CU816" s="107"/>
      <c r="CV816" s="107"/>
      <c r="CW816" s="107"/>
      <c r="CX816" s="112"/>
      <c r="CY816" s="107"/>
      <c r="CZ816" s="107"/>
      <c r="DA816" s="112"/>
      <c r="DB816" s="107"/>
      <c r="DC816" s="107"/>
      <c r="DD816" s="112"/>
      <c r="DE816" s="107"/>
      <c r="DF816" s="107"/>
      <c r="DH816" s="112"/>
      <c r="DI816" s="107"/>
      <c r="DJ816" s="107"/>
      <c r="DK816" s="112"/>
      <c r="DL816" s="107"/>
      <c r="DM816" s="107"/>
      <c r="DN816" s="112"/>
      <c r="DO816" s="107"/>
      <c r="DQ816" s="112"/>
      <c r="DR816" s="107"/>
      <c r="DU816" s="112"/>
      <c r="DV816" s="107"/>
      <c r="DW816" s="107"/>
      <c r="DX816" s="112"/>
      <c r="DY816" s="107"/>
      <c r="EA816" s="112"/>
      <c r="EB816" s="107"/>
      <c r="ED816" s="112"/>
      <c r="EE816" s="107"/>
      <c r="EH816" s="112"/>
      <c r="EI816" s="107"/>
      <c r="EJ816" s="107"/>
      <c r="EK816" s="112"/>
      <c r="EL816" s="107"/>
      <c r="EN816" s="112"/>
      <c r="EO816" s="107"/>
      <c r="EQ816" s="112"/>
      <c r="ER816" s="107"/>
      <c r="ET816" s="112"/>
      <c r="EU816" s="107"/>
      <c r="EW816" s="112"/>
      <c r="EX816" s="107"/>
      <c r="EZ816" s="112"/>
      <c r="FA816" s="107"/>
      <c r="FC816" s="112"/>
      <c r="FD816" s="107"/>
      <c r="FG816" s="112"/>
      <c r="FH816" s="107"/>
      <c r="FI816" s="107"/>
      <c r="FJ816" s="112"/>
      <c r="FK816" s="107"/>
      <c r="FM816" s="53"/>
      <c r="FN816" s="112"/>
      <c r="FO816" s="107"/>
      <c r="FP816" s="107"/>
      <c r="FQ816" s="112"/>
      <c r="FR816" s="107"/>
      <c r="FS816" s="53"/>
      <c r="FT816" s="107"/>
      <c r="FU816" s="107"/>
      <c r="FV816" s="107"/>
      <c r="FW816" s="107"/>
      <c r="FX816" s="107"/>
      <c r="FY816" s="107"/>
      <c r="FZ816" s="107"/>
      <c r="GA816" s="107"/>
      <c r="GB816" s="53"/>
      <c r="GC816" s="107"/>
      <c r="GD816" s="107"/>
      <c r="GE816" s="270"/>
      <c r="GF816" s="270"/>
      <c r="GG816" s="270"/>
      <c r="GH816" s="270"/>
      <c r="GI816" s="270"/>
      <c r="GJ816" s="270"/>
      <c r="GK816" s="270"/>
      <c r="GL816" s="53"/>
      <c r="GM816" s="53"/>
      <c r="GN816" s="53"/>
      <c r="HK816" s="115"/>
      <c r="HL816" s="115"/>
      <c r="HN816" s="116"/>
      <c r="HO816" s="116"/>
      <c r="HP816" s="116"/>
      <c r="HQ816" s="117"/>
      <c r="HR816" s="118"/>
      <c r="HS816" s="105"/>
      <c r="HT816" s="119"/>
      <c r="HU816" s="119"/>
      <c r="HV816" s="119"/>
      <c r="HW816" s="119"/>
    </row>
    <row r="817" spans="1:231" hidden="1" x14ac:dyDescent="0.25">
      <c r="A817" s="110"/>
      <c r="B817" s="110"/>
      <c r="C817" s="107"/>
      <c r="D817" s="108"/>
      <c r="E817" s="109"/>
      <c r="F817" s="107"/>
      <c r="G817" s="107"/>
      <c r="H817" s="107"/>
      <c r="I817" s="107"/>
      <c r="J817" s="107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Y817" s="107"/>
      <c r="Z817" s="107"/>
      <c r="AA817" s="107"/>
      <c r="AB817" s="110"/>
      <c r="AC817" s="110"/>
      <c r="AD817" s="107"/>
      <c r="AE817" s="107"/>
      <c r="AF817" s="107"/>
      <c r="AG817" s="107"/>
      <c r="AH817" s="107"/>
      <c r="AI817" s="107"/>
      <c r="AJ817" s="110"/>
      <c r="AK817" s="110"/>
      <c r="AL817" s="107"/>
      <c r="AM817" s="107"/>
      <c r="AN817" s="110"/>
      <c r="AO817" s="110"/>
      <c r="AP817" s="107"/>
      <c r="AQ817" s="107"/>
      <c r="AR817" s="107"/>
      <c r="AS817" s="107"/>
      <c r="AT817" s="107"/>
      <c r="AU817" s="111"/>
      <c r="AV817" s="111"/>
      <c r="AW817" s="111"/>
      <c r="AX817" s="111"/>
      <c r="AY817" s="111"/>
      <c r="AZ817" s="111"/>
      <c r="BA817" s="111"/>
      <c r="BB817" s="111"/>
      <c r="BC817" s="111"/>
      <c r="BD817" s="111"/>
      <c r="BH817" s="112"/>
      <c r="BI817" s="111"/>
      <c r="BJ817" s="112"/>
      <c r="BK817" s="112"/>
      <c r="BL817" s="111"/>
      <c r="BM817" s="112"/>
      <c r="BN817" s="112"/>
      <c r="BO817" s="111"/>
      <c r="BP817" s="112"/>
      <c r="BQ817" s="112"/>
      <c r="BR817" s="111"/>
      <c r="BU817" s="112"/>
      <c r="BV817" s="107"/>
      <c r="BW817" s="107"/>
      <c r="BX817" s="107"/>
      <c r="BY817" s="107"/>
      <c r="BZ817" s="107"/>
      <c r="CA817" s="107"/>
      <c r="CB817" s="107"/>
      <c r="CC817" s="107"/>
      <c r="CD817" s="107"/>
      <c r="CE817" s="107"/>
      <c r="CH817" s="112"/>
      <c r="CI817" s="107"/>
      <c r="CJ817" s="107"/>
      <c r="CK817" s="107"/>
      <c r="CL817" s="107"/>
      <c r="CM817" s="107"/>
      <c r="CN817" s="107"/>
      <c r="CO817" s="107"/>
      <c r="CP817" s="107"/>
      <c r="CQ817" s="107"/>
      <c r="CR817" s="107"/>
      <c r="CS817" s="107"/>
      <c r="CT817" s="107"/>
      <c r="CU817" s="107"/>
      <c r="CV817" s="107"/>
      <c r="CW817" s="107"/>
      <c r="CX817" s="112"/>
      <c r="CY817" s="107"/>
      <c r="CZ817" s="107"/>
      <c r="DA817" s="112"/>
      <c r="DB817" s="107"/>
      <c r="DC817" s="107"/>
      <c r="DD817" s="112"/>
      <c r="DE817" s="107"/>
      <c r="DF817" s="107"/>
      <c r="DH817" s="112"/>
      <c r="DI817" s="107"/>
      <c r="DJ817" s="107"/>
      <c r="DK817" s="112"/>
      <c r="DL817" s="107"/>
      <c r="DM817" s="107"/>
      <c r="DN817" s="112"/>
      <c r="DO817" s="107"/>
      <c r="DQ817" s="112"/>
      <c r="DR817" s="107"/>
      <c r="DU817" s="112"/>
      <c r="DV817" s="107"/>
      <c r="DW817" s="107"/>
      <c r="DX817" s="112"/>
      <c r="DY817" s="107"/>
      <c r="EA817" s="112"/>
      <c r="EB817" s="107"/>
      <c r="ED817" s="112"/>
      <c r="EE817" s="107"/>
      <c r="EH817" s="112"/>
      <c r="EI817" s="107"/>
      <c r="EJ817" s="107"/>
      <c r="EK817" s="112"/>
      <c r="EL817" s="107"/>
      <c r="EN817" s="112"/>
      <c r="EO817" s="107"/>
      <c r="EQ817" s="112"/>
      <c r="ER817" s="107"/>
      <c r="ET817" s="112"/>
      <c r="EU817" s="107"/>
      <c r="EW817" s="112"/>
      <c r="EX817" s="107"/>
      <c r="EZ817" s="112"/>
      <c r="FA817" s="107"/>
      <c r="FC817" s="112"/>
      <c r="FD817" s="107"/>
      <c r="FG817" s="112"/>
      <c r="FH817" s="107"/>
      <c r="FI817" s="107"/>
      <c r="FJ817" s="112"/>
      <c r="FK817" s="107"/>
      <c r="FM817" s="53"/>
      <c r="FN817" s="112"/>
      <c r="FO817" s="107"/>
      <c r="FP817" s="107"/>
      <c r="FQ817" s="112"/>
      <c r="FR817" s="107"/>
      <c r="FS817" s="53"/>
      <c r="FT817" s="107"/>
      <c r="FU817" s="107"/>
      <c r="FV817" s="107"/>
      <c r="FW817" s="107"/>
      <c r="FX817" s="107"/>
      <c r="FY817" s="107"/>
      <c r="FZ817" s="107"/>
      <c r="GA817" s="107"/>
      <c r="GB817" s="53"/>
      <c r="GC817" s="107"/>
      <c r="GD817" s="107"/>
      <c r="GE817" s="270"/>
      <c r="GF817" s="270"/>
      <c r="GG817" s="270"/>
      <c r="GH817" s="270"/>
      <c r="GI817" s="270"/>
      <c r="GJ817" s="270"/>
      <c r="GK817" s="270"/>
      <c r="GL817" s="53"/>
      <c r="GM817" s="53"/>
      <c r="GN817" s="53"/>
      <c r="HK817" s="115"/>
      <c r="HL817" s="115"/>
      <c r="HN817" s="116"/>
      <c r="HO817" s="116"/>
      <c r="HP817" s="116"/>
      <c r="HQ817" s="117"/>
      <c r="HR817" s="118"/>
      <c r="HS817" s="105"/>
      <c r="HT817" s="119"/>
      <c r="HU817" s="119"/>
      <c r="HV817" s="119"/>
      <c r="HW817" s="119"/>
    </row>
    <row r="818" spans="1:231" hidden="1" x14ac:dyDescent="0.25">
      <c r="A818" s="110"/>
      <c r="B818" s="110"/>
      <c r="C818" s="107"/>
      <c r="D818" s="108"/>
      <c r="E818" s="109"/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Y818" s="107"/>
      <c r="Z818" s="107"/>
      <c r="AA818" s="107"/>
      <c r="AB818" s="110"/>
      <c r="AC818" s="110"/>
      <c r="AD818" s="107"/>
      <c r="AE818" s="107"/>
      <c r="AF818" s="107"/>
      <c r="AG818" s="107"/>
      <c r="AH818" s="107"/>
      <c r="AI818" s="107"/>
      <c r="AJ818" s="110"/>
      <c r="AK818" s="110"/>
      <c r="AL818" s="107"/>
      <c r="AM818" s="107"/>
      <c r="AN818" s="110"/>
      <c r="AO818" s="110"/>
      <c r="AP818" s="107"/>
      <c r="AQ818" s="107"/>
      <c r="AR818" s="107"/>
      <c r="AS818" s="107"/>
      <c r="AT818" s="107"/>
      <c r="AU818" s="111"/>
      <c r="AV818" s="111"/>
      <c r="AW818" s="111"/>
      <c r="AX818" s="111"/>
      <c r="AY818" s="111"/>
      <c r="AZ818" s="111"/>
      <c r="BA818" s="111"/>
      <c r="BB818" s="111"/>
      <c r="BC818" s="111"/>
      <c r="BD818" s="111"/>
      <c r="BH818" s="112"/>
      <c r="BI818" s="111"/>
      <c r="BJ818" s="112"/>
      <c r="BK818" s="112"/>
      <c r="BL818" s="111"/>
      <c r="BM818" s="112"/>
      <c r="BN818" s="112"/>
      <c r="BO818" s="111"/>
      <c r="BP818" s="112"/>
      <c r="BQ818" s="112"/>
      <c r="BR818" s="111"/>
      <c r="BU818" s="112"/>
      <c r="BV818" s="107"/>
      <c r="BW818" s="107"/>
      <c r="BX818" s="107"/>
      <c r="BY818" s="107"/>
      <c r="BZ818" s="107"/>
      <c r="CA818" s="107"/>
      <c r="CB818" s="107"/>
      <c r="CC818" s="107"/>
      <c r="CD818" s="107"/>
      <c r="CE818" s="107"/>
      <c r="CH818" s="112"/>
      <c r="CI818" s="107"/>
      <c r="CJ818" s="107"/>
      <c r="CK818" s="107"/>
      <c r="CL818" s="107"/>
      <c r="CM818" s="107"/>
      <c r="CN818" s="107"/>
      <c r="CO818" s="107"/>
      <c r="CP818" s="107"/>
      <c r="CQ818" s="107"/>
      <c r="CR818" s="107"/>
      <c r="CS818" s="107"/>
      <c r="CT818" s="107"/>
      <c r="CU818" s="107"/>
      <c r="CV818" s="107"/>
      <c r="CW818" s="107"/>
      <c r="CX818" s="112"/>
      <c r="CY818" s="107"/>
      <c r="CZ818" s="107"/>
      <c r="DA818" s="112"/>
      <c r="DB818" s="107"/>
      <c r="DC818" s="107"/>
      <c r="DD818" s="112"/>
      <c r="DE818" s="107"/>
      <c r="DF818" s="107"/>
      <c r="DH818" s="112"/>
      <c r="DI818" s="107"/>
      <c r="DJ818" s="107"/>
      <c r="DK818" s="112"/>
      <c r="DL818" s="107"/>
      <c r="DM818" s="107"/>
      <c r="DN818" s="112"/>
      <c r="DO818" s="107"/>
      <c r="DQ818" s="112"/>
      <c r="DR818" s="107"/>
      <c r="DU818" s="112"/>
      <c r="DV818" s="107"/>
      <c r="DW818" s="107"/>
      <c r="DX818" s="112"/>
      <c r="DY818" s="107"/>
      <c r="EA818" s="112"/>
      <c r="EB818" s="107"/>
      <c r="ED818" s="112"/>
      <c r="EE818" s="107"/>
      <c r="EH818" s="112"/>
      <c r="EI818" s="107"/>
      <c r="EJ818" s="107"/>
      <c r="EK818" s="112"/>
      <c r="EL818" s="107"/>
      <c r="EN818" s="112"/>
      <c r="EO818" s="107"/>
      <c r="EQ818" s="112"/>
      <c r="ER818" s="107"/>
      <c r="ET818" s="112"/>
      <c r="EU818" s="107"/>
      <c r="EW818" s="112"/>
      <c r="EX818" s="107"/>
      <c r="EZ818" s="112"/>
      <c r="FA818" s="107"/>
      <c r="FC818" s="112"/>
      <c r="FD818" s="107"/>
      <c r="FG818" s="112"/>
      <c r="FH818" s="107"/>
      <c r="FI818" s="107"/>
      <c r="FJ818" s="112"/>
      <c r="FK818" s="107"/>
      <c r="FM818" s="53"/>
      <c r="FN818" s="112"/>
      <c r="FO818" s="107"/>
      <c r="FP818" s="107"/>
      <c r="FQ818" s="112"/>
      <c r="FR818" s="107"/>
      <c r="FS818" s="53"/>
      <c r="FT818" s="107"/>
      <c r="FU818" s="107"/>
      <c r="FV818" s="107"/>
      <c r="FW818" s="107"/>
      <c r="FX818" s="107"/>
      <c r="FY818" s="107"/>
      <c r="FZ818" s="107"/>
      <c r="GA818" s="107"/>
      <c r="GB818" s="53"/>
      <c r="GC818" s="107"/>
      <c r="GD818" s="107"/>
      <c r="GE818" s="270"/>
      <c r="GF818" s="270"/>
      <c r="GG818" s="270"/>
      <c r="GH818" s="270"/>
      <c r="GI818" s="270"/>
      <c r="GJ818" s="270"/>
      <c r="GK818" s="270"/>
      <c r="GL818" s="53"/>
      <c r="GM818" s="53"/>
      <c r="GN818" s="53"/>
      <c r="HK818" s="115"/>
      <c r="HL818" s="115"/>
      <c r="HN818" s="116"/>
      <c r="HO818" s="116"/>
      <c r="HP818" s="116"/>
      <c r="HQ818" s="117"/>
      <c r="HR818" s="118"/>
      <c r="HS818" s="105"/>
      <c r="HT818" s="119"/>
      <c r="HU818" s="119"/>
      <c r="HV818" s="119"/>
      <c r="HW818" s="119"/>
    </row>
    <row r="819" spans="1:231" hidden="1" x14ac:dyDescent="0.25">
      <c r="A819" s="110"/>
      <c r="B819" s="110"/>
      <c r="C819" s="107"/>
      <c r="D819" s="108"/>
      <c r="E819" s="109"/>
      <c r="F819" s="107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Y819" s="107"/>
      <c r="Z819" s="107"/>
      <c r="AA819" s="107"/>
      <c r="AB819" s="110"/>
      <c r="AC819" s="110"/>
      <c r="AD819" s="107"/>
      <c r="AE819" s="107"/>
      <c r="AF819" s="107"/>
      <c r="AG819" s="107"/>
      <c r="AH819" s="107"/>
      <c r="AI819" s="107"/>
      <c r="AJ819" s="110"/>
      <c r="AK819" s="110"/>
      <c r="AL819" s="107"/>
      <c r="AM819" s="107"/>
      <c r="AN819" s="110"/>
      <c r="AO819" s="110"/>
      <c r="AP819" s="107"/>
      <c r="AQ819" s="107"/>
      <c r="AR819" s="107"/>
      <c r="AS819" s="107"/>
      <c r="AT819" s="107"/>
      <c r="AU819" s="111"/>
      <c r="AV819" s="111"/>
      <c r="AW819" s="111"/>
      <c r="AX819" s="111"/>
      <c r="AY819" s="111"/>
      <c r="AZ819" s="111"/>
      <c r="BA819" s="111"/>
      <c r="BB819" s="111"/>
      <c r="BC819" s="111"/>
      <c r="BD819" s="111"/>
      <c r="BH819" s="112"/>
      <c r="BI819" s="111"/>
      <c r="BJ819" s="112"/>
      <c r="BK819" s="112"/>
      <c r="BL819" s="111"/>
      <c r="BM819" s="112"/>
      <c r="BN819" s="112"/>
      <c r="BO819" s="111"/>
      <c r="BP819" s="112"/>
      <c r="BQ819" s="112"/>
      <c r="BR819" s="111"/>
      <c r="BU819" s="112"/>
      <c r="BV819" s="107"/>
      <c r="BW819" s="107"/>
      <c r="BX819" s="107"/>
      <c r="BY819" s="107"/>
      <c r="BZ819" s="107"/>
      <c r="CA819" s="107"/>
      <c r="CB819" s="107"/>
      <c r="CC819" s="107"/>
      <c r="CD819" s="107"/>
      <c r="CE819" s="107"/>
      <c r="CH819" s="112"/>
      <c r="CI819" s="107"/>
      <c r="CJ819" s="107"/>
      <c r="CK819" s="107"/>
      <c r="CL819" s="107"/>
      <c r="CM819" s="107"/>
      <c r="CN819" s="107"/>
      <c r="CO819" s="107"/>
      <c r="CP819" s="107"/>
      <c r="CQ819" s="107"/>
      <c r="CR819" s="107"/>
      <c r="CS819" s="107"/>
      <c r="CT819" s="107"/>
      <c r="CU819" s="107"/>
      <c r="CV819" s="107"/>
      <c r="CW819" s="107"/>
      <c r="CX819" s="112"/>
      <c r="CY819" s="107"/>
      <c r="CZ819" s="107"/>
      <c r="DA819" s="112"/>
      <c r="DB819" s="107"/>
      <c r="DC819" s="107"/>
      <c r="DD819" s="112"/>
      <c r="DE819" s="107"/>
      <c r="DF819" s="107"/>
      <c r="DH819" s="112"/>
      <c r="DI819" s="107"/>
      <c r="DJ819" s="107"/>
      <c r="DK819" s="112"/>
      <c r="DL819" s="107"/>
      <c r="DM819" s="107"/>
      <c r="DN819" s="112"/>
      <c r="DO819" s="107"/>
      <c r="DQ819" s="112"/>
      <c r="DR819" s="107"/>
      <c r="DU819" s="112"/>
      <c r="DV819" s="107"/>
      <c r="DW819" s="107"/>
      <c r="DX819" s="112"/>
      <c r="DY819" s="107"/>
      <c r="EA819" s="112"/>
      <c r="EB819" s="107"/>
      <c r="ED819" s="112"/>
      <c r="EE819" s="107"/>
      <c r="EH819" s="112"/>
      <c r="EI819" s="107"/>
      <c r="EJ819" s="107"/>
      <c r="EK819" s="112"/>
      <c r="EL819" s="107"/>
      <c r="EN819" s="112"/>
      <c r="EO819" s="107"/>
      <c r="EQ819" s="112"/>
      <c r="ER819" s="107"/>
      <c r="ET819" s="112"/>
      <c r="EU819" s="107"/>
      <c r="EW819" s="112"/>
      <c r="EX819" s="107"/>
      <c r="EZ819" s="112"/>
      <c r="FA819" s="107"/>
      <c r="FC819" s="112"/>
      <c r="FD819" s="107"/>
      <c r="FG819" s="112"/>
      <c r="FH819" s="107"/>
      <c r="FI819" s="107"/>
      <c r="FJ819" s="112"/>
      <c r="FK819" s="107"/>
      <c r="FM819" s="53"/>
      <c r="FN819" s="112"/>
      <c r="FO819" s="107"/>
      <c r="FP819" s="107"/>
      <c r="FQ819" s="112"/>
      <c r="FR819" s="107"/>
      <c r="FS819" s="53"/>
      <c r="FT819" s="107"/>
      <c r="FU819" s="107"/>
      <c r="FV819" s="107"/>
      <c r="FW819" s="107"/>
      <c r="FX819" s="107"/>
      <c r="FY819" s="107"/>
      <c r="FZ819" s="107"/>
      <c r="GA819" s="107"/>
      <c r="GB819" s="53"/>
      <c r="GC819" s="107"/>
      <c r="GD819" s="107"/>
      <c r="GE819" s="270"/>
      <c r="GF819" s="270"/>
      <c r="GG819" s="270"/>
      <c r="GH819" s="270"/>
      <c r="GI819" s="270"/>
      <c r="GJ819" s="270"/>
      <c r="GK819" s="270"/>
      <c r="GL819" s="53"/>
      <c r="GM819" s="53"/>
      <c r="GN819" s="53"/>
      <c r="HK819" s="115"/>
      <c r="HL819" s="115"/>
      <c r="HN819" s="116"/>
      <c r="HO819" s="116"/>
      <c r="HP819" s="116"/>
      <c r="HQ819" s="117"/>
      <c r="HR819" s="118"/>
      <c r="HS819" s="105"/>
      <c r="HT819" s="119"/>
      <c r="HU819" s="119"/>
      <c r="HV819" s="119"/>
      <c r="HW819" s="119"/>
    </row>
    <row r="820" spans="1:231" hidden="1" x14ac:dyDescent="0.25">
      <c r="A820" s="110"/>
      <c r="B820" s="110"/>
      <c r="C820" s="107"/>
      <c r="D820" s="108"/>
      <c r="E820" s="109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Y820" s="107"/>
      <c r="Z820" s="107"/>
      <c r="AA820" s="107"/>
      <c r="AB820" s="110"/>
      <c r="AC820" s="110"/>
      <c r="AD820" s="107"/>
      <c r="AE820" s="107"/>
      <c r="AF820" s="107"/>
      <c r="AG820" s="107"/>
      <c r="AH820" s="107"/>
      <c r="AI820" s="107"/>
      <c r="AJ820" s="110"/>
      <c r="AK820" s="110"/>
      <c r="AL820" s="107"/>
      <c r="AM820" s="107"/>
      <c r="AN820" s="110"/>
      <c r="AO820" s="110"/>
      <c r="AP820" s="107"/>
      <c r="AQ820" s="107"/>
      <c r="AR820" s="107"/>
      <c r="AS820" s="107"/>
      <c r="AT820" s="107"/>
      <c r="AU820" s="111"/>
      <c r="AV820" s="111"/>
      <c r="AW820" s="111"/>
      <c r="AX820" s="111"/>
      <c r="AY820" s="111"/>
      <c r="AZ820" s="111"/>
      <c r="BA820" s="111"/>
      <c r="BB820" s="111"/>
      <c r="BC820" s="111"/>
      <c r="BD820" s="111"/>
      <c r="BH820" s="112"/>
      <c r="BI820" s="111"/>
      <c r="BJ820" s="112"/>
      <c r="BK820" s="112"/>
      <c r="BL820" s="111"/>
      <c r="BM820" s="112"/>
      <c r="BN820" s="112"/>
      <c r="BO820" s="111"/>
      <c r="BP820" s="112"/>
      <c r="BQ820" s="112"/>
      <c r="BR820" s="111"/>
      <c r="BU820" s="112"/>
      <c r="BV820" s="107"/>
      <c r="BW820" s="107"/>
      <c r="BX820" s="107"/>
      <c r="BY820" s="107"/>
      <c r="BZ820" s="107"/>
      <c r="CA820" s="107"/>
      <c r="CB820" s="107"/>
      <c r="CC820" s="107"/>
      <c r="CD820" s="107"/>
      <c r="CE820" s="107"/>
      <c r="CH820" s="112"/>
      <c r="CI820" s="107"/>
      <c r="CJ820" s="107"/>
      <c r="CK820" s="107"/>
      <c r="CL820" s="107"/>
      <c r="CM820" s="107"/>
      <c r="CN820" s="107"/>
      <c r="CO820" s="107"/>
      <c r="CP820" s="107"/>
      <c r="CQ820" s="107"/>
      <c r="CR820" s="107"/>
      <c r="CS820" s="107"/>
      <c r="CT820" s="107"/>
      <c r="CU820" s="107"/>
      <c r="CV820" s="107"/>
      <c r="CW820" s="107"/>
      <c r="CX820" s="112"/>
      <c r="CY820" s="107"/>
      <c r="CZ820" s="107"/>
      <c r="DA820" s="112"/>
      <c r="DB820" s="107"/>
      <c r="DC820" s="107"/>
      <c r="DD820" s="112"/>
      <c r="DE820" s="107"/>
      <c r="DF820" s="107"/>
      <c r="DH820" s="112"/>
      <c r="DI820" s="107"/>
      <c r="DJ820" s="107"/>
      <c r="DK820" s="112"/>
      <c r="DL820" s="107"/>
      <c r="DM820" s="107"/>
      <c r="DN820" s="112"/>
      <c r="DO820" s="107"/>
      <c r="DQ820" s="112"/>
      <c r="DR820" s="107"/>
      <c r="DU820" s="112"/>
      <c r="DV820" s="107"/>
      <c r="DW820" s="107"/>
      <c r="DX820" s="112"/>
      <c r="DY820" s="107"/>
      <c r="EA820" s="112"/>
      <c r="EB820" s="107"/>
      <c r="ED820" s="112"/>
      <c r="EE820" s="107"/>
      <c r="EH820" s="112"/>
      <c r="EI820" s="107"/>
      <c r="EJ820" s="107"/>
      <c r="EK820" s="112"/>
      <c r="EL820" s="107"/>
      <c r="EN820" s="112"/>
      <c r="EO820" s="107"/>
      <c r="EQ820" s="112"/>
      <c r="ER820" s="107"/>
      <c r="ET820" s="112"/>
      <c r="EU820" s="107"/>
      <c r="EW820" s="112"/>
      <c r="EX820" s="107"/>
      <c r="EZ820" s="112"/>
      <c r="FA820" s="107"/>
      <c r="FC820" s="112"/>
      <c r="FD820" s="107"/>
      <c r="FG820" s="112"/>
      <c r="FH820" s="107"/>
      <c r="FI820" s="107"/>
      <c r="FJ820" s="112"/>
      <c r="FK820" s="107"/>
      <c r="FM820" s="53"/>
      <c r="FN820" s="112"/>
      <c r="FO820" s="107"/>
      <c r="FP820" s="107"/>
      <c r="FQ820" s="112"/>
      <c r="FR820" s="107"/>
      <c r="FS820" s="53"/>
      <c r="FT820" s="107"/>
      <c r="FU820" s="107"/>
      <c r="FV820" s="107"/>
      <c r="FW820" s="107"/>
      <c r="FX820" s="107"/>
      <c r="FY820" s="107"/>
      <c r="FZ820" s="107"/>
      <c r="GA820" s="107"/>
      <c r="GB820" s="53"/>
      <c r="GC820" s="107"/>
      <c r="GD820" s="107"/>
      <c r="GE820" s="270"/>
      <c r="GF820" s="270"/>
      <c r="GG820" s="270"/>
      <c r="GH820" s="270"/>
      <c r="GI820" s="270"/>
      <c r="GJ820" s="270"/>
      <c r="GK820" s="270"/>
      <c r="GL820" s="53"/>
      <c r="GM820" s="53"/>
      <c r="GN820" s="53"/>
      <c r="HK820" s="115"/>
      <c r="HL820" s="115"/>
      <c r="HN820" s="116"/>
      <c r="HO820" s="116"/>
      <c r="HP820" s="116"/>
      <c r="HQ820" s="117"/>
      <c r="HR820" s="118"/>
      <c r="HS820" s="105"/>
      <c r="HT820" s="119"/>
      <c r="HU820" s="119"/>
      <c r="HV820" s="119"/>
      <c r="HW820" s="119"/>
    </row>
    <row r="821" spans="1:231" hidden="1" x14ac:dyDescent="0.25">
      <c r="A821" s="110"/>
      <c r="B821" s="110"/>
      <c r="C821" s="107"/>
      <c r="D821" s="108"/>
      <c r="E821" s="109"/>
      <c r="F821" s="107"/>
      <c r="G821" s="107"/>
      <c r="H821" s="107"/>
      <c r="I821" s="107"/>
      <c r="J821" s="107"/>
      <c r="K821" s="107"/>
      <c r="L821" s="107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Y821" s="107"/>
      <c r="Z821" s="107"/>
      <c r="AA821" s="107"/>
      <c r="AB821" s="110"/>
      <c r="AC821" s="110"/>
      <c r="AD821" s="107"/>
      <c r="AE821" s="107"/>
      <c r="AF821" s="107"/>
      <c r="AG821" s="107"/>
      <c r="AH821" s="107"/>
      <c r="AI821" s="107"/>
      <c r="AJ821" s="110"/>
      <c r="AK821" s="110"/>
      <c r="AL821" s="107"/>
      <c r="AM821" s="107"/>
      <c r="AN821" s="110"/>
      <c r="AO821" s="110"/>
      <c r="AP821" s="107"/>
      <c r="AQ821" s="107"/>
      <c r="AR821" s="107"/>
      <c r="AS821" s="107"/>
      <c r="AT821" s="107"/>
      <c r="AU821" s="111"/>
      <c r="AV821" s="111"/>
      <c r="AW821" s="111"/>
      <c r="AX821" s="111"/>
      <c r="AY821" s="111"/>
      <c r="AZ821" s="111"/>
      <c r="BA821" s="111"/>
      <c r="BB821" s="111"/>
      <c r="BC821" s="111"/>
      <c r="BD821" s="111"/>
      <c r="BE821" s="111"/>
      <c r="BF821" s="111"/>
      <c r="BG821" s="107"/>
      <c r="BH821" s="112"/>
      <c r="BI821" s="111"/>
      <c r="BJ821" s="112"/>
      <c r="BK821" s="112"/>
      <c r="BL821" s="111"/>
      <c r="BM821" s="112"/>
      <c r="BN821" s="112"/>
      <c r="BO821" s="111"/>
      <c r="BP821" s="112"/>
      <c r="BQ821" s="112"/>
      <c r="BR821" s="111"/>
      <c r="BS821" s="107"/>
      <c r="BT821" s="107"/>
      <c r="BU821" s="112"/>
      <c r="BV821" s="107"/>
      <c r="BW821" s="107"/>
      <c r="BX821" s="107"/>
      <c r="BY821" s="107"/>
      <c r="BZ821" s="107"/>
      <c r="CA821" s="107"/>
      <c r="CB821" s="107"/>
      <c r="CC821" s="107"/>
      <c r="CD821" s="107"/>
      <c r="CE821" s="107"/>
      <c r="CF821" s="107"/>
      <c r="CG821" s="107"/>
      <c r="CH821" s="107"/>
      <c r="CI821" s="107"/>
      <c r="CJ821" s="107"/>
      <c r="CK821" s="107"/>
      <c r="CL821" s="107"/>
      <c r="CM821" s="107"/>
      <c r="CN821" s="107"/>
      <c r="CO821" s="107"/>
      <c r="CP821" s="107"/>
      <c r="CQ821" s="107"/>
      <c r="CR821" s="107"/>
      <c r="CS821" s="107"/>
      <c r="CT821" s="107"/>
      <c r="CU821" s="107"/>
      <c r="CV821" s="107"/>
      <c r="CW821" s="107"/>
      <c r="CX821" s="112"/>
      <c r="CY821" s="107"/>
      <c r="CZ821" s="107"/>
      <c r="DA821" s="112"/>
      <c r="DB821" s="107"/>
      <c r="DC821" s="107"/>
      <c r="DD821" s="112"/>
      <c r="DE821" s="107"/>
      <c r="DF821" s="107"/>
      <c r="DH821" s="112"/>
      <c r="DI821" s="107"/>
      <c r="DJ821" s="107"/>
      <c r="DK821" s="112"/>
      <c r="DL821" s="107"/>
      <c r="DM821" s="107"/>
      <c r="DN821" s="112"/>
      <c r="DO821" s="107"/>
      <c r="DQ821" s="112"/>
      <c r="DR821" s="107"/>
      <c r="DU821" s="112"/>
      <c r="DV821" s="107"/>
      <c r="DW821" s="107"/>
      <c r="DX821" s="112"/>
      <c r="DY821" s="107"/>
      <c r="EA821" s="112"/>
      <c r="EB821" s="107"/>
      <c r="ED821" s="112"/>
      <c r="EE821" s="107"/>
      <c r="EG821" s="107"/>
      <c r="EH821" s="112"/>
      <c r="EI821" s="107"/>
      <c r="EJ821" s="107"/>
      <c r="EK821" s="112"/>
      <c r="EL821" s="107"/>
      <c r="EN821" s="112"/>
      <c r="EO821" s="107"/>
      <c r="EQ821" s="112"/>
      <c r="ER821" s="107"/>
      <c r="ET821" s="112"/>
      <c r="EU821" s="107"/>
      <c r="EW821" s="112"/>
      <c r="EX821" s="107"/>
      <c r="EZ821" s="112"/>
      <c r="FA821" s="107"/>
      <c r="FC821" s="112"/>
      <c r="FD821" s="107"/>
      <c r="FG821" s="112"/>
      <c r="FH821" s="107"/>
      <c r="FI821" s="107"/>
      <c r="FJ821" s="112"/>
      <c r="FK821" s="107"/>
      <c r="FM821" s="53"/>
      <c r="FN821" s="112"/>
      <c r="FO821" s="107"/>
      <c r="FP821" s="107"/>
      <c r="FQ821" s="112"/>
      <c r="FR821" s="107"/>
      <c r="FS821" s="107"/>
      <c r="FT821" s="107"/>
      <c r="FU821" s="107"/>
      <c r="FV821" s="107"/>
      <c r="FW821" s="107"/>
      <c r="FX821" s="107"/>
      <c r="FY821" s="107"/>
      <c r="FZ821" s="107"/>
      <c r="GA821" s="107"/>
      <c r="GB821" s="53"/>
      <c r="GC821" s="107"/>
      <c r="GD821" s="107"/>
      <c r="GE821" s="270"/>
      <c r="GF821" s="270"/>
      <c r="GG821" s="270"/>
      <c r="GH821" s="270"/>
      <c r="GI821" s="270"/>
      <c r="GJ821" s="270"/>
      <c r="GK821" s="270"/>
      <c r="GL821" s="53"/>
      <c r="GM821" s="53"/>
      <c r="GN821" s="53"/>
      <c r="HK821" s="115"/>
      <c r="HL821" s="115"/>
      <c r="HN821" s="116"/>
      <c r="HO821" s="116"/>
      <c r="HP821" s="116"/>
      <c r="HQ821" s="117"/>
      <c r="HR821" s="118"/>
      <c r="HS821" s="105"/>
      <c r="HT821" s="119"/>
      <c r="HU821" s="119"/>
      <c r="HV821" s="119"/>
      <c r="HW821" s="119"/>
    </row>
    <row r="822" spans="1:231" hidden="1" x14ac:dyDescent="0.25">
      <c r="A822" s="110"/>
      <c r="B822" s="110"/>
      <c r="C822" s="107"/>
      <c r="D822" s="108"/>
      <c r="E822" s="109"/>
      <c r="F822" s="107"/>
      <c r="G822" s="107"/>
      <c r="H822" s="107"/>
      <c r="I822" s="107"/>
      <c r="J822" s="107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Y822" s="107"/>
      <c r="Z822" s="107"/>
      <c r="AA822" s="107"/>
      <c r="AB822" s="110"/>
      <c r="AC822" s="110"/>
      <c r="AD822" s="107"/>
      <c r="AE822" s="107"/>
      <c r="AF822" s="107"/>
      <c r="AG822" s="107"/>
      <c r="AH822" s="107"/>
      <c r="AI822" s="107"/>
      <c r="AJ822" s="110"/>
      <c r="AK822" s="110"/>
      <c r="AL822" s="107"/>
      <c r="AM822" s="107"/>
      <c r="AN822" s="110"/>
      <c r="AO822" s="110"/>
      <c r="AP822" s="107"/>
      <c r="AQ822" s="107"/>
      <c r="AR822" s="107"/>
      <c r="AS822" s="107"/>
      <c r="AT822" s="107"/>
      <c r="AU822" s="111"/>
      <c r="AV822" s="111"/>
      <c r="AW822" s="111"/>
      <c r="AX822" s="111"/>
      <c r="AY822" s="111"/>
      <c r="AZ822" s="111"/>
      <c r="BA822" s="111"/>
      <c r="BB822" s="111"/>
      <c r="BC822" s="111"/>
      <c r="BD822" s="111"/>
      <c r="BE822" s="111"/>
      <c r="BF822" s="111"/>
      <c r="BG822" s="107"/>
      <c r="BH822" s="112"/>
      <c r="BI822" s="111"/>
      <c r="BJ822" s="112"/>
      <c r="BK822" s="112"/>
      <c r="BL822" s="111"/>
      <c r="BM822" s="112"/>
      <c r="BN822" s="112"/>
      <c r="BO822" s="111"/>
      <c r="BP822" s="112"/>
      <c r="BQ822" s="112"/>
      <c r="BR822" s="111"/>
      <c r="BS822" s="107"/>
      <c r="BT822" s="107"/>
      <c r="BU822" s="112"/>
      <c r="BV822" s="107"/>
      <c r="BW822" s="107"/>
      <c r="BX822" s="107"/>
      <c r="BY822" s="107"/>
      <c r="BZ822" s="107"/>
      <c r="CA822" s="107"/>
      <c r="CB822" s="107"/>
      <c r="CC822" s="107"/>
      <c r="CD822" s="107"/>
      <c r="CE822" s="107"/>
      <c r="CF822" s="107"/>
      <c r="CG822" s="107"/>
      <c r="CH822" s="107"/>
      <c r="CI822" s="107"/>
      <c r="CJ822" s="107"/>
      <c r="CK822" s="107"/>
      <c r="CL822" s="107"/>
      <c r="CM822" s="107"/>
      <c r="CN822" s="107"/>
      <c r="CO822" s="107"/>
      <c r="CP822" s="107"/>
      <c r="CQ822" s="107"/>
      <c r="CR822" s="107"/>
      <c r="CS822" s="107"/>
      <c r="CT822" s="107"/>
      <c r="CU822" s="107"/>
      <c r="CV822" s="107"/>
      <c r="CW822" s="107"/>
      <c r="CX822" s="112"/>
      <c r="CY822" s="107"/>
      <c r="CZ822" s="107"/>
      <c r="DA822" s="112"/>
      <c r="DB822" s="107"/>
      <c r="DC822" s="107"/>
      <c r="DD822" s="112"/>
      <c r="DE822" s="107"/>
      <c r="DF822" s="107"/>
      <c r="DH822" s="112"/>
      <c r="DI822" s="107"/>
      <c r="DJ822" s="107"/>
      <c r="DK822" s="112"/>
      <c r="DL822" s="107"/>
      <c r="DM822" s="107"/>
      <c r="DN822" s="112"/>
      <c r="DO822" s="107"/>
      <c r="DQ822" s="112"/>
      <c r="DR822" s="107"/>
      <c r="DU822" s="112"/>
      <c r="DV822" s="107"/>
      <c r="DW822" s="107"/>
      <c r="DX822" s="112"/>
      <c r="DY822" s="107"/>
      <c r="EA822" s="112"/>
      <c r="EB822" s="107"/>
      <c r="ED822" s="112"/>
      <c r="EE822" s="107"/>
      <c r="EG822" s="107"/>
      <c r="EH822" s="112"/>
      <c r="EI822" s="107"/>
      <c r="EJ822" s="107"/>
      <c r="EK822" s="112"/>
      <c r="EL822" s="107"/>
      <c r="EN822" s="112"/>
      <c r="EO822" s="107"/>
      <c r="EQ822" s="112"/>
      <c r="ER822" s="107"/>
      <c r="ET822" s="112"/>
      <c r="EU822" s="107"/>
      <c r="EW822" s="112"/>
      <c r="EX822" s="107"/>
      <c r="EZ822" s="112"/>
      <c r="FA822" s="107"/>
      <c r="FC822" s="112"/>
      <c r="FD822" s="107"/>
      <c r="FG822" s="112"/>
      <c r="FH822" s="107"/>
      <c r="FI822" s="107"/>
      <c r="FJ822" s="112"/>
      <c r="FK822" s="107"/>
      <c r="FM822" s="53"/>
      <c r="FN822" s="112"/>
      <c r="FO822" s="107"/>
      <c r="FP822" s="107"/>
      <c r="FQ822" s="112"/>
      <c r="FR822" s="107"/>
      <c r="FS822" s="107"/>
      <c r="FT822" s="107"/>
      <c r="FU822" s="107"/>
      <c r="FV822" s="107"/>
      <c r="FW822" s="107"/>
      <c r="FX822" s="107"/>
      <c r="FY822" s="107"/>
      <c r="FZ822" s="107"/>
      <c r="GA822" s="107"/>
      <c r="GB822" s="53"/>
      <c r="GC822" s="107"/>
      <c r="GD822" s="107"/>
      <c r="GE822" s="270"/>
      <c r="GF822" s="270"/>
      <c r="GG822" s="270"/>
      <c r="GH822" s="270"/>
      <c r="GI822" s="270"/>
      <c r="GJ822" s="270"/>
      <c r="GK822" s="270"/>
      <c r="GL822" s="53"/>
      <c r="GM822" s="53"/>
      <c r="GN822" s="53"/>
      <c r="HK822" s="115"/>
      <c r="HL822" s="115"/>
      <c r="HN822" s="116"/>
      <c r="HO822" s="116"/>
      <c r="HP822" s="116"/>
      <c r="HQ822" s="117"/>
      <c r="HR822" s="118"/>
      <c r="HS822" s="105"/>
      <c r="HT822" s="119"/>
      <c r="HU822" s="119"/>
      <c r="HV822" s="119"/>
      <c r="HW822" s="119"/>
    </row>
    <row r="823" spans="1:231" hidden="1" x14ac:dyDescent="0.25">
      <c r="A823" s="110"/>
      <c r="B823" s="110"/>
      <c r="C823" s="107"/>
      <c r="D823" s="108"/>
      <c r="E823" s="109"/>
      <c r="F823" s="107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Y823" s="107"/>
      <c r="Z823" s="107"/>
      <c r="AA823" s="107"/>
      <c r="AB823" s="110"/>
      <c r="AC823" s="110"/>
      <c r="AD823" s="107"/>
      <c r="AE823" s="107"/>
      <c r="AF823" s="107"/>
      <c r="AG823" s="107"/>
      <c r="AH823" s="107"/>
      <c r="AI823" s="107"/>
      <c r="AJ823" s="110"/>
      <c r="AK823" s="110"/>
      <c r="AL823" s="107"/>
      <c r="AM823" s="107"/>
      <c r="AN823" s="110"/>
      <c r="AO823" s="110"/>
      <c r="AP823" s="107"/>
      <c r="AQ823" s="107"/>
      <c r="AR823" s="107"/>
      <c r="AS823" s="107"/>
      <c r="AT823" s="107"/>
      <c r="AU823" s="111"/>
      <c r="AV823" s="111"/>
      <c r="AW823" s="111"/>
      <c r="AX823" s="111"/>
      <c r="AY823" s="111"/>
      <c r="AZ823" s="111"/>
      <c r="BA823" s="111"/>
      <c r="BB823" s="111"/>
      <c r="BC823" s="111"/>
      <c r="BD823" s="111"/>
      <c r="BH823" s="112"/>
      <c r="BI823" s="111"/>
      <c r="BJ823" s="112"/>
      <c r="BK823" s="112"/>
      <c r="BL823" s="111"/>
      <c r="BM823" s="112"/>
      <c r="BN823" s="112"/>
      <c r="BO823" s="111"/>
      <c r="BP823" s="112"/>
      <c r="BQ823" s="112"/>
      <c r="BR823" s="111"/>
      <c r="BU823" s="112"/>
      <c r="BV823" s="107"/>
      <c r="BW823" s="107"/>
      <c r="BX823" s="107"/>
      <c r="BY823" s="107"/>
      <c r="BZ823" s="107"/>
      <c r="CA823" s="107"/>
      <c r="CB823" s="107"/>
      <c r="CC823" s="107"/>
      <c r="CD823" s="107"/>
      <c r="CE823" s="107"/>
      <c r="CH823" s="112"/>
      <c r="CI823" s="107"/>
      <c r="CJ823" s="107"/>
      <c r="CK823" s="107"/>
      <c r="CL823" s="107"/>
      <c r="CM823" s="107"/>
      <c r="CN823" s="107"/>
      <c r="CO823" s="107"/>
      <c r="CP823" s="107"/>
      <c r="CQ823" s="107"/>
      <c r="CR823" s="107"/>
      <c r="CS823" s="107"/>
      <c r="CT823" s="107"/>
      <c r="CU823" s="107"/>
      <c r="CV823" s="107"/>
      <c r="CW823" s="107"/>
      <c r="CX823" s="112"/>
      <c r="CY823" s="107"/>
      <c r="CZ823" s="107"/>
      <c r="DA823" s="112"/>
      <c r="DB823" s="107"/>
      <c r="DC823" s="107"/>
      <c r="DD823" s="112"/>
      <c r="DE823" s="107"/>
      <c r="DF823" s="107"/>
      <c r="DH823" s="112"/>
      <c r="DI823" s="107"/>
      <c r="DJ823" s="107"/>
      <c r="DK823" s="112"/>
      <c r="DL823" s="107"/>
      <c r="DM823" s="107"/>
      <c r="DN823" s="112"/>
      <c r="DO823" s="107"/>
      <c r="DQ823" s="112"/>
      <c r="DR823" s="107"/>
      <c r="DU823" s="112"/>
      <c r="DV823" s="107"/>
      <c r="DW823" s="107"/>
      <c r="DX823" s="112"/>
      <c r="DY823" s="107"/>
      <c r="EA823" s="112"/>
      <c r="EB823" s="107"/>
      <c r="ED823" s="112"/>
      <c r="EE823" s="107"/>
      <c r="EH823" s="112"/>
      <c r="EI823" s="107"/>
      <c r="EJ823" s="107"/>
      <c r="EK823" s="112"/>
      <c r="EL823" s="107"/>
      <c r="EN823" s="112"/>
      <c r="EO823" s="107"/>
      <c r="EQ823" s="112"/>
      <c r="ER823" s="107"/>
      <c r="ET823" s="112"/>
      <c r="EU823" s="107"/>
      <c r="EW823" s="112"/>
      <c r="EX823" s="107"/>
      <c r="EZ823" s="112"/>
      <c r="FA823" s="107"/>
      <c r="FC823" s="112"/>
      <c r="FD823" s="107"/>
      <c r="FG823" s="112"/>
      <c r="FH823" s="107"/>
      <c r="FI823" s="107"/>
      <c r="FJ823" s="112"/>
      <c r="FK823" s="107"/>
      <c r="FM823" s="53"/>
      <c r="FN823" s="112"/>
      <c r="FO823" s="107"/>
      <c r="FP823" s="107"/>
      <c r="FQ823" s="112"/>
      <c r="FR823" s="107"/>
      <c r="FS823" s="53"/>
      <c r="FT823" s="107"/>
      <c r="FU823" s="107"/>
      <c r="FV823" s="107"/>
      <c r="FW823" s="107"/>
      <c r="FX823" s="107"/>
      <c r="FY823" s="107"/>
      <c r="FZ823" s="107"/>
      <c r="GA823" s="107"/>
      <c r="GB823" s="53"/>
      <c r="GC823" s="107"/>
      <c r="GD823" s="107"/>
      <c r="GE823" s="270"/>
      <c r="GF823" s="270"/>
      <c r="GG823" s="270"/>
      <c r="GH823" s="270"/>
      <c r="GI823" s="270"/>
      <c r="GJ823" s="270"/>
      <c r="GK823" s="270"/>
      <c r="GL823" s="53"/>
      <c r="GM823" s="53"/>
      <c r="GN823" s="53"/>
      <c r="HK823" s="115"/>
      <c r="HL823" s="115"/>
      <c r="HN823" s="116"/>
      <c r="HO823" s="116"/>
      <c r="HP823" s="116"/>
      <c r="HQ823" s="117"/>
      <c r="HR823" s="118"/>
      <c r="HS823" s="105"/>
      <c r="HT823" s="119"/>
      <c r="HU823" s="119"/>
      <c r="HV823" s="119"/>
      <c r="HW823" s="119"/>
    </row>
    <row r="824" spans="1:231" hidden="1" x14ac:dyDescent="0.25">
      <c r="A824" s="110"/>
      <c r="B824" s="110"/>
      <c r="C824" s="107"/>
      <c r="D824" s="108"/>
      <c r="E824" s="109"/>
      <c r="F824" s="107"/>
      <c r="G824" s="107"/>
      <c r="H824" s="107"/>
      <c r="I824" s="107"/>
      <c r="J824" s="107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Y824" s="107"/>
      <c r="Z824" s="107"/>
      <c r="AA824" s="107"/>
      <c r="AB824" s="110"/>
      <c r="AC824" s="110"/>
      <c r="AD824" s="107"/>
      <c r="AE824" s="107"/>
      <c r="AF824" s="107"/>
      <c r="AG824" s="107"/>
      <c r="AH824" s="107"/>
      <c r="AI824" s="107"/>
      <c r="AJ824" s="110"/>
      <c r="AK824" s="110"/>
      <c r="AL824" s="107"/>
      <c r="AM824" s="107"/>
      <c r="AN824" s="110"/>
      <c r="AO824" s="110"/>
      <c r="AP824" s="107"/>
      <c r="AQ824" s="107"/>
      <c r="AR824" s="107"/>
      <c r="AS824" s="107"/>
      <c r="AT824" s="107"/>
      <c r="AU824" s="111"/>
      <c r="AV824" s="111"/>
      <c r="AW824" s="111"/>
      <c r="AX824" s="111"/>
      <c r="AY824" s="111"/>
      <c r="AZ824" s="111"/>
      <c r="BA824" s="111"/>
      <c r="BB824" s="111"/>
      <c r="BC824" s="111"/>
      <c r="BD824" s="111"/>
      <c r="BH824" s="112"/>
      <c r="BI824" s="111"/>
      <c r="BJ824" s="112"/>
      <c r="BK824" s="112"/>
      <c r="BL824" s="111"/>
      <c r="BM824" s="112"/>
      <c r="BN824" s="112"/>
      <c r="BO824" s="111"/>
      <c r="BP824" s="112"/>
      <c r="BQ824" s="112"/>
      <c r="BR824" s="111"/>
      <c r="BU824" s="112"/>
      <c r="BV824" s="107"/>
      <c r="BW824" s="107"/>
      <c r="BX824" s="107"/>
      <c r="BY824" s="107"/>
      <c r="BZ824" s="107"/>
      <c r="CA824" s="107"/>
      <c r="CB824" s="107"/>
      <c r="CC824" s="107"/>
      <c r="CD824" s="107"/>
      <c r="CE824" s="107"/>
      <c r="CH824" s="112"/>
      <c r="CI824" s="107"/>
      <c r="CJ824" s="107"/>
      <c r="CK824" s="107"/>
      <c r="CL824" s="107"/>
      <c r="CM824" s="107"/>
      <c r="CN824" s="107"/>
      <c r="CO824" s="107"/>
      <c r="CP824" s="107"/>
      <c r="CQ824" s="107"/>
      <c r="CR824" s="107"/>
      <c r="CS824" s="107"/>
      <c r="CT824" s="107"/>
      <c r="CU824" s="107"/>
      <c r="CV824" s="107"/>
      <c r="CW824" s="107"/>
      <c r="CX824" s="112"/>
      <c r="CY824" s="107"/>
      <c r="CZ824" s="107"/>
      <c r="DA824" s="112"/>
      <c r="DB824" s="107"/>
      <c r="DC824" s="107"/>
      <c r="DD824" s="112"/>
      <c r="DE824" s="107"/>
      <c r="DF824" s="107"/>
      <c r="DH824" s="112"/>
      <c r="DI824" s="107"/>
      <c r="DJ824" s="107"/>
      <c r="DK824" s="112"/>
      <c r="DL824" s="107"/>
      <c r="DM824" s="107"/>
      <c r="DN824" s="112"/>
      <c r="DO824" s="107"/>
      <c r="DQ824" s="112"/>
      <c r="DR824" s="107"/>
      <c r="DU824" s="112"/>
      <c r="DV824" s="107"/>
      <c r="DW824" s="107"/>
      <c r="DX824" s="112"/>
      <c r="DY824" s="107"/>
      <c r="EA824" s="112"/>
      <c r="EB824" s="107"/>
      <c r="ED824" s="112"/>
      <c r="EE824" s="107"/>
      <c r="EH824" s="112"/>
      <c r="EI824" s="107"/>
      <c r="EJ824" s="107"/>
      <c r="EK824" s="112"/>
      <c r="EL824" s="107"/>
      <c r="EN824" s="112"/>
      <c r="EO824" s="107"/>
      <c r="EQ824" s="112"/>
      <c r="ER824" s="107"/>
      <c r="ET824" s="112"/>
      <c r="EU824" s="107"/>
      <c r="EW824" s="112"/>
      <c r="EX824" s="107"/>
      <c r="EZ824" s="112"/>
      <c r="FA824" s="107"/>
      <c r="FC824" s="112"/>
      <c r="FD824" s="107"/>
      <c r="FG824" s="112"/>
      <c r="FH824" s="107"/>
      <c r="FI824" s="107"/>
      <c r="FJ824" s="112"/>
      <c r="FK824" s="107"/>
      <c r="FM824" s="53"/>
      <c r="FN824" s="112"/>
      <c r="FO824" s="107"/>
      <c r="FP824" s="107"/>
      <c r="FQ824" s="112"/>
      <c r="FR824" s="107"/>
      <c r="FS824" s="53"/>
      <c r="FT824" s="107"/>
      <c r="FU824" s="107"/>
      <c r="FV824" s="107"/>
      <c r="FW824" s="107"/>
      <c r="FX824" s="107"/>
      <c r="FY824" s="107"/>
      <c r="FZ824" s="107"/>
      <c r="GA824" s="107"/>
      <c r="GB824" s="53"/>
      <c r="GC824" s="107"/>
      <c r="GD824" s="107"/>
      <c r="GE824" s="270"/>
      <c r="GF824" s="270"/>
      <c r="GG824" s="270"/>
      <c r="GH824" s="270"/>
      <c r="GI824" s="270"/>
      <c r="GJ824" s="270"/>
      <c r="GK824" s="270"/>
      <c r="GL824" s="53"/>
      <c r="GM824" s="53"/>
      <c r="GN824" s="53"/>
      <c r="HK824" s="115"/>
      <c r="HL824" s="115"/>
      <c r="HN824" s="116"/>
      <c r="HO824" s="116"/>
      <c r="HP824" s="116"/>
      <c r="HQ824" s="117"/>
      <c r="HR824" s="118"/>
      <c r="HS824" s="105"/>
      <c r="HT824" s="119"/>
      <c r="HU824" s="119"/>
      <c r="HV824" s="119"/>
      <c r="HW824" s="119"/>
    </row>
    <row r="825" spans="1:231" hidden="1" x14ac:dyDescent="0.25">
      <c r="A825" s="110"/>
      <c r="B825" s="110"/>
      <c r="C825" s="107"/>
      <c r="D825" s="108"/>
      <c r="E825" s="109"/>
      <c r="F825" s="107"/>
      <c r="G825" s="107"/>
      <c r="H825" s="107"/>
      <c r="I825" s="107"/>
      <c r="J825" s="107"/>
      <c r="K825" s="107"/>
      <c r="L825" s="107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Y825" s="107"/>
      <c r="Z825" s="107"/>
      <c r="AA825" s="107"/>
      <c r="AB825" s="110"/>
      <c r="AC825" s="110"/>
      <c r="AD825" s="107"/>
      <c r="AE825" s="107"/>
      <c r="AF825" s="107"/>
      <c r="AG825" s="107"/>
      <c r="AH825" s="107"/>
      <c r="AI825" s="107"/>
      <c r="AJ825" s="110"/>
      <c r="AK825" s="110"/>
      <c r="AL825" s="107"/>
      <c r="AM825" s="107"/>
      <c r="AN825" s="110"/>
      <c r="AO825" s="110"/>
      <c r="AP825" s="107"/>
      <c r="AQ825" s="107"/>
      <c r="AR825" s="107"/>
      <c r="AS825" s="107"/>
      <c r="AT825" s="107"/>
      <c r="AU825" s="111"/>
      <c r="AV825" s="111"/>
      <c r="AW825" s="111"/>
      <c r="AX825" s="111"/>
      <c r="AY825" s="111"/>
      <c r="AZ825" s="111"/>
      <c r="BA825" s="111"/>
      <c r="BB825" s="111"/>
      <c r="BC825" s="111"/>
      <c r="BD825" s="111"/>
      <c r="BE825" s="111"/>
      <c r="BF825" s="111"/>
      <c r="BG825" s="107"/>
      <c r="BH825" s="112"/>
      <c r="BI825" s="111"/>
      <c r="BJ825" s="112"/>
      <c r="BK825" s="112"/>
      <c r="BL825" s="111"/>
      <c r="BM825" s="112"/>
      <c r="BN825" s="112"/>
      <c r="BO825" s="111"/>
      <c r="BP825" s="112"/>
      <c r="BQ825" s="112"/>
      <c r="BR825" s="111"/>
      <c r="BS825" s="107"/>
      <c r="BT825" s="107"/>
      <c r="BU825" s="112"/>
      <c r="BV825" s="107"/>
      <c r="BW825" s="107"/>
      <c r="BX825" s="107"/>
      <c r="BY825" s="107"/>
      <c r="BZ825" s="107"/>
      <c r="CA825" s="107"/>
      <c r="CB825" s="107"/>
      <c r="CC825" s="107"/>
      <c r="CD825" s="107"/>
      <c r="CE825" s="107"/>
      <c r="CF825" s="107"/>
      <c r="CG825" s="107"/>
      <c r="CH825" s="107"/>
      <c r="CI825" s="107"/>
      <c r="CJ825" s="107"/>
      <c r="CK825" s="107"/>
      <c r="CL825" s="107"/>
      <c r="CM825" s="107"/>
      <c r="CN825" s="107"/>
      <c r="CO825" s="107"/>
      <c r="CP825" s="107"/>
      <c r="CQ825" s="107"/>
      <c r="CR825" s="107"/>
      <c r="CS825" s="107"/>
      <c r="CT825" s="107"/>
      <c r="CU825" s="107"/>
      <c r="CV825" s="107"/>
      <c r="CW825" s="107"/>
      <c r="CX825" s="112"/>
      <c r="CY825" s="107"/>
      <c r="CZ825" s="107"/>
      <c r="DA825" s="112"/>
      <c r="DB825" s="107"/>
      <c r="DC825" s="107"/>
      <c r="DD825" s="112"/>
      <c r="DE825" s="107"/>
      <c r="DF825" s="107"/>
      <c r="DH825" s="112"/>
      <c r="DI825" s="107"/>
      <c r="DJ825" s="107"/>
      <c r="DK825" s="112"/>
      <c r="DL825" s="107"/>
      <c r="DM825" s="107"/>
      <c r="DN825" s="112"/>
      <c r="DO825" s="107"/>
      <c r="DQ825" s="112"/>
      <c r="DR825" s="107"/>
      <c r="DU825" s="112"/>
      <c r="DV825" s="107"/>
      <c r="DW825" s="107"/>
      <c r="DX825" s="112"/>
      <c r="DY825" s="107"/>
      <c r="EA825" s="112"/>
      <c r="EB825" s="107"/>
      <c r="ED825" s="112"/>
      <c r="EE825" s="107"/>
      <c r="EG825" s="107"/>
      <c r="EH825" s="112"/>
      <c r="EI825" s="107"/>
      <c r="EJ825" s="107"/>
      <c r="EK825" s="112"/>
      <c r="EL825" s="107"/>
      <c r="EN825" s="112"/>
      <c r="EO825" s="107"/>
      <c r="EQ825" s="112"/>
      <c r="ER825" s="107"/>
      <c r="ET825" s="112"/>
      <c r="EU825" s="107"/>
      <c r="EW825" s="112"/>
      <c r="EX825" s="107"/>
      <c r="EZ825" s="112"/>
      <c r="FA825" s="107"/>
      <c r="FC825" s="112"/>
      <c r="FD825" s="107"/>
      <c r="FG825" s="112"/>
      <c r="FH825" s="107"/>
      <c r="FI825" s="107"/>
      <c r="FJ825" s="112"/>
      <c r="FK825" s="107"/>
      <c r="FM825" s="53"/>
      <c r="FN825" s="112"/>
      <c r="FO825" s="107"/>
      <c r="FP825" s="107"/>
      <c r="FQ825" s="112"/>
      <c r="FR825" s="107"/>
      <c r="FS825" s="107"/>
      <c r="FT825" s="107"/>
      <c r="FU825" s="107"/>
      <c r="FV825" s="107"/>
      <c r="FW825" s="107"/>
      <c r="FX825" s="107"/>
      <c r="FY825" s="107"/>
      <c r="FZ825" s="107"/>
      <c r="GA825" s="107"/>
      <c r="GB825" s="53"/>
      <c r="GC825" s="107"/>
      <c r="GD825" s="107"/>
      <c r="GE825" s="270"/>
      <c r="GF825" s="270"/>
      <c r="GG825" s="270"/>
      <c r="GH825" s="270"/>
      <c r="GI825" s="270"/>
      <c r="GJ825" s="270"/>
      <c r="GK825" s="270"/>
      <c r="GL825" s="53"/>
      <c r="GM825" s="53"/>
      <c r="GN825" s="53"/>
      <c r="HK825" s="115"/>
      <c r="HL825" s="115"/>
      <c r="HN825" s="116"/>
      <c r="HO825" s="116"/>
      <c r="HP825" s="116"/>
      <c r="HQ825" s="117"/>
      <c r="HR825" s="118"/>
      <c r="HS825" s="105"/>
      <c r="HT825" s="119"/>
      <c r="HU825" s="119"/>
      <c r="HV825" s="119"/>
      <c r="HW825" s="119"/>
    </row>
    <row r="826" spans="1:231" hidden="1" x14ac:dyDescent="0.25">
      <c r="A826" s="110"/>
      <c r="B826" s="110"/>
      <c r="C826" s="107"/>
      <c r="D826" s="108"/>
      <c r="E826" s="109"/>
      <c r="F826" s="107"/>
      <c r="G826" s="107"/>
      <c r="H826" s="107"/>
      <c r="I826" s="107"/>
      <c r="J826" s="107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Y826" s="107"/>
      <c r="Z826" s="107"/>
      <c r="AA826" s="107"/>
      <c r="AB826" s="110"/>
      <c r="AC826" s="110"/>
      <c r="AD826" s="107"/>
      <c r="AE826" s="107"/>
      <c r="AF826" s="107"/>
      <c r="AG826" s="107"/>
      <c r="AH826" s="107"/>
      <c r="AI826" s="107"/>
      <c r="AJ826" s="110"/>
      <c r="AK826" s="110"/>
      <c r="AL826" s="107"/>
      <c r="AM826" s="107"/>
      <c r="AN826" s="110"/>
      <c r="AO826" s="110"/>
      <c r="AP826" s="107"/>
      <c r="AQ826" s="107"/>
      <c r="AR826" s="107"/>
      <c r="AS826" s="107"/>
      <c r="AT826" s="107"/>
      <c r="AU826" s="111"/>
      <c r="AV826" s="111"/>
      <c r="AW826" s="111"/>
      <c r="AX826" s="111"/>
      <c r="AY826" s="111"/>
      <c r="AZ826" s="111"/>
      <c r="BA826" s="111"/>
      <c r="BB826" s="111"/>
      <c r="BC826" s="111"/>
      <c r="BD826" s="111"/>
      <c r="BH826" s="112"/>
      <c r="BI826" s="111"/>
      <c r="BJ826" s="112"/>
      <c r="BK826" s="112"/>
      <c r="BL826" s="111"/>
      <c r="BM826" s="112"/>
      <c r="BN826" s="112"/>
      <c r="BO826" s="111"/>
      <c r="BP826" s="112"/>
      <c r="BQ826" s="112"/>
      <c r="BR826" s="111"/>
      <c r="BU826" s="112"/>
      <c r="BV826" s="107"/>
      <c r="BW826" s="107"/>
      <c r="BX826" s="107"/>
      <c r="BY826" s="107"/>
      <c r="BZ826" s="107"/>
      <c r="CA826" s="107"/>
      <c r="CB826" s="107"/>
      <c r="CC826" s="107"/>
      <c r="CD826" s="107"/>
      <c r="CE826" s="107"/>
      <c r="CH826" s="112"/>
      <c r="CI826" s="107"/>
      <c r="CJ826" s="107"/>
      <c r="CK826" s="107"/>
      <c r="CL826" s="107"/>
      <c r="CM826" s="107"/>
      <c r="CN826" s="107"/>
      <c r="CO826" s="107"/>
      <c r="CP826" s="107"/>
      <c r="CQ826" s="107"/>
      <c r="CR826" s="107"/>
      <c r="CS826" s="107"/>
      <c r="CT826" s="107"/>
      <c r="CU826" s="107"/>
      <c r="CV826" s="107"/>
      <c r="CW826" s="107"/>
      <c r="CX826" s="112"/>
      <c r="CY826" s="107"/>
      <c r="CZ826" s="107"/>
      <c r="DA826" s="112"/>
      <c r="DB826" s="107"/>
      <c r="DC826" s="107"/>
      <c r="DD826" s="112"/>
      <c r="DE826" s="107"/>
      <c r="DF826" s="107"/>
      <c r="DH826" s="112"/>
      <c r="DI826" s="107"/>
      <c r="DJ826" s="107"/>
      <c r="DK826" s="112"/>
      <c r="DL826" s="107"/>
      <c r="DM826" s="107"/>
      <c r="DN826" s="112"/>
      <c r="DO826" s="107"/>
      <c r="DQ826" s="112"/>
      <c r="DR826" s="107"/>
      <c r="DU826" s="112"/>
      <c r="DV826" s="107"/>
      <c r="DW826" s="107"/>
      <c r="DX826" s="112"/>
      <c r="DY826" s="107"/>
      <c r="EA826" s="112"/>
      <c r="EB826" s="107"/>
      <c r="ED826" s="112"/>
      <c r="EE826" s="107"/>
      <c r="EH826" s="112"/>
      <c r="EI826" s="107"/>
      <c r="EJ826" s="107"/>
      <c r="EK826" s="112"/>
      <c r="EL826" s="107"/>
      <c r="EN826" s="112"/>
      <c r="EO826" s="107"/>
      <c r="EQ826" s="112"/>
      <c r="ER826" s="107"/>
      <c r="ET826" s="112"/>
      <c r="EU826" s="107"/>
      <c r="EW826" s="112"/>
      <c r="EX826" s="107"/>
      <c r="EZ826" s="112"/>
      <c r="FA826" s="107"/>
      <c r="FC826" s="112"/>
      <c r="FD826" s="107"/>
      <c r="FG826" s="112"/>
      <c r="FH826" s="107"/>
      <c r="FI826" s="107"/>
      <c r="FJ826" s="112"/>
      <c r="FK826" s="107"/>
      <c r="FM826" s="53"/>
      <c r="FN826" s="112"/>
      <c r="FO826" s="107"/>
      <c r="FP826" s="107"/>
      <c r="FQ826" s="112"/>
      <c r="FR826" s="107"/>
      <c r="FS826" s="53"/>
      <c r="FT826" s="107"/>
      <c r="FU826" s="107"/>
      <c r="FV826" s="107"/>
      <c r="FW826" s="107"/>
      <c r="FX826" s="107"/>
      <c r="FY826" s="107"/>
      <c r="FZ826" s="107"/>
      <c r="GA826" s="107"/>
      <c r="GB826" s="53"/>
      <c r="GC826" s="107"/>
      <c r="GD826" s="107"/>
      <c r="GE826" s="270"/>
      <c r="GF826" s="270"/>
      <c r="GG826" s="270"/>
      <c r="GH826" s="270"/>
      <c r="GI826" s="270"/>
      <c r="GJ826" s="270"/>
      <c r="GK826" s="270"/>
      <c r="GL826" s="53"/>
      <c r="GM826" s="53"/>
      <c r="GN826" s="53"/>
      <c r="HK826" s="115"/>
      <c r="HL826" s="115"/>
      <c r="HN826" s="116"/>
      <c r="HO826" s="116"/>
      <c r="HP826" s="116"/>
      <c r="HQ826" s="117"/>
      <c r="HR826" s="118"/>
      <c r="HS826" s="105"/>
      <c r="HT826" s="119"/>
      <c r="HU826" s="119"/>
      <c r="HV826" s="119"/>
      <c r="HW826" s="119"/>
    </row>
    <row r="827" spans="1:231" hidden="1" x14ac:dyDescent="0.25">
      <c r="A827" s="110"/>
      <c r="B827" s="110"/>
      <c r="C827" s="107"/>
      <c r="D827" s="108"/>
      <c r="E827" s="109"/>
      <c r="F827" s="107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Y827" s="107"/>
      <c r="Z827" s="107"/>
      <c r="AA827" s="107"/>
      <c r="AB827" s="110"/>
      <c r="AC827" s="110"/>
      <c r="AD827" s="107"/>
      <c r="AE827" s="107"/>
      <c r="AF827" s="107"/>
      <c r="AG827" s="107"/>
      <c r="AH827" s="107"/>
      <c r="AI827" s="107"/>
      <c r="AJ827" s="110"/>
      <c r="AK827" s="110"/>
      <c r="AL827" s="107"/>
      <c r="AM827" s="107"/>
      <c r="AN827" s="110"/>
      <c r="AO827" s="110"/>
      <c r="AP827" s="107"/>
      <c r="AQ827" s="107"/>
      <c r="AR827" s="107"/>
      <c r="AS827" s="107"/>
      <c r="AT827" s="107"/>
      <c r="AU827" s="111"/>
      <c r="AV827" s="111"/>
      <c r="AW827" s="111"/>
      <c r="AX827" s="111"/>
      <c r="AY827" s="111"/>
      <c r="AZ827" s="111"/>
      <c r="BA827" s="111"/>
      <c r="BB827" s="111"/>
      <c r="BC827" s="111"/>
      <c r="BD827" s="111"/>
      <c r="BH827" s="112"/>
      <c r="BI827" s="111"/>
      <c r="BJ827" s="112"/>
      <c r="BK827" s="112"/>
      <c r="BL827" s="111"/>
      <c r="BM827" s="112"/>
      <c r="BN827" s="112"/>
      <c r="BO827" s="111"/>
      <c r="BP827" s="112"/>
      <c r="BQ827" s="112"/>
      <c r="BR827" s="111"/>
      <c r="BU827" s="112"/>
      <c r="BV827" s="107"/>
      <c r="BW827" s="107"/>
      <c r="BX827" s="107"/>
      <c r="BY827" s="107"/>
      <c r="BZ827" s="107"/>
      <c r="CA827" s="107"/>
      <c r="CB827" s="107"/>
      <c r="CC827" s="107"/>
      <c r="CD827" s="107"/>
      <c r="CE827" s="107"/>
      <c r="CH827" s="112"/>
      <c r="CI827" s="107"/>
      <c r="CJ827" s="107"/>
      <c r="CK827" s="107"/>
      <c r="CL827" s="107"/>
      <c r="CM827" s="107"/>
      <c r="CN827" s="107"/>
      <c r="CO827" s="107"/>
      <c r="CP827" s="107"/>
      <c r="CQ827" s="107"/>
      <c r="CR827" s="107"/>
      <c r="CS827" s="107"/>
      <c r="CT827" s="107"/>
      <c r="CU827" s="107"/>
      <c r="CV827" s="107"/>
      <c r="CW827" s="107"/>
      <c r="CX827" s="112"/>
      <c r="CY827" s="107"/>
      <c r="CZ827" s="107"/>
      <c r="DA827" s="112"/>
      <c r="DB827" s="107"/>
      <c r="DC827" s="107"/>
      <c r="DD827" s="112"/>
      <c r="DE827" s="107"/>
      <c r="DF827" s="107"/>
      <c r="DH827" s="112"/>
      <c r="DI827" s="107"/>
      <c r="DJ827" s="107"/>
      <c r="DK827" s="112"/>
      <c r="DL827" s="107"/>
      <c r="DM827" s="107"/>
      <c r="DN827" s="112"/>
      <c r="DO827" s="107"/>
      <c r="DQ827" s="112"/>
      <c r="DR827" s="107"/>
      <c r="DU827" s="112"/>
      <c r="DV827" s="107"/>
      <c r="DW827" s="107"/>
      <c r="DX827" s="112"/>
      <c r="DY827" s="107"/>
      <c r="EA827" s="112"/>
      <c r="EB827" s="107"/>
      <c r="ED827" s="112"/>
      <c r="EE827" s="107"/>
      <c r="EH827" s="112"/>
      <c r="EI827" s="107"/>
      <c r="EJ827" s="107"/>
      <c r="EK827" s="112"/>
      <c r="EL827" s="107"/>
      <c r="EN827" s="112"/>
      <c r="EO827" s="107"/>
      <c r="EQ827" s="112"/>
      <c r="ER827" s="107"/>
      <c r="ET827" s="112"/>
      <c r="EU827" s="107"/>
      <c r="EW827" s="112"/>
      <c r="EX827" s="107"/>
      <c r="EZ827" s="112"/>
      <c r="FA827" s="107"/>
      <c r="FC827" s="112"/>
      <c r="FD827" s="107"/>
      <c r="FG827" s="112"/>
      <c r="FH827" s="107"/>
      <c r="FI827" s="107"/>
      <c r="FJ827" s="112"/>
      <c r="FK827" s="107"/>
      <c r="FM827" s="53"/>
      <c r="FN827" s="112"/>
      <c r="FO827" s="107"/>
      <c r="FP827" s="107"/>
      <c r="FQ827" s="112"/>
      <c r="FR827" s="107"/>
      <c r="FS827" s="53"/>
      <c r="FT827" s="107"/>
      <c r="FU827" s="107"/>
      <c r="FV827" s="107"/>
      <c r="FW827" s="107"/>
      <c r="FX827" s="107"/>
      <c r="FY827" s="107"/>
      <c r="FZ827" s="107"/>
      <c r="GA827" s="107"/>
      <c r="GB827" s="53"/>
      <c r="GC827" s="107"/>
      <c r="GD827" s="107"/>
      <c r="GE827" s="270"/>
      <c r="GF827" s="270"/>
      <c r="GG827" s="270"/>
      <c r="GH827" s="270"/>
      <c r="GI827" s="270"/>
      <c r="GJ827" s="270"/>
      <c r="GK827" s="270"/>
      <c r="GL827" s="53"/>
      <c r="GM827" s="53"/>
      <c r="GN827" s="53"/>
      <c r="HK827" s="115"/>
      <c r="HL827" s="115"/>
      <c r="HN827" s="116"/>
      <c r="HO827" s="116"/>
      <c r="HP827" s="116"/>
      <c r="HQ827" s="117"/>
      <c r="HR827" s="118"/>
      <c r="HS827" s="105"/>
      <c r="HT827" s="119"/>
      <c r="HU827" s="119"/>
      <c r="HV827" s="119"/>
      <c r="HW827" s="119"/>
    </row>
    <row r="828" spans="1:231" hidden="1" x14ac:dyDescent="0.25">
      <c r="A828" s="110"/>
      <c r="B828" s="110"/>
      <c r="C828" s="107"/>
      <c r="D828" s="108"/>
      <c r="E828" s="109"/>
      <c r="F828" s="107"/>
      <c r="G828" s="107"/>
      <c r="H828" s="107"/>
      <c r="I828" s="107"/>
      <c r="J828" s="107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Y828" s="107"/>
      <c r="Z828" s="107"/>
      <c r="AA828" s="107"/>
      <c r="AB828" s="110"/>
      <c r="AC828" s="110"/>
      <c r="AD828" s="107"/>
      <c r="AE828" s="107"/>
      <c r="AF828" s="107"/>
      <c r="AG828" s="107"/>
      <c r="AH828" s="107"/>
      <c r="AI828" s="107"/>
      <c r="AJ828" s="110"/>
      <c r="AK828" s="110"/>
      <c r="AL828" s="107"/>
      <c r="AM828" s="107"/>
      <c r="AN828" s="110"/>
      <c r="AO828" s="110"/>
      <c r="AP828" s="107"/>
      <c r="AQ828" s="107"/>
      <c r="AR828" s="107"/>
      <c r="AS828" s="107"/>
      <c r="AT828" s="107"/>
      <c r="AU828" s="111"/>
      <c r="AV828" s="111"/>
      <c r="AW828" s="111"/>
      <c r="AX828" s="111"/>
      <c r="AY828" s="111"/>
      <c r="AZ828" s="111"/>
      <c r="BA828" s="111"/>
      <c r="BB828" s="111"/>
      <c r="BC828" s="111"/>
      <c r="BD828" s="111"/>
      <c r="BE828" s="111"/>
      <c r="BF828" s="111"/>
      <c r="BG828" s="107"/>
      <c r="BH828" s="112"/>
      <c r="BI828" s="111"/>
      <c r="BJ828" s="112"/>
      <c r="BK828" s="112"/>
      <c r="BL828" s="111"/>
      <c r="BM828" s="112"/>
      <c r="BN828" s="112"/>
      <c r="BO828" s="111"/>
      <c r="BP828" s="112"/>
      <c r="BQ828" s="112"/>
      <c r="BR828" s="111"/>
      <c r="BS828" s="107"/>
      <c r="BT828" s="107"/>
      <c r="BU828" s="112"/>
      <c r="BV828" s="107"/>
      <c r="BW828" s="107"/>
      <c r="BX828" s="107"/>
      <c r="BY828" s="107"/>
      <c r="BZ828" s="107"/>
      <c r="CA828" s="107"/>
      <c r="CB828" s="107"/>
      <c r="CC828" s="107"/>
      <c r="CD828" s="107"/>
      <c r="CE828" s="107"/>
      <c r="CF828" s="107"/>
      <c r="CG828" s="107"/>
      <c r="CH828" s="107"/>
      <c r="CI828" s="107"/>
      <c r="CJ828" s="107"/>
      <c r="CK828" s="107"/>
      <c r="CL828" s="107"/>
      <c r="CM828" s="107"/>
      <c r="CN828" s="107"/>
      <c r="CO828" s="107"/>
      <c r="CP828" s="107"/>
      <c r="CQ828" s="107"/>
      <c r="CR828" s="107"/>
      <c r="CS828" s="107"/>
      <c r="CT828" s="107"/>
      <c r="CU828" s="107"/>
      <c r="CV828" s="107"/>
      <c r="CW828" s="107"/>
      <c r="CX828" s="112"/>
      <c r="CY828" s="107"/>
      <c r="CZ828" s="107"/>
      <c r="DA828" s="112"/>
      <c r="DB828" s="107"/>
      <c r="DC828" s="107"/>
      <c r="DD828" s="112"/>
      <c r="DE828" s="107"/>
      <c r="DF828" s="107"/>
      <c r="DG828" s="273"/>
      <c r="DH828" s="112"/>
      <c r="DI828" s="107"/>
      <c r="DJ828" s="107"/>
      <c r="DK828" s="112"/>
      <c r="DL828" s="107"/>
      <c r="DM828" s="107"/>
      <c r="DN828" s="112"/>
      <c r="DO828" s="107"/>
      <c r="DQ828" s="112"/>
      <c r="DR828" s="107"/>
      <c r="DU828" s="112"/>
      <c r="DV828" s="107"/>
      <c r="DW828" s="107"/>
      <c r="DX828" s="112"/>
      <c r="DY828" s="107"/>
      <c r="EA828" s="112"/>
      <c r="EB828" s="107"/>
      <c r="ED828" s="112"/>
      <c r="EE828" s="107"/>
      <c r="EG828" s="107"/>
      <c r="EH828" s="112"/>
      <c r="EI828" s="107"/>
      <c r="EJ828" s="107"/>
      <c r="EK828" s="112"/>
      <c r="EL828" s="107"/>
      <c r="EN828" s="112"/>
      <c r="EO828" s="107"/>
      <c r="EQ828" s="112"/>
      <c r="ER828" s="107"/>
      <c r="ET828" s="112"/>
      <c r="EU828" s="107"/>
      <c r="EW828" s="112"/>
      <c r="EX828" s="107"/>
      <c r="EZ828" s="112"/>
      <c r="FA828" s="107"/>
      <c r="FC828" s="112"/>
      <c r="FD828" s="107"/>
      <c r="FG828" s="112"/>
      <c r="FH828" s="107"/>
      <c r="FI828" s="107"/>
      <c r="FJ828" s="112"/>
      <c r="FK828" s="107"/>
      <c r="FM828" s="53"/>
      <c r="FN828" s="112"/>
      <c r="FO828" s="107"/>
      <c r="FP828" s="107"/>
      <c r="FQ828" s="112"/>
      <c r="FR828" s="107"/>
      <c r="FS828" s="107"/>
      <c r="FT828" s="107"/>
      <c r="FU828" s="107"/>
      <c r="FV828" s="107"/>
      <c r="FW828" s="107"/>
      <c r="FX828" s="107"/>
      <c r="FY828" s="107"/>
      <c r="FZ828" s="107"/>
      <c r="GA828" s="107"/>
      <c r="GB828" s="53"/>
      <c r="GC828" s="107"/>
      <c r="GD828" s="107"/>
      <c r="GE828" s="270"/>
      <c r="GF828" s="270"/>
      <c r="GG828" s="270"/>
      <c r="GH828" s="270"/>
      <c r="GI828" s="270"/>
      <c r="GJ828" s="270"/>
      <c r="GK828" s="270"/>
      <c r="GL828" s="53"/>
      <c r="GM828" s="53"/>
      <c r="GN828" s="53"/>
      <c r="HK828" s="115"/>
      <c r="HL828" s="115"/>
      <c r="HN828" s="116"/>
      <c r="HO828" s="116"/>
      <c r="HP828" s="116"/>
      <c r="HQ828" s="117"/>
      <c r="HR828" s="118"/>
      <c r="HS828" s="105"/>
      <c r="HT828" s="119"/>
      <c r="HU828" s="119"/>
      <c r="HV828" s="119"/>
      <c r="HW828" s="119"/>
    </row>
    <row r="829" spans="1:231" hidden="1" x14ac:dyDescent="0.25">
      <c r="A829" s="110"/>
      <c r="B829" s="110"/>
      <c r="C829" s="107"/>
      <c r="D829" s="108"/>
      <c r="E829" s="109"/>
      <c r="F829" s="107"/>
      <c r="G829" s="107"/>
      <c r="H829" s="107"/>
      <c r="I829" s="107"/>
      <c r="J829" s="107"/>
      <c r="K829" s="107"/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Y829" s="107"/>
      <c r="Z829" s="107"/>
      <c r="AA829" s="107"/>
      <c r="AB829" s="110"/>
      <c r="AC829" s="110"/>
      <c r="AD829" s="107"/>
      <c r="AE829" s="107"/>
      <c r="AF829" s="107"/>
      <c r="AG829" s="107"/>
      <c r="AH829" s="107"/>
      <c r="AI829" s="107"/>
      <c r="AJ829" s="110"/>
      <c r="AK829" s="110"/>
      <c r="AL829" s="107"/>
      <c r="AM829" s="107"/>
      <c r="AN829" s="110"/>
      <c r="AO829" s="110"/>
      <c r="AP829" s="107"/>
      <c r="AQ829" s="107"/>
      <c r="AR829" s="107"/>
      <c r="AS829" s="107"/>
      <c r="AT829" s="107"/>
      <c r="AU829" s="111"/>
      <c r="AV829" s="111"/>
      <c r="AW829" s="111"/>
      <c r="AX829" s="111"/>
      <c r="AY829" s="111"/>
      <c r="AZ829" s="111"/>
      <c r="BA829" s="111"/>
      <c r="BB829" s="111"/>
      <c r="BC829" s="111"/>
      <c r="BD829" s="111"/>
      <c r="BE829" s="111"/>
      <c r="BF829" s="111"/>
      <c r="BG829" s="107"/>
      <c r="BH829" s="112"/>
      <c r="BI829" s="111"/>
      <c r="BJ829" s="112"/>
      <c r="BK829" s="112"/>
      <c r="BL829" s="111"/>
      <c r="BM829" s="112"/>
      <c r="BN829" s="112"/>
      <c r="BO829" s="111"/>
      <c r="BP829" s="112"/>
      <c r="BQ829" s="112"/>
      <c r="BR829" s="111"/>
      <c r="BS829" s="107"/>
      <c r="BT829" s="107"/>
      <c r="BU829" s="112"/>
      <c r="BV829" s="107"/>
      <c r="BW829" s="107"/>
      <c r="BX829" s="107"/>
      <c r="BY829" s="107"/>
      <c r="BZ829" s="107"/>
      <c r="CA829" s="107"/>
      <c r="CB829" s="107"/>
      <c r="CC829" s="107"/>
      <c r="CD829" s="107"/>
      <c r="CE829" s="107"/>
      <c r="CF829" s="107"/>
      <c r="CG829" s="107"/>
      <c r="CH829" s="107"/>
      <c r="CI829" s="107"/>
      <c r="CJ829" s="107"/>
      <c r="CK829" s="107"/>
      <c r="CL829" s="107"/>
      <c r="CM829" s="107"/>
      <c r="CN829" s="107"/>
      <c r="CO829" s="107"/>
      <c r="CP829" s="107"/>
      <c r="CQ829" s="107"/>
      <c r="CR829" s="107"/>
      <c r="CS829" s="107"/>
      <c r="CT829" s="107"/>
      <c r="CU829" s="107"/>
      <c r="CV829" s="107"/>
      <c r="CW829" s="107"/>
      <c r="CX829" s="112"/>
      <c r="CY829" s="107"/>
      <c r="CZ829" s="107"/>
      <c r="DA829" s="112"/>
      <c r="DB829" s="107"/>
      <c r="DC829" s="107"/>
      <c r="DD829" s="112"/>
      <c r="DE829" s="107"/>
      <c r="DF829" s="107"/>
      <c r="DH829" s="112"/>
      <c r="DI829" s="107"/>
      <c r="DJ829" s="107"/>
      <c r="DK829" s="112"/>
      <c r="DL829" s="107"/>
      <c r="DM829" s="107"/>
      <c r="DN829" s="112"/>
      <c r="DO829" s="107"/>
      <c r="DQ829" s="112"/>
      <c r="DR829" s="107"/>
      <c r="DU829" s="112"/>
      <c r="DV829" s="107"/>
      <c r="DW829" s="107"/>
      <c r="DX829" s="112"/>
      <c r="DY829" s="107"/>
      <c r="EA829" s="112"/>
      <c r="EB829" s="107"/>
      <c r="ED829" s="112"/>
      <c r="EE829" s="107"/>
      <c r="EG829" s="107"/>
      <c r="EH829" s="112"/>
      <c r="EI829" s="107"/>
      <c r="EJ829" s="107"/>
      <c r="EK829" s="112"/>
      <c r="EL829" s="107"/>
      <c r="EN829" s="112"/>
      <c r="EO829" s="107"/>
      <c r="EQ829" s="112"/>
      <c r="ER829" s="107"/>
      <c r="ET829" s="112"/>
      <c r="EU829" s="107"/>
      <c r="EW829" s="112"/>
      <c r="EX829" s="107"/>
      <c r="EZ829" s="112"/>
      <c r="FA829" s="107"/>
      <c r="FC829" s="112"/>
      <c r="FD829" s="107"/>
      <c r="FG829" s="112"/>
      <c r="FH829" s="107"/>
      <c r="FI829" s="107"/>
      <c r="FJ829" s="112"/>
      <c r="FK829" s="107"/>
      <c r="FM829" s="53"/>
      <c r="FN829" s="112"/>
      <c r="FO829" s="107"/>
      <c r="FP829" s="107"/>
      <c r="FQ829" s="112"/>
      <c r="FR829" s="107"/>
      <c r="FS829" s="107"/>
      <c r="FT829" s="107"/>
      <c r="FU829" s="107"/>
      <c r="FV829" s="107"/>
      <c r="FW829" s="107"/>
      <c r="FX829" s="107"/>
      <c r="FY829" s="107"/>
      <c r="FZ829" s="107"/>
      <c r="GA829" s="107"/>
      <c r="GB829" s="53"/>
      <c r="GC829" s="107"/>
      <c r="GD829" s="107"/>
      <c r="GE829" s="270"/>
      <c r="GF829" s="270"/>
      <c r="GG829" s="270"/>
      <c r="GH829" s="270"/>
      <c r="GI829" s="270"/>
      <c r="GJ829" s="270"/>
      <c r="GK829" s="270"/>
      <c r="GL829" s="53"/>
      <c r="GM829" s="53"/>
      <c r="GN829" s="53"/>
      <c r="HK829" s="115"/>
      <c r="HL829" s="115"/>
      <c r="HN829" s="116"/>
      <c r="HO829" s="116"/>
      <c r="HP829" s="116"/>
      <c r="HQ829" s="117"/>
      <c r="HR829" s="118"/>
      <c r="HS829" s="105"/>
      <c r="HT829" s="119"/>
      <c r="HU829" s="119"/>
      <c r="HV829" s="119"/>
      <c r="HW829" s="119"/>
    </row>
    <row r="830" spans="1:231" hidden="1" x14ac:dyDescent="0.25">
      <c r="A830" s="110"/>
      <c r="B830" s="110"/>
      <c r="C830" s="107"/>
      <c r="D830" s="108"/>
      <c r="E830" s="109"/>
      <c r="F830" s="107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Y830" s="107"/>
      <c r="Z830" s="107"/>
      <c r="AA830" s="107"/>
      <c r="AB830" s="110"/>
      <c r="AC830" s="110"/>
      <c r="AD830" s="107"/>
      <c r="AE830" s="107"/>
      <c r="AF830" s="107"/>
      <c r="AG830" s="107"/>
      <c r="AH830" s="107"/>
      <c r="AI830" s="107"/>
      <c r="AJ830" s="110"/>
      <c r="AK830" s="110"/>
      <c r="AL830" s="107"/>
      <c r="AM830" s="107"/>
      <c r="AN830" s="110"/>
      <c r="AO830" s="110"/>
      <c r="AP830" s="107"/>
      <c r="AQ830" s="107"/>
      <c r="AR830" s="107"/>
      <c r="AS830" s="107"/>
      <c r="AT830" s="107"/>
      <c r="AU830" s="111"/>
      <c r="AV830" s="111"/>
      <c r="AW830" s="111"/>
      <c r="AX830" s="111"/>
      <c r="AY830" s="111"/>
      <c r="AZ830" s="111"/>
      <c r="BA830" s="111"/>
      <c r="BB830" s="111"/>
      <c r="BC830" s="111"/>
      <c r="BD830" s="111"/>
      <c r="BE830" s="111"/>
      <c r="BF830" s="111"/>
      <c r="BG830" s="107"/>
      <c r="BH830" s="112"/>
      <c r="BI830" s="111"/>
      <c r="BJ830" s="112"/>
      <c r="BK830" s="112"/>
      <c r="BL830" s="111"/>
      <c r="BM830" s="112"/>
      <c r="BN830" s="112"/>
      <c r="BO830" s="111"/>
      <c r="BP830" s="112"/>
      <c r="BQ830" s="112"/>
      <c r="BR830" s="111"/>
      <c r="BS830" s="107"/>
      <c r="BT830" s="107"/>
      <c r="BU830" s="112"/>
      <c r="BV830" s="107"/>
      <c r="BW830" s="107"/>
      <c r="BX830" s="107"/>
      <c r="BY830" s="107"/>
      <c r="BZ830" s="107"/>
      <c r="CA830" s="107"/>
      <c r="CB830" s="107"/>
      <c r="CC830" s="107"/>
      <c r="CD830" s="107"/>
      <c r="CE830" s="107"/>
      <c r="CF830" s="107"/>
      <c r="CG830" s="107"/>
      <c r="CH830" s="107"/>
      <c r="CI830" s="107"/>
      <c r="CJ830" s="107"/>
      <c r="CK830" s="107"/>
      <c r="CL830" s="107"/>
      <c r="CM830" s="107"/>
      <c r="CN830" s="107"/>
      <c r="CO830" s="107"/>
      <c r="CP830" s="107"/>
      <c r="CQ830" s="107"/>
      <c r="CR830" s="107"/>
      <c r="CS830" s="107"/>
      <c r="CT830" s="107"/>
      <c r="CU830" s="107"/>
      <c r="CV830" s="107"/>
      <c r="CW830" s="107"/>
      <c r="CX830" s="112"/>
      <c r="CY830" s="107"/>
      <c r="CZ830" s="107"/>
      <c r="DA830" s="112"/>
      <c r="DB830" s="107"/>
      <c r="DC830" s="107"/>
      <c r="DD830" s="112"/>
      <c r="DE830" s="107"/>
      <c r="DF830" s="107"/>
      <c r="DH830" s="112"/>
      <c r="DI830" s="107"/>
      <c r="DJ830" s="107"/>
      <c r="DK830" s="112"/>
      <c r="DL830" s="107"/>
      <c r="DM830" s="107"/>
      <c r="DN830" s="112"/>
      <c r="DO830" s="107"/>
      <c r="DQ830" s="112"/>
      <c r="DR830" s="107"/>
      <c r="DU830" s="112"/>
      <c r="DV830" s="107"/>
      <c r="DW830" s="107"/>
      <c r="DX830" s="112"/>
      <c r="DY830" s="107"/>
      <c r="EA830" s="112"/>
      <c r="EB830" s="107"/>
      <c r="ED830" s="112"/>
      <c r="EE830" s="107"/>
      <c r="EG830" s="107"/>
      <c r="EH830" s="112"/>
      <c r="EI830" s="107"/>
      <c r="EJ830" s="107"/>
      <c r="EK830" s="112"/>
      <c r="EL830" s="107"/>
      <c r="EN830" s="112"/>
      <c r="EO830" s="107"/>
      <c r="EQ830" s="112"/>
      <c r="ER830" s="107"/>
      <c r="ET830" s="112"/>
      <c r="EU830" s="107"/>
      <c r="EW830" s="112"/>
      <c r="EX830" s="107"/>
      <c r="EZ830" s="112"/>
      <c r="FA830" s="107"/>
      <c r="FC830" s="112"/>
      <c r="FD830" s="107"/>
      <c r="FG830" s="112"/>
      <c r="FH830" s="107"/>
      <c r="FI830" s="107"/>
      <c r="FJ830" s="112"/>
      <c r="FK830" s="107"/>
      <c r="FM830" s="53"/>
      <c r="FN830" s="112"/>
      <c r="FO830" s="107"/>
      <c r="FP830" s="107"/>
      <c r="FQ830" s="112"/>
      <c r="FR830" s="107"/>
      <c r="FS830" s="107"/>
      <c r="FT830" s="107"/>
      <c r="FU830" s="107"/>
      <c r="FV830" s="107"/>
      <c r="FW830" s="107"/>
      <c r="FX830" s="107"/>
      <c r="FY830" s="107"/>
      <c r="FZ830" s="107"/>
      <c r="GA830" s="107"/>
      <c r="GB830" s="53"/>
      <c r="GC830" s="107"/>
      <c r="GD830" s="107"/>
      <c r="GE830" s="270"/>
      <c r="GF830" s="270"/>
      <c r="GG830" s="270"/>
      <c r="GH830" s="270"/>
      <c r="GI830" s="270"/>
      <c r="GJ830" s="270"/>
      <c r="GK830" s="270"/>
      <c r="GL830" s="53"/>
      <c r="GM830" s="53"/>
      <c r="GN830" s="53"/>
      <c r="HK830" s="115"/>
      <c r="HL830" s="115"/>
      <c r="HN830" s="116"/>
      <c r="HO830" s="116"/>
      <c r="HP830" s="116"/>
      <c r="HQ830" s="117"/>
      <c r="HR830" s="118"/>
      <c r="HS830" s="105"/>
      <c r="HT830" s="119"/>
      <c r="HU830" s="119"/>
      <c r="HV830" s="119"/>
      <c r="HW830" s="119"/>
    </row>
    <row r="831" spans="1:231" hidden="1" x14ac:dyDescent="0.25">
      <c r="A831" s="110"/>
      <c r="B831" s="110"/>
      <c r="C831" s="107"/>
      <c r="D831" s="108"/>
      <c r="E831" s="109"/>
      <c r="F831" s="107"/>
      <c r="G831" s="107"/>
      <c r="H831" s="107"/>
      <c r="I831" s="107"/>
      <c r="J831" s="107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Y831" s="107"/>
      <c r="Z831" s="107"/>
      <c r="AA831" s="107"/>
      <c r="AB831" s="110"/>
      <c r="AC831" s="110"/>
      <c r="AD831" s="107"/>
      <c r="AE831" s="107"/>
      <c r="AF831" s="107"/>
      <c r="AG831" s="107"/>
      <c r="AH831" s="107"/>
      <c r="AI831" s="107"/>
      <c r="AJ831" s="110"/>
      <c r="AK831" s="110"/>
      <c r="AL831" s="107"/>
      <c r="AM831" s="107"/>
      <c r="AN831" s="110"/>
      <c r="AO831" s="110"/>
      <c r="AP831" s="107"/>
      <c r="AQ831" s="107"/>
      <c r="AR831" s="107"/>
      <c r="AS831" s="107"/>
      <c r="AT831" s="107"/>
      <c r="AU831" s="111"/>
      <c r="AV831" s="111"/>
      <c r="AW831" s="111"/>
      <c r="AX831" s="111"/>
      <c r="AY831" s="111"/>
      <c r="AZ831" s="111"/>
      <c r="BA831" s="111"/>
      <c r="BB831" s="111"/>
      <c r="BC831" s="111"/>
      <c r="BD831" s="111"/>
      <c r="BH831" s="112"/>
      <c r="BI831" s="111"/>
      <c r="BJ831" s="112"/>
      <c r="BK831" s="112"/>
      <c r="BL831" s="111"/>
      <c r="BM831" s="112"/>
      <c r="BN831" s="112"/>
      <c r="BO831" s="111"/>
      <c r="BP831" s="112"/>
      <c r="BQ831" s="112"/>
      <c r="BR831" s="111"/>
      <c r="BT831" s="273"/>
      <c r="BU831" s="112"/>
      <c r="BV831" s="107"/>
      <c r="BW831" s="107"/>
      <c r="BX831" s="107"/>
      <c r="BY831" s="107"/>
      <c r="BZ831" s="107"/>
      <c r="CA831" s="107"/>
      <c r="CB831" s="107"/>
      <c r="CC831" s="107"/>
      <c r="CD831" s="107"/>
      <c r="CE831" s="107"/>
      <c r="CH831" s="112"/>
      <c r="CI831" s="107"/>
      <c r="CJ831" s="107"/>
      <c r="CK831" s="107"/>
      <c r="CL831" s="107"/>
      <c r="CM831" s="107"/>
      <c r="CN831" s="107"/>
      <c r="CO831" s="107"/>
      <c r="CP831" s="107"/>
      <c r="CQ831" s="107"/>
      <c r="CR831" s="107"/>
      <c r="CS831" s="107"/>
      <c r="CT831" s="107"/>
      <c r="CU831" s="107"/>
      <c r="CV831" s="107"/>
      <c r="CW831" s="107"/>
      <c r="CX831" s="112"/>
      <c r="CY831" s="107"/>
      <c r="CZ831" s="107"/>
      <c r="DA831" s="112"/>
      <c r="DB831" s="107"/>
      <c r="DC831" s="107"/>
      <c r="DD831" s="112"/>
      <c r="DE831" s="107"/>
      <c r="DF831" s="107"/>
      <c r="DG831" s="273"/>
      <c r="DH831" s="112"/>
      <c r="DI831" s="107"/>
      <c r="DJ831" s="107"/>
      <c r="DK831" s="112"/>
      <c r="DL831" s="107"/>
      <c r="DM831" s="107"/>
      <c r="DN831" s="112"/>
      <c r="DO831" s="107"/>
      <c r="DQ831" s="112"/>
      <c r="DR831" s="107"/>
      <c r="DU831" s="112"/>
      <c r="DV831" s="107"/>
      <c r="DW831" s="107"/>
      <c r="DX831" s="112"/>
      <c r="DY831" s="107"/>
      <c r="EA831" s="112"/>
      <c r="EB831" s="107"/>
      <c r="ED831" s="112"/>
      <c r="EE831" s="107"/>
      <c r="EH831" s="112"/>
      <c r="EI831" s="107"/>
      <c r="EJ831" s="107"/>
      <c r="EK831" s="112"/>
      <c r="EL831" s="107"/>
      <c r="EN831" s="112"/>
      <c r="EO831" s="107"/>
      <c r="EQ831" s="112"/>
      <c r="ER831" s="107"/>
      <c r="ET831" s="112"/>
      <c r="EU831" s="107"/>
      <c r="EW831" s="112"/>
      <c r="EX831" s="107"/>
      <c r="EZ831" s="112"/>
      <c r="FA831" s="107"/>
      <c r="FC831" s="112"/>
      <c r="FD831" s="107"/>
      <c r="FG831" s="112"/>
      <c r="FH831" s="107"/>
      <c r="FI831" s="107"/>
      <c r="FJ831" s="112"/>
      <c r="FK831" s="107"/>
      <c r="FM831" s="53"/>
      <c r="FN831" s="112"/>
      <c r="FO831" s="107"/>
      <c r="FP831" s="107"/>
      <c r="FQ831" s="112"/>
      <c r="FR831" s="107"/>
      <c r="FS831" s="53"/>
      <c r="FT831" s="107"/>
      <c r="FU831" s="107"/>
      <c r="FV831" s="107"/>
      <c r="FW831" s="107"/>
      <c r="FX831" s="107"/>
      <c r="FY831" s="107"/>
      <c r="FZ831" s="107"/>
      <c r="GA831" s="107"/>
      <c r="GB831" s="53"/>
      <c r="GC831" s="107"/>
      <c r="GD831" s="107"/>
      <c r="GE831" s="270"/>
      <c r="GF831" s="270"/>
      <c r="GG831" s="270"/>
      <c r="GH831" s="270"/>
      <c r="GI831" s="270"/>
      <c r="GJ831" s="270"/>
      <c r="GK831" s="270"/>
      <c r="GL831" s="53"/>
      <c r="GM831" s="53"/>
      <c r="GN831" s="53"/>
      <c r="HK831" s="115"/>
      <c r="HL831" s="115"/>
      <c r="HN831" s="116"/>
      <c r="HO831" s="116"/>
      <c r="HP831" s="116"/>
      <c r="HQ831" s="117"/>
      <c r="HR831" s="118"/>
      <c r="HS831" s="105"/>
      <c r="HT831" s="119"/>
      <c r="HU831" s="119"/>
      <c r="HV831" s="119"/>
      <c r="HW831" s="119"/>
    </row>
    <row r="832" spans="1:231" hidden="1" x14ac:dyDescent="0.25">
      <c r="A832" s="110"/>
      <c r="B832" s="110"/>
      <c r="C832" s="107"/>
      <c r="D832" s="108"/>
      <c r="E832" s="109"/>
      <c r="F832" s="107"/>
      <c r="G832" s="107"/>
      <c r="H832" s="107"/>
      <c r="I832" s="107"/>
      <c r="J832" s="107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Y832" s="107"/>
      <c r="Z832" s="107"/>
      <c r="AA832" s="107"/>
      <c r="AB832" s="110"/>
      <c r="AC832" s="110"/>
      <c r="AD832" s="107"/>
      <c r="AE832" s="107"/>
      <c r="AF832" s="107"/>
      <c r="AG832" s="107"/>
      <c r="AH832" s="107"/>
      <c r="AI832" s="107"/>
      <c r="AJ832" s="110"/>
      <c r="AK832" s="110"/>
      <c r="AL832" s="107"/>
      <c r="AM832" s="107"/>
      <c r="AN832" s="110"/>
      <c r="AO832" s="110"/>
      <c r="AP832" s="107"/>
      <c r="AQ832" s="107"/>
      <c r="AR832" s="107"/>
      <c r="AS832" s="107"/>
      <c r="AT832" s="107"/>
      <c r="AU832" s="111"/>
      <c r="AV832" s="111"/>
      <c r="AW832" s="111"/>
      <c r="AX832" s="111"/>
      <c r="AY832" s="111"/>
      <c r="AZ832" s="111"/>
      <c r="BA832" s="111"/>
      <c r="BB832" s="111"/>
      <c r="BC832" s="111"/>
      <c r="BD832" s="111"/>
      <c r="BH832" s="112"/>
      <c r="BI832" s="111"/>
      <c r="BJ832" s="112"/>
      <c r="BK832" s="112"/>
      <c r="BL832" s="111"/>
      <c r="BM832" s="112"/>
      <c r="BN832" s="112"/>
      <c r="BO832" s="111"/>
      <c r="BP832" s="112"/>
      <c r="BQ832" s="112"/>
      <c r="BR832" s="111"/>
      <c r="BU832" s="112"/>
      <c r="BV832" s="107"/>
      <c r="BW832" s="107"/>
      <c r="BX832" s="107"/>
      <c r="BY832" s="107"/>
      <c r="BZ832" s="107"/>
      <c r="CA832" s="107"/>
      <c r="CB832" s="107"/>
      <c r="CC832" s="107"/>
      <c r="CD832" s="107"/>
      <c r="CE832" s="107"/>
      <c r="CH832" s="112"/>
      <c r="CI832" s="107"/>
      <c r="CJ832" s="107"/>
      <c r="CK832" s="107"/>
      <c r="CL832" s="107"/>
      <c r="CM832" s="107"/>
      <c r="CN832" s="107"/>
      <c r="CO832" s="107"/>
      <c r="CP832" s="107"/>
      <c r="CQ832" s="107"/>
      <c r="CR832" s="107"/>
      <c r="CS832" s="107"/>
      <c r="CT832" s="107"/>
      <c r="CU832" s="107"/>
      <c r="CV832" s="107"/>
      <c r="CW832" s="107"/>
      <c r="CX832" s="112"/>
      <c r="CY832" s="107"/>
      <c r="CZ832" s="107"/>
      <c r="DA832" s="112"/>
      <c r="DB832" s="107"/>
      <c r="DC832" s="107"/>
      <c r="DD832" s="112"/>
      <c r="DE832" s="107"/>
      <c r="DF832" s="107"/>
      <c r="DG832" s="273"/>
      <c r="DH832" s="112"/>
      <c r="DI832" s="107"/>
      <c r="DJ832" s="107"/>
      <c r="DK832" s="112"/>
      <c r="DL832" s="107"/>
      <c r="DM832" s="107"/>
      <c r="DN832" s="112"/>
      <c r="DO832" s="107"/>
      <c r="DQ832" s="112"/>
      <c r="DR832" s="107"/>
      <c r="DU832" s="112"/>
      <c r="DV832" s="107"/>
      <c r="DW832" s="107"/>
      <c r="DX832" s="112"/>
      <c r="DY832" s="107"/>
      <c r="EA832" s="112"/>
      <c r="EB832" s="107"/>
      <c r="ED832" s="112"/>
      <c r="EE832" s="107"/>
      <c r="EH832" s="112"/>
      <c r="EI832" s="107"/>
      <c r="EJ832" s="107"/>
      <c r="EK832" s="112"/>
      <c r="EL832" s="107"/>
      <c r="EN832" s="112"/>
      <c r="EO832" s="107"/>
      <c r="EQ832" s="112"/>
      <c r="ER832" s="107"/>
      <c r="ET832" s="112"/>
      <c r="EU832" s="107"/>
      <c r="EW832" s="112"/>
      <c r="EX832" s="107"/>
      <c r="EZ832" s="112"/>
      <c r="FA832" s="107"/>
      <c r="FC832" s="112"/>
      <c r="FD832" s="107"/>
      <c r="FG832" s="112"/>
      <c r="FH832" s="107"/>
      <c r="FI832" s="107"/>
      <c r="FJ832" s="112"/>
      <c r="FK832" s="107"/>
      <c r="FM832" s="53"/>
      <c r="FN832" s="112"/>
      <c r="FO832" s="107"/>
      <c r="FP832" s="107"/>
      <c r="FQ832" s="112"/>
      <c r="FR832" s="107"/>
      <c r="FS832" s="53"/>
      <c r="FT832" s="107"/>
      <c r="FU832" s="107"/>
      <c r="FV832" s="107"/>
      <c r="FW832" s="107"/>
      <c r="FX832" s="107"/>
      <c r="FY832" s="107"/>
      <c r="FZ832" s="107"/>
      <c r="GA832" s="107"/>
      <c r="GB832" s="53"/>
      <c r="GC832" s="107"/>
      <c r="GD832" s="107"/>
      <c r="GE832" s="270"/>
      <c r="GF832" s="270"/>
      <c r="GG832" s="270"/>
      <c r="GH832" s="270"/>
      <c r="GI832" s="270"/>
      <c r="GJ832" s="270"/>
      <c r="GK832" s="270"/>
      <c r="GL832" s="53"/>
      <c r="GM832" s="53"/>
      <c r="GN832" s="53"/>
      <c r="HK832" s="115"/>
      <c r="HL832" s="115"/>
      <c r="HN832" s="116"/>
      <c r="HO832" s="116"/>
      <c r="HP832" s="116"/>
      <c r="HQ832" s="117"/>
      <c r="HR832" s="118"/>
      <c r="HS832" s="105"/>
      <c r="HT832" s="119"/>
      <c r="HU832" s="119"/>
      <c r="HV832" s="119"/>
      <c r="HW832" s="119"/>
    </row>
    <row r="833" spans="1:231" hidden="1" x14ac:dyDescent="0.25">
      <c r="A833" s="110"/>
      <c r="B833" s="110"/>
      <c r="C833" s="107"/>
      <c r="D833" s="108"/>
      <c r="E833" s="109"/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Y833" s="107"/>
      <c r="Z833" s="107"/>
      <c r="AA833" s="107"/>
      <c r="AB833" s="110"/>
      <c r="AC833" s="110"/>
      <c r="AD833" s="107"/>
      <c r="AE833" s="107"/>
      <c r="AF833" s="107"/>
      <c r="AG833" s="107"/>
      <c r="AH833" s="107"/>
      <c r="AI833" s="107"/>
      <c r="AJ833" s="110"/>
      <c r="AK833" s="110"/>
      <c r="AL833" s="107"/>
      <c r="AM833" s="107"/>
      <c r="AN833" s="110"/>
      <c r="AO833" s="110"/>
      <c r="AP833" s="107"/>
      <c r="AQ833" s="107"/>
      <c r="AR833" s="107"/>
      <c r="AS833" s="107"/>
      <c r="AT833" s="107"/>
      <c r="AU833" s="111"/>
      <c r="AV833" s="111"/>
      <c r="AW833" s="111"/>
      <c r="AX833" s="111"/>
      <c r="AY833" s="111"/>
      <c r="AZ833" s="111"/>
      <c r="BA833" s="111"/>
      <c r="BB833" s="111"/>
      <c r="BC833" s="111"/>
      <c r="BD833" s="111"/>
      <c r="BE833" s="111"/>
      <c r="BF833" s="111"/>
      <c r="BG833" s="107"/>
      <c r="BH833" s="112"/>
      <c r="BI833" s="111"/>
      <c r="BJ833" s="112"/>
      <c r="BK833" s="112"/>
      <c r="BL833" s="111"/>
      <c r="BM833" s="112"/>
      <c r="BN833" s="112"/>
      <c r="BO833" s="111"/>
      <c r="BP833" s="112"/>
      <c r="BQ833" s="112"/>
      <c r="BR833" s="111"/>
      <c r="BS833" s="107"/>
      <c r="BT833" s="107"/>
      <c r="BU833" s="112"/>
      <c r="BV833" s="107"/>
      <c r="BW833" s="107"/>
      <c r="BX833" s="107"/>
      <c r="BY833" s="107"/>
      <c r="BZ833" s="107"/>
      <c r="CA833" s="107"/>
      <c r="CB833" s="107"/>
      <c r="CC833" s="107"/>
      <c r="CD833" s="107"/>
      <c r="CE833" s="107"/>
      <c r="CF833" s="107"/>
      <c r="CG833" s="107"/>
      <c r="CH833" s="107"/>
      <c r="CI833" s="107"/>
      <c r="CJ833" s="107"/>
      <c r="CK833" s="107"/>
      <c r="CL833" s="107"/>
      <c r="CM833" s="107"/>
      <c r="CN833" s="107"/>
      <c r="CO833" s="107"/>
      <c r="CP833" s="107"/>
      <c r="CQ833" s="107"/>
      <c r="CR833" s="107"/>
      <c r="CS833" s="107"/>
      <c r="CT833" s="107"/>
      <c r="CU833" s="107"/>
      <c r="CV833" s="107"/>
      <c r="CW833" s="107"/>
      <c r="CX833" s="112"/>
      <c r="CY833" s="107"/>
      <c r="CZ833" s="107"/>
      <c r="DA833" s="112"/>
      <c r="DB833" s="107"/>
      <c r="DC833" s="107"/>
      <c r="DD833" s="112"/>
      <c r="DE833" s="107"/>
      <c r="DF833" s="107"/>
      <c r="DH833" s="112"/>
      <c r="DI833" s="107"/>
      <c r="DJ833" s="107"/>
      <c r="DK833" s="112"/>
      <c r="DL833" s="107"/>
      <c r="DM833" s="107"/>
      <c r="DN833" s="112"/>
      <c r="DO833" s="107"/>
      <c r="DQ833" s="112"/>
      <c r="DR833" s="107"/>
      <c r="DU833" s="112"/>
      <c r="DV833" s="107"/>
      <c r="DW833" s="107"/>
      <c r="DX833" s="112"/>
      <c r="DY833" s="107"/>
      <c r="EA833" s="112"/>
      <c r="EB833" s="107"/>
      <c r="ED833" s="112"/>
      <c r="EE833" s="107"/>
      <c r="EG833" s="107"/>
      <c r="EH833" s="112"/>
      <c r="EI833" s="107"/>
      <c r="EJ833" s="107"/>
      <c r="EK833" s="112"/>
      <c r="EL833" s="107"/>
      <c r="EN833" s="112"/>
      <c r="EO833" s="107"/>
      <c r="EQ833" s="112"/>
      <c r="ER833" s="107"/>
      <c r="ET833" s="112"/>
      <c r="EU833" s="107"/>
      <c r="EW833" s="112"/>
      <c r="EX833" s="107"/>
      <c r="EZ833" s="112"/>
      <c r="FA833" s="107"/>
      <c r="FC833" s="112"/>
      <c r="FD833" s="107"/>
      <c r="FG833" s="112"/>
      <c r="FH833" s="107"/>
      <c r="FI833" s="107"/>
      <c r="FJ833" s="112"/>
      <c r="FK833" s="107"/>
      <c r="FM833" s="53"/>
      <c r="FN833" s="112"/>
      <c r="FO833" s="107"/>
      <c r="FP833" s="107"/>
      <c r="FQ833" s="112"/>
      <c r="FR833" s="107"/>
      <c r="FS833" s="107"/>
      <c r="FT833" s="107"/>
      <c r="FU833" s="107"/>
      <c r="FV833" s="107"/>
      <c r="FW833" s="107"/>
      <c r="FX833" s="107"/>
      <c r="FY833" s="107"/>
      <c r="FZ833" s="107"/>
      <c r="GA833" s="107"/>
      <c r="GB833" s="53"/>
      <c r="GC833" s="107"/>
      <c r="GD833" s="107"/>
      <c r="GE833" s="270"/>
      <c r="GF833" s="270"/>
      <c r="GG833" s="270"/>
      <c r="GH833" s="270"/>
      <c r="GI833" s="270"/>
      <c r="GJ833" s="270"/>
      <c r="GK833" s="270"/>
      <c r="GL833" s="53"/>
      <c r="GM833" s="53"/>
      <c r="GN833" s="53"/>
      <c r="HK833" s="115"/>
      <c r="HL833" s="115"/>
      <c r="HN833" s="116"/>
      <c r="HO833" s="116"/>
      <c r="HP833" s="116"/>
      <c r="HQ833" s="117"/>
      <c r="HR833" s="118"/>
      <c r="HS833" s="105"/>
      <c r="HT833" s="119"/>
      <c r="HU833" s="119"/>
      <c r="HV833" s="119"/>
      <c r="HW833" s="119"/>
    </row>
    <row r="834" spans="1:231" hidden="1" x14ac:dyDescent="0.25">
      <c r="A834" s="110"/>
      <c r="B834" s="110"/>
      <c r="C834" s="107"/>
      <c r="D834" s="108"/>
      <c r="E834" s="109"/>
      <c r="F834" s="107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Y834" s="107"/>
      <c r="Z834" s="107"/>
      <c r="AA834" s="107"/>
      <c r="AB834" s="110"/>
      <c r="AC834" s="110"/>
      <c r="AD834" s="107"/>
      <c r="AE834" s="107"/>
      <c r="AF834" s="107"/>
      <c r="AG834" s="107"/>
      <c r="AH834" s="107"/>
      <c r="AI834" s="107"/>
      <c r="AJ834" s="110"/>
      <c r="AK834" s="110"/>
      <c r="AL834" s="107"/>
      <c r="AM834" s="107"/>
      <c r="AN834" s="110"/>
      <c r="AO834" s="110"/>
      <c r="AP834" s="107"/>
      <c r="AQ834" s="107"/>
      <c r="AR834" s="107"/>
      <c r="AS834" s="107"/>
      <c r="AT834" s="107"/>
      <c r="AU834" s="111"/>
      <c r="AV834" s="111"/>
      <c r="AW834" s="111"/>
      <c r="AX834" s="111"/>
      <c r="AY834" s="111"/>
      <c r="AZ834" s="111"/>
      <c r="BA834" s="111"/>
      <c r="BB834" s="111"/>
      <c r="BC834" s="111"/>
      <c r="BD834" s="111"/>
      <c r="BH834" s="112"/>
      <c r="BI834" s="111"/>
      <c r="BJ834" s="112"/>
      <c r="BK834" s="112"/>
      <c r="BL834" s="111"/>
      <c r="BM834" s="112"/>
      <c r="BN834" s="112"/>
      <c r="BO834" s="111"/>
      <c r="BP834" s="112"/>
      <c r="BQ834" s="112"/>
      <c r="BR834" s="111"/>
      <c r="BU834" s="112"/>
      <c r="BV834" s="107"/>
      <c r="BW834" s="107"/>
      <c r="BX834" s="107"/>
      <c r="BY834" s="107"/>
      <c r="BZ834" s="107"/>
      <c r="CA834" s="107"/>
      <c r="CB834" s="107"/>
      <c r="CC834" s="107"/>
      <c r="CD834" s="107"/>
      <c r="CE834" s="107"/>
      <c r="CH834" s="112"/>
      <c r="CI834" s="107"/>
      <c r="CJ834" s="107"/>
      <c r="CK834" s="107"/>
      <c r="CL834" s="107"/>
      <c r="CM834" s="107"/>
      <c r="CN834" s="107"/>
      <c r="CO834" s="107"/>
      <c r="CP834" s="107"/>
      <c r="CQ834" s="107"/>
      <c r="CR834" s="107"/>
      <c r="CS834" s="107"/>
      <c r="CT834" s="107"/>
      <c r="CU834" s="107"/>
      <c r="CV834" s="107"/>
      <c r="CW834" s="107"/>
      <c r="CX834" s="112"/>
      <c r="CY834" s="107"/>
      <c r="CZ834" s="107"/>
      <c r="DA834" s="112"/>
      <c r="DB834" s="107"/>
      <c r="DC834" s="107"/>
      <c r="DD834" s="112"/>
      <c r="DE834" s="107"/>
      <c r="DF834" s="107"/>
      <c r="DH834" s="112"/>
      <c r="DI834" s="107"/>
      <c r="DJ834" s="107"/>
      <c r="DK834" s="112"/>
      <c r="DL834" s="107"/>
      <c r="DM834" s="107"/>
      <c r="DN834" s="112"/>
      <c r="DO834" s="107"/>
      <c r="DQ834" s="112"/>
      <c r="DR834" s="107"/>
      <c r="DU834" s="112"/>
      <c r="DV834" s="107"/>
      <c r="DW834" s="107"/>
      <c r="DX834" s="112"/>
      <c r="DY834" s="107"/>
      <c r="EA834" s="112"/>
      <c r="EB834" s="107"/>
      <c r="ED834" s="112"/>
      <c r="EE834" s="107"/>
      <c r="EH834" s="112"/>
      <c r="EI834" s="107"/>
      <c r="EJ834" s="107"/>
      <c r="EK834" s="112"/>
      <c r="EL834" s="107"/>
      <c r="EN834" s="112"/>
      <c r="EO834" s="107"/>
      <c r="EQ834" s="112"/>
      <c r="ER834" s="107"/>
      <c r="ET834" s="112"/>
      <c r="EU834" s="107"/>
      <c r="EW834" s="112"/>
      <c r="EX834" s="107"/>
      <c r="EZ834" s="112"/>
      <c r="FA834" s="107"/>
      <c r="FC834" s="112"/>
      <c r="FD834" s="107"/>
      <c r="FG834" s="112"/>
      <c r="FH834" s="107"/>
      <c r="FI834" s="107"/>
      <c r="FJ834" s="112"/>
      <c r="FK834" s="107"/>
      <c r="FM834" s="53"/>
      <c r="FN834" s="112"/>
      <c r="FO834" s="107"/>
      <c r="FP834" s="107"/>
      <c r="FQ834" s="112"/>
      <c r="FR834" s="107"/>
      <c r="FS834" s="53"/>
      <c r="FT834" s="107"/>
      <c r="FU834" s="107"/>
      <c r="FV834" s="107"/>
      <c r="FW834" s="107"/>
      <c r="FX834" s="107"/>
      <c r="FY834" s="107"/>
      <c r="FZ834" s="107"/>
      <c r="GA834" s="107"/>
      <c r="GB834" s="53"/>
      <c r="GC834" s="107"/>
      <c r="GD834" s="107"/>
      <c r="GE834" s="270"/>
      <c r="GF834" s="270"/>
      <c r="GG834" s="270"/>
      <c r="GH834" s="270"/>
      <c r="GI834" s="270"/>
      <c r="GJ834" s="270"/>
      <c r="GK834" s="270"/>
      <c r="GL834" s="53"/>
      <c r="GM834" s="53"/>
      <c r="GN834" s="53"/>
      <c r="HK834" s="115"/>
      <c r="HL834" s="115"/>
      <c r="HN834" s="116"/>
      <c r="HO834" s="116"/>
      <c r="HP834" s="116"/>
      <c r="HQ834" s="117"/>
      <c r="HR834" s="118"/>
      <c r="HS834" s="105"/>
      <c r="HT834" s="119"/>
      <c r="HU834" s="119"/>
      <c r="HV834" s="119"/>
      <c r="HW834" s="119"/>
    </row>
    <row r="835" spans="1:231" hidden="1" x14ac:dyDescent="0.25">
      <c r="A835" s="110"/>
      <c r="B835" s="110"/>
      <c r="C835" s="107"/>
      <c r="D835" s="108"/>
      <c r="E835" s="109"/>
      <c r="F835" s="107"/>
      <c r="G835" s="107"/>
      <c r="H835" s="107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Y835" s="107"/>
      <c r="Z835" s="107"/>
      <c r="AA835" s="107"/>
      <c r="AB835" s="110"/>
      <c r="AC835" s="110"/>
      <c r="AD835" s="107"/>
      <c r="AE835" s="107"/>
      <c r="AF835" s="107"/>
      <c r="AG835" s="107"/>
      <c r="AH835" s="107"/>
      <c r="AI835" s="107"/>
      <c r="AJ835" s="110"/>
      <c r="AK835" s="110"/>
      <c r="AL835" s="107"/>
      <c r="AM835" s="107"/>
      <c r="AN835" s="110"/>
      <c r="AO835" s="110"/>
      <c r="AP835" s="107"/>
      <c r="AQ835" s="107"/>
      <c r="AR835" s="107"/>
      <c r="AS835" s="107"/>
      <c r="AT835" s="107"/>
      <c r="AU835" s="111"/>
      <c r="AV835" s="111"/>
      <c r="AW835" s="111"/>
      <c r="AX835" s="111"/>
      <c r="AY835" s="111"/>
      <c r="AZ835" s="111"/>
      <c r="BA835" s="111"/>
      <c r="BB835" s="111"/>
      <c r="BC835" s="111"/>
      <c r="BD835" s="111"/>
      <c r="BE835" s="111"/>
      <c r="BF835" s="111"/>
      <c r="BG835" s="107"/>
      <c r="BH835" s="112"/>
      <c r="BI835" s="111"/>
      <c r="BJ835" s="112"/>
      <c r="BK835" s="112"/>
      <c r="BL835" s="111"/>
      <c r="BM835" s="112"/>
      <c r="BN835" s="112"/>
      <c r="BO835" s="111"/>
      <c r="BP835" s="112"/>
      <c r="BQ835" s="112"/>
      <c r="BR835" s="111"/>
      <c r="BS835" s="107"/>
      <c r="BT835" s="107"/>
      <c r="BU835" s="112"/>
      <c r="BV835" s="107"/>
      <c r="BW835" s="107"/>
      <c r="BX835" s="107"/>
      <c r="BY835" s="107"/>
      <c r="BZ835" s="107"/>
      <c r="CA835" s="107"/>
      <c r="CB835" s="107"/>
      <c r="CC835" s="107"/>
      <c r="CD835" s="107"/>
      <c r="CE835" s="107"/>
      <c r="CF835" s="107"/>
      <c r="CG835" s="107"/>
      <c r="CH835" s="107"/>
      <c r="CI835" s="107"/>
      <c r="CJ835" s="107"/>
      <c r="CK835" s="107"/>
      <c r="CL835" s="107"/>
      <c r="CM835" s="107"/>
      <c r="CN835" s="107"/>
      <c r="CO835" s="107"/>
      <c r="CP835" s="107"/>
      <c r="CQ835" s="107"/>
      <c r="CR835" s="107"/>
      <c r="CS835" s="107"/>
      <c r="CT835" s="107"/>
      <c r="CU835" s="107"/>
      <c r="CV835" s="107"/>
      <c r="CW835" s="107"/>
      <c r="CX835" s="112"/>
      <c r="CY835" s="107"/>
      <c r="CZ835" s="107"/>
      <c r="DA835" s="112"/>
      <c r="DB835" s="107"/>
      <c r="DC835" s="107"/>
      <c r="DD835" s="112"/>
      <c r="DE835" s="107"/>
      <c r="DF835" s="107"/>
      <c r="DH835" s="112"/>
      <c r="DI835" s="107"/>
      <c r="DJ835" s="107"/>
      <c r="DK835" s="112"/>
      <c r="DL835" s="107"/>
      <c r="DM835" s="107"/>
      <c r="DN835" s="112"/>
      <c r="DO835" s="107"/>
      <c r="DQ835" s="112"/>
      <c r="DR835" s="107"/>
      <c r="DU835" s="112"/>
      <c r="DV835" s="107"/>
      <c r="DW835" s="107"/>
      <c r="DX835" s="112"/>
      <c r="DY835" s="107"/>
      <c r="EA835" s="112"/>
      <c r="EB835" s="107"/>
      <c r="ED835" s="112"/>
      <c r="EE835" s="107"/>
      <c r="EG835" s="107"/>
      <c r="EH835" s="112"/>
      <c r="EI835" s="107"/>
      <c r="EJ835" s="107"/>
      <c r="EK835" s="112"/>
      <c r="EL835" s="107"/>
      <c r="EN835" s="112"/>
      <c r="EO835" s="107"/>
      <c r="EQ835" s="112"/>
      <c r="ER835" s="107"/>
      <c r="ET835" s="112"/>
      <c r="EU835" s="107"/>
      <c r="EW835" s="112"/>
      <c r="EX835" s="107"/>
      <c r="EZ835" s="112"/>
      <c r="FA835" s="107"/>
      <c r="FC835" s="112"/>
      <c r="FD835" s="107"/>
      <c r="FG835" s="112"/>
      <c r="FH835" s="107"/>
      <c r="FI835" s="107"/>
      <c r="FJ835" s="112"/>
      <c r="FK835" s="107"/>
      <c r="FM835" s="53"/>
      <c r="FN835" s="112"/>
      <c r="FO835" s="107"/>
      <c r="FP835" s="107"/>
      <c r="FQ835" s="112"/>
      <c r="FR835" s="107"/>
      <c r="FS835" s="107"/>
      <c r="FT835" s="107"/>
      <c r="FU835" s="107"/>
      <c r="FV835" s="107"/>
      <c r="FW835" s="107"/>
      <c r="FX835" s="107"/>
      <c r="FY835" s="107"/>
      <c r="FZ835" s="107"/>
      <c r="GA835" s="107"/>
      <c r="GB835" s="53"/>
      <c r="GC835" s="107"/>
      <c r="GD835" s="107"/>
      <c r="GE835" s="270"/>
      <c r="GF835" s="270"/>
      <c r="GG835" s="270"/>
      <c r="GH835" s="270"/>
      <c r="GI835" s="270"/>
      <c r="GJ835" s="270"/>
      <c r="GK835" s="270"/>
      <c r="GL835" s="53"/>
      <c r="GM835" s="53"/>
      <c r="GN835" s="53"/>
      <c r="HK835" s="115"/>
      <c r="HL835" s="115"/>
      <c r="HN835" s="116"/>
      <c r="HO835" s="116"/>
      <c r="HP835" s="116"/>
      <c r="HQ835" s="117"/>
      <c r="HR835" s="118"/>
      <c r="HS835" s="105"/>
      <c r="HT835" s="119"/>
      <c r="HU835" s="119"/>
      <c r="HV835" s="119"/>
      <c r="HW835" s="119"/>
    </row>
    <row r="836" spans="1:231" hidden="1" x14ac:dyDescent="0.25">
      <c r="A836" s="110"/>
      <c r="B836" s="110"/>
      <c r="C836" s="107"/>
      <c r="D836" s="108"/>
      <c r="E836" s="109"/>
      <c r="F836" s="107"/>
      <c r="G836" s="107"/>
      <c r="H836" s="107"/>
      <c r="I836" s="107"/>
      <c r="J836" s="107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Y836" s="107"/>
      <c r="Z836" s="107"/>
      <c r="AA836" s="107"/>
      <c r="AB836" s="110"/>
      <c r="AC836" s="110"/>
      <c r="AD836" s="107"/>
      <c r="AE836" s="107"/>
      <c r="AF836" s="107"/>
      <c r="AG836" s="107"/>
      <c r="AH836" s="107"/>
      <c r="AI836" s="107"/>
      <c r="AJ836" s="110"/>
      <c r="AK836" s="110"/>
      <c r="AL836" s="107"/>
      <c r="AM836" s="107"/>
      <c r="AN836" s="110"/>
      <c r="AO836" s="110"/>
      <c r="AP836" s="107"/>
      <c r="AQ836" s="107"/>
      <c r="AR836" s="107"/>
      <c r="AS836" s="107"/>
      <c r="AT836" s="107"/>
      <c r="AU836" s="111"/>
      <c r="AV836" s="111"/>
      <c r="AW836" s="111"/>
      <c r="AX836" s="111"/>
      <c r="AY836" s="111"/>
      <c r="AZ836" s="111"/>
      <c r="BA836" s="111"/>
      <c r="BB836" s="111"/>
      <c r="BC836" s="111"/>
      <c r="BD836" s="111"/>
      <c r="BH836" s="112"/>
      <c r="BI836" s="111"/>
      <c r="BJ836" s="112"/>
      <c r="BK836" s="112"/>
      <c r="BL836" s="111"/>
      <c r="BM836" s="112"/>
      <c r="BN836" s="112"/>
      <c r="BO836" s="111"/>
      <c r="BP836" s="112"/>
      <c r="BQ836" s="112"/>
      <c r="BR836" s="111"/>
      <c r="BU836" s="112"/>
      <c r="BV836" s="107"/>
      <c r="BW836" s="107"/>
      <c r="BX836" s="107"/>
      <c r="BY836" s="107"/>
      <c r="BZ836" s="107"/>
      <c r="CA836" s="107"/>
      <c r="CB836" s="107"/>
      <c r="CC836" s="107"/>
      <c r="CD836" s="107"/>
      <c r="CE836" s="107"/>
      <c r="CH836" s="112"/>
      <c r="CI836" s="107"/>
      <c r="CJ836" s="107"/>
      <c r="CK836" s="107"/>
      <c r="CL836" s="107"/>
      <c r="CM836" s="107"/>
      <c r="CN836" s="107"/>
      <c r="CO836" s="107"/>
      <c r="CP836" s="107"/>
      <c r="CQ836" s="107"/>
      <c r="CR836" s="107"/>
      <c r="CS836" s="107"/>
      <c r="CT836" s="107"/>
      <c r="CU836" s="107"/>
      <c r="CV836" s="107"/>
      <c r="CW836" s="107"/>
      <c r="CX836" s="112"/>
      <c r="CY836" s="107"/>
      <c r="CZ836" s="107"/>
      <c r="DA836" s="112"/>
      <c r="DB836" s="107"/>
      <c r="DC836" s="107"/>
      <c r="DD836" s="112"/>
      <c r="DE836" s="107"/>
      <c r="DF836" s="107"/>
      <c r="DH836" s="112"/>
      <c r="DI836" s="107"/>
      <c r="DJ836" s="107"/>
      <c r="DK836" s="112"/>
      <c r="DL836" s="107"/>
      <c r="DM836" s="107"/>
      <c r="DN836" s="112"/>
      <c r="DO836" s="107"/>
      <c r="DQ836" s="112"/>
      <c r="DR836" s="107"/>
      <c r="DU836" s="112"/>
      <c r="DV836" s="107"/>
      <c r="DW836" s="107"/>
      <c r="DX836" s="112"/>
      <c r="DY836" s="107"/>
      <c r="EA836" s="112"/>
      <c r="EB836" s="107"/>
      <c r="ED836" s="112"/>
      <c r="EE836" s="107"/>
      <c r="EH836" s="112"/>
      <c r="EI836" s="107"/>
      <c r="EJ836" s="107"/>
      <c r="EK836" s="112"/>
      <c r="EL836" s="107"/>
      <c r="EN836" s="112"/>
      <c r="EO836" s="107"/>
      <c r="EQ836" s="112"/>
      <c r="ER836" s="107"/>
      <c r="ET836" s="112"/>
      <c r="EU836" s="107"/>
      <c r="EW836" s="112"/>
      <c r="EX836" s="107"/>
      <c r="EZ836" s="112"/>
      <c r="FA836" s="107"/>
      <c r="FC836" s="112"/>
      <c r="FD836" s="107"/>
      <c r="FG836" s="112"/>
      <c r="FH836" s="107"/>
      <c r="FI836" s="107"/>
      <c r="FJ836" s="112"/>
      <c r="FK836" s="107"/>
      <c r="FM836" s="53"/>
      <c r="FN836" s="112"/>
      <c r="FO836" s="107"/>
      <c r="FP836" s="107"/>
      <c r="FQ836" s="112"/>
      <c r="FR836" s="107"/>
      <c r="FS836" s="53"/>
      <c r="FT836" s="107"/>
      <c r="FU836" s="107"/>
      <c r="FV836" s="107"/>
      <c r="FW836" s="107"/>
      <c r="FX836" s="107"/>
      <c r="FY836" s="107"/>
      <c r="FZ836" s="107"/>
      <c r="GA836" s="107"/>
      <c r="GB836" s="53"/>
      <c r="GC836" s="107"/>
      <c r="GD836" s="107"/>
      <c r="GE836" s="270"/>
      <c r="GF836" s="270"/>
      <c r="GG836" s="270"/>
      <c r="GH836" s="270"/>
      <c r="GI836" s="270"/>
      <c r="GJ836" s="270"/>
      <c r="GK836" s="270"/>
      <c r="GL836" s="53"/>
      <c r="GM836" s="53"/>
      <c r="GN836" s="53"/>
      <c r="HK836" s="115"/>
      <c r="HL836" s="115"/>
      <c r="HN836" s="116"/>
      <c r="HO836" s="116"/>
      <c r="HP836" s="116"/>
      <c r="HQ836" s="117"/>
      <c r="HR836" s="118"/>
      <c r="HS836" s="105"/>
      <c r="HT836" s="119"/>
      <c r="HU836" s="119"/>
      <c r="HV836" s="119"/>
      <c r="HW836" s="119"/>
    </row>
    <row r="837" spans="1:231" hidden="1" x14ac:dyDescent="0.25">
      <c r="A837" s="110"/>
      <c r="B837" s="110"/>
      <c r="C837" s="107"/>
      <c r="D837" s="108"/>
      <c r="E837" s="109"/>
      <c r="F837" s="107"/>
      <c r="G837" s="107"/>
      <c r="H837" s="107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Y837" s="107"/>
      <c r="Z837" s="107"/>
      <c r="AA837" s="107"/>
      <c r="AB837" s="110"/>
      <c r="AC837" s="110"/>
      <c r="AD837" s="107"/>
      <c r="AE837" s="107"/>
      <c r="AF837" s="107"/>
      <c r="AG837" s="107"/>
      <c r="AH837" s="107"/>
      <c r="AI837" s="107"/>
      <c r="AJ837" s="110"/>
      <c r="AK837" s="110"/>
      <c r="AL837" s="107"/>
      <c r="AM837" s="107"/>
      <c r="AN837" s="110"/>
      <c r="AO837" s="110"/>
      <c r="AP837" s="107"/>
      <c r="AQ837" s="107"/>
      <c r="AR837" s="107"/>
      <c r="AS837" s="107"/>
      <c r="AT837" s="107"/>
      <c r="AU837" s="111"/>
      <c r="AV837" s="111"/>
      <c r="AW837" s="111"/>
      <c r="AX837" s="111"/>
      <c r="AY837" s="111"/>
      <c r="AZ837" s="111"/>
      <c r="BA837" s="111"/>
      <c r="BB837" s="111"/>
      <c r="BC837" s="111"/>
      <c r="BD837" s="111"/>
      <c r="BE837" s="111"/>
      <c r="BF837" s="111"/>
      <c r="BG837" s="107"/>
      <c r="BH837" s="112"/>
      <c r="BI837" s="111"/>
      <c r="BJ837" s="112"/>
      <c r="BK837" s="112"/>
      <c r="BL837" s="111"/>
      <c r="BM837" s="112"/>
      <c r="BN837" s="112"/>
      <c r="BO837" s="111"/>
      <c r="BP837" s="112"/>
      <c r="BQ837" s="112"/>
      <c r="BR837" s="111"/>
      <c r="BS837" s="107"/>
      <c r="BT837" s="107"/>
      <c r="BU837" s="112"/>
      <c r="BV837" s="107"/>
      <c r="BW837" s="107"/>
      <c r="BX837" s="107"/>
      <c r="BY837" s="107"/>
      <c r="BZ837" s="107"/>
      <c r="CA837" s="107"/>
      <c r="CB837" s="107"/>
      <c r="CC837" s="107"/>
      <c r="CD837" s="107"/>
      <c r="CE837" s="107"/>
      <c r="CF837" s="107"/>
      <c r="CG837" s="107"/>
      <c r="CH837" s="107"/>
      <c r="CI837" s="107"/>
      <c r="CJ837" s="107"/>
      <c r="CK837" s="107"/>
      <c r="CL837" s="107"/>
      <c r="CM837" s="107"/>
      <c r="CN837" s="107"/>
      <c r="CO837" s="107"/>
      <c r="CP837" s="107"/>
      <c r="CQ837" s="107"/>
      <c r="CR837" s="107"/>
      <c r="CS837" s="107"/>
      <c r="CT837" s="107"/>
      <c r="CU837" s="107"/>
      <c r="CV837" s="107"/>
      <c r="CW837" s="107"/>
      <c r="CX837" s="112"/>
      <c r="CY837" s="107"/>
      <c r="CZ837" s="107"/>
      <c r="DA837" s="112"/>
      <c r="DB837" s="107"/>
      <c r="DC837" s="107"/>
      <c r="DD837" s="112"/>
      <c r="DE837" s="107"/>
      <c r="DF837" s="107"/>
      <c r="DH837" s="112"/>
      <c r="DI837" s="107"/>
      <c r="DJ837" s="107"/>
      <c r="DK837" s="112"/>
      <c r="DL837" s="107"/>
      <c r="DM837" s="107"/>
      <c r="DN837" s="112"/>
      <c r="DO837" s="107"/>
      <c r="DQ837" s="112"/>
      <c r="DR837" s="107"/>
      <c r="DU837" s="112"/>
      <c r="DV837" s="107"/>
      <c r="DW837" s="107"/>
      <c r="DX837" s="112"/>
      <c r="DY837" s="107"/>
      <c r="EA837" s="112"/>
      <c r="EB837" s="107"/>
      <c r="ED837" s="112"/>
      <c r="EE837" s="107"/>
      <c r="EG837" s="107"/>
      <c r="EH837" s="112"/>
      <c r="EI837" s="107"/>
      <c r="EJ837" s="107"/>
      <c r="EK837" s="112"/>
      <c r="EL837" s="107"/>
      <c r="EN837" s="112"/>
      <c r="EO837" s="107"/>
      <c r="EQ837" s="112"/>
      <c r="ER837" s="107"/>
      <c r="ET837" s="112"/>
      <c r="EU837" s="107"/>
      <c r="EW837" s="112"/>
      <c r="EX837" s="107"/>
      <c r="EZ837" s="112"/>
      <c r="FA837" s="107"/>
      <c r="FC837" s="112"/>
      <c r="FD837" s="107"/>
      <c r="FG837" s="112"/>
      <c r="FH837" s="107"/>
      <c r="FI837" s="107"/>
      <c r="FJ837" s="112"/>
      <c r="FK837" s="107"/>
      <c r="FM837" s="53"/>
      <c r="FN837" s="112"/>
      <c r="FO837" s="107"/>
      <c r="FP837" s="107"/>
      <c r="FQ837" s="112"/>
      <c r="FR837" s="107"/>
      <c r="FS837" s="107"/>
      <c r="FT837" s="107"/>
      <c r="FU837" s="107"/>
      <c r="FV837" s="107"/>
      <c r="FW837" s="107"/>
      <c r="FX837" s="107"/>
      <c r="FY837" s="107"/>
      <c r="FZ837" s="107"/>
      <c r="GA837" s="107"/>
      <c r="GB837" s="53"/>
      <c r="GC837" s="107"/>
      <c r="GD837" s="107"/>
      <c r="GE837" s="270"/>
      <c r="GF837" s="270"/>
      <c r="GG837" s="270"/>
      <c r="GH837" s="270"/>
      <c r="GI837" s="270"/>
      <c r="GJ837" s="270"/>
      <c r="GK837" s="270"/>
      <c r="GL837" s="53"/>
      <c r="GM837" s="53"/>
      <c r="GN837" s="53"/>
      <c r="HK837" s="115"/>
      <c r="HL837" s="115"/>
      <c r="HN837" s="116"/>
      <c r="HO837" s="116"/>
      <c r="HP837" s="116"/>
      <c r="HQ837" s="117"/>
      <c r="HR837" s="118"/>
      <c r="HS837" s="105"/>
      <c r="HT837" s="119"/>
      <c r="HU837" s="119"/>
      <c r="HV837" s="119"/>
      <c r="HW837" s="119"/>
    </row>
    <row r="838" spans="1:231" hidden="1" x14ac:dyDescent="0.25">
      <c r="A838" s="110"/>
      <c r="B838" s="110"/>
      <c r="C838" s="107"/>
      <c r="D838" s="108"/>
      <c r="E838" s="109"/>
      <c r="F838" s="107"/>
      <c r="G838" s="107"/>
      <c r="H838" s="107"/>
      <c r="I838" s="107"/>
      <c r="J838" s="107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Y838" s="107"/>
      <c r="Z838" s="107"/>
      <c r="AA838" s="107"/>
      <c r="AB838" s="110"/>
      <c r="AC838" s="110"/>
      <c r="AD838" s="107"/>
      <c r="AE838" s="107"/>
      <c r="AF838" s="107"/>
      <c r="AG838" s="107"/>
      <c r="AH838" s="107"/>
      <c r="AI838" s="107"/>
      <c r="AJ838" s="110"/>
      <c r="AK838" s="110"/>
      <c r="AL838" s="107"/>
      <c r="AM838" s="107"/>
      <c r="AN838" s="110"/>
      <c r="AO838" s="110"/>
      <c r="AP838" s="107"/>
      <c r="AQ838" s="107"/>
      <c r="AR838" s="107"/>
      <c r="AS838" s="107"/>
      <c r="AT838" s="107"/>
      <c r="AU838" s="111"/>
      <c r="AV838" s="111"/>
      <c r="AW838" s="111"/>
      <c r="AX838" s="111"/>
      <c r="AY838" s="111"/>
      <c r="AZ838" s="111"/>
      <c r="BA838" s="111"/>
      <c r="BB838" s="111"/>
      <c r="BC838" s="111"/>
      <c r="BD838" s="111"/>
      <c r="BH838" s="112"/>
      <c r="BI838" s="111"/>
      <c r="BJ838" s="112"/>
      <c r="BK838" s="112"/>
      <c r="BL838" s="111"/>
      <c r="BM838" s="112"/>
      <c r="BN838" s="112"/>
      <c r="BO838" s="111"/>
      <c r="BP838" s="112"/>
      <c r="BQ838" s="112"/>
      <c r="BR838" s="111"/>
      <c r="BU838" s="112"/>
      <c r="BV838" s="107"/>
      <c r="BW838" s="107"/>
      <c r="BX838" s="107"/>
      <c r="BY838" s="107"/>
      <c r="BZ838" s="107"/>
      <c r="CA838" s="107"/>
      <c r="CB838" s="107"/>
      <c r="CC838" s="107"/>
      <c r="CD838" s="107"/>
      <c r="CE838" s="107"/>
      <c r="CH838" s="112"/>
      <c r="CI838" s="107"/>
      <c r="CJ838" s="107"/>
      <c r="CK838" s="107"/>
      <c r="CL838" s="107"/>
      <c r="CM838" s="107"/>
      <c r="CN838" s="107"/>
      <c r="CO838" s="107"/>
      <c r="CP838" s="107"/>
      <c r="CQ838" s="107"/>
      <c r="CR838" s="107"/>
      <c r="CS838" s="107"/>
      <c r="CT838" s="107"/>
      <c r="CU838" s="107"/>
      <c r="CV838" s="107"/>
      <c r="CW838" s="107"/>
      <c r="CX838" s="112"/>
      <c r="CY838" s="107"/>
      <c r="CZ838" s="107"/>
      <c r="DA838" s="112"/>
      <c r="DB838" s="107"/>
      <c r="DC838" s="107"/>
      <c r="DD838" s="112"/>
      <c r="DE838" s="107"/>
      <c r="DF838" s="107"/>
      <c r="DH838" s="112"/>
      <c r="DI838" s="107"/>
      <c r="DJ838" s="107"/>
      <c r="DK838" s="112"/>
      <c r="DL838" s="107"/>
      <c r="DM838" s="107"/>
      <c r="DN838" s="112"/>
      <c r="DO838" s="107"/>
      <c r="DQ838" s="112"/>
      <c r="DR838" s="107"/>
      <c r="DU838" s="112"/>
      <c r="DV838" s="107"/>
      <c r="DW838" s="107"/>
      <c r="DX838" s="112"/>
      <c r="DY838" s="107"/>
      <c r="EA838" s="112"/>
      <c r="EB838" s="107"/>
      <c r="ED838" s="112"/>
      <c r="EE838" s="107"/>
      <c r="EH838" s="112"/>
      <c r="EI838" s="107"/>
      <c r="EJ838" s="107"/>
      <c r="EK838" s="112"/>
      <c r="EL838" s="107"/>
      <c r="EN838" s="112"/>
      <c r="EO838" s="107"/>
      <c r="EQ838" s="112"/>
      <c r="ER838" s="107"/>
      <c r="ET838" s="112"/>
      <c r="EU838" s="107"/>
      <c r="EW838" s="112"/>
      <c r="EX838" s="107"/>
      <c r="EZ838" s="112"/>
      <c r="FA838" s="107"/>
      <c r="FC838" s="112"/>
      <c r="FD838" s="107"/>
      <c r="FG838" s="112"/>
      <c r="FH838" s="107"/>
      <c r="FI838" s="107"/>
      <c r="FJ838" s="112"/>
      <c r="FK838" s="107"/>
      <c r="FM838" s="53"/>
      <c r="FN838" s="112"/>
      <c r="FO838" s="107"/>
      <c r="FP838" s="107"/>
      <c r="FQ838" s="112"/>
      <c r="FR838" s="107"/>
      <c r="FS838" s="53"/>
      <c r="FT838" s="107"/>
      <c r="FU838" s="107"/>
      <c r="FV838" s="107"/>
      <c r="FW838" s="107"/>
      <c r="FX838" s="107"/>
      <c r="FY838" s="107"/>
      <c r="FZ838" s="107"/>
      <c r="GA838" s="107"/>
      <c r="GB838" s="53"/>
      <c r="GC838" s="107"/>
      <c r="GD838" s="107"/>
      <c r="GE838" s="270"/>
      <c r="GF838" s="270"/>
      <c r="GG838" s="270"/>
      <c r="GH838" s="270"/>
      <c r="GI838" s="270"/>
      <c r="GJ838" s="270"/>
      <c r="GK838" s="270"/>
      <c r="GL838" s="53"/>
      <c r="GM838" s="53"/>
      <c r="GN838" s="53"/>
      <c r="HK838" s="115"/>
      <c r="HL838" s="115"/>
      <c r="HN838" s="116"/>
      <c r="HO838" s="116"/>
      <c r="HP838" s="116"/>
      <c r="HQ838" s="117"/>
      <c r="HR838" s="118"/>
      <c r="HS838" s="105"/>
      <c r="HT838" s="119"/>
      <c r="HU838" s="119"/>
      <c r="HV838" s="119"/>
      <c r="HW838" s="119"/>
    </row>
    <row r="839" spans="1:231" hidden="1" x14ac:dyDescent="0.25">
      <c r="A839" s="110"/>
      <c r="B839" s="110"/>
      <c r="C839" s="107"/>
      <c r="D839" s="108"/>
      <c r="E839" s="109"/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Y839" s="107"/>
      <c r="Z839" s="107"/>
      <c r="AA839" s="107"/>
      <c r="AB839" s="110"/>
      <c r="AC839" s="110"/>
      <c r="AD839" s="107"/>
      <c r="AE839" s="107"/>
      <c r="AF839" s="107"/>
      <c r="AG839" s="107"/>
      <c r="AH839" s="107"/>
      <c r="AI839" s="107"/>
      <c r="AJ839" s="110"/>
      <c r="AK839" s="110"/>
      <c r="AL839" s="107"/>
      <c r="AM839" s="107"/>
      <c r="AN839" s="110"/>
      <c r="AO839" s="110"/>
      <c r="AP839" s="107"/>
      <c r="AQ839" s="107"/>
      <c r="AR839" s="107"/>
      <c r="AS839" s="107"/>
      <c r="AT839" s="107"/>
      <c r="AU839" s="111"/>
      <c r="AV839" s="111"/>
      <c r="AW839" s="111"/>
      <c r="AX839" s="111"/>
      <c r="AY839" s="111"/>
      <c r="AZ839" s="111"/>
      <c r="BA839" s="111"/>
      <c r="BB839" s="111"/>
      <c r="BC839" s="111"/>
      <c r="BD839" s="111"/>
      <c r="BE839" s="111"/>
      <c r="BF839" s="111"/>
      <c r="BG839" s="107"/>
      <c r="BH839" s="112"/>
      <c r="BI839" s="111"/>
      <c r="BJ839" s="112"/>
      <c r="BK839" s="112"/>
      <c r="BL839" s="111"/>
      <c r="BM839" s="112"/>
      <c r="BN839" s="112"/>
      <c r="BO839" s="111"/>
      <c r="BP839" s="112"/>
      <c r="BQ839" s="112"/>
      <c r="BR839" s="111"/>
      <c r="BS839" s="107"/>
      <c r="BT839" s="107"/>
      <c r="BU839" s="112"/>
      <c r="BV839" s="107"/>
      <c r="BW839" s="107"/>
      <c r="BX839" s="107"/>
      <c r="BY839" s="107"/>
      <c r="BZ839" s="107"/>
      <c r="CA839" s="107"/>
      <c r="CB839" s="107"/>
      <c r="CC839" s="107"/>
      <c r="CD839" s="107"/>
      <c r="CE839" s="107"/>
      <c r="CF839" s="107"/>
      <c r="CG839" s="107"/>
      <c r="CH839" s="107"/>
      <c r="CI839" s="107"/>
      <c r="CJ839" s="107"/>
      <c r="CK839" s="107"/>
      <c r="CL839" s="107"/>
      <c r="CM839" s="107"/>
      <c r="CN839" s="107"/>
      <c r="CO839" s="107"/>
      <c r="CP839" s="107"/>
      <c r="CQ839" s="107"/>
      <c r="CR839" s="107"/>
      <c r="CS839" s="107"/>
      <c r="CT839" s="107"/>
      <c r="CU839" s="107"/>
      <c r="CV839" s="107"/>
      <c r="CW839" s="107"/>
      <c r="CX839" s="112"/>
      <c r="CY839" s="107"/>
      <c r="CZ839" s="107"/>
      <c r="DA839" s="112"/>
      <c r="DB839" s="107"/>
      <c r="DC839" s="107"/>
      <c r="DD839" s="112"/>
      <c r="DE839" s="107"/>
      <c r="DF839" s="107"/>
      <c r="DH839" s="112"/>
      <c r="DI839" s="107"/>
      <c r="DJ839" s="107"/>
      <c r="DK839" s="112"/>
      <c r="DL839" s="107"/>
      <c r="DM839" s="107"/>
      <c r="DN839" s="112"/>
      <c r="DO839" s="107"/>
      <c r="DQ839" s="112"/>
      <c r="DR839" s="107"/>
      <c r="DU839" s="112"/>
      <c r="DV839" s="107"/>
      <c r="DW839" s="107"/>
      <c r="DX839" s="112"/>
      <c r="DY839" s="107"/>
      <c r="EA839" s="112"/>
      <c r="EB839" s="107"/>
      <c r="ED839" s="112"/>
      <c r="EE839" s="107"/>
      <c r="EG839" s="107"/>
      <c r="EH839" s="112"/>
      <c r="EI839" s="107"/>
      <c r="EJ839" s="107"/>
      <c r="EK839" s="112"/>
      <c r="EL839" s="107"/>
      <c r="EN839" s="112"/>
      <c r="EO839" s="107"/>
      <c r="EQ839" s="112"/>
      <c r="ER839" s="107"/>
      <c r="ET839" s="112"/>
      <c r="EU839" s="107"/>
      <c r="EW839" s="112"/>
      <c r="EX839" s="107"/>
      <c r="EZ839" s="112"/>
      <c r="FA839" s="107"/>
      <c r="FC839" s="112"/>
      <c r="FD839" s="107"/>
      <c r="FG839" s="112"/>
      <c r="FH839" s="107"/>
      <c r="FI839" s="107"/>
      <c r="FJ839" s="112"/>
      <c r="FK839" s="107"/>
      <c r="FM839" s="53"/>
      <c r="FN839" s="112"/>
      <c r="FO839" s="107"/>
      <c r="FP839" s="107"/>
      <c r="FQ839" s="112"/>
      <c r="FR839" s="107"/>
      <c r="FS839" s="107"/>
      <c r="FT839" s="107"/>
      <c r="FU839" s="107"/>
      <c r="FV839" s="107"/>
      <c r="FW839" s="107"/>
      <c r="FX839" s="107"/>
      <c r="FY839" s="107"/>
      <c r="FZ839" s="107"/>
      <c r="GA839" s="107"/>
      <c r="GB839" s="53"/>
      <c r="GC839" s="107"/>
      <c r="GD839" s="107"/>
      <c r="GE839" s="270"/>
      <c r="GF839" s="270"/>
      <c r="GG839" s="270"/>
      <c r="GH839" s="270"/>
      <c r="GI839" s="270"/>
      <c r="GJ839" s="270"/>
      <c r="GK839" s="270"/>
      <c r="GL839" s="53"/>
      <c r="GM839" s="53"/>
      <c r="GN839" s="53"/>
      <c r="HK839" s="115"/>
      <c r="HL839" s="115"/>
      <c r="HN839" s="116"/>
      <c r="HO839" s="116"/>
      <c r="HP839" s="116"/>
      <c r="HQ839" s="117"/>
      <c r="HR839" s="118"/>
      <c r="HS839" s="105"/>
      <c r="HT839" s="119"/>
      <c r="HU839" s="119"/>
      <c r="HV839" s="119"/>
      <c r="HW839" s="119"/>
    </row>
    <row r="840" spans="1:231" hidden="1" x14ac:dyDescent="0.25">
      <c r="A840" s="110"/>
      <c r="B840" s="110"/>
      <c r="C840" s="107"/>
      <c r="D840" s="108"/>
      <c r="E840" s="109"/>
      <c r="F840" s="107"/>
      <c r="G840" s="107"/>
      <c r="H840" s="107"/>
      <c r="I840" s="107"/>
      <c r="J840" s="107"/>
      <c r="K840" s="107"/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Y840" s="107"/>
      <c r="Z840" s="107"/>
      <c r="AA840" s="107"/>
      <c r="AB840" s="110"/>
      <c r="AC840" s="110"/>
      <c r="AD840" s="107"/>
      <c r="AE840" s="107"/>
      <c r="AF840" s="107"/>
      <c r="AG840" s="107"/>
      <c r="AH840" s="107"/>
      <c r="AI840" s="107"/>
      <c r="AJ840" s="110"/>
      <c r="AK840" s="110"/>
      <c r="AL840" s="107"/>
      <c r="AM840" s="107"/>
      <c r="AN840" s="110"/>
      <c r="AO840" s="110"/>
      <c r="AP840" s="107"/>
      <c r="AQ840" s="107"/>
      <c r="AR840" s="107"/>
      <c r="AS840" s="107"/>
      <c r="AT840" s="107"/>
      <c r="AU840" s="111"/>
      <c r="AV840" s="111"/>
      <c r="AW840" s="111"/>
      <c r="AX840" s="111"/>
      <c r="AY840" s="111"/>
      <c r="AZ840" s="111"/>
      <c r="BA840" s="111"/>
      <c r="BB840" s="111"/>
      <c r="BC840" s="111"/>
      <c r="BD840" s="111"/>
      <c r="BE840" s="111"/>
      <c r="BF840" s="111"/>
      <c r="BG840" s="107"/>
      <c r="BH840" s="112"/>
      <c r="BI840" s="111"/>
      <c r="BJ840" s="112"/>
      <c r="BK840" s="112"/>
      <c r="BL840" s="111"/>
      <c r="BM840" s="112"/>
      <c r="BN840" s="112"/>
      <c r="BO840" s="111"/>
      <c r="BP840" s="112"/>
      <c r="BQ840" s="112"/>
      <c r="BR840" s="111"/>
      <c r="BS840" s="107"/>
      <c r="BT840" s="107"/>
      <c r="BU840" s="112"/>
      <c r="BV840" s="107"/>
      <c r="BW840" s="107"/>
      <c r="BX840" s="107"/>
      <c r="BY840" s="107"/>
      <c r="BZ840" s="107"/>
      <c r="CA840" s="107"/>
      <c r="CB840" s="107"/>
      <c r="CC840" s="107"/>
      <c r="CD840" s="107"/>
      <c r="CE840" s="107"/>
      <c r="CF840" s="107"/>
      <c r="CG840" s="107"/>
      <c r="CH840" s="107"/>
      <c r="CI840" s="107"/>
      <c r="CJ840" s="107"/>
      <c r="CK840" s="107"/>
      <c r="CL840" s="107"/>
      <c r="CM840" s="107"/>
      <c r="CN840" s="107"/>
      <c r="CO840" s="107"/>
      <c r="CP840" s="107"/>
      <c r="CQ840" s="107"/>
      <c r="CR840" s="107"/>
      <c r="CS840" s="107"/>
      <c r="CT840" s="107"/>
      <c r="CU840" s="107"/>
      <c r="CV840" s="107"/>
      <c r="CW840" s="107"/>
      <c r="CX840" s="112"/>
      <c r="CY840" s="107"/>
      <c r="CZ840" s="107"/>
      <c r="DA840" s="112"/>
      <c r="DB840" s="107"/>
      <c r="DC840" s="107"/>
      <c r="DD840" s="112"/>
      <c r="DE840" s="107"/>
      <c r="DF840" s="107"/>
      <c r="DH840" s="112"/>
      <c r="DI840" s="107"/>
      <c r="DJ840" s="107"/>
      <c r="DK840" s="112"/>
      <c r="DL840" s="107"/>
      <c r="DM840" s="107"/>
      <c r="DN840" s="112"/>
      <c r="DO840" s="107"/>
      <c r="DQ840" s="112"/>
      <c r="DR840" s="107"/>
      <c r="DU840" s="112"/>
      <c r="DV840" s="107"/>
      <c r="DW840" s="107"/>
      <c r="DX840" s="112"/>
      <c r="DY840" s="107"/>
      <c r="EA840" s="112"/>
      <c r="EB840" s="107"/>
      <c r="ED840" s="112"/>
      <c r="EE840" s="107"/>
      <c r="EG840" s="107"/>
      <c r="EH840" s="112"/>
      <c r="EI840" s="107"/>
      <c r="EJ840" s="107"/>
      <c r="EK840" s="112"/>
      <c r="EL840" s="107"/>
      <c r="EN840" s="112"/>
      <c r="EO840" s="107"/>
      <c r="EQ840" s="112"/>
      <c r="ER840" s="107"/>
      <c r="ET840" s="112"/>
      <c r="EU840" s="107"/>
      <c r="EW840" s="112"/>
      <c r="EX840" s="107"/>
      <c r="EZ840" s="112"/>
      <c r="FA840" s="107"/>
      <c r="FC840" s="112"/>
      <c r="FD840" s="107"/>
      <c r="FG840" s="112"/>
      <c r="FH840" s="107"/>
      <c r="FI840" s="107"/>
      <c r="FJ840" s="112"/>
      <c r="FK840" s="107"/>
      <c r="FM840" s="53"/>
      <c r="FN840" s="112"/>
      <c r="FO840" s="107"/>
      <c r="FP840" s="107"/>
      <c r="FQ840" s="112"/>
      <c r="FR840" s="107"/>
      <c r="FS840" s="107"/>
      <c r="FT840" s="107"/>
      <c r="FU840" s="107"/>
      <c r="FV840" s="107"/>
      <c r="FW840" s="107"/>
      <c r="FX840" s="107"/>
      <c r="FY840" s="107"/>
      <c r="FZ840" s="107"/>
      <c r="GA840" s="107"/>
      <c r="GB840" s="53"/>
      <c r="GC840" s="107"/>
      <c r="GD840" s="107"/>
      <c r="GE840" s="270"/>
      <c r="GF840" s="270"/>
      <c r="GG840" s="270"/>
      <c r="GH840" s="270"/>
      <c r="GI840" s="270"/>
      <c r="GJ840" s="270"/>
      <c r="GK840" s="270"/>
      <c r="GL840" s="53"/>
      <c r="GM840" s="53"/>
      <c r="GN840" s="53"/>
      <c r="HK840" s="115"/>
      <c r="HL840" s="115"/>
      <c r="HN840" s="116"/>
      <c r="HO840" s="116"/>
      <c r="HP840" s="116"/>
      <c r="HQ840" s="117"/>
      <c r="HR840" s="118"/>
      <c r="HS840" s="105"/>
      <c r="HT840" s="119"/>
      <c r="HU840" s="119"/>
      <c r="HV840" s="119"/>
      <c r="HW840" s="119"/>
    </row>
    <row r="841" spans="1:231" hidden="1" x14ac:dyDescent="0.25">
      <c r="A841" s="110"/>
      <c r="B841" s="110"/>
      <c r="C841" s="107"/>
      <c r="D841" s="108"/>
      <c r="E841" s="109"/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Y841" s="107"/>
      <c r="Z841" s="107"/>
      <c r="AA841" s="107"/>
      <c r="AB841" s="110"/>
      <c r="AC841" s="110"/>
      <c r="AD841" s="107"/>
      <c r="AE841" s="107"/>
      <c r="AF841" s="107"/>
      <c r="AG841" s="107"/>
      <c r="AH841" s="107"/>
      <c r="AI841" s="107"/>
      <c r="AJ841" s="110"/>
      <c r="AK841" s="110"/>
      <c r="AL841" s="107"/>
      <c r="AM841" s="107"/>
      <c r="AN841" s="110"/>
      <c r="AO841" s="110"/>
      <c r="AP841" s="107"/>
      <c r="AQ841" s="107"/>
      <c r="AR841" s="107"/>
      <c r="AS841" s="107"/>
      <c r="AT841" s="107"/>
      <c r="AU841" s="111"/>
      <c r="AV841" s="111"/>
      <c r="AW841" s="111"/>
      <c r="AX841" s="111"/>
      <c r="AY841" s="111"/>
      <c r="AZ841" s="111"/>
      <c r="BA841" s="111"/>
      <c r="BB841" s="111"/>
      <c r="BC841" s="111"/>
      <c r="BD841" s="111"/>
      <c r="BE841" s="111"/>
      <c r="BF841" s="111"/>
      <c r="BG841" s="107"/>
      <c r="BH841" s="112"/>
      <c r="BI841" s="111"/>
      <c r="BJ841" s="112"/>
      <c r="BK841" s="112"/>
      <c r="BL841" s="111"/>
      <c r="BM841" s="112"/>
      <c r="BN841" s="112"/>
      <c r="BO841" s="111"/>
      <c r="BP841" s="112"/>
      <c r="BQ841" s="112"/>
      <c r="BR841" s="111"/>
      <c r="BS841" s="107"/>
      <c r="BT841" s="107"/>
      <c r="BU841" s="112"/>
      <c r="BV841" s="107"/>
      <c r="BW841" s="107"/>
      <c r="BX841" s="107"/>
      <c r="BY841" s="107"/>
      <c r="BZ841" s="107"/>
      <c r="CA841" s="107"/>
      <c r="CB841" s="107"/>
      <c r="CC841" s="107"/>
      <c r="CD841" s="107"/>
      <c r="CE841" s="107"/>
      <c r="CF841" s="107"/>
      <c r="CG841" s="107"/>
      <c r="CH841" s="107"/>
      <c r="CI841" s="107"/>
      <c r="CJ841" s="107"/>
      <c r="CK841" s="107"/>
      <c r="CL841" s="107"/>
      <c r="CM841" s="107"/>
      <c r="CN841" s="107"/>
      <c r="CO841" s="107"/>
      <c r="CP841" s="107"/>
      <c r="CQ841" s="107"/>
      <c r="CR841" s="107"/>
      <c r="CS841" s="107"/>
      <c r="CT841" s="107"/>
      <c r="CU841" s="107"/>
      <c r="CV841" s="107"/>
      <c r="CW841" s="107"/>
      <c r="CX841" s="112"/>
      <c r="CY841" s="107"/>
      <c r="CZ841" s="107"/>
      <c r="DA841" s="112"/>
      <c r="DB841" s="107"/>
      <c r="DC841" s="107"/>
      <c r="DD841" s="112"/>
      <c r="DE841" s="107"/>
      <c r="DF841" s="107"/>
      <c r="DH841" s="112"/>
      <c r="DI841" s="107"/>
      <c r="DJ841" s="107"/>
      <c r="DK841" s="112"/>
      <c r="DL841" s="107"/>
      <c r="DM841" s="107"/>
      <c r="DN841" s="112"/>
      <c r="DO841" s="107"/>
      <c r="DQ841" s="112"/>
      <c r="DR841" s="107"/>
      <c r="DU841" s="112"/>
      <c r="DV841" s="107"/>
      <c r="DW841" s="107"/>
      <c r="DX841" s="112"/>
      <c r="DY841" s="107"/>
      <c r="EA841" s="112"/>
      <c r="EB841" s="107"/>
      <c r="ED841" s="112"/>
      <c r="EE841" s="107"/>
      <c r="EG841" s="107"/>
      <c r="EH841" s="112"/>
      <c r="EI841" s="107"/>
      <c r="EJ841" s="107"/>
      <c r="EK841" s="112"/>
      <c r="EL841" s="107"/>
      <c r="EN841" s="112"/>
      <c r="EO841" s="107"/>
      <c r="EQ841" s="112"/>
      <c r="ER841" s="107"/>
      <c r="ET841" s="112"/>
      <c r="EU841" s="107"/>
      <c r="EW841" s="112"/>
      <c r="EX841" s="107"/>
      <c r="EZ841" s="112"/>
      <c r="FA841" s="107"/>
      <c r="FC841" s="112"/>
      <c r="FD841" s="107"/>
      <c r="FG841" s="112"/>
      <c r="FH841" s="107"/>
      <c r="FI841" s="107"/>
      <c r="FJ841" s="112"/>
      <c r="FK841" s="107"/>
      <c r="FM841" s="53"/>
      <c r="FN841" s="112"/>
      <c r="FO841" s="107"/>
      <c r="FP841" s="107"/>
      <c r="FQ841" s="112"/>
      <c r="FR841" s="107"/>
      <c r="FS841" s="107"/>
      <c r="FT841" s="107"/>
      <c r="FU841" s="107"/>
      <c r="FV841" s="107"/>
      <c r="FW841" s="107"/>
      <c r="FX841" s="107"/>
      <c r="FY841" s="107"/>
      <c r="FZ841" s="107"/>
      <c r="GA841" s="107"/>
      <c r="GB841" s="53"/>
      <c r="GC841" s="107"/>
      <c r="GD841" s="107"/>
      <c r="GE841" s="270"/>
      <c r="GF841" s="270"/>
      <c r="GG841" s="270"/>
      <c r="GH841" s="270"/>
      <c r="GI841" s="270"/>
      <c r="GJ841" s="270"/>
      <c r="GK841" s="270"/>
      <c r="GL841" s="53"/>
      <c r="GM841" s="53"/>
      <c r="GN841" s="53"/>
      <c r="HK841" s="115"/>
      <c r="HL841" s="115"/>
      <c r="HN841" s="116"/>
      <c r="HO841" s="116"/>
      <c r="HP841" s="116"/>
      <c r="HQ841" s="117"/>
      <c r="HR841" s="118"/>
      <c r="HS841" s="105"/>
      <c r="HT841" s="119"/>
      <c r="HU841" s="119"/>
      <c r="HV841" s="119"/>
      <c r="HW841" s="119"/>
    </row>
    <row r="842" spans="1:231" hidden="1" x14ac:dyDescent="0.25">
      <c r="A842" s="110"/>
      <c r="B842" s="110"/>
      <c r="C842" s="107"/>
      <c r="D842" s="108"/>
      <c r="E842" s="109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Y842" s="107"/>
      <c r="Z842" s="107"/>
      <c r="AA842" s="107"/>
      <c r="AB842" s="110"/>
      <c r="AC842" s="110"/>
      <c r="AD842" s="107"/>
      <c r="AE842" s="107"/>
      <c r="AF842" s="107"/>
      <c r="AG842" s="107"/>
      <c r="AH842" s="107"/>
      <c r="AI842" s="107"/>
      <c r="AJ842" s="110"/>
      <c r="AK842" s="110"/>
      <c r="AL842" s="107"/>
      <c r="AM842" s="107"/>
      <c r="AN842" s="110"/>
      <c r="AO842" s="110"/>
      <c r="AP842" s="107"/>
      <c r="AQ842" s="107"/>
      <c r="AR842" s="107"/>
      <c r="AS842" s="107"/>
      <c r="AT842" s="107"/>
      <c r="AU842" s="111"/>
      <c r="AV842" s="111"/>
      <c r="AW842" s="111"/>
      <c r="AX842" s="111"/>
      <c r="AY842" s="111"/>
      <c r="AZ842" s="111"/>
      <c r="BA842" s="111"/>
      <c r="BB842" s="111"/>
      <c r="BC842" s="111"/>
      <c r="BD842" s="111"/>
      <c r="BH842" s="112"/>
      <c r="BI842" s="111"/>
      <c r="BJ842" s="112"/>
      <c r="BK842" s="112"/>
      <c r="BL842" s="111"/>
      <c r="BM842" s="112"/>
      <c r="BN842" s="112"/>
      <c r="BO842" s="111"/>
      <c r="BP842" s="112"/>
      <c r="BQ842" s="112"/>
      <c r="BR842" s="111"/>
      <c r="BU842" s="112"/>
      <c r="BV842" s="107"/>
      <c r="BW842" s="107"/>
      <c r="BX842" s="107"/>
      <c r="BY842" s="107"/>
      <c r="BZ842" s="107"/>
      <c r="CA842" s="107"/>
      <c r="CB842" s="107"/>
      <c r="CC842" s="107"/>
      <c r="CD842" s="107"/>
      <c r="CE842" s="107"/>
      <c r="CH842" s="112"/>
      <c r="CI842" s="107"/>
      <c r="CJ842" s="107"/>
      <c r="CK842" s="107"/>
      <c r="CL842" s="107"/>
      <c r="CM842" s="107"/>
      <c r="CN842" s="107"/>
      <c r="CO842" s="107"/>
      <c r="CP842" s="107"/>
      <c r="CQ842" s="107"/>
      <c r="CR842" s="107"/>
      <c r="CS842" s="107"/>
      <c r="CT842" s="107"/>
      <c r="CU842" s="107"/>
      <c r="CV842" s="107"/>
      <c r="CW842" s="107"/>
      <c r="CX842" s="112"/>
      <c r="CY842" s="107"/>
      <c r="CZ842" s="107"/>
      <c r="DA842" s="112"/>
      <c r="DB842" s="107"/>
      <c r="DC842" s="107"/>
      <c r="DD842" s="112"/>
      <c r="DE842" s="107"/>
      <c r="DF842" s="107"/>
      <c r="DH842" s="112"/>
      <c r="DI842" s="107"/>
      <c r="DJ842" s="107"/>
      <c r="DK842" s="112"/>
      <c r="DL842" s="107"/>
      <c r="DM842" s="107"/>
      <c r="DN842" s="112"/>
      <c r="DO842" s="107"/>
      <c r="DQ842" s="112"/>
      <c r="DR842" s="107"/>
      <c r="DU842" s="112"/>
      <c r="DV842" s="107"/>
      <c r="DW842" s="107"/>
      <c r="DX842" s="112"/>
      <c r="DY842" s="107"/>
      <c r="EA842" s="112"/>
      <c r="EB842" s="107"/>
      <c r="ED842" s="112"/>
      <c r="EE842" s="107"/>
      <c r="EH842" s="112"/>
      <c r="EI842" s="107"/>
      <c r="EJ842" s="107"/>
      <c r="EK842" s="112"/>
      <c r="EL842" s="107"/>
      <c r="EN842" s="112"/>
      <c r="EO842" s="107"/>
      <c r="EQ842" s="112"/>
      <c r="ER842" s="107"/>
      <c r="ET842" s="112"/>
      <c r="EU842" s="107"/>
      <c r="EW842" s="112"/>
      <c r="EX842" s="107"/>
      <c r="EZ842" s="112"/>
      <c r="FA842" s="107"/>
      <c r="FC842" s="112"/>
      <c r="FD842" s="107"/>
      <c r="FG842" s="112"/>
      <c r="FH842" s="107"/>
      <c r="FI842" s="107"/>
      <c r="FJ842" s="112"/>
      <c r="FK842" s="107"/>
      <c r="FM842" s="53"/>
      <c r="FN842" s="112"/>
      <c r="FO842" s="107"/>
      <c r="FP842" s="107"/>
      <c r="FQ842" s="112"/>
      <c r="FR842" s="107"/>
      <c r="FS842" s="53"/>
      <c r="FT842" s="107"/>
      <c r="FU842" s="107"/>
      <c r="FV842" s="107"/>
      <c r="FW842" s="107"/>
      <c r="FX842" s="107"/>
      <c r="FY842" s="107"/>
      <c r="FZ842" s="107"/>
      <c r="GA842" s="107"/>
      <c r="GB842" s="53"/>
      <c r="GC842" s="107"/>
      <c r="GD842" s="107"/>
      <c r="GE842" s="270"/>
      <c r="GF842" s="270"/>
      <c r="GG842" s="270"/>
      <c r="GH842" s="270"/>
      <c r="GI842" s="270"/>
      <c r="GJ842" s="270"/>
      <c r="GK842" s="270"/>
      <c r="GL842" s="53"/>
      <c r="GM842" s="53"/>
      <c r="GN842" s="53"/>
      <c r="HK842" s="115"/>
      <c r="HL842" s="115"/>
      <c r="HN842" s="116"/>
      <c r="HO842" s="116"/>
      <c r="HP842" s="116"/>
      <c r="HQ842" s="117"/>
      <c r="HR842" s="118"/>
      <c r="HS842" s="105"/>
      <c r="HT842" s="119"/>
      <c r="HU842" s="119"/>
      <c r="HV842" s="119"/>
      <c r="HW842" s="119"/>
    </row>
    <row r="843" spans="1:231" hidden="1" x14ac:dyDescent="0.25">
      <c r="A843" s="110"/>
      <c r="B843" s="110"/>
      <c r="C843" s="107"/>
      <c r="D843" s="108"/>
      <c r="E843" s="109"/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Y843" s="107"/>
      <c r="Z843" s="107"/>
      <c r="AA843" s="107"/>
      <c r="AB843" s="110"/>
      <c r="AC843" s="110"/>
      <c r="AD843" s="107"/>
      <c r="AE843" s="107"/>
      <c r="AF843" s="107"/>
      <c r="AG843" s="107"/>
      <c r="AH843" s="107"/>
      <c r="AI843" s="107"/>
      <c r="AJ843" s="110"/>
      <c r="AK843" s="110"/>
      <c r="AL843" s="107"/>
      <c r="AM843" s="107"/>
      <c r="AN843" s="110"/>
      <c r="AO843" s="110"/>
      <c r="AP843" s="107"/>
      <c r="AQ843" s="107"/>
      <c r="AR843" s="107"/>
      <c r="AS843" s="107"/>
      <c r="AT843" s="107"/>
      <c r="AU843" s="111"/>
      <c r="AV843" s="111"/>
      <c r="AW843" s="111"/>
      <c r="AX843" s="111"/>
      <c r="AY843" s="111"/>
      <c r="AZ843" s="111"/>
      <c r="BA843" s="111"/>
      <c r="BB843" s="111"/>
      <c r="BC843" s="111"/>
      <c r="BD843" s="111"/>
      <c r="BH843" s="112"/>
      <c r="BI843" s="111"/>
      <c r="BJ843" s="112"/>
      <c r="BK843" s="112"/>
      <c r="BL843" s="111"/>
      <c r="BM843" s="112"/>
      <c r="BN843" s="112"/>
      <c r="BO843" s="111"/>
      <c r="BP843" s="112"/>
      <c r="BQ843" s="112"/>
      <c r="BR843" s="111"/>
      <c r="BU843" s="112"/>
      <c r="BV843" s="107"/>
      <c r="BW843" s="107"/>
      <c r="BX843" s="107"/>
      <c r="BY843" s="107"/>
      <c r="BZ843" s="107"/>
      <c r="CA843" s="107"/>
      <c r="CB843" s="107"/>
      <c r="CC843" s="107"/>
      <c r="CD843" s="107"/>
      <c r="CE843" s="107"/>
      <c r="CH843" s="112"/>
      <c r="CI843" s="107"/>
      <c r="CJ843" s="107"/>
      <c r="CK843" s="107"/>
      <c r="CL843" s="107"/>
      <c r="CM843" s="107"/>
      <c r="CN843" s="107"/>
      <c r="CO843" s="107"/>
      <c r="CP843" s="107"/>
      <c r="CQ843" s="107"/>
      <c r="CR843" s="107"/>
      <c r="CS843" s="107"/>
      <c r="CT843" s="107"/>
      <c r="CU843" s="107"/>
      <c r="CV843" s="107"/>
      <c r="CW843" s="107"/>
      <c r="CX843" s="112"/>
      <c r="CY843" s="107"/>
      <c r="CZ843" s="107"/>
      <c r="DA843" s="112"/>
      <c r="DB843" s="107"/>
      <c r="DC843" s="107"/>
      <c r="DD843" s="112"/>
      <c r="DE843" s="107"/>
      <c r="DF843" s="107"/>
      <c r="DH843" s="112"/>
      <c r="DI843" s="107"/>
      <c r="DJ843" s="107"/>
      <c r="DK843" s="112"/>
      <c r="DL843" s="107"/>
      <c r="DM843" s="107"/>
      <c r="DN843" s="112"/>
      <c r="DO843" s="107"/>
      <c r="DQ843" s="112"/>
      <c r="DR843" s="107"/>
      <c r="DU843" s="112"/>
      <c r="DV843" s="107"/>
      <c r="DW843" s="107"/>
      <c r="DX843" s="112"/>
      <c r="DY843" s="107"/>
      <c r="EA843" s="112"/>
      <c r="EB843" s="107"/>
      <c r="ED843" s="112"/>
      <c r="EE843" s="107"/>
      <c r="EH843" s="112"/>
      <c r="EI843" s="107"/>
      <c r="EJ843" s="107"/>
      <c r="EK843" s="112"/>
      <c r="EL843" s="107"/>
      <c r="EN843" s="112"/>
      <c r="EO843" s="107"/>
      <c r="EQ843" s="112"/>
      <c r="ER843" s="107"/>
      <c r="ET843" s="112"/>
      <c r="EU843" s="107"/>
      <c r="EW843" s="112"/>
      <c r="EX843" s="107"/>
      <c r="EZ843" s="112"/>
      <c r="FA843" s="107"/>
      <c r="FC843" s="112"/>
      <c r="FD843" s="107"/>
      <c r="FG843" s="112"/>
      <c r="FH843" s="107"/>
      <c r="FI843" s="107"/>
      <c r="FJ843" s="112"/>
      <c r="FK843" s="107"/>
      <c r="FM843" s="53"/>
      <c r="FN843" s="112"/>
      <c r="FO843" s="107"/>
      <c r="FP843" s="107"/>
      <c r="FQ843" s="112"/>
      <c r="FR843" s="107"/>
      <c r="FS843" s="53"/>
      <c r="FT843" s="107"/>
      <c r="FU843" s="107"/>
      <c r="FV843" s="107"/>
      <c r="FW843" s="107"/>
      <c r="FX843" s="107"/>
      <c r="FY843" s="107"/>
      <c r="FZ843" s="107"/>
      <c r="GA843" s="107"/>
      <c r="GB843" s="53"/>
      <c r="GC843" s="107"/>
      <c r="GD843" s="107"/>
      <c r="GE843" s="270"/>
      <c r="GF843" s="270"/>
      <c r="GG843" s="270"/>
      <c r="GH843" s="270"/>
      <c r="GI843" s="270"/>
      <c r="GJ843" s="270"/>
      <c r="GK843" s="270"/>
      <c r="GL843" s="53"/>
      <c r="GM843" s="53"/>
      <c r="GN843" s="53"/>
      <c r="HK843" s="115"/>
      <c r="HL843" s="115"/>
      <c r="HN843" s="116"/>
      <c r="HO843" s="116"/>
      <c r="HP843" s="116"/>
      <c r="HQ843" s="117"/>
      <c r="HR843" s="118"/>
      <c r="HS843" s="105"/>
      <c r="HT843" s="119"/>
      <c r="HU843" s="119"/>
      <c r="HV843" s="119"/>
      <c r="HW843" s="119"/>
    </row>
    <row r="844" spans="1:231" ht="12.75" hidden="1" customHeight="1" x14ac:dyDescent="0.25">
      <c r="A844" s="110"/>
      <c r="B844" s="110"/>
      <c r="C844" s="107"/>
      <c r="D844" s="108"/>
      <c r="E844" s="109"/>
      <c r="F844" s="107"/>
      <c r="G844" s="107"/>
      <c r="H844" s="107"/>
      <c r="I844" s="107"/>
      <c r="J844" s="107"/>
      <c r="K844" s="107"/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Y844" s="107"/>
      <c r="Z844" s="107"/>
      <c r="AA844" s="107"/>
      <c r="AB844" s="110"/>
      <c r="AC844" s="110"/>
      <c r="AD844" s="107"/>
      <c r="AE844" s="107"/>
      <c r="AF844" s="107"/>
      <c r="AG844" s="107"/>
      <c r="AH844" s="107"/>
      <c r="AI844" s="107"/>
      <c r="AJ844" s="110"/>
      <c r="AK844" s="110"/>
      <c r="AL844" s="107"/>
      <c r="AM844" s="107"/>
      <c r="AN844" s="110"/>
      <c r="AO844" s="110"/>
      <c r="AP844" s="107"/>
      <c r="AQ844" s="107"/>
      <c r="AR844" s="107"/>
      <c r="AS844" s="107"/>
      <c r="AT844" s="107"/>
      <c r="AU844" s="111"/>
      <c r="AV844" s="111"/>
      <c r="AW844" s="111"/>
      <c r="AX844" s="111"/>
      <c r="AY844" s="111"/>
      <c r="AZ844" s="111"/>
      <c r="BA844" s="111"/>
      <c r="BB844" s="111"/>
      <c r="BC844" s="111"/>
      <c r="BD844" s="111"/>
      <c r="BH844" s="112"/>
      <c r="BI844" s="111"/>
      <c r="BJ844" s="112"/>
      <c r="BK844" s="112"/>
      <c r="BL844" s="111"/>
      <c r="BM844" s="112"/>
      <c r="BN844" s="112"/>
      <c r="BO844" s="111"/>
      <c r="BP844" s="112"/>
      <c r="BQ844" s="112"/>
      <c r="BR844" s="111"/>
      <c r="BU844" s="112"/>
      <c r="BV844" s="107"/>
      <c r="BW844" s="107"/>
      <c r="BX844" s="107"/>
      <c r="BY844" s="107"/>
      <c r="BZ844" s="107"/>
      <c r="CA844" s="107"/>
      <c r="CB844" s="107"/>
      <c r="CC844" s="107"/>
      <c r="CD844" s="107"/>
      <c r="CE844" s="107"/>
      <c r="CH844" s="112"/>
      <c r="CI844" s="107"/>
      <c r="CJ844" s="107"/>
      <c r="CK844" s="107"/>
      <c r="CL844" s="107"/>
      <c r="CM844" s="107"/>
      <c r="CN844" s="107"/>
      <c r="CO844" s="107"/>
      <c r="CP844" s="107"/>
      <c r="CQ844" s="107"/>
      <c r="CR844" s="107"/>
      <c r="CS844" s="107"/>
      <c r="CT844" s="107"/>
      <c r="CU844" s="107"/>
      <c r="CV844" s="107"/>
      <c r="CW844" s="107"/>
      <c r="CX844" s="112"/>
      <c r="CY844" s="107"/>
      <c r="CZ844" s="107"/>
      <c r="DA844" s="112"/>
      <c r="DB844" s="107"/>
      <c r="DC844" s="107"/>
      <c r="DD844" s="112"/>
      <c r="DE844" s="107"/>
      <c r="DF844" s="107"/>
      <c r="DH844" s="112"/>
      <c r="DI844" s="107"/>
      <c r="DJ844" s="107"/>
      <c r="DK844" s="112"/>
      <c r="DL844" s="107"/>
      <c r="DM844" s="107"/>
      <c r="DN844" s="112"/>
      <c r="DO844" s="107"/>
      <c r="DQ844" s="112"/>
      <c r="DR844" s="107"/>
      <c r="DU844" s="112"/>
      <c r="DV844" s="107"/>
      <c r="DW844" s="107"/>
      <c r="DX844" s="112"/>
      <c r="DY844" s="107"/>
      <c r="EA844" s="112"/>
      <c r="EB844" s="107"/>
      <c r="ED844" s="112"/>
      <c r="EE844" s="107"/>
      <c r="EH844" s="112"/>
      <c r="EI844" s="107"/>
      <c r="EJ844" s="107"/>
      <c r="EK844" s="112"/>
      <c r="EL844" s="107"/>
      <c r="EN844" s="112"/>
      <c r="EO844" s="107"/>
      <c r="EQ844" s="112"/>
      <c r="ER844" s="107"/>
      <c r="ET844" s="112"/>
      <c r="EU844" s="107"/>
      <c r="EW844" s="112"/>
      <c r="EX844" s="107"/>
      <c r="EZ844" s="112"/>
      <c r="FA844" s="107"/>
      <c r="FC844" s="112"/>
      <c r="FD844" s="107"/>
      <c r="FG844" s="112"/>
      <c r="FH844" s="107"/>
      <c r="FI844" s="107"/>
      <c r="FJ844" s="112"/>
      <c r="FK844" s="107"/>
      <c r="FM844" s="53"/>
      <c r="FN844" s="112"/>
      <c r="FO844" s="107"/>
      <c r="FP844" s="107"/>
      <c r="FQ844" s="112"/>
      <c r="FR844" s="107"/>
      <c r="FS844" s="53"/>
      <c r="FT844" s="107"/>
      <c r="FU844" s="107"/>
      <c r="FV844" s="107"/>
      <c r="FW844" s="107"/>
      <c r="FX844" s="107"/>
      <c r="FY844" s="107"/>
      <c r="FZ844" s="107"/>
      <c r="GA844" s="107"/>
      <c r="GB844" s="53"/>
      <c r="GC844" s="107"/>
      <c r="GD844" s="107"/>
      <c r="GE844" s="270"/>
      <c r="GF844" s="270"/>
      <c r="GG844" s="270"/>
      <c r="GH844" s="270"/>
      <c r="GI844" s="270"/>
      <c r="GJ844" s="270"/>
      <c r="GK844" s="270"/>
      <c r="GL844" s="53"/>
      <c r="GM844" s="53"/>
      <c r="GN844" s="53"/>
      <c r="HK844" s="115"/>
      <c r="HL844" s="115"/>
      <c r="HN844" s="116"/>
      <c r="HO844" s="116"/>
      <c r="HP844" s="116"/>
      <c r="HQ844" s="117"/>
      <c r="HR844" s="118"/>
      <c r="HS844" s="105"/>
      <c r="HT844" s="119"/>
      <c r="HU844" s="119"/>
      <c r="HV844" s="119"/>
      <c r="HW844" s="119"/>
    </row>
    <row r="845" spans="1:231" ht="12.75" hidden="1" customHeight="1" x14ac:dyDescent="0.25">
      <c r="A845" s="110"/>
      <c r="B845" s="110"/>
      <c r="C845" s="107"/>
      <c r="D845" s="108"/>
      <c r="E845" s="109"/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Y845" s="107"/>
      <c r="Z845" s="107"/>
      <c r="AA845" s="107"/>
      <c r="AB845" s="110"/>
      <c r="AC845" s="110"/>
      <c r="AD845" s="107"/>
      <c r="AE845" s="107"/>
      <c r="AF845" s="107"/>
      <c r="AG845" s="107"/>
      <c r="AH845" s="107"/>
      <c r="AI845" s="107"/>
      <c r="AJ845" s="110"/>
      <c r="AK845" s="110"/>
      <c r="AL845" s="107"/>
      <c r="AM845" s="107"/>
      <c r="AN845" s="110"/>
      <c r="AO845" s="110"/>
      <c r="AP845" s="107"/>
      <c r="AQ845" s="107"/>
      <c r="AR845" s="107"/>
      <c r="AS845" s="107"/>
      <c r="AT845" s="107"/>
      <c r="AU845" s="111"/>
      <c r="AV845" s="111"/>
      <c r="AW845" s="111"/>
      <c r="AX845" s="111"/>
      <c r="AY845" s="111"/>
      <c r="AZ845" s="111"/>
      <c r="BA845" s="111"/>
      <c r="BB845" s="111"/>
      <c r="BC845" s="111"/>
      <c r="BD845" s="111"/>
      <c r="BH845" s="112"/>
      <c r="BI845" s="111"/>
      <c r="BJ845" s="112"/>
      <c r="BK845" s="112"/>
      <c r="BL845" s="111"/>
      <c r="BM845" s="112"/>
      <c r="BN845" s="112"/>
      <c r="BO845" s="111"/>
      <c r="BP845" s="112"/>
      <c r="BQ845" s="112"/>
      <c r="BR845" s="111"/>
      <c r="BU845" s="112"/>
      <c r="BV845" s="107"/>
      <c r="BW845" s="107"/>
      <c r="BX845" s="107"/>
      <c r="BY845" s="107"/>
      <c r="BZ845" s="107"/>
      <c r="CA845" s="107"/>
      <c r="CB845" s="107"/>
      <c r="CC845" s="107"/>
      <c r="CD845" s="107"/>
      <c r="CE845" s="107"/>
      <c r="CH845" s="112"/>
      <c r="CI845" s="107"/>
      <c r="CJ845" s="107"/>
      <c r="CK845" s="107"/>
      <c r="CL845" s="107"/>
      <c r="CM845" s="107"/>
      <c r="CN845" s="107"/>
      <c r="CO845" s="107"/>
      <c r="CP845" s="107"/>
      <c r="CQ845" s="107"/>
      <c r="CR845" s="107"/>
      <c r="CS845" s="107"/>
      <c r="CT845" s="107"/>
      <c r="CU845" s="107"/>
      <c r="CV845" s="107"/>
      <c r="CW845" s="107"/>
      <c r="CX845" s="112"/>
      <c r="CY845" s="107"/>
      <c r="CZ845" s="107"/>
      <c r="DA845" s="112"/>
      <c r="DB845" s="107"/>
      <c r="DC845" s="107"/>
      <c r="DD845" s="112"/>
      <c r="DE845" s="107"/>
      <c r="DF845" s="107"/>
      <c r="DH845" s="112"/>
      <c r="DI845" s="107"/>
      <c r="DJ845" s="107"/>
      <c r="DK845" s="112"/>
      <c r="DL845" s="107"/>
      <c r="DM845" s="107"/>
      <c r="DN845" s="112"/>
      <c r="DO845" s="107"/>
      <c r="DQ845" s="112"/>
      <c r="DR845" s="107"/>
      <c r="DU845" s="112"/>
      <c r="DV845" s="107"/>
      <c r="DW845" s="107"/>
      <c r="DX845" s="112"/>
      <c r="DY845" s="107"/>
      <c r="EA845" s="112"/>
      <c r="EB845" s="107"/>
      <c r="ED845" s="112"/>
      <c r="EE845" s="107"/>
      <c r="EH845" s="112"/>
      <c r="EI845" s="107"/>
      <c r="EJ845" s="107"/>
      <c r="EK845" s="112"/>
      <c r="EL845" s="107"/>
      <c r="EN845" s="112"/>
      <c r="EO845" s="107"/>
      <c r="EQ845" s="112"/>
      <c r="ER845" s="107"/>
      <c r="ET845" s="112"/>
      <c r="EU845" s="107"/>
      <c r="EW845" s="112"/>
      <c r="EX845" s="107"/>
      <c r="EZ845" s="112"/>
      <c r="FA845" s="107"/>
      <c r="FC845" s="112"/>
      <c r="FD845" s="107"/>
      <c r="FG845" s="112"/>
      <c r="FH845" s="107"/>
      <c r="FI845" s="107"/>
      <c r="FJ845" s="112"/>
      <c r="FK845" s="107"/>
      <c r="FM845" s="53"/>
      <c r="FN845" s="112"/>
      <c r="FO845" s="107"/>
      <c r="FP845" s="107"/>
      <c r="FQ845" s="112"/>
      <c r="FR845" s="107"/>
      <c r="FS845" s="53"/>
      <c r="FT845" s="107"/>
      <c r="FU845" s="107"/>
      <c r="FV845" s="107"/>
      <c r="FW845" s="107"/>
      <c r="FX845" s="107"/>
      <c r="FY845" s="107"/>
      <c r="FZ845" s="107"/>
      <c r="GA845" s="107"/>
      <c r="GB845" s="53"/>
      <c r="GC845" s="107"/>
      <c r="GD845" s="107"/>
      <c r="GE845" s="270"/>
      <c r="GF845" s="270"/>
      <c r="GG845" s="270"/>
      <c r="GH845" s="270"/>
      <c r="GI845" s="270"/>
      <c r="GJ845" s="270"/>
      <c r="GK845" s="270"/>
      <c r="GL845" s="53"/>
      <c r="GM845" s="53"/>
      <c r="GN845" s="53"/>
      <c r="HK845" s="115"/>
      <c r="HL845" s="115"/>
      <c r="HN845" s="116"/>
      <c r="HO845" s="116"/>
      <c r="HP845" s="116"/>
      <c r="HQ845" s="117"/>
      <c r="HR845" s="118"/>
      <c r="HS845" s="105"/>
      <c r="HT845" s="119"/>
      <c r="HU845" s="119"/>
      <c r="HV845" s="119"/>
      <c r="HW845" s="119"/>
    </row>
    <row r="846" spans="1:231" ht="12.75" hidden="1" customHeight="1" x14ac:dyDescent="0.25">
      <c r="A846" s="110"/>
      <c r="B846" s="110"/>
      <c r="C846" s="107"/>
      <c r="D846" s="108"/>
      <c r="E846" s="109"/>
      <c r="F846" s="107"/>
      <c r="G846" s="107"/>
      <c r="H846" s="107"/>
      <c r="I846" s="107"/>
      <c r="J846" s="107"/>
      <c r="K846" s="107"/>
      <c r="L846" s="107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Y846" s="107"/>
      <c r="Z846" s="107"/>
      <c r="AA846" s="107"/>
      <c r="AB846" s="110"/>
      <c r="AC846" s="110"/>
      <c r="AD846" s="107"/>
      <c r="AE846" s="107"/>
      <c r="AF846" s="107"/>
      <c r="AG846" s="107"/>
      <c r="AH846" s="107"/>
      <c r="AI846" s="107"/>
      <c r="AJ846" s="110"/>
      <c r="AK846" s="110"/>
      <c r="AL846" s="107"/>
      <c r="AM846" s="107"/>
      <c r="AN846" s="110"/>
      <c r="AO846" s="110"/>
      <c r="AP846" s="107"/>
      <c r="AQ846" s="107"/>
      <c r="AR846" s="107"/>
      <c r="AS846" s="107"/>
      <c r="AT846" s="107"/>
      <c r="AU846" s="111"/>
      <c r="AV846" s="111"/>
      <c r="AW846" s="111"/>
      <c r="AX846" s="111"/>
      <c r="AY846" s="111"/>
      <c r="AZ846" s="111"/>
      <c r="BA846" s="111"/>
      <c r="BB846" s="111"/>
      <c r="BC846" s="111"/>
      <c r="BD846" s="111"/>
      <c r="BE846" s="111"/>
      <c r="BF846" s="111"/>
      <c r="BG846" s="107"/>
      <c r="BH846" s="112"/>
      <c r="BI846" s="111"/>
      <c r="BJ846" s="112"/>
      <c r="BK846" s="112"/>
      <c r="BL846" s="111"/>
      <c r="BM846" s="112"/>
      <c r="BN846" s="112"/>
      <c r="BO846" s="111"/>
      <c r="BP846" s="112"/>
      <c r="BQ846" s="112"/>
      <c r="BR846" s="111"/>
      <c r="BS846" s="107"/>
      <c r="BT846" s="107"/>
      <c r="BU846" s="112"/>
      <c r="BV846" s="107"/>
      <c r="BW846" s="107"/>
      <c r="BX846" s="107"/>
      <c r="BY846" s="107"/>
      <c r="BZ846" s="107"/>
      <c r="CA846" s="107"/>
      <c r="CB846" s="107"/>
      <c r="CC846" s="107"/>
      <c r="CD846" s="107"/>
      <c r="CE846" s="107"/>
      <c r="CF846" s="107"/>
      <c r="CG846" s="107"/>
      <c r="CH846" s="107"/>
      <c r="CI846" s="107"/>
      <c r="CJ846" s="107"/>
      <c r="CK846" s="107"/>
      <c r="CL846" s="107"/>
      <c r="CM846" s="107"/>
      <c r="CN846" s="107"/>
      <c r="CO846" s="107"/>
      <c r="CP846" s="107"/>
      <c r="CQ846" s="107"/>
      <c r="CR846" s="107"/>
      <c r="CS846" s="107"/>
      <c r="CT846" s="107"/>
      <c r="CU846" s="107"/>
      <c r="CV846" s="107"/>
      <c r="CW846" s="107"/>
      <c r="CX846" s="112"/>
      <c r="CY846" s="107"/>
      <c r="CZ846" s="107"/>
      <c r="DA846" s="112"/>
      <c r="DB846" s="107"/>
      <c r="DC846" s="107"/>
      <c r="DD846" s="112"/>
      <c r="DE846" s="107"/>
      <c r="DF846" s="107"/>
      <c r="DH846" s="112"/>
      <c r="DI846" s="107"/>
      <c r="DJ846" s="107"/>
      <c r="DK846" s="112"/>
      <c r="DL846" s="107"/>
      <c r="DM846" s="107"/>
      <c r="DN846" s="112"/>
      <c r="DO846" s="107"/>
      <c r="DQ846" s="112"/>
      <c r="DR846" s="107"/>
      <c r="DU846" s="112"/>
      <c r="DV846" s="107"/>
      <c r="DW846" s="107"/>
      <c r="DX846" s="112"/>
      <c r="DY846" s="107"/>
      <c r="EA846" s="112"/>
      <c r="EB846" s="107"/>
      <c r="ED846" s="112"/>
      <c r="EE846" s="107"/>
      <c r="EG846" s="107"/>
      <c r="EH846" s="112"/>
      <c r="EI846" s="107"/>
      <c r="EJ846" s="107"/>
      <c r="EK846" s="112"/>
      <c r="EL846" s="107"/>
      <c r="EN846" s="112"/>
      <c r="EO846" s="107"/>
      <c r="EQ846" s="112"/>
      <c r="ER846" s="107"/>
      <c r="ET846" s="112"/>
      <c r="EU846" s="107"/>
      <c r="EW846" s="112"/>
      <c r="EX846" s="107"/>
      <c r="EZ846" s="112"/>
      <c r="FA846" s="107"/>
      <c r="FC846" s="112"/>
      <c r="FD846" s="107"/>
      <c r="FG846" s="112"/>
      <c r="FH846" s="107"/>
      <c r="FI846" s="107"/>
      <c r="FJ846" s="112"/>
      <c r="FK846" s="107"/>
      <c r="FM846" s="53"/>
      <c r="FN846" s="112"/>
      <c r="FO846" s="107"/>
      <c r="FP846" s="107"/>
      <c r="FQ846" s="112"/>
      <c r="FR846" s="107"/>
      <c r="FS846" s="107"/>
      <c r="FT846" s="107"/>
      <c r="FU846" s="107"/>
      <c r="FV846" s="107"/>
      <c r="FW846" s="107"/>
      <c r="FX846" s="107"/>
      <c r="FY846" s="107"/>
      <c r="FZ846" s="107"/>
      <c r="GA846" s="107"/>
      <c r="GB846" s="53"/>
      <c r="GC846" s="107"/>
      <c r="GD846" s="107"/>
      <c r="GE846" s="270"/>
      <c r="GF846" s="270"/>
      <c r="GG846" s="270"/>
      <c r="GH846" s="270"/>
      <c r="GI846" s="270"/>
      <c r="GJ846" s="270"/>
      <c r="GK846" s="270"/>
      <c r="GL846" s="53"/>
      <c r="GM846" s="53"/>
      <c r="GN846" s="53"/>
      <c r="HK846" s="115"/>
      <c r="HL846" s="115"/>
      <c r="HN846" s="116"/>
      <c r="HO846" s="116"/>
      <c r="HP846" s="116"/>
      <c r="HQ846" s="117"/>
      <c r="HR846" s="118"/>
      <c r="HS846" s="105"/>
      <c r="HT846" s="119"/>
      <c r="HU846" s="119"/>
      <c r="HV846" s="119"/>
      <c r="HW846" s="119"/>
    </row>
    <row r="847" spans="1:231" ht="12.75" hidden="1" customHeight="1" x14ac:dyDescent="0.25">
      <c r="A847" s="110"/>
      <c r="B847" s="110"/>
      <c r="C847" s="107"/>
      <c r="D847" s="108"/>
      <c r="E847" s="109"/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Y847" s="107"/>
      <c r="Z847" s="107"/>
      <c r="AA847" s="107"/>
      <c r="AB847" s="110"/>
      <c r="AC847" s="110"/>
      <c r="AD847" s="107"/>
      <c r="AE847" s="107"/>
      <c r="AF847" s="107"/>
      <c r="AG847" s="107"/>
      <c r="AH847" s="107"/>
      <c r="AI847" s="107"/>
      <c r="AJ847" s="110"/>
      <c r="AK847" s="110"/>
      <c r="AL847" s="107"/>
      <c r="AM847" s="107"/>
      <c r="AN847" s="110"/>
      <c r="AO847" s="110"/>
      <c r="AP847" s="107"/>
      <c r="AQ847" s="107"/>
      <c r="AR847" s="107"/>
      <c r="AS847" s="107"/>
      <c r="AT847" s="107"/>
      <c r="AU847" s="111"/>
      <c r="AV847" s="111"/>
      <c r="AW847" s="111"/>
      <c r="AX847" s="111"/>
      <c r="AY847" s="111"/>
      <c r="AZ847" s="111"/>
      <c r="BA847" s="111"/>
      <c r="BB847" s="111"/>
      <c r="BC847" s="111"/>
      <c r="BD847" s="111"/>
      <c r="BE847" s="111"/>
      <c r="BF847" s="111"/>
      <c r="BG847" s="107"/>
      <c r="BH847" s="112"/>
      <c r="BI847" s="111"/>
      <c r="BJ847" s="112"/>
      <c r="BK847" s="112"/>
      <c r="BL847" s="111"/>
      <c r="BM847" s="112"/>
      <c r="BN847" s="112"/>
      <c r="BO847" s="111"/>
      <c r="BP847" s="112"/>
      <c r="BQ847" s="112"/>
      <c r="BR847" s="111"/>
      <c r="BS847" s="107"/>
      <c r="BT847" s="107"/>
      <c r="BU847" s="112"/>
      <c r="BV847" s="107"/>
      <c r="BW847" s="107"/>
      <c r="BX847" s="107"/>
      <c r="BY847" s="107"/>
      <c r="BZ847" s="107"/>
      <c r="CA847" s="107"/>
      <c r="CB847" s="107"/>
      <c r="CC847" s="107"/>
      <c r="CD847" s="107"/>
      <c r="CE847" s="107"/>
      <c r="CF847" s="107"/>
      <c r="CG847" s="107"/>
      <c r="CH847" s="107"/>
      <c r="CI847" s="107"/>
      <c r="CJ847" s="107"/>
      <c r="CK847" s="107"/>
      <c r="CL847" s="107"/>
      <c r="CM847" s="107"/>
      <c r="CN847" s="107"/>
      <c r="CO847" s="107"/>
      <c r="CP847" s="107"/>
      <c r="CQ847" s="107"/>
      <c r="CR847" s="107"/>
      <c r="CS847" s="107"/>
      <c r="CT847" s="107"/>
      <c r="CU847" s="107"/>
      <c r="CV847" s="107"/>
      <c r="CW847" s="107"/>
      <c r="CX847" s="112"/>
      <c r="CY847" s="107"/>
      <c r="CZ847" s="107"/>
      <c r="DA847" s="112"/>
      <c r="DB847" s="107"/>
      <c r="DC847" s="107"/>
      <c r="DD847" s="112"/>
      <c r="DE847" s="107"/>
      <c r="DF847" s="107"/>
      <c r="DH847" s="112"/>
      <c r="DI847" s="107"/>
      <c r="DJ847" s="107"/>
      <c r="DK847" s="112"/>
      <c r="DL847" s="107"/>
      <c r="DM847" s="107"/>
      <c r="DN847" s="112"/>
      <c r="DO847" s="107"/>
      <c r="DQ847" s="112"/>
      <c r="DR847" s="107"/>
      <c r="DU847" s="112"/>
      <c r="DV847" s="107"/>
      <c r="DW847" s="107"/>
      <c r="DX847" s="112"/>
      <c r="DY847" s="107"/>
      <c r="EA847" s="112"/>
      <c r="EB847" s="107"/>
      <c r="ED847" s="112"/>
      <c r="EE847" s="107"/>
      <c r="EG847" s="107"/>
      <c r="EH847" s="112"/>
      <c r="EI847" s="107"/>
      <c r="EJ847" s="107"/>
      <c r="EK847" s="112"/>
      <c r="EL847" s="107"/>
      <c r="EN847" s="112"/>
      <c r="EO847" s="107"/>
      <c r="EQ847" s="112"/>
      <c r="ER847" s="107"/>
      <c r="ET847" s="112"/>
      <c r="EU847" s="107"/>
      <c r="EW847" s="112"/>
      <c r="EX847" s="107"/>
      <c r="EZ847" s="112"/>
      <c r="FA847" s="107"/>
      <c r="FC847" s="112"/>
      <c r="FD847" s="107"/>
      <c r="FG847" s="112"/>
      <c r="FH847" s="107"/>
      <c r="FI847" s="107"/>
      <c r="FJ847" s="112"/>
      <c r="FK847" s="107"/>
      <c r="FM847" s="53"/>
      <c r="FN847" s="112"/>
      <c r="FO847" s="107"/>
      <c r="FP847" s="107"/>
      <c r="FQ847" s="112"/>
      <c r="FR847" s="107"/>
      <c r="FS847" s="107"/>
      <c r="FT847" s="107"/>
      <c r="FU847" s="107"/>
      <c r="FV847" s="107"/>
      <c r="FW847" s="107"/>
      <c r="FX847" s="107"/>
      <c r="FY847" s="107"/>
      <c r="FZ847" s="107"/>
      <c r="GA847" s="107"/>
      <c r="GB847" s="53"/>
      <c r="GC847" s="107"/>
      <c r="GD847" s="107"/>
      <c r="GE847" s="270"/>
      <c r="GF847" s="270"/>
      <c r="GG847" s="270"/>
      <c r="GH847" s="270"/>
      <c r="GI847" s="270"/>
      <c r="GJ847" s="270"/>
      <c r="GK847" s="270"/>
      <c r="GL847" s="53"/>
      <c r="GM847" s="53"/>
      <c r="GN847" s="53"/>
      <c r="HK847" s="115"/>
      <c r="HL847" s="115"/>
      <c r="HN847" s="116"/>
      <c r="HO847" s="116"/>
      <c r="HP847" s="116"/>
      <c r="HQ847" s="117"/>
      <c r="HR847" s="118"/>
      <c r="HS847" s="105"/>
      <c r="HT847" s="119"/>
      <c r="HU847" s="119"/>
      <c r="HV847" s="119"/>
      <c r="HW847" s="119"/>
    </row>
    <row r="848" spans="1:231" ht="12.75" hidden="1" customHeight="1" x14ac:dyDescent="0.25">
      <c r="A848" s="110"/>
      <c r="B848" s="110"/>
      <c r="C848" s="107"/>
      <c r="D848" s="108"/>
      <c r="E848" s="109"/>
      <c r="F848" s="107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Y848" s="107"/>
      <c r="Z848" s="107"/>
      <c r="AA848" s="107"/>
      <c r="AB848" s="110"/>
      <c r="AC848" s="110"/>
      <c r="AD848" s="107"/>
      <c r="AE848" s="107"/>
      <c r="AF848" s="107"/>
      <c r="AG848" s="107"/>
      <c r="AH848" s="107"/>
      <c r="AI848" s="107"/>
      <c r="AJ848" s="110"/>
      <c r="AK848" s="110"/>
      <c r="AL848" s="107"/>
      <c r="AM848" s="107"/>
      <c r="AN848" s="110"/>
      <c r="AO848" s="110"/>
      <c r="AP848" s="107"/>
      <c r="AQ848" s="107"/>
      <c r="AR848" s="107"/>
      <c r="AS848" s="107"/>
      <c r="AT848" s="107"/>
      <c r="AU848" s="111"/>
      <c r="AV848" s="111"/>
      <c r="AW848" s="111"/>
      <c r="AX848" s="111"/>
      <c r="AY848" s="111"/>
      <c r="AZ848" s="111"/>
      <c r="BA848" s="111"/>
      <c r="BB848" s="111"/>
      <c r="BC848" s="111"/>
      <c r="BD848" s="111"/>
      <c r="BH848" s="112"/>
      <c r="BI848" s="111"/>
      <c r="BJ848" s="112"/>
      <c r="BK848" s="112"/>
      <c r="BL848" s="111"/>
      <c r="BM848" s="112"/>
      <c r="BN848" s="112"/>
      <c r="BO848" s="111"/>
      <c r="BP848" s="112"/>
      <c r="BQ848" s="112"/>
      <c r="BR848" s="111"/>
      <c r="BU848" s="112"/>
      <c r="BV848" s="107"/>
      <c r="BW848" s="107"/>
      <c r="BX848" s="107"/>
      <c r="BY848" s="107"/>
      <c r="BZ848" s="107"/>
      <c r="CA848" s="107"/>
      <c r="CB848" s="107"/>
      <c r="CC848" s="107"/>
      <c r="CD848" s="107"/>
      <c r="CE848" s="107"/>
      <c r="CH848" s="112"/>
      <c r="CI848" s="107"/>
      <c r="CJ848" s="107"/>
      <c r="CK848" s="107"/>
      <c r="CL848" s="107"/>
      <c r="CM848" s="107"/>
      <c r="CN848" s="107"/>
      <c r="CO848" s="107"/>
      <c r="CP848" s="107"/>
      <c r="CQ848" s="107"/>
      <c r="CR848" s="107"/>
      <c r="CS848" s="107"/>
      <c r="CT848" s="107"/>
      <c r="CU848" s="107"/>
      <c r="CV848" s="107"/>
      <c r="CW848" s="107"/>
      <c r="CX848" s="112"/>
      <c r="CY848" s="107"/>
      <c r="CZ848" s="107"/>
      <c r="DA848" s="112"/>
      <c r="DB848" s="107"/>
      <c r="DC848" s="107"/>
      <c r="DD848" s="112"/>
      <c r="DE848" s="107"/>
      <c r="DF848" s="107"/>
      <c r="DH848" s="112"/>
      <c r="DI848" s="107"/>
      <c r="DJ848" s="107"/>
      <c r="DK848" s="112"/>
      <c r="DL848" s="107"/>
      <c r="DM848" s="107"/>
      <c r="DN848" s="112"/>
      <c r="DO848" s="107"/>
      <c r="DQ848" s="112"/>
      <c r="DR848" s="107"/>
      <c r="DU848" s="112"/>
      <c r="DV848" s="107"/>
      <c r="DW848" s="107"/>
      <c r="DX848" s="112"/>
      <c r="DY848" s="107"/>
      <c r="EA848" s="112"/>
      <c r="EB848" s="107"/>
      <c r="ED848" s="112"/>
      <c r="EE848" s="107"/>
      <c r="EH848" s="112"/>
      <c r="EI848" s="107"/>
      <c r="EJ848" s="107"/>
      <c r="EK848" s="112"/>
      <c r="EL848" s="107"/>
      <c r="EN848" s="112"/>
      <c r="EO848" s="107"/>
      <c r="EQ848" s="112"/>
      <c r="ER848" s="107"/>
      <c r="ET848" s="112"/>
      <c r="EU848" s="107"/>
      <c r="EW848" s="112"/>
      <c r="EX848" s="107"/>
      <c r="EZ848" s="112"/>
      <c r="FA848" s="107"/>
      <c r="FC848" s="112"/>
      <c r="FD848" s="107"/>
      <c r="FG848" s="112"/>
      <c r="FH848" s="107"/>
      <c r="FI848" s="107"/>
      <c r="FJ848" s="112"/>
      <c r="FK848" s="107"/>
      <c r="FM848" s="53"/>
      <c r="FN848" s="112"/>
      <c r="FO848" s="107"/>
      <c r="FP848" s="107"/>
      <c r="FQ848" s="112"/>
      <c r="FR848" s="107"/>
      <c r="FS848" s="53"/>
      <c r="FT848" s="107"/>
      <c r="FU848" s="107"/>
      <c r="FV848" s="107"/>
      <c r="FW848" s="107"/>
      <c r="FX848" s="107"/>
      <c r="FY848" s="107"/>
      <c r="FZ848" s="107"/>
      <c r="GA848" s="107"/>
      <c r="GB848" s="53"/>
      <c r="GC848" s="107"/>
      <c r="GD848" s="107"/>
      <c r="GE848" s="270"/>
      <c r="GF848" s="270"/>
      <c r="GG848" s="270"/>
      <c r="GH848" s="270"/>
      <c r="GI848" s="270"/>
      <c r="GJ848" s="270"/>
      <c r="GK848" s="270"/>
      <c r="GL848" s="53"/>
      <c r="GM848" s="53"/>
      <c r="GN848" s="53"/>
      <c r="HK848" s="115"/>
      <c r="HL848" s="115"/>
      <c r="HN848" s="116"/>
      <c r="HO848" s="116"/>
      <c r="HP848" s="116"/>
      <c r="HQ848" s="117"/>
      <c r="HR848" s="118"/>
      <c r="HS848" s="105"/>
      <c r="HT848" s="119"/>
      <c r="HU848" s="119"/>
      <c r="HV848" s="119"/>
      <c r="HW848" s="119"/>
    </row>
    <row r="849" spans="1:231" hidden="1" x14ac:dyDescent="0.25">
      <c r="A849" s="110"/>
      <c r="B849" s="110"/>
      <c r="C849" s="107"/>
      <c r="D849" s="108"/>
      <c r="E849" s="109"/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Y849" s="107"/>
      <c r="Z849" s="107"/>
      <c r="AA849" s="107"/>
      <c r="AB849" s="110"/>
      <c r="AC849" s="110"/>
      <c r="AD849" s="107"/>
      <c r="AE849" s="107"/>
      <c r="AF849" s="107"/>
      <c r="AG849" s="107"/>
      <c r="AH849" s="107"/>
      <c r="AI849" s="107"/>
      <c r="AJ849" s="110"/>
      <c r="AK849" s="110"/>
      <c r="AL849" s="107"/>
      <c r="AM849" s="107"/>
      <c r="AN849" s="110"/>
      <c r="AO849" s="110"/>
      <c r="AP849" s="107"/>
      <c r="AQ849" s="107"/>
      <c r="AR849" s="107"/>
      <c r="AS849" s="107"/>
      <c r="AT849" s="107"/>
      <c r="AU849" s="111"/>
      <c r="AV849" s="111"/>
      <c r="AW849" s="111"/>
      <c r="AX849" s="111"/>
      <c r="AY849" s="111"/>
      <c r="AZ849" s="111"/>
      <c r="BA849" s="111"/>
      <c r="BB849" s="111"/>
      <c r="BC849" s="111"/>
      <c r="BD849" s="111"/>
      <c r="BH849" s="112"/>
      <c r="BI849" s="111"/>
      <c r="BJ849" s="112"/>
      <c r="BK849" s="112"/>
      <c r="BL849" s="111"/>
      <c r="BM849" s="112"/>
      <c r="BN849" s="112"/>
      <c r="BO849" s="111"/>
      <c r="BP849" s="112"/>
      <c r="BQ849" s="112"/>
      <c r="BR849" s="111"/>
      <c r="BU849" s="112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H849" s="112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12"/>
      <c r="CY849" s="107"/>
      <c r="CZ849" s="107"/>
      <c r="DA849" s="112"/>
      <c r="DB849" s="107"/>
      <c r="DC849" s="107"/>
      <c r="DD849" s="112"/>
      <c r="DE849" s="107"/>
      <c r="DF849" s="107"/>
      <c r="DH849" s="112"/>
      <c r="DI849" s="107"/>
      <c r="DJ849" s="107"/>
      <c r="DK849" s="112"/>
      <c r="DL849" s="107"/>
      <c r="DM849" s="107"/>
      <c r="DN849" s="112"/>
      <c r="DO849" s="107"/>
      <c r="DQ849" s="112"/>
      <c r="DR849" s="107"/>
      <c r="DU849" s="112"/>
      <c r="DV849" s="107"/>
      <c r="DW849" s="107"/>
      <c r="DX849" s="112"/>
      <c r="DY849" s="107"/>
      <c r="EA849" s="112"/>
      <c r="EB849" s="107"/>
      <c r="ED849" s="112"/>
      <c r="EE849" s="107"/>
      <c r="EH849" s="112"/>
      <c r="EI849" s="107"/>
      <c r="EJ849" s="107"/>
      <c r="EK849" s="112"/>
      <c r="EL849" s="107"/>
      <c r="EN849" s="112"/>
      <c r="EO849" s="107"/>
      <c r="EQ849" s="112"/>
      <c r="ER849" s="107"/>
      <c r="ET849" s="112"/>
      <c r="EU849" s="107"/>
      <c r="EW849" s="112"/>
      <c r="EX849" s="107"/>
      <c r="EZ849" s="112"/>
      <c r="FA849" s="107"/>
      <c r="FC849" s="112"/>
      <c r="FD849" s="107"/>
      <c r="FG849" s="112"/>
      <c r="FH849" s="107"/>
      <c r="FI849" s="107"/>
      <c r="FJ849" s="112"/>
      <c r="FK849" s="107"/>
      <c r="FM849" s="53"/>
      <c r="FN849" s="112"/>
      <c r="FO849" s="107"/>
      <c r="FP849" s="107"/>
      <c r="FQ849" s="112"/>
      <c r="FR849" s="107"/>
      <c r="FS849" s="53"/>
      <c r="FT849" s="107"/>
      <c r="FU849" s="107"/>
      <c r="FV849" s="107"/>
      <c r="FW849" s="107"/>
      <c r="FX849" s="107"/>
      <c r="FY849" s="107"/>
      <c r="FZ849" s="107"/>
      <c r="GA849" s="107"/>
      <c r="GB849" s="53"/>
      <c r="GC849" s="107"/>
      <c r="GD849" s="107"/>
      <c r="GE849" s="270"/>
      <c r="GF849" s="270"/>
      <c r="GG849" s="270"/>
      <c r="GH849" s="270"/>
      <c r="GI849" s="270"/>
      <c r="GJ849" s="270"/>
      <c r="GK849" s="270"/>
      <c r="GL849" s="53"/>
      <c r="GM849" s="53"/>
      <c r="GN849" s="53"/>
      <c r="HK849" s="115"/>
      <c r="HL849" s="115"/>
      <c r="HN849" s="116"/>
      <c r="HO849" s="116"/>
      <c r="HP849" s="116"/>
      <c r="HQ849" s="117"/>
      <c r="HR849" s="118"/>
      <c r="HS849" s="105"/>
      <c r="HT849" s="119"/>
      <c r="HU849" s="119"/>
      <c r="HV849" s="119"/>
      <c r="HW849" s="119"/>
    </row>
    <row r="850" spans="1:231" hidden="1" x14ac:dyDescent="0.25">
      <c r="A850" s="110"/>
      <c r="B850" s="110"/>
      <c r="C850" s="107"/>
      <c r="D850" s="108"/>
      <c r="E850" s="109"/>
      <c r="F850" s="107"/>
      <c r="G850" s="107"/>
      <c r="H850" s="107"/>
      <c r="I850" s="107"/>
      <c r="J850" s="107"/>
      <c r="K850" s="107"/>
      <c r="L850" s="107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Y850" s="107"/>
      <c r="Z850" s="107"/>
      <c r="AA850" s="107"/>
      <c r="AB850" s="110"/>
      <c r="AC850" s="110"/>
      <c r="AD850" s="107"/>
      <c r="AE850" s="107"/>
      <c r="AF850" s="107"/>
      <c r="AG850" s="107"/>
      <c r="AH850" s="107"/>
      <c r="AI850" s="107"/>
      <c r="AJ850" s="110"/>
      <c r="AK850" s="110"/>
      <c r="AL850" s="107"/>
      <c r="AM850" s="107"/>
      <c r="AN850" s="110"/>
      <c r="AO850" s="110"/>
      <c r="AP850" s="107"/>
      <c r="AQ850" s="107"/>
      <c r="AR850" s="107"/>
      <c r="AS850" s="107"/>
      <c r="AT850" s="107"/>
      <c r="AU850" s="111"/>
      <c r="AV850" s="111"/>
      <c r="AW850" s="111"/>
      <c r="AX850" s="111"/>
      <c r="AY850" s="111"/>
      <c r="AZ850" s="111"/>
      <c r="BA850" s="111"/>
      <c r="BB850" s="111"/>
      <c r="BC850" s="111"/>
      <c r="BD850" s="111"/>
      <c r="BH850" s="112"/>
      <c r="BI850" s="111"/>
      <c r="BJ850" s="112"/>
      <c r="BK850" s="112"/>
      <c r="BL850" s="111"/>
      <c r="BM850" s="112"/>
      <c r="BN850" s="112"/>
      <c r="BO850" s="111"/>
      <c r="BP850" s="112"/>
      <c r="BQ850" s="112"/>
      <c r="BR850" s="111"/>
      <c r="BU850" s="112"/>
      <c r="BV850" s="107"/>
      <c r="BW850" s="107"/>
      <c r="BX850" s="107"/>
      <c r="BY850" s="107"/>
      <c r="BZ850" s="107"/>
      <c r="CA850" s="107"/>
      <c r="CB850" s="107"/>
      <c r="CC850" s="107"/>
      <c r="CD850" s="107"/>
      <c r="CE850" s="107"/>
      <c r="CH850" s="112"/>
      <c r="CI850" s="107"/>
      <c r="CJ850" s="107"/>
      <c r="CK850" s="107"/>
      <c r="CL850" s="107"/>
      <c r="CM850" s="107"/>
      <c r="CN850" s="107"/>
      <c r="CO850" s="107"/>
      <c r="CP850" s="107"/>
      <c r="CQ850" s="107"/>
      <c r="CR850" s="107"/>
      <c r="CS850" s="107"/>
      <c r="CT850" s="107"/>
      <c r="CU850" s="107"/>
      <c r="CV850" s="107"/>
      <c r="CW850" s="107"/>
      <c r="CX850" s="112"/>
      <c r="CY850" s="107"/>
      <c r="CZ850" s="107"/>
      <c r="DA850" s="112"/>
      <c r="DB850" s="107"/>
      <c r="DC850" s="107"/>
      <c r="DD850" s="112"/>
      <c r="DE850" s="107"/>
      <c r="DF850" s="107"/>
      <c r="DH850" s="112"/>
      <c r="DI850" s="107"/>
      <c r="DJ850" s="107"/>
      <c r="DK850" s="112"/>
      <c r="DL850" s="107"/>
      <c r="DM850" s="107"/>
      <c r="DN850" s="112"/>
      <c r="DO850" s="107"/>
      <c r="DQ850" s="112"/>
      <c r="DR850" s="107"/>
      <c r="DU850" s="112"/>
      <c r="DV850" s="107"/>
      <c r="DW850" s="107"/>
      <c r="DX850" s="112"/>
      <c r="DY850" s="107"/>
      <c r="EA850" s="112"/>
      <c r="EB850" s="107"/>
      <c r="ED850" s="112"/>
      <c r="EE850" s="107"/>
      <c r="EH850" s="112"/>
      <c r="EI850" s="107"/>
      <c r="EJ850" s="107"/>
      <c r="EK850" s="112"/>
      <c r="EL850" s="107"/>
      <c r="EN850" s="112"/>
      <c r="EO850" s="107"/>
      <c r="EQ850" s="112"/>
      <c r="ER850" s="107"/>
      <c r="ET850" s="112"/>
      <c r="EU850" s="107"/>
      <c r="EW850" s="112"/>
      <c r="EX850" s="107"/>
      <c r="EZ850" s="112"/>
      <c r="FA850" s="107"/>
      <c r="FC850" s="112"/>
      <c r="FD850" s="107"/>
      <c r="FG850" s="112"/>
      <c r="FH850" s="107"/>
      <c r="FI850" s="107"/>
      <c r="FJ850" s="112"/>
      <c r="FK850" s="107"/>
      <c r="FM850" s="53"/>
      <c r="FN850" s="112"/>
      <c r="FO850" s="107"/>
      <c r="FP850" s="107"/>
      <c r="FQ850" s="112"/>
      <c r="FR850" s="107"/>
      <c r="FS850" s="53"/>
      <c r="FT850" s="107"/>
      <c r="FU850" s="107"/>
      <c r="FV850" s="107"/>
      <c r="FW850" s="107"/>
      <c r="FX850" s="107"/>
      <c r="FY850" s="107"/>
      <c r="FZ850" s="107"/>
      <c r="GA850" s="107"/>
      <c r="GB850" s="53"/>
      <c r="GC850" s="107"/>
      <c r="GD850" s="107"/>
      <c r="GE850" s="270"/>
      <c r="GF850" s="270"/>
      <c r="GG850" s="270"/>
      <c r="GH850" s="270"/>
      <c r="GI850" s="270"/>
      <c r="GJ850" s="270"/>
      <c r="GK850" s="270"/>
      <c r="GL850" s="53"/>
      <c r="GM850" s="53"/>
      <c r="GN850" s="53"/>
      <c r="HK850" s="115"/>
      <c r="HL850" s="115"/>
      <c r="HN850" s="116"/>
      <c r="HO850" s="116"/>
      <c r="HP850" s="116"/>
      <c r="HQ850" s="117"/>
      <c r="HR850" s="118"/>
      <c r="HS850" s="105"/>
      <c r="HT850" s="119"/>
      <c r="HU850" s="119"/>
      <c r="HV850" s="119"/>
      <c r="HW850" s="119"/>
    </row>
    <row r="851" spans="1:231" hidden="1" x14ac:dyDescent="0.25">
      <c r="A851" s="110"/>
      <c r="B851" s="110"/>
      <c r="C851" s="107"/>
      <c r="D851" s="108"/>
      <c r="E851" s="109"/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Y851" s="107"/>
      <c r="Z851" s="107"/>
      <c r="AA851" s="107"/>
      <c r="AB851" s="110"/>
      <c r="AC851" s="110"/>
      <c r="AD851" s="107"/>
      <c r="AE851" s="107"/>
      <c r="AF851" s="107"/>
      <c r="AG851" s="107"/>
      <c r="AH851" s="107"/>
      <c r="AI851" s="107"/>
      <c r="AJ851" s="110"/>
      <c r="AK851" s="110"/>
      <c r="AL851" s="107"/>
      <c r="AM851" s="107"/>
      <c r="AN851" s="110"/>
      <c r="AO851" s="110"/>
      <c r="AP851" s="107"/>
      <c r="AQ851" s="107"/>
      <c r="AR851" s="107"/>
      <c r="AS851" s="107"/>
      <c r="AT851" s="107"/>
      <c r="AU851" s="111"/>
      <c r="AV851" s="111"/>
      <c r="AW851" s="111"/>
      <c r="AX851" s="111"/>
      <c r="AY851" s="111"/>
      <c r="AZ851" s="111"/>
      <c r="BA851" s="111"/>
      <c r="BB851" s="111"/>
      <c r="BC851" s="111"/>
      <c r="BD851" s="111"/>
      <c r="BH851" s="112"/>
      <c r="BI851" s="111"/>
      <c r="BJ851" s="112"/>
      <c r="BK851" s="112"/>
      <c r="BL851" s="111"/>
      <c r="BM851" s="112"/>
      <c r="BN851" s="112"/>
      <c r="BO851" s="111"/>
      <c r="BP851" s="112"/>
      <c r="BQ851" s="112"/>
      <c r="BR851" s="111"/>
      <c r="BU851" s="112"/>
      <c r="BV851" s="107"/>
      <c r="BW851" s="107"/>
      <c r="BX851" s="107"/>
      <c r="BY851" s="107"/>
      <c r="BZ851" s="107"/>
      <c r="CA851" s="107"/>
      <c r="CB851" s="107"/>
      <c r="CC851" s="107"/>
      <c r="CD851" s="107"/>
      <c r="CE851" s="107"/>
      <c r="CH851" s="112"/>
      <c r="CI851" s="107"/>
      <c r="CJ851" s="107"/>
      <c r="CK851" s="107"/>
      <c r="CL851" s="107"/>
      <c r="CM851" s="107"/>
      <c r="CN851" s="107"/>
      <c r="CO851" s="107"/>
      <c r="CP851" s="107"/>
      <c r="CQ851" s="107"/>
      <c r="CR851" s="107"/>
      <c r="CS851" s="107"/>
      <c r="CT851" s="107"/>
      <c r="CU851" s="107"/>
      <c r="CV851" s="107"/>
      <c r="CW851" s="107"/>
      <c r="CX851" s="112"/>
      <c r="CY851" s="107"/>
      <c r="CZ851" s="107"/>
      <c r="DA851" s="112"/>
      <c r="DB851" s="107"/>
      <c r="DC851" s="107"/>
      <c r="DD851" s="112"/>
      <c r="DE851" s="107"/>
      <c r="DF851" s="107"/>
      <c r="DH851" s="112"/>
      <c r="DI851" s="107"/>
      <c r="DJ851" s="107"/>
      <c r="DK851" s="112"/>
      <c r="DL851" s="107"/>
      <c r="DM851" s="107"/>
      <c r="DN851" s="112"/>
      <c r="DO851" s="107"/>
      <c r="DQ851" s="112"/>
      <c r="DR851" s="107"/>
      <c r="DU851" s="112"/>
      <c r="DV851" s="107"/>
      <c r="DW851" s="107"/>
      <c r="DX851" s="112"/>
      <c r="DY851" s="107"/>
      <c r="EA851" s="112"/>
      <c r="EB851" s="107"/>
      <c r="ED851" s="112"/>
      <c r="EE851" s="107"/>
      <c r="EH851" s="112"/>
      <c r="EI851" s="107"/>
      <c r="EJ851" s="107"/>
      <c r="EK851" s="112"/>
      <c r="EL851" s="107"/>
      <c r="EN851" s="112"/>
      <c r="EO851" s="107"/>
      <c r="EQ851" s="112"/>
      <c r="ER851" s="107"/>
      <c r="ET851" s="112"/>
      <c r="EU851" s="107"/>
      <c r="EW851" s="112"/>
      <c r="EX851" s="107"/>
      <c r="EZ851" s="112"/>
      <c r="FA851" s="107"/>
      <c r="FC851" s="112"/>
      <c r="FD851" s="107"/>
      <c r="FG851" s="112"/>
      <c r="FH851" s="107"/>
      <c r="FI851" s="107"/>
      <c r="FJ851" s="112"/>
      <c r="FK851" s="107"/>
      <c r="FM851" s="53"/>
      <c r="FN851" s="112"/>
      <c r="FO851" s="107"/>
      <c r="FP851" s="107"/>
      <c r="FQ851" s="112"/>
      <c r="FR851" s="107"/>
      <c r="FS851" s="53"/>
      <c r="FT851" s="107"/>
      <c r="FU851" s="107"/>
      <c r="FV851" s="107"/>
      <c r="FW851" s="107"/>
      <c r="FX851" s="107"/>
      <c r="FY851" s="107"/>
      <c r="FZ851" s="107"/>
      <c r="GA851" s="107"/>
      <c r="GB851" s="53"/>
      <c r="GC851" s="107"/>
      <c r="GD851" s="107"/>
      <c r="GE851" s="270"/>
      <c r="GF851" s="270"/>
      <c r="GG851" s="270"/>
      <c r="GH851" s="270"/>
      <c r="GI851" s="270"/>
      <c r="GJ851" s="270"/>
      <c r="GK851" s="270"/>
      <c r="GL851" s="53"/>
      <c r="GM851" s="53"/>
      <c r="GN851" s="53"/>
      <c r="HK851" s="115"/>
      <c r="HL851" s="115"/>
      <c r="HN851" s="116"/>
      <c r="HO851" s="116"/>
      <c r="HP851" s="116"/>
      <c r="HQ851" s="117"/>
      <c r="HR851" s="118"/>
      <c r="HS851" s="105"/>
      <c r="HT851" s="119"/>
      <c r="HU851" s="119"/>
      <c r="HV851" s="119"/>
      <c r="HW851" s="119"/>
    </row>
    <row r="852" spans="1:231" hidden="1" x14ac:dyDescent="0.25">
      <c r="A852" s="110"/>
      <c r="B852" s="110"/>
      <c r="C852" s="107"/>
      <c r="D852" s="108"/>
      <c r="E852" s="109"/>
      <c r="F852" s="107"/>
      <c r="G852" s="107"/>
      <c r="H852" s="107"/>
      <c r="I852" s="107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Y852" s="107"/>
      <c r="Z852" s="107"/>
      <c r="AA852" s="107"/>
      <c r="AB852" s="110"/>
      <c r="AC852" s="110"/>
      <c r="AD852" s="107"/>
      <c r="AE852" s="107"/>
      <c r="AF852" s="107"/>
      <c r="AG852" s="107"/>
      <c r="AH852" s="107"/>
      <c r="AI852" s="107"/>
      <c r="AJ852" s="110"/>
      <c r="AK852" s="110"/>
      <c r="AL852" s="107"/>
      <c r="AM852" s="107"/>
      <c r="AN852" s="110"/>
      <c r="AO852" s="110"/>
      <c r="AP852" s="107"/>
      <c r="AQ852" s="107"/>
      <c r="AR852" s="107"/>
      <c r="AS852" s="107"/>
      <c r="AT852" s="107"/>
      <c r="AU852" s="111"/>
      <c r="AV852" s="111"/>
      <c r="AW852" s="111"/>
      <c r="AX852" s="111"/>
      <c r="AY852" s="111"/>
      <c r="AZ852" s="111"/>
      <c r="BA852" s="111"/>
      <c r="BB852" s="111"/>
      <c r="BC852" s="111"/>
      <c r="BD852" s="111"/>
      <c r="BH852" s="112"/>
      <c r="BI852" s="111"/>
      <c r="BJ852" s="112"/>
      <c r="BK852" s="112"/>
      <c r="BL852" s="111"/>
      <c r="BM852" s="112"/>
      <c r="BN852" s="112"/>
      <c r="BO852" s="111"/>
      <c r="BP852" s="112"/>
      <c r="BQ852" s="112"/>
      <c r="BR852" s="111"/>
      <c r="BU852" s="112"/>
      <c r="BV852" s="107"/>
      <c r="BW852" s="107"/>
      <c r="BX852" s="107"/>
      <c r="BY852" s="107"/>
      <c r="BZ852" s="107"/>
      <c r="CA852" s="107"/>
      <c r="CB852" s="107"/>
      <c r="CC852" s="107"/>
      <c r="CD852" s="107"/>
      <c r="CE852" s="107"/>
      <c r="CH852" s="112"/>
      <c r="CI852" s="107"/>
      <c r="CJ852" s="107"/>
      <c r="CK852" s="107"/>
      <c r="CL852" s="107"/>
      <c r="CM852" s="107"/>
      <c r="CN852" s="107"/>
      <c r="CO852" s="107"/>
      <c r="CP852" s="107"/>
      <c r="CQ852" s="107"/>
      <c r="CR852" s="107"/>
      <c r="CS852" s="107"/>
      <c r="CT852" s="107"/>
      <c r="CU852" s="107"/>
      <c r="CV852" s="107"/>
      <c r="CW852" s="107"/>
      <c r="CX852" s="112"/>
      <c r="CY852" s="107"/>
      <c r="CZ852" s="107"/>
      <c r="DA852" s="112"/>
      <c r="DB852" s="107"/>
      <c r="DC852" s="107"/>
      <c r="DD852" s="112"/>
      <c r="DE852" s="107"/>
      <c r="DF852" s="107"/>
      <c r="DH852" s="112"/>
      <c r="DI852" s="107"/>
      <c r="DJ852" s="107"/>
      <c r="DK852" s="112"/>
      <c r="DL852" s="107"/>
      <c r="DM852" s="107"/>
      <c r="DN852" s="112"/>
      <c r="DO852" s="107"/>
      <c r="DQ852" s="112"/>
      <c r="DR852" s="107"/>
      <c r="DU852" s="112"/>
      <c r="DV852" s="107"/>
      <c r="DW852" s="107"/>
      <c r="DX852" s="112"/>
      <c r="DY852" s="107"/>
      <c r="EA852" s="112"/>
      <c r="EB852" s="107"/>
      <c r="ED852" s="112"/>
      <c r="EE852" s="107"/>
      <c r="EH852" s="112"/>
      <c r="EI852" s="107"/>
      <c r="EJ852" s="107"/>
      <c r="EK852" s="112"/>
      <c r="EL852" s="107"/>
      <c r="EM852" s="275"/>
      <c r="EN852" s="112"/>
      <c r="EO852" s="107"/>
      <c r="EP852" s="275"/>
      <c r="EQ852" s="112"/>
      <c r="ER852" s="107"/>
      <c r="ES852" s="275"/>
      <c r="ET852" s="112"/>
      <c r="EU852" s="107"/>
      <c r="EV852" s="275"/>
      <c r="EW852" s="112"/>
      <c r="EX852" s="107"/>
      <c r="EY852" s="275"/>
      <c r="EZ852" s="112"/>
      <c r="FA852" s="107"/>
      <c r="FB852" s="275"/>
      <c r="FC852" s="112"/>
      <c r="FD852" s="107"/>
      <c r="FG852" s="112"/>
      <c r="FH852" s="107"/>
      <c r="FI852" s="107"/>
      <c r="FJ852" s="112"/>
      <c r="FK852" s="107"/>
      <c r="FM852" s="53"/>
      <c r="FN852" s="112"/>
      <c r="FO852" s="107"/>
      <c r="FP852" s="107"/>
      <c r="FQ852" s="112"/>
      <c r="FR852" s="107"/>
      <c r="FS852" s="53"/>
      <c r="FT852" s="107"/>
      <c r="FU852" s="107"/>
      <c r="FV852" s="107"/>
      <c r="FW852" s="107"/>
      <c r="FX852" s="107"/>
      <c r="FY852" s="107"/>
      <c r="FZ852" s="107"/>
      <c r="GA852" s="107"/>
      <c r="GB852" s="53"/>
      <c r="GC852" s="107"/>
      <c r="GD852" s="107"/>
      <c r="GE852" s="270"/>
      <c r="GF852" s="270"/>
      <c r="GG852" s="270"/>
      <c r="GH852" s="270"/>
      <c r="GI852" s="270"/>
      <c r="GJ852" s="270"/>
      <c r="GK852" s="270"/>
      <c r="GL852" s="53"/>
      <c r="GM852" s="53"/>
      <c r="GN852" s="53"/>
      <c r="HK852" s="115"/>
      <c r="HL852" s="115"/>
      <c r="HN852" s="116"/>
      <c r="HO852" s="116"/>
      <c r="HP852" s="116"/>
      <c r="HQ852" s="117"/>
      <c r="HR852" s="118"/>
      <c r="HS852" s="105"/>
      <c r="HT852" s="119"/>
      <c r="HU852" s="119"/>
      <c r="HV852" s="119"/>
      <c r="HW852" s="119"/>
    </row>
    <row r="853" spans="1:231" hidden="1" x14ac:dyDescent="0.25">
      <c r="A853" s="110"/>
      <c r="B853" s="110"/>
      <c r="C853" s="107"/>
      <c r="D853" s="108"/>
      <c r="E853" s="109"/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Y853" s="107"/>
      <c r="Z853" s="107"/>
      <c r="AA853" s="107"/>
      <c r="AB853" s="110"/>
      <c r="AC853" s="110"/>
      <c r="AD853" s="107"/>
      <c r="AE853" s="107"/>
      <c r="AF853" s="107"/>
      <c r="AG853" s="107"/>
      <c r="AH853" s="107"/>
      <c r="AI853" s="107"/>
      <c r="AJ853" s="110"/>
      <c r="AK853" s="110"/>
      <c r="AL853" s="107"/>
      <c r="AM853" s="107"/>
      <c r="AN853" s="110"/>
      <c r="AO853" s="110"/>
      <c r="AP853" s="107"/>
      <c r="AQ853" s="107"/>
      <c r="AR853" s="107"/>
      <c r="AS853" s="107"/>
      <c r="AT853" s="107"/>
      <c r="AU853" s="111"/>
      <c r="AV853" s="111"/>
      <c r="AW853" s="111"/>
      <c r="AX853" s="111"/>
      <c r="AY853" s="111"/>
      <c r="AZ853" s="111"/>
      <c r="BA853" s="111"/>
      <c r="BB853" s="111"/>
      <c r="BC853" s="111"/>
      <c r="BD853" s="111"/>
      <c r="BE853" s="111"/>
      <c r="BF853" s="111"/>
      <c r="BG853" s="107"/>
      <c r="BH853" s="112"/>
      <c r="BI853" s="111"/>
      <c r="BJ853" s="112"/>
      <c r="BK853" s="112"/>
      <c r="BL853" s="111"/>
      <c r="BM853" s="112"/>
      <c r="BN853" s="112"/>
      <c r="BO853" s="111"/>
      <c r="BP853" s="112"/>
      <c r="BQ853" s="112"/>
      <c r="BR853" s="111"/>
      <c r="BS853" s="107"/>
      <c r="BT853" s="107"/>
      <c r="BU853" s="112"/>
      <c r="BV853" s="107"/>
      <c r="BW853" s="107"/>
      <c r="BX853" s="107"/>
      <c r="BY853" s="107"/>
      <c r="BZ853" s="107"/>
      <c r="CA853" s="107"/>
      <c r="CB853" s="107"/>
      <c r="CC853" s="107"/>
      <c r="CD853" s="107"/>
      <c r="CE853" s="107"/>
      <c r="CF853" s="107"/>
      <c r="CG853" s="107"/>
      <c r="CH853" s="107"/>
      <c r="CI853" s="107"/>
      <c r="CJ853" s="107"/>
      <c r="CK853" s="107"/>
      <c r="CL853" s="107"/>
      <c r="CM853" s="107"/>
      <c r="CN853" s="107"/>
      <c r="CO853" s="107"/>
      <c r="CP853" s="107"/>
      <c r="CQ853" s="107"/>
      <c r="CR853" s="107"/>
      <c r="CS853" s="107"/>
      <c r="CT853" s="107"/>
      <c r="CU853" s="107"/>
      <c r="CV853" s="107"/>
      <c r="CW853" s="107"/>
      <c r="CX853" s="112"/>
      <c r="CY853" s="107"/>
      <c r="CZ853" s="107"/>
      <c r="DA853" s="112"/>
      <c r="DB853" s="107"/>
      <c r="DC853" s="107"/>
      <c r="DD853" s="112"/>
      <c r="DE853" s="107"/>
      <c r="DF853" s="107"/>
      <c r="DH853" s="112"/>
      <c r="DI853" s="107"/>
      <c r="DJ853" s="107"/>
      <c r="DK853" s="112"/>
      <c r="DL853" s="107"/>
      <c r="DM853" s="107"/>
      <c r="DN853" s="112"/>
      <c r="DO853" s="107"/>
      <c r="DQ853" s="112"/>
      <c r="DR853" s="107"/>
      <c r="DU853" s="112"/>
      <c r="DV853" s="107"/>
      <c r="DW853" s="107"/>
      <c r="DX853" s="112"/>
      <c r="DY853" s="107"/>
      <c r="EA853" s="112"/>
      <c r="EB853" s="107"/>
      <c r="ED853" s="112"/>
      <c r="EE853" s="107"/>
      <c r="EG853" s="107"/>
      <c r="EH853" s="112"/>
      <c r="EI853" s="107"/>
      <c r="EJ853" s="107"/>
      <c r="EK853" s="112"/>
      <c r="EL853" s="107"/>
      <c r="EN853" s="112"/>
      <c r="EO853" s="107"/>
      <c r="EQ853" s="112"/>
      <c r="ER853" s="107"/>
      <c r="ET853" s="112"/>
      <c r="EU853" s="107"/>
      <c r="EW853" s="112"/>
      <c r="EX853" s="107"/>
      <c r="EZ853" s="112"/>
      <c r="FA853" s="107"/>
      <c r="FC853" s="112"/>
      <c r="FD853" s="107"/>
      <c r="FG853" s="112"/>
      <c r="FH853" s="107"/>
      <c r="FI853" s="107"/>
      <c r="FJ853" s="112"/>
      <c r="FK853" s="107"/>
      <c r="FM853" s="53"/>
      <c r="FN853" s="112"/>
      <c r="FO853" s="107"/>
      <c r="FP853" s="107"/>
      <c r="FQ853" s="112"/>
      <c r="FR853" s="107"/>
      <c r="FS853" s="107"/>
      <c r="FT853" s="107"/>
      <c r="FU853" s="107"/>
      <c r="FV853" s="107"/>
      <c r="FW853" s="107"/>
      <c r="FX853" s="107"/>
      <c r="FY853" s="107"/>
      <c r="FZ853" s="107"/>
      <c r="GA853" s="107"/>
      <c r="GB853" s="53"/>
      <c r="GC853" s="107"/>
      <c r="GD853" s="107"/>
      <c r="GE853" s="270"/>
      <c r="GF853" s="270"/>
      <c r="GG853" s="270"/>
      <c r="GH853" s="270"/>
      <c r="GI853" s="270"/>
      <c r="GJ853" s="270"/>
      <c r="GK853" s="270"/>
      <c r="GL853" s="53"/>
      <c r="GM853" s="53"/>
      <c r="GN853" s="53"/>
      <c r="HK853" s="115"/>
      <c r="HL853" s="115"/>
      <c r="HN853" s="116"/>
      <c r="HO853" s="116"/>
      <c r="HP853" s="116"/>
      <c r="HQ853" s="117"/>
      <c r="HR853" s="118"/>
      <c r="HS853" s="105"/>
      <c r="HT853" s="119"/>
      <c r="HU853" s="119"/>
      <c r="HV853" s="119"/>
      <c r="HW853" s="119"/>
    </row>
    <row r="854" spans="1:231" hidden="1" x14ac:dyDescent="0.25">
      <c r="A854" s="110"/>
      <c r="B854" s="110"/>
      <c r="C854" s="107"/>
      <c r="D854" s="108"/>
      <c r="E854" s="109"/>
      <c r="F854" s="107"/>
      <c r="G854" s="107"/>
      <c r="H854" s="107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Y854" s="107"/>
      <c r="Z854" s="107"/>
      <c r="AA854" s="107"/>
      <c r="AB854" s="110"/>
      <c r="AC854" s="110"/>
      <c r="AD854" s="107"/>
      <c r="AE854" s="107"/>
      <c r="AF854" s="107"/>
      <c r="AG854" s="107"/>
      <c r="AH854" s="107"/>
      <c r="AI854" s="107"/>
      <c r="AJ854" s="110"/>
      <c r="AK854" s="110"/>
      <c r="AL854" s="107"/>
      <c r="AM854" s="107"/>
      <c r="AN854" s="110"/>
      <c r="AO854" s="110"/>
      <c r="AP854" s="107"/>
      <c r="AQ854" s="107"/>
      <c r="AR854" s="107"/>
      <c r="AS854" s="107"/>
      <c r="AT854" s="107"/>
      <c r="AU854" s="111"/>
      <c r="AV854" s="111"/>
      <c r="AW854" s="111"/>
      <c r="AX854" s="111"/>
      <c r="AY854" s="111"/>
      <c r="AZ854" s="111"/>
      <c r="BA854" s="111"/>
      <c r="BB854" s="111"/>
      <c r="BC854" s="111"/>
      <c r="BD854" s="111"/>
      <c r="BE854" s="111"/>
      <c r="BF854" s="111"/>
      <c r="BG854" s="107"/>
      <c r="BH854" s="112"/>
      <c r="BI854" s="111"/>
      <c r="BJ854" s="112"/>
      <c r="BK854" s="112"/>
      <c r="BL854" s="111"/>
      <c r="BM854" s="112"/>
      <c r="BN854" s="112"/>
      <c r="BO854" s="111"/>
      <c r="BP854" s="112"/>
      <c r="BQ854" s="112"/>
      <c r="BR854" s="111"/>
      <c r="BS854" s="107"/>
      <c r="BT854" s="107"/>
      <c r="BU854" s="112"/>
      <c r="BV854" s="107"/>
      <c r="BW854" s="107"/>
      <c r="BX854" s="107"/>
      <c r="BY854" s="107"/>
      <c r="BZ854" s="107"/>
      <c r="CA854" s="107"/>
      <c r="CB854" s="107"/>
      <c r="CC854" s="107"/>
      <c r="CD854" s="107"/>
      <c r="CE854" s="107"/>
      <c r="CF854" s="107"/>
      <c r="CG854" s="107"/>
      <c r="CH854" s="107"/>
      <c r="CI854" s="107"/>
      <c r="CJ854" s="107"/>
      <c r="CK854" s="107"/>
      <c r="CL854" s="107"/>
      <c r="CM854" s="107"/>
      <c r="CN854" s="107"/>
      <c r="CO854" s="107"/>
      <c r="CP854" s="107"/>
      <c r="CQ854" s="107"/>
      <c r="CR854" s="107"/>
      <c r="CS854" s="107"/>
      <c r="CT854" s="107"/>
      <c r="CU854" s="107"/>
      <c r="CV854" s="107"/>
      <c r="CW854" s="107"/>
      <c r="CX854" s="112"/>
      <c r="CY854" s="107"/>
      <c r="CZ854" s="107"/>
      <c r="DA854" s="112"/>
      <c r="DB854" s="107"/>
      <c r="DC854" s="107"/>
      <c r="DD854" s="112"/>
      <c r="DE854" s="107"/>
      <c r="DF854" s="107"/>
      <c r="DH854" s="112"/>
      <c r="DI854" s="107"/>
      <c r="DJ854" s="107"/>
      <c r="DK854" s="112"/>
      <c r="DL854" s="107"/>
      <c r="DM854" s="107"/>
      <c r="DN854" s="112"/>
      <c r="DO854" s="107"/>
      <c r="DQ854" s="112"/>
      <c r="DR854" s="107"/>
      <c r="DU854" s="112"/>
      <c r="DV854" s="107"/>
      <c r="DW854" s="107"/>
      <c r="DX854" s="112"/>
      <c r="DY854" s="107"/>
      <c r="EA854" s="112"/>
      <c r="EB854" s="107"/>
      <c r="ED854" s="112"/>
      <c r="EE854" s="107"/>
      <c r="EG854" s="107"/>
      <c r="EH854" s="112"/>
      <c r="EI854" s="107"/>
      <c r="EJ854" s="107"/>
      <c r="EK854" s="112"/>
      <c r="EL854" s="107"/>
      <c r="EN854" s="112"/>
      <c r="EO854" s="107"/>
      <c r="EQ854" s="112"/>
      <c r="ER854" s="107"/>
      <c r="ET854" s="112"/>
      <c r="EU854" s="107"/>
      <c r="EW854" s="112"/>
      <c r="EX854" s="107"/>
      <c r="EZ854" s="112"/>
      <c r="FA854" s="107"/>
      <c r="FC854" s="112"/>
      <c r="FD854" s="107"/>
      <c r="FG854" s="112"/>
      <c r="FH854" s="107"/>
      <c r="FI854" s="107"/>
      <c r="FJ854" s="112"/>
      <c r="FK854" s="107"/>
      <c r="FM854" s="53"/>
      <c r="FN854" s="112"/>
      <c r="FO854" s="107"/>
      <c r="FP854" s="107"/>
      <c r="FQ854" s="112"/>
      <c r="FR854" s="107"/>
      <c r="FS854" s="107"/>
      <c r="FT854" s="107"/>
      <c r="FU854" s="107"/>
      <c r="FV854" s="107"/>
      <c r="FW854" s="107"/>
      <c r="FX854" s="107"/>
      <c r="FY854" s="107"/>
      <c r="FZ854" s="107"/>
      <c r="GA854" s="107"/>
      <c r="GB854" s="53"/>
      <c r="GC854" s="107"/>
      <c r="GD854" s="107"/>
      <c r="GE854" s="270"/>
      <c r="GF854" s="270"/>
      <c r="GG854" s="270"/>
      <c r="GH854" s="270"/>
      <c r="GI854" s="270"/>
      <c r="GJ854" s="270"/>
      <c r="GK854" s="270"/>
      <c r="GL854" s="53"/>
      <c r="GM854" s="53"/>
      <c r="GN854" s="53"/>
      <c r="HK854" s="115"/>
      <c r="HL854" s="115"/>
      <c r="HN854" s="116"/>
      <c r="HO854" s="116"/>
      <c r="HP854" s="116"/>
      <c r="HQ854" s="117"/>
      <c r="HR854" s="118"/>
      <c r="HS854" s="105"/>
      <c r="HT854" s="119"/>
      <c r="HU854" s="119"/>
      <c r="HV854" s="119"/>
      <c r="HW854" s="119"/>
    </row>
    <row r="855" spans="1:231" hidden="1" x14ac:dyDescent="0.25">
      <c r="A855" s="110"/>
      <c r="B855" s="110"/>
      <c r="C855" s="107"/>
      <c r="D855" s="108"/>
      <c r="E855" s="109"/>
      <c r="F855" s="107"/>
      <c r="G855" s="107"/>
      <c r="H855" s="107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Y855" s="107"/>
      <c r="Z855" s="107"/>
      <c r="AA855" s="107"/>
      <c r="AB855" s="110"/>
      <c r="AC855" s="110"/>
      <c r="AD855" s="107"/>
      <c r="AE855" s="107"/>
      <c r="AF855" s="107"/>
      <c r="AG855" s="107"/>
      <c r="AH855" s="107"/>
      <c r="AI855" s="107"/>
      <c r="AJ855" s="110"/>
      <c r="AK855" s="110"/>
      <c r="AL855" s="107"/>
      <c r="AM855" s="107"/>
      <c r="AN855" s="110"/>
      <c r="AO855" s="110"/>
      <c r="AP855" s="107"/>
      <c r="AQ855" s="107"/>
      <c r="AR855" s="107"/>
      <c r="AS855" s="107"/>
      <c r="AT855" s="107"/>
      <c r="AU855" s="111"/>
      <c r="AV855" s="111"/>
      <c r="AW855" s="111"/>
      <c r="AX855" s="111"/>
      <c r="AY855" s="111"/>
      <c r="AZ855" s="111"/>
      <c r="BA855" s="111"/>
      <c r="BB855" s="111"/>
      <c r="BC855" s="111"/>
      <c r="BD855" s="111"/>
      <c r="BE855" s="111"/>
      <c r="BF855" s="111"/>
      <c r="BG855" s="107"/>
      <c r="BH855" s="112"/>
      <c r="BI855" s="111"/>
      <c r="BJ855" s="112"/>
      <c r="BK855" s="112"/>
      <c r="BL855" s="111"/>
      <c r="BM855" s="112"/>
      <c r="BN855" s="112"/>
      <c r="BO855" s="111"/>
      <c r="BP855" s="112"/>
      <c r="BQ855" s="112"/>
      <c r="BR855" s="111"/>
      <c r="BS855" s="107"/>
      <c r="BT855" s="107"/>
      <c r="BU855" s="112"/>
      <c r="BV855" s="107"/>
      <c r="BW855" s="107"/>
      <c r="BX855" s="107"/>
      <c r="BY855" s="107"/>
      <c r="BZ855" s="107"/>
      <c r="CA855" s="107"/>
      <c r="CB855" s="107"/>
      <c r="CC855" s="107"/>
      <c r="CD855" s="107"/>
      <c r="CE855" s="107"/>
      <c r="CF855" s="107"/>
      <c r="CG855" s="107"/>
      <c r="CH855" s="107"/>
      <c r="CI855" s="107"/>
      <c r="CJ855" s="107"/>
      <c r="CK855" s="107"/>
      <c r="CL855" s="107"/>
      <c r="CM855" s="107"/>
      <c r="CN855" s="107"/>
      <c r="CO855" s="107"/>
      <c r="CP855" s="107"/>
      <c r="CQ855" s="107"/>
      <c r="CR855" s="107"/>
      <c r="CS855" s="107"/>
      <c r="CT855" s="107"/>
      <c r="CU855" s="107"/>
      <c r="CV855" s="107"/>
      <c r="CW855" s="107"/>
      <c r="CX855" s="112"/>
      <c r="CY855" s="107"/>
      <c r="CZ855" s="107"/>
      <c r="DA855" s="112"/>
      <c r="DB855" s="107"/>
      <c r="DC855" s="107"/>
      <c r="DD855" s="112"/>
      <c r="DE855" s="107"/>
      <c r="DF855" s="107"/>
      <c r="DH855" s="112"/>
      <c r="DI855" s="107"/>
      <c r="DJ855" s="107"/>
      <c r="DK855" s="112"/>
      <c r="DL855" s="107"/>
      <c r="DM855" s="107"/>
      <c r="DN855" s="112"/>
      <c r="DO855" s="107"/>
      <c r="DQ855" s="112"/>
      <c r="DR855" s="107"/>
      <c r="DU855" s="112"/>
      <c r="DV855" s="107"/>
      <c r="DW855" s="107"/>
      <c r="DX855" s="112"/>
      <c r="DY855" s="107"/>
      <c r="EA855" s="112"/>
      <c r="EB855" s="107"/>
      <c r="ED855" s="112"/>
      <c r="EE855" s="107"/>
      <c r="EG855" s="107"/>
      <c r="EH855" s="112"/>
      <c r="EI855" s="107"/>
      <c r="EJ855" s="107"/>
      <c r="EK855" s="112"/>
      <c r="EL855" s="107"/>
      <c r="EN855" s="112"/>
      <c r="EO855" s="107"/>
      <c r="EQ855" s="112"/>
      <c r="ER855" s="107"/>
      <c r="ET855" s="112"/>
      <c r="EU855" s="107"/>
      <c r="EW855" s="112"/>
      <c r="EX855" s="107"/>
      <c r="EZ855" s="112"/>
      <c r="FA855" s="107"/>
      <c r="FC855" s="112"/>
      <c r="FD855" s="107"/>
      <c r="FG855" s="112"/>
      <c r="FH855" s="107"/>
      <c r="FI855" s="107"/>
      <c r="FJ855" s="112"/>
      <c r="FK855" s="107"/>
      <c r="FM855" s="53"/>
      <c r="FN855" s="112"/>
      <c r="FO855" s="107"/>
      <c r="FP855" s="107"/>
      <c r="FQ855" s="112"/>
      <c r="FR855" s="107"/>
      <c r="FS855" s="107"/>
      <c r="FT855" s="107"/>
      <c r="FU855" s="107"/>
      <c r="FV855" s="107"/>
      <c r="FW855" s="107"/>
      <c r="FX855" s="107"/>
      <c r="FY855" s="107"/>
      <c r="FZ855" s="107"/>
      <c r="GA855" s="107"/>
      <c r="GB855" s="53"/>
      <c r="GC855" s="107"/>
      <c r="GD855" s="107"/>
      <c r="GE855" s="270"/>
      <c r="GF855" s="270"/>
      <c r="GG855" s="270"/>
      <c r="GH855" s="270"/>
      <c r="GI855" s="270"/>
      <c r="GJ855" s="270"/>
      <c r="GK855" s="270"/>
      <c r="GL855" s="53"/>
      <c r="GM855" s="53"/>
      <c r="GN855" s="53"/>
      <c r="HK855" s="115"/>
      <c r="HL855" s="115"/>
      <c r="HN855" s="116"/>
      <c r="HO855" s="116"/>
      <c r="HP855" s="116"/>
      <c r="HQ855" s="117"/>
      <c r="HR855" s="118"/>
      <c r="HS855" s="105"/>
      <c r="HT855" s="119"/>
      <c r="HU855" s="119"/>
      <c r="HV855" s="119"/>
      <c r="HW855" s="119"/>
    </row>
    <row r="856" spans="1:231" hidden="1" x14ac:dyDescent="0.25">
      <c r="A856" s="110"/>
      <c r="B856" s="110"/>
      <c r="C856" s="107"/>
      <c r="D856" s="108"/>
      <c r="E856" s="109"/>
      <c r="F856" s="107"/>
      <c r="G856" s="107"/>
      <c r="H856" s="107"/>
      <c r="I856" s="107"/>
      <c r="J856" s="107"/>
      <c r="K856" s="107"/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Y856" s="107"/>
      <c r="Z856" s="107"/>
      <c r="AA856" s="107"/>
      <c r="AB856" s="110"/>
      <c r="AC856" s="110"/>
      <c r="AD856" s="107"/>
      <c r="AE856" s="107"/>
      <c r="AF856" s="107"/>
      <c r="AG856" s="107"/>
      <c r="AH856" s="107"/>
      <c r="AI856" s="107"/>
      <c r="AJ856" s="110"/>
      <c r="AK856" s="110"/>
      <c r="AL856" s="107"/>
      <c r="AM856" s="107"/>
      <c r="AN856" s="110"/>
      <c r="AO856" s="110"/>
      <c r="AP856" s="107"/>
      <c r="AQ856" s="107"/>
      <c r="AR856" s="107"/>
      <c r="AS856" s="107"/>
      <c r="AT856" s="107"/>
      <c r="AU856" s="111"/>
      <c r="AV856" s="111"/>
      <c r="AW856" s="111"/>
      <c r="AX856" s="111"/>
      <c r="AY856" s="111"/>
      <c r="AZ856" s="111"/>
      <c r="BA856" s="111"/>
      <c r="BB856" s="111"/>
      <c r="BC856" s="111"/>
      <c r="BD856" s="111"/>
      <c r="BH856" s="112"/>
      <c r="BI856" s="111"/>
      <c r="BJ856" s="112"/>
      <c r="BK856" s="112"/>
      <c r="BL856" s="111"/>
      <c r="BM856" s="112"/>
      <c r="BN856" s="112"/>
      <c r="BO856" s="111"/>
      <c r="BP856" s="112"/>
      <c r="BQ856" s="112"/>
      <c r="BR856" s="111"/>
      <c r="BU856" s="112"/>
      <c r="BV856" s="107"/>
      <c r="BW856" s="107"/>
      <c r="BX856" s="107"/>
      <c r="BY856" s="107"/>
      <c r="BZ856" s="107"/>
      <c r="CA856" s="107"/>
      <c r="CB856" s="107"/>
      <c r="CC856" s="107"/>
      <c r="CD856" s="107"/>
      <c r="CE856" s="107"/>
      <c r="CH856" s="112"/>
      <c r="CI856" s="107"/>
      <c r="CJ856" s="107"/>
      <c r="CK856" s="107"/>
      <c r="CL856" s="107"/>
      <c r="CM856" s="107"/>
      <c r="CN856" s="107"/>
      <c r="CO856" s="107"/>
      <c r="CP856" s="107"/>
      <c r="CQ856" s="107"/>
      <c r="CR856" s="107"/>
      <c r="CS856" s="107"/>
      <c r="CT856" s="107"/>
      <c r="CU856" s="107"/>
      <c r="CV856" s="107"/>
      <c r="CW856" s="107"/>
      <c r="CX856" s="112"/>
      <c r="CY856" s="107"/>
      <c r="CZ856" s="107"/>
      <c r="DA856" s="112"/>
      <c r="DB856" s="107"/>
      <c r="DC856" s="107"/>
      <c r="DD856" s="112"/>
      <c r="DE856" s="107"/>
      <c r="DF856" s="107"/>
      <c r="DH856" s="112"/>
      <c r="DI856" s="107"/>
      <c r="DJ856" s="107"/>
      <c r="DK856" s="112"/>
      <c r="DL856" s="107"/>
      <c r="DM856" s="107"/>
      <c r="DN856" s="112"/>
      <c r="DO856" s="107"/>
      <c r="DQ856" s="112"/>
      <c r="DR856" s="107"/>
      <c r="DU856" s="112"/>
      <c r="DV856" s="107"/>
      <c r="DW856" s="107"/>
      <c r="DX856" s="112"/>
      <c r="DY856" s="107"/>
      <c r="EA856" s="112"/>
      <c r="EB856" s="107"/>
      <c r="ED856" s="112"/>
      <c r="EE856" s="107"/>
      <c r="EH856" s="112"/>
      <c r="EI856" s="107"/>
      <c r="EJ856" s="107"/>
      <c r="EK856" s="112"/>
      <c r="EL856" s="107"/>
      <c r="EN856" s="112"/>
      <c r="EO856" s="107"/>
      <c r="EQ856" s="112"/>
      <c r="ER856" s="107"/>
      <c r="ET856" s="112"/>
      <c r="EU856" s="107"/>
      <c r="EW856" s="112"/>
      <c r="EX856" s="107"/>
      <c r="EZ856" s="112"/>
      <c r="FA856" s="107"/>
      <c r="FC856" s="112"/>
      <c r="FD856" s="107"/>
      <c r="FG856" s="112"/>
      <c r="FH856" s="107"/>
      <c r="FI856" s="107"/>
      <c r="FJ856" s="112"/>
      <c r="FK856" s="107"/>
      <c r="FM856" s="53"/>
      <c r="FN856" s="112"/>
      <c r="FO856" s="107"/>
      <c r="FP856" s="107"/>
      <c r="FQ856" s="112"/>
      <c r="FR856" s="107"/>
      <c r="FS856" s="53"/>
      <c r="FT856" s="107"/>
      <c r="FU856" s="107"/>
      <c r="FV856" s="107"/>
      <c r="FW856" s="107"/>
      <c r="FX856" s="107"/>
      <c r="FY856" s="107"/>
      <c r="FZ856" s="107"/>
      <c r="GA856" s="107"/>
      <c r="GB856" s="53"/>
      <c r="GC856" s="107"/>
      <c r="GD856" s="107"/>
      <c r="GE856" s="270"/>
      <c r="GF856" s="270"/>
      <c r="GG856" s="270"/>
      <c r="GH856" s="270"/>
      <c r="GI856" s="270"/>
      <c r="GJ856" s="270"/>
      <c r="GK856" s="270"/>
      <c r="GL856" s="53"/>
      <c r="GM856" s="53"/>
      <c r="GN856" s="53"/>
      <c r="HK856" s="115"/>
      <c r="HL856" s="115"/>
      <c r="HN856" s="116"/>
      <c r="HO856" s="116"/>
      <c r="HP856" s="116"/>
      <c r="HQ856" s="117"/>
      <c r="HR856" s="118"/>
      <c r="HS856" s="105"/>
      <c r="HT856" s="119"/>
      <c r="HU856" s="119"/>
      <c r="HV856" s="119"/>
      <c r="HW856" s="119"/>
    </row>
    <row r="857" spans="1:231" hidden="1" x14ac:dyDescent="0.25">
      <c r="A857" s="110"/>
      <c r="B857" s="110"/>
      <c r="C857" s="107"/>
      <c r="D857" s="108"/>
      <c r="E857" s="109"/>
      <c r="F857" s="107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Y857" s="107"/>
      <c r="Z857" s="107"/>
      <c r="AA857" s="107"/>
      <c r="AB857" s="110"/>
      <c r="AC857" s="110"/>
      <c r="AD857" s="107"/>
      <c r="AE857" s="107"/>
      <c r="AF857" s="107"/>
      <c r="AG857" s="107"/>
      <c r="AH857" s="107"/>
      <c r="AI857" s="107"/>
      <c r="AJ857" s="110"/>
      <c r="AK857" s="110"/>
      <c r="AL857" s="107"/>
      <c r="AM857" s="107"/>
      <c r="AN857" s="110"/>
      <c r="AO857" s="110"/>
      <c r="AP857" s="107"/>
      <c r="AQ857" s="107"/>
      <c r="AR857" s="107"/>
      <c r="AS857" s="107"/>
      <c r="AT857" s="107"/>
      <c r="AU857" s="111"/>
      <c r="AV857" s="111"/>
      <c r="AW857" s="111"/>
      <c r="AX857" s="111"/>
      <c r="AY857" s="111"/>
      <c r="AZ857" s="111"/>
      <c r="BA857" s="111"/>
      <c r="BB857" s="111"/>
      <c r="BC857" s="111"/>
      <c r="BD857" s="111"/>
      <c r="BH857" s="112"/>
      <c r="BI857" s="111"/>
      <c r="BJ857" s="112"/>
      <c r="BK857" s="112"/>
      <c r="BL857" s="111"/>
      <c r="BM857" s="112"/>
      <c r="BN857" s="112"/>
      <c r="BO857" s="111"/>
      <c r="BP857" s="112"/>
      <c r="BQ857" s="112"/>
      <c r="BR857" s="111"/>
      <c r="BU857" s="112"/>
      <c r="BV857" s="107"/>
      <c r="BW857" s="107"/>
      <c r="BX857" s="107"/>
      <c r="BY857" s="107"/>
      <c r="BZ857" s="107"/>
      <c r="CA857" s="107"/>
      <c r="CB857" s="107"/>
      <c r="CC857" s="107"/>
      <c r="CD857" s="107"/>
      <c r="CE857" s="107"/>
      <c r="CH857" s="112"/>
      <c r="CI857" s="107"/>
      <c r="CJ857" s="107"/>
      <c r="CK857" s="107"/>
      <c r="CL857" s="107"/>
      <c r="CM857" s="107"/>
      <c r="CN857" s="107"/>
      <c r="CO857" s="107"/>
      <c r="CP857" s="107"/>
      <c r="CQ857" s="107"/>
      <c r="CR857" s="107"/>
      <c r="CS857" s="107"/>
      <c r="CT857" s="107"/>
      <c r="CU857" s="107"/>
      <c r="CV857" s="107"/>
      <c r="CW857" s="107"/>
      <c r="CX857" s="112"/>
      <c r="CY857" s="107"/>
      <c r="CZ857" s="107"/>
      <c r="DA857" s="112"/>
      <c r="DB857" s="107"/>
      <c r="DC857" s="107"/>
      <c r="DD857" s="112"/>
      <c r="DE857" s="107"/>
      <c r="DF857" s="107"/>
      <c r="DH857" s="112"/>
      <c r="DI857" s="107"/>
      <c r="DJ857" s="107"/>
      <c r="DK857" s="112"/>
      <c r="DL857" s="107"/>
      <c r="DM857" s="107"/>
      <c r="DN857" s="112"/>
      <c r="DO857" s="107"/>
      <c r="DQ857" s="112"/>
      <c r="DR857" s="107"/>
      <c r="DU857" s="112"/>
      <c r="DV857" s="107"/>
      <c r="DW857" s="107"/>
      <c r="DX857" s="112"/>
      <c r="DY857" s="107"/>
      <c r="EA857" s="112"/>
      <c r="EB857" s="107"/>
      <c r="ED857" s="112"/>
      <c r="EE857" s="107"/>
      <c r="EH857" s="112"/>
      <c r="EI857" s="107"/>
      <c r="EJ857" s="107"/>
      <c r="EK857" s="112"/>
      <c r="EL857" s="107"/>
      <c r="EN857" s="112"/>
      <c r="EO857" s="107"/>
      <c r="EQ857" s="112"/>
      <c r="ER857" s="107"/>
      <c r="ET857" s="112"/>
      <c r="EU857" s="107"/>
      <c r="EW857" s="112"/>
      <c r="EX857" s="107"/>
      <c r="EZ857" s="112"/>
      <c r="FA857" s="107"/>
      <c r="FC857" s="112"/>
      <c r="FD857" s="107"/>
      <c r="FG857" s="112"/>
      <c r="FH857" s="107"/>
      <c r="FI857" s="107"/>
      <c r="FJ857" s="112"/>
      <c r="FK857" s="107"/>
      <c r="FM857" s="53"/>
      <c r="FN857" s="112"/>
      <c r="FO857" s="107"/>
      <c r="FP857" s="107"/>
      <c r="FQ857" s="112"/>
      <c r="FR857" s="107"/>
      <c r="FS857" s="53"/>
      <c r="FT857" s="107"/>
      <c r="FU857" s="107"/>
      <c r="FV857" s="107"/>
      <c r="FW857" s="107"/>
      <c r="FX857" s="107"/>
      <c r="FY857" s="107"/>
      <c r="FZ857" s="107"/>
      <c r="GA857" s="107"/>
      <c r="GB857" s="53"/>
      <c r="GC857" s="107"/>
      <c r="GD857" s="107"/>
      <c r="GE857" s="270"/>
      <c r="GF857" s="270"/>
      <c r="GG857" s="270"/>
      <c r="GH857" s="270"/>
      <c r="GI857" s="270"/>
      <c r="GJ857" s="270"/>
      <c r="GK857" s="270"/>
      <c r="GL857" s="53"/>
      <c r="GM857" s="53"/>
      <c r="GN857" s="53"/>
      <c r="HK857" s="115"/>
      <c r="HL857" s="115"/>
      <c r="HN857" s="116"/>
      <c r="HO857" s="116"/>
      <c r="HP857" s="116"/>
      <c r="HQ857" s="117"/>
      <c r="HR857" s="118"/>
      <c r="HS857" s="105"/>
      <c r="HT857" s="119"/>
      <c r="HU857" s="119"/>
      <c r="HV857" s="119"/>
      <c r="HW857" s="119"/>
    </row>
    <row r="858" spans="1:231" hidden="1" x14ac:dyDescent="0.25">
      <c r="A858" s="110"/>
      <c r="B858" s="110"/>
      <c r="C858" s="107"/>
      <c r="D858" s="108"/>
      <c r="E858" s="109"/>
      <c r="F858" s="107"/>
      <c r="G858" s="107"/>
      <c r="H858" s="107"/>
      <c r="I858" s="107"/>
      <c r="J858" s="107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Y858" s="107"/>
      <c r="Z858" s="107"/>
      <c r="AA858" s="107"/>
      <c r="AB858" s="110"/>
      <c r="AC858" s="110"/>
      <c r="AD858" s="107"/>
      <c r="AE858" s="107"/>
      <c r="AF858" s="107"/>
      <c r="AG858" s="107"/>
      <c r="AH858" s="107"/>
      <c r="AI858" s="107"/>
      <c r="AJ858" s="110"/>
      <c r="AK858" s="110"/>
      <c r="AL858" s="107"/>
      <c r="AM858" s="107"/>
      <c r="AN858" s="110"/>
      <c r="AO858" s="110"/>
      <c r="AP858" s="107"/>
      <c r="AQ858" s="107"/>
      <c r="AR858" s="107"/>
      <c r="AS858" s="107"/>
      <c r="AT858" s="107"/>
      <c r="AU858" s="111"/>
      <c r="AV858" s="111"/>
      <c r="AW858" s="111"/>
      <c r="AX858" s="111"/>
      <c r="AY858" s="111"/>
      <c r="AZ858" s="111"/>
      <c r="BA858" s="111"/>
      <c r="BB858" s="111"/>
      <c r="BC858" s="111"/>
      <c r="BD858" s="111"/>
      <c r="BH858" s="112"/>
      <c r="BI858" s="111"/>
      <c r="BJ858" s="112"/>
      <c r="BK858" s="112"/>
      <c r="BL858" s="111"/>
      <c r="BM858" s="112"/>
      <c r="BN858" s="112"/>
      <c r="BO858" s="111"/>
      <c r="BP858" s="112"/>
      <c r="BQ858" s="112"/>
      <c r="BR858" s="111"/>
      <c r="BU858" s="112"/>
      <c r="BV858" s="107"/>
      <c r="BW858" s="107"/>
      <c r="BX858" s="107"/>
      <c r="BY858" s="107"/>
      <c r="BZ858" s="107"/>
      <c r="CA858" s="107"/>
      <c r="CB858" s="107"/>
      <c r="CC858" s="107"/>
      <c r="CD858" s="107"/>
      <c r="CE858" s="107"/>
      <c r="CH858" s="112"/>
      <c r="CI858" s="107"/>
      <c r="CJ858" s="107"/>
      <c r="CK858" s="107"/>
      <c r="CL858" s="107"/>
      <c r="CM858" s="107"/>
      <c r="CN858" s="107"/>
      <c r="CO858" s="107"/>
      <c r="CP858" s="107"/>
      <c r="CQ858" s="107"/>
      <c r="CR858" s="107"/>
      <c r="CS858" s="107"/>
      <c r="CT858" s="107"/>
      <c r="CU858" s="107"/>
      <c r="CV858" s="107"/>
      <c r="CW858" s="107"/>
      <c r="CX858" s="112"/>
      <c r="CY858" s="107"/>
      <c r="CZ858" s="107"/>
      <c r="DA858" s="112"/>
      <c r="DB858" s="107"/>
      <c r="DC858" s="107"/>
      <c r="DD858" s="112"/>
      <c r="DE858" s="107"/>
      <c r="DF858" s="107"/>
      <c r="DH858" s="112"/>
      <c r="DI858" s="107"/>
      <c r="DJ858" s="107"/>
      <c r="DK858" s="112"/>
      <c r="DL858" s="107"/>
      <c r="DM858" s="107"/>
      <c r="DN858" s="112"/>
      <c r="DO858" s="107"/>
      <c r="DQ858" s="112"/>
      <c r="DR858" s="107"/>
      <c r="DU858" s="112"/>
      <c r="DV858" s="107"/>
      <c r="DW858" s="107"/>
      <c r="DX858" s="112"/>
      <c r="DY858" s="107"/>
      <c r="EA858" s="112"/>
      <c r="EB858" s="107"/>
      <c r="ED858" s="112"/>
      <c r="EE858" s="107"/>
      <c r="EH858" s="112"/>
      <c r="EI858" s="107"/>
      <c r="EJ858" s="107"/>
      <c r="EK858" s="112"/>
      <c r="EL858" s="107"/>
      <c r="EN858" s="112"/>
      <c r="EO858" s="107"/>
      <c r="EQ858" s="112"/>
      <c r="ER858" s="107"/>
      <c r="ET858" s="112"/>
      <c r="EU858" s="107"/>
      <c r="EW858" s="112"/>
      <c r="EX858" s="107"/>
      <c r="EZ858" s="112"/>
      <c r="FA858" s="107"/>
      <c r="FC858" s="112"/>
      <c r="FD858" s="107"/>
      <c r="FG858" s="112"/>
      <c r="FH858" s="107"/>
      <c r="FI858" s="107"/>
      <c r="FJ858" s="112"/>
      <c r="FK858" s="107"/>
      <c r="FM858" s="53"/>
      <c r="FN858" s="112"/>
      <c r="FO858" s="107"/>
      <c r="FP858" s="107"/>
      <c r="FQ858" s="112"/>
      <c r="FR858" s="107"/>
      <c r="FS858" s="53"/>
      <c r="FT858" s="107"/>
      <c r="FU858" s="107"/>
      <c r="FV858" s="107"/>
      <c r="FW858" s="107"/>
      <c r="FX858" s="107"/>
      <c r="FY858" s="107"/>
      <c r="FZ858" s="107"/>
      <c r="GA858" s="107"/>
      <c r="GB858" s="53"/>
      <c r="GC858" s="107"/>
      <c r="GD858" s="107"/>
      <c r="GE858" s="270"/>
      <c r="GF858" s="270"/>
      <c r="GG858" s="270"/>
      <c r="GH858" s="270"/>
      <c r="GI858" s="270"/>
      <c r="GJ858" s="270"/>
      <c r="GK858" s="270"/>
      <c r="GL858" s="53"/>
      <c r="GM858" s="53"/>
      <c r="GN858" s="53"/>
      <c r="HK858" s="115"/>
      <c r="HL858" s="115"/>
      <c r="HN858" s="116"/>
      <c r="HO858" s="116"/>
      <c r="HP858" s="116"/>
      <c r="HQ858" s="117"/>
      <c r="HR858" s="118"/>
      <c r="HS858" s="105"/>
      <c r="HT858" s="119"/>
      <c r="HU858" s="119"/>
      <c r="HV858" s="119"/>
      <c r="HW858" s="119"/>
    </row>
    <row r="859" spans="1:231" hidden="1" x14ac:dyDescent="0.25">
      <c r="A859" s="110"/>
      <c r="B859" s="110"/>
      <c r="C859" s="107"/>
      <c r="D859" s="108"/>
      <c r="E859" s="109"/>
      <c r="F859" s="107"/>
      <c r="G859" s="107"/>
      <c r="H859" s="107"/>
      <c r="I859" s="107"/>
      <c r="J859" s="107"/>
      <c r="K859" s="107"/>
      <c r="L859" s="107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Y859" s="107"/>
      <c r="Z859" s="107"/>
      <c r="AA859" s="107"/>
      <c r="AB859" s="110"/>
      <c r="AC859" s="110"/>
      <c r="AD859" s="107"/>
      <c r="AE859" s="107"/>
      <c r="AF859" s="107"/>
      <c r="AG859" s="107"/>
      <c r="AH859" s="107"/>
      <c r="AI859" s="107"/>
      <c r="AJ859" s="110"/>
      <c r="AK859" s="110"/>
      <c r="AL859" s="107"/>
      <c r="AM859" s="107"/>
      <c r="AN859" s="110"/>
      <c r="AO859" s="110"/>
      <c r="AP859" s="107"/>
      <c r="AQ859" s="107"/>
      <c r="AR859" s="107"/>
      <c r="AS859" s="107"/>
      <c r="AT859" s="107"/>
      <c r="AU859" s="111"/>
      <c r="AV859" s="111"/>
      <c r="AW859" s="111"/>
      <c r="AX859" s="111"/>
      <c r="AY859" s="111"/>
      <c r="AZ859" s="111"/>
      <c r="BA859" s="111"/>
      <c r="BB859" s="111"/>
      <c r="BC859" s="111"/>
      <c r="BD859" s="111"/>
      <c r="BH859" s="112"/>
      <c r="BI859" s="111"/>
      <c r="BJ859" s="112"/>
      <c r="BK859" s="112"/>
      <c r="BL859" s="111"/>
      <c r="BM859" s="112"/>
      <c r="BN859" s="112"/>
      <c r="BO859" s="111"/>
      <c r="BP859" s="112"/>
      <c r="BQ859" s="112"/>
      <c r="BR859" s="111"/>
      <c r="BU859" s="112"/>
      <c r="BV859" s="107"/>
      <c r="BW859" s="107"/>
      <c r="BX859" s="107"/>
      <c r="BY859" s="107"/>
      <c r="BZ859" s="107"/>
      <c r="CA859" s="107"/>
      <c r="CB859" s="107"/>
      <c r="CC859" s="107"/>
      <c r="CD859" s="107"/>
      <c r="CE859" s="107"/>
      <c r="CH859" s="112"/>
      <c r="CI859" s="107"/>
      <c r="CJ859" s="107"/>
      <c r="CK859" s="107"/>
      <c r="CL859" s="107"/>
      <c r="CM859" s="107"/>
      <c r="CN859" s="107"/>
      <c r="CO859" s="107"/>
      <c r="CP859" s="107"/>
      <c r="CQ859" s="107"/>
      <c r="CR859" s="107"/>
      <c r="CS859" s="107"/>
      <c r="CT859" s="107"/>
      <c r="CU859" s="107"/>
      <c r="CV859" s="107"/>
      <c r="CW859" s="107"/>
      <c r="CX859" s="112"/>
      <c r="CY859" s="107"/>
      <c r="CZ859" s="107"/>
      <c r="DA859" s="112"/>
      <c r="DB859" s="107"/>
      <c r="DC859" s="107"/>
      <c r="DD859" s="112"/>
      <c r="DE859" s="107"/>
      <c r="DF859" s="107"/>
      <c r="DH859" s="112"/>
      <c r="DI859" s="107"/>
      <c r="DJ859" s="107"/>
      <c r="DK859" s="112"/>
      <c r="DL859" s="107"/>
      <c r="DM859" s="107"/>
      <c r="DN859" s="112"/>
      <c r="DO859" s="107"/>
      <c r="DQ859" s="112"/>
      <c r="DR859" s="107"/>
      <c r="DU859" s="112"/>
      <c r="DV859" s="107"/>
      <c r="DW859" s="107"/>
      <c r="DX859" s="112"/>
      <c r="DY859" s="107"/>
      <c r="EA859" s="112"/>
      <c r="EB859" s="107"/>
      <c r="ED859" s="112"/>
      <c r="EE859" s="107"/>
      <c r="EH859" s="112"/>
      <c r="EI859" s="107"/>
      <c r="EJ859" s="107"/>
      <c r="EK859" s="112"/>
      <c r="EL859" s="107"/>
      <c r="EN859" s="112"/>
      <c r="EO859" s="107"/>
      <c r="EQ859" s="112"/>
      <c r="ER859" s="107"/>
      <c r="ET859" s="112"/>
      <c r="EU859" s="107"/>
      <c r="EW859" s="112"/>
      <c r="EX859" s="107"/>
      <c r="EZ859" s="112"/>
      <c r="FA859" s="107"/>
      <c r="FC859" s="112"/>
      <c r="FD859" s="107"/>
      <c r="FG859" s="112"/>
      <c r="FH859" s="107"/>
      <c r="FI859" s="107"/>
      <c r="FJ859" s="112"/>
      <c r="FK859" s="107"/>
      <c r="FM859" s="53"/>
      <c r="FN859" s="112"/>
      <c r="FO859" s="107"/>
      <c r="FP859" s="107"/>
      <c r="FQ859" s="112"/>
      <c r="FR859" s="107"/>
      <c r="FS859" s="53"/>
      <c r="FT859" s="107"/>
      <c r="FU859" s="107"/>
      <c r="FV859" s="107"/>
      <c r="FW859" s="107"/>
      <c r="FX859" s="107"/>
      <c r="FY859" s="107"/>
      <c r="FZ859" s="107"/>
      <c r="GA859" s="107"/>
      <c r="GB859" s="53"/>
      <c r="GC859" s="107"/>
      <c r="GD859" s="107"/>
      <c r="GE859" s="270"/>
      <c r="GF859" s="270"/>
      <c r="GG859" s="270"/>
      <c r="GH859" s="270"/>
      <c r="GI859" s="270"/>
      <c r="GJ859" s="270"/>
      <c r="GK859" s="270"/>
      <c r="GL859" s="53"/>
      <c r="GM859" s="53"/>
      <c r="GN859" s="53"/>
      <c r="HK859" s="115"/>
      <c r="HL859" s="115"/>
      <c r="HN859" s="116"/>
      <c r="HO859" s="116"/>
      <c r="HP859" s="116"/>
      <c r="HQ859" s="117"/>
      <c r="HR859" s="118"/>
      <c r="HS859" s="105"/>
      <c r="HT859" s="119"/>
      <c r="HU859" s="119"/>
      <c r="HV859" s="119"/>
      <c r="HW859" s="119"/>
    </row>
    <row r="860" spans="1:231" ht="12.75" hidden="1" customHeight="1" x14ac:dyDescent="0.25">
      <c r="A860" s="110"/>
      <c r="B860" s="110"/>
      <c r="C860" s="107"/>
      <c r="D860" s="108"/>
      <c r="E860" s="109"/>
      <c r="F860" s="107"/>
      <c r="G860" s="107"/>
      <c r="H860" s="107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Y860" s="107"/>
      <c r="Z860" s="107"/>
      <c r="AA860" s="107"/>
      <c r="AB860" s="110"/>
      <c r="AC860" s="110"/>
      <c r="AD860" s="107"/>
      <c r="AE860" s="107"/>
      <c r="AF860" s="107"/>
      <c r="AG860" s="107"/>
      <c r="AH860" s="107"/>
      <c r="AI860" s="107"/>
      <c r="AJ860" s="110"/>
      <c r="AK860" s="110"/>
      <c r="AL860" s="107"/>
      <c r="AM860" s="107"/>
      <c r="AN860" s="110"/>
      <c r="AO860" s="110"/>
      <c r="AP860" s="107"/>
      <c r="AQ860" s="107"/>
      <c r="AR860" s="107"/>
      <c r="AS860" s="107"/>
      <c r="AT860" s="107"/>
      <c r="AU860" s="111"/>
      <c r="AV860" s="111"/>
      <c r="AW860" s="111"/>
      <c r="AX860" s="111"/>
      <c r="AY860" s="111"/>
      <c r="AZ860" s="111"/>
      <c r="BA860" s="111"/>
      <c r="BB860" s="111"/>
      <c r="BC860" s="111"/>
      <c r="BD860" s="111"/>
      <c r="BH860" s="112"/>
      <c r="BI860" s="111"/>
      <c r="BJ860" s="112"/>
      <c r="BK860" s="112"/>
      <c r="BL860" s="111"/>
      <c r="BM860" s="112"/>
      <c r="BN860" s="112"/>
      <c r="BO860" s="111"/>
      <c r="BP860" s="112"/>
      <c r="BQ860" s="112"/>
      <c r="BR860" s="111"/>
      <c r="BU860" s="112"/>
      <c r="BV860" s="107"/>
      <c r="BW860" s="107"/>
      <c r="BX860" s="107"/>
      <c r="BY860" s="107"/>
      <c r="BZ860" s="107"/>
      <c r="CA860" s="107"/>
      <c r="CB860" s="107"/>
      <c r="CC860" s="107"/>
      <c r="CD860" s="107"/>
      <c r="CE860" s="107"/>
      <c r="CH860" s="112"/>
      <c r="CI860" s="107"/>
      <c r="CJ860" s="107"/>
      <c r="CK860" s="107"/>
      <c r="CL860" s="107"/>
      <c r="CM860" s="107"/>
      <c r="CN860" s="107"/>
      <c r="CO860" s="107"/>
      <c r="CP860" s="107"/>
      <c r="CQ860" s="107"/>
      <c r="CR860" s="107"/>
      <c r="CS860" s="107"/>
      <c r="CT860" s="107"/>
      <c r="CU860" s="107"/>
      <c r="CV860" s="107"/>
      <c r="CW860" s="107"/>
      <c r="CX860" s="112"/>
      <c r="CY860" s="107"/>
      <c r="CZ860" s="107"/>
      <c r="DA860" s="112"/>
      <c r="DB860" s="107"/>
      <c r="DC860" s="107"/>
      <c r="DD860" s="112"/>
      <c r="DE860" s="107"/>
      <c r="DF860" s="107"/>
      <c r="DH860" s="112"/>
      <c r="DI860" s="107"/>
      <c r="DJ860" s="107"/>
      <c r="DK860" s="112"/>
      <c r="DL860" s="107"/>
      <c r="DM860" s="107"/>
      <c r="DN860" s="112"/>
      <c r="DO860" s="107"/>
      <c r="DQ860" s="112"/>
      <c r="DR860" s="107"/>
      <c r="DU860" s="112"/>
      <c r="DV860" s="107"/>
      <c r="DW860" s="107"/>
      <c r="DX860" s="112"/>
      <c r="DY860" s="107"/>
      <c r="EA860" s="112"/>
      <c r="EB860" s="107"/>
      <c r="ED860" s="112"/>
      <c r="EE860" s="107"/>
      <c r="EH860" s="112"/>
      <c r="EI860" s="107"/>
      <c r="EJ860" s="107"/>
      <c r="EK860" s="112"/>
      <c r="EL860" s="107"/>
      <c r="EN860" s="112"/>
      <c r="EO860" s="107"/>
      <c r="EQ860" s="112"/>
      <c r="ER860" s="107"/>
      <c r="ET860" s="112"/>
      <c r="EU860" s="107"/>
      <c r="EW860" s="112"/>
      <c r="EX860" s="107"/>
      <c r="EZ860" s="112"/>
      <c r="FA860" s="107"/>
      <c r="FC860" s="112"/>
      <c r="FD860" s="107"/>
      <c r="FG860" s="112"/>
      <c r="FH860" s="107"/>
      <c r="FI860" s="107"/>
      <c r="FJ860" s="112"/>
      <c r="FK860" s="107"/>
      <c r="FM860" s="53"/>
      <c r="FN860" s="112"/>
      <c r="FO860" s="107"/>
      <c r="FP860" s="107"/>
      <c r="FQ860" s="112"/>
      <c r="FR860" s="107"/>
      <c r="FS860" s="53"/>
      <c r="FT860" s="107"/>
      <c r="FU860" s="107"/>
      <c r="FV860" s="107"/>
      <c r="FW860" s="107"/>
      <c r="FX860" s="107"/>
      <c r="FY860" s="107"/>
      <c r="FZ860" s="107"/>
      <c r="GA860" s="107"/>
      <c r="GB860" s="53"/>
      <c r="GC860" s="107"/>
      <c r="GD860" s="107"/>
      <c r="GE860" s="270"/>
      <c r="GF860" s="270"/>
      <c r="GG860" s="270"/>
      <c r="GH860" s="270"/>
      <c r="GI860" s="270"/>
      <c r="GJ860" s="270"/>
      <c r="GK860" s="270"/>
      <c r="GL860" s="53"/>
      <c r="GM860" s="53"/>
      <c r="GN860" s="53"/>
      <c r="HK860" s="115"/>
      <c r="HL860" s="115"/>
      <c r="HN860" s="116"/>
      <c r="HO860" s="116"/>
      <c r="HP860" s="116"/>
      <c r="HQ860" s="117"/>
      <c r="HR860" s="118"/>
      <c r="HS860" s="105"/>
      <c r="HT860" s="119"/>
      <c r="HU860" s="119"/>
      <c r="HV860" s="119"/>
      <c r="HW860" s="119"/>
    </row>
    <row r="861" spans="1:231" ht="12.75" hidden="1" customHeight="1" x14ac:dyDescent="0.25">
      <c r="A861" s="110"/>
      <c r="B861" s="110"/>
      <c r="C861" s="107"/>
      <c r="D861" s="108"/>
      <c r="E861" s="109"/>
      <c r="F861" s="107"/>
      <c r="G861" s="107"/>
      <c r="H861" s="107"/>
      <c r="I861" s="107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Y861" s="107"/>
      <c r="Z861" s="107"/>
      <c r="AA861" s="107"/>
      <c r="AB861" s="110"/>
      <c r="AC861" s="110"/>
      <c r="AD861" s="107"/>
      <c r="AE861" s="107"/>
      <c r="AF861" s="107"/>
      <c r="AG861" s="107"/>
      <c r="AH861" s="107"/>
      <c r="AI861" s="107"/>
      <c r="AJ861" s="110"/>
      <c r="AK861" s="110"/>
      <c r="AL861" s="107"/>
      <c r="AM861" s="107"/>
      <c r="AN861" s="110"/>
      <c r="AO861" s="110"/>
      <c r="AP861" s="107"/>
      <c r="AQ861" s="107"/>
      <c r="AR861" s="107"/>
      <c r="AS861" s="107"/>
      <c r="AT861" s="107"/>
      <c r="AU861" s="111"/>
      <c r="AV861" s="111"/>
      <c r="AW861" s="111"/>
      <c r="AX861" s="111"/>
      <c r="AY861" s="111"/>
      <c r="AZ861" s="111"/>
      <c r="BA861" s="111"/>
      <c r="BB861" s="111"/>
      <c r="BC861" s="111"/>
      <c r="BD861" s="111"/>
      <c r="BH861" s="112"/>
      <c r="BI861" s="111"/>
      <c r="BJ861" s="112"/>
      <c r="BK861" s="112"/>
      <c r="BL861" s="111"/>
      <c r="BM861" s="112"/>
      <c r="BN861" s="112"/>
      <c r="BO861" s="111"/>
      <c r="BP861" s="112"/>
      <c r="BQ861" s="112"/>
      <c r="BR861" s="111"/>
      <c r="BU861" s="112"/>
      <c r="BV861" s="107"/>
      <c r="BW861" s="107"/>
      <c r="BX861" s="107"/>
      <c r="BY861" s="107"/>
      <c r="BZ861" s="107"/>
      <c r="CA861" s="107"/>
      <c r="CB861" s="107"/>
      <c r="CC861" s="107"/>
      <c r="CD861" s="107"/>
      <c r="CE861" s="107"/>
      <c r="CH861" s="112"/>
      <c r="CI861" s="107"/>
      <c r="CJ861" s="107"/>
      <c r="CK861" s="107"/>
      <c r="CL861" s="107"/>
      <c r="CM861" s="107"/>
      <c r="CN861" s="107"/>
      <c r="CO861" s="107"/>
      <c r="CP861" s="107"/>
      <c r="CQ861" s="107"/>
      <c r="CR861" s="107"/>
      <c r="CS861" s="107"/>
      <c r="CT861" s="107"/>
      <c r="CU861" s="107"/>
      <c r="CV861" s="107"/>
      <c r="CW861" s="107"/>
      <c r="CX861" s="112"/>
      <c r="CY861" s="107"/>
      <c r="CZ861" s="107"/>
      <c r="DA861" s="112"/>
      <c r="DB861" s="107"/>
      <c r="DC861" s="107"/>
      <c r="DD861" s="112"/>
      <c r="DE861" s="107"/>
      <c r="DF861" s="107"/>
      <c r="DH861" s="112"/>
      <c r="DI861" s="107"/>
      <c r="DJ861" s="107"/>
      <c r="DK861" s="112"/>
      <c r="DL861" s="107"/>
      <c r="DM861" s="107"/>
      <c r="DN861" s="112"/>
      <c r="DO861" s="107"/>
      <c r="DQ861" s="112"/>
      <c r="DR861" s="107"/>
      <c r="DU861" s="112"/>
      <c r="DV861" s="107"/>
      <c r="DW861" s="107"/>
      <c r="DX861" s="112"/>
      <c r="DY861" s="107"/>
      <c r="EA861" s="112"/>
      <c r="EB861" s="107"/>
      <c r="ED861" s="112"/>
      <c r="EE861" s="107"/>
      <c r="EH861" s="112"/>
      <c r="EI861" s="107"/>
      <c r="EJ861" s="107"/>
      <c r="EK861" s="112"/>
      <c r="EL861" s="107"/>
      <c r="EN861" s="112"/>
      <c r="EO861" s="107"/>
      <c r="EQ861" s="112"/>
      <c r="ER861" s="107"/>
      <c r="ET861" s="112"/>
      <c r="EU861" s="107"/>
      <c r="EW861" s="112"/>
      <c r="EX861" s="107"/>
      <c r="EZ861" s="112"/>
      <c r="FA861" s="107"/>
      <c r="FC861" s="112"/>
      <c r="FD861" s="107"/>
      <c r="FG861" s="112"/>
      <c r="FH861" s="107"/>
      <c r="FI861" s="107"/>
      <c r="FJ861" s="112"/>
      <c r="FK861" s="107"/>
      <c r="FM861" s="53"/>
      <c r="FN861" s="112"/>
      <c r="FO861" s="107"/>
      <c r="FP861" s="107"/>
      <c r="FQ861" s="112"/>
      <c r="FR861" s="107"/>
      <c r="FS861" s="53"/>
      <c r="FT861" s="107"/>
      <c r="FU861" s="107"/>
      <c r="FV861" s="107"/>
      <c r="FW861" s="107"/>
      <c r="FX861" s="107"/>
      <c r="FY861" s="107"/>
      <c r="FZ861" s="107"/>
      <c r="GA861" s="107"/>
      <c r="GB861" s="53"/>
      <c r="GC861" s="107"/>
      <c r="GD861" s="107"/>
      <c r="GE861" s="270"/>
      <c r="GF861" s="270"/>
      <c r="GG861" s="270"/>
      <c r="GH861" s="270"/>
      <c r="GI861" s="270"/>
      <c r="GJ861" s="270"/>
      <c r="GK861" s="270"/>
      <c r="GL861" s="53"/>
      <c r="GM861" s="53"/>
      <c r="GN861" s="53"/>
      <c r="HK861" s="115"/>
      <c r="HL861" s="115"/>
      <c r="HN861" s="116"/>
      <c r="HO861" s="116"/>
      <c r="HP861" s="116"/>
      <c r="HQ861" s="117"/>
      <c r="HR861" s="118"/>
      <c r="HS861" s="105"/>
      <c r="HT861" s="119"/>
      <c r="HU861" s="119"/>
      <c r="HV861" s="119"/>
      <c r="HW861" s="119"/>
    </row>
    <row r="862" spans="1:231" hidden="1" x14ac:dyDescent="0.25">
      <c r="A862" s="110"/>
      <c r="B862" s="110"/>
      <c r="C862" s="107"/>
      <c r="D862" s="108"/>
      <c r="E862" s="109"/>
      <c r="F862" s="107"/>
      <c r="G862" s="107"/>
      <c r="H862" s="107"/>
      <c r="I862" s="107"/>
      <c r="J862" s="107"/>
      <c r="K862" s="107"/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Y862" s="107"/>
      <c r="Z862" s="107"/>
      <c r="AA862" s="107"/>
      <c r="AB862" s="110"/>
      <c r="AC862" s="110"/>
      <c r="AD862" s="107"/>
      <c r="AE862" s="107"/>
      <c r="AF862" s="107"/>
      <c r="AG862" s="107"/>
      <c r="AH862" s="107"/>
      <c r="AI862" s="107"/>
      <c r="AJ862" s="110"/>
      <c r="AK862" s="110"/>
      <c r="AL862" s="107"/>
      <c r="AM862" s="107"/>
      <c r="AN862" s="110"/>
      <c r="AO862" s="110"/>
      <c r="AP862" s="107"/>
      <c r="AQ862" s="107"/>
      <c r="AR862" s="107"/>
      <c r="AS862" s="107"/>
      <c r="AT862" s="107"/>
      <c r="AU862" s="111"/>
      <c r="AV862" s="111"/>
      <c r="AW862" s="111"/>
      <c r="AX862" s="111"/>
      <c r="AY862" s="111"/>
      <c r="AZ862" s="111"/>
      <c r="BA862" s="111"/>
      <c r="BB862" s="111"/>
      <c r="BC862" s="111"/>
      <c r="BD862" s="111"/>
      <c r="BH862" s="112"/>
      <c r="BI862" s="111"/>
      <c r="BJ862" s="112"/>
      <c r="BK862" s="112"/>
      <c r="BL862" s="111"/>
      <c r="BM862" s="112"/>
      <c r="BN862" s="112"/>
      <c r="BO862" s="111"/>
      <c r="BP862" s="112"/>
      <c r="BQ862" s="112"/>
      <c r="BR862" s="111"/>
      <c r="BU862" s="112"/>
      <c r="BV862" s="107"/>
      <c r="BW862" s="107"/>
      <c r="BX862" s="107"/>
      <c r="BY862" s="107"/>
      <c r="BZ862" s="107"/>
      <c r="CA862" s="107"/>
      <c r="CB862" s="107"/>
      <c r="CC862" s="107"/>
      <c r="CD862" s="107"/>
      <c r="CE862" s="107"/>
      <c r="CH862" s="112"/>
      <c r="CI862" s="107"/>
      <c r="CJ862" s="107"/>
      <c r="CK862" s="107"/>
      <c r="CL862" s="107"/>
      <c r="CM862" s="107"/>
      <c r="CN862" s="107"/>
      <c r="CO862" s="107"/>
      <c r="CP862" s="107"/>
      <c r="CQ862" s="107"/>
      <c r="CR862" s="107"/>
      <c r="CS862" s="107"/>
      <c r="CT862" s="107"/>
      <c r="CU862" s="107"/>
      <c r="CV862" s="107"/>
      <c r="CW862" s="107"/>
      <c r="CX862" s="112"/>
      <c r="CY862" s="107"/>
      <c r="CZ862" s="107"/>
      <c r="DA862" s="112"/>
      <c r="DB862" s="107"/>
      <c r="DC862" s="107"/>
      <c r="DD862" s="112"/>
      <c r="DE862" s="107"/>
      <c r="DF862" s="107"/>
      <c r="DH862" s="112"/>
      <c r="DI862" s="107"/>
      <c r="DJ862" s="107"/>
      <c r="DK862" s="112"/>
      <c r="DL862" s="107"/>
      <c r="DM862" s="107"/>
      <c r="DN862" s="112"/>
      <c r="DO862" s="107"/>
      <c r="DQ862" s="112"/>
      <c r="DR862" s="107"/>
      <c r="DU862" s="112"/>
      <c r="DV862" s="107"/>
      <c r="DW862" s="107"/>
      <c r="DX862" s="112"/>
      <c r="DY862" s="107"/>
      <c r="EA862" s="112"/>
      <c r="EB862" s="107"/>
      <c r="ED862" s="112"/>
      <c r="EE862" s="107"/>
      <c r="EH862" s="112"/>
      <c r="EI862" s="107"/>
      <c r="EJ862" s="107"/>
      <c r="EK862" s="112"/>
      <c r="EL862" s="107"/>
      <c r="EN862" s="112"/>
      <c r="EO862" s="107"/>
      <c r="EQ862" s="112"/>
      <c r="ER862" s="107"/>
      <c r="ET862" s="112"/>
      <c r="EU862" s="107"/>
      <c r="EW862" s="112"/>
      <c r="EX862" s="107"/>
      <c r="EZ862" s="112"/>
      <c r="FA862" s="107"/>
      <c r="FC862" s="112"/>
      <c r="FD862" s="107"/>
      <c r="FG862" s="112"/>
      <c r="FH862" s="107"/>
      <c r="FI862" s="107"/>
      <c r="FJ862" s="112"/>
      <c r="FK862" s="107"/>
      <c r="FM862" s="53"/>
      <c r="FN862" s="112"/>
      <c r="FO862" s="107"/>
      <c r="FP862" s="107"/>
      <c r="FQ862" s="112"/>
      <c r="FR862" s="107"/>
      <c r="FS862" s="53"/>
      <c r="FT862" s="107"/>
      <c r="FU862" s="107"/>
      <c r="FV862" s="107"/>
      <c r="FW862" s="107"/>
      <c r="FX862" s="107"/>
      <c r="FY862" s="107"/>
      <c r="FZ862" s="107"/>
      <c r="GA862" s="107"/>
      <c r="GB862" s="53"/>
      <c r="GC862" s="107"/>
      <c r="GD862" s="107"/>
      <c r="GE862" s="270"/>
      <c r="GF862" s="270"/>
      <c r="GG862" s="270"/>
      <c r="GH862" s="270"/>
      <c r="GI862" s="270"/>
      <c r="GJ862" s="270"/>
      <c r="GK862" s="270"/>
      <c r="GL862" s="53"/>
      <c r="GM862" s="53"/>
      <c r="GN862" s="53"/>
      <c r="HK862" s="115"/>
      <c r="HL862" s="115"/>
      <c r="HN862" s="116"/>
      <c r="HO862" s="116"/>
      <c r="HP862" s="116"/>
      <c r="HQ862" s="117"/>
      <c r="HR862" s="118"/>
      <c r="HS862" s="105"/>
      <c r="HT862" s="119"/>
      <c r="HU862" s="119"/>
      <c r="HV862" s="119"/>
      <c r="HW862" s="119"/>
    </row>
    <row r="863" spans="1:231" ht="12.75" hidden="1" customHeight="1" x14ac:dyDescent="0.25">
      <c r="A863" s="110"/>
      <c r="B863" s="110"/>
      <c r="C863" s="107"/>
      <c r="D863" s="108"/>
      <c r="E863" s="109"/>
      <c r="F863" s="107"/>
      <c r="G863" s="107"/>
      <c r="H863" s="107"/>
      <c r="I863" s="107"/>
      <c r="J863" s="107"/>
      <c r="K863" s="107"/>
      <c r="L863" s="107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Y863" s="107"/>
      <c r="Z863" s="107"/>
      <c r="AA863" s="107"/>
      <c r="AB863" s="110"/>
      <c r="AC863" s="110"/>
      <c r="AD863" s="107"/>
      <c r="AE863" s="107"/>
      <c r="AF863" s="107"/>
      <c r="AG863" s="107"/>
      <c r="AH863" s="107"/>
      <c r="AI863" s="107"/>
      <c r="AJ863" s="110"/>
      <c r="AK863" s="110"/>
      <c r="AL863" s="107"/>
      <c r="AM863" s="107"/>
      <c r="AN863" s="110"/>
      <c r="AO863" s="110"/>
      <c r="AP863" s="107"/>
      <c r="AQ863" s="107"/>
      <c r="AR863" s="107"/>
      <c r="AS863" s="107"/>
      <c r="AT863" s="107"/>
      <c r="AU863" s="111"/>
      <c r="AV863" s="111"/>
      <c r="AW863" s="111"/>
      <c r="AX863" s="111"/>
      <c r="AY863" s="111"/>
      <c r="AZ863" s="111"/>
      <c r="BA863" s="111"/>
      <c r="BB863" s="111"/>
      <c r="BC863" s="111"/>
      <c r="BD863" s="111"/>
      <c r="BH863" s="112"/>
      <c r="BI863" s="111"/>
      <c r="BJ863" s="112"/>
      <c r="BK863" s="112"/>
      <c r="BL863" s="111"/>
      <c r="BM863" s="112"/>
      <c r="BN863" s="112"/>
      <c r="BO863" s="111"/>
      <c r="BP863" s="112"/>
      <c r="BQ863" s="112"/>
      <c r="BR863" s="111"/>
      <c r="BU863" s="112"/>
      <c r="BV863" s="107"/>
      <c r="BW863" s="107"/>
      <c r="BX863" s="107"/>
      <c r="BY863" s="107"/>
      <c r="BZ863" s="107"/>
      <c r="CA863" s="107"/>
      <c r="CB863" s="107"/>
      <c r="CC863" s="107"/>
      <c r="CD863" s="107"/>
      <c r="CE863" s="107"/>
      <c r="CH863" s="112"/>
      <c r="CI863" s="107"/>
      <c r="CJ863" s="107"/>
      <c r="CK863" s="107"/>
      <c r="CL863" s="107"/>
      <c r="CM863" s="107"/>
      <c r="CN863" s="107"/>
      <c r="CO863" s="107"/>
      <c r="CP863" s="107"/>
      <c r="CQ863" s="107"/>
      <c r="CR863" s="107"/>
      <c r="CS863" s="107"/>
      <c r="CT863" s="107"/>
      <c r="CU863" s="107"/>
      <c r="CV863" s="107"/>
      <c r="CW863" s="107"/>
      <c r="CX863" s="112"/>
      <c r="CY863" s="107"/>
      <c r="CZ863" s="107"/>
      <c r="DA863" s="112"/>
      <c r="DB863" s="107"/>
      <c r="DC863" s="107"/>
      <c r="DD863" s="112"/>
      <c r="DE863" s="107"/>
      <c r="DF863" s="107"/>
      <c r="DH863" s="112"/>
      <c r="DI863" s="107"/>
      <c r="DJ863" s="107"/>
      <c r="DK863" s="112"/>
      <c r="DL863" s="107"/>
      <c r="DM863" s="107"/>
      <c r="DN863" s="112"/>
      <c r="DO863" s="107"/>
      <c r="DQ863" s="112"/>
      <c r="DR863" s="107"/>
      <c r="DU863" s="112"/>
      <c r="DV863" s="107"/>
      <c r="DW863" s="107"/>
      <c r="DX863" s="112"/>
      <c r="DY863" s="107"/>
      <c r="EA863" s="112"/>
      <c r="EB863" s="107"/>
      <c r="ED863" s="112"/>
      <c r="EE863" s="107"/>
      <c r="EH863" s="112"/>
      <c r="EI863" s="107"/>
      <c r="EJ863" s="107"/>
      <c r="EK863" s="112"/>
      <c r="EL863" s="107"/>
      <c r="EN863" s="112"/>
      <c r="EO863" s="107"/>
      <c r="EQ863" s="112"/>
      <c r="ER863" s="107"/>
      <c r="ET863" s="112"/>
      <c r="EU863" s="107"/>
      <c r="EW863" s="112"/>
      <c r="EX863" s="107"/>
      <c r="EZ863" s="112"/>
      <c r="FA863" s="107"/>
      <c r="FC863" s="112"/>
      <c r="FD863" s="107"/>
      <c r="FG863" s="112"/>
      <c r="FH863" s="107"/>
      <c r="FI863" s="107"/>
      <c r="FJ863" s="112"/>
      <c r="FK863" s="107"/>
      <c r="FM863" s="53"/>
      <c r="FN863" s="112"/>
      <c r="FO863" s="107"/>
      <c r="FP863" s="107"/>
      <c r="FQ863" s="112"/>
      <c r="FR863" s="107"/>
      <c r="FS863" s="53"/>
      <c r="FT863" s="107"/>
      <c r="FU863" s="107"/>
      <c r="FV863" s="107"/>
      <c r="FW863" s="107"/>
      <c r="FX863" s="107"/>
      <c r="FY863" s="107"/>
      <c r="FZ863" s="107"/>
      <c r="GA863" s="107"/>
      <c r="GB863" s="53"/>
      <c r="GC863" s="107"/>
      <c r="GD863" s="107"/>
      <c r="GE863" s="270"/>
      <c r="GF863" s="270"/>
      <c r="GG863" s="270"/>
      <c r="GH863" s="270"/>
      <c r="GI863" s="270"/>
      <c r="GJ863" s="270"/>
      <c r="GK863" s="270"/>
      <c r="GL863" s="53"/>
      <c r="GM863" s="53"/>
      <c r="GN863" s="53"/>
      <c r="HK863" s="115"/>
      <c r="HL863" s="115"/>
      <c r="HN863" s="116"/>
      <c r="HO863" s="116"/>
      <c r="HP863" s="116"/>
      <c r="HQ863" s="117"/>
      <c r="HR863" s="118"/>
      <c r="HS863" s="105"/>
      <c r="HT863" s="119"/>
      <c r="HU863" s="119"/>
      <c r="HV863" s="119"/>
      <c r="HW863" s="119"/>
    </row>
    <row r="864" spans="1:231" ht="12.75" hidden="1" customHeight="1" x14ac:dyDescent="0.25">
      <c r="A864" s="110"/>
      <c r="B864" s="110"/>
      <c r="C864" s="107"/>
      <c r="D864" s="108"/>
      <c r="E864" s="109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Y864" s="107"/>
      <c r="Z864" s="107"/>
      <c r="AA864" s="107"/>
      <c r="AB864" s="110"/>
      <c r="AC864" s="110"/>
      <c r="AD864" s="107"/>
      <c r="AE864" s="107"/>
      <c r="AF864" s="107"/>
      <c r="AG864" s="107"/>
      <c r="AH864" s="107"/>
      <c r="AI864" s="107"/>
      <c r="AJ864" s="110"/>
      <c r="AK864" s="110"/>
      <c r="AL864" s="107"/>
      <c r="AM864" s="107"/>
      <c r="AN864" s="110"/>
      <c r="AO864" s="110"/>
      <c r="AP864" s="107"/>
      <c r="AQ864" s="107"/>
      <c r="AR864" s="107"/>
      <c r="AS864" s="107"/>
      <c r="AT864" s="107"/>
      <c r="AU864" s="111"/>
      <c r="AV864" s="111"/>
      <c r="AW864" s="111"/>
      <c r="AX864" s="111"/>
      <c r="AY864" s="111"/>
      <c r="AZ864" s="111"/>
      <c r="BA864" s="111"/>
      <c r="BB864" s="111"/>
      <c r="BC864" s="111"/>
      <c r="BD864" s="111"/>
      <c r="BH864" s="112"/>
      <c r="BI864" s="111"/>
      <c r="BJ864" s="112"/>
      <c r="BK864" s="112"/>
      <c r="BL864" s="111"/>
      <c r="BM864" s="112"/>
      <c r="BN864" s="112"/>
      <c r="BO864" s="111"/>
      <c r="BP864" s="112"/>
      <c r="BQ864" s="112"/>
      <c r="BR864" s="111"/>
      <c r="BU864" s="112"/>
      <c r="BV864" s="107"/>
      <c r="BW864" s="107"/>
      <c r="BX864" s="107"/>
      <c r="BY864" s="107"/>
      <c r="BZ864" s="107"/>
      <c r="CA864" s="107"/>
      <c r="CB864" s="107"/>
      <c r="CC864" s="107"/>
      <c r="CD864" s="107"/>
      <c r="CE864" s="107"/>
      <c r="CH864" s="112"/>
      <c r="CI864" s="107"/>
      <c r="CJ864" s="107"/>
      <c r="CK864" s="107"/>
      <c r="CL864" s="107"/>
      <c r="CM864" s="107"/>
      <c r="CN864" s="107"/>
      <c r="CO864" s="107"/>
      <c r="CP864" s="107"/>
      <c r="CQ864" s="107"/>
      <c r="CR864" s="107"/>
      <c r="CS864" s="107"/>
      <c r="CT864" s="107"/>
      <c r="CU864" s="107"/>
      <c r="CV864" s="107"/>
      <c r="CW864" s="107"/>
      <c r="CX864" s="112"/>
      <c r="CY864" s="107"/>
      <c r="CZ864" s="107"/>
      <c r="DA864" s="112"/>
      <c r="DB864" s="107"/>
      <c r="DC864" s="107"/>
      <c r="DD864" s="112"/>
      <c r="DE864" s="107"/>
      <c r="DF864" s="107"/>
      <c r="DH864" s="112"/>
      <c r="DI864" s="107"/>
      <c r="DJ864" s="107"/>
      <c r="DK864" s="112"/>
      <c r="DL864" s="107"/>
      <c r="DM864" s="107"/>
      <c r="DN864" s="112"/>
      <c r="DO864" s="107"/>
      <c r="DQ864" s="112"/>
      <c r="DR864" s="107"/>
      <c r="DU864" s="112"/>
      <c r="DV864" s="107"/>
      <c r="DW864" s="107"/>
      <c r="DX864" s="112"/>
      <c r="DY864" s="107"/>
      <c r="EA864" s="112"/>
      <c r="EB864" s="107"/>
      <c r="ED864" s="112"/>
      <c r="EE864" s="107"/>
      <c r="EH864" s="112"/>
      <c r="EI864" s="107"/>
      <c r="EJ864" s="107"/>
      <c r="EK864" s="112"/>
      <c r="EL864" s="107"/>
      <c r="EN864" s="112"/>
      <c r="EO864" s="107"/>
      <c r="EQ864" s="112"/>
      <c r="ER864" s="107"/>
      <c r="ET864" s="112"/>
      <c r="EU864" s="107"/>
      <c r="EW864" s="112"/>
      <c r="EX864" s="107"/>
      <c r="EZ864" s="112"/>
      <c r="FA864" s="107"/>
      <c r="FC864" s="112"/>
      <c r="FD864" s="107"/>
      <c r="FG864" s="112"/>
      <c r="FH864" s="107"/>
      <c r="FI864" s="107"/>
      <c r="FJ864" s="112"/>
      <c r="FK864" s="107"/>
      <c r="FM864" s="53"/>
      <c r="FN864" s="112"/>
      <c r="FO864" s="107"/>
      <c r="FP864" s="107"/>
      <c r="FQ864" s="112"/>
      <c r="FR864" s="107"/>
      <c r="FS864" s="53"/>
      <c r="FT864" s="107"/>
      <c r="FU864" s="107"/>
      <c r="FV864" s="107"/>
      <c r="FW864" s="107"/>
      <c r="FX864" s="107"/>
      <c r="FY864" s="107"/>
      <c r="FZ864" s="107"/>
      <c r="GA864" s="107"/>
      <c r="GB864" s="53"/>
      <c r="GC864" s="107"/>
      <c r="GD864" s="107"/>
      <c r="GE864" s="270"/>
      <c r="GF864" s="270"/>
      <c r="GG864" s="270"/>
      <c r="GH864" s="270"/>
      <c r="GI864" s="270"/>
      <c r="GJ864" s="270"/>
      <c r="GK864" s="270"/>
      <c r="GL864" s="53"/>
      <c r="GM864" s="53"/>
      <c r="GN864" s="53"/>
      <c r="HK864" s="115"/>
      <c r="HL864" s="115"/>
      <c r="HN864" s="116"/>
      <c r="HO864" s="116"/>
      <c r="HP864" s="116"/>
      <c r="HQ864" s="117"/>
      <c r="HR864" s="118"/>
      <c r="HS864" s="105"/>
      <c r="HT864" s="119"/>
      <c r="HU864" s="119"/>
      <c r="HV864" s="119"/>
      <c r="HW864" s="119"/>
    </row>
    <row r="865" spans="1:231" hidden="1" x14ac:dyDescent="0.25">
      <c r="A865" s="110"/>
      <c r="B865" s="110"/>
      <c r="C865" s="107"/>
      <c r="D865" s="108"/>
      <c r="E865" s="109"/>
      <c r="F865" s="107"/>
      <c r="G865" s="107"/>
      <c r="H865" s="107"/>
      <c r="I865" s="107"/>
      <c r="J865" s="107"/>
      <c r="K865" s="107"/>
      <c r="L865" s="107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Y865" s="107"/>
      <c r="Z865" s="107"/>
      <c r="AA865" s="107"/>
      <c r="AB865" s="110"/>
      <c r="AC865" s="110"/>
      <c r="AD865" s="107"/>
      <c r="AE865" s="107"/>
      <c r="AF865" s="107"/>
      <c r="AG865" s="107"/>
      <c r="AH865" s="107"/>
      <c r="AI865" s="107"/>
      <c r="AJ865" s="110"/>
      <c r="AK865" s="110"/>
      <c r="AL865" s="107"/>
      <c r="AM865" s="107"/>
      <c r="AN865" s="110"/>
      <c r="AO865" s="110"/>
      <c r="AP865" s="107"/>
      <c r="AQ865" s="107"/>
      <c r="AR865" s="107"/>
      <c r="AS865" s="107"/>
      <c r="AT865" s="107"/>
      <c r="AU865" s="111"/>
      <c r="AV865" s="111"/>
      <c r="AW865" s="111"/>
      <c r="AX865" s="111"/>
      <c r="AY865" s="111"/>
      <c r="AZ865" s="111"/>
      <c r="BA865" s="111"/>
      <c r="BB865" s="111"/>
      <c r="BC865" s="111"/>
      <c r="BD865" s="111"/>
      <c r="BH865" s="112"/>
      <c r="BI865" s="111"/>
      <c r="BJ865" s="112"/>
      <c r="BK865" s="112"/>
      <c r="BL865" s="111"/>
      <c r="BM865" s="112"/>
      <c r="BN865" s="112"/>
      <c r="BO865" s="111"/>
      <c r="BP865" s="112"/>
      <c r="BQ865" s="112"/>
      <c r="BR865" s="111"/>
      <c r="BU865" s="112"/>
      <c r="BV865" s="107"/>
      <c r="BW865" s="107"/>
      <c r="BX865" s="107"/>
      <c r="BY865" s="107"/>
      <c r="BZ865" s="107"/>
      <c r="CA865" s="107"/>
      <c r="CB865" s="107"/>
      <c r="CC865" s="107"/>
      <c r="CD865" s="107"/>
      <c r="CE865" s="107"/>
      <c r="CH865" s="112"/>
      <c r="CI865" s="107"/>
      <c r="CJ865" s="107"/>
      <c r="CK865" s="107"/>
      <c r="CL865" s="107"/>
      <c r="CM865" s="107"/>
      <c r="CN865" s="107"/>
      <c r="CO865" s="107"/>
      <c r="CP865" s="107"/>
      <c r="CQ865" s="107"/>
      <c r="CR865" s="107"/>
      <c r="CS865" s="107"/>
      <c r="CT865" s="107"/>
      <c r="CU865" s="107"/>
      <c r="CV865" s="107"/>
      <c r="CW865" s="107"/>
      <c r="CX865" s="112"/>
      <c r="CY865" s="107"/>
      <c r="CZ865" s="107"/>
      <c r="DA865" s="112"/>
      <c r="DB865" s="107"/>
      <c r="DC865" s="107"/>
      <c r="DD865" s="112"/>
      <c r="DE865" s="107"/>
      <c r="DF865" s="107"/>
      <c r="DH865" s="112"/>
      <c r="DI865" s="107"/>
      <c r="DJ865" s="107"/>
      <c r="DK865" s="112"/>
      <c r="DL865" s="107"/>
      <c r="DM865" s="107"/>
      <c r="DN865" s="112"/>
      <c r="DO865" s="107"/>
      <c r="DQ865" s="112"/>
      <c r="DR865" s="107"/>
      <c r="DU865" s="112"/>
      <c r="DV865" s="107"/>
      <c r="DW865" s="107"/>
      <c r="DX865" s="112"/>
      <c r="DY865" s="107"/>
      <c r="EA865" s="112"/>
      <c r="EB865" s="107"/>
      <c r="ED865" s="112"/>
      <c r="EE865" s="107"/>
      <c r="EH865" s="112"/>
      <c r="EI865" s="107"/>
      <c r="EJ865" s="107"/>
      <c r="EK865" s="112"/>
      <c r="EL865" s="107"/>
      <c r="EN865" s="112"/>
      <c r="EO865" s="107"/>
      <c r="EQ865" s="112"/>
      <c r="ER865" s="107"/>
      <c r="ET865" s="112"/>
      <c r="EU865" s="107"/>
      <c r="EW865" s="112"/>
      <c r="EX865" s="107"/>
      <c r="EZ865" s="112"/>
      <c r="FA865" s="107"/>
      <c r="FC865" s="112"/>
      <c r="FD865" s="107"/>
      <c r="FG865" s="112"/>
      <c r="FH865" s="107"/>
      <c r="FI865" s="107"/>
      <c r="FJ865" s="112"/>
      <c r="FK865" s="107"/>
      <c r="FM865" s="53"/>
      <c r="FN865" s="112"/>
      <c r="FO865" s="107"/>
      <c r="FP865" s="107"/>
      <c r="FQ865" s="112"/>
      <c r="FR865" s="107"/>
      <c r="FS865" s="53"/>
      <c r="FT865" s="107"/>
      <c r="FU865" s="107"/>
      <c r="FV865" s="107"/>
      <c r="FW865" s="107"/>
      <c r="FX865" s="107"/>
      <c r="FY865" s="107"/>
      <c r="FZ865" s="107"/>
      <c r="GA865" s="107"/>
      <c r="GB865" s="53"/>
      <c r="GC865" s="107"/>
      <c r="GD865" s="107"/>
      <c r="GE865" s="270"/>
      <c r="GF865" s="270"/>
      <c r="GG865" s="270"/>
      <c r="GH865" s="270"/>
      <c r="GI865" s="270"/>
      <c r="GJ865" s="270"/>
      <c r="GK865" s="270"/>
      <c r="GL865" s="53"/>
      <c r="GM865" s="53"/>
      <c r="GN865" s="53"/>
      <c r="HK865" s="115"/>
      <c r="HL865" s="115"/>
      <c r="HN865" s="116"/>
      <c r="HO865" s="116"/>
      <c r="HP865" s="116"/>
      <c r="HQ865" s="117"/>
      <c r="HR865" s="118"/>
      <c r="HS865" s="105"/>
      <c r="HT865" s="119"/>
      <c r="HU865" s="119"/>
      <c r="HV865" s="119"/>
      <c r="HW865" s="119"/>
    </row>
    <row r="866" spans="1:231" hidden="1" x14ac:dyDescent="0.25">
      <c r="A866" s="110"/>
      <c r="B866" s="110"/>
      <c r="C866" s="107"/>
      <c r="D866" s="108"/>
      <c r="E866" s="109"/>
      <c r="F866" s="107"/>
      <c r="G866" s="107"/>
      <c r="H866" s="107"/>
      <c r="I866" s="107"/>
      <c r="J866" s="107"/>
      <c r="K866" s="107"/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Y866" s="107"/>
      <c r="Z866" s="107"/>
      <c r="AA866" s="107"/>
      <c r="AB866" s="110"/>
      <c r="AC866" s="110"/>
      <c r="AD866" s="107"/>
      <c r="AE866" s="107"/>
      <c r="AF866" s="107"/>
      <c r="AG866" s="107"/>
      <c r="AH866" s="107"/>
      <c r="AI866" s="107"/>
      <c r="AJ866" s="110"/>
      <c r="AK866" s="110"/>
      <c r="AL866" s="107"/>
      <c r="AM866" s="107"/>
      <c r="AN866" s="110"/>
      <c r="AO866" s="110"/>
      <c r="AP866" s="107"/>
      <c r="AQ866" s="107"/>
      <c r="AR866" s="107"/>
      <c r="AS866" s="107"/>
      <c r="AT866" s="107"/>
      <c r="AU866" s="111"/>
      <c r="AV866" s="111"/>
      <c r="AW866" s="111"/>
      <c r="AX866" s="111"/>
      <c r="AY866" s="111"/>
      <c r="AZ866" s="111"/>
      <c r="BA866" s="111"/>
      <c r="BB866" s="111"/>
      <c r="BC866" s="111"/>
      <c r="BD866" s="111"/>
      <c r="BH866" s="112"/>
      <c r="BI866" s="111"/>
      <c r="BJ866" s="112"/>
      <c r="BK866" s="112"/>
      <c r="BL866" s="111"/>
      <c r="BM866" s="112"/>
      <c r="BN866" s="112"/>
      <c r="BO866" s="111"/>
      <c r="BP866" s="112"/>
      <c r="BQ866" s="112"/>
      <c r="BR866" s="111"/>
      <c r="BU866" s="112"/>
      <c r="BV866" s="107"/>
      <c r="BW866" s="107"/>
      <c r="BX866" s="107"/>
      <c r="BY866" s="107"/>
      <c r="BZ866" s="107"/>
      <c r="CA866" s="107"/>
      <c r="CB866" s="107"/>
      <c r="CC866" s="107"/>
      <c r="CD866" s="107"/>
      <c r="CE866" s="107"/>
      <c r="CH866" s="112"/>
      <c r="CI866" s="107"/>
      <c r="CJ866" s="107"/>
      <c r="CK866" s="107"/>
      <c r="CL866" s="107"/>
      <c r="CM866" s="107"/>
      <c r="CN866" s="107"/>
      <c r="CO866" s="107"/>
      <c r="CP866" s="107"/>
      <c r="CQ866" s="107"/>
      <c r="CR866" s="107"/>
      <c r="CS866" s="107"/>
      <c r="CT866" s="107"/>
      <c r="CU866" s="107"/>
      <c r="CV866" s="107"/>
      <c r="CW866" s="107"/>
      <c r="CX866" s="112"/>
      <c r="CY866" s="107"/>
      <c r="CZ866" s="107"/>
      <c r="DA866" s="112"/>
      <c r="DB866" s="107"/>
      <c r="DC866" s="107"/>
      <c r="DD866" s="112"/>
      <c r="DE866" s="107"/>
      <c r="DF866" s="107"/>
      <c r="DH866" s="112"/>
      <c r="DI866" s="107"/>
      <c r="DJ866" s="107"/>
      <c r="DK866" s="112"/>
      <c r="DL866" s="107"/>
      <c r="DM866" s="107"/>
      <c r="DN866" s="112"/>
      <c r="DO866" s="107"/>
      <c r="DQ866" s="112"/>
      <c r="DR866" s="107"/>
      <c r="DU866" s="112"/>
      <c r="DV866" s="107"/>
      <c r="DW866" s="107"/>
      <c r="DX866" s="112"/>
      <c r="DY866" s="107"/>
      <c r="EA866" s="112"/>
      <c r="EB866" s="107"/>
      <c r="ED866" s="112"/>
      <c r="EE866" s="107"/>
      <c r="EH866" s="112"/>
      <c r="EI866" s="107"/>
      <c r="EJ866" s="107"/>
      <c r="EK866" s="112"/>
      <c r="EL866" s="107"/>
      <c r="EN866" s="112"/>
      <c r="EO866" s="107"/>
      <c r="EQ866" s="112"/>
      <c r="ER866" s="107"/>
      <c r="ET866" s="112"/>
      <c r="EU866" s="107"/>
      <c r="EW866" s="112"/>
      <c r="EX866" s="107"/>
      <c r="EZ866" s="112"/>
      <c r="FA866" s="107"/>
      <c r="FC866" s="112"/>
      <c r="FD866" s="107"/>
      <c r="FG866" s="112"/>
      <c r="FH866" s="107"/>
      <c r="FI866" s="107"/>
      <c r="FJ866" s="112"/>
      <c r="FK866" s="107"/>
      <c r="FM866" s="53"/>
      <c r="FN866" s="112"/>
      <c r="FO866" s="107"/>
      <c r="FP866" s="107"/>
      <c r="FQ866" s="112"/>
      <c r="FR866" s="107"/>
      <c r="FS866" s="53"/>
      <c r="FT866" s="107"/>
      <c r="FU866" s="107"/>
      <c r="FV866" s="107"/>
      <c r="FW866" s="107"/>
      <c r="FX866" s="107"/>
      <c r="FY866" s="107"/>
      <c r="FZ866" s="107"/>
      <c r="GA866" s="107"/>
      <c r="GB866" s="53"/>
      <c r="GC866" s="107"/>
      <c r="GD866" s="107"/>
      <c r="GE866" s="270"/>
      <c r="GF866" s="270"/>
      <c r="GG866" s="270"/>
      <c r="GH866" s="270"/>
      <c r="GI866" s="270"/>
      <c r="GJ866" s="270"/>
      <c r="GK866" s="270"/>
      <c r="GL866" s="53"/>
      <c r="GM866" s="53"/>
      <c r="GN866" s="53"/>
      <c r="HK866" s="115"/>
      <c r="HL866" s="115"/>
      <c r="HN866" s="116"/>
      <c r="HO866" s="116"/>
      <c r="HP866" s="116"/>
      <c r="HQ866" s="117"/>
      <c r="HR866" s="118"/>
      <c r="HS866" s="105"/>
      <c r="HT866" s="119"/>
      <c r="HU866" s="119"/>
      <c r="HV866" s="119"/>
      <c r="HW866" s="119"/>
    </row>
    <row r="867" spans="1:231" hidden="1" x14ac:dyDescent="0.25">
      <c r="A867" s="110"/>
      <c r="B867" s="110"/>
      <c r="C867" s="107"/>
      <c r="D867" s="108"/>
      <c r="E867" s="109"/>
      <c r="F867" s="107"/>
      <c r="G867" s="107"/>
      <c r="H867" s="107"/>
      <c r="I867" s="107"/>
      <c r="J867" s="107"/>
      <c r="K867" s="107"/>
      <c r="L867" s="107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Y867" s="107"/>
      <c r="Z867" s="107"/>
      <c r="AA867" s="107"/>
      <c r="AB867" s="110"/>
      <c r="AC867" s="110"/>
      <c r="AD867" s="107"/>
      <c r="AE867" s="107"/>
      <c r="AF867" s="107"/>
      <c r="AG867" s="107"/>
      <c r="AH867" s="107"/>
      <c r="AI867" s="107"/>
      <c r="AJ867" s="110"/>
      <c r="AK867" s="110"/>
      <c r="AL867" s="107"/>
      <c r="AM867" s="107"/>
      <c r="AN867" s="110"/>
      <c r="AO867" s="110"/>
      <c r="AP867" s="107"/>
      <c r="AQ867" s="107"/>
      <c r="AR867" s="107"/>
      <c r="AS867" s="107"/>
      <c r="AT867" s="107"/>
      <c r="AU867" s="111"/>
      <c r="AV867" s="111"/>
      <c r="AW867" s="111"/>
      <c r="AX867" s="111"/>
      <c r="AY867" s="111"/>
      <c r="AZ867" s="111"/>
      <c r="BA867" s="111"/>
      <c r="BB867" s="111"/>
      <c r="BC867" s="111"/>
      <c r="BD867" s="111"/>
      <c r="BH867" s="112"/>
      <c r="BI867" s="111"/>
      <c r="BJ867" s="112"/>
      <c r="BK867" s="112"/>
      <c r="BL867" s="111"/>
      <c r="BM867" s="112"/>
      <c r="BN867" s="112"/>
      <c r="BO867" s="111"/>
      <c r="BP867" s="112"/>
      <c r="BQ867" s="112"/>
      <c r="BR867" s="111"/>
      <c r="BU867" s="112"/>
      <c r="BV867" s="107"/>
      <c r="BW867" s="107"/>
      <c r="BX867" s="107"/>
      <c r="BY867" s="107"/>
      <c r="BZ867" s="107"/>
      <c r="CA867" s="107"/>
      <c r="CB867" s="107"/>
      <c r="CC867" s="107"/>
      <c r="CD867" s="107"/>
      <c r="CE867" s="107"/>
      <c r="CH867" s="112"/>
      <c r="CI867" s="107"/>
      <c r="CJ867" s="107"/>
      <c r="CK867" s="107"/>
      <c r="CL867" s="107"/>
      <c r="CM867" s="107"/>
      <c r="CN867" s="107"/>
      <c r="CO867" s="107"/>
      <c r="CP867" s="107"/>
      <c r="CQ867" s="107"/>
      <c r="CR867" s="107"/>
      <c r="CS867" s="107"/>
      <c r="CT867" s="107"/>
      <c r="CU867" s="107"/>
      <c r="CV867" s="107"/>
      <c r="CW867" s="107"/>
      <c r="CX867" s="112"/>
      <c r="CY867" s="107"/>
      <c r="CZ867" s="107"/>
      <c r="DA867" s="112"/>
      <c r="DB867" s="107"/>
      <c r="DC867" s="107"/>
      <c r="DD867" s="112"/>
      <c r="DE867" s="107"/>
      <c r="DF867" s="107"/>
      <c r="DH867" s="112"/>
      <c r="DI867" s="107"/>
      <c r="DJ867" s="107"/>
      <c r="DK867" s="112"/>
      <c r="DL867" s="107"/>
      <c r="DM867" s="107"/>
      <c r="DN867" s="112"/>
      <c r="DO867" s="107"/>
      <c r="DQ867" s="112"/>
      <c r="DR867" s="107"/>
      <c r="DU867" s="112"/>
      <c r="DV867" s="107"/>
      <c r="DW867" s="107"/>
      <c r="DX867" s="112"/>
      <c r="DY867" s="107"/>
      <c r="EA867" s="112"/>
      <c r="EB867" s="107"/>
      <c r="ED867" s="112"/>
      <c r="EE867" s="107"/>
      <c r="EH867" s="112"/>
      <c r="EI867" s="107"/>
      <c r="EJ867" s="107"/>
      <c r="EK867" s="112"/>
      <c r="EL867" s="107"/>
      <c r="EN867" s="112"/>
      <c r="EO867" s="107"/>
      <c r="EQ867" s="112"/>
      <c r="ER867" s="107"/>
      <c r="ET867" s="112"/>
      <c r="EU867" s="107"/>
      <c r="EW867" s="112"/>
      <c r="EX867" s="107"/>
      <c r="EZ867" s="112"/>
      <c r="FA867" s="107"/>
      <c r="FC867" s="112"/>
      <c r="FD867" s="107"/>
      <c r="FG867" s="112"/>
      <c r="FH867" s="107"/>
      <c r="FI867" s="107"/>
      <c r="FJ867" s="112"/>
      <c r="FK867" s="107"/>
      <c r="FM867" s="53"/>
      <c r="FN867" s="112"/>
      <c r="FO867" s="107"/>
      <c r="FP867" s="107"/>
      <c r="FQ867" s="112"/>
      <c r="FR867" s="107"/>
      <c r="FS867" s="53"/>
      <c r="FT867" s="107"/>
      <c r="FU867" s="107"/>
      <c r="FV867" s="107"/>
      <c r="FW867" s="107"/>
      <c r="FX867" s="107"/>
      <c r="FY867" s="107"/>
      <c r="FZ867" s="107"/>
      <c r="GA867" s="107"/>
      <c r="GB867" s="53"/>
      <c r="GC867" s="107"/>
      <c r="GD867" s="107"/>
      <c r="GE867" s="270"/>
      <c r="GF867" s="270"/>
      <c r="GG867" s="270"/>
      <c r="GH867" s="270"/>
      <c r="GI867" s="270"/>
      <c r="GJ867" s="270"/>
      <c r="GK867" s="270"/>
      <c r="GL867" s="53"/>
      <c r="GM867" s="53"/>
      <c r="GN867" s="53"/>
      <c r="HK867" s="115"/>
      <c r="HL867" s="115"/>
      <c r="HN867" s="116"/>
      <c r="HO867" s="116"/>
      <c r="HP867" s="116"/>
      <c r="HQ867" s="117"/>
      <c r="HR867" s="118"/>
      <c r="HS867" s="105"/>
      <c r="HT867" s="119"/>
      <c r="HU867" s="119"/>
      <c r="HV867" s="119"/>
      <c r="HW867" s="119"/>
    </row>
    <row r="868" spans="1:231" hidden="1" x14ac:dyDescent="0.25">
      <c r="A868" s="110"/>
      <c r="B868" s="110"/>
      <c r="C868" s="107"/>
      <c r="D868" s="108"/>
      <c r="E868" s="109"/>
      <c r="F868" s="107"/>
      <c r="G868" s="107"/>
      <c r="H868" s="107"/>
      <c r="I868" s="107"/>
      <c r="J868" s="107"/>
      <c r="K868" s="107"/>
      <c r="L868" s="107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Y868" s="107"/>
      <c r="Z868" s="107"/>
      <c r="AA868" s="107"/>
      <c r="AB868" s="110"/>
      <c r="AC868" s="110"/>
      <c r="AD868" s="107"/>
      <c r="AE868" s="107"/>
      <c r="AF868" s="107"/>
      <c r="AG868" s="107"/>
      <c r="AH868" s="107"/>
      <c r="AI868" s="107"/>
      <c r="AJ868" s="110"/>
      <c r="AK868" s="110"/>
      <c r="AL868" s="107"/>
      <c r="AM868" s="107"/>
      <c r="AN868" s="110"/>
      <c r="AO868" s="110"/>
      <c r="AP868" s="107"/>
      <c r="AQ868" s="107"/>
      <c r="AR868" s="107"/>
      <c r="AS868" s="107"/>
      <c r="AT868" s="107"/>
      <c r="AU868" s="111"/>
      <c r="AV868" s="111"/>
      <c r="AW868" s="111"/>
      <c r="AX868" s="111"/>
      <c r="AY868" s="111"/>
      <c r="AZ868" s="111"/>
      <c r="BA868" s="111"/>
      <c r="BB868" s="111"/>
      <c r="BC868" s="111"/>
      <c r="BD868" s="111"/>
      <c r="BH868" s="112"/>
      <c r="BI868" s="111"/>
      <c r="BJ868" s="112"/>
      <c r="BK868" s="112"/>
      <c r="BL868" s="111"/>
      <c r="BM868" s="112"/>
      <c r="BN868" s="112"/>
      <c r="BO868" s="111"/>
      <c r="BP868" s="112"/>
      <c r="BQ868" s="112"/>
      <c r="BR868" s="111"/>
      <c r="BU868" s="112"/>
      <c r="BV868" s="107"/>
      <c r="BW868" s="107"/>
      <c r="BX868" s="107"/>
      <c r="BY868" s="107"/>
      <c r="BZ868" s="107"/>
      <c r="CA868" s="107"/>
      <c r="CB868" s="107"/>
      <c r="CC868" s="107"/>
      <c r="CD868" s="107"/>
      <c r="CE868" s="107"/>
      <c r="CH868" s="112"/>
      <c r="CI868" s="107"/>
      <c r="CJ868" s="107"/>
      <c r="CK868" s="107"/>
      <c r="CL868" s="107"/>
      <c r="CM868" s="107"/>
      <c r="CN868" s="107"/>
      <c r="CO868" s="107"/>
      <c r="CP868" s="107"/>
      <c r="CQ868" s="107"/>
      <c r="CR868" s="107"/>
      <c r="CS868" s="107"/>
      <c r="CT868" s="107"/>
      <c r="CU868" s="107"/>
      <c r="CV868" s="107"/>
      <c r="CW868" s="107"/>
      <c r="CX868" s="112"/>
      <c r="CY868" s="107"/>
      <c r="CZ868" s="107"/>
      <c r="DA868" s="112"/>
      <c r="DB868" s="107"/>
      <c r="DC868" s="107"/>
      <c r="DD868" s="112"/>
      <c r="DE868" s="107"/>
      <c r="DF868" s="107"/>
      <c r="DH868" s="112"/>
      <c r="DI868" s="107"/>
      <c r="DJ868" s="107"/>
      <c r="DK868" s="112"/>
      <c r="DL868" s="107"/>
      <c r="DM868" s="107"/>
      <c r="DN868" s="112"/>
      <c r="DO868" s="107"/>
      <c r="DQ868" s="112"/>
      <c r="DR868" s="107"/>
      <c r="DU868" s="112"/>
      <c r="DV868" s="107"/>
      <c r="DW868" s="107"/>
      <c r="DX868" s="112"/>
      <c r="DY868" s="107"/>
      <c r="EA868" s="112"/>
      <c r="EB868" s="107"/>
      <c r="ED868" s="112"/>
      <c r="EE868" s="107"/>
      <c r="EH868" s="112"/>
      <c r="EI868" s="107"/>
      <c r="EJ868" s="107"/>
      <c r="EK868" s="112"/>
      <c r="EL868" s="107"/>
      <c r="EN868" s="112"/>
      <c r="EO868" s="107"/>
      <c r="EQ868" s="112"/>
      <c r="ER868" s="107"/>
      <c r="ET868" s="112"/>
      <c r="EU868" s="107"/>
      <c r="EW868" s="112"/>
      <c r="EX868" s="107"/>
      <c r="EZ868" s="112"/>
      <c r="FA868" s="107"/>
      <c r="FC868" s="112"/>
      <c r="FD868" s="107"/>
      <c r="FG868" s="112"/>
      <c r="FH868" s="107"/>
      <c r="FI868" s="107"/>
      <c r="FJ868" s="112"/>
      <c r="FK868" s="107"/>
      <c r="FM868" s="53"/>
      <c r="FN868" s="112"/>
      <c r="FO868" s="107"/>
      <c r="FP868" s="107"/>
      <c r="FQ868" s="112"/>
      <c r="FR868" s="107"/>
      <c r="FS868" s="53"/>
      <c r="FT868" s="107"/>
      <c r="FU868" s="107"/>
      <c r="FV868" s="107"/>
      <c r="FW868" s="107"/>
      <c r="FX868" s="107"/>
      <c r="FY868" s="107"/>
      <c r="FZ868" s="107"/>
      <c r="GA868" s="107"/>
      <c r="GB868" s="53"/>
      <c r="GC868" s="107"/>
      <c r="GD868" s="107"/>
      <c r="GE868" s="270"/>
      <c r="GF868" s="270"/>
      <c r="GG868" s="270"/>
      <c r="GH868" s="270"/>
      <c r="GI868" s="270"/>
      <c r="GJ868" s="270"/>
      <c r="GK868" s="270"/>
      <c r="GL868" s="53"/>
      <c r="GM868" s="53"/>
      <c r="GN868" s="53"/>
      <c r="HK868" s="115"/>
      <c r="HL868" s="115"/>
      <c r="HN868" s="116"/>
      <c r="HO868" s="116"/>
      <c r="HP868" s="116"/>
      <c r="HQ868" s="117"/>
      <c r="HR868" s="118"/>
      <c r="HS868" s="105"/>
      <c r="HT868" s="119"/>
      <c r="HU868" s="119"/>
      <c r="HV868" s="119"/>
      <c r="HW868" s="119"/>
    </row>
    <row r="869" spans="1:231" hidden="1" x14ac:dyDescent="0.25">
      <c r="A869" s="110"/>
      <c r="B869" s="110"/>
      <c r="C869" s="107"/>
      <c r="D869" s="108"/>
      <c r="E869" s="109"/>
      <c r="F869" s="107"/>
      <c r="G869" s="107"/>
      <c r="H869" s="107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Y869" s="107"/>
      <c r="Z869" s="107"/>
      <c r="AA869" s="107"/>
      <c r="AB869" s="110"/>
      <c r="AC869" s="110"/>
      <c r="AD869" s="107"/>
      <c r="AE869" s="107"/>
      <c r="AF869" s="107"/>
      <c r="AG869" s="107"/>
      <c r="AH869" s="107"/>
      <c r="AI869" s="107"/>
      <c r="AJ869" s="110"/>
      <c r="AK869" s="110"/>
      <c r="AL869" s="107"/>
      <c r="AM869" s="107"/>
      <c r="AN869" s="110"/>
      <c r="AO869" s="110"/>
      <c r="AP869" s="107"/>
      <c r="AQ869" s="107"/>
      <c r="AR869" s="107"/>
      <c r="AS869" s="107"/>
      <c r="AT869" s="107"/>
      <c r="AU869" s="111"/>
      <c r="AV869" s="111"/>
      <c r="AW869" s="111"/>
      <c r="AX869" s="111"/>
      <c r="AY869" s="111"/>
      <c r="AZ869" s="111"/>
      <c r="BA869" s="111"/>
      <c r="BB869" s="111"/>
      <c r="BC869" s="111"/>
      <c r="BD869" s="111"/>
      <c r="BH869" s="112"/>
      <c r="BI869" s="111"/>
      <c r="BJ869" s="112"/>
      <c r="BK869" s="112"/>
      <c r="BL869" s="111"/>
      <c r="BM869" s="112"/>
      <c r="BN869" s="112"/>
      <c r="BO869" s="111"/>
      <c r="BP869" s="112"/>
      <c r="BQ869" s="112"/>
      <c r="BR869" s="111"/>
      <c r="BU869" s="112"/>
      <c r="BV869" s="107"/>
      <c r="BW869" s="107"/>
      <c r="BX869" s="107"/>
      <c r="BY869" s="107"/>
      <c r="BZ869" s="107"/>
      <c r="CA869" s="107"/>
      <c r="CB869" s="107"/>
      <c r="CC869" s="107"/>
      <c r="CD869" s="107"/>
      <c r="CE869" s="107"/>
      <c r="CH869" s="112"/>
      <c r="CI869" s="107"/>
      <c r="CJ869" s="107"/>
      <c r="CK869" s="107"/>
      <c r="CL869" s="107"/>
      <c r="CM869" s="107"/>
      <c r="CN869" s="107"/>
      <c r="CO869" s="107"/>
      <c r="CP869" s="107"/>
      <c r="CQ869" s="107"/>
      <c r="CR869" s="107"/>
      <c r="CS869" s="107"/>
      <c r="CT869" s="107"/>
      <c r="CU869" s="107"/>
      <c r="CV869" s="107"/>
      <c r="CW869" s="107"/>
      <c r="CX869" s="112"/>
      <c r="CY869" s="107"/>
      <c r="CZ869" s="107"/>
      <c r="DA869" s="112"/>
      <c r="DB869" s="107"/>
      <c r="DC869" s="107"/>
      <c r="DD869" s="112"/>
      <c r="DE869" s="107"/>
      <c r="DF869" s="107"/>
      <c r="DH869" s="112"/>
      <c r="DI869" s="107"/>
      <c r="DJ869" s="107"/>
      <c r="DK869" s="112"/>
      <c r="DL869" s="107"/>
      <c r="DM869" s="107"/>
      <c r="DN869" s="112"/>
      <c r="DO869" s="107"/>
      <c r="DQ869" s="112"/>
      <c r="DR869" s="107"/>
      <c r="DU869" s="112"/>
      <c r="DV869" s="107"/>
      <c r="DW869" s="107"/>
      <c r="DX869" s="112"/>
      <c r="DY869" s="107"/>
      <c r="EA869" s="112"/>
      <c r="EB869" s="107"/>
      <c r="ED869" s="112"/>
      <c r="EE869" s="107"/>
      <c r="EH869" s="112"/>
      <c r="EI869" s="107"/>
      <c r="EJ869" s="107"/>
      <c r="EK869" s="112"/>
      <c r="EL869" s="107"/>
      <c r="EN869" s="112"/>
      <c r="EO869" s="107"/>
      <c r="EQ869" s="112"/>
      <c r="ER869" s="107"/>
      <c r="ET869" s="112"/>
      <c r="EU869" s="107"/>
      <c r="EW869" s="112"/>
      <c r="EX869" s="107"/>
      <c r="EZ869" s="112"/>
      <c r="FA869" s="107"/>
      <c r="FC869" s="112"/>
      <c r="FD869" s="107"/>
      <c r="FG869" s="112"/>
      <c r="FH869" s="107"/>
      <c r="FI869" s="107"/>
      <c r="FJ869" s="112"/>
      <c r="FK869" s="107"/>
      <c r="FM869" s="53"/>
      <c r="FN869" s="112"/>
      <c r="FO869" s="107"/>
      <c r="FP869" s="107"/>
      <c r="FQ869" s="112"/>
      <c r="FR869" s="107"/>
      <c r="FS869" s="53"/>
      <c r="FT869" s="107"/>
      <c r="FU869" s="107"/>
      <c r="FV869" s="107"/>
      <c r="FW869" s="107"/>
      <c r="FX869" s="107"/>
      <c r="FY869" s="107"/>
      <c r="FZ869" s="107"/>
      <c r="GA869" s="107"/>
      <c r="GB869" s="53"/>
      <c r="GC869" s="107"/>
      <c r="GD869" s="107"/>
      <c r="GE869" s="270"/>
      <c r="GF869" s="270"/>
      <c r="GG869" s="270"/>
      <c r="GH869" s="270"/>
      <c r="GI869" s="270"/>
      <c r="GJ869" s="270"/>
      <c r="GK869" s="270"/>
      <c r="GL869" s="53"/>
      <c r="GM869" s="53"/>
      <c r="GN869" s="53"/>
      <c r="HK869" s="115"/>
      <c r="HL869" s="115"/>
      <c r="HN869" s="116"/>
      <c r="HO869" s="116"/>
      <c r="HP869" s="116"/>
      <c r="HQ869" s="117"/>
      <c r="HR869" s="118"/>
      <c r="HS869" s="105"/>
      <c r="HT869" s="119"/>
      <c r="HU869" s="119"/>
      <c r="HV869" s="119"/>
      <c r="HW869" s="119"/>
    </row>
    <row r="870" spans="1:231" hidden="1" x14ac:dyDescent="0.25">
      <c r="A870" s="110"/>
      <c r="B870" s="110"/>
      <c r="C870" s="107"/>
      <c r="D870" s="108"/>
      <c r="E870" s="109"/>
      <c r="F870" s="107"/>
      <c r="G870" s="107"/>
      <c r="H870" s="107"/>
      <c r="I870" s="107"/>
      <c r="J870" s="107"/>
      <c r="K870" s="107"/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Y870" s="107"/>
      <c r="Z870" s="107"/>
      <c r="AA870" s="107"/>
      <c r="AB870" s="110"/>
      <c r="AC870" s="110"/>
      <c r="AD870" s="107"/>
      <c r="AE870" s="107"/>
      <c r="AF870" s="107"/>
      <c r="AG870" s="107"/>
      <c r="AH870" s="107"/>
      <c r="AI870" s="107"/>
      <c r="AJ870" s="110"/>
      <c r="AK870" s="110"/>
      <c r="AL870" s="107"/>
      <c r="AM870" s="107"/>
      <c r="AN870" s="110"/>
      <c r="AO870" s="110"/>
      <c r="AP870" s="107"/>
      <c r="AQ870" s="107"/>
      <c r="AR870" s="107"/>
      <c r="AS870" s="107"/>
      <c r="AT870" s="107"/>
      <c r="AU870" s="111"/>
      <c r="AV870" s="111"/>
      <c r="AW870" s="111"/>
      <c r="AX870" s="111"/>
      <c r="AY870" s="111"/>
      <c r="AZ870" s="111"/>
      <c r="BA870" s="111"/>
      <c r="BB870" s="111"/>
      <c r="BC870" s="111"/>
      <c r="BD870" s="111"/>
      <c r="BH870" s="112"/>
      <c r="BI870" s="111"/>
      <c r="BJ870" s="112"/>
      <c r="BK870" s="112"/>
      <c r="BL870" s="111"/>
      <c r="BM870" s="112"/>
      <c r="BN870" s="112"/>
      <c r="BO870" s="111"/>
      <c r="BP870" s="112"/>
      <c r="BQ870" s="112"/>
      <c r="BR870" s="111"/>
      <c r="BU870" s="112"/>
      <c r="BV870" s="107"/>
      <c r="BW870" s="107"/>
      <c r="BX870" s="107"/>
      <c r="BY870" s="107"/>
      <c r="BZ870" s="107"/>
      <c r="CA870" s="107"/>
      <c r="CB870" s="107"/>
      <c r="CC870" s="107"/>
      <c r="CD870" s="107"/>
      <c r="CE870" s="107"/>
      <c r="CH870" s="112"/>
      <c r="CI870" s="107"/>
      <c r="CJ870" s="107"/>
      <c r="CK870" s="107"/>
      <c r="CL870" s="107"/>
      <c r="CM870" s="107"/>
      <c r="CN870" s="107"/>
      <c r="CO870" s="107"/>
      <c r="CP870" s="107"/>
      <c r="CQ870" s="107"/>
      <c r="CR870" s="107"/>
      <c r="CS870" s="107"/>
      <c r="CT870" s="107"/>
      <c r="CU870" s="107"/>
      <c r="CV870" s="107"/>
      <c r="CW870" s="107"/>
      <c r="CX870" s="112"/>
      <c r="CY870" s="107"/>
      <c r="CZ870" s="107"/>
      <c r="DA870" s="112"/>
      <c r="DB870" s="107"/>
      <c r="DC870" s="107"/>
      <c r="DD870" s="112"/>
      <c r="DE870" s="107"/>
      <c r="DF870" s="107"/>
      <c r="DH870" s="112"/>
      <c r="DI870" s="107"/>
      <c r="DJ870" s="107"/>
      <c r="DK870" s="112"/>
      <c r="DL870" s="107"/>
      <c r="DM870" s="107"/>
      <c r="DN870" s="112"/>
      <c r="DO870" s="107"/>
      <c r="DQ870" s="112"/>
      <c r="DR870" s="107"/>
      <c r="DU870" s="112"/>
      <c r="DV870" s="107"/>
      <c r="DW870" s="107"/>
      <c r="DX870" s="112"/>
      <c r="DY870" s="107"/>
      <c r="EA870" s="112"/>
      <c r="EB870" s="107"/>
      <c r="ED870" s="112"/>
      <c r="EE870" s="107"/>
      <c r="EH870" s="112"/>
      <c r="EI870" s="107"/>
      <c r="EJ870" s="107"/>
      <c r="EK870" s="112"/>
      <c r="EL870" s="107"/>
      <c r="EN870" s="112"/>
      <c r="EO870" s="107"/>
      <c r="EQ870" s="112"/>
      <c r="ER870" s="107"/>
      <c r="ET870" s="112"/>
      <c r="EU870" s="107"/>
      <c r="EW870" s="112"/>
      <c r="EX870" s="107"/>
      <c r="EZ870" s="112"/>
      <c r="FA870" s="107"/>
      <c r="FC870" s="112"/>
      <c r="FD870" s="107"/>
      <c r="FG870" s="112"/>
      <c r="FH870" s="107"/>
      <c r="FI870" s="107"/>
      <c r="FJ870" s="112"/>
      <c r="FK870" s="107"/>
      <c r="FM870" s="53"/>
      <c r="FN870" s="112"/>
      <c r="FO870" s="107"/>
      <c r="FP870" s="107"/>
      <c r="FQ870" s="112"/>
      <c r="FR870" s="107"/>
      <c r="FS870" s="53"/>
      <c r="FT870" s="107"/>
      <c r="FU870" s="107"/>
      <c r="FV870" s="107"/>
      <c r="FW870" s="107"/>
      <c r="FX870" s="107"/>
      <c r="FY870" s="107"/>
      <c r="FZ870" s="107"/>
      <c r="GA870" s="107"/>
      <c r="GB870" s="53"/>
      <c r="GC870" s="107"/>
      <c r="GD870" s="107"/>
      <c r="GE870" s="270"/>
      <c r="GF870" s="270"/>
      <c r="GG870" s="270"/>
      <c r="GH870" s="270"/>
      <c r="GI870" s="270"/>
      <c r="GJ870" s="270"/>
      <c r="GK870" s="270"/>
      <c r="GL870" s="53"/>
      <c r="GM870" s="53"/>
      <c r="GN870" s="53"/>
      <c r="HK870" s="115"/>
      <c r="HL870" s="115"/>
      <c r="HN870" s="116"/>
      <c r="HO870" s="116"/>
      <c r="HP870" s="116"/>
      <c r="HQ870" s="117"/>
      <c r="HR870" s="118"/>
      <c r="HS870" s="105"/>
      <c r="HT870" s="119"/>
      <c r="HU870" s="119"/>
      <c r="HV870" s="119"/>
      <c r="HW870" s="119"/>
    </row>
    <row r="871" spans="1:231" hidden="1" x14ac:dyDescent="0.25">
      <c r="A871" s="110"/>
      <c r="B871" s="110"/>
      <c r="C871" s="107"/>
      <c r="D871" s="108"/>
      <c r="E871" s="109"/>
      <c r="F871" s="107"/>
      <c r="G871" s="107"/>
      <c r="H871" s="107"/>
      <c r="I871" s="107"/>
      <c r="J871" s="107"/>
      <c r="K871" s="107"/>
      <c r="L871" s="107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Y871" s="107"/>
      <c r="Z871" s="107"/>
      <c r="AA871" s="107"/>
      <c r="AB871" s="110"/>
      <c r="AC871" s="110"/>
      <c r="AD871" s="107"/>
      <c r="AE871" s="107"/>
      <c r="AF871" s="107"/>
      <c r="AG871" s="107"/>
      <c r="AH871" s="107"/>
      <c r="AI871" s="107"/>
      <c r="AJ871" s="110"/>
      <c r="AK871" s="110"/>
      <c r="AL871" s="107"/>
      <c r="AM871" s="107"/>
      <c r="AN871" s="110"/>
      <c r="AO871" s="110"/>
      <c r="AP871" s="107"/>
      <c r="AQ871" s="107"/>
      <c r="AR871" s="107"/>
      <c r="AS871" s="107"/>
      <c r="AT871" s="107"/>
      <c r="AU871" s="111"/>
      <c r="AV871" s="111"/>
      <c r="AW871" s="111"/>
      <c r="AX871" s="111"/>
      <c r="AY871" s="111"/>
      <c r="AZ871" s="111"/>
      <c r="BA871" s="111"/>
      <c r="BB871" s="111"/>
      <c r="BC871" s="111"/>
      <c r="BD871" s="111"/>
      <c r="BH871" s="112"/>
      <c r="BI871" s="111"/>
      <c r="BJ871" s="112"/>
      <c r="BK871" s="112"/>
      <c r="BL871" s="111"/>
      <c r="BM871" s="112"/>
      <c r="BN871" s="112"/>
      <c r="BO871" s="111"/>
      <c r="BP871" s="112"/>
      <c r="BQ871" s="112"/>
      <c r="BR871" s="111"/>
      <c r="BU871" s="112"/>
      <c r="BV871" s="107"/>
      <c r="BW871" s="107"/>
      <c r="BX871" s="107"/>
      <c r="BY871" s="107"/>
      <c r="BZ871" s="107"/>
      <c r="CA871" s="107"/>
      <c r="CB871" s="107"/>
      <c r="CC871" s="107"/>
      <c r="CD871" s="107"/>
      <c r="CE871" s="107"/>
      <c r="CH871" s="112"/>
      <c r="CI871" s="107"/>
      <c r="CJ871" s="107"/>
      <c r="CK871" s="107"/>
      <c r="CL871" s="107"/>
      <c r="CM871" s="107"/>
      <c r="CN871" s="107"/>
      <c r="CO871" s="107"/>
      <c r="CP871" s="107"/>
      <c r="CQ871" s="107"/>
      <c r="CR871" s="107"/>
      <c r="CS871" s="107"/>
      <c r="CT871" s="107"/>
      <c r="CU871" s="107"/>
      <c r="CV871" s="107"/>
      <c r="CW871" s="107"/>
      <c r="CX871" s="112"/>
      <c r="CY871" s="107"/>
      <c r="CZ871" s="107"/>
      <c r="DA871" s="112"/>
      <c r="DB871" s="107"/>
      <c r="DC871" s="107"/>
      <c r="DD871" s="112"/>
      <c r="DE871" s="107"/>
      <c r="DF871" s="107"/>
      <c r="DH871" s="112"/>
      <c r="DI871" s="107"/>
      <c r="DJ871" s="107"/>
      <c r="DK871" s="112"/>
      <c r="DL871" s="107"/>
      <c r="DM871" s="107"/>
      <c r="DN871" s="112"/>
      <c r="DO871" s="107"/>
      <c r="DQ871" s="112"/>
      <c r="DR871" s="107"/>
      <c r="DU871" s="112"/>
      <c r="DV871" s="107"/>
      <c r="DW871" s="107"/>
      <c r="DX871" s="112"/>
      <c r="DY871" s="107"/>
      <c r="EA871" s="112"/>
      <c r="EB871" s="107"/>
      <c r="ED871" s="112"/>
      <c r="EE871" s="107"/>
      <c r="EH871" s="112"/>
      <c r="EI871" s="107"/>
      <c r="EJ871" s="107"/>
      <c r="EK871" s="112"/>
      <c r="EL871" s="107"/>
      <c r="EN871" s="112"/>
      <c r="EO871" s="107"/>
      <c r="EQ871" s="112"/>
      <c r="ER871" s="107"/>
      <c r="ET871" s="112"/>
      <c r="EU871" s="107"/>
      <c r="EW871" s="112"/>
      <c r="EX871" s="107"/>
      <c r="EZ871" s="112"/>
      <c r="FA871" s="107"/>
      <c r="FC871" s="112"/>
      <c r="FD871" s="107"/>
      <c r="FG871" s="112"/>
      <c r="FH871" s="107"/>
      <c r="FI871" s="107"/>
      <c r="FJ871" s="112"/>
      <c r="FK871" s="107"/>
      <c r="FM871" s="53"/>
      <c r="FN871" s="112"/>
      <c r="FO871" s="107"/>
      <c r="FP871" s="107"/>
      <c r="FQ871" s="112"/>
      <c r="FR871" s="107"/>
      <c r="FS871" s="53"/>
      <c r="FT871" s="107"/>
      <c r="FU871" s="107"/>
      <c r="FV871" s="107"/>
      <c r="FW871" s="107"/>
      <c r="FX871" s="107"/>
      <c r="FY871" s="107"/>
      <c r="FZ871" s="107"/>
      <c r="GA871" s="107"/>
      <c r="GB871" s="53"/>
      <c r="GC871" s="107"/>
      <c r="GD871" s="107"/>
      <c r="GE871" s="270"/>
      <c r="GF871" s="270"/>
      <c r="GG871" s="270"/>
      <c r="GH871" s="270"/>
      <c r="GI871" s="270"/>
      <c r="GJ871" s="270"/>
      <c r="GK871" s="270"/>
      <c r="GL871" s="53"/>
      <c r="GM871" s="53"/>
      <c r="GN871" s="53"/>
      <c r="HK871" s="115"/>
      <c r="HL871" s="115"/>
      <c r="HN871" s="116"/>
      <c r="HO871" s="116"/>
      <c r="HP871" s="116"/>
      <c r="HQ871" s="117"/>
      <c r="HR871" s="118"/>
      <c r="HS871" s="105"/>
      <c r="HT871" s="119"/>
      <c r="HU871" s="119"/>
      <c r="HV871" s="119"/>
      <c r="HW871" s="119"/>
    </row>
    <row r="872" spans="1:231" hidden="1" x14ac:dyDescent="0.25">
      <c r="A872" s="110"/>
      <c r="B872" s="110"/>
      <c r="C872" s="107"/>
      <c r="D872" s="108"/>
      <c r="E872" s="109"/>
      <c r="F872" s="107"/>
      <c r="G872" s="107"/>
      <c r="H872" s="107"/>
      <c r="I872" s="107"/>
      <c r="J872" s="107"/>
      <c r="K872" s="107"/>
      <c r="L872" s="107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Y872" s="107"/>
      <c r="Z872" s="107"/>
      <c r="AA872" s="107"/>
      <c r="AB872" s="110"/>
      <c r="AC872" s="110"/>
      <c r="AD872" s="107"/>
      <c r="AE872" s="107"/>
      <c r="AF872" s="107"/>
      <c r="AG872" s="107"/>
      <c r="AH872" s="107"/>
      <c r="AI872" s="107"/>
      <c r="AJ872" s="110"/>
      <c r="AK872" s="110"/>
      <c r="AL872" s="107"/>
      <c r="AM872" s="107"/>
      <c r="AN872" s="110"/>
      <c r="AO872" s="110"/>
      <c r="AP872" s="107"/>
      <c r="AQ872" s="107"/>
      <c r="AR872" s="107"/>
      <c r="AS872" s="107"/>
      <c r="AT872" s="107"/>
      <c r="AU872" s="111"/>
      <c r="AV872" s="111"/>
      <c r="AW872" s="111"/>
      <c r="AX872" s="111"/>
      <c r="AY872" s="111"/>
      <c r="AZ872" s="111"/>
      <c r="BA872" s="111"/>
      <c r="BB872" s="111"/>
      <c r="BC872" s="111"/>
      <c r="BD872" s="111"/>
      <c r="BH872" s="112"/>
      <c r="BI872" s="111"/>
      <c r="BJ872" s="112"/>
      <c r="BK872" s="112"/>
      <c r="BL872" s="111"/>
      <c r="BM872" s="112"/>
      <c r="BN872" s="112"/>
      <c r="BO872" s="111"/>
      <c r="BP872" s="112"/>
      <c r="BQ872" s="112"/>
      <c r="BR872" s="111"/>
      <c r="BU872" s="112"/>
      <c r="BV872" s="107"/>
      <c r="BW872" s="107"/>
      <c r="BX872" s="107"/>
      <c r="BY872" s="107"/>
      <c r="BZ872" s="107"/>
      <c r="CA872" s="107"/>
      <c r="CB872" s="107"/>
      <c r="CC872" s="107"/>
      <c r="CD872" s="107"/>
      <c r="CE872" s="107"/>
      <c r="CH872" s="112"/>
      <c r="CI872" s="107"/>
      <c r="CJ872" s="107"/>
      <c r="CK872" s="107"/>
      <c r="CL872" s="107"/>
      <c r="CM872" s="107"/>
      <c r="CN872" s="107"/>
      <c r="CO872" s="107"/>
      <c r="CP872" s="107"/>
      <c r="CQ872" s="107"/>
      <c r="CR872" s="107"/>
      <c r="CS872" s="107"/>
      <c r="CT872" s="107"/>
      <c r="CU872" s="107"/>
      <c r="CV872" s="107"/>
      <c r="CW872" s="107"/>
      <c r="CX872" s="112"/>
      <c r="CY872" s="107"/>
      <c r="CZ872" s="107"/>
      <c r="DA872" s="112"/>
      <c r="DB872" s="107"/>
      <c r="DC872" s="107"/>
      <c r="DD872" s="112"/>
      <c r="DE872" s="107"/>
      <c r="DF872" s="107"/>
      <c r="DH872" s="112"/>
      <c r="DI872" s="107"/>
      <c r="DJ872" s="107"/>
      <c r="DK872" s="112"/>
      <c r="DL872" s="107"/>
      <c r="DM872" s="107"/>
      <c r="DN872" s="112"/>
      <c r="DO872" s="107"/>
      <c r="DQ872" s="112"/>
      <c r="DR872" s="107"/>
      <c r="DU872" s="112"/>
      <c r="DV872" s="107"/>
      <c r="DW872" s="107"/>
      <c r="DX872" s="112"/>
      <c r="DY872" s="107"/>
      <c r="EA872" s="112"/>
      <c r="EB872" s="107"/>
      <c r="ED872" s="112"/>
      <c r="EE872" s="107"/>
      <c r="EH872" s="112"/>
      <c r="EI872" s="107"/>
      <c r="EJ872" s="107"/>
      <c r="EK872" s="112"/>
      <c r="EL872" s="107"/>
      <c r="EN872" s="112"/>
      <c r="EO872" s="107"/>
      <c r="EQ872" s="112"/>
      <c r="ER872" s="107"/>
      <c r="ET872" s="112"/>
      <c r="EU872" s="107"/>
      <c r="EW872" s="112"/>
      <c r="EX872" s="107"/>
      <c r="EZ872" s="112"/>
      <c r="FA872" s="107"/>
      <c r="FC872" s="112"/>
      <c r="FD872" s="107"/>
      <c r="FG872" s="112"/>
      <c r="FH872" s="107"/>
      <c r="FI872" s="107"/>
      <c r="FJ872" s="112"/>
      <c r="FK872" s="107"/>
      <c r="FM872" s="53"/>
      <c r="FN872" s="112"/>
      <c r="FO872" s="107"/>
      <c r="FP872" s="107"/>
      <c r="FQ872" s="112"/>
      <c r="FR872" s="107"/>
      <c r="FS872" s="53"/>
      <c r="FT872" s="107"/>
      <c r="FU872" s="107"/>
      <c r="FV872" s="107"/>
      <c r="FW872" s="107"/>
      <c r="FX872" s="107"/>
      <c r="FY872" s="107"/>
      <c r="FZ872" s="107"/>
      <c r="GA872" s="107"/>
      <c r="GB872" s="53"/>
      <c r="GC872" s="107"/>
      <c r="GD872" s="107"/>
      <c r="GE872" s="270"/>
      <c r="GF872" s="270"/>
      <c r="GG872" s="270"/>
      <c r="GH872" s="270"/>
      <c r="GI872" s="270"/>
      <c r="GJ872" s="270"/>
      <c r="GK872" s="270"/>
      <c r="GL872" s="53"/>
      <c r="GM872" s="53"/>
      <c r="GN872" s="53"/>
      <c r="HK872" s="115"/>
      <c r="HL872" s="115"/>
      <c r="HN872" s="116"/>
      <c r="HO872" s="116"/>
      <c r="HP872" s="116"/>
      <c r="HQ872" s="117"/>
      <c r="HR872" s="118"/>
      <c r="HS872" s="105"/>
      <c r="HT872" s="119"/>
      <c r="HU872" s="119"/>
      <c r="HV872" s="119"/>
      <c r="HW872" s="119"/>
    </row>
    <row r="873" spans="1:231" hidden="1" x14ac:dyDescent="0.25">
      <c r="A873" s="110"/>
      <c r="B873" s="110"/>
      <c r="C873" s="107"/>
      <c r="D873" s="108"/>
      <c r="E873" s="109"/>
      <c r="F873" s="107"/>
      <c r="G873" s="107"/>
      <c r="H873" s="107"/>
      <c r="I873" s="107"/>
      <c r="J873" s="107"/>
      <c r="K873" s="107"/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  <c r="V873" s="107"/>
      <c r="W873" s="107"/>
      <c r="Y873" s="107"/>
      <c r="Z873" s="107"/>
      <c r="AA873" s="107"/>
      <c r="AB873" s="110"/>
      <c r="AC873" s="110"/>
      <c r="AD873" s="107"/>
      <c r="AE873" s="107"/>
      <c r="AF873" s="107"/>
      <c r="AG873" s="107"/>
      <c r="AH873" s="107"/>
      <c r="AI873" s="107"/>
      <c r="AJ873" s="110"/>
      <c r="AK873" s="110"/>
      <c r="AL873" s="107"/>
      <c r="AM873" s="107"/>
      <c r="AN873" s="110"/>
      <c r="AO873" s="110"/>
      <c r="AP873" s="107"/>
      <c r="AQ873" s="107"/>
      <c r="AR873" s="107"/>
      <c r="AS873" s="107"/>
      <c r="AT873" s="107"/>
      <c r="AU873" s="111"/>
      <c r="AV873" s="111"/>
      <c r="AW873" s="111"/>
      <c r="AX873" s="111"/>
      <c r="AY873" s="111"/>
      <c r="AZ873" s="111"/>
      <c r="BA873" s="111"/>
      <c r="BB873" s="111"/>
      <c r="BC873" s="111"/>
      <c r="BD873" s="111"/>
      <c r="BH873" s="112"/>
      <c r="BI873" s="111"/>
      <c r="BJ873" s="112"/>
      <c r="BK873" s="112"/>
      <c r="BL873" s="111"/>
      <c r="BM873" s="112"/>
      <c r="BN873" s="112"/>
      <c r="BO873" s="111"/>
      <c r="BP873" s="112"/>
      <c r="BQ873" s="112"/>
      <c r="BR873" s="111"/>
      <c r="BU873" s="112"/>
      <c r="BV873" s="107"/>
      <c r="BW873" s="107"/>
      <c r="BX873" s="107"/>
      <c r="BY873" s="107"/>
      <c r="BZ873" s="107"/>
      <c r="CA873" s="107"/>
      <c r="CB873" s="107"/>
      <c r="CC873" s="107"/>
      <c r="CD873" s="107"/>
      <c r="CE873" s="107"/>
      <c r="CH873" s="112"/>
      <c r="CI873" s="107"/>
      <c r="CJ873" s="107"/>
      <c r="CK873" s="107"/>
      <c r="CL873" s="107"/>
      <c r="CM873" s="107"/>
      <c r="CN873" s="107"/>
      <c r="CO873" s="107"/>
      <c r="CP873" s="107"/>
      <c r="CQ873" s="107"/>
      <c r="CR873" s="107"/>
      <c r="CS873" s="107"/>
      <c r="CT873" s="107"/>
      <c r="CU873" s="107"/>
      <c r="CV873" s="107"/>
      <c r="CW873" s="107"/>
      <c r="CX873" s="112"/>
      <c r="CY873" s="107"/>
      <c r="CZ873" s="107"/>
      <c r="DA873" s="112"/>
      <c r="DB873" s="107"/>
      <c r="DC873" s="107"/>
      <c r="DD873" s="112"/>
      <c r="DE873" s="107"/>
      <c r="DF873" s="107"/>
      <c r="DH873" s="112"/>
      <c r="DI873" s="107"/>
      <c r="DJ873" s="107"/>
      <c r="DK873" s="112"/>
      <c r="DL873" s="107"/>
      <c r="DM873" s="107"/>
      <c r="DN873" s="112"/>
      <c r="DO873" s="107"/>
      <c r="DQ873" s="112"/>
      <c r="DR873" s="107"/>
      <c r="DU873" s="112"/>
      <c r="DV873" s="107"/>
      <c r="DW873" s="107"/>
      <c r="DX873" s="112"/>
      <c r="DY873" s="107"/>
      <c r="EA873" s="112"/>
      <c r="EB873" s="107"/>
      <c r="ED873" s="112"/>
      <c r="EE873" s="107"/>
      <c r="EH873" s="112"/>
      <c r="EI873" s="107"/>
      <c r="EJ873" s="107"/>
      <c r="EK873" s="112"/>
      <c r="EL873" s="107"/>
      <c r="EN873" s="112"/>
      <c r="EO873" s="107"/>
      <c r="EQ873" s="112"/>
      <c r="ER873" s="107"/>
      <c r="ET873" s="112"/>
      <c r="EU873" s="107"/>
      <c r="EW873" s="112"/>
      <c r="EX873" s="107"/>
      <c r="EZ873" s="112"/>
      <c r="FA873" s="107"/>
      <c r="FC873" s="112"/>
      <c r="FD873" s="107"/>
      <c r="FG873" s="112"/>
      <c r="FH873" s="107"/>
      <c r="FI873" s="107"/>
      <c r="FJ873" s="112"/>
      <c r="FK873" s="107"/>
      <c r="FM873" s="53"/>
      <c r="FN873" s="112"/>
      <c r="FO873" s="107"/>
      <c r="FP873" s="107"/>
      <c r="FQ873" s="112"/>
      <c r="FR873" s="107"/>
      <c r="FS873" s="53"/>
      <c r="FT873" s="107"/>
      <c r="FU873" s="107"/>
      <c r="FV873" s="107"/>
      <c r="FW873" s="107"/>
      <c r="FX873" s="107"/>
      <c r="FY873" s="107"/>
      <c r="FZ873" s="107"/>
      <c r="GA873" s="107"/>
      <c r="GB873" s="53"/>
      <c r="GC873" s="107"/>
      <c r="GD873" s="107"/>
      <c r="GE873" s="270"/>
      <c r="GF873" s="270"/>
      <c r="GG873" s="270"/>
      <c r="GH873" s="270"/>
      <c r="GI873" s="270"/>
      <c r="GJ873" s="270"/>
      <c r="GK873" s="270"/>
      <c r="GL873" s="53"/>
      <c r="GM873" s="53"/>
      <c r="GN873" s="53"/>
      <c r="HK873" s="115"/>
      <c r="HL873" s="115"/>
      <c r="HN873" s="116"/>
      <c r="HO873" s="116"/>
      <c r="HP873" s="116"/>
      <c r="HQ873" s="117"/>
      <c r="HR873" s="118"/>
      <c r="HS873" s="105"/>
      <c r="HT873" s="119"/>
      <c r="HU873" s="119"/>
      <c r="HV873" s="119"/>
      <c r="HW873" s="119"/>
    </row>
    <row r="874" spans="1:231" hidden="1" x14ac:dyDescent="0.25">
      <c r="A874" s="110"/>
      <c r="B874" s="110"/>
      <c r="C874" s="107"/>
      <c r="D874" s="108"/>
      <c r="E874" s="109"/>
      <c r="F874" s="107"/>
      <c r="G874" s="107"/>
      <c r="H874" s="107"/>
      <c r="I874" s="107"/>
      <c r="J874" s="107"/>
      <c r="K874" s="107"/>
      <c r="L874" s="107"/>
      <c r="M874" s="107"/>
      <c r="N874" s="107"/>
      <c r="O874" s="107"/>
      <c r="P874" s="107"/>
      <c r="Q874" s="107"/>
      <c r="R874" s="107"/>
      <c r="S874" s="107"/>
      <c r="T874" s="107"/>
      <c r="U874" s="107"/>
      <c r="V874" s="107"/>
      <c r="W874" s="107"/>
      <c r="Y874" s="107"/>
      <c r="Z874" s="107"/>
      <c r="AA874" s="107"/>
      <c r="AB874" s="110"/>
      <c r="AC874" s="110"/>
      <c r="AD874" s="107"/>
      <c r="AE874" s="107"/>
      <c r="AF874" s="107"/>
      <c r="AG874" s="107"/>
      <c r="AH874" s="107"/>
      <c r="AI874" s="107"/>
      <c r="AJ874" s="110"/>
      <c r="AK874" s="110"/>
      <c r="AL874" s="107"/>
      <c r="AM874" s="107"/>
      <c r="AN874" s="110"/>
      <c r="AO874" s="110"/>
      <c r="AP874" s="107"/>
      <c r="AQ874" s="107"/>
      <c r="AR874" s="107"/>
      <c r="AS874" s="107"/>
      <c r="AT874" s="107"/>
      <c r="AU874" s="111"/>
      <c r="AV874" s="111"/>
      <c r="AW874" s="111"/>
      <c r="AX874" s="111"/>
      <c r="AY874" s="111"/>
      <c r="AZ874" s="111"/>
      <c r="BA874" s="111"/>
      <c r="BB874" s="111"/>
      <c r="BC874" s="111"/>
      <c r="BD874" s="111"/>
      <c r="BH874" s="112"/>
      <c r="BI874" s="111"/>
      <c r="BJ874" s="112"/>
      <c r="BK874" s="112"/>
      <c r="BL874" s="111"/>
      <c r="BM874" s="112"/>
      <c r="BN874" s="112"/>
      <c r="BO874" s="111"/>
      <c r="BP874" s="112"/>
      <c r="BQ874" s="112"/>
      <c r="BR874" s="111"/>
      <c r="BU874" s="112"/>
      <c r="BV874" s="107"/>
      <c r="BW874" s="107"/>
      <c r="BX874" s="107"/>
      <c r="BY874" s="107"/>
      <c r="BZ874" s="107"/>
      <c r="CA874" s="107"/>
      <c r="CB874" s="107"/>
      <c r="CC874" s="107"/>
      <c r="CD874" s="107"/>
      <c r="CE874" s="107"/>
      <c r="CH874" s="112"/>
      <c r="CI874" s="107"/>
      <c r="CJ874" s="107"/>
      <c r="CK874" s="107"/>
      <c r="CL874" s="107"/>
      <c r="CM874" s="107"/>
      <c r="CN874" s="107"/>
      <c r="CO874" s="107"/>
      <c r="CP874" s="107"/>
      <c r="CQ874" s="107"/>
      <c r="CR874" s="107"/>
      <c r="CS874" s="107"/>
      <c r="CT874" s="107"/>
      <c r="CU874" s="107"/>
      <c r="CV874" s="107"/>
      <c r="CW874" s="107"/>
      <c r="CX874" s="112"/>
      <c r="CY874" s="107"/>
      <c r="CZ874" s="107"/>
      <c r="DA874" s="112"/>
      <c r="DB874" s="107"/>
      <c r="DC874" s="107"/>
      <c r="DD874" s="112"/>
      <c r="DE874" s="107"/>
      <c r="DF874" s="107"/>
      <c r="DH874" s="112"/>
      <c r="DI874" s="107"/>
      <c r="DJ874" s="107"/>
      <c r="DK874" s="112"/>
      <c r="DL874" s="107"/>
      <c r="DM874" s="107"/>
      <c r="DN874" s="112"/>
      <c r="DO874" s="107"/>
      <c r="DQ874" s="112"/>
      <c r="DR874" s="107"/>
      <c r="DU874" s="112"/>
      <c r="DV874" s="107"/>
      <c r="DW874" s="107"/>
      <c r="DX874" s="112"/>
      <c r="DY874" s="107"/>
      <c r="EA874" s="112"/>
      <c r="EB874" s="107"/>
      <c r="ED874" s="112"/>
      <c r="EE874" s="107"/>
      <c r="EH874" s="112"/>
      <c r="EI874" s="107"/>
      <c r="EJ874" s="107"/>
      <c r="EK874" s="112"/>
      <c r="EL874" s="107"/>
      <c r="EN874" s="112"/>
      <c r="EO874" s="107"/>
      <c r="EQ874" s="112"/>
      <c r="ER874" s="107"/>
      <c r="ET874" s="112"/>
      <c r="EU874" s="107"/>
      <c r="EW874" s="112"/>
      <c r="EX874" s="107"/>
      <c r="EZ874" s="112"/>
      <c r="FA874" s="107"/>
      <c r="FC874" s="112"/>
      <c r="FD874" s="107"/>
      <c r="FG874" s="112"/>
      <c r="FH874" s="107"/>
      <c r="FI874" s="107"/>
      <c r="FJ874" s="112"/>
      <c r="FK874" s="107"/>
      <c r="FM874" s="53"/>
      <c r="FN874" s="112"/>
      <c r="FO874" s="107"/>
      <c r="FP874" s="107"/>
      <c r="FQ874" s="112"/>
      <c r="FR874" s="107"/>
      <c r="FS874" s="53"/>
      <c r="FT874" s="107"/>
      <c r="FU874" s="107"/>
      <c r="FV874" s="107"/>
      <c r="FW874" s="107"/>
      <c r="FX874" s="107"/>
      <c r="FY874" s="107"/>
      <c r="FZ874" s="107"/>
      <c r="GA874" s="107"/>
      <c r="GB874" s="53"/>
      <c r="GC874" s="107"/>
      <c r="GD874" s="107"/>
      <c r="GE874" s="270"/>
      <c r="GF874" s="270"/>
      <c r="GG874" s="270"/>
      <c r="GH874" s="270"/>
      <c r="GI874" s="270"/>
      <c r="GJ874" s="270"/>
      <c r="GK874" s="270"/>
      <c r="GL874" s="53"/>
      <c r="GM874" s="53"/>
      <c r="GN874" s="53"/>
      <c r="HK874" s="115"/>
      <c r="HL874" s="115"/>
      <c r="HN874" s="116"/>
      <c r="HO874" s="116"/>
      <c r="HP874" s="116"/>
      <c r="HQ874" s="117"/>
      <c r="HR874" s="118"/>
      <c r="HS874" s="105"/>
      <c r="HT874" s="119"/>
      <c r="HU874" s="119"/>
      <c r="HV874" s="119"/>
      <c r="HW874" s="119"/>
    </row>
    <row r="875" spans="1:231" hidden="1" x14ac:dyDescent="0.25">
      <c r="A875" s="110"/>
      <c r="B875" s="110"/>
      <c r="C875" s="107"/>
      <c r="D875" s="108"/>
      <c r="E875" s="109"/>
      <c r="F875" s="107"/>
      <c r="G875" s="107"/>
      <c r="H875" s="107"/>
      <c r="I875" s="107"/>
      <c r="J875" s="107"/>
      <c r="K875" s="107"/>
      <c r="L875" s="107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Y875" s="107"/>
      <c r="Z875" s="107"/>
      <c r="AA875" s="107"/>
      <c r="AB875" s="110"/>
      <c r="AC875" s="110"/>
      <c r="AD875" s="107"/>
      <c r="AE875" s="107"/>
      <c r="AF875" s="107"/>
      <c r="AG875" s="107"/>
      <c r="AH875" s="107"/>
      <c r="AI875" s="107"/>
      <c r="AJ875" s="110"/>
      <c r="AK875" s="110"/>
      <c r="AL875" s="107"/>
      <c r="AM875" s="107"/>
      <c r="AN875" s="110"/>
      <c r="AO875" s="110"/>
      <c r="AP875" s="107"/>
      <c r="AQ875" s="107"/>
      <c r="AR875" s="107"/>
      <c r="AS875" s="107"/>
      <c r="AT875" s="107"/>
      <c r="AU875" s="111"/>
      <c r="AV875" s="111"/>
      <c r="AW875" s="111"/>
      <c r="AX875" s="111"/>
      <c r="AY875" s="111"/>
      <c r="AZ875" s="111"/>
      <c r="BA875" s="111"/>
      <c r="BB875" s="111"/>
      <c r="BC875" s="111"/>
      <c r="BD875" s="111"/>
      <c r="BH875" s="112"/>
      <c r="BI875" s="111"/>
      <c r="BJ875" s="112"/>
      <c r="BK875" s="112"/>
      <c r="BL875" s="111"/>
      <c r="BM875" s="112"/>
      <c r="BN875" s="112"/>
      <c r="BO875" s="111"/>
      <c r="BP875" s="112"/>
      <c r="BQ875" s="112"/>
      <c r="BR875" s="111"/>
      <c r="BU875" s="112"/>
      <c r="BV875" s="107"/>
      <c r="BW875" s="107"/>
      <c r="BX875" s="107"/>
      <c r="BY875" s="107"/>
      <c r="BZ875" s="107"/>
      <c r="CA875" s="107"/>
      <c r="CB875" s="107"/>
      <c r="CC875" s="107"/>
      <c r="CD875" s="107"/>
      <c r="CE875" s="107"/>
      <c r="CH875" s="112"/>
      <c r="CI875" s="107"/>
      <c r="CJ875" s="107"/>
      <c r="CK875" s="107"/>
      <c r="CL875" s="107"/>
      <c r="CM875" s="107"/>
      <c r="CN875" s="107"/>
      <c r="CO875" s="107"/>
      <c r="CP875" s="107"/>
      <c r="CQ875" s="107"/>
      <c r="CR875" s="107"/>
      <c r="CS875" s="107"/>
      <c r="CT875" s="107"/>
      <c r="CU875" s="107"/>
      <c r="CV875" s="107"/>
      <c r="CW875" s="107"/>
      <c r="CX875" s="112"/>
      <c r="CY875" s="107"/>
      <c r="CZ875" s="107"/>
      <c r="DA875" s="112"/>
      <c r="DB875" s="107"/>
      <c r="DC875" s="107"/>
      <c r="DD875" s="112"/>
      <c r="DE875" s="107"/>
      <c r="DF875" s="107"/>
      <c r="DH875" s="112"/>
      <c r="DI875" s="107"/>
      <c r="DJ875" s="107"/>
      <c r="DK875" s="112"/>
      <c r="DL875" s="107"/>
      <c r="DM875" s="107"/>
      <c r="DN875" s="112"/>
      <c r="DO875" s="107"/>
      <c r="DQ875" s="112"/>
      <c r="DR875" s="107"/>
      <c r="DU875" s="112"/>
      <c r="DV875" s="107"/>
      <c r="DW875" s="107"/>
      <c r="DX875" s="112"/>
      <c r="DY875" s="107"/>
      <c r="EA875" s="112"/>
      <c r="EB875" s="107"/>
      <c r="ED875" s="112"/>
      <c r="EE875" s="107"/>
      <c r="EH875" s="112"/>
      <c r="EI875" s="107"/>
      <c r="EJ875" s="107"/>
      <c r="EK875" s="112"/>
      <c r="EL875" s="107"/>
      <c r="EN875" s="112"/>
      <c r="EO875" s="107"/>
      <c r="EQ875" s="112"/>
      <c r="ER875" s="107"/>
      <c r="ET875" s="112"/>
      <c r="EU875" s="107"/>
      <c r="EW875" s="112"/>
      <c r="EX875" s="107"/>
      <c r="EZ875" s="112"/>
      <c r="FA875" s="107"/>
      <c r="FC875" s="112"/>
      <c r="FD875" s="107"/>
      <c r="FG875" s="112"/>
      <c r="FH875" s="107"/>
      <c r="FI875" s="107"/>
      <c r="FJ875" s="112"/>
      <c r="FK875" s="107"/>
      <c r="FM875" s="53"/>
      <c r="FN875" s="112"/>
      <c r="FO875" s="107"/>
      <c r="FP875" s="107"/>
      <c r="FQ875" s="112"/>
      <c r="FR875" s="107"/>
      <c r="FS875" s="53"/>
      <c r="FT875" s="107"/>
      <c r="FU875" s="107"/>
      <c r="FV875" s="107"/>
      <c r="FW875" s="107"/>
      <c r="FX875" s="107"/>
      <c r="FY875" s="107"/>
      <c r="FZ875" s="107"/>
      <c r="GA875" s="107"/>
      <c r="GB875" s="53"/>
      <c r="GC875" s="107"/>
      <c r="GD875" s="107"/>
      <c r="GE875" s="270"/>
      <c r="GF875" s="270"/>
      <c r="GG875" s="270"/>
      <c r="GH875" s="270"/>
      <c r="GI875" s="270"/>
      <c r="GJ875" s="270"/>
      <c r="GK875" s="270"/>
      <c r="GL875" s="53"/>
      <c r="GM875" s="53"/>
      <c r="GN875" s="53"/>
      <c r="HK875" s="115"/>
      <c r="HL875" s="115"/>
      <c r="HN875" s="116"/>
      <c r="HO875" s="116"/>
      <c r="HP875" s="116"/>
      <c r="HQ875" s="117"/>
      <c r="HR875" s="118"/>
      <c r="HS875" s="105"/>
      <c r="HT875" s="119"/>
      <c r="HU875" s="119"/>
      <c r="HV875" s="119"/>
      <c r="HW875" s="119"/>
    </row>
    <row r="876" spans="1:231" hidden="1" x14ac:dyDescent="0.25">
      <c r="A876" s="110"/>
      <c r="B876" s="110"/>
      <c r="C876" s="107"/>
      <c r="D876" s="108"/>
      <c r="E876" s="109"/>
      <c r="F876" s="107"/>
      <c r="G876" s="107"/>
      <c r="H876" s="107"/>
      <c r="I876" s="107"/>
      <c r="J876" s="107"/>
      <c r="K876" s="107"/>
      <c r="L876" s="107"/>
      <c r="M876" s="107"/>
      <c r="N876" s="107"/>
      <c r="O876" s="107"/>
      <c r="P876" s="107"/>
      <c r="Q876" s="107"/>
      <c r="R876" s="107"/>
      <c r="S876" s="107"/>
      <c r="T876" s="107"/>
      <c r="U876" s="107"/>
      <c r="V876" s="107"/>
      <c r="W876" s="107"/>
      <c r="Y876" s="107"/>
      <c r="Z876" s="107"/>
      <c r="AA876" s="107"/>
      <c r="AB876" s="110"/>
      <c r="AC876" s="110"/>
      <c r="AD876" s="107"/>
      <c r="AE876" s="107"/>
      <c r="AF876" s="107"/>
      <c r="AG876" s="107"/>
      <c r="AH876" s="107"/>
      <c r="AI876" s="107"/>
      <c r="AJ876" s="110"/>
      <c r="AK876" s="110"/>
      <c r="AL876" s="107"/>
      <c r="AM876" s="107"/>
      <c r="AN876" s="110"/>
      <c r="AO876" s="110"/>
      <c r="AP876" s="107"/>
      <c r="AQ876" s="107"/>
      <c r="AR876" s="107"/>
      <c r="AS876" s="107"/>
      <c r="AT876" s="107"/>
      <c r="AU876" s="111"/>
      <c r="AV876" s="111"/>
      <c r="AW876" s="111"/>
      <c r="AX876" s="111"/>
      <c r="AY876" s="111"/>
      <c r="AZ876" s="111"/>
      <c r="BA876" s="111"/>
      <c r="BB876" s="111"/>
      <c r="BC876" s="111"/>
      <c r="BD876" s="111"/>
      <c r="BH876" s="112"/>
      <c r="BI876" s="111"/>
      <c r="BJ876" s="112"/>
      <c r="BK876" s="112"/>
      <c r="BL876" s="111"/>
      <c r="BM876" s="112"/>
      <c r="BN876" s="112"/>
      <c r="BO876" s="111"/>
      <c r="BP876" s="112"/>
      <c r="BQ876" s="112"/>
      <c r="BR876" s="111"/>
      <c r="BU876" s="112"/>
      <c r="BV876" s="107"/>
      <c r="BW876" s="107"/>
      <c r="BX876" s="107"/>
      <c r="BY876" s="107"/>
      <c r="BZ876" s="107"/>
      <c r="CA876" s="107"/>
      <c r="CB876" s="107"/>
      <c r="CC876" s="107"/>
      <c r="CD876" s="107"/>
      <c r="CE876" s="107"/>
      <c r="CH876" s="112"/>
      <c r="CI876" s="107"/>
      <c r="CJ876" s="107"/>
      <c r="CK876" s="107"/>
      <c r="CL876" s="107"/>
      <c r="CM876" s="107"/>
      <c r="CN876" s="107"/>
      <c r="CO876" s="107"/>
      <c r="CP876" s="107"/>
      <c r="CQ876" s="107"/>
      <c r="CR876" s="107"/>
      <c r="CS876" s="107"/>
      <c r="CT876" s="107"/>
      <c r="CU876" s="107"/>
      <c r="CV876" s="107"/>
      <c r="CW876" s="107"/>
      <c r="CX876" s="112"/>
      <c r="CY876" s="107"/>
      <c r="CZ876" s="107"/>
      <c r="DA876" s="112"/>
      <c r="DB876" s="107"/>
      <c r="DC876" s="107"/>
      <c r="DD876" s="112"/>
      <c r="DE876" s="107"/>
      <c r="DF876" s="107"/>
      <c r="DH876" s="112"/>
      <c r="DI876" s="107"/>
      <c r="DJ876" s="107"/>
      <c r="DK876" s="112"/>
      <c r="DL876" s="107"/>
      <c r="DM876" s="107"/>
      <c r="DN876" s="112"/>
      <c r="DO876" s="107"/>
      <c r="DQ876" s="112"/>
      <c r="DR876" s="107"/>
      <c r="DU876" s="112"/>
      <c r="DV876" s="107"/>
      <c r="DW876" s="107"/>
      <c r="DX876" s="112"/>
      <c r="DY876" s="107"/>
      <c r="EA876" s="112"/>
      <c r="EB876" s="107"/>
      <c r="ED876" s="112"/>
      <c r="EE876" s="107"/>
      <c r="EH876" s="112"/>
      <c r="EI876" s="107"/>
      <c r="EJ876" s="107"/>
      <c r="EK876" s="112"/>
      <c r="EL876" s="107"/>
      <c r="EN876" s="112"/>
      <c r="EO876" s="107"/>
      <c r="EQ876" s="112"/>
      <c r="ER876" s="107"/>
      <c r="ET876" s="112"/>
      <c r="EU876" s="107"/>
      <c r="EW876" s="112"/>
      <c r="EX876" s="107"/>
      <c r="EZ876" s="112"/>
      <c r="FA876" s="107"/>
      <c r="FC876" s="112"/>
      <c r="FD876" s="107"/>
      <c r="FG876" s="112"/>
      <c r="FH876" s="107"/>
      <c r="FI876" s="107"/>
      <c r="FJ876" s="112"/>
      <c r="FK876" s="107"/>
      <c r="FM876" s="53"/>
      <c r="FN876" s="112"/>
      <c r="FO876" s="107"/>
      <c r="FP876" s="107"/>
      <c r="FQ876" s="112"/>
      <c r="FR876" s="107"/>
      <c r="FS876" s="53"/>
      <c r="FT876" s="107"/>
      <c r="FU876" s="107"/>
      <c r="FV876" s="107"/>
      <c r="FW876" s="107"/>
      <c r="FX876" s="107"/>
      <c r="FY876" s="107"/>
      <c r="FZ876" s="107"/>
      <c r="GA876" s="107"/>
      <c r="GB876" s="53"/>
      <c r="GC876" s="107"/>
      <c r="GD876" s="107"/>
      <c r="GE876" s="270"/>
      <c r="GF876" s="270"/>
      <c r="GG876" s="270"/>
      <c r="GH876" s="270"/>
      <c r="GI876" s="270"/>
      <c r="GJ876" s="270"/>
      <c r="GK876" s="270"/>
      <c r="GL876" s="53"/>
      <c r="GM876" s="53"/>
      <c r="GN876" s="53"/>
      <c r="HK876" s="115"/>
      <c r="HL876" s="115"/>
      <c r="HN876" s="116"/>
      <c r="HO876" s="116"/>
      <c r="HP876" s="116"/>
      <c r="HQ876" s="117"/>
      <c r="HR876" s="118"/>
      <c r="HS876" s="105"/>
      <c r="HT876" s="119"/>
      <c r="HU876" s="119"/>
      <c r="HV876" s="119"/>
      <c r="HW876" s="119"/>
    </row>
    <row r="877" spans="1:231" hidden="1" x14ac:dyDescent="0.25">
      <c r="A877" s="110"/>
      <c r="B877" s="110"/>
      <c r="C877" s="107"/>
      <c r="D877" s="108"/>
      <c r="E877" s="109"/>
      <c r="F877" s="107"/>
      <c r="G877" s="107"/>
      <c r="H877" s="107"/>
      <c r="I877" s="107"/>
      <c r="J877" s="107"/>
      <c r="K877" s="107"/>
      <c r="L877" s="107"/>
      <c r="M877" s="107"/>
      <c r="N877" s="107"/>
      <c r="O877" s="107"/>
      <c r="P877" s="107"/>
      <c r="Q877" s="107"/>
      <c r="R877" s="107"/>
      <c r="S877" s="107"/>
      <c r="T877" s="107"/>
      <c r="U877" s="107"/>
      <c r="V877" s="107"/>
      <c r="W877" s="107"/>
      <c r="Y877" s="107"/>
      <c r="Z877" s="107"/>
      <c r="AA877" s="107"/>
      <c r="AB877" s="110"/>
      <c r="AC877" s="110"/>
      <c r="AD877" s="107"/>
      <c r="AE877" s="107"/>
      <c r="AF877" s="107"/>
      <c r="AG877" s="107"/>
      <c r="AH877" s="107"/>
      <c r="AI877" s="107"/>
      <c r="AJ877" s="110"/>
      <c r="AK877" s="110"/>
      <c r="AL877" s="107"/>
      <c r="AM877" s="107"/>
      <c r="AN877" s="110"/>
      <c r="AO877" s="110"/>
      <c r="AP877" s="107"/>
      <c r="AQ877" s="107"/>
      <c r="AR877" s="107"/>
      <c r="AS877" s="107"/>
      <c r="AT877" s="107"/>
      <c r="AU877" s="111"/>
      <c r="AV877" s="111"/>
      <c r="AW877" s="111"/>
      <c r="AX877" s="111"/>
      <c r="AY877" s="111"/>
      <c r="AZ877" s="111"/>
      <c r="BA877" s="111"/>
      <c r="BB877" s="111"/>
      <c r="BC877" s="111"/>
      <c r="BD877" s="111"/>
      <c r="BH877" s="112"/>
      <c r="BI877" s="111"/>
      <c r="BJ877" s="112"/>
      <c r="BK877" s="112"/>
      <c r="BL877" s="111"/>
      <c r="BM877" s="112"/>
      <c r="BN877" s="112"/>
      <c r="BO877" s="111"/>
      <c r="BP877" s="112"/>
      <c r="BQ877" s="112"/>
      <c r="BR877" s="111"/>
      <c r="BU877" s="112"/>
      <c r="BV877" s="107"/>
      <c r="BW877" s="107"/>
      <c r="BX877" s="107"/>
      <c r="BY877" s="107"/>
      <c r="BZ877" s="107"/>
      <c r="CA877" s="107"/>
      <c r="CB877" s="107"/>
      <c r="CC877" s="107"/>
      <c r="CD877" s="107"/>
      <c r="CE877" s="107"/>
      <c r="CH877" s="112"/>
      <c r="CI877" s="107"/>
      <c r="CJ877" s="107"/>
      <c r="CK877" s="107"/>
      <c r="CL877" s="107"/>
      <c r="CM877" s="107"/>
      <c r="CN877" s="107"/>
      <c r="CO877" s="107"/>
      <c r="CP877" s="107"/>
      <c r="CQ877" s="107"/>
      <c r="CR877" s="107"/>
      <c r="CS877" s="107"/>
      <c r="CT877" s="107"/>
      <c r="CU877" s="107"/>
      <c r="CV877" s="107"/>
      <c r="CW877" s="107"/>
      <c r="CX877" s="112"/>
      <c r="CY877" s="107"/>
      <c r="CZ877" s="107"/>
      <c r="DA877" s="112"/>
      <c r="DB877" s="107"/>
      <c r="DC877" s="107"/>
      <c r="DD877" s="112"/>
      <c r="DE877" s="107"/>
      <c r="DF877" s="107"/>
      <c r="DH877" s="112"/>
      <c r="DI877" s="107"/>
      <c r="DJ877" s="107"/>
      <c r="DK877" s="112"/>
      <c r="DL877" s="107"/>
      <c r="DM877" s="107"/>
      <c r="DN877" s="112"/>
      <c r="DO877" s="107"/>
      <c r="DQ877" s="112"/>
      <c r="DR877" s="107"/>
      <c r="DU877" s="112"/>
      <c r="DV877" s="107"/>
      <c r="DW877" s="107"/>
      <c r="DX877" s="112"/>
      <c r="DY877" s="107"/>
      <c r="EA877" s="112"/>
      <c r="EB877" s="107"/>
      <c r="ED877" s="112"/>
      <c r="EE877" s="107"/>
      <c r="EH877" s="112"/>
      <c r="EI877" s="107"/>
      <c r="EJ877" s="107"/>
      <c r="EK877" s="112"/>
      <c r="EL877" s="107"/>
      <c r="EN877" s="112"/>
      <c r="EO877" s="107"/>
      <c r="EQ877" s="112"/>
      <c r="ER877" s="107"/>
      <c r="ET877" s="112"/>
      <c r="EU877" s="107"/>
      <c r="EW877" s="112"/>
      <c r="EX877" s="107"/>
      <c r="EZ877" s="112"/>
      <c r="FA877" s="107"/>
      <c r="FC877" s="112"/>
      <c r="FD877" s="107"/>
      <c r="FG877" s="112"/>
      <c r="FH877" s="107"/>
      <c r="FI877" s="107"/>
      <c r="FJ877" s="112"/>
      <c r="FK877" s="107"/>
      <c r="FM877" s="53"/>
      <c r="FN877" s="112"/>
      <c r="FO877" s="107"/>
      <c r="FP877" s="107"/>
      <c r="FQ877" s="112"/>
      <c r="FR877" s="107"/>
      <c r="FS877" s="53"/>
      <c r="FT877" s="107"/>
      <c r="FU877" s="107"/>
      <c r="FV877" s="107"/>
      <c r="FW877" s="107"/>
      <c r="FX877" s="107"/>
      <c r="FY877" s="107"/>
      <c r="FZ877" s="107"/>
      <c r="GA877" s="107"/>
      <c r="GB877" s="53"/>
      <c r="GC877" s="107"/>
      <c r="GD877" s="107"/>
      <c r="GE877" s="270"/>
      <c r="GF877" s="270"/>
      <c r="GG877" s="270"/>
      <c r="GH877" s="270"/>
      <c r="GI877" s="270"/>
      <c r="GJ877" s="270"/>
      <c r="GK877" s="270"/>
      <c r="GL877" s="53"/>
      <c r="GM877" s="53"/>
      <c r="GN877" s="53"/>
      <c r="HK877" s="115"/>
      <c r="HL877" s="115"/>
      <c r="HN877" s="116"/>
      <c r="HO877" s="116"/>
      <c r="HP877" s="116"/>
      <c r="HQ877" s="117"/>
      <c r="HR877" s="118"/>
      <c r="HS877" s="105"/>
      <c r="HT877" s="119"/>
      <c r="HU877" s="119"/>
      <c r="HV877" s="119"/>
      <c r="HW877" s="119"/>
    </row>
    <row r="878" spans="1:231" hidden="1" x14ac:dyDescent="0.25">
      <c r="A878" s="110"/>
      <c r="B878" s="110"/>
      <c r="C878" s="107"/>
      <c r="D878" s="108"/>
      <c r="E878" s="109"/>
      <c r="F878" s="107"/>
      <c r="G878" s="107"/>
      <c r="H878" s="107"/>
      <c r="I878" s="107"/>
      <c r="J878" s="107"/>
      <c r="K878" s="107"/>
      <c r="L878" s="107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Y878" s="107"/>
      <c r="Z878" s="107"/>
      <c r="AA878" s="107"/>
      <c r="AB878" s="110"/>
      <c r="AC878" s="110"/>
      <c r="AD878" s="107"/>
      <c r="AE878" s="107"/>
      <c r="AF878" s="107"/>
      <c r="AG878" s="107"/>
      <c r="AH878" s="107"/>
      <c r="AI878" s="107"/>
      <c r="AJ878" s="110"/>
      <c r="AK878" s="110"/>
      <c r="AL878" s="107"/>
      <c r="AM878" s="107"/>
      <c r="AN878" s="110"/>
      <c r="AO878" s="110"/>
      <c r="AP878" s="107"/>
      <c r="AQ878" s="107"/>
      <c r="AR878" s="107"/>
      <c r="AS878" s="107"/>
      <c r="AT878" s="107"/>
      <c r="AU878" s="111"/>
      <c r="AV878" s="111"/>
      <c r="AW878" s="111"/>
      <c r="AX878" s="111"/>
      <c r="AY878" s="111"/>
      <c r="AZ878" s="111"/>
      <c r="BA878" s="111"/>
      <c r="BB878" s="111"/>
      <c r="BC878" s="111"/>
      <c r="BD878" s="111"/>
      <c r="BH878" s="112"/>
      <c r="BI878" s="111"/>
      <c r="BJ878" s="112"/>
      <c r="BK878" s="112"/>
      <c r="BL878" s="111"/>
      <c r="BM878" s="112"/>
      <c r="BN878" s="112"/>
      <c r="BO878" s="111"/>
      <c r="BP878" s="112"/>
      <c r="BQ878" s="112"/>
      <c r="BR878" s="111"/>
      <c r="BU878" s="112"/>
      <c r="BV878" s="107"/>
      <c r="BW878" s="107"/>
      <c r="BX878" s="107"/>
      <c r="BY878" s="107"/>
      <c r="BZ878" s="107"/>
      <c r="CA878" s="107"/>
      <c r="CB878" s="107"/>
      <c r="CC878" s="107"/>
      <c r="CD878" s="107"/>
      <c r="CE878" s="107"/>
      <c r="CH878" s="112"/>
      <c r="CI878" s="107"/>
      <c r="CJ878" s="107"/>
      <c r="CK878" s="107"/>
      <c r="CL878" s="107"/>
      <c r="CM878" s="107"/>
      <c r="CN878" s="107"/>
      <c r="CO878" s="107"/>
      <c r="CP878" s="107"/>
      <c r="CQ878" s="107"/>
      <c r="CR878" s="107"/>
      <c r="CS878" s="107"/>
      <c r="CT878" s="107"/>
      <c r="CU878" s="107"/>
      <c r="CV878" s="107"/>
      <c r="CW878" s="107"/>
      <c r="CX878" s="112"/>
      <c r="CY878" s="107"/>
      <c r="CZ878" s="107"/>
      <c r="DA878" s="112"/>
      <c r="DB878" s="107"/>
      <c r="DC878" s="107"/>
      <c r="DD878" s="112"/>
      <c r="DE878" s="107"/>
      <c r="DF878" s="107"/>
      <c r="DH878" s="112"/>
      <c r="DI878" s="107"/>
      <c r="DJ878" s="107"/>
      <c r="DK878" s="112"/>
      <c r="DL878" s="107"/>
      <c r="DM878" s="107"/>
      <c r="DN878" s="112"/>
      <c r="DO878" s="107"/>
      <c r="DQ878" s="112"/>
      <c r="DR878" s="107"/>
      <c r="DU878" s="112"/>
      <c r="DV878" s="107"/>
      <c r="DW878" s="107"/>
      <c r="DX878" s="112"/>
      <c r="DY878" s="107"/>
      <c r="EA878" s="112"/>
      <c r="EB878" s="107"/>
      <c r="ED878" s="112"/>
      <c r="EE878" s="107"/>
      <c r="EH878" s="112"/>
      <c r="EI878" s="107"/>
      <c r="EJ878" s="107"/>
      <c r="EK878" s="112"/>
      <c r="EL878" s="107"/>
      <c r="EN878" s="112"/>
      <c r="EO878" s="107"/>
      <c r="EQ878" s="112"/>
      <c r="ER878" s="107"/>
      <c r="ET878" s="112"/>
      <c r="EU878" s="107"/>
      <c r="EW878" s="112"/>
      <c r="EX878" s="107"/>
      <c r="EZ878" s="112"/>
      <c r="FA878" s="107"/>
      <c r="FC878" s="112"/>
      <c r="FD878" s="107"/>
      <c r="FG878" s="112"/>
      <c r="FH878" s="107"/>
      <c r="FI878" s="107"/>
      <c r="FJ878" s="112"/>
      <c r="FK878" s="107"/>
      <c r="FM878" s="53"/>
      <c r="FN878" s="112"/>
      <c r="FO878" s="107"/>
      <c r="FP878" s="107"/>
      <c r="FQ878" s="112"/>
      <c r="FR878" s="107"/>
      <c r="FS878" s="53"/>
      <c r="FT878" s="107"/>
      <c r="FU878" s="107"/>
      <c r="FV878" s="107"/>
      <c r="FW878" s="107"/>
      <c r="FX878" s="107"/>
      <c r="FY878" s="107"/>
      <c r="FZ878" s="107"/>
      <c r="GA878" s="107"/>
      <c r="GB878" s="53"/>
      <c r="GC878" s="107"/>
      <c r="GD878" s="107"/>
      <c r="GE878" s="270"/>
      <c r="GF878" s="270"/>
      <c r="GG878" s="270"/>
      <c r="GH878" s="270"/>
      <c r="GI878" s="270"/>
      <c r="GJ878" s="270"/>
      <c r="GK878" s="270"/>
      <c r="GL878" s="53"/>
      <c r="GM878" s="53"/>
      <c r="GN878" s="53"/>
      <c r="HK878" s="115"/>
      <c r="HL878" s="115"/>
      <c r="HN878" s="116"/>
      <c r="HO878" s="116"/>
      <c r="HP878" s="116"/>
      <c r="HQ878" s="117"/>
      <c r="HR878" s="118"/>
      <c r="HS878" s="105"/>
      <c r="HT878" s="119"/>
      <c r="HU878" s="119"/>
      <c r="HV878" s="119"/>
      <c r="HW878" s="119"/>
    </row>
    <row r="879" spans="1:231" hidden="1" x14ac:dyDescent="0.25">
      <c r="A879" s="110"/>
      <c r="B879" s="110"/>
      <c r="C879" s="107"/>
      <c r="D879" s="108"/>
      <c r="E879" s="109"/>
      <c r="F879" s="107"/>
      <c r="G879" s="107"/>
      <c r="H879" s="107"/>
      <c r="I879" s="107"/>
      <c r="J879" s="107"/>
      <c r="K879" s="107"/>
      <c r="L879" s="107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Y879" s="107"/>
      <c r="Z879" s="107"/>
      <c r="AA879" s="107"/>
      <c r="AB879" s="110"/>
      <c r="AC879" s="110"/>
      <c r="AD879" s="107"/>
      <c r="AE879" s="107"/>
      <c r="AF879" s="107"/>
      <c r="AG879" s="107"/>
      <c r="AH879" s="107"/>
      <c r="AI879" s="107"/>
      <c r="AJ879" s="110"/>
      <c r="AK879" s="110"/>
      <c r="AL879" s="107"/>
      <c r="AM879" s="107"/>
      <c r="AN879" s="110"/>
      <c r="AO879" s="110"/>
      <c r="AP879" s="107"/>
      <c r="AQ879" s="107"/>
      <c r="AR879" s="107"/>
      <c r="AS879" s="107"/>
      <c r="AT879" s="107"/>
      <c r="AU879" s="111"/>
      <c r="AV879" s="111"/>
      <c r="AW879" s="111"/>
      <c r="AX879" s="111"/>
      <c r="AY879" s="111"/>
      <c r="AZ879" s="111"/>
      <c r="BA879" s="111"/>
      <c r="BB879" s="111"/>
      <c r="BC879" s="111"/>
      <c r="BD879" s="111"/>
      <c r="BH879" s="112"/>
      <c r="BI879" s="111"/>
      <c r="BJ879" s="112"/>
      <c r="BK879" s="112"/>
      <c r="BL879" s="111"/>
      <c r="BM879" s="112"/>
      <c r="BN879" s="112"/>
      <c r="BO879" s="111"/>
      <c r="BP879" s="112"/>
      <c r="BQ879" s="112"/>
      <c r="BR879" s="111"/>
      <c r="BU879" s="112"/>
      <c r="BV879" s="107"/>
      <c r="BW879" s="107"/>
      <c r="BX879" s="107"/>
      <c r="BY879" s="107"/>
      <c r="BZ879" s="107"/>
      <c r="CA879" s="107"/>
      <c r="CB879" s="107"/>
      <c r="CC879" s="107"/>
      <c r="CD879" s="107"/>
      <c r="CE879" s="107"/>
      <c r="CH879" s="112"/>
      <c r="CI879" s="107"/>
      <c r="CJ879" s="107"/>
      <c r="CK879" s="107"/>
      <c r="CL879" s="107"/>
      <c r="CM879" s="107"/>
      <c r="CN879" s="107"/>
      <c r="CO879" s="107"/>
      <c r="CP879" s="107"/>
      <c r="CQ879" s="107"/>
      <c r="CR879" s="107"/>
      <c r="CS879" s="107"/>
      <c r="CT879" s="107"/>
      <c r="CU879" s="107"/>
      <c r="CV879" s="107"/>
      <c r="CW879" s="107"/>
      <c r="CX879" s="112"/>
      <c r="CY879" s="107"/>
      <c r="CZ879" s="107"/>
      <c r="DA879" s="112"/>
      <c r="DB879" s="107"/>
      <c r="DC879" s="107"/>
      <c r="DD879" s="112"/>
      <c r="DE879" s="107"/>
      <c r="DF879" s="107"/>
      <c r="DH879" s="112"/>
      <c r="DI879" s="107"/>
      <c r="DJ879" s="107"/>
      <c r="DK879" s="112"/>
      <c r="DL879" s="107"/>
      <c r="DM879" s="107"/>
      <c r="DN879" s="112"/>
      <c r="DO879" s="107"/>
      <c r="DQ879" s="112"/>
      <c r="DR879" s="107"/>
      <c r="DU879" s="112"/>
      <c r="DV879" s="107"/>
      <c r="DW879" s="107"/>
      <c r="DX879" s="112"/>
      <c r="DY879" s="107"/>
      <c r="EA879" s="112"/>
      <c r="EB879" s="107"/>
      <c r="ED879" s="112"/>
      <c r="EE879" s="107"/>
      <c r="EH879" s="112"/>
      <c r="EI879" s="107"/>
      <c r="EJ879" s="107"/>
      <c r="EK879" s="112"/>
      <c r="EL879" s="107"/>
      <c r="EN879" s="112"/>
      <c r="EO879" s="107"/>
      <c r="EQ879" s="112"/>
      <c r="ER879" s="107"/>
      <c r="ET879" s="112"/>
      <c r="EU879" s="107"/>
      <c r="EW879" s="112"/>
      <c r="EX879" s="107"/>
      <c r="EZ879" s="112"/>
      <c r="FA879" s="107"/>
      <c r="FC879" s="112"/>
      <c r="FD879" s="107"/>
      <c r="FG879" s="112"/>
      <c r="FH879" s="107"/>
      <c r="FI879" s="107"/>
      <c r="FJ879" s="112"/>
      <c r="FK879" s="107"/>
      <c r="FM879" s="53"/>
      <c r="FN879" s="112"/>
      <c r="FO879" s="107"/>
      <c r="FP879" s="107"/>
      <c r="FQ879" s="112"/>
      <c r="FR879" s="107"/>
      <c r="FS879" s="53"/>
      <c r="FT879" s="107"/>
      <c r="FU879" s="107"/>
      <c r="FV879" s="107"/>
      <c r="FW879" s="107"/>
      <c r="FX879" s="107"/>
      <c r="FY879" s="107"/>
      <c r="FZ879" s="107"/>
      <c r="GA879" s="107"/>
      <c r="GB879" s="53"/>
      <c r="GC879" s="107"/>
      <c r="GD879" s="107"/>
      <c r="GE879" s="270"/>
      <c r="GF879" s="270"/>
      <c r="GG879" s="270"/>
      <c r="GH879" s="270"/>
      <c r="GI879" s="270"/>
      <c r="GJ879" s="270"/>
      <c r="GK879" s="270"/>
      <c r="GL879" s="53"/>
      <c r="GM879" s="53"/>
      <c r="GN879" s="53"/>
      <c r="HK879" s="115"/>
      <c r="HL879" s="115"/>
      <c r="HN879" s="116"/>
      <c r="HO879" s="116"/>
      <c r="HP879" s="116"/>
      <c r="HQ879" s="117"/>
      <c r="HR879" s="118"/>
      <c r="HS879" s="105"/>
      <c r="HT879" s="119"/>
      <c r="HU879" s="119"/>
      <c r="HV879" s="119"/>
      <c r="HW879" s="119"/>
    </row>
    <row r="880" spans="1:231" hidden="1" x14ac:dyDescent="0.25">
      <c r="A880" s="110"/>
      <c r="B880" s="110"/>
      <c r="C880" s="107"/>
      <c r="D880" s="108"/>
      <c r="E880" s="109"/>
      <c r="F880" s="107"/>
      <c r="G880" s="107"/>
      <c r="H880" s="107"/>
      <c r="I880" s="107"/>
      <c r="J880" s="107"/>
      <c r="K880" s="107"/>
      <c r="L880" s="107"/>
      <c r="M880" s="107"/>
      <c r="N880" s="107"/>
      <c r="O880" s="107"/>
      <c r="P880" s="107"/>
      <c r="Q880" s="107"/>
      <c r="R880" s="107"/>
      <c r="S880" s="107"/>
      <c r="T880" s="107"/>
      <c r="U880" s="107"/>
      <c r="V880" s="107"/>
      <c r="W880" s="107"/>
      <c r="Y880" s="107"/>
      <c r="Z880" s="107"/>
      <c r="AA880" s="107"/>
      <c r="AB880" s="110"/>
      <c r="AC880" s="110"/>
      <c r="AD880" s="107"/>
      <c r="AE880" s="107"/>
      <c r="AF880" s="107"/>
      <c r="AG880" s="107"/>
      <c r="AH880" s="107"/>
      <c r="AI880" s="107"/>
      <c r="AJ880" s="110"/>
      <c r="AK880" s="110"/>
      <c r="AL880" s="107"/>
      <c r="AM880" s="107"/>
      <c r="AN880" s="110"/>
      <c r="AO880" s="110"/>
      <c r="AP880" s="107"/>
      <c r="AQ880" s="107"/>
      <c r="AR880" s="107"/>
      <c r="AS880" s="107"/>
      <c r="AT880" s="107"/>
      <c r="AU880" s="111"/>
      <c r="AV880" s="111"/>
      <c r="AW880" s="111"/>
      <c r="AX880" s="111"/>
      <c r="AY880" s="111"/>
      <c r="AZ880" s="111"/>
      <c r="BA880" s="111"/>
      <c r="BB880" s="111"/>
      <c r="BC880" s="111"/>
      <c r="BD880" s="111"/>
      <c r="BH880" s="112"/>
      <c r="BI880" s="111"/>
      <c r="BJ880" s="112"/>
      <c r="BK880" s="112"/>
      <c r="BL880" s="111"/>
      <c r="BM880" s="112"/>
      <c r="BN880" s="112"/>
      <c r="BO880" s="111"/>
      <c r="BP880" s="112"/>
      <c r="BQ880" s="112"/>
      <c r="BR880" s="111"/>
      <c r="BU880" s="112"/>
      <c r="BV880" s="107"/>
      <c r="BW880" s="107"/>
      <c r="BX880" s="107"/>
      <c r="BY880" s="107"/>
      <c r="BZ880" s="107"/>
      <c r="CA880" s="107"/>
      <c r="CB880" s="107"/>
      <c r="CC880" s="107"/>
      <c r="CD880" s="107"/>
      <c r="CE880" s="107"/>
      <c r="CH880" s="112"/>
      <c r="CI880" s="107"/>
      <c r="CJ880" s="107"/>
      <c r="CK880" s="107"/>
      <c r="CL880" s="107"/>
      <c r="CM880" s="107"/>
      <c r="CN880" s="107"/>
      <c r="CO880" s="107"/>
      <c r="CP880" s="107"/>
      <c r="CQ880" s="107"/>
      <c r="CR880" s="107"/>
      <c r="CS880" s="107"/>
      <c r="CT880" s="107"/>
      <c r="CU880" s="107"/>
      <c r="CV880" s="107"/>
      <c r="CW880" s="107"/>
      <c r="CX880" s="112"/>
      <c r="CY880" s="107"/>
      <c r="CZ880" s="107"/>
      <c r="DA880" s="112"/>
      <c r="DB880" s="107"/>
      <c r="DC880" s="107"/>
      <c r="DD880" s="112"/>
      <c r="DE880" s="107"/>
      <c r="DF880" s="107"/>
      <c r="DH880" s="112"/>
      <c r="DI880" s="107"/>
      <c r="DJ880" s="107"/>
      <c r="DK880" s="112"/>
      <c r="DL880" s="107"/>
      <c r="DM880" s="107"/>
      <c r="DN880" s="112"/>
      <c r="DO880" s="107"/>
      <c r="DQ880" s="112"/>
      <c r="DR880" s="107"/>
      <c r="DU880" s="112"/>
      <c r="DV880" s="107"/>
      <c r="DW880" s="107"/>
      <c r="DX880" s="112"/>
      <c r="DY880" s="107"/>
      <c r="EA880" s="112"/>
      <c r="EB880" s="107"/>
      <c r="ED880" s="112"/>
      <c r="EE880" s="107"/>
      <c r="EH880" s="112"/>
      <c r="EI880" s="107"/>
      <c r="EJ880" s="107"/>
      <c r="EK880" s="112"/>
      <c r="EL880" s="107"/>
      <c r="EN880" s="112"/>
      <c r="EO880" s="107"/>
      <c r="EQ880" s="112"/>
      <c r="ER880" s="107"/>
      <c r="ET880" s="112"/>
      <c r="EU880" s="107"/>
      <c r="EW880" s="112"/>
      <c r="EX880" s="107"/>
      <c r="EZ880" s="112"/>
      <c r="FA880" s="107"/>
      <c r="FC880" s="112"/>
      <c r="FD880" s="107"/>
      <c r="FG880" s="112"/>
      <c r="FH880" s="107"/>
      <c r="FI880" s="107"/>
      <c r="FJ880" s="112"/>
      <c r="FK880" s="107"/>
      <c r="FM880" s="53"/>
      <c r="FN880" s="112"/>
      <c r="FO880" s="107"/>
      <c r="FP880" s="107"/>
      <c r="FQ880" s="112"/>
      <c r="FR880" s="107"/>
      <c r="FS880" s="53"/>
      <c r="FT880" s="107"/>
      <c r="FU880" s="107"/>
      <c r="FV880" s="107"/>
      <c r="FW880" s="107"/>
      <c r="FX880" s="107"/>
      <c r="FY880" s="107"/>
      <c r="FZ880" s="107"/>
      <c r="GA880" s="107"/>
      <c r="GB880" s="53"/>
      <c r="GC880" s="107"/>
      <c r="GD880" s="107"/>
      <c r="GE880" s="270"/>
      <c r="GF880" s="270"/>
      <c r="GG880" s="270"/>
      <c r="GH880" s="270"/>
      <c r="GI880" s="270"/>
      <c r="GJ880" s="270"/>
      <c r="GK880" s="270"/>
      <c r="GL880" s="53"/>
      <c r="GM880" s="53"/>
      <c r="GN880" s="53"/>
      <c r="HK880" s="115"/>
      <c r="HL880" s="115"/>
      <c r="HN880" s="116"/>
      <c r="HO880" s="116"/>
      <c r="HP880" s="116"/>
      <c r="HQ880" s="117"/>
      <c r="HR880" s="118"/>
      <c r="HS880" s="105"/>
      <c r="HT880" s="119"/>
      <c r="HU880" s="119"/>
      <c r="HV880" s="119"/>
      <c r="HW880" s="119"/>
    </row>
    <row r="881" spans="1:231" hidden="1" x14ac:dyDescent="0.25">
      <c r="A881" s="110"/>
      <c r="B881" s="110"/>
      <c r="C881" s="107"/>
      <c r="D881" s="108"/>
      <c r="E881" s="109"/>
      <c r="F881" s="107"/>
      <c r="G881" s="107"/>
      <c r="H881" s="107"/>
      <c r="I881" s="107"/>
      <c r="J881" s="107"/>
      <c r="K881" s="107"/>
      <c r="L881" s="107"/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Y881" s="107"/>
      <c r="Z881" s="107"/>
      <c r="AA881" s="107"/>
      <c r="AB881" s="110"/>
      <c r="AC881" s="110"/>
      <c r="AD881" s="107"/>
      <c r="AE881" s="107"/>
      <c r="AF881" s="107"/>
      <c r="AG881" s="107"/>
      <c r="AH881" s="107"/>
      <c r="AI881" s="107"/>
      <c r="AJ881" s="110"/>
      <c r="AK881" s="110"/>
      <c r="AL881" s="107"/>
      <c r="AM881" s="107"/>
      <c r="AN881" s="110"/>
      <c r="AO881" s="110"/>
      <c r="AP881" s="107"/>
      <c r="AQ881" s="107"/>
      <c r="AR881" s="107"/>
      <c r="AS881" s="107"/>
      <c r="AT881" s="107"/>
      <c r="AU881" s="111"/>
      <c r="AV881" s="111"/>
      <c r="AW881" s="111"/>
      <c r="AX881" s="111"/>
      <c r="AY881" s="111"/>
      <c r="AZ881" s="111"/>
      <c r="BA881" s="111"/>
      <c r="BB881" s="111"/>
      <c r="BC881" s="111"/>
      <c r="BD881" s="111"/>
      <c r="BH881" s="112"/>
      <c r="BI881" s="111"/>
      <c r="BJ881" s="112"/>
      <c r="BK881" s="112"/>
      <c r="BL881" s="111"/>
      <c r="BM881" s="112"/>
      <c r="BN881" s="112"/>
      <c r="BO881" s="111"/>
      <c r="BP881" s="112"/>
      <c r="BQ881" s="112"/>
      <c r="BR881" s="111"/>
      <c r="BU881" s="112"/>
      <c r="BV881" s="107"/>
      <c r="BW881" s="107"/>
      <c r="BX881" s="107"/>
      <c r="BY881" s="107"/>
      <c r="BZ881" s="107"/>
      <c r="CA881" s="107"/>
      <c r="CB881" s="107"/>
      <c r="CC881" s="107"/>
      <c r="CD881" s="107"/>
      <c r="CE881" s="107"/>
      <c r="CH881" s="112"/>
      <c r="CI881" s="107"/>
      <c r="CJ881" s="107"/>
      <c r="CK881" s="107"/>
      <c r="CL881" s="107"/>
      <c r="CM881" s="107"/>
      <c r="CN881" s="107"/>
      <c r="CO881" s="107"/>
      <c r="CP881" s="107"/>
      <c r="CQ881" s="107"/>
      <c r="CR881" s="107"/>
      <c r="CS881" s="107"/>
      <c r="CT881" s="107"/>
      <c r="CU881" s="107"/>
      <c r="CV881" s="107"/>
      <c r="CW881" s="107"/>
      <c r="CX881" s="112"/>
      <c r="CY881" s="107"/>
      <c r="CZ881" s="107"/>
      <c r="DA881" s="112"/>
      <c r="DB881" s="107"/>
      <c r="DC881" s="107"/>
      <c r="DD881" s="112"/>
      <c r="DE881" s="107"/>
      <c r="DF881" s="107"/>
      <c r="DH881" s="112"/>
      <c r="DI881" s="107"/>
      <c r="DJ881" s="107"/>
      <c r="DK881" s="112"/>
      <c r="DL881" s="107"/>
      <c r="DM881" s="107"/>
      <c r="DN881" s="112"/>
      <c r="DO881" s="107"/>
      <c r="DQ881" s="112"/>
      <c r="DR881" s="107"/>
      <c r="DU881" s="112"/>
      <c r="DV881" s="107"/>
      <c r="DW881" s="107"/>
      <c r="DX881" s="112"/>
      <c r="DY881" s="107"/>
      <c r="EA881" s="112"/>
      <c r="EB881" s="107"/>
      <c r="ED881" s="112"/>
      <c r="EE881" s="107"/>
      <c r="EH881" s="112"/>
      <c r="EI881" s="107"/>
      <c r="EJ881" s="107"/>
      <c r="EK881" s="112"/>
      <c r="EL881" s="107"/>
      <c r="EN881" s="112"/>
      <c r="EO881" s="107"/>
      <c r="EQ881" s="112"/>
      <c r="ER881" s="107"/>
      <c r="ET881" s="112"/>
      <c r="EU881" s="107"/>
      <c r="EW881" s="112"/>
      <c r="EX881" s="107"/>
      <c r="EZ881" s="112"/>
      <c r="FA881" s="107"/>
      <c r="FC881" s="112"/>
      <c r="FD881" s="107"/>
      <c r="FG881" s="112"/>
      <c r="FH881" s="107"/>
      <c r="FI881" s="107"/>
      <c r="FJ881" s="112"/>
      <c r="FK881" s="107"/>
      <c r="FM881" s="53"/>
      <c r="FN881" s="112"/>
      <c r="FO881" s="107"/>
      <c r="FP881" s="107"/>
      <c r="FQ881" s="112"/>
      <c r="FR881" s="107"/>
      <c r="FS881" s="53"/>
      <c r="FT881" s="107"/>
      <c r="FU881" s="107"/>
      <c r="FV881" s="107"/>
      <c r="FW881" s="107"/>
      <c r="FX881" s="107"/>
      <c r="FY881" s="107"/>
      <c r="FZ881" s="107"/>
      <c r="GA881" s="107"/>
      <c r="GB881" s="53"/>
      <c r="GC881" s="107"/>
      <c r="GD881" s="107"/>
      <c r="GE881" s="270"/>
      <c r="GF881" s="270"/>
      <c r="GG881" s="270"/>
      <c r="GH881" s="270"/>
      <c r="GI881" s="270"/>
      <c r="GJ881" s="270"/>
      <c r="GK881" s="270"/>
      <c r="GL881" s="53"/>
      <c r="GM881" s="53"/>
      <c r="GN881" s="53"/>
      <c r="HK881" s="115"/>
      <c r="HL881" s="115"/>
      <c r="HN881" s="116"/>
      <c r="HO881" s="116"/>
      <c r="HP881" s="116"/>
      <c r="HQ881" s="117"/>
      <c r="HR881" s="118"/>
      <c r="HS881" s="105"/>
      <c r="HT881" s="119"/>
      <c r="HU881" s="119"/>
      <c r="HV881" s="119"/>
      <c r="HW881" s="119"/>
    </row>
    <row r="882" spans="1:231" ht="12.75" hidden="1" customHeight="1" x14ac:dyDescent="0.25">
      <c r="A882" s="110"/>
      <c r="B882" s="110"/>
      <c r="C882" s="107"/>
      <c r="D882" s="108"/>
      <c r="E882" s="109"/>
      <c r="F882" s="107"/>
      <c r="G882" s="107"/>
      <c r="H882" s="107"/>
      <c r="I882" s="107"/>
      <c r="J882" s="107"/>
      <c r="K882" s="107"/>
      <c r="L882" s="107"/>
      <c r="M882" s="107"/>
      <c r="N882" s="107"/>
      <c r="O882" s="107"/>
      <c r="P882" s="107"/>
      <c r="Q882" s="107"/>
      <c r="R882" s="107"/>
      <c r="S882" s="107"/>
      <c r="T882" s="107"/>
      <c r="U882" s="107"/>
      <c r="V882" s="107"/>
      <c r="W882" s="107"/>
      <c r="Y882" s="107"/>
      <c r="Z882" s="107"/>
      <c r="AA882" s="107"/>
      <c r="AB882" s="110"/>
      <c r="AC882" s="110"/>
      <c r="AD882" s="107"/>
      <c r="AE882" s="107"/>
      <c r="AF882" s="107"/>
      <c r="AG882" s="107"/>
      <c r="AH882" s="107"/>
      <c r="AI882" s="107"/>
      <c r="AJ882" s="110"/>
      <c r="AK882" s="110"/>
      <c r="AL882" s="107"/>
      <c r="AM882" s="107"/>
      <c r="AN882" s="110"/>
      <c r="AO882" s="110"/>
      <c r="AP882" s="107"/>
      <c r="AQ882" s="107"/>
      <c r="AR882" s="107"/>
      <c r="AS882" s="107"/>
      <c r="AT882" s="107"/>
      <c r="AU882" s="111"/>
      <c r="AV882" s="111"/>
      <c r="AW882" s="111"/>
      <c r="AX882" s="111"/>
      <c r="AY882" s="111"/>
      <c r="AZ882" s="111"/>
      <c r="BA882" s="111"/>
      <c r="BB882" s="111"/>
      <c r="BC882" s="111"/>
      <c r="BD882" s="111"/>
      <c r="BH882" s="112"/>
      <c r="BI882" s="111"/>
      <c r="BJ882" s="112"/>
      <c r="BK882" s="112"/>
      <c r="BL882" s="111"/>
      <c r="BM882" s="112"/>
      <c r="BN882" s="112"/>
      <c r="BO882" s="111"/>
      <c r="BP882" s="112"/>
      <c r="BQ882" s="112"/>
      <c r="BR882" s="111"/>
      <c r="BU882" s="112"/>
      <c r="BV882" s="107"/>
      <c r="BW882" s="107"/>
      <c r="BX882" s="107"/>
      <c r="BY882" s="107"/>
      <c r="BZ882" s="107"/>
      <c r="CA882" s="107"/>
      <c r="CB882" s="107"/>
      <c r="CC882" s="107"/>
      <c r="CD882" s="107"/>
      <c r="CE882" s="107"/>
      <c r="CH882" s="112"/>
      <c r="CI882" s="107"/>
      <c r="CJ882" s="107"/>
      <c r="CK882" s="107"/>
      <c r="CL882" s="107"/>
      <c r="CM882" s="107"/>
      <c r="CN882" s="107"/>
      <c r="CO882" s="107"/>
      <c r="CP882" s="107"/>
      <c r="CQ882" s="107"/>
      <c r="CR882" s="107"/>
      <c r="CS882" s="107"/>
      <c r="CT882" s="107"/>
      <c r="CU882" s="107"/>
      <c r="CV882" s="107"/>
      <c r="CW882" s="107"/>
      <c r="CX882" s="112"/>
      <c r="CY882" s="107"/>
      <c r="CZ882" s="107"/>
      <c r="DA882" s="112"/>
      <c r="DB882" s="107"/>
      <c r="DC882" s="107"/>
      <c r="DD882" s="112"/>
      <c r="DE882" s="107"/>
      <c r="DF882" s="107"/>
      <c r="DH882" s="112"/>
      <c r="DI882" s="107"/>
      <c r="DJ882" s="107"/>
      <c r="DK882" s="112"/>
      <c r="DL882" s="107"/>
      <c r="DM882" s="107"/>
      <c r="DN882" s="112"/>
      <c r="DO882" s="107"/>
      <c r="DQ882" s="112"/>
      <c r="DR882" s="107"/>
      <c r="DU882" s="112"/>
      <c r="DV882" s="107"/>
      <c r="DW882" s="107"/>
      <c r="DX882" s="112"/>
      <c r="DY882" s="107"/>
      <c r="EA882" s="112"/>
      <c r="EB882" s="107"/>
      <c r="ED882" s="112"/>
      <c r="EE882" s="107"/>
      <c r="EH882" s="112"/>
      <c r="EI882" s="107"/>
      <c r="EJ882" s="107"/>
      <c r="EK882" s="112"/>
      <c r="EL882" s="107"/>
      <c r="EN882" s="112"/>
      <c r="EO882" s="107"/>
      <c r="EQ882" s="112"/>
      <c r="ER882" s="107"/>
      <c r="ET882" s="112"/>
      <c r="EU882" s="107"/>
      <c r="EW882" s="112"/>
      <c r="EX882" s="107"/>
      <c r="EZ882" s="112"/>
      <c r="FA882" s="107"/>
      <c r="FC882" s="112"/>
      <c r="FD882" s="107"/>
      <c r="FG882" s="112"/>
      <c r="FH882" s="107"/>
      <c r="FI882" s="107"/>
      <c r="FJ882" s="112"/>
      <c r="FK882" s="107"/>
      <c r="FM882" s="53"/>
      <c r="FN882" s="112"/>
      <c r="FO882" s="107"/>
      <c r="FP882" s="107"/>
      <c r="FQ882" s="112"/>
      <c r="FR882" s="107"/>
      <c r="FS882" s="53"/>
      <c r="FT882" s="107"/>
      <c r="FU882" s="107"/>
      <c r="FV882" s="107"/>
      <c r="FW882" s="107"/>
      <c r="FX882" s="107"/>
      <c r="FY882" s="107"/>
      <c r="FZ882" s="107"/>
      <c r="GA882" s="107"/>
      <c r="GB882" s="53"/>
      <c r="GC882" s="107"/>
      <c r="GD882" s="107"/>
      <c r="GE882" s="270"/>
      <c r="GF882" s="270"/>
      <c r="GG882" s="270"/>
      <c r="GH882" s="270"/>
      <c r="GI882" s="270"/>
      <c r="GJ882" s="270"/>
      <c r="GK882" s="270"/>
      <c r="GL882" s="53"/>
      <c r="GM882" s="53"/>
      <c r="GN882" s="53"/>
      <c r="HK882" s="115"/>
      <c r="HL882" s="115"/>
      <c r="HN882" s="116"/>
      <c r="HO882" s="116"/>
      <c r="HP882" s="116"/>
      <c r="HQ882" s="117"/>
      <c r="HR882" s="118"/>
      <c r="HS882" s="105"/>
      <c r="HT882" s="119"/>
      <c r="HU882" s="119"/>
      <c r="HV882" s="119"/>
      <c r="HW882" s="119"/>
    </row>
    <row r="883" spans="1:231" hidden="1" x14ac:dyDescent="0.25">
      <c r="A883" s="110"/>
      <c r="B883" s="110"/>
      <c r="C883" s="107"/>
      <c r="D883" s="108"/>
      <c r="E883" s="109"/>
      <c r="F883" s="107"/>
      <c r="G883" s="107"/>
      <c r="H883" s="107"/>
      <c r="I883" s="107"/>
      <c r="J883" s="107"/>
      <c r="K883" s="107"/>
      <c r="L883" s="107"/>
      <c r="M883" s="107"/>
      <c r="N883" s="107"/>
      <c r="O883" s="107"/>
      <c r="P883" s="107"/>
      <c r="Q883" s="107"/>
      <c r="R883" s="107"/>
      <c r="S883" s="107"/>
      <c r="T883" s="107"/>
      <c r="U883" s="107"/>
      <c r="V883" s="107"/>
      <c r="W883" s="107"/>
      <c r="Y883" s="107"/>
      <c r="Z883" s="107"/>
      <c r="AA883" s="107"/>
      <c r="AB883" s="110"/>
      <c r="AC883" s="110"/>
      <c r="AD883" s="107"/>
      <c r="AE883" s="107"/>
      <c r="AF883" s="107"/>
      <c r="AG883" s="107"/>
      <c r="AH883" s="107"/>
      <c r="AI883" s="107"/>
      <c r="AJ883" s="110"/>
      <c r="AK883" s="110"/>
      <c r="AL883" s="107"/>
      <c r="AM883" s="107"/>
      <c r="AN883" s="110"/>
      <c r="AO883" s="110"/>
      <c r="AP883" s="107"/>
      <c r="AQ883" s="107"/>
      <c r="AR883" s="107"/>
      <c r="AS883" s="107"/>
      <c r="AT883" s="107"/>
      <c r="AU883" s="111"/>
      <c r="AV883" s="111"/>
      <c r="AW883" s="111"/>
      <c r="AX883" s="111"/>
      <c r="AY883" s="111"/>
      <c r="AZ883" s="111"/>
      <c r="BA883" s="111"/>
      <c r="BB883" s="111"/>
      <c r="BC883" s="111"/>
      <c r="BD883" s="111"/>
      <c r="BH883" s="112"/>
      <c r="BI883" s="111"/>
      <c r="BJ883" s="112"/>
      <c r="BK883" s="112"/>
      <c r="BL883" s="111"/>
      <c r="BM883" s="112"/>
      <c r="BN883" s="112"/>
      <c r="BO883" s="111"/>
      <c r="BP883" s="112"/>
      <c r="BQ883" s="112"/>
      <c r="BR883" s="111"/>
      <c r="BU883" s="112"/>
      <c r="BV883" s="107"/>
      <c r="BW883" s="107"/>
      <c r="BX883" s="107"/>
      <c r="BY883" s="107"/>
      <c r="BZ883" s="107"/>
      <c r="CA883" s="107"/>
      <c r="CB883" s="107"/>
      <c r="CC883" s="107"/>
      <c r="CD883" s="107"/>
      <c r="CE883" s="107"/>
      <c r="CH883" s="112"/>
      <c r="CI883" s="107"/>
      <c r="CJ883" s="107"/>
      <c r="CK883" s="107"/>
      <c r="CL883" s="107"/>
      <c r="CM883" s="107"/>
      <c r="CN883" s="107"/>
      <c r="CO883" s="107"/>
      <c r="CP883" s="107"/>
      <c r="CQ883" s="107"/>
      <c r="CR883" s="107"/>
      <c r="CS883" s="107"/>
      <c r="CT883" s="107"/>
      <c r="CU883" s="107"/>
      <c r="CV883" s="107"/>
      <c r="CW883" s="107"/>
      <c r="CX883" s="112"/>
      <c r="CY883" s="107"/>
      <c r="CZ883" s="107"/>
      <c r="DA883" s="112"/>
      <c r="DB883" s="107"/>
      <c r="DC883" s="107"/>
      <c r="DD883" s="112"/>
      <c r="DE883" s="107"/>
      <c r="DF883" s="107"/>
      <c r="DH883" s="112"/>
      <c r="DI883" s="107"/>
      <c r="DJ883" s="107"/>
      <c r="DK883" s="112"/>
      <c r="DL883" s="107"/>
      <c r="DM883" s="107"/>
      <c r="DN883" s="112"/>
      <c r="DO883" s="107"/>
      <c r="DQ883" s="112"/>
      <c r="DR883" s="107"/>
      <c r="DU883" s="112"/>
      <c r="DV883" s="107"/>
      <c r="DW883" s="107"/>
      <c r="DX883" s="112"/>
      <c r="DY883" s="107"/>
      <c r="EA883" s="112"/>
      <c r="EB883" s="107"/>
      <c r="ED883" s="112"/>
      <c r="EE883" s="107"/>
      <c r="EH883" s="112"/>
      <c r="EI883" s="107"/>
      <c r="EJ883" s="107"/>
      <c r="EK883" s="112"/>
      <c r="EL883" s="107"/>
      <c r="EN883" s="112"/>
      <c r="EO883" s="107"/>
      <c r="EQ883" s="112"/>
      <c r="ER883" s="107"/>
      <c r="ET883" s="112"/>
      <c r="EU883" s="107"/>
      <c r="EW883" s="112"/>
      <c r="EX883" s="107"/>
      <c r="EZ883" s="112"/>
      <c r="FA883" s="107"/>
      <c r="FC883" s="112"/>
      <c r="FD883" s="107"/>
      <c r="FG883" s="112"/>
      <c r="FH883" s="107"/>
      <c r="FI883" s="107"/>
      <c r="FJ883" s="112"/>
      <c r="FK883" s="107"/>
      <c r="FM883" s="53"/>
      <c r="FN883" s="112"/>
      <c r="FO883" s="107"/>
      <c r="FP883" s="107"/>
      <c r="FQ883" s="112"/>
      <c r="FR883" s="107"/>
      <c r="FS883" s="53"/>
      <c r="FT883" s="107"/>
      <c r="FU883" s="107"/>
      <c r="FV883" s="107"/>
      <c r="FW883" s="107"/>
      <c r="FX883" s="107"/>
      <c r="FY883" s="107"/>
      <c r="FZ883" s="107"/>
      <c r="GA883" s="107"/>
      <c r="GB883" s="53"/>
      <c r="GC883" s="107"/>
      <c r="GD883" s="107"/>
      <c r="GE883" s="270"/>
      <c r="GF883" s="270"/>
      <c r="GG883" s="270"/>
      <c r="GH883" s="270"/>
      <c r="GI883" s="270"/>
      <c r="GJ883" s="270"/>
      <c r="GK883" s="270"/>
      <c r="GL883" s="53"/>
      <c r="GM883" s="53"/>
      <c r="GN883" s="53"/>
      <c r="HK883" s="115"/>
      <c r="HL883" s="115"/>
      <c r="HN883" s="116"/>
      <c r="HO883" s="116"/>
      <c r="HP883" s="116"/>
      <c r="HQ883" s="117"/>
      <c r="HR883" s="118"/>
      <c r="HS883" s="105"/>
      <c r="HT883" s="119"/>
      <c r="HU883" s="119"/>
      <c r="HV883" s="119"/>
      <c r="HW883" s="119"/>
    </row>
    <row r="884" spans="1:231" hidden="1" x14ac:dyDescent="0.25">
      <c r="A884" s="110"/>
      <c r="B884" s="110"/>
      <c r="C884" s="107"/>
      <c r="D884" s="108"/>
      <c r="E884" s="109"/>
      <c r="F884" s="107"/>
      <c r="G884" s="107"/>
      <c r="H884" s="107"/>
      <c r="I884" s="107"/>
      <c r="J884" s="107"/>
      <c r="K884" s="107"/>
      <c r="L884" s="107"/>
      <c r="M884" s="107"/>
      <c r="N884" s="107"/>
      <c r="O884" s="107"/>
      <c r="P884" s="107"/>
      <c r="Q884" s="107"/>
      <c r="R884" s="107"/>
      <c r="S884" s="107"/>
      <c r="T884" s="107"/>
      <c r="U884" s="107"/>
      <c r="V884" s="107"/>
      <c r="W884" s="107"/>
      <c r="Y884" s="107"/>
      <c r="Z884" s="107"/>
      <c r="AA884" s="107"/>
      <c r="AB884" s="110"/>
      <c r="AC884" s="110"/>
      <c r="AD884" s="107"/>
      <c r="AE884" s="107"/>
      <c r="AF884" s="107"/>
      <c r="AG884" s="107"/>
      <c r="AH884" s="107"/>
      <c r="AI884" s="107"/>
      <c r="AJ884" s="110"/>
      <c r="AK884" s="110"/>
      <c r="AL884" s="107"/>
      <c r="AM884" s="107"/>
      <c r="AN884" s="110"/>
      <c r="AO884" s="110"/>
      <c r="AP884" s="107"/>
      <c r="AQ884" s="107"/>
      <c r="AR884" s="107"/>
      <c r="AS884" s="107"/>
      <c r="AT884" s="107"/>
      <c r="AU884" s="111"/>
      <c r="AV884" s="111"/>
      <c r="AW884" s="111"/>
      <c r="AX884" s="111"/>
      <c r="AY884" s="111"/>
      <c r="AZ884" s="111"/>
      <c r="BA884" s="111"/>
      <c r="BB884" s="111"/>
      <c r="BC884" s="111"/>
      <c r="BD884" s="111"/>
      <c r="BH884" s="112"/>
      <c r="BI884" s="111"/>
      <c r="BJ884" s="112"/>
      <c r="BK884" s="112"/>
      <c r="BL884" s="111"/>
      <c r="BM884" s="112"/>
      <c r="BN884" s="112"/>
      <c r="BO884" s="111"/>
      <c r="BP884" s="112"/>
      <c r="BQ884" s="112"/>
      <c r="BR884" s="111"/>
      <c r="BU884" s="112"/>
      <c r="BV884" s="107"/>
      <c r="BW884" s="107"/>
      <c r="BX884" s="107"/>
      <c r="BY884" s="107"/>
      <c r="BZ884" s="107"/>
      <c r="CA884" s="107"/>
      <c r="CB884" s="107"/>
      <c r="CC884" s="107"/>
      <c r="CD884" s="107"/>
      <c r="CE884" s="107"/>
      <c r="CH884" s="112"/>
      <c r="CI884" s="107"/>
      <c r="CJ884" s="107"/>
      <c r="CK884" s="107"/>
      <c r="CL884" s="107"/>
      <c r="CM884" s="107"/>
      <c r="CN884" s="107"/>
      <c r="CO884" s="107"/>
      <c r="CP884" s="107"/>
      <c r="CQ884" s="107"/>
      <c r="CR884" s="107"/>
      <c r="CS884" s="107"/>
      <c r="CT884" s="107"/>
      <c r="CU884" s="107"/>
      <c r="CV884" s="107"/>
      <c r="CW884" s="107"/>
      <c r="CX884" s="112"/>
      <c r="CY884" s="107"/>
      <c r="CZ884" s="107"/>
      <c r="DA884" s="112"/>
      <c r="DB884" s="107"/>
      <c r="DC884" s="107"/>
      <c r="DD884" s="112"/>
      <c r="DE884" s="107"/>
      <c r="DF884" s="107"/>
      <c r="DH884" s="112"/>
      <c r="DI884" s="107"/>
      <c r="DJ884" s="107"/>
      <c r="DK884" s="112"/>
      <c r="DL884" s="107"/>
      <c r="DM884" s="107"/>
      <c r="DN884" s="112"/>
      <c r="DO884" s="107"/>
      <c r="DQ884" s="112"/>
      <c r="DR884" s="107"/>
      <c r="DU884" s="112"/>
      <c r="DV884" s="107"/>
      <c r="DW884" s="107"/>
      <c r="DX884" s="112"/>
      <c r="DY884" s="107"/>
      <c r="EA884" s="112"/>
      <c r="EB884" s="107"/>
      <c r="ED884" s="112"/>
      <c r="EE884" s="107"/>
      <c r="EH884" s="112"/>
      <c r="EI884" s="107"/>
      <c r="EJ884" s="107"/>
      <c r="EK884" s="112"/>
      <c r="EL884" s="107"/>
      <c r="EN884" s="112"/>
      <c r="EO884" s="107"/>
      <c r="EQ884" s="112"/>
      <c r="ER884" s="107"/>
      <c r="ET884" s="112"/>
      <c r="EU884" s="107"/>
      <c r="EW884" s="112"/>
      <c r="EX884" s="107"/>
      <c r="EZ884" s="112"/>
      <c r="FA884" s="107"/>
      <c r="FC884" s="112"/>
      <c r="FD884" s="107"/>
      <c r="FG884" s="112"/>
      <c r="FH884" s="107"/>
      <c r="FI884" s="107"/>
      <c r="FJ884" s="112"/>
      <c r="FK884" s="107"/>
      <c r="FM884" s="53"/>
      <c r="FN884" s="112"/>
      <c r="FO884" s="107"/>
      <c r="FP884" s="107"/>
      <c r="FQ884" s="112"/>
      <c r="FR884" s="107"/>
      <c r="FS884" s="53"/>
      <c r="FT884" s="107"/>
      <c r="FU884" s="107"/>
      <c r="FV884" s="107"/>
      <c r="FW884" s="107"/>
      <c r="FX884" s="107"/>
      <c r="FY884" s="107"/>
      <c r="FZ884" s="107"/>
      <c r="GA884" s="107"/>
      <c r="GB884" s="53"/>
      <c r="GC884" s="107"/>
      <c r="GD884" s="107"/>
      <c r="GE884" s="270"/>
      <c r="GF884" s="270"/>
      <c r="GG884" s="270"/>
      <c r="GH884" s="270"/>
      <c r="GI884" s="270"/>
      <c r="GJ884" s="270"/>
      <c r="GK884" s="270"/>
      <c r="GL884" s="53"/>
      <c r="GM884" s="53"/>
      <c r="GN884" s="53"/>
      <c r="HK884" s="115"/>
      <c r="HL884" s="115"/>
      <c r="HN884" s="116"/>
      <c r="HO884" s="116"/>
      <c r="HP884" s="116"/>
      <c r="HQ884" s="117"/>
      <c r="HR884" s="118"/>
      <c r="HS884" s="105"/>
      <c r="HT884" s="119"/>
      <c r="HU884" s="119"/>
      <c r="HV884" s="119"/>
      <c r="HW884" s="119"/>
    </row>
    <row r="885" spans="1:231" hidden="1" x14ac:dyDescent="0.25">
      <c r="A885" s="110"/>
      <c r="B885" s="110"/>
      <c r="C885" s="107"/>
      <c r="D885" s="108"/>
      <c r="E885" s="109"/>
      <c r="F885" s="107"/>
      <c r="G885" s="107"/>
      <c r="H885" s="107"/>
      <c r="I885" s="107"/>
      <c r="J885" s="107"/>
      <c r="K885" s="107"/>
      <c r="L885" s="107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Y885" s="107"/>
      <c r="Z885" s="107"/>
      <c r="AA885" s="107"/>
      <c r="AB885" s="110"/>
      <c r="AC885" s="110"/>
      <c r="AD885" s="107"/>
      <c r="AE885" s="107"/>
      <c r="AF885" s="107"/>
      <c r="AG885" s="107"/>
      <c r="AH885" s="107"/>
      <c r="AI885" s="107"/>
      <c r="AJ885" s="110"/>
      <c r="AK885" s="110"/>
      <c r="AL885" s="107"/>
      <c r="AM885" s="107"/>
      <c r="AN885" s="110"/>
      <c r="AO885" s="110"/>
      <c r="AP885" s="107"/>
      <c r="AQ885" s="107"/>
      <c r="AR885" s="107"/>
      <c r="AS885" s="107"/>
      <c r="AT885" s="107"/>
      <c r="AU885" s="111"/>
      <c r="AV885" s="111"/>
      <c r="AW885" s="111"/>
      <c r="AX885" s="111"/>
      <c r="AY885" s="111"/>
      <c r="AZ885" s="111"/>
      <c r="BA885" s="111"/>
      <c r="BB885" s="111"/>
      <c r="BC885" s="111"/>
      <c r="BD885" s="111"/>
      <c r="BH885" s="112"/>
      <c r="BI885" s="111"/>
      <c r="BJ885" s="112"/>
      <c r="BK885" s="112"/>
      <c r="BL885" s="111"/>
      <c r="BM885" s="112"/>
      <c r="BN885" s="112"/>
      <c r="BO885" s="111"/>
      <c r="BP885" s="112"/>
      <c r="BQ885" s="112"/>
      <c r="BR885" s="111"/>
      <c r="BU885" s="112"/>
      <c r="BV885" s="107"/>
      <c r="BW885" s="107"/>
      <c r="BX885" s="107"/>
      <c r="BY885" s="107"/>
      <c r="BZ885" s="107"/>
      <c r="CA885" s="107"/>
      <c r="CB885" s="107"/>
      <c r="CC885" s="107"/>
      <c r="CD885" s="107"/>
      <c r="CE885" s="107"/>
      <c r="CH885" s="112"/>
      <c r="CI885" s="107"/>
      <c r="CJ885" s="107"/>
      <c r="CK885" s="107"/>
      <c r="CL885" s="107"/>
      <c r="CM885" s="107"/>
      <c r="CN885" s="107"/>
      <c r="CO885" s="107"/>
      <c r="CP885" s="107"/>
      <c r="CQ885" s="107"/>
      <c r="CR885" s="107"/>
      <c r="CS885" s="107"/>
      <c r="CT885" s="107"/>
      <c r="CU885" s="107"/>
      <c r="CV885" s="107"/>
      <c r="CW885" s="107"/>
      <c r="CX885" s="112"/>
      <c r="CY885" s="107"/>
      <c r="CZ885" s="107"/>
      <c r="DA885" s="112"/>
      <c r="DB885" s="107"/>
      <c r="DC885" s="107"/>
      <c r="DD885" s="112"/>
      <c r="DE885" s="107"/>
      <c r="DF885" s="107"/>
      <c r="DH885" s="112"/>
      <c r="DI885" s="107"/>
      <c r="DJ885" s="107"/>
      <c r="DK885" s="112"/>
      <c r="DL885" s="107"/>
      <c r="DM885" s="107"/>
      <c r="DN885" s="112"/>
      <c r="DO885" s="107"/>
      <c r="DQ885" s="112"/>
      <c r="DR885" s="107"/>
      <c r="DU885" s="112"/>
      <c r="DV885" s="107"/>
      <c r="DW885" s="107"/>
      <c r="DX885" s="112"/>
      <c r="DY885" s="107"/>
      <c r="EA885" s="112"/>
      <c r="EB885" s="107"/>
      <c r="ED885" s="112"/>
      <c r="EE885" s="107"/>
      <c r="EH885" s="112"/>
      <c r="EI885" s="107"/>
      <c r="EJ885" s="107"/>
      <c r="EK885" s="112"/>
      <c r="EL885" s="107"/>
      <c r="EN885" s="112"/>
      <c r="EO885" s="107"/>
      <c r="EQ885" s="112"/>
      <c r="ER885" s="107"/>
      <c r="ET885" s="112"/>
      <c r="EU885" s="107"/>
      <c r="EW885" s="112"/>
      <c r="EX885" s="107"/>
      <c r="EZ885" s="112"/>
      <c r="FA885" s="107"/>
      <c r="FC885" s="112"/>
      <c r="FD885" s="107"/>
      <c r="FG885" s="112"/>
      <c r="FH885" s="107"/>
      <c r="FI885" s="107"/>
      <c r="FJ885" s="112"/>
      <c r="FK885" s="107"/>
      <c r="FM885" s="53"/>
      <c r="FN885" s="112"/>
      <c r="FO885" s="107"/>
      <c r="FP885" s="107"/>
      <c r="FQ885" s="112"/>
      <c r="FR885" s="107"/>
      <c r="FS885" s="53"/>
      <c r="FT885" s="107"/>
      <c r="FU885" s="107"/>
      <c r="FV885" s="107"/>
      <c r="FW885" s="107"/>
      <c r="FX885" s="107"/>
      <c r="FY885" s="107"/>
      <c r="FZ885" s="107"/>
      <c r="GA885" s="107"/>
      <c r="GB885" s="53"/>
      <c r="GC885" s="107"/>
      <c r="GD885" s="107"/>
      <c r="GE885" s="270"/>
      <c r="GF885" s="270"/>
      <c r="GG885" s="270"/>
      <c r="GH885" s="270"/>
      <c r="GI885" s="270"/>
      <c r="GJ885" s="270"/>
      <c r="GK885" s="270"/>
      <c r="GL885" s="53"/>
      <c r="GM885" s="53"/>
      <c r="GN885" s="53"/>
      <c r="HK885" s="115"/>
      <c r="HL885" s="115"/>
      <c r="HN885" s="116"/>
      <c r="HO885" s="116"/>
      <c r="HP885" s="116"/>
      <c r="HQ885" s="117"/>
      <c r="HR885" s="118"/>
      <c r="HS885" s="105"/>
      <c r="HT885" s="119"/>
      <c r="HU885" s="119"/>
      <c r="HV885" s="119"/>
      <c r="HW885" s="119"/>
    </row>
    <row r="886" spans="1:231" hidden="1" x14ac:dyDescent="0.25">
      <c r="A886" s="110"/>
      <c r="B886" s="110"/>
      <c r="C886" s="107"/>
      <c r="D886" s="108"/>
      <c r="E886" s="109"/>
      <c r="F886" s="107"/>
      <c r="G886" s="107"/>
      <c r="H886" s="107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Y886" s="107"/>
      <c r="Z886" s="107"/>
      <c r="AA886" s="107"/>
      <c r="AB886" s="110"/>
      <c r="AC886" s="110"/>
      <c r="AD886" s="107"/>
      <c r="AE886" s="107"/>
      <c r="AF886" s="107"/>
      <c r="AG886" s="107"/>
      <c r="AH886" s="107"/>
      <c r="AI886" s="107"/>
      <c r="AJ886" s="110"/>
      <c r="AK886" s="110"/>
      <c r="AL886" s="107"/>
      <c r="AM886" s="107"/>
      <c r="AN886" s="110"/>
      <c r="AO886" s="110"/>
      <c r="AP886" s="107"/>
      <c r="AQ886" s="107"/>
      <c r="AR886" s="107"/>
      <c r="AS886" s="107"/>
      <c r="AT886" s="107"/>
      <c r="AU886" s="111"/>
      <c r="AV886" s="111"/>
      <c r="AW886" s="111"/>
      <c r="AX886" s="111"/>
      <c r="AY886" s="111"/>
      <c r="AZ886" s="111"/>
      <c r="BA886" s="111"/>
      <c r="BB886" s="111"/>
      <c r="BC886" s="111"/>
      <c r="BD886" s="111"/>
      <c r="BH886" s="112"/>
      <c r="BI886" s="111"/>
      <c r="BJ886" s="112"/>
      <c r="BK886" s="112"/>
      <c r="BL886" s="111"/>
      <c r="BM886" s="112"/>
      <c r="BN886" s="112"/>
      <c r="BO886" s="111"/>
      <c r="BP886" s="112"/>
      <c r="BQ886" s="112"/>
      <c r="BR886" s="111"/>
      <c r="BU886" s="112"/>
      <c r="BV886" s="107"/>
      <c r="BW886" s="107"/>
      <c r="BX886" s="107"/>
      <c r="BY886" s="107"/>
      <c r="BZ886" s="107"/>
      <c r="CA886" s="107"/>
      <c r="CB886" s="107"/>
      <c r="CC886" s="107"/>
      <c r="CD886" s="107"/>
      <c r="CE886" s="107"/>
      <c r="CH886" s="112"/>
      <c r="CI886" s="107"/>
      <c r="CJ886" s="107"/>
      <c r="CK886" s="107"/>
      <c r="CL886" s="107"/>
      <c r="CM886" s="107"/>
      <c r="CN886" s="107"/>
      <c r="CO886" s="107"/>
      <c r="CP886" s="107"/>
      <c r="CQ886" s="107"/>
      <c r="CR886" s="107"/>
      <c r="CS886" s="107"/>
      <c r="CT886" s="107"/>
      <c r="CU886" s="107"/>
      <c r="CV886" s="107"/>
      <c r="CW886" s="107"/>
      <c r="CX886" s="112"/>
      <c r="CY886" s="107"/>
      <c r="CZ886" s="107"/>
      <c r="DA886" s="112"/>
      <c r="DB886" s="107"/>
      <c r="DC886" s="107"/>
      <c r="DD886" s="112"/>
      <c r="DE886" s="107"/>
      <c r="DF886" s="107"/>
      <c r="DH886" s="112"/>
      <c r="DI886" s="107"/>
      <c r="DJ886" s="107"/>
      <c r="DK886" s="112"/>
      <c r="DL886" s="107"/>
      <c r="DM886" s="107"/>
      <c r="DN886" s="112"/>
      <c r="DO886" s="107"/>
      <c r="DQ886" s="112"/>
      <c r="DR886" s="107"/>
      <c r="DU886" s="112"/>
      <c r="DV886" s="107"/>
      <c r="DW886" s="107"/>
      <c r="DX886" s="112"/>
      <c r="DY886" s="107"/>
      <c r="EA886" s="112"/>
      <c r="EB886" s="107"/>
      <c r="ED886" s="112"/>
      <c r="EE886" s="107"/>
      <c r="EH886" s="112"/>
      <c r="EI886" s="107"/>
      <c r="EJ886" s="107"/>
      <c r="EK886" s="112"/>
      <c r="EL886" s="107"/>
      <c r="EN886" s="112"/>
      <c r="EO886" s="107"/>
      <c r="EQ886" s="112"/>
      <c r="ER886" s="107"/>
      <c r="ET886" s="112"/>
      <c r="EU886" s="107"/>
      <c r="EW886" s="112"/>
      <c r="EX886" s="107"/>
      <c r="EZ886" s="112"/>
      <c r="FA886" s="107"/>
      <c r="FC886" s="112"/>
      <c r="FD886" s="107"/>
      <c r="FG886" s="112"/>
      <c r="FH886" s="107"/>
      <c r="FI886" s="107"/>
      <c r="FJ886" s="112"/>
      <c r="FK886" s="107"/>
      <c r="FM886" s="53"/>
      <c r="FN886" s="112"/>
      <c r="FO886" s="107"/>
      <c r="FP886" s="107"/>
      <c r="FQ886" s="112"/>
      <c r="FR886" s="107"/>
      <c r="FS886" s="53"/>
      <c r="FT886" s="107"/>
      <c r="FU886" s="107"/>
      <c r="FV886" s="107"/>
      <c r="FW886" s="107"/>
      <c r="FX886" s="107"/>
      <c r="FY886" s="107"/>
      <c r="FZ886" s="107"/>
      <c r="GA886" s="107"/>
      <c r="GB886" s="53"/>
      <c r="GC886" s="107"/>
      <c r="GD886" s="107"/>
      <c r="GE886" s="270"/>
      <c r="GF886" s="270"/>
      <c r="GG886" s="270"/>
      <c r="GH886" s="270"/>
      <c r="GI886" s="270"/>
      <c r="GJ886" s="270"/>
      <c r="GK886" s="270"/>
      <c r="GL886" s="53"/>
      <c r="GM886" s="53"/>
      <c r="GN886" s="53"/>
      <c r="HK886" s="115"/>
      <c r="HL886" s="115"/>
      <c r="HN886" s="116"/>
      <c r="HO886" s="116"/>
      <c r="HP886" s="116"/>
      <c r="HQ886" s="117"/>
      <c r="HR886" s="118"/>
      <c r="HS886" s="105"/>
      <c r="HT886" s="119"/>
      <c r="HU886" s="119"/>
      <c r="HV886" s="119"/>
      <c r="HW886" s="119"/>
    </row>
    <row r="887" spans="1:231" hidden="1" x14ac:dyDescent="0.25">
      <c r="A887" s="110"/>
      <c r="B887" s="110"/>
      <c r="C887" s="107"/>
      <c r="D887" s="108"/>
      <c r="E887" s="109"/>
      <c r="F887" s="107"/>
      <c r="G887" s="107"/>
      <c r="H887" s="107"/>
      <c r="I887" s="107"/>
      <c r="J887" s="107"/>
      <c r="K887" s="107"/>
      <c r="L887" s="107"/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Y887" s="107"/>
      <c r="Z887" s="107"/>
      <c r="AA887" s="107"/>
      <c r="AB887" s="110"/>
      <c r="AC887" s="110"/>
      <c r="AD887" s="107"/>
      <c r="AE887" s="107"/>
      <c r="AF887" s="107"/>
      <c r="AG887" s="107"/>
      <c r="AH887" s="107"/>
      <c r="AI887" s="107"/>
      <c r="AJ887" s="110"/>
      <c r="AK887" s="110"/>
      <c r="AL887" s="107"/>
      <c r="AM887" s="107"/>
      <c r="AN887" s="110"/>
      <c r="AO887" s="110"/>
      <c r="AP887" s="107"/>
      <c r="AQ887" s="107"/>
      <c r="AR887" s="107"/>
      <c r="AS887" s="107"/>
      <c r="AT887" s="107"/>
      <c r="AU887" s="111"/>
      <c r="AV887" s="111"/>
      <c r="AW887" s="111"/>
      <c r="AX887" s="111"/>
      <c r="AY887" s="111"/>
      <c r="AZ887" s="111"/>
      <c r="BA887" s="111"/>
      <c r="BB887" s="111"/>
      <c r="BC887" s="111"/>
      <c r="BD887" s="111"/>
      <c r="BH887" s="112"/>
      <c r="BI887" s="111"/>
      <c r="BJ887" s="112"/>
      <c r="BK887" s="112"/>
      <c r="BL887" s="111"/>
      <c r="BM887" s="112"/>
      <c r="BN887" s="112"/>
      <c r="BO887" s="111"/>
      <c r="BP887" s="112"/>
      <c r="BQ887" s="112"/>
      <c r="BR887" s="111"/>
      <c r="BU887" s="112"/>
      <c r="BV887" s="107"/>
      <c r="BW887" s="107"/>
      <c r="BX887" s="107"/>
      <c r="BY887" s="107"/>
      <c r="BZ887" s="107"/>
      <c r="CA887" s="107"/>
      <c r="CB887" s="107"/>
      <c r="CC887" s="107"/>
      <c r="CD887" s="107"/>
      <c r="CE887" s="107"/>
      <c r="CH887" s="112"/>
      <c r="CI887" s="107"/>
      <c r="CJ887" s="107"/>
      <c r="CK887" s="107"/>
      <c r="CL887" s="107"/>
      <c r="CM887" s="107"/>
      <c r="CN887" s="107"/>
      <c r="CO887" s="107"/>
      <c r="CP887" s="107"/>
      <c r="CQ887" s="107"/>
      <c r="CR887" s="107"/>
      <c r="CS887" s="107"/>
      <c r="CT887" s="107"/>
      <c r="CU887" s="107"/>
      <c r="CV887" s="107"/>
      <c r="CW887" s="107"/>
      <c r="CX887" s="112"/>
      <c r="CY887" s="107"/>
      <c r="CZ887" s="107"/>
      <c r="DA887" s="112"/>
      <c r="DB887" s="107"/>
      <c r="DC887" s="107"/>
      <c r="DD887" s="112"/>
      <c r="DE887" s="107"/>
      <c r="DF887" s="107"/>
      <c r="DH887" s="112"/>
      <c r="DI887" s="107"/>
      <c r="DJ887" s="107"/>
      <c r="DK887" s="112"/>
      <c r="DL887" s="107"/>
      <c r="DM887" s="107"/>
      <c r="DN887" s="112"/>
      <c r="DO887" s="107"/>
      <c r="DQ887" s="112"/>
      <c r="DR887" s="107"/>
      <c r="DU887" s="112"/>
      <c r="DV887" s="107"/>
      <c r="DW887" s="107"/>
      <c r="DX887" s="112"/>
      <c r="DY887" s="107"/>
      <c r="EA887" s="112"/>
      <c r="EB887" s="107"/>
      <c r="ED887" s="112"/>
      <c r="EE887" s="107"/>
      <c r="EH887" s="112"/>
      <c r="EI887" s="107"/>
      <c r="EJ887" s="107"/>
      <c r="EK887" s="112"/>
      <c r="EL887" s="107"/>
      <c r="EN887" s="112"/>
      <c r="EO887" s="107"/>
      <c r="EQ887" s="112"/>
      <c r="ER887" s="107"/>
      <c r="ET887" s="112"/>
      <c r="EU887" s="107"/>
      <c r="EW887" s="112"/>
      <c r="EX887" s="107"/>
      <c r="EZ887" s="112"/>
      <c r="FA887" s="107"/>
      <c r="FC887" s="112"/>
      <c r="FD887" s="107"/>
      <c r="FG887" s="112"/>
      <c r="FH887" s="107"/>
      <c r="FI887" s="107"/>
      <c r="FJ887" s="112"/>
      <c r="FK887" s="107"/>
      <c r="FM887" s="53"/>
      <c r="FN887" s="112"/>
      <c r="FO887" s="107"/>
      <c r="FP887" s="107"/>
      <c r="FQ887" s="112"/>
      <c r="FR887" s="107"/>
      <c r="FS887" s="53"/>
      <c r="FT887" s="107"/>
      <c r="FU887" s="107"/>
      <c r="FV887" s="107"/>
      <c r="FW887" s="107"/>
      <c r="FX887" s="107"/>
      <c r="FY887" s="107"/>
      <c r="FZ887" s="107"/>
      <c r="GA887" s="107"/>
      <c r="GB887" s="53"/>
      <c r="GC887" s="107"/>
      <c r="GD887" s="107"/>
      <c r="GE887" s="270"/>
      <c r="GF887" s="270"/>
      <c r="GG887" s="270"/>
      <c r="GH887" s="270"/>
      <c r="GI887" s="270"/>
      <c r="GJ887" s="270"/>
      <c r="GK887" s="270"/>
      <c r="GL887" s="53"/>
      <c r="GM887" s="53"/>
      <c r="GN887" s="53"/>
      <c r="HK887" s="115"/>
      <c r="HL887" s="115"/>
      <c r="HN887" s="116"/>
      <c r="HO887" s="116"/>
      <c r="HP887" s="116"/>
      <c r="HQ887" s="117"/>
      <c r="HR887" s="118"/>
      <c r="HS887" s="105"/>
      <c r="HT887" s="119"/>
      <c r="HU887" s="119"/>
      <c r="HV887" s="119"/>
      <c r="HW887" s="119"/>
    </row>
    <row r="888" spans="1:231" hidden="1" x14ac:dyDescent="0.25">
      <c r="A888" s="110"/>
      <c r="B888" s="110"/>
      <c r="C888" s="107"/>
      <c r="D888" s="108"/>
      <c r="E888" s="109"/>
      <c r="F888" s="107"/>
      <c r="G888" s="107"/>
      <c r="H888" s="107"/>
      <c r="I888" s="107"/>
      <c r="J888" s="107"/>
      <c r="K888" s="107"/>
      <c r="L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Y888" s="107"/>
      <c r="Z888" s="107"/>
      <c r="AA888" s="107"/>
      <c r="AB888" s="110"/>
      <c r="AC888" s="110"/>
      <c r="AD888" s="107"/>
      <c r="AE888" s="107"/>
      <c r="AF888" s="107"/>
      <c r="AG888" s="107"/>
      <c r="AH888" s="107"/>
      <c r="AI888" s="107"/>
      <c r="AJ888" s="110"/>
      <c r="AK888" s="110"/>
      <c r="AL888" s="107"/>
      <c r="AM888" s="107"/>
      <c r="AN888" s="110"/>
      <c r="AO888" s="110"/>
      <c r="AP888" s="107"/>
      <c r="AQ888" s="107"/>
      <c r="AR888" s="107"/>
      <c r="AS888" s="107"/>
      <c r="AT888" s="107"/>
      <c r="AU888" s="111"/>
      <c r="AV888" s="111"/>
      <c r="AW888" s="111"/>
      <c r="AX888" s="111"/>
      <c r="AY888" s="111"/>
      <c r="AZ888" s="111"/>
      <c r="BA888" s="111"/>
      <c r="BB888" s="111"/>
      <c r="BC888" s="111"/>
      <c r="BD888" s="111"/>
      <c r="BH888" s="112"/>
      <c r="BI888" s="111"/>
      <c r="BJ888" s="112"/>
      <c r="BK888" s="112"/>
      <c r="BL888" s="111"/>
      <c r="BM888" s="112"/>
      <c r="BN888" s="112"/>
      <c r="BO888" s="111"/>
      <c r="BP888" s="112"/>
      <c r="BQ888" s="112"/>
      <c r="BR888" s="111"/>
      <c r="BU888" s="112"/>
      <c r="BV888" s="107"/>
      <c r="BW888" s="107"/>
      <c r="BX888" s="107"/>
      <c r="BY888" s="107"/>
      <c r="BZ888" s="107"/>
      <c r="CA888" s="107"/>
      <c r="CB888" s="107"/>
      <c r="CC888" s="107"/>
      <c r="CD888" s="107"/>
      <c r="CE888" s="107"/>
      <c r="CH888" s="112"/>
      <c r="CI888" s="107"/>
      <c r="CJ888" s="107"/>
      <c r="CK888" s="107"/>
      <c r="CL888" s="107"/>
      <c r="CM888" s="107"/>
      <c r="CN888" s="107"/>
      <c r="CO888" s="107"/>
      <c r="CP888" s="107"/>
      <c r="CQ888" s="107"/>
      <c r="CR888" s="107"/>
      <c r="CS888" s="107"/>
      <c r="CT888" s="107"/>
      <c r="CU888" s="107"/>
      <c r="CV888" s="107"/>
      <c r="CW888" s="107"/>
      <c r="CX888" s="112"/>
      <c r="CY888" s="107"/>
      <c r="CZ888" s="107"/>
      <c r="DA888" s="112"/>
      <c r="DB888" s="107"/>
      <c r="DC888" s="107"/>
      <c r="DD888" s="112"/>
      <c r="DE888" s="107"/>
      <c r="DF888" s="107"/>
      <c r="DH888" s="112"/>
      <c r="DI888" s="107"/>
      <c r="DJ888" s="107"/>
      <c r="DK888" s="112"/>
      <c r="DL888" s="107"/>
      <c r="DM888" s="107"/>
      <c r="DN888" s="112"/>
      <c r="DO888" s="107"/>
      <c r="DQ888" s="112"/>
      <c r="DR888" s="107"/>
      <c r="DU888" s="112"/>
      <c r="DV888" s="107"/>
      <c r="DW888" s="107"/>
      <c r="DX888" s="112"/>
      <c r="DY888" s="107"/>
      <c r="EA888" s="112"/>
      <c r="EB888" s="107"/>
      <c r="ED888" s="112"/>
      <c r="EE888" s="107"/>
      <c r="EH888" s="112"/>
      <c r="EI888" s="107"/>
      <c r="EJ888" s="107"/>
      <c r="EK888" s="112"/>
      <c r="EL888" s="107"/>
      <c r="EN888" s="112"/>
      <c r="EO888" s="107"/>
      <c r="EQ888" s="112"/>
      <c r="ER888" s="107"/>
      <c r="ET888" s="112"/>
      <c r="EU888" s="107"/>
      <c r="EW888" s="112"/>
      <c r="EX888" s="107"/>
      <c r="EZ888" s="112"/>
      <c r="FA888" s="107"/>
      <c r="FC888" s="112"/>
      <c r="FD888" s="107"/>
      <c r="FG888" s="112"/>
      <c r="FH888" s="107"/>
      <c r="FI888" s="107"/>
      <c r="FJ888" s="112"/>
      <c r="FK888" s="107"/>
      <c r="FM888" s="53"/>
      <c r="FN888" s="112"/>
      <c r="FO888" s="107"/>
      <c r="FP888" s="107"/>
      <c r="FQ888" s="112"/>
      <c r="FR888" s="107"/>
      <c r="FS888" s="53"/>
      <c r="FT888" s="107"/>
      <c r="FU888" s="107"/>
      <c r="FV888" s="107"/>
      <c r="FW888" s="107"/>
      <c r="FX888" s="107"/>
      <c r="FY888" s="107"/>
      <c r="FZ888" s="107"/>
      <c r="GA888" s="107"/>
      <c r="GB888" s="53"/>
      <c r="GC888" s="107"/>
      <c r="GD888" s="107"/>
      <c r="GE888" s="270"/>
      <c r="GF888" s="270"/>
      <c r="GG888" s="270"/>
      <c r="GH888" s="270"/>
      <c r="GI888" s="270"/>
      <c r="GJ888" s="270"/>
      <c r="GK888" s="270"/>
      <c r="GL888" s="53"/>
      <c r="GM888" s="53"/>
      <c r="GN888" s="53"/>
      <c r="HK888" s="115"/>
      <c r="HL888" s="115"/>
      <c r="HN888" s="116"/>
      <c r="HO888" s="116"/>
      <c r="HP888" s="116"/>
      <c r="HQ888" s="117"/>
      <c r="HR888" s="118"/>
      <c r="HS888" s="105"/>
      <c r="HT888" s="119"/>
      <c r="HU888" s="119"/>
      <c r="HV888" s="119"/>
      <c r="HW888" s="119"/>
    </row>
    <row r="889" spans="1:231" hidden="1" x14ac:dyDescent="0.25">
      <c r="A889" s="110"/>
      <c r="B889" s="110"/>
      <c r="C889" s="107"/>
      <c r="D889" s="108"/>
      <c r="E889" s="109"/>
      <c r="F889" s="107"/>
      <c r="G889" s="107"/>
      <c r="H889" s="107"/>
      <c r="I889" s="107"/>
      <c r="J889" s="107"/>
      <c r="K889" s="107"/>
      <c r="L889" s="107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Y889" s="107"/>
      <c r="Z889" s="107"/>
      <c r="AA889" s="107"/>
      <c r="AB889" s="110"/>
      <c r="AC889" s="110"/>
      <c r="AD889" s="107"/>
      <c r="AE889" s="107"/>
      <c r="AF889" s="107"/>
      <c r="AG889" s="107"/>
      <c r="AH889" s="107"/>
      <c r="AI889" s="107"/>
      <c r="AJ889" s="110"/>
      <c r="AK889" s="110"/>
      <c r="AL889" s="107"/>
      <c r="AM889" s="107"/>
      <c r="AN889" s="110"/>
      <c r="AO889" s="110"/>
      <c r="AP889" s="107"/>
      <c r="AQ889" s="107"/>
      <c r="AR889" s="107"/>
      <c r="AS889" s="107"/>
      <c r="AT889" s="107"/>
      <c r="AU889" s="111"/>
      <c r="AV889" s="111"/>
      <c r="AW889" s="111"/>
      <c r="AX889" s="111"/>
      <c r="AY889" s="111"/>
      <c r="AZ889" s="111"/>
      <c r="BA889" s="111"/>
      <c r="BB889" s="111"/>
      <c r="BC889" s="111"/>
      <c r="BD889" s="111"/>
      <c r="BH889" s="112"/>
      <c r="BI889" s="111"/>
      <c r="BJ889" s="112"/>
      <c r="BK889" s="112"/>
      <c r="BL889" s="111"/>
      <c r="BM889" s="112"/>
      <c r="BN889" s="112"/>
      <c r="BO889" s="111"/>
      <c r="BP889" s="112"/>
      <c r="BQ889" s="112"/>
      <c r="BR889" s="111"/>
      <c r="BU889" s="112"/>
      <c r="BV889" s="107"/>
      <c r="BW889" s="107"/>
      <c r="BX889" s="107"/>
      <c r="BY889" s="107"/>
      <c r="BZ889" s="107"/>
      <c r="CA889" s="107"/>
      <c r="CB889" s="107"/>
      <c r="CC889" s="107"/>
      <c r="CD889" s="107"/>
      <c r="CE889" s="107"/>
      <c r="CH889" s="112"/>
      <c r="CI889" s="107"/>
      <c r="CJ889" s="107"/>
      <c r="CK889" s="107"/>
      <c r="CL889" s="107"/>
      <c r="CM889" s="107"/>
      <c r="CN889" s="107"/>
      <c r="CO889" s="107"/>
      <c r="CP889" s="107"/>
      <c r="CQ889" s="107"/>
      <c r="CR889" s="107"/>
      <c r="CS889" s="107"/>
      <c r="CT889" s="107"/>
      <c r="CU889" s="107"/>
      <c r="CV889" s="107"/>
      <c r="CW889" s="107"/>
      <c r="CX889" s="112"/>
      <c r="CY889" s="107"/>
      <c r="CZ889" s="107"/>
      <c r="DA889" s="112"/>
      <c r="DB889" s="107"/>
      <c r="DC889" s="107"/>
      <c r="DD889" s="112"/>
      <c r="DE889" s="107"/>
      <c r="DF889" s="107"/>
      <c r="DH889" s="112"/>
      <c r="DI889" s="107"/>
      <c r="DJ889" s="107"/>
      <c r="DK889" s="112"/>
      <c r="DL889" s="107"/>
      <c r="DM889" s="107"/>
      <c r="DN889" s="112"/>
      <c r="DO889" s="107"/>
      <c r="DQ889" s="112"/>
      <c r="DR889" s="107"/>
      <c r="DU889" s="112"/>
      <c r="DV889" s="107"/>
      <c r="DW889" s="107"/>
      <c r="DX889" s="112"/>
      <c r="DY889" s="107"/>
      <c r="EA889" s="112"/>
      <c r="EB889" s="107"/>
      <c r="ED889" s="112"/>
      <c r="EE889" s="107"/>
      <c r="EH889" s="112"/>
      <c r="EI889" s="107"/>
      <c r="EJ889" s="107"/>
      <c r="EK889" s="112"/>
      <c r="EL889" s="107"/>
      <c r="EN889" s="112"/>
      <c r="EO889" s="107"/>
      <c r="EQ889" s="112"/>
      <c r="ER889" s="107"/>
      <c r="ET889" s="112"/>
      <c r="EU889" s="107"/>
      <c r="EW889" s="112"/>
      <c r="EX889" s="107"/>
      <c r="EZ889" s="112"/>
      <c r="FA889" s="107"/>
      <c r="FC889" s="112"/>
      <c r="FD889" s="107"/>
      <c r="FG889" s="112"/>
      <c r="FH889" s="107"/>
      <c r="FI889" s="107"/>
      <c r="FJ889" s="112"/>
      <c r="FK889" s="107"/>
      <c r="FM889" s="53"/>
      <c r="FN889" s="112"/>
      <c r="FO889" s="107"/>
      <c r="FP889" s="107"/>
      <c r="FQ889" s="112"/>
      <c r="FR889" s="107"/>
      <c r="FS889" s="53"/>
      <c r="FT889" s="107"/>
      <c r="FU889" s="107"/>
      <c r="FV889" s="107"/>
      <c r="FW889" s="107"/>
      <c r="FX889" s="107"/>
      <c r="FY889" s="107"/>
      <c r="FZ889" s="107"/>
      <c r="GA889" s="107"/>
      <c r="GB889" s="53"/>
      <c r="GC889" s="107"/>
      <c r="GD889" s="107"/>
      <c r="GE889" s="270"/>
      <c r="GF889" s="270"/>
      <c r="GG889" s="270"/>
      <c r="GH889" s="270"/>
      <c r="GI889" s="270"/>
      <c r="GJ889" s="270"/>
      <c r="GK889" s="270"/>
      <c r="GL889" s="53"/>
      <c r="GM889" s="53"/>
      <c r="GN889" s="53"/>
      <c r="HK889" s="115"/>
      <c r="HL889" s="115"/>
      <c r="HN889" s="116"/>
      <c r="HO889" s="116"/>
      <c r="HP889" s="116"/>
      <c r="HQ889" s="117"/>
      <c r="HR889" s="118"/>
      <c r="HS889" s="105"/>
      <c r="HT889" s="119"/>
      <c r="HU889" s="119"/>
      <c r="HV889" s="119"/>
      <c r="HW889" s="119"/>
    </row>
    <row r="890" spans="1:231" ht="12.75" hidden="1" customHeight="1" x14ac:dyDescent="0.25">
      <c r="A890" s="110"/>
      <c r="B890" s="110"/>
      <c r="C890" s="107"/>
      <c r="D890" s="108"/>
      <c r="E890" s="109"/>
      <c r="F890" s="107"/>
      <c r="G890" s="107"/>
      <c r="H890" s="107"/>
      <c r="I890" s="107"/>
      <c r="J890" s="107"/>
      <c r="K890" s="107"/>
      <c r="L890" s="107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Y890" s="107"/>
      <c r="Z890" s="107"/>
      <c r="AA890" s="107"/>
      <c r="AB890" s="110"/>
      <c r="AC890" s="110"/>
      <c r="AD890" s="107"/>
      <c r="AE890" s="107"/>
      <c r="AF890" s="107"/>
      <c r="AG890" s="107"/>
      <c r="AH890" s="107"/>
      <c r="AI890" s="107"/>
      <c r="AJ890" s="110"/>
      <c r="AK890" s="110"/>
      <c r="AL890" s="107"/>
      <c r="AM890" s="107"/>
      <c r="AN890" s="110"/>
      <c r="AO890" s="110"/>
      <c r="AP890" s="107"/>
      <c r="AQ890" s="107"/>
      <c r="AR890" s="107"/>
      <c r="AS890" s="107"/>
      <c r="AT890" s="107"/>
      <c r="AU890" s="111"/>
      <c r="AV890" s="111"/>
      <c r="AW890" s="111"/>
      <c r="AX890" s="111"/>
      <c r="AY890" s="111"/>
      <c r="AZ890" s="111"/>
      <c r="BA890" s="111"/>
      <c r="BB890" s="111"/>
      <c r="BC890" s="111"/>
      <c r="BD890" s="111"/>
      <c r="BH890" s="112"/>
      <c r="BI890" s="111"/>
      <c r="BJ890" s="112"/>
      <c r="BK890" s="112"/>
      <c r="BL890" s="111"/>
      <c r="BM890" s="112"/>
      <c r="BN890" s="112"/>
      <c r="BO890" s="111"/>
      <c r="BP890" s="112"/>
      <c r="BQ890" s="112"/>
      <c r="BR890" s="111"/>
      <c r="BU890" s="112"/>
      <c r="BV890" s="107"/>
      <c r="BW890" s="107"/>
      <c r="BX890" s="107"/>
      <c r="BY890" s="107"/>
      <c r="BZ890" s="107"/>
      <c r="CA890" s="107"/>
      <c r="CB890" s="107"/>
      <c r="CC890" s="107"/>
      <c r="CD890" s="107"/>
      <c r="CE890" s="107"/>
      <c r="CH890" s="112"/>
      <c r="CI890" s="107"/>
      <c r="CJ890" s="107"/>
      <c r="CK890" s="107"/>
      <c r="CL890" s="107"/>
      <c r="CM890" s="107"/>
      <c r="CN890" s="107"/>
      <c r="CO890" s="107"/>
      <c r="CP890" s="107"/>
      <c r="CQ890" s="107"/>
      <c r="CR890" s="107"/>
      <c r="CS890" s="107"/>
      <c r="CT890" s="107"/>
      <c r="CU890" s="107"/>
      <c r="CV890" s="107"/>
      <c r="CW890" s="107"/>
      <c r="CX890" s="112"/>
      <c r="CY890" s="107"/>
      <c r="CZ890" s="107"/>
      <c r="DA890" s="112"/>
      <c r="DB890" s="107"/>
      <c r="DC890" s="107"/>
      <c r="DD890" s="112"/>
      <c r="DE890" s="107"/>
      <c r="DF890" s="107"/>
      <c r="DH890" s="112"/>
      <c r="DI890" s="107"/>
      <c r="DJ890" s="107"/>
      <c r="DK890" s="112"/>
      <c r="DL890" s="107"/>
      <c r="DM890" s="107"/>
      <c r="DN890" s="112"/>
      <c r="DO890" s="107"/>
      <c r="DQ890" s="112"/>
      <c r="DR890" s="107"/>
      <c r="DU890" s="112"/>
      <c r="DV890" s="107"/>
      <c r="DW890" s="107"/>
      <c r="DX890" s="112"/>
      <c r="DY890" s="107"/>
      <c r="EA890" s="112"/>
      <c r="EB890" s="107"/>
      <c r="ED890" s="112"/>
      <c r="EE890" s="107"/>
      <c r="EH890" s="112"/>
      <c r="EI890" s="107"/>
      <c r="EJ890" s="107"/>
      <c r="EK890" s="112"/>
      <c r="EL890" s="107"/>
      <c r="EN890" s="112"/>
      <c r="EO890" s="107"/>
      <c r="EQ890" s="112"/>
      <c r="ER890" s="107"/>
      <c r="ET890" s="112"/>
      <c r="EU890" s="107"/>
      <c r="EW890" s="112"/>
      <c r="EX890" s="107"/>
      <c r="EZ890" s="112"/>
      <c r="FA890" s="107"/>
      <c r="FC890" s="112"/>
      <c r="FD890" s="107"/>
      <c r="FG890" s="112"/>
      <c r="FH890" s="107"/>
      <c r="FI890" s="107"/>
      <c r="FJ890" s="112"/>
      <c r="FK890" s="107"/>
      <c r="FM890" s="53"/>
      <c r="FN890" s="112"/>
      <c r="FO890" s="107"/>
      <c r="FP890" s="107"/>
      <c r="FQ890" s="112"/>
      <c r="FR890" s="107"/>
      <c r="FS890" s="53"/>
      <c r="FT890" s="107"/>
      <c r="FU890" s="107"/>
      <c r="FV890" s="107"/>
      <c r="FW890" s="107"/>
      <c r="FX890" s="107"/>
      <c r="FY890" s="107"/>
      <c r="FZ890" s="107"/>
      <c r="GA890" s="107"/>
      <c r="GB890" s="53"/>
      <c r="GC890" s="107"/>
      <c r="GD890" s="107"/>
      <c r="GE890" s="270"/>
      <c r="GF890" s="270"/>
      <c r="GG890" s="270"/>
      <c r="GH890" s="270"/>
      <c r="GI890" s="270"/>
      <c r="GJ890" s="270"/>
      <c r="GK890" s="270"/>
      <c r="GL890" s="53"/>
      <c r="GM890" s="53"/>
      <c r="GN890" s="53"/>
      <c r="HK890" s="115"/>
      <c r="HL890" s="115"/>
      <c r="HN890" s="116"/>
      <c r="HO890" s="116"/>
      <c r="HP890" s="116"/>
      <c r="HQ890" s="117"/>
      <c r="HR890" s="118"/>
      <c r="HS890" s="105"/>
      <c r="HT890" s="119"/>
      <c r="HU890" s="119"/>
      <c r="HV890" s="119"/>
      <c r="HW890" s="119"/>
    </row>
    <row r="891" spans="1:231" ht="12.75" hidden="1" customHeight="1" x14ac:dyDescent="0.25">
      <c r="A891" s="110"/>
      <c r="B891" s="110"/>
      <c r="C891" s="107"/>
      <c r="D891" s="108"/>
      <c r="E891" s="109"/>
      <c r="F891" s="107"/>
      <c r="G891" s="107"/>
      <c r="H891" s="107"/>
      <c r="I891" s="107"/>
      <c r="J891" s="107"/>
      <c r="K891" s="107"/>
      <c r="L891" s="107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Y891" s="107"/>
      <c r="Z891" s="107"/>
      <c r="AA891" s="107"/>
      <c r="AB891" s="110"/>
      <c r="AC891" s="110"/>
      <c r="AD891" s="107"/>
      <c r="AE891" s="107"/>
      <c r="AF891" s="107"/>
      <c r="AG891" s="107"/>
      <c r="AH891" s="107"/>
      <c r="AI891" s="107"/>
      <c r="AJ891" s="110"/>
      <c r="AK891" s="110"/>
      <c r="AL891" s="107"/>
      <c r="AM891" s="107"/>
      <c r="AN891" s="110"/>
      <c r="AO891" s="110"/>
      <c r="AP891" s="107"/>
      <c r="AQ891" s="107"/>
      <c r="AR891" s="107"/>
      <c r="AS891" s="107"/>
      <c r="AT891" s="107"/>
      <c r="AU891" s="111"/>
      <c r="AV891" s="111"/>
      <c r="AW891" s="111"/>
      <c r="AX891" s="111"/>
      <c r="AY891" s="111"/>
      <c r="AZ891" s="111"/>
      <c r="BA891" s="111"/>
      <c r="BB891" s="111"/>
      <c r="BC891" s="111"/>
      <c r="BD891" s="111"/>
      <c r="BH891" s="112"/>
      <c r="BI891" s="111"/>
      <c r="BJ891" s="112"/>
      <c r="BK891" s="112"/>
      <c r="BL891" s="111"/>
      <c r="BM891" s="112"/>
      <c r="BN891" s="112"/>
      <c r="BO891" s="111"/>
      <c r="BP891" s="112"/>
      <c r="BQ891" s="112"/>
      <c r="BR891" s="111"/>
      <c r="BU891" s="112"/>
      <c r="BV891" s="107"/>
      <c r="BW891" s="107"/>
      <c r="BX891" s="107"/>
      <c r="BY891" s="107"/>
      <c r="BZ891" s="107"/>
      <c r="CA891" s="107"/>
      <c r="CB891" s="107"/>
      <c r="CC891" s="107"/>
      <c r="CD891" s="107"/>
      <c r="CE891" s="107"/>
      <c r="CH891" s="112"/>
      <c r="CI891" s="107"/>
      <c r="CJ891" s="107"/>
      <c r="CK891" s="107"/>
      <c r="CL891" s="107"/>
      <c r="CM891" s="107"/>
      <c r="CN891" s="107"/>
      <c r="CO891" s="107"/>
      <c r="CP891" s="107"/>
      <c r="CQ891" s="107"/>
      <c r="CR891" s="107"/>
      <c r="CS891" s="107"/>
      <c r="CT891" s="107"/>
      <c r="CU891" s="107"/>
      <c r="CV891" s="107"/>
      <c r="CW891" s="107"/>
      <c r="CX891" s="112"/>
      <c r="CY891" s="107"/>
      <c r="CZ891" s="107"/>
      <c r="DA891" s="112"/>
      <c r="DB891" s="107"/>
      <c r="DC891" s="107"/>
      <c r="DD891" s="112"/>
      <c r="DE891" s="107"/>
      <c r="DF891" s="107"/>
      <c r="DH891" s="112"/>
      <c r="DI891" s="107"/>
      <c r="DJ891" s="107"/>
      <c r="DK891" s="112"/>
      <c r="DL891" s="107"/>
      <c r="DM891" s="107"/>
      <c r="DN891" s="112"/>
      <c r="DO891" s="107"/>
      <c r="DQ891" s="112"/>
      <c r="DR891" s="107"/>
      <c r="DU891" s="112"/>
      <c r="DV891" s="107"/>
      <c r="DW891" s="107"/>
      <c r="DX891" s="112"/>
      <c r="DY891" s="107"/>
      <c r="EA891" s="112"/>
      <c r="EB891" s="107"/>
      <c r="ED891" s="112"/>
      <c r="EE891" s="107"/>
      <c r="EH891" s="112"/>
      <c r="EI891" s="107"/>
      <c r="EJ891" s="107"/>
      <c r="EK891" s="112"/>
      <c r="EL891" s="107"/>
      <c r="EN891" s="112"/>
      <c r="EO891" s="107"/>
      <c r="EQ891" s="112"/>
      <c r="ER891" s="107"/>
      <c r="ET891" s="112"/>
      <c r="EU891" s="107"/>
      <c r="EW891" s="112"/>
      <c r="EX891" s="107"/>
      <c r="EZ891" s="112"/>
      <c r="FA891" s="107"/>
      <c r="FC891" s="112"/>
      <c r="FD891" s="107"/>
      <c r="FG891" s="112"/>
      <c r="FH891" s="107"/>
      <c r="FI891" s="107"/>
      <c r="FJ891" s="112"/>
      <c r="FK891" s="107"/>
      <c r="FM891" s="53"/>
      <c r="FN891" s="112"/>
      <c r="FO891" s="107"/>
      <c r="FP891" s="107"/>
      <c r="FQ891" s="112"/>
      <c r="FR891" s="107"/>
      <c r="FS891" s="53"/>
      <c r="FT891" s="107"/>
      <c r="FU891" s="107"/>
      <c r="FV891" s="107"/>
      <c r="FW891" s="107"/>
      <c r="FX891" s="107"/>
      <c r="FY891" s="107"/>
      <c r="FZ891" s="107"/>
      <c r="GA891" s="107"/>
      <c r="GB891" s="53"/>
      <c r="GC891" s="107"/>
      <c r="GD891" s="107"/>
      <c r="GE891" s="270"/>
      <c r="GF891" s="270"/>
      <c r="GG891" s="270"/>
      <c r="GH891" s="270"/>
      <c r="GI891" s="270"/>
      <c r="GJ891" s="270"/>
      <c r="GK891" s="270"/>
      <c r="GL891" s="53"/>
      <c r="GM891" s="53"/>
      <c r="GN891" s="53"/>
      <c r="HK891" s="115"/>
      <c r="HL891" s="115"/>
      <c r="HN891" s="116"/>
      <c r="HO891" s="116"/>
      <c r="HP891" s="116"/>
      <c r="HQ891" s="117"/>
      <c r="HR891" s="118"/>
      <c r="HS891" s="105"/>
      <c r="HT891" s="119"/>
      <c r="HU891" s="119"/>
      <c r="HV891" s="119"/>
      <c r="HW891" s="119"/>
    </row>
    <row r="892" spans="1:231" ht="12.75" hidden="1" customHeight="1" x14ac:dyDescent="0.25">
      <c r="A892" s="110"/>
      <c r="B892" s="110"/>
      <c r="C892" s="107"/>
      <c r="D892" s="108"/>
      <c r="E892" s="109"/>
      <c r="F892" s="107"/>
      <c r="G892" s="107"/>
      <c r="H892" s="107"/>
      <c r="I892" s="107"/>
      <c r="J892" s="107"/>
      <c r="K892" s="107"/>
      <c r="L892" s="107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Y892" s="107"/>
      <c r="Z892" s="107"/>
      <c r="AA892" s="107"/>
      <c r="AB892" s="110"/>
      <c r="AC892" s="110"/>
      <c r="AD892" s="107"/>
      <c r="AE892" s="107"/>
      <c r="AF892" s="107"/>
      <c r="AG892" s="107"/>
      <c r="AH892" s="107"/>
      <c r="AI892" s="107"/>
      <c r="AJ892" s="110"/>
      <c r="AK892" s="110"/>
      <c r="AL892" s="107"/>
      <c r="AM892" s="107"/>
      <c r="AN892" s="110"/>
      <c r="AO892" s="110"/>
      <c r="AP892" s="107"/>
      <c r="AQ892" s="107"/>
      <c r="AR892" s="107"/>
      <c r="AS892" s="107"/>
      <c r="AT892" s="107"/>
      <c r="AU892" s="111"/>
      <c r="AV892" s="111"/>
      <c r="AW892" s="111"/>
      <c r="AX892" s="111"/>
      <c r="AY892" s="111"/>
      <c r="AZ892" s="111"/>
      <c r="BA892" s="111"/>
      <c r="BB892" s="111"/>
      <c r="BC892" s="111"/>
      <c r="BD892" s="111"/>
      <c r="BH892" s="112"/>
      <c r="BI892" s="111"/>
      <c r="BJ892" s="112"/>
      <c r="BK892" s="112"/>
      <c r="BL892" s="111"/>
      <c r="BM892" s="112"/>
      <c r="BN892" s="112"/>
      <c r="BO892" s="111"/>
      <c r="BP892" s="112"/>
      <c r="BQ892" s="112"/>
      <c r="BR892" s="111"/>
      <c r="BU892" s="112"/>
      <c r="BV892" s="107"/>
      <c r="BW892" s="107"/>
      <c r="BX892" s="107"/>
      <c r="BY892" s="107"/>
      <c r="BZ892" s="107"/>
      <c r="CA892" s="107"/>
      <c r="CB892" s="107"/>
      <c r="CC892" s="107"/>
      <c r="CD892" s="107"/>
      <c r="CE892" s="107"/>
      <c r="CH892" s="112"/>
      <c r="CI892" s="107"/>
      <c r="CJ892" s="107"/>
      <c r="CK892" s="107"/>
      <c r="CL892" s="107"/>
      <c r="CM892" s="107"/>
      <c r="CN892" s="107"/>
      <c r="CO892" s="107"/>
      <c r="CP892" s="107"/>
      <c r="CQ892" s="107"/>
      <c r="CR892" s="107"/>
      <c r="CS892" s="107"/>
      <c r="CT892" s="107"/>
      <c r="CU892" s="107"/>
      <c r="CV892" s="107"/>
      <c r="CW892" s="107"/>
      <c r="CX892" s="112"/>
      <c r="CY892" s="107"/>
      <c r="CZ892" s="107"/>
      <c r="DA892" s="112"/>
      <c r="DB892" s="107"/>
      <c r="DC892" s="107"/>
      <c r="DD892" s="112"/>
      <c r="DE892" s="107"/>
      <c r="DF892" s="107"/>
      <c r="DH892" s="112"/>
      <c r="DI892" s="107"/>
      <c r="DJ892" s="107"/>
      <c r="DK892" s="112"/>
      <c r="DL892" s="107"/>
      <c r="DM892" s="107"/>
      <c r="DN892" s="112"/>
      <c r="DO892" s="107"/>
      <c r="DQ892" s="112"/>
      <c r="DR892" s="107"/>
      <c r="DU892" s="112"/>
      <c r="DV892" s="107"/>
      <c r="DW892" s="107"/>
      <c r="DX892" s="112"/>
      <c r="DY892" s="107"/>
      <c r="EA892" s="112"/>
      <c r="EB892" s="107"/>
      <c r="ED892" s="112"/>
      <c r="EE892" s="107"/>
      <c r="EH892" s="112"/>
      <c r="EI892" s="107"/>
      <c r="EJ892" s="107"/>
      <c r="EK892" s="112"/>
      <c r="EL892" s="107"/>
      <c r="EN892" s="112"/>
      <c r="EO892" s="107"/>
      <c r="EQ892" s="112"/>
      <c r="ER892" s="107"/>
      <c r="ET892" s="112"/>
      <c r="EU892" s="107"/>
      <c r="EW892" s="112"/>
      <c r="EX892" s="107"/>
      <c r="EZ892" s="112"/>
      <c r="FA892" s="107"/>
      <c r="FC892" s="112"/>
      <c r="FD892" s="107"/>
      <c r="FG892" s="112"/>
      <c r="FH892" s="107"/>
      <c r="FI892" s="107"/>
      <c r="FJ892" s="112"/>
      <c r="FK892" s="107"/>
      <c r="FM892" s="53"/>
      <c r="FN892" s="112"/>
      <c r="FO892" s="107"/>
      <c r="FP892" s="107"/>
      <c r="FQ892" s="112"/>
      <c r="FR892" s="107"/>
      <c r="FS892" s="53"/>
      <c r="FT892" s="107"/>
      <c r="FU892" s="107"/>
      <c r="FV892" s="107"/>
      <c r="FW892" s="107"/>
      <c r="FX892" s="107"/>
      <c r="FY892" s="107"/>
      <c r="FZ892" s="107"/>
      <c r="GA892" s="107"/>
      <c r="GB892" s="53"/>
      <c r="GC892" s="107"/>
      <c r="GD892" s="107"/>
      <c r="GE892" s="270"/>
      <c r="GF892" s="270"/>
      <c r="GG892" s="270"/>
      <c r="GH892" s="270"/>
      <c r="GI892" s="270"/>
      <c r="GJ892" s="270"/>
      <c r="GK892" s="270"/>
      <c r="GL892" s="53"/>
      <c r="GM892" s="53"/>
      <c r="GN892" s="53"/>
      <c r="HK892" s="115"/>
      <c r="HL892" s="115"/>
      <c r="HN892" s="116"/>
      <c r="HO892" s="116"/>
      <c r="HP892" s="116"/>
      <c r="HQ892" s="117"/>
      <c r="HR892" s="118"/>
      <c r="HS892" s="105"/>
      <c r="HT892" s="119"/>
      <c r="HU892" s="119"/>
      <c r="HV892" s="119"/>
      <c r="HW892" s="119"/>
    </row>
    <row r="893" spans="1:231" ht="12.75" hidden="1" customHeight="1" x14ac:dyDescent="0.25">
      <c r="A893" s="110"/>
      <c r="B893" s="110"/>
      <c r="C893" s="107"/>
      <c r="D893" s="108"/>
      <c r="E893" s="109"/>
      <c r="F893" s="107"/>
      <c r="G893" s="107"/>
      <c r="H893" s="107"/>
      <c r="I893" s="107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  <c r="V893" s="107"/>
      <c r="W893" s="107"/>
      <c r="Y893" s="107"/>
      <c r="Z893" s="107"/>
      <c r="AA893" s="107"/>
      <c r="AB893" s="110"/>
      <c r="AC893" s="110"/>
      <c r="AD893" s="107"/>
      <c r="AE893" s="107"/>
      <c r="AF893" s="107"/>
      <c r="AG893" s="107"/>
      <c r="AH893" s="107"/>
      <c r="AI893" s="107"/>
      <c r="AJ893" s="110"/>
      <c r="AK893" s="110"/>
      <c r="AL893" s="107"/>
      <c r="AM893" s="107"/>
      <c r="AN893" s="110"/>
      <c r="AO893" s="110"/>
      <c r="AP893" s="107"/>
      <c r="AQ893" s="107"/>
      <c r="AR893" s="107"/>
      <c r="AS893" s="107"/>
      <c r="AT893" s="107"/>
      <c r="AU893" s="111"/>
      <c r="AV893" s="111"/>
      <c r="AW893" s="111"/>
      <c r="AX893" s="111"/>
      <c r="AY893" s="111"/>
      <c r="AZ893" s="111"/>
      <c r="BA893" s="111"/>
      <c r="BB893" s="111"/>
      <c r="BC893" s="111"/>
      <c r="BD893" s="111"/>
      <c r="BH893" s="112"/>
      <c r="BI893" s="111"/>
      <c r="BJ893" s="112"/>
      <c r="BK893" s="112"/>
      <c r="BL893" s="111"/>
      <c r="BM893" s="112"/>
      <c r="BN893" s="112"/>
      <c r="BO893" s="111"/>
      <c r="BP893" s="112"/>
      <c r="BQ893" s="112"/>
      <c r="BR893" s="111"/>
      <c r="BU893" s="112"/>
      <c r="BV893" s="107"/>
      <c r="BW893" s="107"/>
      <c r="BX893" s="107"/>
      <c r="BY893" s="107"/>
      <c r="BZ893" s="107"/>
      <c r="CA893" s="107"/>
      <c r="CB893" s="107"/>
      <c r="CC893" s="107"/>
      <c r="CD893" s="107"/>
      <c r="CE893" s="107"/>
      <c r="CH893" s="112"/>
      <c r="CI893" s="107"/>
      <c r="CJ893" s="107"/>
      <c r="CK893" s="107"/>
      <c r="CL893" s="107"/>
      <c r="CM893" s="107"/>
      <c r="CN893" s="107"/>
      <c r="CO893" s="107"/>
      <c r="CP893" s="107"/>
      <c r="CQ893" s="107"/>
      <c r="CR893" s="107"/>
      <c r="CS893" s="107"/>
      <c r="CT893" s="107"/>
      <c r="CU893" s="107"/>
      <c r="CV893" s="107"/>
      <c r="CW893" s="107"/>
      <c r="CX893" s="112"/>
      <c r="CY893" s="107"/>
      <c r="CZ893" s="107"/>
      <c r="DA893" s="112"/>
      <c r="DB893" s="107"/>
      <c r="DC893" s="107"/>
      <c r="DD893" s="112"/>
      <c r="DE893" s="107"/>
      <c r="DF893" s="107"/>
      <c r="DH893" s="112"/>
      <c r="DI893" s="107"/>
      <c r="DJ893" s="107"/>
      <c r="DK893" s="112"/>
      <c r="DL893" s="107"/>
      <c r="DM893" s="107"/>
      <c r="DN893" s="112"/>
      <c r="DO893" s="107"/>
      <c r="DQ893" s="112"/>
      <c r="DR893" s="107"/>
      <c r="DU893" s="112"/>
      <c r="DV893" s="107"/>
      <c r="DW893" s="107"/>
      <c r="DX893" s="112"/>
      <c r="DY893" s="107"/>
      <c r="EA893" s="112"/>
      <c r="EB893" s="107"/>
      <c r="ED893" s="112"/>
      <c r="EE893" s="107"/>
      <c r="EH893" s="112"/>
      <c r="EI893" s="107"/>
      <c r="EJ893" s="107"/>
      <c r="EK893" s="112"/>
      <c r="EL893" s="107"/>
      <c r="EN893" s="112"/>
      <c r="EO893" s="107"/>
      <c r="EQ893" s="112"/>
      <c r="ER893" s="107"/>
      <c r="ET893" s="112"/>
      <c r="EU893" s="107"/>
      <c r="EW893" s="112"/>
      <c r="EX893" s="107"/>
      <c r="EZ893" s="112"/>
      <c r="FA893" s="107"/>
      <c r="FC893" s="112"/>
      <c r="FD893" s="107"/>
      <c r="FG893" s="112"/>
      <c r="FH893" s="107"/>
      <c r="FI893" s="107"/>
      <c r="FJ893" s="112"/>
      <c r="FK893" s="107"/>
      <c r="FM893" s="53"/>
      <c r="FN893" s="112"/>
      <c r="FO893" s="107"/>
      <c r="FP893" s="107"/>
      <c r="FQ893" s="112"/>
      <c r="FR893" s="107"/>
      <c r="FS893" s="53"/>
      <c r="FT893" s="107"/>
      <c r="FU893" s="107"/>
      <c r="FV893" s="107"/>
      <c r="FW893" s="107"/>
      <c r="FX893" s="107"/>
      <c r="FY893" s="107"/>
      <c r="FZ893" s="107"/>
      <c r="GA893" s="107"/>
      <c r="GB893" s="53"/>
      <c r="GC893" s="107"/>
      <c r="GD893" s="107"/>
      <c r="GE893" s="270"/>
      <c r="GF893" s="270"/>
      <c r="GG893" s="270"/>
      <c r="GH893" s="270"/>
      <c r="GI893" s="270"/>
      <c r="GJ893" s="270"/>
      <c r="GK893" s="270"/>
      <c r="GL893" s="53"/>
      <c r="GM893" s="53"/>
      <c r="GN893" s="53"/>
      <c r="HK893" s="115"/>
      <c r="HL893" s="115"/>
      <c r="HN893" s="116"/>
      <c r="HO893" s="116"/>
      <c r="HP893" s="116"/>
      <c r="HQ893" s="117"/>
      <c r="HR893" s="118"/>
      <c r="HS893" s="105"/>
      <c r="HT893" s="119"/>
      <c r="HU893" s="119"/>
      <c r="HV893" s="119"/>
      <c r="HW893" s="119"/>
    </row>
    <row r="894" spans="1:231" ht="12.75" hidden="1" customHeight="1" x14ac:dyDescent="0.25">
      <c r="A894" s="110"/>
      <c r="B894" s="110"/>
      <c r="C894" s="107"/>
      <c r="D894" s="108"/>
      <c r="E894" s="109"/>
      <c r="F894" s="107"/>
      <c r="G894" s="107"/>
      <c r="H894" s="107"/>
      <c r="I894" s="107"/>
      <c r="J894" s="107"/>
      <c r="K894" s="107"/>
      <c r="L894" s="107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Y894" s="107"/>
      <c r="Z894" s="107"/>
      <c r="AA894" s="107"/>
      <c r="AB894" s="110"/>
      <c r="AC894" s="110"/>
      <c r="AD894" s="107"/>
      <c r="AE894" s="107"/>
      <c r="AF894" s="107"/>
      <c r="AG894" s="107"/>
      <c r="AH894" s="107"/>
      <c r="AI894" s="107"/>
      <c r="AJ894" s="110"/>
      <c r="AK894" s="110"/>
      <c r="AL894" s="107"/>
      <c r="AM894" s="107"/>
      <c r="AN894" s="110"/>
      <c r="AO894" s="110"/>
      <c r="AP894" s="107"/>
      <c r="AQ894" s="107"/>
      <c r="AR894" s="107"/>
      <c r="AS894" s="107"/>
      <c r="AT894" s="107"/>
      <c r="AU894" s="111"/>
      <c r="AV894" s="111"/>
      <c r="AW894" s="111"/>
      <c r="AX894" s="111"/>
      <c r="AY894" s="111"/>
      <c r="AZ894" s="111"/>
      <c r="BA894" s="111"/>
      <c r="BB894" s="111"/>
      <c r="BC894" s="111"/>
      <c r="BD894" s="111"/>
      <c r="BH894" s="112"/>
      <c r="BI894" s="111"/>
      <c r="BJ894" s="112"/>
      <c r="BK894" s="112"/>
      <c r="BL894" s="111"/>
      <c r="BM894" s="112"/>
      <c r="BN894" s="112"/>
      <c r="BO894" s="111"/>
      <c r="BP894" s="112"/>
      <c r="BQ894" s="112"/>
      <c r="BR894" s="111"/>
      <c r="BU894" s="112"/>
      <c r="BV894" s="107"/>
      <c r="BW894" s="107"/>
      <c r="BX894" s="107"/>
      <c r="BY894" s="107"/>
      <c r="BZ894" s="107"/>
      <c r="CA894" s="107"/>
      <c r="CB894" s="107"/>
      <c r="CC894" s="107"/>
      <c r="CD894" s="107"/>
      <c r="CE894" s="107"/>
      <c r="CH894" s="112"/>
      <c r="CI894" s="107"/>
      <c r="CJ894" s="107"/>
      <c r="CK894" s="107"/>
      <c r="CL894" s="107"/>
      <c r="CM894" s="107"/>
      <c r="CN894" s="107"/>
      <c r="CO894" s="107"/>
      <c r="CP894" s="107"/>
      <c r="CQ894" s="107"/>
      <c r="CR894" s="107"/>
      <c r="CS894" s="107"/>
      <c r="CT894" s="107"/>
      <c r="CU894" s="107"/>
      <c r="CV894" s="107"/>
      <c r="CW894" s="107"/>
      <c r="CX894" s="112"/>
      <c r="CY894" s="107"/>
      <c r="CZ894" s="107"/>
      <c r="DA894" s="112"/>
      <c r="DB894" s="107"/>
      <c r="DC894" s="107"/>
      <c r="DD894" s="112"/>
      <c r="DE894" s="107"/>
      <c r="DF894" s="107"/>
      <c r="DH894" s="112"/>
      <c r="DI894" s="107"/>
      <c r="DJ894" s="107"/>
      <c r="DK894" s="112"/>
      <c r="DL894" s="107"/>
      <c r="DM894" s="107"/>
      <c r="DN894" s="112"/>
      <c r="DO894" s="107"/>
      <c r="DQ894" s="112"/>
      <c r="DR894" s="107"/>
      <c r="DU894" s="112"/>
      <c r="DV894" s="107"/>
      <c r="DW894" s="107"/>
      <c r="DX894" s="112"/>
      <c r="DY894" s="107"/>
      <c r="EA894" s="112"/>
      <c r="EB894" s="107"/>
      <c r="ED894" s="112"/>
      <c r="EE894" s="107"/>
      <c r="EH894" s="112"/>
      <c r="EI894" s="107"/>
      <c r="EJ894" s="107"/>
      <c r="EK894" s="112"/>
      <c r="EL894" s="107"/>
      <c r="EN894" s="112"/>
      <c r="EO894" s="107"/>
      <c r="EQ894" s="112"/>
      <c r="ER894" s="107"/>
      <c r="ET894" s="112"/>
      <c r="EU894" s="107"/>
      <c r="EW894" s="112"/>
      <c r="EX894" s="107"/>
      <c r="EZ894" s="112"/>
      <c r="FA894" s="107"/>
      <c r="FC894" s="112"/>
      <c r="FD894" s="107"/>
      <c r="FG894" s="112"/>
      <c r="FH894" s="107"/>
      <c r="FI894" s="107"/>
      <c r="FJ894" s="112"/>
      <c r="FK894" s="107"/>
      <c r="FM894" s="53"/>
      <c r="FN894" s="112"/>
      <c r="FO894" s="107"/>
      <c r="FP894" s="107"/>
      <c r="FQ894" s="112"/>
      <c r="FR894" s="107"/>
      <c r="FS894" s="53"/>
      <c r="FT894" s="107"/>
      <c r="FU894" s="107"/>
      <c r="FV894" s="107"/>
      <c r="FW894" s="107"/>
      <c r="FX894" s="107"/>
      <c r="FY894" s="107"/>
      <c r="FZ894" s="107"/>
      <c r="GA894" s="107"/>
      <c r="GB894" s="53"/>
      <c r="GC894" s="107"/>
      <c r="GD894" s="107"/>
      <c r="GE894" s="270"/>
      <c r="GF894" s="270"/>
      <c r="GG894" s="270"/>
      <c r="GH894" s="270"/>
      <c r="GI894" s="270"/>
      <c r="GJ894" s="270"/>
      <c r="GK894" s="270"/>
      <c r="GL894" s="53"/>
      <c r="GM894" s="53"/>
      <c r="GN894" s="53"/>
      <c r="HK894" s="115"/>
      <c r="HL894" s="115"/>
      <c r="HN894" s="116"/>
      <c r="HO894" s="116"/>
      <c r="HP894" s="116"/>
      <c r="HQ894" s="117"/>
      <c r="HR894" s="118"/>
      <c r="HS894" s="105"/>
      <c r="HT894" s="119"/>
      <c r="HU894" s="119"/>
      <c r="HV894" s="119"/>
      <c r="HW894" s="119"/>
    </row>
    <row r="895" spans="1:231" hidden="1" x14ac:dyDescent="0.25">
      <c r="A895" s="110"/>
      <c r="B895" s="110"/>
      <c r="C895" s="107"/>
      <c r="D895" s="108"/>
      <c r="E895" s="109"/>
      <c r="F895" s="107"/>
      <c r="G895" s="107"/>
      <c r="H895" s="107"/>
      <c r="I895" s="107"/>
      <c r="J895" s="107"/>
      <c r="K895" s="107"/>
      <c r="L895" s="107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Y895" s="107"/>
      <c r="Z895" s="107"/>
      <c r="AA895" s="107"/>
      <c r="AB895" s="110"/>
      <c r="AC895" s="110"/>
      <c r="AD895" s="107"/>
      <c r="AE895" s="107"/>
      <c r="AF895" s="107"/>
      <c r="AG895" s="107"/>
      <c r="AH895" s="107"/>
      <c r="AI895" s="107"/>
      <c r="AJ895" s="110"/>
      <c r="AK895" s="110"/>
      <c r="AL895" s="107"/>
      <c r="AM895" s="107"/>
      <c r="AN895" s="110"/>
      <c r="AO895" s="110"/>
      <c r="AP895" s="107"/>
      <c r="AQ895" s="107"/>
      <c r="AR895" s="107"/>
      <c r="AS895" s="107"/>
      <c r="AT895" s="107"/>
      <c r="AU895" s="111"/>
      <c r="AV895" s="111"/>
      <c r="AW895" s="111"/>
      <c r="AX895" s="111"/>
      <c r="AY895" s="111"/>
      <c r="AZ895" s="111"/>
      <c r="BA895" s="111"/>
      <c r="BB895" s="111"/>
      <c r="BC895" s="111"/>
      <c r="BD895" s="111"/>
      <c r="BH895" s="112"/>
      <c r="BI895" s="111"/>
      <c r="BJ895" s="112"/>
      <c r="BK895" s="112"/>
      <c r="BL895" s="111"/>
      <c r="BM895" s="112"/>
      <c r="BN895" s="112"/>
      <c r="BO895" s="111"/>
      <c r="BP895" s="112"/>
      <c r="BQ895" s="112"/>
      <c r="BR895" s="111"/>
      <c r="BU895" s="112"/>
      <c r="BV895" s="107"/>
      <c r="BW895" s="107"/>
      <c r="BX895" s="107"/>
      <c r="BY895" s="107"/>
      <c r="BZ895" s="107"/>
      <c r="CA895" s="107"/>
      <c r="CB895" s="107"/>
      <c r="CC895" s="107"/>
      <c r="CD895" s="107"/>
      <c r="CE895" s="107"/>
      <c r="CH895" s="112"/>
      <c r="CI895" s="107"/>
      <c r="CJ895" s="107"/>
      <c r="CK895" s="107"/>
      <c r="CL895" s="107"/>
      <c r="CM895" s="107"/>
      <c r="CN895" s="107"/>
      <c r="CO895" s="107"/>
      <c r="CP895" s="107"/>
      <c r="CQ895" s="107"/>
      <c r="CR895" s="107"/>
      <c r="CS895" s="107"/>
      <c r="CT895" s="107"/>
      <c r="CU895" s="107"/>
      <c r="CV895" s="107"/>
      <c r="CW895" s="107"/>
      <c r="CX895" s="112"/>
      <c r="CY895" s="107"/>
      <c r="CZ895" s="107"/>
      <c r="DA895" s="112"/>
      <c r="DB895" s="107"/>
      <c r="DC895" s="107"/>
      <c r="DD895" s="112"/>
      <c r="DE895" s="107"/>
      <c r="DF895" s="107"/>
      <c r="DH895" s="112"/>
      <c r="DI895" s="107"/>
      <c r="DJ895" s="107"/>
      <c r="DK895" s="112"/>
      <c r="DL895" s="107"/>
      <c r="DM895" s="107"/>
      <c r="DN895" s="112"/>
      <c r="DO895" s="107"/>
      <c r="DQ895" s="112"/>
      <c r="DR895" s="107"/>
      <c r="DU895" s="112"/>
      <c r="DV895" s="107"/>
      <c r="DW895" s="107"/>
      <c r="DX895" s="112"/>
      <c r="DY895" s="107"/>
      <c r="EA895" s="112"/>
      <c r="EB895" s="107"/>
      <c r="ED895" s="112"/>
      <c r="EE895" s="107"/>
      <c r="EH895" s="112"/>
      <c r="EI895" s="107"/>
      <c r="EJ895" s="107"/>
      <c r="EK895" s="112"/>
      <c r="EL895" s="107"/>
      <c r="EN895" s="112"/>
      <c r="EO895" s="107"/>
      <c r="EQ895" s="112"/>
      <c r="ER895" s="107"/>
      <c r="ET895" s="112"/>
      <c r="EU895" s="107"/>
      <c r="EW895" s="112"/>
      <c r="EX895" s="107"/>
      <c r="EZ895" s="112"/>
      <c r="FA895" s="107"/>
      <c r="FC895" s="112"/>
      <c r="FD895" s="107"/>
      <c r="FG895" s="112"/>
      <c r="FH895" s="107"/>
      <c r="FI895" s="107"/>
      <c r="FJ895" s="112"/>
      <c r="FK895" s="107"/>
      <c r="FM895" s="53"/>
      <c r="FN895" s="112"/>
      <c r="FO895" s="107"/>
      <c r="FP895" s="107"/>
      <c r="FQ895" s="112"/>
      <c r="FR895" s="107"/>
      <c r="FS895" s="53"/>
      <c r="FT895" s="107"/>
      <c r="FU895" s="107"/>
      <c r="FV895" s="107"/>
      <c r="FW895" s="107"/>
      <c r="FX895" s="107"/>
      <c r="FY895" s="107"/>
      <c r="FZ895" s="107"/>
      <c r="GA895" s="107"/>
      <c r="GB895" s="53"/>
      <c r="GC895" s="107"/>
      <c r="GD895" s="107"/>
      <c r="GE895" s="270"/>
      <c r="GF895" s="270"/>
      <c r="GG895" s="270"/>
      <c r="GH895" s="270"/>
      <c r="GI895" s="270"/>
      <c r="GJ895" s="270"/>
      <c r="GK895" s="270"/>
      <c r="GL895" s="53"/>
      <c r="GM895" s="53"/>
      <c r="GN895" s="53"/>
      <c r="HK895" s="115"/>
      <c r="HL895" s="115"/>
      <c r="HN895" s="116"/>
      <c r="HO895" s="116"/>
      <c r="HP895" s="116"/>
      <c r="HQ895" s="117"/>
      <c r="HR895" s="118"/>
      <c r="HS895" s="105"/>
      <c r="HT895" s="119"/>
      <c r="HU895" s="119"/>
      <c r="HV895" s="119"/>
      <c r="HW895" s="119"/>
    </row>
    <row r="896" spans="1:231" hidden="1" x14ac:dyDescent="0.25">
      <c r="A896" s="110"/>
      <c r="B896" s="110"/>
      <c r="C896" s="107"/>
      <c r="D896" s="108"/>
      <c r="E896" s="109"/>
      <c r="F896" s="107"/>
      <c r="G896" s="107"/>
      <c r="H896" s="107"/>
      <c r="I896" s="107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  <c r="V896" s="107"/>
      <c r="W896" s="107"/>
      <c r="Y896" s="107"/>
      <c r="Z896" s="107"/>
      <c r="AA896" s="107"/>
      <c r="AB896" s="110"/>
      <c r="AC896" s="110"/>
      <c r="AD896" s="107"/>
      <c r="AE896" s="107"/>
      <c r="AF896" s="107"/>
      <c r="AG896" s="107"/>
      <c r="AH896" s="107"/>
      <c r="AI896" s="107"/>
      <c r="AJ896" s="110"/>
      <c r="AK896" s="110"/>
      <c r="AL896" s="107"/>
      <c r="AM896" s="107"/>
      <c r="AN896" s="110"/>
      <c r="AO896" s="110"/>
      <c r="AP896" s="107"/>
      <c r="AQ896" s="107"/>
      <c r="AR896" s="107"/>
      <c r="AS896" s="107"/>
      <c r="AT896" s="107"/>
      <c r="AU896" s="111"/>
      <c r="AV896" s="111"/>
      <c r="AW896" s="111"/>
      <c r="AX896" s="111"/>
      <c r="AY896" s="111"/>
      <c r="AZ896" s="111"/>
      <c r="BA896" s="111"/>
      <c r="BB896" s="111"/>
      <c r="BC896" s="111"/>
      <c r="BD896" s="111"/>
      <c r="BH896" s="112"/>
      <c r="BI896" s="111"/>
      <c r="BJ896" s="112"/>
      <c r="BK896" s="112"/>
      <c r="BL896" s="111"/>
      <c r="BM896" s="112"/>
      <c r="BN896" s="112"/>
      <c r="BO896" s="111"/>
      <c r="BP896" s="112"/>
      <c r="BQ896" s="112"/>
      <c r="BR896" s="111"/>
      <c r="BU896" s="112"/>
      <c r="BV896" s="107"/>
      <c r="BW896" s="107"/>
      <c r="BX896" s="107"/>
      <c r="BY896" s="107"/>
      <c r="BZ896" s="107"/>
      <c r="CA896" s="107"/>
      <c r="CB896" s="107"/>
      <c r="CC896" s="107"/>
      <c r="CD896" s="107"/>
      <c r="CE896" s="107"/>
      <c r="CH896" s="112"/>
      <c r="CI896" s="107"/>
      <c r="CJ896" s="107"/>
      <c r="CK896" s="107"/>
      <c r="CL896" s="107"/>
      <c r="CM896" s="107"/>
      <c r="CN896" s="107"/>
      <c r="CO896" s="107"/>
      <c r="CP896" s="107"/>
      <c r="CQ896" s="107"/>
      <c r="CR896" s="107"/>
      <c r="CS896" s="107"/>
      <c r="CT896" s="107"/>
      <c r="CU896" s="107"/>
      <c r="CV896" s="107"/>
      <c r="CW896" s="107"/>
      <c r="CX896" s="112"/>
      <c r="CY896" s="107"/>
      <c r="CZ896" s="107"/>
      <c r="DA896" s="112"/>
      <c r="DB896" s="107"/>
      <c r="DC896" s="107"/>
      <c r="DD896" s="112"/>
      <c r="DE896" s="107"/>
      <c r="DF896" s="107"/>
      <c r="DH896" s="112"/>
      <c r="DI896" s="107"/>
      <c r="DJ896" s="107"/>
      <c r="DK896" s="112"/>
      <c r="DL896" s="107"/>
      <c r="DM896" s="107"/>
      <c r="DN896" s="112"/>
      <c r="DO896" s="107"/>
      <c r="DQ896" s="112"/>
      <c r="DR896" s="107"/>
      <c r="DU896" s="112"/>
      <c r="DV896" s="107"/>
      <c r="DW896" s="107"/>
      <c r="DX896" s="112"/>
      <c r="DY896" s="107"/>
      <c r="EA896" s="112"/>
      <c r="EB896" s="107"/>
      <c r="ED896" s="112"/>
      <c r="EE896" s="107"/>
      <c r="EH896" s="112"/>
      <c r="EI896" s="107"/>
      <c r="EJ896" s="107"/>
      <c r="EK896" s="112"/>
      <c r="EL896" s="107"/>
      <c r="EN896" s="112"/>
      <c r="EO896" s="107"/>
      <c r="EQ896" s="112"/>
      <c r="ER896" s="107"/>
      <c r="ET896" s="112"/>
      <c r="EU896" s="107"/>
      <c r="EW896" s="112"/>
      <c r="EX896" s="107"/>
      <c r="EZ896" s="112"/>
      <c r="FA896" s="107"/>
      <c r="FC896" s="112"/>
      <c r="FD896" s="107"/>
      <c r="FG896" s="112"/>
      <c r="FH896" s="107"/>
      <c r="FI896" s="107"/>
      <c r="FJ896" s="112"/>
      <c r="FK896" s="107"/>
      <c r="FM896" s="53"/>
      <c r="FN896" s="112"/>
      <c r="FO896" s="107"/>
      <c r="FP896" s="107"/>
      <c r="FQ896" s="112"/>
      <c r="FR896" s="107"/>
      <c r="FS896" s="53"/>
      <c r="FT896" s="107"/>
      <c r="FU896" s="107"/>
      <c r="FV896" s="107"/>
      <c r="FW896" s="107"/>
      <c r="FX896" s="107"/>
      <c r="FY896" s="107"/>
      <c r="FZ896" s="107"/>
      <c r="GA896" s="107"/>
      <c r="GB896" s="53"/>
      <c r="GC896" s="107"/>
      <c r="GD896" s="107"/>
      <c r="GE896" s="270"/>
      <c r="GF896" s="270"/>
      <c r="GG896" s="270"/>
      <c r="GH896" s="270"/>
      <c r="GI896" s="270"/>
      <c r="GJ896" s="270"/>
      <c r="GK896" s="270"/>
      <c r="GL896" s="53"/>
      <c r="GM896" s="53"/>
      <c r="GN896" s="53"/>
      <c r="HK896" s="115"/>
      <c r="HL896" s="115"/>
      <c r="HN896" s="116"/>
      <c r="HO896" s="116"/>
      <c r="HP896" s="116"/>
      <c r="HQ896" s="117"/>
      <c r="HR896" s="118"/>
      <c r="HS896" s="105"/>
      <c r="HT896" s="119"/>
      <c r="HU896" s="119"/>
      <c r="HV896" s="119"/>
      <c r="HW896" s="119"/>
    </row>
    <row r="897" spans="1:236" hidden="1" x14ac:dyDescent="0.25">
      <c r="A897" s="110"/>
      <c r="B897" s="110"/>
      <c r="C897" s="107"/>
      <c r="D897" s="108"/>
      <c r="E897" s="109"/>
      <c r="F897" s="107"/>
      <c r="G897" s="107"/>
      <c r="H897" s="107"/>
      <c r="I897" s="107"/>
      <c r="J897" s="107"/>
      <c r="K897" s="107"/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  <c r="V897" s="107"/>
      <c r="W897" s="107"/>
      <c r="Y897" s="107"/>
      <c r="Z897" s="107"/>
      <c r="AA897" s="107"/>
      <c r="AB897" s="110"/>
      <c r="AC897" s="110"/>
      <c r="AD897" s="107"/>
      <c r="AE897" s="107"/>
      <c r="AF897" s="107"/>
      <c r="AG897" s="107"/>
      <c r="AH897" s="107"/>
      <c r="AI897" s="107"/>
      <c r="AJ897" s="110"/>
      <c r="AK897" s="110"/>
      <c r="AL897" s="107"/>
      <c r="AM897" s="107"/>
      <c r="AN897" s="110"/>
      <c r="AO897" s="110"/>
      <c r="AP897" s="107"/>
      <c r="AQ897" s="107"/>
      <c r="AR897" s="107"/>
      <c r="AS897" s="107"/>
      <c r="AT897" s="107"/>
      <c r="AU897" s="111"/>
      <c r="AV897" s="111"/>
      <c r="AW897" s="111"/>
      <c r="AX897" s="111"/>
      <c r="AY897" s="111"/>
      <c r="AZ897" s="111"/>
      <c r="BA897" s="111"/>
      <c r="BB897" s="111"/>
      <c r="BC897" s="111"/>
      <c r="BD897" s="111"/>
      <c r="BH897" s="112"/>
      <c r="BI897" s="111"/>
      <c r="BJ897" s="112"/>
      <c r="BK897" s="112"/>
      <c r="BL897" s="111"/>
      <c r="BM897" s="112"/>
      <c r="BN897" s="112"/>
      <c r="BO897" s="111"/>
      <c r="BP897" s="112"/>
      <c r="BQ897" s="112"/>
      <c r="BR897" s="111"/>
      <c r="BU897" s="112"/>
      <c r="BV897" s="107"/>
      <c r="BW897" s="107"/>
      <c r="BX897" s="107"/>
      <c r="BY897" s="107"/>
      <c r="BZ897" s="107"/>
      <c r="CA897" s="107"/>
      <c r="CB897" s="107"/>
      <c r="CC897" s="107"/>
      <c r="CD897" s="107"/>
      <c r="CE897" s="107"/>
      <c r="CH897" s="112"/>
      <c r="CI897" s="107"/>
      <c r="CJ897" s="107"/>
      <c r="CK897" s="107"/>
      <c r="CL897" s="107"/>
      <c r="CM897" s="107"/>
      <c r="CN897" s="107"/>
      <c r="CO897" s="107"/>
      <c r="CP897" s="107"/>
      <c r="CQ897" s="107"/>
      <c r="CR897" s="107"/>
      <c r="CS897" s="107"/>
      <c r="CT897" s="107"/>
      <c r="CU897" s="107"/>
      <c r="CV897" s="107"/>
      <c r="CW897" s="107"/>
      <c r="CX897" s="112"/>
      <c r="CY897" s="107"/>
      <c r="CZ897" s="107"/>
      <c r="DA897" s="112"/>
      <c r="DB897" s="107"/>
      <c r="DC897" s="107"/>
      <c r="DD897" s="112"/>
      <c r="DE897" s="107"/>
      <c r="DF897" s="107"/>
      <c r="DH897" s="112"/>
      <c r="DI897" s="107"/>
      <c r="DJ897" s="107"/>
      <c r="DK897" s="112"/>
      <c r="DL897" s="107"/>
      <c r="DM897" s="107"/>
      <c r="DN897" s="112"/>
      <c r="DO897" s="107"/>
      <c r="DQ897" s="112"/>
      <c r="DR897" s="107"/>
      <c r="DU897" s="112"/>
      <c r="DV897" s="107"/>
      <c r="DW897" s="107"/>
      <c r="DX897" s="112"/>
      <c r="DY897" s="107"/>
      <c r="EA897" s="112"/>
      <c r="EB897" s="107"/>
      <c r="ED897" s="112"/>
      <c r="EE897" s="107"/>
      <c r="EH897" s="112"/>
      <c r="EI897" s="107"/>
      <c r="EJ897" s="107"/>
      <c r="EK897" s="112"/>
      <c r="EL897" s="107"/>
      <c r="EN897" s="112"/>
      <c r="EO897" s="107"/>
      <c r="EQ897" s="112"/>
      <c r="ER897" s="107"/>
      <c r="ET897" s="112"/>
      <c r="EU897" s="107"/>
      <c r="EW897" s="112"/>
      <c r="EX897" s="107"/>
      <c r="EZ897" s="112"/>
      <c r="FA897" s="107"/>
      <c r="FC897" s="112"/>
      <c r="FD897" s="107"/>
      <c r="FG897" s="112"/>
      <c r="FH897" s="107"/>
      <c r="FI897" s="107"/>
      <c r="FJ897" s="112"/>
      <c r="FK897" s="107"/>
      <c r="FM897" s="53"/>
      <c r="FN897" s="112"/>
      <c r="FO897" s="107"/>
      <c r="FP897" s="107"/>
      <c r="FQ897" s="112"/>
      <c r="FR897" s="107"/>
      <c r="FS897" s="53"/>
      <c r="FT897" s="107"/>
      <c r="FU897" s="107"/>
      <c r="FV897" s="107"/>
      <c r="FW897" s="107"/>
      <c r="FX897" s="107"/>
      <c r="FY897" s="107"/>
      <c r="FZ897" s="107"/>
      <c r="GA897" s="107"/>
      <c r="GB897" s="53"/>
      <c r="GC897" s="107"/>
      <c r="GD897" s="107"/>
      <c r="GE897" s="270"/>
      <c r="GF897" s="270"/>
      <c r="GG897" s="270"/>
      <c r="GH897" s="270"/>
      <c r="GI897" s="270"/>
      <c r="GJ897" s="270"/>
      <c r="GK897" s="270"/>
      <c r="GL897" s="53"/>
      <c r="GM897" s="53"/>
      <c r="GN897" s="53"/>
      <c r="HK897" s="115"/>
      <c r="HL897" s="115"/>
      <c r="HN897" s="116"/>
      <c r="HO897" s="116"/>
      <c r="HP897" s="116"/>
      <c r="HQ897" s="117"/>
      <c r="HR897" s="118"/>
      <c r="HS897" s="105"/>
      <c r="HT897" s="119"/>
      <c r="HU897" s="119"/>
      <c r="HV897" s="119"/>
      <c r="HW897" s="119"/>
    </row>
    <row r="898" spans="1:236" hidden="1" x14ac:dyDescent="0.25">
      <c r="A898" s="110"/>
      <c r="B898" s="110"/>
      <c r="C898" s="107"/>
      <c r="D898" s="108"/>
      <c r="E898" s="109"/>
      <c r="F898" s="107"/>
      <c r="G898" s="107"/>
      <c r="H898" s="107"/>
      <c r="I898" s="107"/>
      <c r="J898" s="107"/>
      <c r="K898" s="107"/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  <c r="Y898" s="107"/>
      <c r="Z898" s="107"/>
      <c r="AA898" s="107"/>
      <c r="AB898" s="110"/>
      <c r="AC898" s="110"/>
      <c r="AD898" s="107"/>
      <c r="AE898" s="107"/>
      <c r="AF898" s="107"/>
      <c r="AG898" s="107"/>
      <c r="AH898" s="107"/>
      <c r="AI898" s="107"/>
      <c r="AJ898" s="110"/>
      <c r="AK898" s="110"/>
      <c r="AL898" s="107"/>
      <c r="AM898" s="107"/>
      <c r="AN898" s="110"/>
      <c r="AO898" s="110"/>
      <c r="AP898" s="107"/>
      <c r="AQ898" s="107"/>
      <c r="AR898" s="107"/>
      <c r="AS898" s="107"/>
      <c r="AT898" s="107"/>
      <c r="AU898" s="111"/>
      <c r="AV898" s="111"/>
      <c r="AW898" s="111"/>
      <c r="AX898" s="111"/>
      <c r="AY898" s="111"/>
      <c r="AZ898" s="111"/>
      <c r="BA898" s="111"/>
      <c r="BB898" s="111"/>
      <c r="BC898" s="111"/>
      <c r="BD898" s="111"/>
      <c r="BH898" s="112"/>
      <c r="BI898" s="111"/>
      <c r="BJ898" s="112"/>
      <c r="BK898" s="112"/>
      <c r="BL898" s="111"/>
      <c r="BM898" s="112"/>
      <c r="BN898" s="112"/>
      <c r="BO898" s="111"/>
      <c r="BP898" s="112"/>
      <c r="BQ898" s="112"/>
      <c r="BR898" s="111"/>
      <c r="BU898" s="112"/>
      <c r="BV898" s="107"/>
      <c r="BW898" s="107"/>
      <c r="BX898" s="107"/>
      <c r="BY898" s="107"/>
      <c r="BZ898" s="107"/>
      <c r="CA898" s="107"/>
      <c r="CB898" s="107"/>
      <c r="CC898" s="107"/>
      <c r="CD898" s="107"/>
      <c r="CE898" s="107"/>
      <c r="CH898" s="112"/>
      <c r="CI898" s="107"/>
      <c r="CJ898" s="107"/>
      <c r="CK898" s="107"/>
      <c r="CL898" s="107"/>
      <c r="CM898" s="107"/>
      <c r="CN898" s="107"/>
      <c r="CO898" s="107"/>
      <c r="CP898" s="107"/>
      <c r="CQ898" s="107"/>
      <c r="CR898" s="107"/>
      <c r="CS898" s="107"/>
      <c r="CT898" s="107"/>
      <c r="CU898" s="107"/>
      <c r="CV898" s="107"/>
      <c r="CW898" s="107"/>
      <c r="CX898" s="112"/>
      <c r="CY898" s="107"/>
      <c r="CZ898" s="107"/>
      <c r="DA898" s="112"/>
      <c r="DB898" s="107"/>
      <c r="DC898" s="107"/>
      <c r="DD898" s="112"/>
      <c r="DE898" s="107"/>
      <c r="DF898" s="107"/>
      <c r="DH898" s="112"/>
      <c r="DI898" s="107"/>
      <c r="DJ898" s="107"/>
      <c r="DK898" s="112"/>
      <c r="DL898" s="107"/>
      <c r="DM898" s="107"/>
      <c r="DN898" s="112"/>
      <c r="DO898" s="107"/>
      <c r="DQ898" s="112"/>
      <c r="DR898" s="107"/>
      <c r="DU898" s="112"/>
      <c r="DV898" s="107"/>
      <c r="DW898" s="107"/>
      <c r="DX898" s="112"/>
      <c r="DY898" s="107"/>
      <c r="EA898" s="112"/>
      <c r="EB898" s="107"/>
      <c r="ED898" s="112"/>
      <c r="EE898" s="107"/>
      <c r="EH898" s="112"/>
      <c r="EI898" s="107"/>
      <c r="EJ898" s="107"/>
      <c r="EK898" s="112"/>
      <c r="EL898" s="107"/>
      <c r="EN898" s="112"/>
      <c r="EO898" s="107"/>
      <c r="EQ898" s="112"/>
      <c r="ER898" s="107"/>
      <c r="ET898" s="112"/>
      <c r="EU898" s="107"/>
      <c r="EW898" s="112"/>
      <c r="EX898" s="107"/>
      <c r="EZ898" s="112"/>
      <c r="FA898" s="107"/>
      <c r="FC898" s="112"/>
      <c r="FD898" s="107"/>
      <c r="FG898" s="112"/>
      <c r="FH898" s="107"/>
      <c r="FI898" s="107"/>
      <c r="FJ898" s="112"/>
      <c r="FK898" s="107"/>
      <c r="FM898" s="53"/>
      <c r="FN898" s="112"/>
      <c r="FO898" s="107"/>
      <c r="FP898" s="107"/>
      <c r="FQ898" s="112"/>
      <c r="FR898" s="107"/>
      <c r="FS898" s="53"/>
      <c r="FT898" s="107"/>
      <c r="FU898" s="107"/>
      <c r="FV898" s="107"/>
      <c r="FW898" s="107"/>
      <c r="FX898" s="107"/>
      <c r="FY898" s="107"/>
      <c r="FZ898" s="107"/>
      <c r="GA898" s="107"/>
      <c r="GB898" s="53"/>
      <c r="GC898" s="107"/>
      <c r="GD898" s="107"/>
      <c r="GE898" s="270"/>
      <c r="GF898" s="270"/>
      <c r="GG898" s="270"/>
      <c r="GH898" s="270"/>
      <c r="GI898" s="270"/>
      <c r="GJ898" s="270"/>
      <c r="GK898" s="270"/>
      <c r="GL898" s="53"/>
      <c r="GM898" s="53"/>
      <c r="GN898" s="53"/>
      <c r="HK898" s="115"/>
      <c r="HL898" s="115"/>
      <c r="HN898" s="116"/>
      <c r="HO898" s="116"/>
      <c r="HP898" s="116"/>
      <c r="HQ898" s="117"/>
      <c r="HR898" s="118"/>
      <c r="HS898" s="105"/>
      <c r="HT898" s="119"/>
      <c r="HU898" s="119"/>
      <c r="HV898" s="119"/>
      <c r="HW898" s="119"/>
    </row>
    <row r="899" spans="1:236" hidden="1" x14ac:dyDescent="0.25">
      <c r="A899" s="110"/>
      <c r="B899" s="110"/>
      <c r="C899" s="107"/>
      <c r="D899" s="108"/>
      <c r="E899" s="109"/>
      <c r="F899" s="107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  <c r="Y899" s="107"/>
      <c r="Z899" s="107"/>
      <c r="AA899" s="107"/>
      <c r="AB899" s="110"/>
      <c r="AC899" s="110"/>
      <c r="AD899" s="107"/>
      <c r="AE899" s="107"/>
      <c r="AF899" s="107"/>
      <c r="AG899" s="107"/>
      <c r="AH899" s="107"/>
      <c r="AI899" s="107"/>
      <c r="AJ899" s="110"/>
      <c r="AK899" s="110"/>
      <c r="AL899" s="107"/>
      <c r="AM899" s="107"/>
      <c r="AN899" s="110"/>
      <c r="AO899" s="110"/>
      <c r="AP899" s="107"/>
      <c r="AQ899" s="107"/>
      <c r="AR899" s="107"/>
      <c r="AS899" s="107"/>
      <c r="AT899" s="107"/>
      <c r="AU899" s="111"/>
      <c r="AV899" s="111"/>
      <c r="AW899" s="111"/>
      <c r="AX899" s="111"/>
      <c r="AY899" s="111"/>
      <c r="AZ899" s="111"/>
      <c r="BA899" s="111"/>
      <c r="BB899" s="111"/>
      <c r="BC899" s="111"/>
      <c r="BD899" s="111"/>
      <c r="BH899" s="112"/>
      <c r="BI899" s="111"/>
      <c r="BJ899" s="112"/>
      <c r="BK899" s="112"/>
      <c r="BL899" s="111"/>
      <c r="BM899" s="112"/>
      <c r="BN899" s="112"/>
      <c r="BO899" s="111"/>
      <c r="BP899" s="112"/>
      <c r="BQ899" s="112"/>
      <c r="BR899" s="111"/>
      <c r="BU899" s="112"/>
      <c r="BV899" s="107"/>
      <c r="BW899" s="107"/>
      <c r="BX899" s="107"/>
      <c r="BY899" s="107"/>
      <c r="BZ899" s="107"/>
      <c r="CA899" s="107"/>
      <c r="CB899" s="107"/>
      <c r="CC899" s="107"/>
      <c r="CD899" s="107"/>
      <c r="CE899" s="107"/>
      <c r="CH899" s="112"/>
      <c r="CI899" s="107"/>
      <c r="CJ899" s="107"/>
      <c r="CK899" s="107"/>
      <c r="CL899" s="107"/>
      <c r="CM899" s="107"/>
      <c r="CN899" s="107"/>
      <c r="CO899" s="107"/>
      <c r="CP899" s="107"/>
      <c r="CQ899" s="107"/>
      <c r="CR899" s="107"/>
      <c r="CS899" s="107"/>
      <c r="CT899" s="107"/>
      <c r="CU899" s="107"/>
      <c r="CV899" s="107"/>
      <c r="CW899" s="107"/>
      <c r="CX899" s="112"/>
      <c r="CY899" s="107"/>
      <c r="CZ899" s="107"/>
      <c r="DA899" s="112"/>
      <c r="DB899" s="107"/>
      <c r="DC899" s="107"/>
      <c r="DD899" s="112"/>
      <c r="DE899" s="107"/>
      <c r="DF899" s="107"/>
      <c r="DH899" s="112"/>
      <c r="DI899" s="107"/>
      <c r="DJ899" s="107"/>
      <c r="DK899" s="112"/>
      <c r="DL899" s="107"/>
      <c r="DM899" s="107"/>
      <c r="DN899" s="112"/>
      <c r="DO899" s="107"/>
      <c r="DQ899" s="112"/>
      <c r="DR899" s="107"/>
      <c r="DU899" s="112"/>
      <c r="DV899" s="107"/>
      <c r="DW899" s="107"/>
      <c r="DX899" s="112"/>
      <c r="DY899" s="107"/>
      <c r="EA899" s="112"/>
      <c r="EB899" s="107"/>
      <c r="ED899" s="112"/>
      <c r="EE899" s="107"/>
      <c r="EH899" s="112"/>
      <c r="EI899" s="107"/>
      <c r="EJ899" s="107"/>
      <c r="EK899" s="112"/>
      <c r="EL899" s="107"/>
      <c r="EN899" s="112"/>
      <c r="EO899" s="107"/>
      <c r="EQ899" s="112"/>
      <c r="ER899" s="107"/>
      <c r="ET899" s="112"/>
      <c r="EU899" s="107"/>
      <c r="EW899" s="112"/>
      <c r="EX899" s="107"/>
      <c r="EZ899" s="112"/>
      <c r="FA899" s="107"/>
      <c r="FC899" s="112"/>
      <c r="FD899" s="107"/>
      <c r="FG899" s="112"/>
      <c r="FH899" s="107"/>
      <c r="FI899" s="107"/>
      <c r="FJ899" s="112"/>
      <c r="FK899" s="107"/>
      <c r="FM899" s="53"/>
      <c r="FN899" s="112"/>
      <c r="FO899" s="107"/>
      <c r="FP899" s="107"/>
      <c r="FQ899" s="112"/>
      <c r="FR899" s="107"/>
      <c r="FS899" s="53"/>
      <c r="FT899" s="107"/>
      <c r="FU899" s="107"/>
      <c r="FV899" s="107"/>
      <c r="FW899" s="107"/>
      <c r="FX899" s="107"/>
      <c r="FY899" s="107"/>
      <c r="FZ899" s="107"/>
      <c r="GA899" s="107"/>
      <c r="GB899" s="53"/>
      <c r="GC899" s="107"/>
      <c r="GD899" s="107"/>
      <c r="GE899" s="270"/>
      <c r="GF899" s="270"/>
      <c r="GG899" s="270"/>
      <c r="GH899" s="270"/>
      <c r="GI899" s="270"/>
      <c r="GJ899" s="270"/>
      <c r="GK899" s="270"/>
      <c r="GL899" s="53"/>
      <c r="GM899" s="53"/>
      <c r="GN899" s="53"/>
      <c r="HK899" s="115"/>
      <c r="HL899" s="115"/>
      <c r="HN899" s="116"/>
      <c r="HO899" s="116"/>
      <c r="HP899" s="116"/>
      <c r="HQ899" s="117"/>
      <c r="HR899" s="118"/>
      <c r="HS899" s="105"/>
      <c r="HT899" s="119"/>
      <c r="HU899" s="119"/>
      <c r="HV899" s="119"/>
      <c r="HW899" s="119"/>
    </row>
    <row r="900" spans="1:236" hidden="1" x14ac:dyDescent="0.25">
      <c r="A900" s="110"/>
      <c r="B900" s="110"/>
      <c r="C900" s="107"/>
      <c r="D900" s="276"/>
      <c r="E900" s="109"/>
      <c r="F900" s="107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Y900" s="107"/>
      <c r="Z900" s="107"/>
      <c r="AA900" s="107"/>
      <c r="AB900" s="110"/>
      <c r="AC900" s="110"/>
      <c r="AD900" s="107"/>
      <c r="AE900" s="107"/>
      <c r="AF900" s="107"/>
      <c r="AG900" s="107"/>
      <c r="AH900" s="107"/>
      <c r="AI900" s="107"/>
      <c r="AJ900" s="110"/>
      <c r="AK900" s="110"/>
      <c r="AL900" s="107"/>
      <c r="AM900" s="107"/>
      <c r="AN900" s="110"/>
      <c r="AO900" s="110"/>
      <c r="AP900" s="107"/>
      <c r="AQ900" s="107"/>
      <c r="AR900" s="107"/>
      <c r="AS900" s="107"/>
      <c r="AT900" s="107"/>
      <c r="AU900" s="111"/>
      <c r="AV900" s="111"/>
      <c r="AW900" s="111"/>
      <c r="AX900" s="111"/>
      <c r="AY900" s="111"/>
      <c r="AZ900" s="111"/>
      <c r="BA900" s="111"/>
      <c r="BB900" s="111"/>
      <c r="BC900" s="111"/>
      <c r="BD900" s="111"/>
      <c r="BE900" s="107"/>
      <c r="BF900" s="107"/>
      <c r="BG900" s="107"/>
      <c r="BH900" s="112"/>
      <c r="BI900" s="111"/>
      <c r="BJ900" s="112"/>
      <c r="BK900" s="112"/>
      <c r="BL900" s="111"/>
      <c r="BM900" s="112"/>
      <c r="BN900" s="112"/>
      <c r="BO900" s="111"/>
      <c r="BP900" s="112"/>
      <c r="BQ900" s="112"/>
      <c r="BR900" s="111"/>
      <c r="BS900" s="107"/>
      <c r="BT900" s="107"/>
      <c r="BU900" s="112"/>
      <c r="BV900" s="107"/>
      <c r="BW900" s="107"/>
      <c r="BX900" s="107"/>
      <c r="BY900" s="107"/>
      <c r="BZ900" s="107"/>
      <c r="CA900" s="107"/>
      <c r="CB900" s="107"/>
      <c r="CC900" s="107"/>
      <c r="CD900" s="107"/>
      <c r="CE900" s="107"/>
      <c r="CF900" s="107"/>
      <c r="CG900" s="107"/>
      <c r="CH900" s="112"/>
      <c r="CI900" s="107"/>
      <c r="CJ900" s="107"/>
      <c r="CK900" s="107"/>
      <c r="CL900" s="107"/>
      <c r="CM900" s="107"/>
      <c r="CN900" s="107"/>
      <c r="CO900" s="107"/>
      <c r="CP900" s="107"/>
      <c r="CQ900" s="107"/>
      <c r="CR900" s="107"/>
      <c r="CS900" s="107"/>
      <c r="CT900" s="107"/>
      <c r="CU900" s="107"/>
      <c r="CV900" s="107"/>
      <c r="CW900" s="107"/>
      <c r="CX900" s="112"/>
      <c r="CY900" s="107"/>
      <c r="CZ900" s="107"/>
      <c r="DA900" s="112"/>
      <c r="DB900" s="107"/>
      <c r="DC900" s="107"/>
      <c r="DD900" s="112"/>
      <c r="DE900" s="107"/>
      <c r="DF900" s="107"/>
      <c r="DG900" s="107"/>
      <c r="DH900" s="112"/>
      <c r="DI900" s="107"/>
      <c r="DJ900" s="107"/>
      <c r="DK900" s="112"/>
      <c r="DL900" s="107"/>
      <c r="DM900" s="107"/>
      <c r="DN900" s="112"/>
      <c r="DO900" s="107"/>
      <c r="DP900" s="107"/>
      <c r="DQ900" s="112"/>
      <c r="DR900" s="107"/>
      <c r="DS900" s="107"/>
      <c r="DT900" s="107"/>
      <c r="DU900" s="112"/>
      <c r="DV900" s="107"/>
      <c r="DW900" s="107"/>
      <c r="DX900" s="112"/>
      <c r="DY900" s="107"/>
      <c r="DZ900" s="107"/>
      <c r="EA900" s="112"/>
      <c r="EB900" s="107"/>
      <c r="EC900" s="107"/>
      <c r="ED900" s="112"/>
      <c r="EE900" s="107"/>
      <c r="EF900" s="107"/>
      <c r="EG900" s="107"/>
      <c r="EH900" s="112"/>
      <c r="EI900" s="107"/>
      <c r="EJ900" s="107"/>
      <c r="EK900" s="112"/>
      <c r="EL900" s="107"/>
      <c r="EM900" s="107"/>
      <c r="EN900" s="112"/>
      <c r="EO900" s="107"/>
      <c r="EP900" s="107"/>
      <c r="EQ900" s="112"/>
      <c r="ER900" s="107"/>
      <c r="ES900" s="107"/>
      <c r="ET900" s="112"/>
      <c r="EU900" s="107"/>
      <c r="EV900" s="107"/>
      <c r="EW900" s="112"/>
      <c r="EX900" s="107"/>
      <c r="EY900" s="107"/>
      <c r="EZ900" s="112"/>
      <c r="FA900" s="107"/>
      <c r="FB900" s="107"/>
      <c r="FC900" s="112"/>
      <c r="FD900" s="107"/>
      <c r="FE900" s="107"/>
      <c r="FF900" s="107"/>
      <c r="FG900" s="112"/>
      <c r="FH900" s="107"/>
      <c r="FI900" s="107"/>
      <c r="FJ900" s="112"/>
      <c r="FK900" s="107"/>
      <c r="FL900" s="107"/>
      <c r="FM900" s="107"/>
      <c r="FN900" s="112"/>
      <c r="FO900" s="107"/>
      <c r="FP900" s="107"/>
      <c r="FQ900" s="112"/>
      <c r="FR900" s="107"/>
      <c r="FS900" s="107"/>
      <c r="FT900" s="107"/>
      <c r="FU900" s="107"/>
      <c r="FV900" s="107"/>
      <c r="FW900" s="107"/>
      <c r="FX900" s="107"/>
      <c r="FY900" s="107"/>
      <c r="FZ900" s="107"/>
      <c r="GA900" s="107"/>
      <c r="GB900" s="107"/>
      <c r="GC900" s="107"/>
      <c r="GD900" s="107"/>
      <c r="GE900" s="113"/>
      <c r="GF900" s="113"/>
      <c r="GG900" s="113"/>
      <c r="GH900" s="113"/>
      <c r="GI900" s="113"/>
      <c r="GJ900" s="113"/>
      <c r="GK900" s="113"/>
      <c r="GL900" s="107"/>
      <c r="GM900" s="107"/>
      <c r="GN900" s="107"/>
      <c r="HK900" s="115"/>
      <c r="HL900" s="115"/>
      <c r="HN900" s="116"/>
      <c r="HO900" s="116"/>
      <c r="HP900" s="116"/>
      <c r="HQ900" s="117"/>
      <c r="HR900" s="118"/>
      <c r="HS900" s="105"/>
      <c r="HT900" s="119"/>
      <c r="HU900" s="119"/>
      <c r="HV900" s="119"/>
      <c r="HW900" s="119"/>
    </row>
    <row r="901" spans="1:236" s="242" customFormat="1" hidden="1" x14ac:dyDescent="0.25">
      <c r="A901" s="277">
        <v>1</v>
      </c>
      <c r="B901" s="277">
        <v>1</v>
      </c>
      <c r="C901" s="278">
        <v>1</v>
      </c>
      <c r="D901" s="278">
        <v>1</v>
      </c>
      <c r="E901" s="279">
        <v>1</v>
      </c>
      <c r="F901" s="278">
        <v>1</v>
      </c>
      <c r="G901" s="278">
        <v>1</v>
      </c>
      <c r="H901" s="278">
        <v>1</v>
      </c>
      <c r="I901" s="278">
        <v>1</v>
      </c>
      <c r="J901" s="278">
        <v>1</v>
      </c>
      <c r="K901" s="278">
        <v>1</v>
      </c>
      <c r="L901" s="278">
        <v>1</v>
      </c>
      <c r="M901" s="278">
        <v>1</v>
      </c>
      <c r="N901" s="278">
        <v>1</v>
      </c>
      <c r="O901" s="278">
        <v>1</v>
      </c>
      <c r="P901" s="278">
        <v>1</v>
      </c>
      <c r="Q901" s="278">
        <v>1</v>
      </c>
      <c r="R901" s="278">
        <v>1</v>
      </c>
      <c r="S901" s="278">
        <v>1</v>
      </c>
      <c r="T901" s="278">
        <v>1</v>
      </c>
      <c r="U901" s="278">
        <v>1</v>
      </c>
      <c r="V901" s="278">
        <v>1</v>
      </c>
      <c r="W901" s="278">
        <v>1</v>
      </c>
      <c r="X901" s="278">
        <v>1</v>
      </c>
      <c r="Y901" s="278">
        <v>1</v>
      </c>
      <c r="Z901" s="278">
        <v>1</v>
      </c>
      <c r="AA901" s="278">
        <v>1</v>
      </c>
      <c r="AB901" s="278">
        <v>1</v>
      </c>
      <c r="AC901" s="278">
        <v>1</v>
      </c>
      <c r="AD901" s="278">
        <v>1</v>
      </c>
      <c r="AE901" s="278">
        <v>1</v>
      </c>
      <c r="AF901" s="278">
        <v>1</v>
      </c>
      <c r="AG901" s="278">
        <v>1</v>
      </c>
      <c r="AH901" s="278">
        <v>1</v>
      </c>
      <c r="AI901" s="278">
        <v>1</v>
      </c>
      <c r="AJ901" s="278">
        <v>1</v>
      </c>
      <c r="AK901" s="278">
        <v>1</v>
      </c>
      <c r="AL901" s="278">
        <v>1</v>
      </c>
      <c r="AM901" s="278">
        <v>1</v>
      </c>
      <c r="AN901" s="278">
        <v>1</v>
      </c>
      <c r="AO901" s="278">
        <v>1</v>
      </c>
      <c r="AP901" s="278">
        <v>1</v>
      </c>
      <c r="AQ901" s="278">
        <v>1</v>
      </c>
      <c r="AR901" s="278">
        <v>1</v>
      </c>
      <c r="AS901" s="278">
        <v>1</v>
      </c>
      <c r="AT901" s="278">
        <v>1</v>
      </c>
      <c r="AU901" s="278">
        <v>1</v>
      </c>
      <c r="AV901" s="278">
        <v>1</v>
      </c>
      <c r="AW901" s="278">
        <v>1</v>
      </c>
      <c r="AX901" s="278">
        <v>1</v>
      </c>
      <c r="AY901" s="278">
        <v>1</v>
      </c>
      <c r="AZ901" s="278">
        <v>1</v>
      </c>
      <c r="BA901" s="278">
        <v>1</v>
      </c>
      <c r="BB901" s="278">
        <v>1</v>
      </c>
      <c r="BC901" s="278">
        <v>1</v>
      </c>
      <c r="BD901" s="278">
        <v>1</v>
      </c>
      <c r="BE901" s="278">
        <v>1</v>
      </c>
      <c r="BF901" s="278">
        <v>1</v>
      </c>
      <c r="BG901" s="278">
        <v>1</v>
      </c>
      <c r="BH901" s="278">
        <v>1</v>
      </c>
      <c r="BI901" s="278">
        <v>1</v>
      </c>
      <c r="BJ901" s="278">
        <v>1</v>
      </c>
      <c r="BK901" s="278">
        <v>1</v>
      </c>
      <c r="BL901" s="278">
        <v>1</v>
      </c>
      <c r="BM901" s="278">
        <v>1</v>
      </c>
      <c r="BN901" s="278">
        <v>1</v>
      </c>
      <c r="BO901" s="278">
        <v>1</v>
      </c>
      <c r="BP901" s="278">
        <v>1</v>
      </c>
      <c r="BQ901" s="278">
        <v>1</v>
      </c>
      <c r="BR901" s="278">
        <v>1</v>
      </c>
      <c r="BS901" s="278">
        <v>1</v>
      </c>
      <c r="BT901" s="278">
        <v>1</v>
      </c>
      <c r="BU901" s="278">
        <v>1</v>
      </c>
      <c r="BV901" s="278">
        <v>1</v>
      </c>
      <c r="BW901" s="278">
        <v>1</v>
      </c>
      <c r="BX901" s="278">
        <v>1</v>
      </c>
      <c r="BY901" s="278">
        <v>1</v>
      </c>
      <c r="BZ901" s="278">
        <v>1</v>
      </c>
      <c r="CA901" s="278">
        <v>1</v>
      </c>
      <c r="CB901" s="278">
        <v>1</v>
      </c>
      <c r="CC901" s="278">
        <v>1</v>
      </c>
      <c r="CD901" s="278">
        <v>1</v>
      </c>
      <c r="CE901" s="278">
        <v>1</v>
      </c>
      <c r="CF901" s="278">
        <v>1</v>
      </c>
      <c r="CG901" s="278">
        <v>1</v>
      </c>
      <c r="CH901" s="278">
        <v>1</v>
      </c>
      <c r="CI901" s="278">
        <v>1</v>
      </c>
      <c r="CJ901" s="278">
        <v>1</v>
      </c>
      <c r="CK901" s="278">
        <v>1</v>
      </c>
      <c r="CL901" s="278">
        <v>1</v>
      </c>
      <c r="CM901" s="278">
        <v>1</v>
      </c>
      <c r="CN901" s="278">
        <v>1</v>
      </c>
      <c r="CO901" s="278">
        <v>1</v>
      </c>
      <c r="CP901" s="278">
        <v>1</v>
      </c>
      <c r="CQ901" s="278">
        <v>1</v>
      </c>
      <c r="CR901" s="278">
        <v>1</v>
      </c>
      <c r="CS901" s="278">
        <v>1</v>
      </c>
      <c r="CT901" s="278">
        <v>1</v>
      </c>
      <c r="CU901" s="278">
        <v>1</v>
      </c>
      <c r="CV901" s="278">
        <v>1</v>
      </c>
      <c r="CW901" s="278">
        <v>1</v>
      </c>
      <c r="CX901" s="278">
        <v>1</v>
      </c>
      <c r="CY901" s="278">
        <v>1</v>
      </c>
      <c r="CZ901" s="278">
        <v>1</v>
      </c>
      <c r="DA901" s="278">
        <v>1</v>
      </c>
      <c r="DB901" s="278">
        <v>1</v>
      </c>
      <c r="DC901" s="278">
        <v>1</v>
      </c>
      <c r="DD901" s="278">
        <v>1</v>
      </c>
      <c r="DE901" s="278">
        <v>1</v>
      </c>
      <c r="DF901" s="278">
        <v>1</v>
      </c>
      <c r="DG901" s="278">
        <v>1</v>
      </c>
      <c r="DH901" s="278">
        <v>1</v>
      </c>
      <c r="DI901" s="278">
        <v>1</v>
      </c>
      <c r="DJ901" s="278">
        <v>1</v>
      </c>
      <c r="DK901" s="278">
        <v>1</v>
      </c>
      <c r="DL901" s="278">
        <v>1</v>
      </c>
      <c r="DM901" s="278">
        <v>1</v>
      </c>
      <c r="DN901" s="278">
        <v>1</v>
      </c>
      <c r="DO901" s="278">
        <v>1</v>
      </c>
      <c r="DP901" s="278">
        <v>1</v>
      </c>
      <c r="DQ901" s="278">
        <v>1</v>
      </c>
      <c r="DR901" s="278">
        <v>1</v>
      </c>
      <c r="DS901" s="278">
        <v>1</v>
      </c>
      <c r="DT901" s="278">
        <v>1</v>
      </c>
      <c r="DU901" s="278">
        <v>1</v>
      </c>
      <c r="DV901" s="278">
        <v>1</v>
      </c>
      <c r="DW901" s="278">
        <v>1</v>
      </c>
      <c r="DX901" s="278">
        <v>1</v>
      </c>
      <c r="DY901" s="278">
        <v>1</v>
      </c>
      <c r="DZ901" s="278">
        <v>1</v>
      </c>
      <c r="EA901" s="278">
        <v>1</v>
      </c>
      <c r="EB901" s="278">
        <v>1</v>
      </c>
      <c r="EC901" s="278">
        <v>1</v>
      </c>
      <c r="ED901" s="278">
        <v>1</v>
      </c>
      <c r="EE901" s="278">
        <v>1</v>
      </c>
      <c r="EF901" s="278">
        <v>1</v>
      </c>
      <c r="EG901" s="278">
        <v>1</v>
      </c>
      <c r="EH901" s="278">
        <v>1</v>
      </c>
      <c r="EI901" s="278">
        <v>1</v>
      </c>
      <c r="EJ901" s="278">
        <v>1</v>
      </c>
      <c r="EK901" s="278">
        <v>1</v>
      </c>
      <c r="EL901" s="278">
        <v>1</v>
      </c>
      <c r="EM901" s="278">
        <v>1</v>
      </c>
      <c r="EN901" s="278">
        <v>1</v>
      </c>
      <c r="EO901" s="278">
        <v>1</v>
      </c>
      <c r="EP901" s="278">
        <v>1</v>
      </c>
      <c r="EQ901" s="278">
        <v>1</v>
      </c>
      <c r="ER901" s="278">
        <v>1</v>
      </c>
      <c r="ES901" s="278">
        <v>1</v>
      </c>
      <c r="ET901" s="278">
        <v>1</v>
      </c>
      <c r="EU901" s="278">
        <v>1</v>
      </c>
      <c r="EV901" s="278">
        <v>1</v>
      </c>
      <c r="EW901" s="278">
        <v>1</v>
      </c>
      <c r="EX901" s="278">
        <v>1</v>
      </c>
      <c r="EY901" s="278">
        <v>1</v>
      </c>
      <c r="EZ901" s="278">
        <v>1</v>
      </c>
      <c r="FA901" s="278">
        <v>1</v>
      </c>
      <c r="FB901" s="278">
        <v>1</v>
      </c>
      <c r="FC901" s="278">
        <v>1</v>
      </c>
      <c r="FD901" s="278">
        <v>1</v>
      </c>
      <c r="FE901" s="278">
        <v>1</v>
      </c>
      <c r="FF901" s="278">
        <v>1</v>
      </c>
      <c r="FG901" s="278">
        <v>1</v>
      </c>
      <c r="FH901" s="278">
        <v>1</v>
      </c>
      <c r="FI901" s="278">
        <v>1</v>
      </c>
      <c r="FJ901" s="278">
        <v>1</v>
      </c>
      <c r="FK901" s="278">
        <v>1</v>
      </c>
      <c r="FL901" s="278">
        <v>1</v>
      </c>
      <c r="FM901" s="278">
        <v>1</v>
      </c>
      <c r="FN901" s="278">
        <v>1</v>
      </c>
      <c r="FO901" s="278">
        <v>1</v>
      </c>
      <c r="FP901" s="278">
        <v>1</v>
      </c>
      <c r="FQ901" s="278">
        <v>1</v>
      </c>
      <c r="FR901" s="278">
        <v>1</v>
      </c>
      <c r="FS901" s="278">
        <v>1</v>
      </c>
      <c r="FT901" s="278">
        <v>1</v>
      </c>
      <c r="FU901" s="278">
        <v>1</v>
      </c>
      <c r="FV901" s="278">
        <v>1</v>
      </c>
      <c r="FW901" s="278">
        <v>1</v>
      </c>
      <c r="FX901" s="278">
        <v>1</v>
      </c>
      <c r="FY901" s="278">
        <v>1</v>
      </c>
      <c r="FZ901" s="278">
        <v>1</v>
      </c>
      <c r="GA901" s="278">
        <v>1</v>
      </c>
      <c r="GB901" s="278">
        <v>1</v>
      </c>
      <c r="GC901" s="278">
        <v>1</v>
      </c>
      <c r="GD901" s="278">
        <v>1</v>
      </c>
      <c r="GE901" s="278">
        <v>1</v>
      </c>
      <c r="GF901" s="278">
        <v>1</v>
      </c>
      <c r="GG901" s="278">
        <v>1</v>
      </c>
      <c r="GH901" s="278">
        <v>1</v>
      </c>
      <c r="GI901" s="278">
        <v>1</v>
      </c>
      <c r="GJ901" s="278">
        <v>1</v>
      </c>
      <c r="GK901" s="278">
        <v>1</v>
      </c>
      <c r="GL901" s="278">
        <v>1</v>
      </c>
      <c r="GM901" s="278">
        <v>1</v>
      </c>
      <c r="GN901" s="278">
        <v>1</v>
      </c>
      <c r="GO901" s="278">
        <v>1</v>
      </c>
      <c r="GP901" s="278">
        <v>1</v>
      </c>
      <c r="GQ901" s="278">
        <v>1</v>
      </c>
      <c r="GR901" s="278">
        <v>1</v>
      </c>
      <c r="GS901" s="278">
        <v>1</v>
      </c>
      <c r="GT901" s="278">
        <v>1</v>
      </c>
      <c r="GU901" s="278">
        <v>1</v>
      </c>
      <c r="GV901" s="278">
        <v>1</v>
      </c>
      <c r="GW901" s="278">
        <v>1</v>
      </c>
      <c r="GX901" s="278">
        <v>1</v>
      </c>
      <c r="GY901" s="278">
        <v>1</v>
      </c>
      <c r="GZ901" s="278">
        <v>1</v>
      </c>
      <c r="HA901" s="278">
        <v>1</v>
      </c>
      <c r="HB901" s="278">
        <v>1</v>
      </c>
      <c r="HC901" s="278">
        <v>1</v>
      </c>
      <c r="HD901" s="278">
        <v>1</v>
      </c>
      <c r="HE901" s="278">
        <v>1</v>
      </c>
      <c r="HF901" s="278">
        <v>1</v>
      </c>
      <c r="HG901" s="278">
        <v>1</v>
      </c>
      <c r="HH901" s="278">
        <v>1</v>
      </c>
      <c r="HI901" s="278">
        <v>1</v>
      </c>
      <c r="HJ901" s="278">
        <v>1</v>
      </c>
      <c r="HK901" s="278">
        <v>1</v>
      </c>
      <c r="HL901" s="278"/>
      <c r="HM901" s="278"/>
      <c r="HN901" s="278"/>
      <c r="HO901" s="278"/>
      <c r="HP901" s="278"/>
      <c r="HQ901" s="278"/>
      <c r="HR901" s="278"/>
      <c r="HS901" s="278"/>
      <c r="HT901" s="278"/>
      <c r="HU901" s="278"/>
      <c r="HV901" s="278"/>
      <c r="HW901" s="278"/>
      <c r="HX901" s="278"/>
      <c r="HY901" s="278">
        <v>1</v>
      </c>
      <c r="HZ901" s="278">
        <v>1</v>
      </c>
      <c r="IA901" s="278">
        <v>1</v>
      </c>
      <c r="IB901" s="278">
        <v>1</v>
      </c>
    </row>
    <row r="902" spans="1:236" x14ac:dyDescent="0.25">
      <c r="A902" s="110"/>
      <c r="B902" s="110"/>
      <c r="C902" s="107"/>
      <c r="D902" s="280"/>
      <c r="E902" s="109"/>
      <c r="F902" s="137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07"/>
      <c r="Y902" s="107"/>
      <c r="Z902" s="107"/>
      <c r="AA902" s="107"/>
      <c r="AB902" s="110"/>
      <c r="AC902" s="110"/>
      <c r="AD902" s="107"/>
      <c r="AE902" s="107"/>
      <c r="AF902" s="107"/>
      <c r="AG902" s="107"/>
      <c r="AH902" s="107"/>
      <c r="AI902" s="107"/>
      <c r="AJ902" s="110"/>
      <c r="AK902" s="110"/>
      <c r="AL902" s="107"/>
      <c r="AM902" s="107"/>
      <c r="AN902" s="110"/>
      <c r="AO902" s="110"/>
      <c r="AP902" s="107"/>
      <c r="AQ902" s="107"/>
      <c r="AR902" s="107"/>
      <c r="AS902" s="107"/>
      <c r="AT902" s="107"/>
      <c r="AU902" s="111"/>
      <c r="AV902" s="111"/>
      <c r="AW902" s="111"/>
      <c r="AX902" s="111"/>
      <c r="AY902" s="111"/>
      <c r="AZ902" s="111"/>
      <c r="BA902" s="111"/>
      <c r="BB902" s="111"/>
      <c r="BC902" s="111"/>
      <c r="BD902" s="111"/>
      <c r="BE902" s="111"/>
      <c r="BF902" s="107"/>
      <c r="BG902" s="112"/>
      <c r="BH902" s="237"/>
      <c r="BI902" s="112"/>
      <c r="BJ902" s="112"/>
      <c r="BK902" s="111"/>
      <c r="BL902" s="112"/>
      <c r="BM902" s="112"/>
      <c r="BN902" s="111"/>
      <c r="BO902" s="112"/>
      <c r="BP902" s="112"/>
      <c r="BQ902" s="111"/>
      <c r="BR902" s="107"/>
      <c r="BS902" s="107"/>
      <c r="BT902" s="112"/>
      <c r="BU902" s="107"/>
      <c r="BV902" s="107"/>
      <c r="BW902" s="107"/>
      <c r="BX902" s="107"/>
      <c r="BY902" s="107"/>
      <c r="BZ902" s="107"/>
      <c r="CA902" s="107"/>
      <c r="CB902" s="107"/>
      <c r="CC902" s="107"/>
      <c r="CD902" s="107"/>
      <c r="CE902" s="107"/>
      <c r="CF902" s="107"/>
      <c r="CG902" s="107"/>
      <c r="CH902" s="107"/>
      <c r="CI902" s="107"/>
      <c r="CJ902" s="107"/>
      <c r="CK902" s="107"/>
      <c r="CL902" s="107"/>
      <c r="CM902" s="107"/>
      <c r="CN902" s="107"/>
      <c r="CO902" s="107"/>
      <c r="CP902" s="107"/>
      <c r="CQ902" s="107"/>
      <c r="CR902" s="107"/>
      <c r="CS902" s="107"/>
      <c r="CT902" s="107"/>
      <c r="CU902" s="107"/>
      <c r="CV902" s="107"/>
      <c r="CW902" s="112"/>
      <c r="CX902" s="107"/>
      <c r="CY902" s="107"/>
      <c r="CZ902" s="112"/>
      <c r="DA902" s="107"/>
      <c r="DB902" s="107"/>
      <c r="DC902" s="112"/>
      <c r="DD902" s="107"/>
      <c r="DE902" s="107"/>
      <c r="DF902" s="107"/>
      <c r="DH902" s="112"/>
      <c r="DI902" s="107"/>
      <c r="DJ902" s="107"/>
      <c r="DK902" s="112"/>
      <c r="DL902" s="107"/>
      <c r="DM902" s="107"/>
      <c r="DN902" s="112"/>
      <c r="DO902" s="107"/>
      <c r="DP902" s="107"/>
      <c r="DQ902" s="112"/>
      <c r="DR902" s="107"/>
      <c r="DS902" s="107"/>
      <c r="DT902" s="107"/>
      <c r="DU902" s="112"/>
      <c r="DV902" s="107"/>
      <c r="DW902" s="107"/>
      <c r="DX902" s="112"/>
      <c r="DY902" s="107"/>
      <c r="DZ902" s="107"/>
      <c r="EA902" s="112"/>
      <c r="EB902" s="107"/>
      <c r="EC902" s="107"/>
      <c r="ED902" s="112"/>
      <c r="EE902" s="107"/>
      <c r="EF902" s="107"/>
      <c r="EG902" s="107"/>
      <c r="EH902" s="112"/>
      <c r="EI902" s="107"/>
      <c r="EJ902" s="107"/>
      <c r="EK902" s="112"/>
      <c r="EL902" s="107"/>
      <c r="EM902" s="107"/>
      <c r="EN902" s="112"/>
      <c r="EO902" s="107"/>
      <c r="EP902" s="107"/>
      <c r="EQ902" s="112"/>
      <c r="ER902" s="107"/>
      <c r="ES902" s="107"/>
      <c r="ET902" s="112"/>
      <c r="EU902" s="107"/>
      <c r="EV902" s="107"/>
      <c r="EW902" s="112"/>
      <c r="EX902" s="107"/>
      <c r="EY902" s="107"/>
      <c r="EZ902" s="112"/>
      <c r="FA902" s="107"/>
      <c r="FB902" s="107"/>
      <c r="FC902" s="112"/>
      <c r="FD902" s="107"/>
      <c r="FE902" s="107"/>
      <c r="FF902" s="136"/>
      <c r="FG902" s="136"/>
      <c r="FH902" s="136"/>
      <c r="FI902" s="136"/>
      <c r="FJ902" s="136"/>
      <c r="FK902" s="136"/>
      <c r="FL902" s="136"/>
      <c r="FM902" s="136"/>
      <c r="FN902" s="136"/>
      <c r="FO902" s="136"/>
      <c r="FP902" s="136"/>
      <c r="FQ902" s="136"/>
      <c r="FR902" s="136"/>
      <c r="FS902" s="136"/>
      <c r="FT902" s="107"/>
      <c r="FU902" s="107"/>
      <c r="FV902" s="107"/>
      <c r="FW902" s="107"/>
      <c r="FX902" s="107"/>
      <c r="FY902" s="107"/>
      <c r="FZ902" s="107"/>
      <c r="GA902" s="107"/>
      <c r="GB902" s="107"/>
      <c r="GC902" s="107"/>
      <c r="GD902" s="107"/>
      <c r="GE902" s="113"/>
      <c r="GF902" s="113"/>
      <c r="GG902" s="113"/>
      <c r="GH902" s="113"/>
      <c r="GI902" s="113"/>
      <c r="GJ902" s="113"/>
      <c r="GK902" s="113"/>
      <c r="GL902" s="107"/>
      <c r="GM902" s="107"/>
      <c r="GN902" s="107"/>
    </row>
    <row r="903" spans="1:236" x14ac:dyDescent="0.25">
      <c r="A903" s="110"/>
      <c r="B903" s="110"/>
      <c r="C903" s="107"/>
      <c r="D903" s="280"/>
      <c r="E903" s="109"/>
      <c r="F903" s="137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07"/>
      <c r="Y903" s="107"/>
      <c r="Z903" s="107"/>
      <c r="AA903" s="107"/>
      <c r="AB903" s="110"/>
      <c r="AC903" s="110"/>
      <c r="AD903" s="107"/>
      <c r="AE903" s="107"/>
      <c r="AF903" s="107"/>
      <c r="AG903" s="107"/>
      <c r="AH903" s="107"/>
      <c r="AI903" s="107"/>
      <c r="AJ903" s="110"/>
      <c r="AK903" s="110"/>
      <c r="AL903" s="107"/>
      <c r="AM903" s="107"/>
      <c r="AN903" s="110"/>
      <c r="AO903" s="110"/>
      <c r="AP903" s="107"/>
      <c r="AQ903" s="107"/>
      <c r="AR903" s="107"/>
      <c r="AS903" s="107"/>
      <c r="AT903" s="107"/>
      <c r="AU903" s="111"/>
      <c r="AV903" s="111"/>
      <c r="AW903" s="111"/>
      <c r="AX903" s="111"/>
      <c r="AY903" s="111"/>
      <c r="AZ903" s="111"/>
      <c r="BA903" s="111"/>
      <c r="BB903" s="111"/>
      <c r="BC903" s="111"/>
      <c r="BD903" s="111"/>
      <c r="BE903" s="111"/>
      <c r="BF903" s="107"/>
      <c r="BG903" s="112"/>
      <c r="BH903" s="237"/>
      <c r="BI903" s="112"/>
      <c r="BJ903" s="112"/>
      <c r="BK903" s="111"/>
      <c r="BL903" s="112"/>
      <c r="BM903" s="112"/>
      <c r="BN903" s="111"/>
      <c r="BO903" s="112"/>
      <c r="BP903" s="112"/>
      <c r="BQ903" s="111"/>
      <c r="BR903" s="107"/>
      <c r="BS903" s="107"/>
      <c r="BT903" s="112"/>
      <c r="BU903" s="107"/>
      <c r="BV903" s="107"/>
      <c r="BW903" s="107"/>
      <c r="BX903" s="107"/>
      <c r="BY903" s="107"/>
      <c r="BZ903" s="107"/>
      <c r="CA903" s="107"/>
      <c r="CB903" s="107"/>
      <c r="CC903" s="107"/>
      <c r="CD903" s="107"/>
      <c r="CE903" s="107"/>
      <c r="CF903" s="107"/>
      <c r="CG903" s="107"/>
      <c r="CH903" s="107"/>
      <c r="CI903" s="107"/>
      <c r="CJ903" s="107"/>
      <c r="CK903" s="107"/>
      <c r="CL903" s="107"/>
      <c r="CM903" s="107"/>
      <c r="CN903" s="107"/>
      <c r="CO903" s="107"/>
      <c r="CP903" s="107"/>
      <c r="CQ903" s="107"/>
      <c r="CR903" s="107"/>
      <c r="CS903" s="107"/>
      <c r="CT903" s="107"/>
      <c r="CU903" s="107"/>
      <c r="CV903" s="107"/>
      <c r="CW903" s="112"/>
      <c r="CX903" s="107"/>
      <c r="CY903" s="107"/>
      <c r="CZ903" s="112"/>
      <c r="DA903" s="107"/>
      <c r="DB903" s="107"/>
      <c r="DC903" s="112"/>
      <c r="DD903" s="107"/>
      <c r="DE903" s="107"/>
      <c r="DF903" s="107"/>
      <c r="DH903" s="112"/>
      <c r="DI903" s="107"/>
      <c r="DJ903" s="107"/>
      <c r="DK903" s="112"/>
      <c r="DL903" s="107"/>
      <c r="DM903" s="107"/>
      <c r="DN903" s="112"/>
      <c r="DO903" s="107"/>
      <c r="DP903" s="107"/>
      <c r="DQ903" s="112"/>
      <c r="DR903" s="107"/>
      <c r="DS903" s="107"/>
      <c r="DT903" s="107"/>
      <c r="DU903" s="112"/>
      <c r="DV903" s="107"/>
      <c r="DW903" s="107"/>
      <c r="DX903" s="112"/>
      <c r="DY903" s="107"/>
      <c r="DZ903" s="107"/>
      <c r="EA903" s="112"/>
      <c r="EB903" s="107"/>
      <c r="EC903" s="107"/>
      <c r="ED903" s="112"/>
      <c r="EE903" s="107"/>
      <c r="EF903" s="107"/>
      <c r="EG903" s="107"/>
      <c r="EH903" s="112"/>
      <c r="EI903" s="107"/>
      <c r="EJ903" s="107"/>
      <c r="EK903" s="112"/>
      <c r="EL903" s="107"/>
      <c r="EM903" s="107"/>
      <c r="EN903" s="112"/>
      <c r="EO903" s="107"/>
      <c r="EP903" s="107"/>
      <c r="EQ903" s="112"/>
      <c r="ER903" s="107"/>
      <c r="ES903" s="107"/>
      <c r="ET903" s="112"/>
      <c r="EU903" s="107"/>
      <c r="EV903" s="107"/>
      <c r="EW903" s="112"/>
      <c r="EX903" s="107"/>
      <c r="EY903" s="107"/>
      <c r="EZ903" s="112"/>
      <c r="FA903" s="107"/>
      <c r="FB903" s="107"/>
      <c r="FC903" s="112"/>
      <c r="FD903" s="107"/>
      <c r="FE903" s="107"/>
      <c r="FF903" s="136"/>
      <c r="FG903" s="136"/>
      <c r="FH903" s="136"/>
      <c r="FI903" s="136"/>
      <c r="FJ903" s="136"/>
      <c r="FK903" s="136"/>
      <c r="FL903" s="136"/>
      <c r="FM903" s="136"/>
      <c r="FN903" s="136"/>
      <c r="FO903" s="136"/>
      <c r="FP903" s="136"/>
      <c r="FQ903" s="136"/>
      <c r="FR903" s="136"/>
      <c r="FS903" s="136"/>
      <c r="FT903" s="107"/>
      <c r="FU903" s="107"/>
      <c r="FV903" s="107"/>
      <c r="FW903" s="107"/>
      <c r="FX903" s="107"/>
      <c r="FY903" s="107"/>
      <c r="FZ903" s="107"/>
      <c r="GA903" s="107"/>
      <c r="GB903" s="107"/>
      <c r="GC903" s="107"/>
      <c r="GD903" s="107"/>
      <c r="GE903" s="113"/>
      <c r="GF903" s="113"/>
      <c r="GG903" s="113"/>
      <c r="GH903" s="113"/>
      <c r="GI903" s="113"/>
      <c r="GJ903" s="113"/>
      <c r="GK903" s="113"/>
      <c r="GL903" s="107"/>
      <c r="GM903" s="107"/>
      <c r="GN903" s="107"/>
    </row>
    <row r="904" spans="1:236" x14ac:dyDescent="0.25">
      <c r="A904" s="110"/>
      <c r="B904" s="110"/>
      <c r="C904" s="107"/>
      <c r="D904" s="280"/>
      <c r="E904" s="109"/>
      <c r="F904" s="137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07"/>
      <c r="Y904" s="107"/>
      <c r="Z904" s="107"/>
      <c r="AA904" s="107"/>
      <c r="AB904" s="110"/>
      <c r="AC904" s="110"/>
      <c r="AD904" s="107"/>
      <c r="AE904" s="107"/>
      <c r="AF904" s="107"/>
      <c r="AG904" s="107"/>
      <c r="AH904" s="107"/>
      <c r="AI904" s="107"/>
      <c r="AJ904" s="110"/>
      <c r="AK904" s="110"/>
      <c r="AL904" s="107"/>
      <c r="AM904" s="107"/>
      <c r="AN904" s="110"/>
      <c r="AO904" s="110"/>
      <c r="AP904" s="107"/>
      <c r="AQ904" s="107"/>
      <c r="AR904" s="107"/>
      <c r="AS904" s="107"/>
      <c r="AT904" s="107"/>
      <c r="AU904" s="111"/>
      <c r="AV904" s="111"/>
      <c r="AW904" s="111"/>
      <c r="AX904" s="111"/>
      <c r="AY904" s="111"/>
      <c r="AZ904" s="111"/>
      <c r="BA904" s="111"/>
      <c r="BB904" s="111"/>
      <c r="BC904" s="111"/>
      <c r="BD904" s="111"/>
      <c r="BE904" s="111"/>
      <c r="BF904" s="107"/>
      <c r="BG904" s="112"/>
      <c r="BH904" s="237"/>
      <c r="BI904" s="112"/>
      <c r="BJ904" s="112"/>
      <c r="BK904" s="111"/>
      <c r="BL904" s="112"/>
      <c r="BM904" s="112"/>
      <c r="BN904" s="111"/>
      <c r="BO904" s="112"/>
      <c r="BP904" s="112"/>
      <c r="BQ904" s="111"/>
      <c r="BR904" s="107"/>
      <c r="BS904" s="107"/>
      <c r="BT904" s="112"/>
      <c r="BU904" s="107"/>
      <c r="BV904" s="107"/>
      <c r="BW904" s="107"/>
      <c r="BX904" s="107"/>
      <c r="BY904" s="107"/>
      <c r="BZ904" s="107"/>
      <c r="CA904" s="107"/>
      <c r="CB904" s="107"/>
      <c r="CC904" s="107"/>
      <c r="CD904" s="107"/>
      <c r="CE904" s="107"/>
      <c r="CF904" s="107"/>
      <c r="CG904" s="107"/>
      <c r="CH904" s="107"/>
      <c r="CI904" s="107"/>
      <c r="CJ904" s="107"/>
      <c r="CK904" s="107"/>
      <c r="CL904" s="107"/>
      <c r="CM904" s="107"/>
      <c r="CN904" s="107"/>
      <c r="CO904" s="107"/>
      <c r="CP904" s="107"/>
      <c r="CQ904" s="107"/>
      <c r="CR904" s="107"/>
      <c r="CS904" s="107"/>
      <c r="CT904" s="107"/>
      <c r="CU904" s="107"/>
      <c r="CV904" s="107"/>
      <c r="CW904" s="112"/>
      <c r="CX904" s="107"/>
      <c r="CY904" s="107"/>
      <c r="CZ904" s="112"/>
      <c r="DA904" s="107"/>
      <c r="DB904" s="107"/>
      <c r="DC904" s="112"/>
      <c r="DD904" s="107"/>
      <c r="DE904" s="107"/>
      <c r="DF904" s="107"/>
      <c r="DH904" s="112"/>
      <c r="DI904" s="107"/>
      <c r="DJ904" s="107"/>
      <c r="DK904" s="112"/>
      <c r="DL904" s="107"/>
      <c r="DM904" s="107"/>
      <c r="DN904" s="112"/>
      <c r="DO904" s="107"/>
      <c r="DP904" s="107"/>
      <c r="DQ904" s="112"/>
      <c r="DR904" s="107"/>
      <c r="DS904" s="107"/>
      <c r="DT904" s="107"/>
      <c r="DU904" s="112"/>
      <c r="DV904" s="107"/>
      <c r="DW904" s="107"/>
      <c r="DX904" s="112"/>
      <c r="DY904" s="107"/>
      <c r="DZ904" s="107"/>
      <c r="EA904" s="112"/>
      <c r="EB904" s="107"/>
      <c r="EC904" s="107"/>
      <c r="ED904" s="112"/>
      <c r="EE904" s="107"/>
      <c r="EF904" s="107"/>
      <c r="EG904" s="107"/>
      <c r="EH904" s="112"/>
      <c r="EI904" s="107"/>
      <c r="EJ904" s="107"/>
      <c r="EK904" s="112"/>
      <c r="EL904" s="107"/>
      <c r="EM904" s="107"/>
      <c r="EN904" s="112"/>
      <c r="EO904" s="107"/>
      <c r="EP904" s="107"/>
      <c r="EQ904" s="112"/>
      <c r="ER904" s="107"/>
      <c r="ES904" s="107"/>
      <c r="ET904" s="112"/>
      <c r="EU904" s="107"/>
      <c r="EV904" s="107"/>
      <c r="EW904" s="112"/>
      <c r="EX904" s="107"/>
      <c r="EY904" s="107"/>
      <c r="EZ904" s="112"/>
      <c r="FA904" s="107"/>
      <c r="FB904" s="107"/>
      <c r="FC904" s="112"/>
      <c r="FD904" s="107"/>
      <c r="FE904" s="107"/>
      <c r="FF904" s="136"/>
      <c r="FG904" s="136"/>
      <c r="FH904" s="136"/>
      <c r="FI904" s="136"/>
      <c r="FJ904" s="136"/>
      <c r="FK904" s="136"/>
      <c r="FL904" s="136"/>
      <c r="FM904" s="136"/>
      <c r="FN904" s="136"/>
      <c r="FO904" s="136"/>
      <c r="FP904" s="136"/>
      <c r="FQ904" s="136"/>
      <c r="FR904" s="136"/>
      <c r="FS904" s="136"/>
      <c r="FT904" s="107"/>
      <c r="FU904" s="107"/>
      <c r="FV904" s="107"/>
      <c r="FW904" s="107"/>
      <c r="FX904" s="107"/>
      <c r="FY904" s="107"/>
      <c r="FZ904" s="107"/>
      <c r="GA904" s="107"/>
      <c r="GB904" s="107"/>
      <c r="GC904" s="107"/>
      <c r="GD904" s="107"/>
      <c r="GE904" s="113"/>
      <c r="GF904" s="113"/>
      <c r="GG904" s="113"/>
      <c r="GH904" s="113"/>
      <c r="GI904" s="113"/>
      <c r="GJ904" s="113"/>
      <c r="GK904" s="113"/>
      <c r="GL904" s="107"/>
      <c r="GM904" s="107"/>
      <c r="GN904" s="107"/>
    </row>
    <row r="905" spans="1:236" x14ac:dyDescent="0.25">
      <c r="A905" s="110"/>
      <c r="B905" s="110"/>
      <c r="C905" s="107"/>
      <c r="D905" s="280"/>
      <c r="E905" s="109"/>
      <c r="F905" s="137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07"/>
      <c r="Y905" s="107"/>
      <c r="Z905" s="107"/>
      <c r="AA905" s="107"/>
      <c r="AB905" s="110"/>
      <c r="AC905" s="110"/>
      <c r="AD905" s="107"/>
      <c r="AE905" s="107"/>
      <c r="AF905" s="107"/>
      <c r="AG905" s="107"/>
      <c r="AH905" s="107"/>
      <c r="AI905" s="107"/>
      <c r="AJ905" s="110"/>
      <c r="AK905" s="110"/>
      <c r="AL905" s="107"/>
      <c r="AM905" s="107"/>
      <c r="AN905" s="110"/>
      <c r="AO905" s="110"/>
      <c r="AP905" s="107"/>
      <c r="AQ905" s="107"/>
      <c r="AR905" s="107"/>
      <c r="AS905" s="107"/>
      <c r="AT905" s="107"/>
      <c r="AU905" s="111"/>
      <c r="AV905" s="111"/>
      <c r="AW905" s="111"/>
      <c r="AX905" s="111"/>
      <c r="AY905" s="111"/>
      <c r="AZ905" s="111"/>
      <c r="BA905" s="111"/>
      <c r="BB905" s="111"/>
      <c r="BC905" s="111"/>
      <c r="BD905" s="111"/>
      <c r="BE905" s="111"/>
      <c r="BF905" s="107"/>
      <c r="BG905" s="112"/>
      <c r="BH905" s="237"/>
      <c r="BI905" s="112"/>
      <c r="BJ905" s="112"/>
      <c r="BK905" s="111"/>
      <c r="BL905" s="112"/>
      <c r="BM905" s="112"/>
      <c r="BN905" s="111"/>
      <c r="BO905" s="112"/>
      <c r="BP905" s="112"/>
      <c r="BQ905" s="111"/>
      <c r="BR905" s="107"/>
      <c r="BS905" s="107"/>
      <c r="BT905" s="112"/>
      <c r="BU905" s="107"/>
      <c r="BV905" s="107"/>
      <c r="BW905" s="107"/>
      <c r="BX905" s="107"/>
      <c r="BY905" s="107"/>
      <c r="BZ905" s="107"/>
      <c r="CA905" s="107"/>
      <c r="CB905" s="107"/>
      <c r="CC905" s="107"/>
      <c r="CD905" s="107"/>
      <c r="CE905" s="107"/>
      <c r="CF905" s="107"/>
      <c r="CG905" s="107"/>
      <c r="CH905" s="107"/>
      <c r="CI905" s="107"/>
      <c r="CJ905" s="107"/>
      <c r="CK905" s="107"/>
      <c r="CL905" s="107"/>
      <c r="CM905" s="107"/>
      <c r="CN905" s="107"/>
      <c r="CO905" s="107"/>
      <c r="CP905" s="107"/>
      <c r="CQ905" s="107"/>
      <c r="CR905" s="107"/>
      <c r="CS905" s="107"/>
      <c r="CT905" s="107"/>
      <c r="CU905" s="107"/>
      <c r="CV905" s="107"/>
      <c r="CW905" s="112"/>
      <c r="CX905" s="107"/>
      <c r="CY905" s="107"/>
      <c r="CZ905" s="112"/>
      <c r="DA905" s="107"/>
      <c r="DB905" s="107"/>
      <c r="DC905" s="112"/>
      <c r="DD905" s="107"/>
      <c r="DE905" s="107"/>
      <c r="DF905" s="107"/>
      <c r="DH905" s="112"/>
      <c r="DI905" s="107"/>
      <c r="DJ905" s="107"/>
      <c r="DK905" s="112"/>
      <c r="DL905" s="107"/>
      <c r="DM905" s="107"/>
      <c r="DN905" s="112"/>
      <c r="DO905" s="107"/>
      <c r="DP905" s="107"/>
      <c r="DQ905" s="112"/>
      <c r="DR905" s="107"/>
      <c r="DS905" s="107"/>
      <c r="DT905" s="107"/>
      <c r="DU905" s="112"/>
      <c r="DV905" s="107"/>
      <c r="DW905" s="107"/>
      <c r="DX905" s="112"/>
      <c r="DY905" s="107"/>
      <c r="DZ905" s="107"/>
      <c r="EA905" s="112"/>
      <c r="EB905" s="107"/>
      <c r="EC905" s="107"/>
      <c r="ED905" s="112"/>
      <c r="EE905" s="107"/>
      <c r="EF905" s="107"/>
      <c r="EG905" s="107"/>
      <c r="EH905" s="112"/>
      <c r="EI905" s="107"/>
      <c r="EJ905" s="107"/>
      <c r="EK905" s="112"/>
      <c r="EL905" s="107"/>
      <c r="EM905" s="107"/>
      <c r="EN905" s="112"/>
      <c r="EO905" s="107"/>
      <c r="EP905" s="107"/>
      <c r="EQ905" s="112"/>
      <c r="ER905" s="107"/>
      <c r="ES905" s="107"/>
      <c r="ET905" s="112"/>
      <c r="EU905" s="107"/>
      <c r="EV905" s="107"/>
      <c r="EW905" s="112"/>
      <c r="EX905" s="107"/>
      <c r="EY905" s="107"/>
      <c r="EZ905" s="112"/>
      <c r="FA905" s="107"/>
      <c r="FB905" s="107"/>
      <c r="FC905" s="112"/>
      <c r="FD905" s="107"/>
      <c r="FE905" s="107"/>
      <c r="FF905" s="136"/>
      <c r="FG905" s="136"/>
      <c r="FH905" s="136"/>
      <c r="FI905" s="136"/>
      <c r="FJ905" s="136"/>
      <c r="FK905" s="136"/>
      <c r="FL905" s="136"/>
      <c r="FM905" s="136"/>
      <c r="FN905" s="136"/>
      <c r="FO905" s="136"/>
      <c r="FP905" s="136"/>
      <c r="FQ905" s="136"/>
      <c r="FR905" s="136"/>
      <c r="FS905" s="136"/>
      <c r="FT905" s="107"/>
      <c r="FU905" s="107"/>
      <c r="FV905" s="107"/>
      <c r="FW905" s="107"/>
      <c r="FX905" s="107"/>
      <c r="FY905" s="107"/>
      <c r="FZ905" s="107"/>
      <c r="GA905" s="107"/>
      <c r="GB905" s="107"/>
      <c r="GC905" s="107"/>
      <c r="GD905" s="107"/>
      <c r="GE905" s="113"/>
      <c r="GF905" s="113"/>
      <c r="GG905" s="113"/>
      <c r="GH905" s="113"/>
      <c r="GI905" s="113"/>
      <c r="GJ905" s="113"/>
      <c r="GK905" s="113"/>
      <c r="GL905" s="107"/>
      <c r="GM905" s="107"/>
      <c r="GN905" s="107"/>
    </row>
    <row r="906" spans="1:236" x14ac:dyDescent="0.25">
      <c r="A906" s="110"/>
      <c r="B906" s="110"/>
      <c r="C906" s="107"/>
      <c r="D906" s="280"/>
      <c r="E906" s="109"/>
      <c r="F906" s="137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07"/>
      <c r="Y906" s="107"/>
      <c r="Z906" s="107"/>
      <c r="AA906" s="107"/>
      <c r="AB906" s="110"/>
      <c r="AC906" s="110"/>
      <c r="AD906" s="107"/>
      <c r="AE906" s="107"/>
      <c r="AF906" s="107"/>
      <c r="AG906" s="107"/>
      <c r="AH906" s="107"/>
      <c r="AI906" s="107"/>
      <c r="AJ906" s="110"/>
      <c r="AK906" s="110"/>
      <c r="AL906" s="107"/>
      <c r="AM906" s="107"/>
      <c r="AN906" s="110"/>
      <c r="AO906" s="110"/>
      <c r="AP906" s="107"/>
      <c r="AQ906" s="107"/>
      <c r="AR906" s="107"/>
      <c r="AS906" s="107"/>
      <c r="AT906" s="107"/>
      <c r="AU906" s="111"/>
      <c r="AV906" s="111"/>
      <c r="AW906" s="111"/>
      <c r="AX906" s="111"/>
      <c r="AY906" s="111"/>
      <c r="AZ906" s="111"/>
      <c r="BA906" s="111"/>
      <c r="BB906" s="111"/>
      <c r="BC906" s="111"/>
      <c r="BD906" s="111"/>
      <c r="BE906" s="111"/>
      <c r="BF906" s="107"/>
      <c r="BG906" s="112"/>
      <c r="BH906" s="237"/>
      <c r="BI906" s="112"/>
      <c r="BJ906" s="112"/>
      <c r="BK906" s="111"/>
      <c r="BL906" s="112"/>
      <c r="BM906" s="112"/>
      <c r="BN906" s="111"/>
      <c r="BO906" s="112"/>
      <c r="BP906" s="112"/>
      <c r="BQ906" s="111"/>
      <c r="BR906" s="107"/>
      <c r="BS906" s="107"/>
      <c r="BT906" s="112"/>
      <c r="BU906" s="107"/>
      <c r="BV906" s="107"/>
      <c r="BW906" s="107"/>
      <c r="BX906" s="107"/>
      <c r="BY906" s="107"/>
      <c r="BZ906" s="107"/>
      <c r="CA906" s="107"/>
      <c r="CB906" s="107"/>
      <c r="CC906" s="107"/>
      <c r="CD906" s="107"/>
      <c r="CE906" s="107"/>
      <c r="CF906" s="107"/>
      <c r="CG906" s="107"/>
      <c r="CH906" s="107"/>
      <c r="CI906" s="107"/>
      <c r="CJ906" s="107"/>
      <c r="CK906" s="107"/>
      <c r="CL906" s="107"/>
      <c r="CM906" s="107"/>
      <c r="CN906" s="107"/>
      <c r="CO906" s="107"/>
      <c r="CP906" s="107"/>
      <c r="CQ906" s="107"/>
      <c r="CR906" s="107"/>
      <c r="CS906" s="107"/>
      <c r="CT906" s="107"/>
      <c r="CU906" s="107"/>
      <c r="CV906" s="107"/>
      <c r="CW906" s="112"/>
      <c r="CX906" s="107"/>
      <c r="CY906" s="107"/>
      <c r="CZ906" s="112"/>
      <c r="DA906" s="107"/>
      <c r="DB906" s="107"/>
      <c r="DC906" s="112"/>
      <c r="DD906" s="107"/>
      <c r="DE906" s="107"/>
      <c r="DF906" s="107"/>
      <c r="DH906" s="112"/>
      <c r="DI906" s="107"/>
      <c r="DJ906" s="107"/>
      <c r="DK906" s="112"/>
      <c r="DL906" s="107"/>
      <c r="DM906" s="107"/>
      <c r="DN906" s="112"/>
      <c r="DO906" s="107"/>
      <c r="DP906" s="107"/>
      <c r="DQ906" s="112"/>
      <c r="DR906" s="107"/>
      <c r="DS906" s="107"/>
      <c r="DT906" s="107"/>
      <c r="DU906" s="112"/>
      <c r="DV906" s="107"/>
      <c r="DW906" s="107"/>
      <c r="DX906" s="112"/>
      <c r="DY906" s="107"/>
      <c r="DZ906" s="107"/>
      <c r="EA906" s="112"/>
      <c r="EB906" s="107"/>
      <c r="EC906" s="107"/>
      <c r="ED906" s="112"/>
      <c r="EE906" s="107"/>
      <c r="EF906" s="107"/>
      <c r="EG906" s="107"/>
      <c r="EH906" s="112"/>
      <c r="EI906" s="107"/>
      <c r="EJ906" s="107"/>
      <c r="EK906" s="112"/>
      <c r="EL906" s="107"/>
      <c r="EM906" s="107"/>
      <c r="EN906" s="112"/>
      <c r="EO906" s="107"/>
      <c r="EP906" s="107"/>
      <c r="EQ906" s="112"/>
      <c r="ER906" s="107"/>
      <c r="ES906" s="107"/>
      <c r="ET906" s="112"/>
      <c r="EU906" s="107"/>
      <c r="EV906" s="107"/>
      <c r="EW906" s="112"/>
      <c r="EX906" s="107"/>
      <c r="EY906" s="107"/>
      <c r="EZ906" s="112"/>
      <c r="FA906" s="107"/>
      <c r="FB906" s="107"/>
      <c r="FC906" s="112"/>
      <c r="FD906" s="107"/>
      <c r="FE906" s="107"/>
      <c r="FF906" s="136"/>
      <c r="FG906" s="136"/>
      <c r="FH906" s="136"/>
      <c r="FI906" s="136"/>
      <c r="FJ906" s="136"/>
      <c r="FK906" s="136"/>
      <c r="FL906" s="136"/>
      <c r="FM906" s="136"/>
      <c r="FN906" s="136"/>
      <c r="FO906" s="136"/>
      <c r="FP906" s="136"/>
      <c r="FQ906" s="136"/>
      <c r="FR906" s="136"/>
      <c r="FS906" s="136"/>
      <c r="FT906" s="107"/>
      <c r="FU906" s="107"/>
      <c r="FV906" s="107"/>
      <c r="FW906" s="107"/>
      <c r="FX906" s="107"/>
      <c r="FY906" s="107"/>
      <c r="FZ906" s="107"/>
      <c r="GA906" s="107"/>
      <c r="GB906" s="107"/>
      <c r="GC906" s="107"/>
      <c r="GD906" s="107"/>
      <c r="GE906" s="113"/>
      <c r="GF906" s="113"/>
      <c r="GG906" s="113"/>
      <c r="GH906" s="113"/>
      <c r="GI906" s="113"/>
      <c r="GJ906" s="113"/>
      <c r="GK906" s="113"/>
      <c r="GL906" s="107"/>
      <c r="GM906" s="107"/>
      <c r="GN906" s="107"/>
    </row>
    <row r="907" spans="1:236" s="242" customFormat="1" x14ac:dyDescent="0.25">
      <c r="A907" s="110"/>
      <c r="B907" s="205"/>
      <c r="C907" s="126"/>
      <c r="D907" s="205"/>
      <c r="E907" s="207"/>
      <c r="F907" s="215"/>
      <c r="G907" s="215"/>
      <c r="H907" s="215"/>
      <c r="I907" s="215"/>
      <c r="J907" s="215"/>
      <c r="K907" s="215"/>
      <c r="L907" s="215"/>
      <c r="M907" s="215"/>
      <c r="N907" s="215"/>
      <c r="O907" s="215"/>
      <c r="P907" s="215"/>
      <c r="Q907" s="215"/>
      <c r="R907" s="215"/>
      <c r="S907" s="215"/>
      <c r="T907" s="215"/>
      <c r="U907" s="215"/>
      <c r="V907" s="215"/>
      <c r="W907" s="215"/>
      <c r="Y907" s="215"/>
      <c r="Z907" s="215"/>
      <c r="AA907" s="126"/>
      <c r="AB907" s="205"/>
      <c r="AC907" s="205"/>
      <c r="AD907" s="126"/>
      <c r="AE907" s="126"/>
      <c r="AF907" s="126"/>
      <c r="AG907" s="126"/>
      <c r="AH907" s="126"/>
      <c r="AI907" s="126"/>
      <c r="AJ907" s="205"/>
      <c r="AK907" s="205"/>
      <c r="AL907" s="126"/>
      <c r="AM907" s="126"/>
      <c r="AN907" s="205"/>
      <c r="AO907" s="205"/>
      <c r="AP907" s="126"/>
      <c r="AQ907" s="126"/>
      <c r="AR907" s="126"/>
      <c r="AS907" s="126"/>
      <c r="AT907" s="126"/>
      <c r="AU907" s="126"/>
      <c r="AV907" s="126"/>
      <c r="AW907" s="126"/>
      <c r="AX907" s="126"/>
      <c r="AY907" s="126"/>
      <c r="AZ907" s="126"/>
      <c r="BA907" s="126"/>
      <c r="BB907" s="126"/>
      <c r="BC907" s="126"/>
      <c r="BD907" s="126"/>
      <c r="BE907" s="126"/>
      <c r="BF907" s="126"/>
      <c r="BG907" s="126"/>
      <c r="BH907" s="281"/>
      <c r="BI907" s="218"/>
      <c r="BJ907" s="126"/>
      <c r="BK907" s="217"/>
      <c r="BL907" s="218"/>
      <c r="BM907" s="126"/>
      <c r="BN907" s="126"/>
      <c r="BO907" s="218"/>
      <c r="BP907" s="126"/>
      <c r="BQ907" s="126"/>
      <c r="BR907" s="126"/>
      <c r="BS907" s="126"/>
      <c r="BT907" s="126"/>
      <c r="BU907" s="126"/>
      <c r="BV907" s="126"/>
      <c r="BW907" s="126"/>
      <c r="BX907" s="126"/>
      <c r="BY907" s="126"/>
      <c r="BZ907" s="126"/>
      <c r="CA907" s="126"/>
      <c r="CB907" s="126"/>
      <c r="CC907" s="126"/>
      <c r="CD907" s="126"/>
      <c r="CE907" s="218"/>
      <c r="CF907" s="126"/>
      <c r="CG907" s="126"/>
      <c r="CH907" s="126"/>
      <c r="CI907" s="126"/>
      <c r="CJ907" s="126"/>
      <c r="CK907" s="126"/>
      <c r="CL907" s="126"/>
      <c r="CM907" s="126"/>
      <c r="CN907" s="126"/>
      <c r="CO907" s="126"/>
      <c r="CP907" s="126"/>
      <c r="CQ907" s="126"/>
      <c r="CR907" s="126"/>
      <c r="CS907" s="126"/>
      <c r="CT907" s="126"/>
      <c r="CU907" s="126"/>
      <c r="CV907" s="126"/>
      <c r="CW907" s="126"/>
      <c r="CX907" s="126"/>
      <c r="CY907" s="126"/>
      <c r="CZ907" s="126"/>
      <c r="DA907" s="126"/>
      <c r="DB907" s="126"/>
      <c r="DC907" s="126"/>
      <c r="DD907" s="126"/>
      <c r="DE907" s="126"/>
      <c r="DF907" s="126"/>
      <c r="DG907" s="126"/>
      <c r="DH907" s="126"/>
      <c r="DI907" s="126"/>
      <c r="DJ907" s="126"/>
      <c r="DK907" s="126"/>
      <c r="DL907" s="126"/>
      <c r="DM907" s="126"/>
      <c r="DN907" s="126"/>
      <c r="DO907" s="126"/>
      <c r="DP907" s="126"/>
      <c r="DQ907" s="126"/>
      <c r="DR907" s="126"/>
      <c r="DS907" s="126"/>
      <c r="DT907" s="126"/>
      <c r="DU907" s="126"/>
      <c r="DV907" s="126"/>
      <c r="DW907" s="126"/>
      <c r="DX907" s="126"/>
      <c r="DY907" s="126"/>
      <c r="DZ907" s="126"/>
      <c r="EA907" s="126"/>
      <c r="EB907" s="126"/>
      <c r="EC907" s="126"/>
      <c r="ED907" s="126"/>
      <c r="EE907" s="126"/>
      <c r="EF907" s="126"/>
      <c r="EG907" s="126"/>
      <c r="EH907" s="126"/>
      <c r="EI907" s="126"/>
      <c r="EJ907" s="126"/>
      <c r="EK907" s="126"/>
      <c r="EL907" s="126"/>
      <c r="EM907" s="126"/>
      <c r="EN907" s="126"/>
      <c r="EO907" s="126"/>
      <c r="EP907" s="126"/>
      <c r="EQ907" s="126"/>
      <c r="ER907" s="126"/>
      <c r="ES907" s="126"/>
      <c r="ET907" s="126"/>
      <c r="EU907" s="126"/>
      <c r="EV907" s="126"/>
      <c r="EW907" s="126"/>
      <c r="EX907" s="126"/>
      <c r="EY907" s="126"/>
      <c r="EZ907" s="126"/>
      <c r="FA907" s="126"/>
      <c r="FB907" s="126"/>
      <c r="FC907" s="126"/>
      <c r="FD907" s="126"/>
      <c r="FE907" s="126"/>
      <c r="FF907" s="126"/>
      <c r="FG907" s="126"/>
      <c r="FH907" s="126"/>
      <c r="FI907" s="126"/>
      <c r="FJ907" s="126"/>
      <c r="FK907" s="126"/>
      <c r="FL907" s="126"/>
      <c r="FM907" s="126"/>
      <c r="FN907" s="126"/>
      <c r="FO907" s="126"/>
      <c r="FP907" s="126"/>
      <c r="FQ907" s="126"/>
      <c r="FR907" s="126"/>
      <c r="FS907" s="126"/>
      <c r="FT907" s="126"/>
      <c r="FU907" s="126"/>
      <c r="FV907" s="126"/>
      <c r="FW907" s="126"/>
      <c r="FX907" s="126"/>
      <c r="FY907" s="126"/>
      <c r="FZ907" s="126"/>
      <c r="GA907" s="126"/>
      <c r="GB907" s="126"/>
      <c r="GC907" s="126"/>
      <c r="GD907" s="126"/>
      <c r="GE907" s="282"/>
      <c r="GF907" s="282"/>
      <c r="GG907" s="282"/>
      <c r="GH907" s="282"/>
      <c r="GI907" s="282"/>
      <c r="GJ907" s="282"/>
      <c r="GK907" s="282"/>
      <c r="GL907" s="126"/>
      <c r="GM907" s="126"/>
      <c r="GN907" s="126"/>
      <c r="GO907" s="283"/>
      <c r="GP907" s="283"/>
      <c r="GQ907" s="283"/>
      <c r="GR907" s="283"/>
      <c r="HA907" s="283"/>
      <c r="HB907" s="283"/>
      <c r="HC907" s="283"/>
    </row>
    <row r="908" spans="1:236" ht="12.75" customHeight="1" x14ac:dyDescent="0.25">
      <c r="K908" s="53"/>
      <c r="L908" s="53"/>
      <c r="S908" s="53"/>
      <c r="T908" s="53"/>
      <c r="W908" s="53"/>
      <c r="AJ908" s="52"/>
      <c r="AK908" s="52"/>
      <c r="AN908" s="52"/>
      <c r="AO908" s="52"/>
      <c r="AP908" s="53"/>
      <c r="AQ908" s="53"/>
      <c r="AS908" s="53"/>
      <c r="AT908" s="53"/>
      <c r="AW908" s="53"/>
      <c r="BI908" s="271"/>
      <c r="BK908" s="273"/>
      <c r="BL908" s="271"/>
      <c r="BM908" s="53"/>
      <c r="BO908" s="271"/>
      <c r="CE908" s="271"/>
      <c r="FM908" s="53"/>
      <c r="FN908" s="53"/>
      <c r="FR908" s="53"/>
      <c r="FS908" s="53"/>
      <c r="FT908" s="53"/>
      <c r="FU908" s="53"/>
      <c r="FV908" s="53"/>
      <c r="FW908" s="53"/>
      <c r="FX908" s="53"/>
      <c r="FY908" s="53"/>
      <c r="FZ908" s="53"/>
      <c r="GA908" s="53"/>
      <c r="GB908" s="53"/>
      <c r="GC908" s="53"/>
      <c r="GD908" s="53"/>
      <c r="GE908" s="270"/>
      <c r="GF908" s="270"/>
      <c r="GG908" s="270"/>
      <c r="GH908" s="270"/>
      <c r="GI908" s="270"/>
      <c r="GJ908" s="270"/>
      <c r="GK908" s="270"/>
      <c r="GL908" s="53"/>
      <c r="GM908" s="53"/>
      <c r="GN908" s="53"/>
    </row>
    <row r="909" spans="1:236" ht="12.75" customHeight="1" x14ac:dyDescent="0.25">
      <c r="A909" s="110"/>
      <c r="B909" s="110"/>
      <c r="C909" s="107"/>
      <c r="D909" s="209"/>
      <c r="E909" s="109"/>
      <c r="F909" s="107"/>
      <c r="G909" s="107"/>
      <c r="H909" s="107"/>
      <c r="I909" s="107"/>
      <c r="J909" s="107"/>
      <c r="K909" s="107"/>
      <c r="L909" s="107"/>
      <c r="M909" s="107"/>
      <c r="N909" s="107"/>
      <c r="O909" s="107"/>
      <c r="P909" s="107"/>
      <c r="Q909" s="107"/>
      <c r="R909" s="107"/>
      <c r="S909" s="107"/>
      <c r="T909" s="107"/>
      <c r="U909" s="107"/>
      <c r="V909" s="107"/>
      <c r="W909" s="107"/>
      <c r="Y909" s="107"/>
      <c r="Z909" s="107"/>
      <c r="AA909" s="107"/>
      <c r="AB909" s="110"/>
      <c r="AC909" s="110"/>
      <c r="AD909" s="107"/>
      <c r="AE909" s="107"/>
      <c r="AF909" s="107"/>
      <c r="AG909" s="107"/>
      <c r="AH909" s="107"/>
      <c r="AI909" s="107"/>
      <c r="AJ909" s="110"/>
      <c r="AK909" s="110"/>
      <c r="AL909" s="107"/>
      <c r="AM909" s="107"/>
      <c r="AN909" s="110"/>
      <c r="AO909" s="110"/>
      <c r="AP909" s="107"/>
      <c r="AQ909" s="107"/>
      <c r="AR909" s="107"/>
      <c r="AS909" s="107"/>
      <c r="AT909" s="107"/>
      <c r="AU909" s="111"/>
      <c r="AV909" s="111"/>
      <c r="AW909" s="111"/>
      <c r="AX909" s="111"/>
      <c r="AY909" s="111"/>
      <c r="AZ909" s="111"/>
      <c r="BA909" s="111"/>
      <c r="BB909" s="111"/>
      <c r="BC909" s="111"/>
      <c r="BD909" s="111"/>
      <c r="BE909" s="274"/>
      <c r="BF909" s="274"/>
      <c r="BG909" s="274"/>
      <c r="BH909" s="237"/>
      <c r="BI909" s="111"/>
      <c r="BJ909" s="112"/>
      <c r="BK909" s="112"/>
      <c r="BL909" s="111"/>
      <c r="BM909" s="112"/>
      <c r="BN909" s="112"/>
      <c r="BO909" s="111"/>
      <c r="BP909" s="112"/>
      <c r="BQ909" s="112"/>
      <c r="BR909" s="111"/>
      <c r="BS909" s="274"/>
      <c r="BT909" s="274"/>
      <c r="BU909" s="112"/>
      <c r="BV909" s="107"/>
      <c r="BW909" s="107"/>
      <c r="BX909" s="107"/>
      <c r="BY909" s="107"/>
      <c r="BZ909" s="107"/>
      <c r="CA909" s="107"/>
      <c r="CB909" s="107"/>
      <c r="CC909" s="107"/>
      <c r="CD909" s="107"/>
      <c r="CE909" s="107"/>
      <c r="CF909" s="274"/>
      <c r="CG909" s="274"/>
      <c r="CH909" s="112"/>
      <c r="CI909" s="107"/>
      <c r="CJ909" s="107"/>
      <c r="CK909" s="107"/>
      <c r="CL909" s="107"/>
      <c r="CM909" s="107"/>
      <c r="CN909" s="107"/>
      <c r="CO909" s="107"/>
      <c r="CP909" s="107"/>
      <c r="CQ909" s="107"/>
      <c r="CR909" s="107"/>
      <c r="CS909" s="107"/>
      <c r="CT909" s="107"/>
      <c r="CU909" s="107"/>
      <c r="CV909" s="107"/>
      <c r="CW909" s="107"/>
      <c r="CX909" s="112"/>
      <c r="CY909" s="107"/>
      <c r="CZ909" s="107"/>
      <c r="DA909" s="112"/>
      <c r="DB909" s="107"/>
      <c r="DC909" s="107"/>
      <c r="DD909" s="112"/>
      <c r="DE909" s="107"/>
      <c r="DF909" s="107"/>
      <c r="DG909" s="274"/>
      <c r="DH909" s="112"/>
      <c r="DI909" s="107"/>
      <c r="DJ909" s="107"/>
      <c r="DK909" s="112"/>
      <c r="DL909" s="107"/>
      <c r="DM909" s="107"/>
      <c r="DN909" s="112"/>
      <c r="DO909" s="107"/>
      <c r="DP909" s="274"/>
      <c r="DQ909" s="112"/>
      <c r="DR909" s="107"/>
      <c r="DS909" s="274"/>
      <c r="DT909" s="274"/>
      <c r="DU909" s="112"/>
      <c r="DV909" s="107"/>
      <c r="DW909" s="107"/>
      <c r="DX909" s="112"/>
      <c r="DY909" s="107"/>
      <c r="DZ909" s="274"/>
      <c r="EA909" s="112"/>
      <c r="EB909" s="107"/>
      <c r="EC909" s="274"/>
      <c r="ED909" s="112"/>
      <c r="EE909" s="107"/>
      <c r="EF909" s="274"/>
      <c r="EG909" s="274"/>
      <c r="EH909" s="112"/>
      <c r="EI909" s="107"/>
      <c r="EJ909" s="107"/>
      <c r="EK909" s="112"/>
      <c r="EL909" s="107"/>
      <c r="EM909" s="274"/>
      <c r="EN909" s="112"/>
      <c r="EO909" s="107"/>
      <c r="EP909" s="274"/>
      <c r="EQ909" s="112"/>
      <c r="ER909" s="107"/>
      <c r="ES909" s="274"/>
      <c r="ET909" s="112"/>
      <c r="EU909" s="107"/>
      <c r="EV909" s="274"/>
      <c r="EW909" s="112"/>
      <c r="EX909" s="107"/>
      <c r="EY909" s="274"/>
      <c r="EZ909" s="112"/>
      <c r="FA909" s="107"/>
      <c r="FB909" s="274"/>
      <c r="FC909" s="112"/>
      <c r="FD909" s="107"/>
      <c r="FE909" s="274"/>
      <c r="FF909" s="274"/>
      <c r="FG909" s="112"/>
      <c r="FH909" s="107"/>
      <c r="FI909" s="107"/>
      <c r="FJ909" s="112"/>
      <c r="FK909" s="107"/>
      <c r="FL909" s="285"/>
      <c r="FM909" s="274"/>
      <c r="FN909" s="112"/>
      <c r="FO909" s="107"/>
      <c r="FP909" s="107"/>
      <c r="FQ909" s="112"/>
      <c r="FR909" s="107"/>
      <c r="FS909" s="274"/>
      <c r="FT909" s="107"/>
      <c r="FU909" s="107"/>
      <c r="FV909" s="107"/>
      <c r="FW909" s="107"/>
      <c r="FX909" s="107"/>
      <c r="FY909" s="107"/>
      <c r="FZ909" s="107"/>
      <c r="GA909" s="107"/>
      <c r="GB909" s="274"/>
      <c r="GC909" s="107"/>
      <c r="GD909" s="107"/>
      <c r="GE909" s="270"/>
      <c r="GF909" s="270"/>
      <c r="GG909" s="270"/>
      <c r="GH909" s="270"/>
      <c r="GI909" s="270"/>
      <c r="GJ909" s="270"/>
      <c r="GK909" s="270"/>
      <c r="GL909" s="53"/>
      <c r="GM909" s="53"/>
      <c r="GN909" s="53"/>
    </row>
    <row r="910" spans="1:236" s="242" customFormat="1" x14ac:dyDescent="0.25">
      <c r="A910" s="110"/>
      <c r="B910" s="205"/>
      <c r="C910" s="126"/>
      <c r="D910" s="205"/>
      <c r="E910" s="207"/>
      <c r="F910" s="215"/>
      <c r="G910" s="215"/>
      <c r="H910" s="215"/>
      <c r="I910" s="215"/>
      <c r="J910" s="215"/>
      <c r="K910" s="215"/>
      <c r="L910" s="215"/>
      <c r="M910" s="215"/>
      <c r="N910" s="215"/>
      <c r="O910" s="215"/>
      <c r="P910" s="215"/>
      <c r="Q910" s="215"/>
      <c r="R910" s="215"/>
      <c r="S910" s="215"/>
      <c r="T910" s="215"/>
      <c r="U910" s="215"/>
      <c r="V910" s="215"/>
      <c r="W910" s="215"/>
      <c r="Y910" s="215"/>
      <c r="Z910" s="215"/>
      <c r="AA910" s="126"/>
      <c r="AB910" s="205"/>
      <c r="AC910" s="205"/>
      <c r="AD910" s="126"/>
      <c r="AE910" s="126"/>
      <c r="AF910" s="126"/>
      <c r="AG910" s="126"/>
      <c r="AH910" s="126"/>
      <c r="AI910" s="126"/>
      <c r="AJ910" s="205"/>
      <c r="AK910" s="205"/>
      <c r="AL910" s="126"/>
      <c r="AM910" s="126"/>
      <c r="AN910" s="205"/>
      <c r="AO910" s="205"/>
      <c r="AP910" s="126"/>
      <c r="AQ910" s="126"/>
      <c r="AR910" s="126"/>
      <c r="AS910" s="126"/>
      <c r="AT910" s="126"/>
      <c r="AU910" s="126"/>
      <c r="AV910" s="126"/>
      <c r="AW910" s="126"/>
      <c r="AX910" s="126"/>
      <c r="AY910" s="126"/>
      <c r="AZ910" s="126"/>
      <c r="BA910" s="126"/>
      <c r="BB910" s="126"/>
      <c r="BC910" s="126"/>
      <c r="BD910" s="126"/>
      <c r="BE910" s="126"/>
      <c r="BF910" s="126"/>
      <c r="BG910" s="126"/>
      <c r="BH910" s="281"/>
      <c r="BI910" s="218"/>
      <c r="BJ910" s="126"/>
      <c r="BK910" s="217"/>
      <c r="BL910" s="218"/>
      <c r="BM910" s="126"/>
      <c r="BN910" s="126"/>
      <c r="BO910" s="218"/>
      <c r="BP910" s="126"/>
      <c r="BQ910" s="126"/>
      <c r="BR910" s="126"/>
      <c r="BS910" s="126"/>
      <c r="BT910" s="126"/>
      <c r="BU910" s="126"/>
      <c r="BV910" s="126"/>
      <c r="BW910" s="126"/>
      <c r="BX910" s="126"/>
      <c r="BY910" s="126"/>
      <c r="BZ910" s="126"/>
      <c r="CA910" s="126"/>
      <c r="CB910" s="126"/>
      <c r="CC910" s="126"/>
      <c r="CD910" s="126"/>
      <c r="CE910" s="218"/>
      <c r="CF910" s="126"/>
      <c r="CG910" s="126"/>
      <c r="CH910" s="126"/>
      <c r="CI910" s="126"/>
      <c r="CJ910" s="126"/>
      <c r="CK910" s="126"/>
      <c r="CL910" s="126"/>
      <c r="CM910" s="126"/>
      <c r="CN910" s="126"/>
      <c r="CO910" s="126"/>
      <c r="CP910" s="126"/>
      <c r="CQ910" s="126"/>
      <c r="CR910" s="126"/>
      <c r="CS910" s="126"/>
      <c r="CT910" s="126"/>
      <c r="CU910" s="126"/>
      <c r="CV910" s="126"/>
      <c r="CW910" s="126"/>
      <c r="CX910" s="126"/>
      <c r="CY910" s="126"/>
      <c r="CZ910" s="126"/>
      <c r="DA910" s="126"/>
      <c r="DB910" s="126"/>
      <c r="DC910" s="126"/>
      <c r="DD910" s="126"/>
      <c r="DE910" s="126"/>
      <c r="DF910" s="126"/>
      <c r="DG910" s="126"/>
      <c r="DH910" s="126"/>
      <c r="DI910" s="126"/>
      <c r="DJ910" s="126"/>
      <c r="DK910" s="126"/>
      <c r="DL910" s="126"/>
      <c r="DM910" s="126"/>
      <c r="DN910" s="126"/>
      <c r="DO910" s="126"/>
      <c r="DP910" s="126"/>
      <c r="DQ910" s="126"/>
      <c r="DR910" s="126"/>
      <c r="DS910" s="126"/>
      <c r="DT910" s="126"/>
      <c r="DU910" s="126"/>
      <c r="DV910" s="126"/>
      <c r="DW910" s="126"/>
      <c r="DX910" s="126"/>
      <c r="DY910" s="126"/>
      <c r="DZ910" s="126"/>
      <c r="EA910" s="126"/>
      <c r="EB910" s="126"/>
      <c r="EC910" s="126"/>
      <c r="ED910" s="126"/>
      <c r="EE910" s="126"/>
      <c r="EF910" s="126"/>
      <c r="EG910" s="126"/>
      <c r="EH910" s="126"/>
      <c r="EI910" s="126"/>
      <c r="EJ910" s="126"/>
      <c r="EK910" s="126"/>
      <c r="EL910" s="126"/>
      <c r="EM910" s="126"/>
      <c r="EN910" s="126"/>
      <c r="EO910" s="126"/>
      <c r="EP910" s="126"/>
      <c r="EQ910" s="126"/>
      <c r="ER910" s="126"/>
      <c r="ES910" s="126"/>
      <c r="ET910" s="126"/>
      <c r="EU910" s="126"/>
      <c r="EV910" s="126"/>
      <c r="EW910" s="126"/>
      <c r="EX910" s="126"/>
      <c r="EY910" s="126"/>
      <c r="EZ910" s="126"/>
      <c r="FA910" s="126"/>
      <c r="FB910" s="126"/>
      <c r="FC910" s="126"/>
      <c r="FD910" s="126"/>
      <c r="FE910" s="126"/>
      <c r="FF910" s="126"/>
      <c r="FG910" s="126"/>
      <c r="FH910" s="126"/>
      <c r="FI910" s="126"/>
      <c r="FJ910" s="126"/>
      <c r="FK910" s="126"/>
      <c r="FL910" s="126"/>
      <c r="FM910" s="126"/>
      <c r="FN910" s="126"/>
      <c r="FO910" s="126"/>
      <c r="FP910" s="126"/>
      <c r="FQ910" s="126"/>
      <c r="FR910" s="126"/>
      <c r="FS910" s="126"/>
      <c r="FT910" s="126"/>
      <c r="FU910" s="126"/>
      <c r="FV910" s="126"/>
      <c r="FW910" s="126"/>
      <c r="FX910" s="126"/>
      <c r="FY910" s="126"/>
      <c r="FZ910" s="126"/>
      <c r="GA910" s="126"/>
      <c r="GB910" s="126"/>
      <c r="GC910" s="126"/>
      <c r="GD910" s="126"/>
      <c r="GE910" s="282"/>
      <c r="GF910" s="282"/>
      <c r="GG910" s="282"/>
      <c r="GH910" s="282"/>
      <c r="GI910" s="282"/>
      <c r="GJ910" s="282"/>
      <c r="GK910" s="282"/>
      <c r="GL910" s="126"/>
      <c r="GM910" s="126"/>
      <c r="GN910" s="126"/>
      <c r="GO910" s="283"/>
      <c r="GP910" s="283"/>
      <c r="GQ910" s="283"/>
      <c r="GR910" s="283"/>
      <c r="HA910" s="283"/>
      <c r="HB910" s="283"/>
      <c r="HC910" s="283"/>
    </row>
    <row r="911" spans="1:236" s="242" customFormat="1" x14ac:dyDescent="0.25">
      <c r="A911" s="110"/>
      <c r="B911" s="205"/>
      <c r="C911" s="126"/>
      <c r="D911" s="205"/>
      <c r="E911" s="207"/>
      <c r="F911" s="215"/>
      <c r="G911" s="215"/>
      <c r="H911" s="215"/>
      <c r="I911" s="215"/>
      <c r="J911" s="215"/>
      <c r="K911" s="215"/>
      <c r="L911" s="215"/>
      <c r="M911" s="215"/>
      <c r="N911" s="215"/>
      <c r="O911" s="215"/>
      <c r="P911" s="215"/>
      <c r="Q911" s="215"/>
      <c r="R911" s="215"/>
      <c r="S911" s="215"/>
      <c r="T911" s="215"/>
      <c r="U911" s="215"/>
      <c r="V911" s="215"/>
      <c r="W911" s="215"/>
      <c r="Y911" s="215"/>
      <c r="Z911" s="215"/>
      <c r="AA911" s="126"/>
      <c r="AB911" s="205"/>
      <c r="AC911" s="205"/>
      <c r="AD911" s="126"/>
      <c r="AE911" s="126"/>
      <c r="AF911" s="126"/>
      <c r="AG911" s="126"/>
      <c r="AH911" s="126"/>
      <c r="AI911" s="126"/>
      <c r="AJ911" s="205"/>
      <c r="AK911" s="205"/>
      <c r="AL911" s="126"/>
      <c r="AM911" s="126"/>
      <c r="AN911" s="205"/>
      <c r="AO911" s="205"/>
      <c r="AP911" s="126"/>
      <c r="AQ911" s="126"/>
      <c r="AR911" s="126"/>
      <c r="AS911" s="126"/>
      <c r="AT911" s="126"/>
      <c r="AU911" s="126"/>
      <c r="AV911" s="126"/>
      <c r="AW911" s="126"/>
      <c r="AX911" s="126"/>
      <c r="AY911" s="126"/>
      <c r="AZ911" s="126"/>
      <c r="BA911" s="126"/>
      <c r="BB911" s="126"/>
      <c r="BC911" s="126"/>
      <c r="BD911" s="126"/>
      <c r="BE911" s="126"/>
      <c r="BF911" s="126"/>
      <c r="BG911" s="126"/>
      <c r="BH911" s="281"/>
      <c r="BI911" s="218"/>
      <c r="BJ911" s="126"/>
      <c r="BK911" s="217"/>
      <c r="BL911" s="218"/>
      <c r="BM911" s="126"/>
      <c r="BN911" s="126"/>
      <c r="BO911" s="218"/>
      <c r="BP911" s="126"/>
      <c r="BQ911" s="126"/>
      <c r="BR911" s="126"/>
      <c r="BS911" s="126"/>
      <c r="BT911" s="126"/>
      <c r="BU911" s="126"/>
      <c r="BV911" s="126"/>
      <c r="BW911" s="126"/>
      <c r="BX911" s="126"/>
      <c r="BY911" s="126"/>
      <c r="BZ911" s="126"/>
      <c r="CA911" s="126"/>
      <c r="CB911" s="126"/>
      <c r="CC911" s="126"/>
      <c r="CD911" s="126"/>
      <c r="CE911" s="218"/>
      <c r="CF911" s="126"/>
      <c r="CG911" s="126"/>
      <c r="CH911" s="126"/>
      <c r="CI911" s="126"/>
      <c r="CJ911" s="126"/>
      <c r="CK911" s="126"/>
      <c r="CL911" s="126"/>
      <c r="CM911" s="126"/>
      <c r="CN911" s="126"/>
      <c r="CO911" s="126"/>
      <c r="CP911" s="126"/>
      <c r="CQ911" s="126"/>
      <c r="CR911" s="126"/>
      <c r="CS911" s="126"/>
      <c r="CT911" s="126"/>
      <c r="CU911" s="126"/>
      <c r="CV911" s="126"/>
      <c r="CW911" s="126"/>
      <c r="CX911" s="126"/>
      <c r="CY911" s="126"/>
      <c r="CZ911" s="126"/>
      <c r="DA911" s="126"/>
      <c r="DB911" s="126"/>
      <c r="DC911" s="126"/>
      <c r="DD911" s="126"/>
      <c r="DE911" s="126"/>
      <c r="DF911" s="126"/>
      <c r="DG911" s="126"/>
      <c r="DH911" s="126"/>
      <c r="DI911" s="126"/>
      <c r="DJ911" s="126"/>
      <c r="DK911" s="126"/>
      <c r="DL911" s="126"/>
      <c r="DM911" s="126"/>
      <c r="DN911" s="126"/>
      <c r="DO911" s="126"/>
      <c r="DP911" s="126"/>
      <c r="DQ911" s="126"/>
      <c r="DR911" s="126"/>
      <c r="DS911" s="126"/>
      <c r="DT911" s="126"/>
      <c r="DU911" s="126"/>
      <c r="DV911" s="126"/>
      <c r="DW911" s="126"/>
      <c r="DX911" s="126"/>
      <c r="DY911" s="126"/>
      <c r="DZ911" s="126"/>
      <c r="EA911" s="126"/>
      <c r="EB911" s="126"/>
      <c r="EC911" s="126"/>
      <c r="ED911" s="126"/>
      <c r="EE911" s="126"/>
      <c r="EF911" s="126"/>
      <c r="EG911" s="126"/>
      <c r="EH911" s="126"/>
      <c r="EI911" s="126"/>
      <c r="EJ911" s="126"/>
      <c r="EK911" s="126"/>
      <c r="EL911" s="126"/>
      <c r="EM911" s="126"/>
      <c r="EN911" s="126"/>
      <c r="EO911" s="126"/>
      <c r="EP911" s="126"/>
      <c r="EQ911" s="126"/>
      <c r="ER911" s="126"/>
      <c r="ES911" s="126"/>
      <c r="ET911" s="126"/>
      <c r="EU911" s="126"/>
      <c r="EV911" s="126"/>
      <c r="EW911" s="126"/>
      <c r="EX911" s="126"/>
      <c r="EY911" s="126"/>
      <c r="EZ911" s="126"/>
      <c r="FA911" s="126"/>
      <c r="FB911" s="126"/>
      <c r="FC911" s="126"/>
      <c r="FD911" s="126"/>
      <c r="FE911" s="126"/>
      <c r="FF911" s="126"/>
      <c r="FG911" s="126"/>
      <c r="FH911" s="126"/>
      <c r="FI911" s="126"/>
      <c r="FJ911" s="126"/>
      <c r="FK911" s="126"/>
      <c r="FL911" s="126"/>
      <c r="FM911" s="126"/>
      <c r="FN911" s="126"/>
      <c r="FO911" s="126"/>
      <c r="FP911" s="126"/>
      <c r="FQ911" s="126"/>
      <c r="FR911" s="126"/>
      <c r="FS911" s="126"/>
      <c r="FT911" s="126"/>
      <c r="FU911" s="126"/>
      <c r="FV911" s="126"/>
      <c r="FW911" s="126"/>
      <c r="FX911" s="126"/>
      <c r="FY911" s="126"/>
      <c r="FZ911" s="126"/>
      <c r="GA911" s="126"/>
      <c r="GB911" s="126"/>
      <c r="GC911" s="126"/>
      <c r="GD911" s="126"/>
      <c r="GE911" s="282"/>
      <c r="GF911" s="282"/>
      <c r="GG911" s="282"/>
      <c r="GH911" s="282"/>
      <c r="GI911" s="282"/>
      <c r="GJ911" s="282"/>
      <c r="GK911" s="282"/>
      <c r="GL911" s="126"/>
      <c r="GM911" s="126"/>
      <c r="GN911" s="126"/>
      <c r="GO911" s="283"/>
      <c r="GP911" s="283"/>
      <c r="GQ911" s="283"/>
      <c r="GR911" s="283"/>
      <c r="HA911" s="283"/>
      <c r="HB911" s="283"/>
      <c r="HC911" s="283"/>
    </row>
    <row r="912" spans="1:236" s="242" customFormat="1" x14ac:dyDescent="0.25">
      <c r="A912" s="110"/>
      <c r="B912" s="205"/>
      <c r="C912" s="126"/>
      <c r="D912" s="205"/>
      <c r="E912" s="207"/>
      <c r="F912" s="215"/>
      <c r="G912" s="215"/>
      <c r="H912" s="215"/>
      <c r="I912" s="215"/>
      <c r="J912" s="215"/>
      <c r="K912" s="215"/>
      <c r="L912" s="215"/>
      <c r="M912" s="215"/>
      <c r="N912" s="215"/>
      <c r="O912" s="215"/>
      <c r="P912" s="215"/>
      <c r="Q912" s="215"/>
      <c r="R912" s="215"/>
      <c r="S912" s="215"/>
      <c r="T912" s="215"/>
      <c r="U912" s="215"/>
      <c r="V912" s="215"/>
      <c r="W912" s="215"/>
      <c r="Y912" s="215"/>
      <c r="Z912" s="215"/>
      <c r="AA912" s="126"/>
      <c r="AB912" s="205"/>
      <c r="AC912" s="205"/>
      <c r="AD912" s="126"/>
      <c r="AE912" s="126"/>
      <c r="AF912" s="126"/>
      <c r="AG912" s="126"/>
      <c r="AH912" s="126"/>
      <c r="AI912" s="126"/>
      <c r="AJ912" s="205"/>
      <c r="AK912" s="205"/>
      <c r="AL912" s="126"/>
      <c r="AM912" s="126"/>
      <c r="AN912" s="205"/>
      <c r="AO912" s="205"/>
      <c r="AP912" s="126"/>
      <c r="AQ912" s="126"/>
      <c r="AR912" s="126"/>
      <c r="AS912" s="126"/>
      <c r="AT912" s="126"/>
      <c r="AU912" s="126"/>
      <c r="AV912" s="126"/>
      <c r="AW912" s="126"/>
      <c r="AX912" s="126"/>
      <c r="AY912" s="126"/>
      <c r="AZ912" s="126"/>
      <c r="BA912" s="126"/>
      <c r="BB912" s="126"/>
      <c r="BC912" s="126"/>
      <c r="BD912" s="126"/>
      <c r="BE912" s="126"/>
      <c r="BF912" s="126"/>
      <c r="BG912" s="126"/>
      <c r="BH912" s="281"/>
      <c r="BI912" s="218"/>
      <c r="BJ912" s="126"/>
      <c r="BK912" s="217"/>
      <c r="BL912" s="218"/>
      <c r="BM912" s="126"/>
      <c r="BN912" s="126"/>
      <c r="BO912" s="218"/>
      <c r="BP912" s="126"/>
      <c r="BQ912" s="126"/>
      <c r="BR912" s="126"/>
      <c r="BS912" s="126"/>
      <c r="BT912" s="126"/>
      <c r="BU912" s="126"/>
      <c r="BV912" s="126"/>
      <c r="BW912" s="126"/>
      <c r="BX912" s="126"/>
      <c r="BY912" s="126"/>
      <c r="BZ912" s="126"/>
      <c r="CA912" s="126"/>
      <c r="CB912" s="126"/>
      <c r="CC912" s="126"/>
      <c r="CD912" s="126"/>
      <c r="CE912" s="218"/>
      <c r="CF912" s="126"/>
      <c r="CG912" s="126"/>
      <c r="CH912" s="126"/>
      <c r="CI912" s="126"/>
      <c r="CJ912" s="126"/>
      <c r="CK912" s="126"/>
      <c r="CL912" s="126"/>
      <c r="CM912" s="126"/>
      <c r="CN912" s="126"/>
      <c r="CO912" s="126"/>
      <c r="CP912" s="126"/>
      <c r="CQ912" s="126"/>
      <c r="CR912" s="126"/>
      <c r="CS912" s="126"/>
      <c r="CT912" s="126"/>
      <c r="CU912" s="126"/>
      <c r="CV912" s="126"/>
      <c r="CW912" s="126"/>
      <c r="CX912" s="126"/>
      <c r="CY912" s="126"/>
      <c r="CZ912" s="126"/>
      <c r="DA912" s="126"/>
      <c r="DB912" s="126"/>
      <c r="DC912" s="126"/>
      <c r="DD912" s="126"/>
      <c r="DE912" s="126"/>
      <c r="DF912" s="126"/>
      <c r="DG912" s="126"/>
      <c r="DH912" s="126"/>
      <c r="DI912" s="126"/>
      <c r="DJ912" s="126"/>
      <c r="DK912" s="126"/>
      <c r="DL912" s="126"/>
      <c r="DM912" s="126"/>
      <c r="DN912" s="126"/>
      <c r="DO912" s="126"/>
      <c r="DP912" s="126"/>
      <c r="DQ912" s="126"/>
      <c r="DR912" s="126"/>
      <c r="DS912" s="126"/>
      <c r="DT912" s="126"/>
      <c r="DU912" s="126"/>
      <c r="DV912" s="126"/>
      <c r="DW912" s="126"/>
      <c r="DX912" s="126"/>
      <c r="DY912" s="126"/>
      <c r="DZ912" s="126"/>
      <c r="EA912" s="126"/>
      <c r="EB912" s="126"/>
      <c r="EC912" s="126"/>
      <c r="ED912" s="126"/>
      <c r="EE912" s="126"/>
      <c r="EF912" s="126"/>
      <c r="EG912" s="126"/>
      <c r="EH912" s="126"/>
      <c r="EI912" s="126"/>
      <c r="EJ912" s="126"/>
      <c r="EK912" s="126"/>
      <c r="EL912" s="126"/>
      <c r="EM912" s="126"/>
      <c r="EN912" s="126"/>
      <c r="EO912" s="126"/>
      <c r="EP912" s="126"/>
      <c r="EQ912" s="126"/>
      <c r="ER912" s="126"/>
      <c r="ES912" s="126"/>
      <c r="ET912" s="126"/>
      <c r="EU912" s="126"/>
      <c r="EV912" s="126"/>
      <c r="EW912" s="126"/>
      <c r="EX912" s="126"/>
      <c r="EY912" s="126"/>
      <c r="EZ912" s="126"/>
      <c r="FA912" s="126"/>
      <c r="FB912" s="126"/>
      <c r="FC912" s="126"/>
      <c r="FD912" s="126"/>
      <c r="FE912" s="126"/>
      <c r="FF912" s="126"/>
      <c r="FG912" s="126"/>
      <c r="FH912" s="126"/>
      <c r="FI912" s="126"/>
      <c r="FJ912" s="126"/>
      <c r="FK912" s="126"/>
      <c r="FL912" s="126"/>
      <c r="FM912" s="126"/>
      <c r="FN912" s="126"/>
      <c r="FO912" s="126"/>
      <c r="FP912" s="126"/>
      <c r="FQ912" s="126"/>
      <c r="FR912" s="126"/>
      <c r="FS912" s="126"/>
      <c r="FT912" s="126"/>
      <c r="FU912" s="126"/>
      <c r="FV912" s="126"/>
      <c r="FW912" s="126"/>
      <c r="FX912" s="126"/>
      <c r="FY912" s="126"/>
      <c r="FZ912" s="126"/>
      <c r="GA912" s="126"/>
      <c r="GB912" s="126"/>
      <c r="GC912" s="126"/>
      <c r="GD912" s="126"/>
      <c r="GE912" s="282"/>
      <c r="GF912" s="282"/>
      <c r="GG912" s="282"/>
      <c r="GH912" s="282"/>
      <c r="GI912" s="282"/>
      <c r="GJ912" s="282"/>
      <c r="GK912" s="282"/>
      <c r="GL912" s="126"/>
      <c r="GM912" s="126"/>
      <c r="GN912" s="126"/>
      <c r="GO912" s="283"/>
      <c r="GP912" s="283"/>
      <c r="GQ912" s="283"/>
      <c r="GR912" s="283"/>
      <c r="HA912" s="283"/>
      <c r="HB912" s="283"/>
      <c r="HC912" s="283"/>
    </row>
    <row r="913" spans="1:211" s="242" customFormat="1" x14ac:dyDescent="0.25">
      <c r="A913" s="110"/>
      <c r="B913" s="205"/>
      <c r="C913" s="126"/>
      <c r="D913" s="205"/>
      <c r="E913" s="207"/>
      <c r="F913" s="215"/>
      <c r="G913" s="215"/>
      <c r="H913" s="215"/>
      <c r="I913" s="215"/>
      <c r="J913" s="215"/>
      <c r="K913" s="215"/>
      <c r="L913" s="215"/>
      <c r="M913" s="215"/>
      <c r="N913" s="215"/>
      <c r="O913" s="215"/>
      <c r="P913" s="215"/>
      <c r="Q913" s="215"/>
      <c r="R913" s="215"/>
      <c r="S913" s="215"/>
      <c r="T913" s="215"/>
      <c r="U913" s="215"/>
      <c r="V913" s="215"/>
      <c r="W913" s="215"/>
      <c r="Y913" s="215"/>
      <c r="Z913" s="215"/>
      <c r="AA913" s="126"/>
      <c r="AB913" s="205"/>
      <c r="AC913" s="205"/>
      <c r="AD913" s="126"/>
      <c r="AE913" s="126"/>
      <c r="AF913" s="126"/>
      <c r="AG913" s="126"/>
      <c r="AH913" s="126"/>
      <c r="AI913" s="126"/>
      <c r="AJ913" s="205"/>
      <c r="AK913" s="205"/>
      <c r="AL913" s="126"/>
      <c r="AM913" s="126"/>
      <c r="AN913" s="205"/>
      <c r="AO913" s="205"/>
      <c r="AP913" s="126"/>
      <c r="AQ913" s="126"/>
      <c r="AR913" s="126"/>
      <c r="AS913" s="126"/>
      <c r="AT913" s="126"/>
      <c r="AU913" s="126"/>
      <c r="AV913" s="126"/>
      <c r="AW913" s="126"/>
      <c r="AX913" s="126"/>
      <c r="AY913" s="126"/>
      <c r="AZ913" s="126"/>
      <c r="BA913" s="126"/>
      <c r="BB913" s="126"/>
      <c r="BC913" s="126"/>
      <c r="BD913" s="126"/>
      <c r="BE913" s="126"/>
      <c r="BF913" s="126"/>
      <c r="BG913" s="126"/>
      <c r="BH913" s="281"/>
      <c r="BI913" s="218"/>
      <c r="BJ913" s="126"/>
      <c r="BK913" s="217"/>
      <c r="BL913" s="218"/>
      <c r="BM913" s="126"/>
      <c r="BN913" s="126"/>
      <c r="BO913" s="218"/>
      <c r="BP913" s="126"/>
      <c r="BQ913" s="126"/>
      <c r="BR913" s="126"/>
      <c r="BS913" s="126"/>
      <c r="BT913" s="126"/>
      <c r="BU913" s="126"/>
      <c r="BV913" s="126"/>
      <c r="BW913" s="126"/>
      <c r="BX913" s="126"/>
      <c r="BY913" s="126"/>
      <c r="BZ913" s="126"/>
      <c r="CA913" s="126"/>
      <c r="CB913" s="126"/>
      <c r="CC913" s="126"/>
      <c r="CD913" s="126"/>
      <c r="CE913" s="218"/>
      <c r="CF913" s="126"/>
      <c r="CG913" s="126"/>
      <c r="CH913" s="126"/>
      <c r="CI913" s="126"/>
      <c r="CJ913" s="126"/>
      <c r="CK913" s="126"/>
      <c r="CL913" s="126"/>
      <c r="CM913" s="126"/>
      <c r="CN913" s="126"/>
      <c r="CO913" s="126"/>
      <c r="CP913" s="126"/>
      <c r="CQ913" s="126"/>
      <c r="CR913" s="126"/>
      <c r="CS913" s="126"/>
      <c r="CT913" s="126"/>
      <c r="CU913" s="126"/>
      <c r="CV913" s="126"/>
      <c r="CW913" s="126"/>
      <c r="CX913" s="126"/>
      <c r="CY913" s="126"/>
      <c r="CZ913" s="126"/>
      <c r="DA913" s="126"/>
      <c r="DB913" s="126"/>
      <c r="DC913" s="126"/>
      <c r="DD913" s="126"/>
      <c r="DE913" s="126"/>
      <c r="DF913" s="126"/>
      <c r="DG913" s="126"/>
      <c r="DH913" s="126"/>
      <c r="DI913" s="126"/>
      <c r="DJ913" s="126"/>
      <c r="DK913" s="126"/>
      <c r="DL913" s="126"/>
      <c r="DM913" s="126"/>
      <c r="DN913" s="126"/>
      <c r="DO913" s="126"/>
      <c r="DP913" s="126"/>
      <c r="DQ913" s="126"/>
      <c r="DR913" s="126"/>
      <c r="DS913" s="126"/>
      <c r="DT913" s="126"/>
      <c r="DU913" s="126"/>
      <c r="DV913" s="126"/>
      <c r="DW913" s="126"/>
      <c r="DX913" s="126"/>
      <c r="DY913" s="126"/>
      <c r="DZ913" s="126"/>
      <c r="EA913" s="126"/>
      <c r="EB913" s="126"/>
      <c r="EC913" s="126"/>
      <c r="ED913" s="126"/>
      <c r="EE913" s="126"/>
      <c r="EF913" s="126"/>
      <c r="EG913" s="126"/>
      <c r="EH913" s="126"/>
      <c r="EI913" s="126"/>
      <c r="EJ913" s="126"/>
      <c r="EK913" s="126"/>
      <c r="EL913" s="126"/>
      <c r="EM913" s="126"/>
      <c r="EN913" s="126"/>
      <c r="EO913" s="126"/>
      <c r="EP913" s="126"/>
      <c r="EQ913" s="126"/>
      <c r="ER913" s="126"/>
      <c r="ES913" s="126"/>
      <c r="ET913" s="126"/>
      <c r="EU913" s="126"/>
      <c r="EV913" s="126"/>
      <c r="EW913" s="126"/>
      <c r="EX913" s="126"/>
      <c r="EY913" s="126"/>
      <c r="EZ913" s="126"/>
      <c r="FA913" s="126"/>
      <c r="FB913" s="126"/>
      <c r="FC913" s="126"/>
      <c r="FD913" s="126"/>
      <c r="FE913" s="126"/>
      <c r="FF913" s="126"/>
      <c r="FG913" s="126"/>
      <c r="FH913" s="126"/>
      <c r="FI913" s="126"/>
      <c r="FJ913" s="126"/>
      <c r="FK913" s="126"/>
      <c r="FL913" s="126"/>
      <c r="FM913" s="126"/>
      <c r="FN913" s="126"/>
      <c r="FO913" s="126"/>
      <c r="FP913" s="126"/>
      <c r="FQ913" s="126"/>
      <c r="FR913" s="126"/>
      <c r="FS913" s="126"/>
      <c r="FT913" s="126"/>
      <c r="FU913" s="126"/>
      <c r="FV913" s="126"/>
      <c r="FW913" s="126"/>
      <c r="FX913" s="126"/>
      <c r="FY913" s="126"/>
      <c r="FZ913" s="126"/>
      <c r="GA913" s="126"/>
      <c r="GB913" s="126"/>
      <c r="GC913" s="126"/>
      <c r="GD913" s="126"/>
      <c r="GE913" s="282"/>
      <c r="GF913" s="282"/>
      <c r="GG913" s="282"/>
      <c r="GH913" s="282"/>
      <c r="GI913" s="282"/>
      <c r="GJ913" s="282"/>
      <c r="GK913" s="282"/>
      <c r="GL913" s="126"/>
      <c r="GM913" s="126"/>
      <c r="GN913" s="126"/>
      <c r="GO913" s="283"/>
      <c r="GP913" s="283"/>
      <c r="GQ913" s="283"/>
      <c r="GR913" s="283"/>
      <c r="HA913" s="283"/>
      <c r="HB913" s="283"/>
      <c r="HC913" s="283"/>
    </row>
    <row r="914" spans="1:211" s="242" customFormat="1" x14ac:dyDescent="0.25">
      <c r="A914" s="110"/>
      <c r="B914" s="205"/>
      <c r="C914" s="126"/>
      <c r="D914" s="205"/>
      <c r="E914" s="207"/>
      <c r="F914" s="215"/>
      <c r="G914" s="215"/>
      <c r="H914" s="215"/>
      <c r="I914" s="215"/>
      <c r="J914" s="215"/>
      <c r="K914" s="215"/>
      <c r="L914" s="215"/>
      <c r="M914" s="215"/>
      <c r="N914" s="215"/>
      <c r="O914" s="215"/>
      <c r="P914" s="215"/>
      <c r="Q914" s="215"/>
      <c r="R914" s="215"/>
      <c r="S914" s="215"/>
      <c r="T914" s="215"/>
      <c r="U914" s="215"/>
      <c r="V914" s="215"/>
      <c r="W914" s="215"/>
      <c r="Y914" s="215"/>
      <c r="Z914" s="215"/>
      <c r="AA914" s="126"/>
      <c r="AB914" s="205"/>
      <c r="AC914" s="205"/>
      <c r="AD914" s="126"/>
      <c r="AE914" s="126"/>
      <c r="AF914" s="126"/>
      <c r="AG914" s="126"/>
      <c r="AH914" s="126"/>
      <c r="AI914" s="126"/>
      <c r="AJ914" s="205"/>
      <c r="AK914" s="205"/>
      <c r="AL914" s="126"/>
      <c r="AM914" s="126"/>
      <c r="AN914" s="205"/>
      <c r="AO914" s="205"/>
      <c r="AP914" s="126"/>
      <c r="AQ914" s="126"/>
      <c r="AR914" s="126"/>
      <c r="AS914" s="126"/>
      <c r="AT914" s="126"/>
      <c r="AU914" s="126"/>
      <c r="AV914" s="126"/>
      <c r="AW914" s="126"/>
      <c r="AX914" s="126"/>
      <c r="AY914" s="126"/>
      <c r="AZ914" s="126"/>
      <c r="BA914" s="126"/>
      <c r="BB914" s="126"/>
      <c r="BC914" s="126"/>
      <c r="BD914" s="126"/>
      <c r="BE914" s="126"/>
      <c r="BF914" s="126"/>
      <c r="BG914" s="126"/>
      <c r="BH914" s="281"/>
      <c r="BI914" s="218"/>
      <c r="BJ914" s="126"/>
      <c r="BK914" s="217"/>
      <c r="BL914" s="218"/>
      <c r="BM914" s="126"/>
      <c r="BN914" s="126"/>
      <c r="BO914" s="218"/>
      <c r="BP914" s="126"/>
      <c r="BQ914" s="126"/>
      <c r="BR914" s="126"/>
      <c r="BS914" s="126"/>
      <c r="BT914" s="126"/>
      <c r="BU914" s="126"/>
      <c r="BV914" s="126"/>
      <c r="BW914" s="126"/>
      <c r="BX914" s="126"/>
      <c r="BY914" s="126"/>
      <c r="BZ914" s="126"/>
      <c r="CA914" s="126"/>
      <c r="CB914" s="126"/>
      <c r="CC914" s="126"/>
      <c r="CD914" s="126"/>
      <c r="CE914" s="218"/>
      <c r="CF914" s="126"/>
      <c r="CG914" s="126"/>
      <c r="CH914" s="126"/>
      <c r="CI914" s="126"/>
      <c r="CJ914" s="126"/>
      <c r="CK914" s="126"/>
      <c r="CL914" s="126"/>
      <c r="CM914" s="126"/>
      <c r="CN914" s="126"/>
      <c r="CO914" s="126"/>
      <c r="CP914" s="126"/>
      <c r="CQ914" s="126"/>
      <c r="CR914" s="126"/>
      <c r="CS914" s="126"/>
      <c r="CT914" s="126"/>
      <c r="CU914" s="126"/>
      <c r="CV914" s="126"/>
      <c r="CW914" s="126"/>
      <c r="CX914" s="126"/>
      <c r="CY914" s="126"/>
      <c r="CZ914" s="126"/>
      <c r="DA914" s="126"/>
      <c r="DB914" s="126"/>
      <c r="DC914" s="126"/>
      <c r="DD914" s="126"/>
      <c r="DE914" s="126"/>
      <c r="DF914" s="126"/>
      <c r="DG914" s="126"/>
      <c r="DH914" s="126"/>
      <c r="DI914" s="126"/>
      <c r="DJ914" s="126"/>
      <c r="DK914" s="126"/>
      <c r="DL914" s="126"/>
      <c r="DM914" s="126"/>
      <c r="DN914" s="126"/>
      <c r="DO914" s="126"/>
      <c r="DP914" s="126"/>
      <c r="DQ914" s="126"/>
      <c r="DR914" s="126"/>
      <c r="DS914" s="126"/>
      <c r="DT914" s="126"/>
      <c r="DU914" s="126"/>
      <c r="DV914" s="126"/>
      <c r="DW914" s="126"/>
      <c r="DX914" s="126"/>
      <c r="DY914" s="126"/>
      <c r="DZ914" s="126"/>
      <c r="EA914" s="126"/>
      <c r="EB914" s="126"/>
      <c r="EC914" s="126"/>
      <c r="ED914" s="126"/>
      <c r="EE914" s="126"/>
      <c r="EF914" s="126"/>
      <c r="EG914" s="126"/>
      <c r="EH914" s="126"/>
      <c r="EI914" s="126"/>
      <c r="EJ914" s="126"/>
      <c r="EK914" s="126"/>
      <c r="EL914" s="126"/>
      <c r="EM914" s="126"/>
      <c r="EN914" s="126"/>
      <c r="EO914" s="126"/>
      <c r="EP914" s="126"/>
      <c r="EQ914" s="126"/>
      <c r="ER914" s="126"/>
      <c r="ES914" s="126"/>
      <c r="ET914" s="126"/>
      <c r="EU914" s="126"/>
      <c r="EV914" s="126"/>
      <c r="EW914" s="126"/>
      <c r="EX914" s="126"/>
      <c r="EY914" s="126"/>
      <c r="EZ914" s="126"/>
      <c r="FA914" s="126"/>
      <c r="FB914" s="126"/>
      <c r="FC914" s="126"/>
      <c r="FD914" s="126"/>
      <c r="FE914" s="126"/>
      <c r="FF914" s="126"/>
      <c r="FG914" s="126"/>
      <c r="FH914" s="126"/>
      <c r="FI914" s="126"/>
      <c r="FJ914" s="126"/>
      <c r="FK914" s="126"/>
      <c r="FL914" s="126"/>
      <c r="FM914" s="126"/>
      <c r="FN914" s="126"/>
      <c r="FO914" s="126"/>
      <c r="FP914" s="126"/>
      <c r="FQ914" s="126"/>
      <c r="FR914" s="126"/>
      <c r="FS914" s="126"/>
      <c r="FT914" s="126"/>
      <c r="FU914" s="126"/>
      <c r="FV914" s="126"/>
      <c r="FW914" s="126"/>
      <c r="FX914" s="126"/>
      <c r="FY914" s="126"/>
      <c r="FZ914" s="126"/>
      <c r="GA914" s="126"/>
      <c r="GB914" s="126"/>
      <c r="GC914" s="126"/>
      <c r="GD914" s="126"/>
      <c r="GE914" s="282"/>
      <c r="GF914" s="282"/>
      <c r="GG914" s="282"/>
      <c r="GH914" s="282"/>
      <c r="GI914" s="282"/>
      <c r="GJ914" s="282"/>
      <c r="GK914" s="282"/>
      <c r="GL914" s="126"/>
      <c r="GM914" s="126"/>
      <c r="GN914" s="126"/>
      <c r="GO914" s="283"/>
      <c r="GP914" s="283"/>
      <c r="GQ914" s="283"/>
      <c r="GR914" s="283"/>
      <c r="HA914" s="283"/>
      <c r="HB914" s="283"/>
      <c r="HC914" s="283"/>
    </row>
    <row r="915" spans="1:211" s="242" customFormat="1" x14ac:dyDescent="0.25">
      <c r="A915" s="110"/>
      <c r="B915" s="205"/>
      <c r="C915" s="126"/>
      <c r="D915" s="205"/>
      <c r="E915" s="207"/>
      <c r="F915" s="215"/>
      <c r="G915" s="215"/>
      <c r="H915" s="215"/>
      <c r="I915" s="215"/>
      <c r="J915" s="215"/>
      <c r="K915" s="215"/>
      <c r="L915" s="215"/>
      <c r="M915" s="215"/>
      <c r="N915" s="215"/>
      <c r="O915" s="215"/>
      <c r="P915" s="215"/>
      <c r="Q915" s="215"/>
      <c r="R915" s="215"/>
      <c r="S915" s="215"/>
      <c r="T915" s="215"/>
      <c r="U915" s="215"/>
      <c r="V915" s="215"/>
      <c r="W915" s="215"/>
      <c r="Y915" s="215"/>
      <c r="Z915" s="215"/>
      <c r="AA915" s="126"/>
      <c r="AB915" s="205"/>
      <c r="AC915" s="205"/>
      <c r="AD915" s="126"/>
      <c r="AE915" s="126"/>
      <c r="AF915" s="126"/>
      <c r="AG915" s="126"/>
      <c r="AH915" s="126"/>
      <c r="AI915" s="126"/>
      <c r="AJ915" s="205"/>
      <c r="AK915" s="205"/>
      <c r="AL915" s="126"/>
      <c r="AM915" s="126"/>
      <c r="AN915" s="205"/>
      <c r="AO915" s="205"/>
      <c r="AP915" s="126"/>
      <c r="AQ915" s="126"/>
      <c r="AR915" s="126"/>
      <c r="AS915" s="126"/>
      <c r="AT915" s="126"/>
      <c r="AU915" s="126"/>
      <c r="AV915" s="126"/>
      <c r="AW915" s="126"/>
      <c r="AX915" s="126"/>
      <c r="AY915" s="126"/>
      <c r="AZ915" s="126"/>
      <c r="BA915" s="126"/>
      <c r="BB915" s="126"/>
      <c r="BC915" s="126"/>
      <c r="BD915" s="126"/>
      <c r="BE915" s="126"/>
      <c r="BF915" s="126"/>
      <c r="BG915" s="126"/>
      <c r="BH915" s="281"/>
      <c r="BI915" s="218"/>
      <c r="BJ915" s="126"/>
      <c r="BK915" s="217"/>
      <c r="BL915" s="218"/>
      <c r="BM915" s="126"/>
      <c r="BN915" s="126"/>
      <c r="BO915" s="218"/>
      <c r="BP915" s="126"/>
      <c r="BQ915" s="126"/>
      <c r="BR915" s="126"/>
      <c r="BS915" s="126"/>
      <c r="BT915" s="126"/>
      <c r="BU915" s="126"/>
      <c r="BV915" s="126"/>
      <c r="BW915" s="126"/>
      <c r="BX915" s="126"/>
      <c r="BY915" s="126"/>
      <c r="BZ915" s="126"/>
      <c r="CA915" s="126"/>
      <c r="CB915" s="126"/>
      <c r="CC915" s="126"/>
      <c r="CD915" s="126"/>
      <c r="CE915" s="218"/>
      <c r="CF915" s="126"/>
      <c r="CG915" s="126"/>
      <c r="CH915" s="126"/>
      <c r="CI915" s="126"/>
      <c r="CJ915" s="126"/>
      <c r="CK915" s="126"/>
      <c r="CL915" s="126"/>
      <c r="CM915" s="126"/>
      <c r="CN915" s="126"/>
      <c r="CO915" s="126"/>
      <c r="CP915" s="126"/>
      <c r="CQ915" s="126"/>
      <c r="CR915" s="126"/>
      <c r="CS915" s="126"/>
      <c r="CT915" s="126"/>
      <c r="CU915" s="126"/>
      <c r="CV915" s="126"/>
      <c r="CW915" s="126"/>
      <c r="CX915" s="126"/>
      <c r="CY915" s="126"/>
      <c r="CZ915" s="126"/>
      <c r="DA915" s="126"/>
      <c r="DB915" s="126"/>
      <c r="DC915" s="126"/>
      <c r="DD915" s="126"/>
      <c r="DE915" s="126"/>
      <c r="DF915" s="126"/>
      <c r="DG915" s="126"/>
      <c r="DH915" s="126"/>
      <c r="DI915" s="126"/>
      <c r="DJ915" s="126"/>
      <c r="DK915" s="126"/>
      <c r="DL915" s="126"/>
      <c r="DM915" s="126"/>
      <c r="DN915" s="126"/>
      <c r="DO915" s="126"/>
      <c r="DP915" s="126"/>
      <c r="DQ915" s="126"/>
      <c r="DR915" s="126"/>
      <c r="DS915" s="126"/>
      <c r="DT915" s="126"/>
      <c r="DU915" s="126"/>
      <c r="DV915" s="126"/>
      <c r="DW915" s="126"/>
      <c r="DX915" s="126"/>
      <c r="DY915" s="126"/>
      <c r="DZ915" s="126"/>
      <c r="EA915" s="126"/>
      <c r="EB915" s="126"/>
      <c r="EC915" s="126"/>
      <c r="ED915" s="126"/>
      <c r="EE915" s="126"/>
      <c r="EF915" s="126"/>
      <c r="EG915" s="126"/>
      <c r="EH915" s="126"/>
      <c r="EI915" s="126"/>
      <c r="EJ915" s="126"/>
      <c r="EK915" s="126"/>
      <c r="EL915" s="126"/>
      <c r="EM915" s="126"/>
      <c r="EN915" s="126"/>
      <c r="EO915" s="126"/>
      <c r="EP915" s="126"/>
      <c r="EQ915" s="126"/>
      <c r="ER915" s="126"/>
      <c r="ES915" s="126"/>
      <c r="ET915" s="126"/>
      <c r="EU915" s="126"/>
      <c r="EV915" s="126"/>
      <c r="EW915" s="126"/>
      <c r="EX915" s="126"/>
      <c r="EY915" s="126"/>
      <c r="EZ915" s="126"/>
      <c r="FA915" s="126"/>
      <c r="FB915" s="126"/>
      <c r="FC915" s="126"/>
      <c r="FD915" s="126"/>
      <c r="FE915" s="126"/>
      <c r="FF915" s="126"/>
      <c r="FG915" s="126"/>
      <c r="FH915" s="126"/>
      <c r="FI915" s="126"/>
      <c r="FJ915" s="126"/>
      <c r="FK915" s="126"/>
      <c r="FL915" s="126"/>
      <c r="FM915" s="126"/>
      <c r="FN915" s="126"/>
      <c r="FO915" s="126"/>
      <c r="FP915" s="126"/>
      <c r="FQ915" s="126"/>
      <c r="FR915" s="126"/>
      <c r="FS915" s="126"/>
      <c r="FT915" s="126"/>
      <c r="FU915" s="126"/>
      <c r="FV915" s="126"/>
      <c r="FW915" s="126"/>
      <c r="FX915" s="126"/>
      <c r="FY915" s="126"/>
      <c r="FZ915" s="126"/>
      <c r="GA915" s="126"/>
      <c r="GB915" s="126"/>
      <c r="GC915" s="126"/>
      <c r="GD915" s="126"/>
      <c r="GE915" s="282"/>
      <c r="GF915" s="282"/>
      <c r="GG915" s="282"/>
      <c r="GH915" s="282"/>
      <c r="GI915" s="282"/>
      <c r="GJ915" s="282"/>
      <c r="GK915" s="282"/>
      <c r="GL915" s="126"/>
      <c r="GM915" s="126"/>
      <c r="GN915" s="126"/>
      <c r="GO915" s="283"/>
      <c r="GP915" s="283"/>
      <c r="GQ915" s="283"/>
      <c r="GR915" s="283"/>
      <c r="HA915" s="283"/>
      <c r="HB915" s="283"/>
      <c r="HC915" s="283"/>
    </row>
    <row r="916" spans="1:211" s="242" customFormat="1" x14ac:dyDescent="0.25">
      <c r="A916" s="110"/>
      <c r="B916" s="205"/>
      <c r="C916" s="126"/>
      <c r="D916" s="205"/>
      <c r="E916" s="207"/>
      <c r="F916" s="215"/>
      <c r="G916" s="215"/>
      <c r="H916" s="215"/>
      <c r="I916" s="215"/>
      <c r="J916" s="215"/>
      <c r="K916" s="215"/>
      <c r="L916" s="215"/>
      <c r="M916" s="215"/>
      <c r="N916" s="215"/>
      <c r="O916" s="215"/>
      <c r="P916" s="215"/>
      <c r="Q916" s="215"/>
      <c r="R916" s="215"/>
      <c r="S916" s="215"/>
      <c r="T916" s="215"/>
      <c r="U916" s="215"/>
      <c r="V916" s="215"/>
      <c r="W916" s="215"/>
      <c r="Y916" s="215"/>
      <c r="Z916" s="215"/>
      <c r="AA916" s="126"/>
      <c r="AB916" s="205"/>
      <c r="AC916" s="205"/>
      <c r="AD916" s="126"/>
      <c r="AE916" s="126"/>
      <c r="AF916" s="126"/>
      <c r="AG916" s="126"/>
      <c r="AH916" s="126"/>
      <c r="AI916" s="126"/>
      <c r="AJ916" s="205"/>
      <c r="AK916" s="205"/>
      <c r="AL916" s="126"/>
      <c r="AM916" s="126"/>
      <c r="AN916" s="205"/>
      <c r="AO916" s="205"/>
      <c r="AP916" s="126"/>
      <c r="AQ916" s="126"/>
      <c r="AR916" s="126"/>
      <c r="AS916" s="126"/>
      <c r="AT916" s="126"/>
      <c r="AU916" s="126"/>
      <c r="AV916" s="126"/>
      <c r="AW916" s="126"/>
      <c r="AX916" s="126"/>
      <c r="AY916" s="126"/>
      <c r="AZ916" s="126"/>
      <c r="BA916" s="126"/>
      <c r="BB916" s="126"/>
      <c r="BC916" s="126"/>
      <c r="BD916" s="126"/>
      <c r="BE916" s="126"/>
      <c r="BF916" s="126"/>
      <c r="BG916" s="126"/>
      <c r="BH916" s="281"/>
      <c r="BI916" s="218"/>
      <c r="BJ916" s="126"/>
      <c r="BK916" s="217"/>
      <c r="BL916" s="218"/>
      <c r="BM916" s="126"/>
      <c r="BN916" s="126"/>
      <c r="BO916" s="218"/>
      <c r="BP916" s="126"/>
      <c r="BQ916" s="126"/>
      <c r="BR916" s="126"/>
      <c r="BS916" s="126"/>
      <c r="BT916" s="126"/>
      <c r="BU916" s="126"/>
      <c r="BV916" s="126"/>
      <c r="BW916" s="126"/>
      <c r="BX916" s="126"/>
      <c r="BY916" s="126"/>
      <c r="BZ916" s="126"/>
      <c r="CA916" s="126"/>
      <c r="CB916" s="126"/>
      <c r="CC916" s="126"/>
      <c r="CD916" s="126"/>
      <c r="CE916" s="218"/>
      <c r="CF916" s="126"/>
      <c r="CG916" s="126"/>
      <c r="CH916" s="126"/>
      <c r="CI916" s="126"/>
      <c r="CJ916" s="126"/>
      <c r="CK916" s="126"/>
      <c r="CL916" s="126"/>
      <c r="CM916" s="126"/>
      <c r="CN916" s="126"/>
      <c r="CO916" s="126"/>
      <c r="CP916" s="126"/>
      <c r="CQ916" s="126"/>
      <c r="CR916" s="126"/>
      <c r="CS916" s="126"/>
      <c r="CT916" s="126"/>
      <c r="CU916" s="126"/>
      <c r="CV916" s="126"/>
      <c r="CW916" s="126"/>
      <c r="CX916" s="126"/>
      <c r="CY916" s="126"/>
      <c r="CZ916" s="126"/>
      <c r="DA916" s="126"/>
      <c r="DB916" s="126"/>
      <c r="DC916" s="126"/>
      <c r="DD916" s="126"/>
      <c r="DE916" s="126"/>
      <c r="DF916" s="126"/>
      <c r="DG916" s="126"/>
      <c r="DH916" s="126"/>
      <c r="DI916" s="126"/>
      <c r="DJ916" s="126"/>
      <c r="DK916" s="126"/>
      <c r="DL916" s="126"/>
      <c r="DM916" s="126"/>
      <c r="DN916" s="126"/>
      <c r="DO916" s="126"/>
      <c r="DP916" s="126"/>
      <c r="DQ916" s="126"/>
      <c r="DR916" s="126"/>
      <c r="DS916" s="126"/>
      <c r="DT916" s="126"/>
      <c r="DU916" s="126"/>
      <c r="DV916" s="126"/>
      <c r="DW916" s="126"/>
      <c r="DX916" s="126"/>
      <c r="DY916" s="126"/>
      <c r="DZ916" s="126"/>
      <c r="EA916" s="126"/>
      <c r="EB916" s="126"/>
      <c r="EC916" s="126"/>
      <c r="ED916" s="126"/>
      <c r="EE916" s="126"/>
      <c r="EF916" s="126"/>
      <c r="EG916" s="126"/>
      <c r="EH916" s="126"/>
      <c r="EI916" s="126"/>
      <c r="EJ916" s="126"/>
      <c r="EK916" s="126"/>
      <c r="EL916" s="126"/>
      <c r="EM916" s="126"/>
      <c r="EN916" s="126"/>
      <c r="EO916" s="126"/>
      <c r="EP916" s="126"/>
      <c r="EQ916" s="126"/>
      <c r="ER916" s="126"/>
      <c r="ES916" s="126"/>
      <c r="ET916" s="126"/>
      <c r="EU916" s="126"/>
      <c r="EV916" s="126"/>
      <c r="EW916" s="126"/>
      <c r="EX916" s="126"/>
      <c r="EY916" s="126"/>
      <c r="EZ916" s="126"/>
      <c r="FA916" s="126"/>
      <c r="FB916" s="126"/>
      <c r="FC916" s="126"/>
      <c r="FD916" s="126"/>
      <c r="FE916" s="126"/>
      <c r="FF916" s="126"/>
      <c r="FG916" s="126"/>
      <c r="FH916" s="126"/>
      <c r="FI916" s="126"/>
      <c r="FJ916" s="126"/>
      <c r="FK916" s="126"/>
      <c r="FL916" s="126"/>
      <c r="FM916" s="126"/>
      <c r="FN916" s="126"/>
      <c r="FO916" s="126"/>
      <c r="FP916" s="126"/>
      <c r="FQ916" s="126"/>
      <c r="FR916" s="126"/>
      <c r="FS916" s="126"/>
      <c r="FT916" s="126"/>
      <c r="FU916" s="126"/>
      <c r="FV916" s="126"/>
      <c r="FW916" s="126"/>
      <c r="FX916" s="126"/>
      <c r="FY916" s="126"/>
      <c r="FZ916" s="126"/>
      <c r="GA916" s="126"/>
      <c r="GB916" s="126"/>
      <c r="GC916" s="126"/>
      <c r="GD916" s="126"/>
      <c r="GE916" s="282"/>
      <c r="GF916" s="282"/>
      <c r="GG916" s="282"/>
      <c r="GH916" s="282"/>
      <c r="GI916" s="282"/>
      <c r="GJ916" s="282"/>
      <c r="GK916" s="282"/>
      <c r="GL916" s="126"/>
      <c r="GM916" s="126"/>
      <c r="GN916" s="126"/>
      <c r="GO916" s="283"/>
      <c r="GP916" s="283"/>
      <c r="GQ916" s="283"/>
      <c r="GR916" s="283"/>
      <c r="HA916" s="283"/>
      <c r="HB916" s="283"/>
      <c r="HC916" s="283"/>
    </row>
    <row r="917" spans="1:211" s="242" customFormat="1" x14ac:dyDescent="0.25">
      <c r="A917" s="110"/>
      <c r="B917" s="205"/>
      <c r="C917" s="126"/>
      <c r="D917" s="205"/>
      <c r="E917" s="207"/>
      <c r="F917" s="215"/>
      <c r="G917" s="215"/>
      <c r="H917" s="215"/>
      <c r="I917" s="215"/>
      <c r="J917" s="215"/>
      <c r="K917" s="215"/>
      <c r="L917" s="215"/>
      <c r="M917" s="215"/>
      <c r="N917" s="215"/>
      <c r="O917" s="215"/>
      <c r="P917" s="215"/>
      <c r="Q917" s="215"/>
      <c r="R917" s="215"/>
      <c r="S917" s="215"/>
      <c r="T917" s="215"/>
      <c r="U917" s="215"/>
      <c r="V917" s="215"/>
      <c r="W917" s="215"/>
      <c r="Y917" s="215"/>
      <c r="Z917" s="215"/>
      <c r="AA917" s="126"/>
      <c r="AB917" s="205"/>
      <c r="AC917" s="205"/>
      <c r="AD917" s="126"/>
      <c r="AE917" s="126"/>
      <c r="AF917" s="126"/>
      <c r="AG917" s="126"/>
      <c r="AH917" s="126"/>
      <c r="AI917" s="126"/>
      <c r="AJ917" s="205"/>
      <c r="AK917" s="205"/>
      <c r="AL917" s="126"/>
      <c r="AM917" s="126"/>
      <c r="AN917" s="205"/>
      <c r="AO917" s="205"/>
      <c r="AP917" s="126"/>
      <c r="AQ917" s="126"/>
      <c r="AR917" s="126"/>
      <c r="AS917" s="126"/>
      <c r="AT917" s="126"/>
      <c r="AU917" s="126"/>
      <c r="AV917" s="126"/>
      <c r="AW917" s="126"/>
      <c r="AX917" s="126"/>
      <c r="AY917" s="126"/>
      <c r="AZ917" s="126"/>
      <c r="BA917" s="126"/>
      <c r="BB917" s="126"/>
      <c r="BC917" s="126"/>
      <c r="BD917" s="126"/>
      <c r="BE917" s="126"/>
      <c r="BF917" s="126"/>
      <c r="BG917" s="126"/>
      <c r="BH917" s="281"/>
      <c r="BI917" s="218"/>
      <c r="BJ917" s="126"/>
      <c r="BK917" s="217"/>
      <c r="BL917" s="218"/>
      <c r="BM917" s="126"/>
      <c r="BN917" s="126"/>
      <c r="BO917" s="218"/>
      <c r="BP917" s="126"/>
      <c r="BQ917" s="126"/>
      <c r="BR917" s="126"/>
      <c r="BS917" s="126"/>
      <c r="BT917" s="126"/>
      <c r="BU917" s="126"/>
      <c r="BV917" s="126"/>
      <c r="BW917" s="126"/>
      <c r="BX917" s="126"/>
      <c r="BY917" s="126"/>
      <c r="BZ917" s="126"/>
      <c r="CA917" s="126"/>
      <c r="CB917" s="126"/>
      <c r="CC917" s="126"/>
      <c r="CD917" s="126"/>
      <c r="CE917" s="218"/>
      <c r="CF917" s="126"/>
      <c r="CG917" s="126"/>
      <c r="CH917" s="126"/>
      <c r="CI917" s="126"/>
      <c r="CJ917" s="126"/>
      <c r="CK917" s="126"/>
      <c r="CL917" s="126"/>
      <c r="CM917" s="126"/>
      <c r="CN917" s="126"/>
      <c r="CO917" s="126"/>
      <c r="CP917" s="126"/>
      <c r="CQ917" s="126"/>
      <c r="CR917" s="126"/>
      <c r="CS917" s="126"/>
      <c r="CT917" s="126"/>
      <c r="CU917" s="126"/>
      <c r="CV917" s="126"/>
      <c r="CW917" s="126"/>
      <c r="CX917" s="126"/>
      <c r="CY917" s="126"/>
      <c r="CZ917" s="126"/>
      <c r="DA917" s="126"/>
      <c r="DB917" s="126"/>
      <c r="DC917" s="126"/>
      <c r="DD917" s="126"/>
      <c r="DE917" s="126"/>
      <c r="DF917" s="126"/>
      <c r="DG917" s="126"/>
      <c r="DH917" s="126"/>
      <c r="DI917" s="126"/>
      <c r="DJ917" s="126"/>
      <c r="DK917" s="126"/>
      <c r="DL917" s="126"/>
      <c r="DM917" s="126"/>
      <c r="DN917" s="126"/>
      <c r="DO917" s="126"/>
      <c r="DP917" s="126"/>
      <c r="DQ917" s="126"/>
      <c r="DR917" s="126"/>
      <c r="DS917" s="126"/>
      <c r="DT917" s="126"/>
      <c r="DU917" s="126"/>
      <c r="DV917" s="126"/>
      <c r="DW917" s="126"/>
      <c r="DX917" s="126"/>
      <c r="DY917" s="126"/>
      <c r="DZ917" s="126"/>
      <c r="EA917" s="126"/>
      <c r="EB917" s="126"/>
      <c r="EC917" s="126"/>
      <c r="ED917" s="126"/>
      <c r="EE917" s="126"/>
      <c r="EF917" s="126"/>
      <c r="EG917" s="126"/>
      <c r="EH917" s="126"/>
      <c r="EI917" s="126"/>
      <c r="EJ917" s="126"/>
      <c r="EK917" s="126"/>
      <c r="EL917" s="126"/>
      <c r="EM917" s="126"/>
      <c r="EN917" s="126"/>
      <c r="EO917" s="126"/>
      <c r="EP917" s="126"/>
      <c r="EQ917" s="126"/>
      <c r="ER917" s="126"/>
      <c r="ES917" s="126"/>
      <c r="ET917" s="126"/>
      <c r="EU917" s="126"/>
      <c r="EV917" s="126"/>
      <c r="EW917" s="126"/>
      <c r="EX917" s="126"/>
      <c r="EY917" s="126"/>
      <c r="EZ917" s="126"/>
      <c r="FA917" s="126"/>
      <c r="FB917" s="126"/>
      <c r="FC917" s="126"/>
      <c r="FD917" s="126"/>
      <c r="FE917" s="126"/>
      <c r="FF917" s="126"/>
      <c r="FG917" s="126"/>
      <c r="FH917" s="126"/>
      <c r="FI917" s="126"/>
      <c r="FJ917" s="126"/>
      <c r="FK917" s="126"/>
      <c r="FL917" s="126"/>
      <c r="FM917" s="126"/>
      <c r="FN917" s="126"/>
      <c r="FO917" s="126"/>
      <c r="FP917" s="126"/>
      <c r="FQ917" s="126"/>
      <c r="FR917" s="126"/>
      <c r="FS917" s="126"/>
      <c r="FT917" s="126"/>
      <c r="FU917" s="126"/>
      <c r="FV917" s="126"/>
      <c r="FW917" s="126"/>
      <c r="FX917" s="126"/>
      <c r="FY917" s="126"/>
      <c r="FZ917" s="126"/>
      <c r="GA917" s="126"/>
      <c r="GB917" s="126"/>
      <c r="GC917" s="126"/>
      <c r="GD917" s="126"/>
      <c r="GE917" s="282"/>
      <c r="GF917" s="282"/>
      <c r="GG917" s="282"/>
      <c r="GH917" s="282"/>
      <c r="GI917" s="282"/>
      <c r="GJ917" s="282"/>
      <c r="GK917" s="282"/>
      <c r="GL917" s="126"/>
      <c r="GM917" s="126"/>
      <c r="GN917" s="126"/>
      <c r="GO917" s="283"/>
      <c r="GP917" s="283"/>
      <c r="GQ917" s="283"/>
      <c r="GR917" s="283"/>
      <c r="HA917" s="283"/>
      <c r="HB917" s="283"/>
      <c r="HC917" s="283"/>
    </row>
    <row r="918" spans="1:211" s="242" customFormat="1" x14ac:dyDescent="0.25">
      <c r="A918" s="110"/>
      <c r="B918" s="205"/>
      <c r="C918" s="126"/>
      <c r="D918" s="205"/>
      <c r="E918" s="207"/>
      <c r="F918" s="215"/>
      <c r="G918" s="215"/>
      <c r="H918" s="215"/>
      <c r="I918" s="215"/>
      <c r="J918" s="215"/>
      <c r="K918" s="215"/>
      <c r="L918" s="215"/>
      <c r="M918" s="215"/>
      <c r="N918" s="215"/>
      <c r="O918" s="215"/>
      <c r="P918" s="215"/>
      <c r="Q918" s="215"/>
      <c r="R918" s="215"/>
      <c r="S918" s="215"/>
      <c r="T918" s="215"/>
      <c r="U918" s="215"/>
      <c r="V918" s="215"/>
      <c r="W918" s="215"/>
      <c r="Y918" s="215"/>
      <c r="Z918" s="215"/>
      <c r="AA918" s="126"/>
      <c r="AB918" s="205"/>
      <c r="AC918" s="205"/>
      <c r="AD918" s="126"/>
      <c r="AE918" s="126"/>
      <c r="AF918" s="126"/>
      <c r="AG918" s="126"/>
      <c r="AH918" s="126"/>
      <c r="AI918" s="126"/>
      <c r="AJ918" s="205"/>
      <c r="AK918" s="205"/>
      <c r="AL918" s="126"/>
      <c r="AM918" s="126"/>
      <c r="AN918" s="205"/>
      <c r="AO918" s="205"/>
      <c r="AP918" s="126"/>
      <c r="AQ918" s="126"/>
      <c r="AR918" s="126"/>
      <c r="AS918" s="126"/>
      <c r="AT918" s="126"/>
      <c r="AU918" s="126"/>
      <c r="AV918" s="126"/>
      <c r="AW918" s="126"/>
      <c r="AX918" s="126"/>
      <c r="AY918" s="126"/>
      <c r="AZ918" s="126"/>
      <c r="BA918" s="126"/>
      <c r="BB918" s="126"/>
      <c r="BC918" s="126"/>
      <c r="BD918" s="126"/>
      <c r="BE918" s="126"/>
      <c r="BF918" s="126"/>
      <c r="BG918" s="126"/>
      <c r="BH918" s="281"/>
      <c r="BI918" s="218"/>
      <c r="BJ918" s="126"/>
      <c r="BK918" s="217"/>
      <c r="BL918" s="218"/>
      <c r="BM918" s="126"/>
      <c r="BN918" s="126"/>
      <c r="BO918" s="218"/>
      <c r="BP918" s="126"/>
      <c r="BQ918" s="126"/>
      <c r="BR918" s="126"/>
      <c r="BS918" s="126"/>
      <c r="BT918" s="126"/>
      <c r="BU918" s="126"/>
      <c r="BV918" s="126"/>
      <c r="BW918" s="126"/>
      <c r="BX918" s="126"/>
      <c r="BY918" s="126"/>
      <c r="BZ918" s="126"/>
      <c r="CA918" s="126"/>
      <c r="CB918" s="126"/>
      <c r="CC918" s="126"/>
      <c r="CD918" s="126"/>
      <c r="CE918" s="218"/>
      <c r="CF918" s="126"/>
      <c r="CG918" s="126"/>
      <c r="CH918" s="126"/>
      <c r="CI918" s="126"/>
      <c r="CJ918" s="126"/>
      <c r="CK918" s="126"/>
      <c r="CL918" s="126"/>
      <c r="CM918" s="126"/>
      <c r="CN918" s="126"/>
      <c r="CO918" s="126"/>
      <c r="CP918" s="126"/>
      <c r="CQ918" s="126"/>
      <c r="CR918" s="126"/>
      <c r="CS918" s="126"/>
      <c r="CT918" s="126"/>
      <c r="CU918" s="126"/>
      <c r="CV918" s="126"/>
      <c r="CW918" s="126"/>
      <c r="CX918" s="126"/>
      <c r="CY918" s="126"/>
      <c r="CZ918" s="126"/>
      <c r="DA918" s="126"/>
      <c r="DB918" s="126"/>
      <c r="DC918" s="126"/>
      <c r="DD918" s="126"/>
      <c r="DE918" s="126"/>
      <c r="DF918" s="126"/>
      <c r="DG918" s="126"/>
      <c r="DH918" s="126"/>
      <c r="DI918" s="126"/>
      <c r="DJ918" s="126"/>
      <c r="DK918" s="126"/>
      <c r="DL918" s="126"/>
      <c r="DM918" s="126"/>
      <c r="DN918" s="126"/>
      <c r="DO918" s="126"/>
      <c r="DP918" s="126"/>
      <c r="DQ918" s="126"/>
      <c r="DR918" s="126"/>
      <c r="DS918" s="126"/>
      <c r="DT918" s="126"/>
      <c r="DU918" s="126"/>
      <c r="DV918" s="126"/>
      <c r="DW918" s="126"/>
      <c r="DX918" s="126"/>
      <c r="DY918" s="126"/>
      <c r="DZ918" s="126"/>
      <c r="EA918" s="126"/>
      <c r="EB918" s="126"/>
      <c r="EC918" s="126"/>
      <c r="ED918" s="126"/>
      <c r="EE918" s="126"/>
      <c r="EF918" s="126"/>
      <c r="EG918" s="126"/>
      <c r="EH918" s="126"/>
      <c r="EI918" s="126"/>
      <c r="EJ918" s="126"/>
      <c r="EK918" s="126"/>
      <c r="EL918" s="126"/>
      <c r="EM918" s="126"/>
      <c r="EN918" s="126"/>
      <c r="EO918" s="126"/>
      <c r="EP918" s="126"/>
      <c r="EQ918" s="126"/>
      <c r="ER918" s="126"/>
      <c r="ES918" s="126"/>
      <c r="ET918" s="126"/>
      <c r="EU918" s="126"/>
      <c r="EV918" s="126"/>
      <c r="EW918" s="126"/>
      <c r="EX918" s="126"/>
      <c r="EY918" s="126"/>
      <c r="EZ918" s="126"/>
      <c r="FA918" s="126"/>
      <c r="FB918" s="126"/>
      <c r="FC918" s="126"/>
      <c r="FD918" s="126"/>
      <c r="FE918" s="126"/>
      <c r="FF918" s="126"/>
      <c r="FG918" s="126"/>
      <c r="FH918" s="126"/>
      <c r="FI918" s="126"/>
      <c r="FJ918" s="126"/>
      <c r="FK918" s="126"/>
      <c r="FL918" s="126"/>
      <c r="FM918" s="126"/>
      <c r="FN918" s="126"/>
      <c r="FO918" s="126"/>
      <c r="FP918" s="126"/>
      <c r="FQ918" s="126"/>
      <c r="FR918" s="126"/>
      <c r="FS918" s="126"/>
      <c r="FT918" s="126"/>
      <c r="FU918" s="126"/>
      <c r="FV918" s="126"/>
      <c r="FW918" s="126"/>
      <c r="FX918" s="126"/>
      <c r="FY918" s="126"/>
      <c r="FZ918" s="126"/>
      <c r="GA918" s="126"/>
      <c r="GB918" s="126"/>
      <c r="GC918" s="126"/>
      <c r="GD918" s="126"/>
      <c r="GE918" s="282"/>
      <c r="GF918" s="282"/>
      <c r="GG918" s="282"/>
      <c r="GH918" s="282"/>
      <c r="GI918" s="282"/>
      <c r="GJ918" s="282"/>
      <c r="GK918" s="282"/>
      <c r="GL918" s="126"/>
      <c r="GM918" s="126"/>
      <c r="GN918" s="126"/>
      <c r="GO918" s="283"/>
      <c r="GP918" s="283"/>
      <c r="GQ918" s="283"/>
      <c r="GR918" s="283"/>
      <c r="HA918" s="283"/>
      <c r="HB918" s="283"/>
      <c r="HC918" s="283"/>
    </row>
    <row r="919" spans="1:211" x14ac:dyDescent="0.25">
      <c r="A919" s="110"/>
      <c r="B919" s="110"/>
      <c r="C919" s="107"/>
      <c r="D919" s="280"/>
      <c r="E919" s="109"/>
      <c r="F919" s="107"/>
      <c r="G919" s="107"/>
      <c r="H919" s="107"/>
      <c r="I919" s="107"/>
      <c r="J919" s="107"/>
      <c r="K919" s="107"/>
      <c r="L919" s="107"/>
      <c r="M919" s="107"/>
      <c r="N919" s="107"/>
      <c r="O919" s="107"/>
      <c r="P919" s="107"/>
      <c r="Q919" s="107"/>
      <c r="R919" s="107"/>
      <c r="S919" s="107"/>
      <c r="T919" s="107"/>
      <c r="U919" s="107"/>
      <c r="V919" s="107"/>
      <c r="W919" s="107"/>
      <c r="Y919" s="107"/>
      <c r="Z919" s="107"/>
      <c r="AA919" s="107"/>
      <c r="AB919" s="110"/>
      <c r="AC919" s="110"/>
      <c r="AD919" s="126"/>
      <c r="AE919" s="107"/>
      <c r="AF919" s="107"/>
      <c r="AG919" s="107"/>
      <c r="AH919" s="107"/>
      <c r="AI919" s="107"/>
      <c r="AJ919" s="110"/>
      <c r="AK919" s="110"/>
      <c r="AL919" s="107"/>
      <c r="AM919" s="107"/>
      <c r="AN919" s="110"/>
      <c r="AO919" s="110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237"/>
      <c r="BI919" s="111"/>
      <c r="BJ919" s="107"/>
      <c r="BK919" s="112"/>
      <c r="BL919" s="111"/>
      <c r="BM919" s="107"/>
      <c r="BN919" s="107"/>
      <c r="BO919" s="111"/>
      <c r="BP919" s="107"/>
      <c r="BQ919" s="107"/>
      <c r="BR919" s="107"/>
      <c r="BS919" s="107"/>
      <c r="BT919" s="107"/>
      <c r="BU919" s="107"/>
      <c r="BV919" s="107"/>
      <c r="BW919" s="107"/>
      <c r="BX919" s="107"/>
      <c r="BY919" s="107"/>
      <c r="BZ919" s="107"/>
      <c r="CA919" s="107"/>
      <c r="CB919" s="107"/>
      <c r="CC919" s="107"/>
      <c r="CD919" s="107"/>
      <c r="CE919" s="111"/>
      <c r="CF919" s="107"/>
      <c r="CG919" s="107"/>
      <c r="CH919" s="107"/>
      <c r="CI919" s="107"/>
      <c r="CJ919" s="107"/>
      <c r="CK919" s="107"/>
      <c r="CL919" s="107"/>
      <c r="CM919" s="107"/>
      <c r="CN919" s="107"/>
      <c r="CO919" s="107"/>
      <c r="CP919" s="107"/>
      <c r="CQ919" s="107"/>
      <c r="CR919" s="107"/>
      <c r="CS919" s="107"/>
      <c r="CT919" s="107"/>
      <c r="CU919" s="107"/>
      <c r="CV919" s="107"/>
      <c r="CW919" s="107"/>
      <c r="CX919" s="107"/>
      <c r="CY919" s="107"/>
      <c r="CZ919" s="107"/>
      <c r="DA919" s="107"/>
      <c r="DB919" s="107"/>
      <c r="DC919" s="107"/>
      <c r="DD919" s="107"/>
      <c r="DE919" s="107"/>
      <c r="DF919" s="107"/>
      <c r="DG919" s="107"/>
      <c r="DH919" s="107"/>
      <c r="DI919" s="107"/>
      <c r="DJ919" s="107"/>
      <c r="DK919" s="107"/>
      <c r="DL919" s="107"/>
      <c r="DM919" s="107"/>
      <c r="DN919" s="107"/>
      <c r="DO919" s="107"/>
      <c r="DP919" s="107"/>
      <c r="DQ919" s="107"/>
      <c r="DR919" s="107"/>
      <c r="DS919" s="107"/>
      <c r="DT919" s="107"/>
      <c r="DU919" s="107"/>
      <c r="DV919" s="107"/>
      <c r="DW919" s="107"/>
      <c r="DX919" s="107"/>
      <c r="DY919" s="107"/>
      <c r="DZ919" s="107"/>
      <c r="EA919" s="107"/>
      <c r="EB919" s="107"/>
      <c r="EC919" s="107"/>
      <c r="ED919" s="107"/>
      <c r="EE919" s="107"/>
      <c r="EF919" s="107"/>
      <c r="EG919" s="107"/>
      <c r="EH919" s="107"/>
      <c r="EI919" s="107"/>
      <c r="EJ919" s="107"/>
      <c r="EK919" s="107"/>
      <c r="EL919" s="107"/>
      <c r="EM919" s="107"/>
      <c r="EN919" s="107"/>
      <c r="EO919" s="107"/>
      <c r="EP919" s="107"/>
      <c r="EQ919" s="107"/>
      <c r="ER919" s="107"/>
      <c r="ES919" s="107"/>
      <c r="ET919" s="107"/>
      <c r="EU919" s="107"/>
      <c r="EV919" s="107"/>
      <c r="EW919" s="107"/>
      <c r="EX919" s="107"/>
      <c r="EY919" s="107"/>
      <c r="EZ919" s="107"/>
      <c r="FA919" s="107"/>
      <c r="FB919" s="107"/>
      <c r="FC919" s="107"/>
      <c r="FD919" s="107"/>
      <c r="FE919" s="107"/>
      <c r="FF919" s="107"/>
      <c r="FG919" s="107"/>
      <c r="FH919" s="107"/>
      <c r="FI919" s="107"/>
      <c r="FJ919" s="107"/>
      <c r="FK919" s="107"/>
      <c r="FL919" s="107"/>
      <c r="FM919" s="107"/>
      <c r="FN919" s="107"/>
      <c r="FO919" s="107"/>
      <c r="FP919" s="107"/>
      <c r="FQ919" s="107"/>
      <c r="FR919" s="107"/>
      <c r="FS919" s="107"/>
      <c r="FT919" s="107"/>
      <c r="FU919" s="107"/>
      <c r="FV919" s="107"/>
      <c r="FW919" s="107"/>
      <c r="FX919" s="107"/>
      <c r="FY919" s="107"/>
      <c r="FZ919" s="107"/>
      <c r="GA919" s="107"/>
      <c r="GB919" s="107"/>
      <c r="GC919" s="107"/>
      <c r="GD919" s="107"/>
      <c r="GE919" s="113"/>
      <c r="GF919" s="113"/>
      <c r="GG919" s="113"/>
      <c r="GH919" s="113"/>
      <c r="GI919" s="113"/>
      <c r="GJ919" s="113"/>
      <c r="GK919" s="113"/>
      <c r="GL919" s="53"/>
      <c r="GM919" s="53"/>
      <c r="GN919" s="53"/>
    </row>
    <row r="920" spans="1:211" x14ac:dyDescent="0.25">
      <c r="K920" s="53"/>
      <c r="L920" s="53"/>
      <c r="S920" s="53"/>
      <c r="T920" s="53"/>
      <c r="W920" s="53"/>
      <c r="AD920" s="126"/>
      <c r="AJ920" s="52"/>
      <c r="AK920" s="52"/>
      <c r="AN920" s="52"/>
      <c r="AO920" s="52"/>
      <c r="AP920" s="53"/>
      <c r="AQ920" s="53"/>
      <c r="AS920" s="53"/>
      <c r="AT920" s="53"/>
      <c r="AW920" s="53"/>
      <c r="BI920" s="271"/>
      <c r="BK920" s="273"/>
      <c r="BL920" s="271"/>
      <c r="BM920" s="53"/>
      <c r="BO920" s="271"/>
      <c r="CE920" s="271"/>
      <c r="FM920" s="53"/>
      <c r="FN920" s="53"/>
      <c r="FR920" s="53"/>
      <c r="FS920" s="53"/>
      <c r="FT920" s="53"/>
      <c r="FU920" s="53"/>
      <c r="FV920" s="53"/>
      <c r="FW920" s="53"/>
      <c r="FX920" s="53"/>
      <c r="FY920" s="53"/>
      <c r="FZ920" s="53"/>
      <c r="GA920" s="53"/>
      <c r="GB920" s="53"/>
      <c r="GC920" s="53"/>
      <c r="GD920" s="53"/>
      <c r="GE920" s="270"/>
      <c r="GF920" s="270"/>
      <c r="GG920" s="270"/>
      <c r="GH920" s="270"/>
      <c r="GI920" s="270"/>
      <c r="GJ920" s="270"/>
      <c r="GK920" s="270"/>
      <c r="GL920" s="53"/>
      <c r="GM920" s="53"/>
      <c r="GN920" s="53"/>
    </row>
    <row r="921" spans="1:211" x14ac:dyDescent="0.25">
      <c r="K921" s="53"/>
      <c r="L921" s="53"/>
      <c r="S921" s="53"/>
      <c r="T921" s="53"/>
      <c r="W921" s="53"/>
      <c r="AD921" s="126"/>
      <c r="AJ921" s="52"/>
      <c r="AK921" s="52"/>
      <c r="AN921" s="52"/>
      <c r="AO921" s="52"/>
      <c r="AP921" s="53"/>
      <c r="AQ921" s="53"/>
      <c r="AS921" s="53"/>
      <c r="AT921" s="53"/>
      <c r="AW921" s="53"/>
      <c r="BI921" s="271"/>
      <c r="BK921" s="273"/>
      <c r="BL921" s="271"/>
      <c r="BM921" s="53"/>
      <c r="BO921" s="271"/>
      <c r="CE921" s="271"/>
      <c r="FM921" s="53"/>
      <c r="FN921" s="53"/>
      <c r="FR921" s="53"/>
      <c r="FS921" s="53"/>
      <c r="FT921" s="53"/>
      <c r="FU921" s="53"/>
      <c r="FV921" s="53"/>
      <c r="FW921" s="53"/>
      <c r="FX921" s="53"/>
      <c r="FY921" s="53"/>
      <c r="FZ921" s="53"/>
      <c r="GA921" s="53"/>
      <c r="GB921" s="53"/>
      <c r="GC921" s="53"/>
      <c r="GD921" s="53"/>
      <c r="GE921" s="270"/>
      <c r="GF921" s="270"/>
      <c r="GG921" s="270"/>
      <c r="GH921" s="270"/>
      <c r="GI921" s="270"/>
      <c r="GJ921" s="270"/>
      <c r="GK921" s="270"/>
      <c r="GL921" s="53"/>
      <c r="GM921" s="53"/>
      <c r="GN921" s="53"/>
    </row>
    <row r="922" spans="1:211" x14ac:dyDescent="0.25">
      <c r="K922" s="53"/>
      <c r="L922" s="53"/>
      <c r="S922" s="53"/>
      <c r="T922" s="53"/>
      <c r="W922" s="53"/>
      <c r="AD922" s="126"/>
      <c r="AJ922" s="52"/>
      <c r="AK922" s="52"/>
      <c r="AN922" s="52"/>
      <c r="AO922" s="52"/>
      <c r="AP922" s="53"/>
      <c r="AQ922" s="53"/>
      <c r="AS922" s="53"/>
      <c r="AT922" s="53"/>
      <c r="AW922" s="53"/>
      <c r="BI922" s="271"/>
      <c r="BK922" s="273"/>
      <c r="BL922" s="271"/>
      <c r="BM922" s="53"/>
      <c r="BO922" s="271"/>
      <c r="CE922" s="271"/>
      <c r="FM922" s="53"/>
      <c r="FN922" s="53"/>
      <c r="FR922" s="53"/>
      <c r="FS922" s="53"/>
      <c r="FT922" s="53"/>
      <c r="FU922" s="53"/>
      <c r="FV922" s="53"/>
      <c r="FW922" s="53"/>
      <c r="FX922" s="53"/>
      <c r="FY922" s="53"/>
      <c r="FZ922" s="53"/>
      <c r="GA922" s="53"/>
      <c r="GB922" s="53"/>
      <c r="GC922" s="53"/>
      <c r="GD922" s="53"/>
      <c r="GE922" s="270"/>
      <c r="GF922" s="270"/>
      <c r="GG922" s="270"/>
      <c r="GH922" s="270"/>
      <c r="GI922" s="270"/>
      <c r="GJ922" s="270"/>
      <c r="GK922" s="270"/>
      <c r="GL922" s="53"/>
      <c r="GM922" s="53"/>
      <c r="GN922" s="53"/>
    </row>
    <row r="923" spans="1:211" x14ac:dyDescent="0.25">
      <c r="K923" s="53"/>
      <c r="L923" s="53"/>
      <c r="S923" s="53"/>
      <c r="T923" s="53"/>
      <c r="W923" s="53"/>
      <c r="AD923" s="126"/>
      <c r="AJ923" s="52"/>
      <c r="AK923" s="52"/>
      <c r="AN923" s="52"/>
      <c r="AO923" s="52"/>
      <c r="AP923" s="53"/>
      <c r="AQ923" s="53"/>
      <c r="AS923" s="53"/>
      <c r="AT923" s="53"/>
      <c r="AW923" s="53"/>
      <c r="BI923" s="271"/>
      <c r="BK923" s="273"/>
      <c r="BL923" s="271"/>
      <c r="BM923" s="53"/>
      <c r="BO923" s="271"/>
      <c r="CE923" s="271"/>
      <c r="FM923" s="53"/>
      <c r="FN923" s="53"/>
      <c r="FR923" s="53"/>
      <c r="FS923" s="53"/>
      <c r="FT923" s="53"/>
      <c r="FU923" s="53"/>
      <c r="FV923" s="53"/>
      <c r="FW923" s="53"/>
      <c r="FX923" s="53"/>
      <c r="FY923" s="53"/>
      <c r="FZ923" s="53"/>
      <c r="GA923" s="53"/>
      <c r="GB923" s="53"/>
      <c r="GC923" s="53"/>
      <c r="GD923" s="53"/>
      <c r="GE923" s="270"/>
      <c r="GF923" s="270"/>
      <c r="GG923" s="270"/>
      <c r="GH923" s="270"/>
      <c r="GI923" s="270"/>
      <c r="GJ923" s="270"/>
      <c r="GK923" s="270"/>
      <c r="GL923" s="53"/>
      <c r="GM923" s="53"/>
      <c r="GN923" s="53"/>
    </row>
    <row r="924" spans="1:211" x14ac:dyDescent="0.25">
      <c r="K924" s="53"/>
      <c r="L924" s="53"/>
      <c r="S924" s="53"/>
      <c r="T924" s="53"/>
      <c r="W924" s="53"/>
      <c r="AD924" s="126"/>
      <c r="AJ924" s="52"/>
      <c r="AK924" s="52"/>
      <c r="AN924" s="52"/>
      <c r="AO924" s="52"/>
      <c r="AP924" s="53"/>
      <c r="AQ924" s="53"/>
      <c r="AS924" s="53"/>
      <c r="AT924" s="53"/>
      <c r="AW924" s="53"/>
      <c r="BI924" s="271"/>
      <c r="BK924" s="273"/>
      <c r="BL924" s="271"/>
      <c r="BM924" s="53"/>
      <c r="BO924" s="271"/>
      <c r="CE924" s="271"/>
      <c r="FM924" s="53"/>
      <c r="FN924" s="53"/>
      <c r="FR924" s="53"/>
      <c r="FS924" s="53"/>
      <c r="FT924" s="53"/>
      <c r="FU924" s="53"/>
      <c r="FV924" s="53"/>
      <c r="FW924" s="53"/>
      <c r="FX924" s="53"/>
      <c r="FY924" s="53"/>
      <c r="FZ924" s="53"/>
      <c r="GA924" s="53"/>
      <c r="GB924" s="53"/>
      <c r="GC924" s="53"/>
      <c r="GD924" s="53"/>
      <c r="GE924" s="270"/>
      <c r="GF924" s="270"/>
      <c r="GG924" s="270"/>
      <c r="GH924" s="270"/>
      <c r="GI924" s="270"/>
      <c r="GJ924" s="270"/>
      <c r="GK924" s="270"/>
      <c r="GL924" s="53"/>
      <c r="GM924" s="53"/>
      <c r="GN924" s="53"/>
    </row>
    <row r="925" spans="1:211" x14ac:dyDescent="0.25">
      <c r="K925" s="53"/>
      <c r="L925" s="53"/>
      <c r="S925" s="53"/>
      <c r="T925" s="53"/>
      <c r="W925" s="53"/>
      <c r="AD925" s="126"/>
      <c r="AJ925" s="52"/>
      <c r="AK925" s="52"/>
      <c r="AN925" s="52"/>
      <c r="AO925" s="52"/>
      <c r="AP925" s="53"/>
      <c r="AQ925" s="53"/>
      <c r="AS925" s="53"/>
      <c r="AT925" s="53"/>
      <c r="AW925" s="53"/>
      <c r="BI925" s="271"/>
      <c r="BK925" s="273"/>
      <c r="BL925" s="271"/>
      <c r="BM925" s="53"/>
      <c r="BO925" s="271"/>
      <c r="CE925" s="271"/>
      <c r="FM925" s="53"/>
      <c r="FN925" s="53"/>
      <c r="FR925" s="53"/>
      <c r="FS925" s="53"/>
      <c r="FT925" s="53"/>
      <c r="FU925" s="53"/>
      <c r="FV925" s="53"/>
      <c r="FW925" s="53"/>
      <c r="FX925" s="53"/>
      <c r="FY925" s="53"/>
      <c r="FZ925" s="53"/>
      <c r="GA925" s="53"/>
      <c r="GB925" s="53"/>
      <c r="GC925" s="53"/>
      <c r="GD925" s="53"/>
      <c r="GE925" s="270"/>
      <c r="GF925" s="270"/>
      <c r="GG925" s="270"/>
      <c r="GH925" s="270"/>
      <c r="GI925" s="270"/>
      <c r="GJ925" s="270"/>
      <c r="GK925" s="270"/>
      <c r="GL925" s="53"/>
      <c r="GM925" s="53"/>
      <c r="GN925" s="53"/>
    </row>
    <row r="926" spans="1:211" x14ac:dyDescent="0.25">
      <c r="K926" s="53"/>
      <c r="L926" s="53"/>
      <c r="S926" s="53"/>
      <c r="T926" s="53"/>
      <c r="W926" s="53"/>
      <c r="AD926" s="126"/>
      <c r="AJ926" s="52"/>
      <c r="AK926" s="52"/>
      <c r="AN926" s="52"/>
      <c r="AO926" s="52"/>
      <c r="AP926" s="53"/>
      <c r="AQ926" s="53"/>
      <c r="AS926" s="53"/>
      <c r="AT926" s="53"/>
      <c r="AW926" s="53"/>
      <c r="BI926" s="271"/>
      <c r="BK926" s="273"/>
      <c r="BL926" s="271"/>
      <c r="BM926" s="53"/>
      <c r="BO926" s="271"/>
      <c r="CE926" s="271"/>
      <c r="FM926" s="53"/>
      <c r="FN926" s="53"/>
      <c r="FR926" s="53"/>
      <c r="FS926" s="53"/>
      <c r="FT926" s="53"/>
      <c r="FU926" s="53"/>
      <c r="FV926" s="53"/>
      <c r="FW926" s="53"/>
      <c r="FX926" s="53"/>
      <c r="FY926" s="53"/>
      <c r="FZ926" s="53"/>
      <c r="GA926" s="53"/>
      <c r="GB926" s="53"/>
      <c r="GC926" s="53"/>
      <c r="GD926" s="53"/>
      <c r="GE926" s="270"/>
      <c r="GF926" s="270"/>
      <c r="GG926" s="270"/>
      <c r="GH926" s="270"/>
      <c r="GI926" s="270"/>
      <c r="GJ926" s="270"/>
      <c r="GK926" s="270"/>
      <c r="GL926" s="53"/>
      <c r="GM926" s="53"/>
      <c r="GN926" s="53"/>
    </row>
    <row r="927" spans="1:211" x14ac:dyDescent="0.25">
      <c r="K927" s="53"/>
      <c r="L927" s="53"/>
      <c r="S927" s="53"/>
      <c r="T927" s="53"/>
      <c r="W927" s="53"/>
      <c r="AD927" s="126"/>
      <c r="AJ927" s="52"/>
      <c r="AK927" s="52"/>
      <c r="AN927" s="52"/>
      <c r="AO927" s="52"/>
      <c r="AP927" s="53"/>
      <c r="AQ927" s="53"/>
      <c r="AS927" s="53"/>
      <c r="AT927" s="53"/>
      <c r="AW927" s="53"/>
      <c r="BI927" s="271"/>
      <c r="BK927" s="273"/>
      <c r="BL927" s="271"/>
      <c r="BM927" s="53"/>
      <c r="BO927" s="271"/>
      <c r="CE927" s="271"/>
      <c r="FM927" s="53"/>
      <c r="FN927" s="53"/>
      <c r="FR927" s="53"/>
      <c r="FS927" s="53"/>
      <c r="FT927" s="53"/>
      <c r="FU927" s="53"/>
      <c r="FV927" s="53"/>
      <c r="FW927" s="53"/>
      <c r="FX927" s="53"/>
      <c r="FY927" s="53"/>
      <c r="FZ927" s="53"/>
      <c r="GA927" s="53"/>
      <c r="GB927" s="53"/>
      <c r="GC927" s="53"/>
      <c r="GD927" s="53"/>
      <c r="GE927" s="270"/>
      <c r="GF927" s="270"/>
      <c r="GG927" s="270"/>
      <c r="GH927" s="270"/>
      <c r="GI927" s="270"/>
      <c r="GJ927" s="270"/>
      <c r="GK927" s="270"/>
      <c r="GL927" s="53"/>
      <c r="GM927" s="53"/>
      <c r="GN927" s="53"/>
    </row>
    <row r="928" spans="1:211" x14ac:dyDescent="0.25">
      <c r="K928" s="53"/>
      <c r="L928" s="53"/>
      <c r="S928" s="53"/>
      <c r="T928" s="53"/>
      <c r="W928" s="53"/>
      <c r="AJ928" s="52"/>
      <c r="AK928" s="52"/>
      <c r="AN928" s="52"/>
      <c r="AO928" s="52"/>
      <c r="AP928" s="53"/>
      <c r="AQ928" s="53"/>
      <c r="AS928" s="53"/>
      <c r="AT928" s="53"/>
      <c r="AW928" s="53"/>
      <c r="BI928" s="271"/>
      <c r="BK928" s="273"/>
      <c r="BL928" s="271"/>
      <c r="BM928" s="53"/>
      <c r="BO928" s="271"/>
      <c r="CE928" s="271"/>
      <c r="FM928" s="53"/>
      <c r="FN928" s="53"/>
      <c r="FR928" s="53"/>
      <c r="FS928" s="53"/>
      <c r="FT928" s="53"/>
      <c r="FU928" s="53"/>
      <c r="FV928" s="53"/>
      <c r="FW928" s="53"/>
      <c r="FX928" s="53"/>
      <c r="FY928" s="53"/>
      <c r="FZ928" s="53"/>
      <c r="GA928" s="53"/>
      <c r="GB928" s="53"/>
      <c r="GC928" s="53"/>
      <c r="GD928" s="53"/>
      <c r="GE928" s="270"/>
      <c r="GF928" s="270"/>
      <c r="GG928" s="270"/>
      <c r="GH928" s="270"/>
      <c r="GI928" s="270"/>
      <c r="GJ928" s="270"/>
      <c r="GK928" s="270"/>
      <c r="GL928" s="53"/>
      <c r="GM928" s="53"/>
      <c r="GN928" s="53"/>
    </row>
    <row r="929" spans="11:196" x14ac:dyDescent="0.25">
      <c r="K929" s="53"/>
      <c r="L929" s="53"/>
      <c r="S929" s="53"/>
      <c r="T929" s="53"/>
      <c r="W929" s="53"/>
      <c r="AJ929" s="52"/>
      <c r="AK929" s="52"/>
      <c r="AN929" s="52"/>
      <c r="AO929" s="52"/>
      <c r="AP929" s="53"/>
      <c r="AQ929" s="53"/>
      <c r="AS929" s="53"/>
      <c r="AT929" s="53"/>
      <c r="AW929" s="53"/>
      <c r="BI929" s="271"/>
      <c r="BK929" s="273"/>
      <c r="BL929" s="271"/>
      <c r="BM929" s="53"/>
      <c r="BO929" s="271"/>
      <c r="CE929" s="271"/>
      <c r="FM929" s="53"/>
      <c r="FN929" s="53"/>
      <c r="FR929" s="53"/>
      <c r="FS929" s="53"/>
      <c r="FT929" s="53"/>
      <c r="FU929" s="53"/>
      <c r="FV929" s="53"/>
      <c r="FW929" s="53"/>
      <c r="FX929" s="53"/>
      <c r="FY929" s="53"/>
      <c r="FZ929" s="53"/>
      <c r="GA929" s="53"/>
      <c r="GB929" s="53"/>
      <c r="GC929" s="53"/>
      <c r="GD929" s="53"/>
      <c r="GE929" s="270"/>
      <c r="GF929" s="270"/>
      <c r="GG929" s="270"/>
      <c r="GH929" s="270"/>
      <c r="GI929" s="270"/>
      <c r="GJ929" s="270"/>
      <c r="GK929" s="270"/>
      <c r="GL929" s="53"/>
      <c r="GM929" s="53"/>
      <c r="GN929" s="53"/>
    </row>
    <row r="930" spans="11:196" x14ac:dyDescent="0.25">
      <c r="K930" s="53"/>
      <c r="L930" s="53"/>
      <c r="S930" s="53"/>
      <c r="T930" s="53"/>
      <c r="W930" s="53"/>
      <c r="AJ930" s="52"/>
      <c r="AK930" s="52"/>
      <c r="AN930" s="52"/>
      <c r="AO930" s="52"/>
      <c r="AP930" s="53"/>
      <c r="AQ930" s="53"/>
      <c r="AS930" s="53"/>
      <c r="AT930" s="53"/>
      <c r="AW930" s="53"/>
      <c r="BI930" s="271"/>
      <c r="BK930" s="273"/>
      <c r="BL930" s="271"/>
      <c r="BM930" s="53"/>
      <c r="BO930" s="271"/>
      <c r="CE930" s="271"/>
      <c r="FM930" s="53"/>
      <c r="FN930" s="53"/>
      <c r="FR930" s="53"/>
      <c r="FS930" s="53"/>
      <c r="FT930" s="53"/>
      <c r="FU930" s="53"/>
      <c r="FV930" s="53"/>
      <c r="FW930" s="53"/>
      <c r="FX930" s="53"/>
      <c r="FY930" s="53"/>
      <c r="FZ930" s="53"/>
      <c r="GA930" s="53"/>
      <c r="GB930" s="53"/>
      <c r="GC930" s="53"/>
      <c r="GD930" s="53"/>
      <c r="GE930" s="270"/>
      <c r="GF930" s="270"/>
      <c r="GG930" s="270"/>
      <c r="GH930" s="270"/>
      <c r="GI930" s="270"/>
      <c r="GJ930" s="270"/>
      <c r="GK930" s="270"/>
      <c r="GL930" s="53"/>
      <c r="GM930" s="53"/>
      <c r="GN930" s="53"/>
    </row>
    <row r="931" spans="11:196" x14ac:dyDescent="0.25">
      <c r="K931" s="53"/>
      <c r="L931" s="53"/>
      <c r="S931" s="53"/>
      <c r="T931" s="53"/>
      <c r="W931" s="53"/>
      <c r="AJ931" s="52"/>
      <c r="AK931" s="52"/>
      <c r="AN931" s="52"/>
      <c r="AO931" s="52"/>
      <c r="AP931" s="53"/>
      <c r="AQ931" s="53"/>
      <c r="AS931" s="53"/>
      <c r="AT931" s="53"/>
      <c r="AW931" s="53"/>
      <c r="BI931" s="271"/>
      <c r="BK931" s="273"/>
      <c r="BL931" s="271"/>
      <c r="BM931" s="53"/>
      <c r="BO931" s="271"/>
      <c r="CE931" s="271"/>
      <c r="FM931" s="53"/>
      <c r="FN931" s="53"/>
      <c r="FR931" s="53"/>
      <c r="FS931" s="53"/>
      <c r="FT931" s="53"/>
      <c r="FU931" s="53"/>
      <c r="FV931" s="53"/>
      <c r="FW931" s="53"/>
      <c r="FX931" s="53"/>
      <c r="FY931" s="53"/>
      <c r="FZ931" s="53"/>
      <c r="GA931" s="53"/>
      <c r="GB931" s="53"/>
      <c r="GC931" s="53"/>
      <c r="GD931" s="53"/>
      <c r="GE931" s="270"/>
      <c r="GF931" s="270"/>
      <c r="GG931" s="270"/>
      <c r="GH931" s="270"/>
      <c r="GI931" s="270"/>
      <c r="GJ931" s="270"/>
      <c r="GK931" s="270"/>
      <c r="GL931" s="53"/>
      <c r="GM931" s="53"/>
      <c r="GN931" s="53"/>
    </row>
    <row r="932" spans="11:196" x14ac:dyDescent="0.25">
      <c r="K932" s="53"/>
      <c r="L932" s="53"/>
      <c r="S932" s="53"/>
      <c r="T932" s="53"/>
      <c r="W932" s="53"/>
      <c r="AJ932" s="52"/>
      <c r="AK932" s="52"/>
      <c r="AN932" s="52"/>
      <c r="AO932" s="52"/>
      <c r="AP932" s="53"/>
      <c r="AQ932" s="53"/>
      <c r="AS932" s="53"/>
      <c r="AT932" s="53"/>
      <c r="AW932" s="53"/>
      <c r="BI932" s="271"/>
      <c r="BK932" s="273"/>
      <c r="BL932" s="271"/>
      <c r="BM932" s="53"/>
      <c r="BO932" s="271"/>
      <c r="CE932" s="271"/>
      <c r="FM932" s="53"/>
      <c r="FN932" s="53"/>
      <c r="FR932" s="53"/>
      <c r="FS932" s="53"/>
      <c r="FT932" s="53"/>
      <c r="FU932" s="53"/>
      <c r="FV932" s="53"/>
      <c r="FW932" s="53"/>
      <c r="FX932" s="53"/>
      <c r="FY932" s="53"/>
      <c r="FZ932" s="53"/>
      <c r="GA932" s="53"/>
      <c r="GB932" s="53"/>
      <c r="GC932" s="53"/>
      <c r="GD932" s="53"/>
      <c r="GE932" s="270"/>
      <c r="GF932" s="270"/>
      <c r="GG932" s="270"/>
      <c r="GH932" s="270"/>
      <c r="GI932" s="270"/>
      <c r="GJ932" s="270"/>
      <c r="GK932" s="270"/>
      <c r="GL932" s="53"/>
      <c r="GM932" s="53"/>
      <c r="GN932" s="53"/>
    </row>
    <row r="933" spans="11:196" x14ac:dyDescent="0.25">
      <c r="K933" s="53"/>
      <c r="L933" s="53"/>
      <c r="S933" s="53"/>
      <c r="T933" s="53"/>
      <c r="W933" s="53"/>
      <c r="AJ933" s="52"/>
      <c r="AK933" s="52"/>
      <c r="AN933" s="52"/>
      <c r="AO933" s="52"/>
      <c r="AP933" s="53"/>
      <c r="AQ933" s="53"/>
      <c r="AS933" s="53"/>
      <c r="AT933" s="53"/>
      <c r="AW933" s="53"/>
      <c r="BI933" s="271"/>
      <c r="BK933" s="273"/>
      <c r="BL933" s="271"/>
      <c r="BM933" s="53"/>
      <c r="BO933" s="271"/>
      <c r="CE933" s="271"/>
      <c r="FM933" s="53"/>
      <c r="FN933" s="53"/>
      <c r="FR933" s="53"/>
      <c r="FS933" s="53"/>
      <c r="FT933" s="53"/>
      <c r="FU933" s="53"/>
      <c r="FV933" s="53"/>
      <c r="FW933" s="53"/>
      <c r="FX933" s="53"/>
      <c r="FY933" s="53"/>
      <c r="FZ933" s="53"/>
      <c r="GA933" s="53"/>
      <c r="GB933" s="53"/>
      <c r="GC933" s="53"/>
      <c r="GD933" s="53"/>
      <c r="GE933" s="270"/>
      <c r="GF933" s="270"/>
      <c r="GG933" s="270"/>
      <c r="GH933" s="270"/>
      <c r="GI933" s="270"/>
      <c r="GJ933" s="270"/>
      <c r="GK933" s="270"/>
      <c r="GL933" s="53"/>
      <c r="GM933" s="53"/>
      <c r="GN933" s="53"/>
    </row>
    <row r="934" spans="11:196" x14ac:dyDescent="0.25">
      <c r="K934" s="53"/>
      <c r="L934" s="53"/>
      <c r="S934" s="53"/>
      <c r="T934" s="53"/>
      <c r="W934" s="53"/>
      <c r="AJ934" s="52"/>
      <c r="AK934" s="52"/>
      <c r="AN934" s="52"/>
      <c r="AO934" s="52"/>
      <c r="AP934" s="53"/>
      <c r="AQ934" s="53"/>
      <c r="AS934" s="53"/>
      <c r="AT934" s="53"/>
      <c r="AW934" s="53"/>
      <c r="BI934" s="271"/>
      <c r="BK934" s="273"/>
      <c r="BL934" s="271"/>
      <c r="BM934" s="53"/>
      <c r="BO934" s="271"/>
      <c r="CE934" s="271"/>
      <c r="FM934" s="53"/>
      <c r="FN934" s="53"/>
      <c r="FR934" s="53"/>
      <c r="FS934" s="53"/>
      <c r="FT934" s="53"/>
      <c r="FU934" s="53"/>
      <c r="FV934" s="53"/>
      <c r="FW934" s="53"/>
      <c r="FX934" s="53"/>
      <c r="FY934" s="53"/>
      <c r="FZ934" s="53"/>
      <c r="GA934" s="53"/>
      <c r="GB934" s="53"/>
      <c r="GC934" s="53"/>
      <c r="GD934" s="53"/>
      <c r="GE934" s="270"/>
      <c r="GF934" s="270"/>
      <c r="GG934" s="270"/>
      <c r="GH934" s="270"/>
      <c r="GI934" s="270"/>
      <c r="GJ934" s="270"/>
      <c r="GK934" s="270"/>
      <c r="GL934" s="53"/>
      <c r="GM934" s="53"/>
      <c r="GN934" s="53"/>
    </row>
    <row r="935" spans="11:196" x14ac:dyDescent="0.25">
      <c r="K935" s="53"/>
      <c r="L935" s="53"/>
      <c r="S935" s="53"/>
      <c r="T935" s="53"/>
      <c r="W935" s="53"/>
      <c r="AJ935" s="52"/>
      <c r="AK935" s="52"/>
      <c r="AN935" s="52"/>
      <c r="AO935" s="52"/>
      <c r="AP935" s="53"/>
      <c r="AQ935" s="53"/>
      <c r="AS935" s="53"/>
      <c r="AT935" s="53"/>
      <c r="AW935" s="53"/>
      <c r="BI935" s="271"/>
      <c r="BK935" s="273"/>
      <c r="BL935" s="271"/>
      <c r="BM935" s="53"/>
      <c r="BO935" s="271"/>
      <c r="CE935" s="271"/>
      <c r="FM935" s="53"/>
      <c r="FN935" s="53"/>
      <c r="FR935" s="53"/>
      <c r="FS935" s="53"/>
      <c r="FT935" s="53"/>
      <c r="FU935" s="53"/>
      <c r="FV935" s="53"/>
      <c r="FW935" s="53"/>
      <c r="FX935" s="53"/>
      <c r="FY935" s="53"/>
      <c r="FZ935" s="53"/>
      <c r="GA935" s="53"/>
      <c r="GB935" s="53"/>
      <c r="GC935" s="53"/>
      <c r="GD935" s="53"/>
      <c r="GE935" s="270"/>
      <c r="GF935" s="270"/>
      <c r="GG935" s="270"/>
      <c r="GH935" s="270"/>
      <c r="GI935" s="270"/>
      <c r="GJ935" s="270"/>
      <c r="GK935" s="270"/>
      <c r="GL935" s="53"/>
      <c r="GM935" s="53"/>
      <c r="GN935" s="53"/>
    </row>
    <row r="936" spans="11:196" x14ac:dyDescent="0.25">
      <c r="K936" s="53"/>
      <c r="L936" s="53"/>
      <c r="S936" s="53"/>
      <c r="T936" s="53"/>
      <c r="W936" s="53"/>
      <c r="AJ936" s="52"/>
      <c r="AK936" s="52"/>
      <c r="AN936" s="52"/>
      <c r="AO936" s="52"/>
      <c r="AP936" s="53"/>
      <c r="AQ936" s="53"/>
      <c r="AS936" s="53"/>
      <c r="AT936" s="53"/>
      <c r="AW936" s="53"/>
      <c r="BI936" s="271"/>
      <c r="BK936" s="273"/>
      <c r="BL936" s="271"/>
      <c r="BM936" s="53"/>
      <c r="BO936" s="271"/>
      <c r="CE936" s="271"/>
      <c r="FM936" s="53"/>
      <c r="FN936" s="53"/>
      <c r="FR936" s="53"/>
      <c r="FS936" s="53"/>
      <c r="FT936" s="53"/>
      <c r="FU936" s="53"/>
      <c r="FV936" s="53"/>
      <c r="FW936" s="53"/>
      <c r="FX936" s="53"/>
      <c r="FY936" s="53"/>
      <c r="FZ936" s="53"/>
      <c r="GA936" s="53"/>
      <c r="GB936" s="53"/>
      <c r="GC936" s="53"/>
      <c r="GD936" s="53"/>
      <c r="GE936" s="270"/>
      <c r="GF936" s="270"/>
      <c r="GG936" s="270"/>
      <c r="GH936" s="270"/>
      <c r="GI936" s="270"/>
      <c r="GJ936" s="270"/>
      <c r="GK936" s="270"/>
      <c r="GL936" s="53"/>
      <c r="GM936" s="53"/>
      <c r="GN936" s="53"/>
    </row>
    <row r="937" spans="11:196" x14ac:dyDescent="0.25">
      <c r="K937" s="53"/>
      <c r="L937" s="53"/>
      <c r="S937" s="53"/>
      <c r="T937" s="53"/>
      <c r="W937" s="53"/>
      <c r="AJ937" s="52"/>
      <c r="AK937" s="52"/>
      <c r="AN937" s="52"/>
      <c r="AO937" s="52"/>
      <c r="AP937" s="53"/>
      <c r="AQ937" s="53"/>
      <c r="AS937" s="53"/>
      <c r="AT937" s="53"/>
      <c r="AW937" s="53"/>
      <c r="BI937" s="271"/>
      <c r="BK937" s="273"/>
      <c r="BL937" s="271"/>
      <c r="BM937" s="53"/>
      <c r="BO937" s="271"/>
      <c r="CE937" s="271"/>
      <c r="FM937" s="53"/>
      <c r="FN937" s="53"/>
      <c r="FR937" s="53"/>
      <c r="FS937" s="53"/>
      <c r="FT937" s="53"/>
      <c r="FU937" s="53"/>
      <c r="FV937" s="53"/>
      <c r="FW937" s="53"/>
      <c r="FX937" s="53"/>
      <c r="FY937" s="53"/>
      <c r="FZ937" s="53"/>
      <c r="GA937" s="53"/>
      <c r="GB937" s="53"/>
      <c r="GC937" s="53"/>
      <c r="GD937" s="53"/>
      <c r="GE937" s="270"/>
      <c r="GF937" s="270"/>
      <c r="GG937" s="270"/>
      <c r="GH937" s="270"/>
      <c r="GI937" s="270"/>
      <c r="GJ937" s="270"/>
      <c r="GK937" s="270"/>
      <c r="GL937" s="53"/>
      <c r="GM937" s="53"/>
      <c r="GN937" s="53"/>
    </row>
    <row r="938" spans="11:196" x14ac:dyDescent="0.25">
      <c r="K938" s="53"/>
      <c r="L938" s="53"/>
      <c r="S938" s="53"/>
      <c r="T938" s="53"/>
      <c r="W938" s="53"/>
      <c r="AJ938" s="52"/>
      <c r="AK938" s="52"/>
      <c r="AN938" s="52"/>
      <c r="AO938" s="52"/>
      <c r="AP938" s="53"/>
      <c r="AQ938" s="53"/>
      <c r="AS938" s="53"/>
      <c r="AT938" s="53"/>
      <c r="AW938" s="53"/>
      <c r="BI938" s="271"/>
      <c r="BK938" s="273"/>
      <c r="BL938" s="271"/>
      <c r="BM938" s="53"/>
      <c r="BO938" s="271"/>
      <c r="CE938" s="271"/>
      <c r="FM938" s="53"/>
      <c r="FN938" s="53"/>
      <c r="FR938" s="53"/>
      <c r="FS938" s="53"/>
      <c r="FT938" s="53"/>
      <c r="FU938" s="53"/>
      <c r="FV938" s="53"/>
      <c r="FW938" s="53"/>
      <c r="FX938" s="53"/>
      <c r="FY938" s="53"/>
      <c r="FZ938" s="53"/>
      <c r="GA938" s="53"/>
      <c r="GB938" s="53"/>
      <c r="GC938" s="53"/>
      <c r="GD938" s="53"/>
      <c r="GE938" s="270"/>
      <c r="GF938" s="270"/>
      <c r="GG938" s="270"/>
      <c r="GH938" s="270"/>
      <c r="GI938" s="270"/>
      <c r="GJ938" s="270"/>
      <c r="GK938" s="270"/>
      <c r="GL938" s="53"/>
      <c r="GM938" s="53"/>
      <c r="GN938" s="53"/>
    </row>
    <row r="939" spans="11:196" x14ac:dyDescent="0.25">
      <c r="K939" s="53"/>
      <c r="L939" s="53"/>
      <c r="S939" s="53"/>
      <c r="T939" s="53"/>
      <c r="W939" s="53"/>
      <c r="AJ939" s="52"/>
      <c r="AK939" s="52"/>
      <c r="AN939" s="52"/>
      <c r="AO939" s="52"/>
      <c r="AP939" s="53"/>
      <c r="AQ939" s="53"/>
      <c r="AS939" s="53"/>
      <c r="AT939" s="53"/>
      <c r="AW939" s="53"/>
      <c r="BI939" s="271"/>
      <c r="BK939" s="273"/>
      <c r="BL939" s="271"/>
      <c r="BM939" s="53"/>
      <c r="BO939" s="271"/>
      <c r="CE939" s="271"/>
      <c r="FM939" s="53"/>
      <c r="FN939" s="53"/>
      <c r="FR939" s="53"/>
      <c r="FS939" s="53"/>
      <c r="FT939" s="53"/>
      <c r="FU939" s="53"/>
      <c r="FV939" s="53"/>
      <c r="FW939" s="53"/>
      <c r="FX939" s="53"/>
      <c r="FY939" s="53"/>
      <c r="FZ939" s="53"/>
      <c r="GA939" s="53"/>
      <c r="GB939" s="53"/>
      <c r="GC939" s="53"/>
      <c r="GD939" s="53"/>
      <c r="GE939" s="270"/>
      <c r="GF939" s="270"/>
      <c r="GG939" s="270"/>
      <c r="GH939" s="270"/>
      <c r="GI939" s="270"/>
      <c r="GJ939" s="270"/>
      <c r="GK939" s="270"/>
      <c r="GL939" s="53"/>
      <c r="GM939" s="53"/>
      <c r="GN939" s="53"/>
    </row>
    <row r="940" spans="11:196" x14ac:dyDescent="0.25">
      <c r="K940" s="53"/>
      <c r="L940" s="53"/>
      <c r="S940" s="53"/>
      <c r="T940" s="53"/>
      <c r="W940" s="53"/>
      <c r="AJ940" s="52"/>
      <c r="AK940" s="52"/>
      <c r="AN940" s="52"/>
      <c r="AO940" s="52"/>
      <c r="AP940" s="53"/>
      <c r="AQ940" s="53"/>
      <c r="AS940" s="53"/>
      <c r="AT940" s="53"/>
      <c r="AW940" s="53"/>
      <c r="BI940" s="271"/>
      <c r="BK940" s="273"/>
      <c r="BL940" s="271"/>
      <c r="BM940" s="53"/>
      <c r="BO940" s="271"/>
      <c r="CE940" s="271"/>
      <c r="FM940" s="53"/>
      <c r="FN940" s="53"/>
      <c r="FR940" s="53"/>
      <c r="FS940" s="53"/>
      <c r="FT940" s="53"/>
      <c r="FU940" s="53"/>
      <c r="FV940" s="53"/>
      <c r="FW940" s="53"/>
      <c r="FX940" s="53"/>
      <c r="FY940" s="53"/>
      <c r="FZ940" s="53"/>
      <c r="GA940" s="53"/>
      <c r="GB940" s="53"/>
      <c r="GC940" s="53"/>
      <c r="GD940" s="53"/>
      <c r="GE940" s="270"/>
      <c r="GF940" s="270"/>
      <c r="GG940" s="270"/>
      <c r="GH940" s="270"/>
      <c r="GI940" s="270"/>
      <c r="GJ940" s="270"/>
      <c r="GK940" s="270"/>
      <c r="GL940" s="53"/>
      <c r="GM940" s="53"/>
      <c r="GN940" s="53"/>
    </row>
    <row r="941" spans="11:196" x14ac:dyDescent="0.25">
      <c r="K941" s="53"/>
      <c r="L941" s="53"/>
      <c r="S941" s="53"/>
      <c r="T941" s="53"/>
      <c r="W941" s="53"/>
      <c r="AJ941" s="52"/>
      <c r="AK941" s="52"/>
      <c r="AN941" s="52"/>
      <c r="AO941" s="52"/>
      <c r="AP941" s="53"/>
      <c r="AQ941" s="53"/>
      <c r="AS941" s="53"/>
      <c r="AT941" s="53"/>
      <c r="AW941" s="53"/>
      <c r="BI941" s="271"/>
      <c r="BK941" s="273"/>
      <c r="BL941" s="271"/>
      <c r="BM941" s="53"/>
      <c r="BO941" s="271"/>
      <c r="CE941" s="271"/>
      <c r="FM941" s="53"/>
      <c r="FN941" s="53"/>
      <c r="FR941" s="53"/>
      <c r="FS941" s="53"/>
      <c r="FT941" s="53"/>
      <c r="FU941" s="53"/>
      <c r="FV941" s="53"/>
      <c r="FW941" s="53"/>
      <c r="FX941" s="53"/>
      <c r="FY941" s="53"/>
      <c r="FZ941" s="53"/>
      <c r="GA941" s="53"/>
      <c r="GB941" s="53"/>
      <c r="GC941" s="53"/>
      <c r="GD941" s="53"/>
      <c r="GE941" s="270"/>
      <c r="GF941" s="270"/>
      <c r="GG941" s="270"/>
      <c r="GH941" s="270"/>
      <c r="GI941" s="270"/>
      <c r="GJ941" s="270"/>
      <c r="GK941" s="270"/>
      <c r="GL941" s="53"/>
      <c r="GM941" s="53"/>
      <c r="GN941" s="53"/>
    </row>
    <row r="942" spans="11:196" x14ac:dyDescent="0.25">
      <c r="K942" s="53"/>
      <c r="L942" s="53"/>
      <c r="S942" s="53"/>
      <c r="T942" s="53"/>
      <c r="W942" s="53"/>
      <c r="AJ942" s="52"/>
      <c r="AK942" s="52"/>
      <c r="AN942" s="52"/>
      <c r="AO942" s="52"/>
      <c r="AP942" s="53"/>
      <c r="AQ942" s="53"/>
      <c r="AS942" s="53"/>
      <c r="AT942" s="53"/>
      <c r="AW942" s="53"/>
      <c r="BI942" s="271"/>
      <c r="BK942" s="273"/>
      <c r="BL942" s="271"/>
      <c r="BM942" s="53"/>
      <c r="BO942" s="271"/>
      <c r="CE942" s="271"/>
      <c r="FM942" s="53"/>
      <c r="FN942" s="53"/>
      <c r="FR942" s="53"/>
      <c r="FS942" s="53"/>
      <c r="FT942" s="53"/>
      <c r="FU942" s="53"/>
      <c r="FV942" s="53"/>
      <c r="FW942" s="53"/>
      <c r="FX942" s="53"/>
      <c r="FY942" s="53"/>
      <c r="FZ942" s="53"/>
      <c r="GA942" s="53"/>
      <c r="GB942" s="53"/>
      <c r="GC942" s="53"/>
      <c r="GD942" s="53"/>
      <c r="GE942" s="270"/>
      <c r="GF942" s="270"/>
      <c r="GG942" s="270"/>
      <c r="GH942" s="270"/>
      <c r="GI942" s="270"/>
      <c r="GJ942" s="270"/>
      <c r="GK942" s="270"/>
      <c r="GL942" s="53"/>
      <c r="GM942" s="53"/>
      <c r="GN942" s="53"/>
    </row>
    <row r="943" spans="11:196" x14ac:dyDescent="0.25">
      <c r="K943" s="53"/>
      <c r="L943" s="53"/>
      <c r="S943" s="53"/>
      <c r="T943" s="53"/>
      <c r="W943" s="53"/>
      <c r="AJ943" s="52"/>
      <c r="AK943" s="52"/>
      <c r="AN943" s="52"/>
      <c r="AO943" s="52"/>
      <c r="AP943" s="53"/>
      <c r="AQ943" s="53"/>
      <c r="AS943" s="53"/>
      <c r="AT943" s="53"/>
      <c r="AW943" s="53"/>
      <c r="BI943" s="271"/>
      <c r="BK943" s="273"/>
      <c r="BL943" s="271"/>
      <c r="BM943" s="53"/>
      <c r="BO943" s="271"/>
      <c r="CE943" s="271"/>
      <c r="FM943" s="53"/>
      <c r="FN943" s="53"/>
      <c r="FR943" s="53"/>
      <c r="FS943" s="53"/>
      <c r="FT943" s="53"/>
      <c r="FU943" s="53"/>
      <c r="FV943" s="53"/>
      <c r="FW943" s="53"/>
      <c r="FX943" s="53"/>
      <c r="FY943" s="53"/>
      <c r="FZ943" s="53"/>
      <c r="GA943" s="53"/>
      <c r="GB943" s="53"/>
      <c r="GC943" s="53"/>
      <c r="GD943" s="53"/>
      <c r="GE943" s="270"/>
      <c r="GF943" s="270"/>
      <c r="GG943" s="270"/>
      <c r="GH943" s="270"/>
      <c r="GI943" s="270"/>
      <c r="GJ943" s="270"/>
      <c r="GK943" s="270"/>
      <c r="GL943" s="53"/>
      <c r="GM943" s="53"/>
      <c r="GN943" s="53"/>
    </row>
    <row r="944" spans="11:196" x14ac:dyDescent="0.25">
      <c r="K944" s="53"/>
      <c r="L944" s="53"/>
      <c r="S944" s="53"/>
      <c r="T944" s="53"/>
      <c r="W944" s="53"/>
      <c r="AJ944" s="52"/>
      <c r="AK944" s="52"/>
      <c r="AN944" s="52"/>
      <c r="AO944" s="52"/>
      <c r="AP944" s="53"/>
      <c r="AQ944" s="53"/>
      <c r="AS944" s="53"/>
      <c r="AT944" s="53"/>
      <c r="AW944" s="53"/>
      <c r="BI944" s="271"/>
      <c r="BK944" s="273"/>
      <c r="BL944" s="271"/>
      <c r="BM944" s="53"/>
      <c r="BO944" s="271"/>
      <c r="CE944" s="271"/>
      <c r="FM944" s="53"/>
      <c r="FN944" s="53"/>
      <c r="FR944" s="53"/>
      <c r="FS944" s="53"/>
      <c r="FT944" s="53"/>
      <c r="FU944" s="53"/>
      <c r="FV944" s="53"/>
      <c r="FW944" s="53"/>
      <c r="FX944" s="53"/>
      <c r="FY944" s="53"/>
      <c r="FZ944" s="53"/>
      <c r="GA944" s="53"/>
      <c r="GB944" s="53"/>
      <c r="GC944" s="53"/>
      <c r="GD944" s="53"/>
      <c r="GE944" s="270"/>
      <c r="GF944" s="270"/>
      <c r="GG944" s="270"/>
      <c r="GH944" s="270"/>
      <c r="GI944" s="270"/>
      <c r="GJ944" s="270"/>
      <c r="GK944" s="270"/>
      <c r="GL944" s="53"/>
      <c r="GM944" s="53"/>
      <c r="GN944" s="53"/>
    </row>
    <row r="945" spans="11:196" x14ac:dyDescent="0.25">
      <c r="K945" s="53"/>
      <c r="L945" s="53"/>
      <c r="S945" s="53"/>
      <c r="T945" s="53"/>
      <c r="W945" s="53"/>
      <c r="AJ945" s="52"/>
      <c r="AK945" s="52"/>
      <c r="AN945" s="52"/>
      <c r="AO945" s="52"/>
      <c r="AP945" s="53"/>
      <c r="AQ945" s="53"/>
      <c r="AS945" s="53"/>
      <c r="AT945" s="53"/>
      <c r="AW945" s="53"/>
      <c r="BI945" s="271"/>
      <c r="BK945" s="273"/>
      <c r="BL945" s="271"/>
      <c r="BM945" s="53"/>
      <c r="BO945" s="271"/>
      <c r="CE945" s="271"/>
      <c r="FM945" s="53"/>
      <c r="FN945" s="53"/>
      <c r="FR945" s="53"/>
      <c r="FS945" s="53"/>
      <c r="FT945" s="53"/>
      <c r="FU945" s="53"/>
      <c r="FV945" s="53"/>
      <c r="FW945" s="53"/>
      <c r="FX945" s="53"/>
      <c r="FY945" s="53"/>
      <c r="FZ945" s="53"/>
      <c r="GA945" s="53"/>
      <c r="GB945" s="53"/>
      <c r="GC945" s="53"/>
      <c r="GD945" s="53"/>
      <c r="GE945" s="270"/>
      <c r="GF945" s="270"/>
      <c r="GG945" s="270"/>
      <c r="GH945" s="270"/>
      <c r="GI945" s="270"/>
      <c r="GJ945" s="270"/>
      <c r="GK945" s="270"/>
      <c r="GL945" s="53"/>
      <c r="GM945" s="53"/>
      <c r="GN945" s="53"/>
    </row>
    <row r="946" spans="11:196" x14ac:dyDescent="0.25">
      <c r="K946" s="53"/>
      <c r="L946" s="53"/>
      <c r="S946" s="53"/>
      <c r="T946" s="53"/>
      <c r="W946" s="53"/>
      <c r="AJ946" s="52"/>
      <c r="AK946" s="52"/>
      <c r="AN946" s="52"/>
      <c r="AO946" s="52"/>
      <c r="AP946" s="53"/>
      <c r="AQ946" s="53"/>
      <c r="AS946" s="53"/>
      <c r="AT946" s="53"/>
      <c r="AW946" s="53"/>
      <c r="BI946" s="271"/>
      <c r="BK946" s="273"/>
      <c r="BL946" s="271"/>
      <c r="BM946" s="53"/>
      <c r="BO946" s="271"/>
      <c r="CE946" s="271"/>
      <c r="FM946" s="53"/>
      <c r="FN946" s="53"/>
      <c r="FR946" s="53"/>
      <c r="FS946" s="53"/>
      <c r="FT946" s="53"/>
      <c r="FU946" s="53"/>
      <c r="FV946" s="53"/>
      <c r="FW946" s="53"/>
      <c r="FX946" s="53"/>
      <c r="FY946" s="53"/>
      <c r="FZ946" s="53"/>
      <c r="GA946" s="53"/>
      <c r="GB946" s="53"/>
      <c r="GC946" s="53"/>
      <c r="GD946" s="53"/>
      <c r="GE946" s="270"/>
      <c r="GF946" s="270"/>
      <c r="GG946" s="270"/>
      <c r="GH946" s="270"/>
      <c r="GI946" s="270"/>
      <c r="GJ946" s="270"/>
      <c r="GK946" s="270"/>
      <c r="GL946" s="53"/>
      <c r="GM946" s="53"/>
      <c r="GN946" s="53"/>
    </row>
    <row r="947" spans="11:196" x14ac:dyDescent="0.25">
      <c r="K947" s="53"/>
      <c r="L947" s="53"/>
      <c r="S947" s="53"/>
      <c r="T947" s="53"/>
      <c r="W947" s="53"/>
      <c r="AJ947" s="52"/>
      <c r="AK947" s="52"/>
      <c r="AN947" s="52"/>
      <c r="AO947" s="52"/>
      <c r="AP947" s="53"/>
      <c r="AQ947" s="53"/>
      <c r="AS947" s="53"/>
      <c r="AT947" s="53"/>
      <c r="AW947" s="53"/>
      <c r="BI947" s="271"/>
      <c r="BK947" s="273"/>
      <c r="BL947" s="271"/>
      <c r="BM947" s="53"/>
      <c r="BO947" s="271"/>
      <c r="CE947" s="271"/>
      <c r="FM947" s="53"/>
      <c r="FN947" s="53"/>
      <c r="FR947" s="53"/>
      <c r="FS947" s="53"/>
      <c r="FT947" s="53"/>
      <c r="FU947" s="53"/>
      <c r="FV947" s="53"/>
      <c r="FW947" s="53"/>
      <c r="FX947" s="53"/>
      <c r="FY947" s="53"/>
      <c r="FZ947" s="53"/>
      <c r="GA947" s="53"/>
      <c r="GB947" s="53"/>
      <c r="GC947" s="53"/>
      <c r="GD947" s="53"/>
      <c r="GE947" s="270"/>
      <c r="GF947" s="270"/>
      <c r="GG947" s="270"/>
      <c r="GH947" s="270"/>
      <c r="GI947" s="270"/>
      <c r="GJ947" s="270"/>
      <c r="GK947" s="270"/>
      <c r="GL947" s="53"/>
      <c r="GM947" s="53"/>
      <c r="GN947" s="53"/>
    </row>
    <row r="948" spans="11:196" x14ac:dyDescent="0.25">
      <c r="K948" s="53"/>
      <c r="L948" s="53"/>
      <c r="S948" s="53"/>
      <c r="T948" s="53"/>
      <c r="W948" s="53"/>
      <c r="AJ948" s="52"/>
      <c r="AK948" s="52"/>
      <c r="AN948" s="52"/>
      <c r="AO948" s="52"/>
      <c r="AP948" s="53"/>
      <c r="AQ948" s="53"/>
      <c r="AS948" s="53"/>
      <c r="AT948" s="53"/>
      <c r="AW948" s="53"/>
      <c r="BI948" s="271"/>
      <c r="BK948" s="273"/>
      <c r="BL948" s="271"/>
      <c r="BM948" s="53"/>
      <c r="BO948" s="271"/>
      <c r="CE948" s="271"/>
      <c r="FM948" s="53"/>
      <c r="FN948" s="53"/>
      <c r="FR948" s="53"/>
      <c r="FS948" s="53"/>
      <c r="FT948" s="53"/>
      <c r="FU948" s="53"/>
      <c r="FV948" s="53"/>
      <c r="FW948" s="53"/>
      <c r="FX948" s="53"/>
      <c r="FY948" s="53"/>
      <c r="FZ948" s="53"/>
      <c r="GA948" s="53"/>
      <c r="GB948" s="53"/>
      <c r="GC948" s="53"/>
      <c r="GD948" s="53"/>
      <c r="GE948" s="270"/>
      <c r="GF948" s="270"/>
      <c r="GG948" s="270"/>
      <c r="GH948" s="270"/>
      <c r="GI948" s="270"/>
      <c r="GJ948" s="270"/>
      <c r="GK948" s="270"/>
      <c r="GL948" s="53"/>
      <c r="GM948" s="53"/>
      <c r="GN948" s="53"/>
    </row>
    <row r="949" spans="11:196" x14ac:dyDescent="0.25">
      <c r="K949" s="53"/>
      <c r="L949" s="53"/>
      <c r="S949" s="53"/>
      <c r="T949" s="53"/>
      <c r="W949" s="53"/>
      <c r="AJ949" s="52"/>
      <c r="AK949" s="52"/>
      <c r="AN949" s="52"/>
      <c r="AO949" s="52"/>
      <c r="AP949" s="53"/>
      <c r="AQ949" s="53"/>
      <c r="AS949" s="53"/>
      <c r="AT949" s="53"/>
      <c r="AW949" s="53"/>
      <c r="BI949" s="271"/>
      <c r="BK949" s="273"/>
      <c r="BL949" s="271"/>
      <c r="BM949" s="53"/>
      <c r="BO949" s="271"/>
      <c r="CE949" s="271"/>
      <c r="FM949" s="53"/>
      <c r="FN949" s="53"/>
      <c r="FR949" s="53"/>
      <c r="FS949" s="53"/>
      <c r="FT949" s="53"/>
      <c r="FU949" s="53"/>
      <c r="FV949" s="53"/>
      <c r="FW949" s="53"/>
      <c r="FX949" s="53"/>
      <c r="FY949" s="53"/>
      <c r="FZ949" s="53"/>
      <c r="GA949" s="53"/>
      <c r="GB949" s="53"/>
      <c r="GC949" s="53"/>
      <c r="GD949" s="53"/>
      <c r="GE949" s="270"/>
      <c r="GF949" s="270"/>
      <c r="GG949" s="270"/>
      <c r="GH949" s="270"/>
      <c r="GI949" s="270"/>
      <c r="GJ949" s="270"/>
      <c r="GK949" s="270"/>
      <c r="GL949" s="53"/>
      <c r="GM949" s="53"/>
      <c r="GN949" s="53"/>
    </row>
    <row r="950" spans="11:196" x14ac:dyDescent="0.25">
      <c r="K950" s="53"/>
      <c r="L950" s="53"/>
      <c r="S950" s="53"/>
      <c r="T950" s="53"/>
      <c r="W950" s="53"/>
      <c r="AJ950" s="52"/>
      <c r="AK950" s="52"/>
      <c r="AN950" s="52"/>
      <c r="AO950" s="52"/>
      <c r="AP950" s="53"/>
      <c r="AQ950" s="53"/>
      <c r="AS950" s="53"/>
      <c r="AT950" s="53"/>
      <c r="AW950" s="53"/>
      <c r="BI950" s="271"/>
      <c r="BK950" s="273"/>
      <c r="BL950" s="271"/>
      <c r="BM950" s="53"/>
      <c r="BO950" s="271"/>
      <c r="CE950" s="271"/>
      <c r="FM950" s="53"/>
      <c r="FN950" s="53"/>
      <c r="FR950" s="53"/>
      <c r="FS950" s="53"/>
      <c r="FT950" s="53"/>
      <c r="FU950" s="53"/>
      <c r="FV950" s="53"/>
      <c r="FW950" s="53"/>
      <c r="FX950" s="53"/>
      <c r="FY950" s="53"/>
      <c r="FZ950" s="53"/>
      <c r="GA950" s="53"/>
      <c r="GB950" s="53"/>
      <c r="GC950" s="53"/>
      <c r="GD950" s="53"/>
      <c r="GE950" s="270"/>
      <c r="GF950" s="270"/>
      <c r="GG950" s="270"/>
      <c r="GH950" s="270"/>
      <c r="GI950" s="270"/>
      <c r="GJ950" s="270"/>
      <c r="GK950" s="270"/>
      <c r="GL950" s="53"/>
      <c r="GM950" s="53"/>
      <c r="GN950" s="53"/>
    </row>
    <row r="951" spans="11:196" x14ac:dyDescent="0.25">
      <c r="K951" s="53"/>
      <c r="L951" s="53"/>
      <c r="S951" s="53"/>
      <c r="T951" s="53"/>
      <c r="W951" s="53"/>
      <c r="AJ951" s="52"/>
      <c r="AK951" s="52"/>
      <c r="AN951" s="52"/>
      <c r="AO951" s="52"/>
      <c r="AP951" s="53"/>
      <c r="AQ951" s="53"/>
      <c r="AS951" s="53"/>
      <c r="AT951" s="53"/>
      <c r="AW951" s="53"/>
      <c r="BI951" s="271"/>
      <c r="BK951" s="273"/>
      <c r="BL951" s="271"/>
      <c r="BM951" s="53"/>
      <c r="BO951" s="271"/>
      <c r="CE951" s="271"/>
      <c r="FM951" s="53"/>
      <c r="FN951" s="53"/>
      <c r="FR951" s="53"/>
      <c r="FS951" s="53"/>
      <c r="FT951" s="53"/>
      <c r="FU951" s="53"/>
      <c r="FV951" s="53"/>
      <c r="FW951" s="53"/>
      <c r="FX951" s="53"/>
      <c r="FY951" s="53"/>
      <c r="FZ951" s="53"/>
      <c r="GA951" s="53"/>
      <c r="GB951" s="53"/>
      <c r="GC951" s="53"/>
      <c r="GD951" s="53"/>
      <c r="GE951" s="270"/>
      <c r="GF951" s="270"/>
      <c r="GG951" s="270"/>
      <c r="GH951" s="270"/>
      <c r="GI951" s="270"/>
      <c r="GJ951" s="270"/>
      <c r="GK951" s="270"/>
      <c r="GL951" s="53"/>
      <c r="GM951" s="53"/>
      <c r="GN951" s="53"/>
    </row>
    <row r="952" spans="11:196" x14ac:dyDescent="0.25">
      <c r="K952" s="53"/>
      <c r="L952" s="53"/>
      <c r="S952" s="53"/>
      <c r="T952" s="53"/>
      <c r="W952" s="53"/>
      <c r="AJ952" s="52"/>
      <c r="AK952" s="52"/>
      <c r="AN952" s="52"/>
      <c r="AO952" s="52"/>
      <c r="AP952" s="53"/>
      <c r="AQ952" s="53"/>
      <c r="AS952" s="53"/>
      <c r="AT952" s="53"/>
      <c r="AW952" s="53"/>
      <c r="BI952" s="271"/>
      <c r="BK952" s="273"/>
      <c r="BL952" s="271"/>
      <c r="BM952" s="53"/>
      <c r="BO952" s="271"/>
      <c r="CE952" s="271"/>
      <c r="FM952" s="53"/>
      <c r="FN952" s="53"/>
      <c r="FR952" s="53"/>
      <c r="FS952" s="53"/>
      <c r="FT952" s="53"/>
      <c r="FU952" s="53"/>
      <c r="FV952" s="53"/>
      <c r="FW952" s="53"/>
      <c r="FX952" s="53"/>
      <c r="FY952" s="53"/>
      <c r="FZ952" s="53"/>
      <c r="GA952" s="53"/>
      <c r="GB952" s="53"/>
      <c r="GC952" s="53"/>
      <c r="GD952" s="53"/>
      <c r="GE952" s="270"/>
      <c r="GF952" s="270"/>
      <c r="GG952" s="270"/>
      <c r="GH952" s="270"/>
      <c r="GI952" s="270"/>
      <c r="GJ952" s="270"/>
      <c r="GK952" s="270"/>
      <c r="GL952" s="53"/>
      <c r="GM952" s="53"/>
      <c r="GN952" s="53"/>
    </row>
    <row r="953" spans="11:196" x14ac:dyDescent="0.25">
      <c r="K953" s="53"/>
      <c r="L953" s="53"/>
      <c r="S953" s="53"/>
      <c r="T953" s="53"/>
      <c r="W953" s="53"/>
      <c r="AJ953" s="52"/>
      <c r="AK953" s="52"/>
      <c r="AN953" s="52"/>
      <c r="AO953" s="52"/>
      <c r="AP953" s="53"/>
      <c r="AQ953" s="53"/>
      <c r="AS953" s="53"/>
      <c r="AT953" s="53"/>
      <c r="AW953" s="53"/>
      <c r="BI953" s="271"/>
      <c r="BK953" s="273"/>
      <c r="BL953" s="271"/>
      <c r="BM953" s="53"/>
      <c r="BO953" s="271"/>
      <c r="CE953" s="271"/>
      <c r="FM953" s="53"/>
      <c r="FN953" s="53"/>
      <c r="FR953" s="53"/>
      <c r="FS953" s="53"/>
      <c r="FT953" s="53"/>
      <c r="FU953" s="53"/>
      <c r="FV953" s="53"/>
      <c r="FW953" s="53"/>
      <c r="FX953" s="53"/>
      <c r="FY953" s="53"/>
      <c r="FZ953" s="53"/>
      <c r="GA953" s="53"/>
      <c r="GB953" s="53"/>
      <c r="GC953" s="53"/>
      <c r="GD953" s="53"/>
      <c r="GE953" s="270"/>
      <c r="GF953" s="270"/>
      <c r="GG953" s="270"/>
      <c r="GH953" s="270"/>
      <c r="GI953" s="270"/>
      <c r="GJ953" s="270"/>
      <c r="GK953" s="270"/>
      <c r="GL953" s="53"/>
      <c r="GM953" s="53"/>
      <c r="GN953" s="53"/>
    </row>
    <row r="954" spans="11:196" x14ac:dyDescent="0.25">
      <c r="K954" s="53"/>
      <c r="L954" s="53"/>
      <c r="S954" s="53"/>
      <c r="T954" s="53"/>
      <c r="W954" s="53"/>
      <c r="AJ954" s="52"/>
      <c r="AK954" s="52"/>
      <c r="AN954" s="52"/>
      <c r="AO954" s="52"/>
      <c r="AP954" s="53"/>
      <c r="AQ954" s="53"/>
      <c r="AS954" s="53"/>
      <c r="AT954" s="53"/>
      <c r="AW954" s="53"/>
      <c r="BI954" s="271"/>
      <c r="BK954" s="273"/>
      <c r="BL954" s="271"/>
      <c r="BM954" s="53"/>
      <c r="BO954" s="271"/>
      <c r="CE954" s="271"/>
      <c r="FM954" s="53"/>
      <c r="FN954" s="53"/>
      <c r="FR954" s="53"/>
      <c r="FS954" s="53"/>
      <c r="FT954" s="53"/>
      <c r="FU954" s="53"/>
      <c r="FV954" s="53"/>
      <c r="FW954" s="53"/>
      <c r="FX954" s="53"/>
      <c r="FY954" s="53"/>
      <c r="FZ954" s="53"/>
      <c r="GA954" s="53"/>
      <c r="GB954" s="53"/>
      <c r="GC954" s="53"/>
      <c r="GD954" s="53"/>
      <c r="GE954" s="270"/>
      <c r="GF954" s="270"/>
      <c r="GG954" s="270"/>
      <c r="GH954" s="270"/>
      <c r="GI954" s="270"/>
      <c r="GJ954" s="270"/>
      <c r="GK954" s="270"/>
      <c r="GL954" s="53"/>
      <c r="GM954" s="53"/>
      <c r="GN954" s="53"/>
    </row>
    <row r="955" spans="11:196" x14ac:dyDescent="0.25">
      <c r="K955" s="53"/>
      <c r="L955" s="53"/>
      <c r="S955" s="53"/>
      <c r="T955" s="53"/>
      <c r="W955" s="53"/>
      <c r="AJ955" s="52"/>
      <c r="AK955" s="52"/>
      <c r="AN955" s="52"/>
      <c r="AO955" s="52"/>
      <c r="AP955" s="53"/>
      <c r="AQ955" s="53"/>
      <c r="AS955" s="53"/>
      <c r="AT955" s="53"/>
      <c r="AW955" s="53"/>
      <c r="BI955" s="271"/>
      <c r="BK955" s="273"/>
      <c r="BL955" s="271"/>
      <c r="BM955" s="53"/>
      <c r="BO955" s="271"/>
      <c r="CE955" s="271"/>
      <c r="FM955" s="53"/>
      <c r="FN955" s="53"/>
      <c r="FR955" s="53"/>
      <c r="FS955" s="53"/>
      <c r="FT955" s="53"/>
      <c r="FU955" s="53"/>
      <c r="FV955" s="53"/>
      <c r="FW955" s="53"/>
      <c r="FX955" s="53"/>
      <c r="FY955" s="53"/>
      <c r="FZ955" s="53"/>
      <c r="GA955" s="53"/>
      <c r="GB955" s="53"/>
      <c r="GC955" s="53"/>
      <c r="GD955" s="53"/>
      <c r="GE955" s="270"/>
      <c r="GF955" s="270"/>
      <c r="GG955" s="270"/>
      <c r="GH955" s="270"/>
      <c r="GI955" s="270"/>
      <c r="GJ955" s="270"/>
      <c r="GK955" s="270"/>
      <c r="GL955" s="53"/>
      <c r="GM955" s="53"/>
      <c r="GN955" s="53"/>
    </row>
    <row r="956" spans="11:196" x14ac:dyDescent="0.25">
      <c r="K956" s="53"/>
      <c r="L956" s="53"/>
      <c r="S956" s="53"/>
      <c r="T956" s="53"/>
      <c r="W956" s="53"/>
      <c r="AJ956" s="52"/>
      <c r="AK956" s="52"/>
      <c r="AN956" s="52"/>
      <c r="AO956" s="52"/>
      <c r="AP956" s="53"/>
      <c r="AQ956" s="53"/>
      <c r="AS956" s="53"/>
      <c r="AT956" s="53"/>
      <c r="AW956" s="53"/>
      <c r="BI956" s="271"/>
      <c r="BK956" s="273"/>
      <c r="BL956" s="271"/>
      <c r="BM956" s="53"/>
      <c r="BO956" s="271"/>
      <c r="CE956" s="271"/>
      <c r="FM956" s="53"/>
      <c r="FN956" s="53"/>
      <c r="FR956" s="53"/>
      <c r="FS956" s="53"/>
      <c r="FT956" s="53"/>
      <c r="FU956" s="53"/>
      <c r="FV956" s="53"/>
      <c r="FW956" s="53"/>
      <c r="FX956" s="53"/>
      <c r="FY956" s="53"/>
      <c r="FZ956" s="53"/>
      <c r="GA956" s="53"/>
      <c r="GB956" s="53"/>
      <c r="GC956" s="53"/>
      <c r="GD956" s="53"/>
      <c r="GE956" s="270"/>
      <c r="GF956" s="270"/>
      <c r="GG956" s="270"/>
      <c r="GH956" s="270"/>
      <c r="GI956" s="270"/>
      <c r="GJ956" s="270"/>
      <c r="GK956" s="270"/>
      <c r="GL956" s="53"/>
      <c r="GM956" s="53"/>
      <c r="GN956" s="53"/>
    </row>
    <row r="957" spans="11:196" x14ac:dyDescent="0.25">
      <c r="K957" s="53"/>
      <c r="L957" s="53"/>
      <c r="S957" s="53"/>
      <c r="T957" s="53"/>
      <c r="W957" s="53"/>
      <c r="AJ957" s="52"/>
      <c r="AK957" s="52"/>
      <c r="AN957" s="52"/>
      <c r="AO957" s="52"/>
      <c r="AP957" s="53"/>
      <c r="AQ957" s="53"/>
      <c r="AS957" s="53"/>
      <c r="AT957" s="53"/>
      <c r="AW957" s="53"/>
      <c r="BI957" s="271"/>
      <c r="BK957" s="273"/>
      <c r="BL957" s="271"/>
      <c r="BM957" s="53"/>
      <c r="BO957" s="271"/>
      <c r="CE957" s="271"/>
      <c r="FM957" s="53"/>
      <c r="FN957" s="53"/>
      <c r="FR957" s="53"/>
      <c r="FS957" s="53"/>
      <c r="FT957" s="53"/>
      <c r="FU957" s="53"/>
      <c r="FV957" s="53"/>
      <c r="FW957" s="53"/>
      <c r="FX957" s="53"/>
      <c r="FY957" s="53"/>
      <c r="FZ957" s="53"/>
      <c r="GA957" s="53"/>
      <c r="GB957" s="53"/>
      <c r="GC957" s="53"/>
      <c r="GD957" s="53"/>
      <c r="GE957" s="270"/>
      <c r="GF957" s="270"/>
      <c r="GG957" s="270"/>
      <c r="GH957" s="270"/>
      <c r="GI957" s="270"/>
      <c r="GJ957" s="270"/>
      <c r="GK957" s="270"/>
      <c r="GL957" s="53"/>
      <c r="GM957" s="53"/>
      <c r="GN957" s="53"/>
    </row>
    <row r="958" spans="11:196" x14ac:dyDescent="0.25">
      <c r="K958" s="53"/>
      <c r="L958" s="53"/>
      <c r="S958" s="53"/>
      <c r="T958" s="53"/>
      <c r="W958" s="53"/>
      <c r="AJ958" s="52"/>
      <c r="AK958" s="52"/>
      <c r="AN958" s="52"/>
      <c r="AO958" s="52"/>
      <c r="AP958" s="53"/>
      <c r="AQ958" s="53"/>
      <c r="AS958" s="53"/>
      <c r="AT958" s="53"/>
      <c r="AW958" s="53"/>
      <c r="BI958" s="271"/>
      <c r="BK958" s="273"/>
      <c r="BL958" s="271"/>
      <c r="BM958" s="53"/>
      <c r="BO958" s="271"/>
      <c r="CE958" s="271"/>
      <c r="FM958" s="53"/>
      <c r="FN958" s="53"/>
      <c r="FR958" s="53"/>
      <c r="FS958" s="53"/>
      <c r="FT958" s="53"/>
      <c r="FU958" s="53"/>
      <c r="FV958" s="53"/>
      <c r="FW958" s="53"/>
      <c r="FX958" s="53"/>
      <c r="FY958" s="53"/>
      <c r="FZ958" s="53"/>
      <c r="GA958" s="53"/>
      <c r="GB958" s="53"/>
      <c r="GC958" s="53"/>
      <c r="GD958" s="53"/>
      <c r="GE958" s="270"/>
      <c r="GF958" s="270"/>
      <c r="GG958" s="270"/>
      <c r="GH958" s="270"/>
      <c r="GI958" s="270"/>
      <c r="GJ958" s="270"/>
      <c r="GK958" s="270"/>
      <c r="GL958" s="53"/>
      <c r="GM958" s="53"/>
      <c r="GN958" s="53"/>
    </row>
    <row r="959" spans="11:196" x14ac:dyDescent="0.25">
      <c r="K959" s="53"/>
      <c r="L959" s="53"/>
      <c r="S959" s="53"/>
      <c r="T959" s="53"/>
      <c r="W959" s="53"/>
      <c r="AJ959" s="52"/>
      <c r="AK959" s="52"/>
      <c r="AN959" s="52"/>
      <c r="AO959" s="52"/>
      <c r="AP959" s="53"/>
      <c r="AQ959" s="53"/>
      <c r="AS959" s="53"/>
      <c r="AT959" s="53"/>
      <c r="AW959" s="53"/>
      <c r="BI959" s="271"/>
      <c r="BK959" s="273"/>
      <c r="BL959" s="271"/>
      <c r="BM959" s="53"/>
      <c r="BO959" s="271"/>
      <c r="CE959" s="271"/>
      <c r="FM959" s="53"/>
      <c r="FN959" s="53"/>
      <c r="FR959" s="53"/>
      <c r="FS959" s="53"/>
      <c r="FT959" s="53"/>
      <c r="FU959" s="53"/>
      <c r="FV959" s="53"/>
      <c r="FW959" s="53"/>
      <c r="FX959" s="53"/>
      <c r="FY959" s="53"/>
      <c r="FZ959" s="53"/>
      <c r="GA959" s="53"/>
      <c r="GB959" s="53"/>
      <c r="GC959" s="53"/>
      <c r="GD959" s="53"/>
      <c r="GE959" s="270"/>
      <c r="GF959" s="270"/>
      <c r="GG959" s="270"/>
      <c r="GH959" s="270"/>
      <c r="GI959" s="270"/>
      <c r="GJ959" s="270"/>
      <c r="GK959" s="270"/>
      <c r="GL959" s="53"/>
      <c r="GM959" s="53"/>
      <c r="GN959" s="53"/>
    </row>
    <row r="960" spans="11:196" x14ac:dyDescent="0.25">
      <c r="K960" s="53"/>
      <c r="L960" s="53"/>
      <c r="S960" s="53"/>
      <c r="T960" s="53"/>
      <c r="W960" s="53"/>
      <c r="AJ960" s="52"/>
      <c r="AK960" s="52"/>
      <c r="AN960" s="52"/>
      <c r="AO960" s="52"/>
      <c r="AP960" s="53"/>
      <c r="AQ960" s="53"/>
      <c r="AS960" s="53"/>
      <c r="AT960" s="53"/>
      <c r="AW960" s="53"/>
      <c r="BI960" s="271"/>
      <c r="BK960" s="273"/>
      <c r="BL960" s="271"/>
      <c r="BM960" s="53"/>
      <c r="BO960" s="271"/>
      <c r="CE960" s="271"/>
      <c r="FM960" s="53"/>
      <c r="FN960" s="53"/>
      <c r="FR960" s="53"/>
      <c r="FS960" s="53"/>
      <c r="FT960" s="53"/>
      <c r="FU960" s="53"/>
      <c r="FV960" s="53"/>
      <c r="FW960" s="53"/>
      <c r="FX960" s="53"/>
      <c r="FY960" s="53"/>
      <c r="FZ960" s="53"/>
      <c r="GA960" s="53"/>
      <c r="GB960" s="53"/>
      <c r="GC960" s="53"/>
      <c r="GD960" s="53"/>
      <c r="GE960" s="270"/>
      <c r="GF960" s="270"/>
      <c r="GG960" s="270"/>
      <c r="GH960" s="270"/>
      <c r="GI960" s="270"/>
      <c r="GJ960" s="270"/>
      <c r="GK960" s="270"/>
      <c r="GL960" s="53"/>
      <c r="GM960" s="53"/>
      <c r="GN960" s="53"/>
    </row>
    <row r="961" spans="11:196" x14ac:dyDescent="0.25">
      <c r="K961" s="53"/>
      <c r="L961" s="53"/>
      <c r="S961" s="53"/>
      <c r="T961" s="53"/>
      <c r="W961" s="53"/>
      <c r="AJ961" s="52"/>
      <c r="AK961" s="52"/>
      <c r="AN961" s="52"/>
      <c r="AO961" s="52"/>
      <c r="AP961" s="53"/>
      <c r="AQ961" s="53"/>
      <c r="AS961" s="53"/>
      <c r="AT961" s="53"/>
      <c r="AW961" s="53"/>
      <c r="BI961" s="271"/>
      <c r="BK961" s="273"/>
      <c r="BL961" s="271"/>
      <c r="BM961" s="53"/>
      <c r="BO961" s="271"/>
      <c r="CE961" s="271"/>
      <c r="FM961" s="53"/>
      <c r="FN961" s="53"/>
      <c r="FR961" s="53"/>
      <c r="FS961" s="53"/>
      <c r="FT961" s="53"/>
      <c r="FU961" s="53"/>
      <c r="FV961" s="53"/>
      <c r="FW961" s="53"/>
      <c r="FX961" s="53"/>
      <c r="FY961" s="53"/>
      <c r="FZ961" s="53"/>
      <c r="GA961" s="53"/>
      <c r="GB961" s="53"/>
      <c r="GC961" s="53"/>
      <c r="GD961" s="53"/>
      <c r="GE961" s="270"/>
      <c r="GF961" s="270"/>
      <c r="GG961" s="270"/>
      <c r="GH961" s="270"/>
      <c r="GI961" s="270"/>
      <c r="GJ961" s="270"/>
      <c r="GK961" s="270"/>
      <c r="GL961" s="53"/>
      <c r="GM961" s="53"/>
      <c r="GN961" s="53"/>
    </row>
    <row r="962" spans="11:196" x14ac:dyDescent="0.25">
      <c r="K962" s="53"/>
      <c r="L962" s="53"/>
      <c r="S962" s="53"/>
      <c r="T962" s="53"/>
      <c r="W962" s="53"/>
      <c r="AJ962" s="52"/>
      <c r="AK962" s="52"/>
      <c r="AN962" s="52"/>
      <c r="AO962" s="52"/>
      <c r="AP962" s="53"/>
      <c r="AQ962" s="53"/>
      <c r="AS962" s="53"/>
      <c r="AT962" s="53"/>
      <c r="AW962" s="53"/>
      <c r="BI962" s="271"/>
      <c r="BK962" s="273"/>
      <c r="BL962" s="271"/>
      <c r="BM962" s="53"/>
      <c r="BO962" s="271"/>
      <c r="CE962" s="271"/>
      <c r="FM962" s="53"/>
      <c r="FN962" s="53"/>
      <c r="FR962" s="53"/>
      <c r="FS962" s="53"/>
      <c r="FT962" s="53"/>
      <c r="FU962" s="53"/>
      <c r="FV962" s="53"/>
      <c r="FW962" s="53"/>
      <c r="FX962" s="53"/>
      <c r="FY962" s="53"/>
      <c r="FZ962" s="53"/>
      <c r="GA962" s="53"/>
      <c r="GB962" s="53"/>
      <c r="GC962" s="53"/>
      <c r="GD962" s="53"/>
      <c r="GE962" s="270"/>
      <c r="GF962" s="270"/>
      <c r="GG962" s="270"/>
      <c r="GH962" s="270"/>
      <c r="GI962" s="270"/>
      <c r="GJ962" s="270"/>
      <c r="GK962" s="270"/>
      <c r="GL962" s="53"/>
      <c r="GM962" s="53"/>
      <c r="GN962" s="53"/>
    </row>
    <row r="963" spans="11:196" x14ac:dyDescent="0.25">
      <c r="K963" s="53"/>
      <c r="L963" s="53"/>
      <c r="S963" s="53"/>
      <c r="T963" s="53"/>
      <c r="W963" s="53"/>
      <c r="AJ963" s="52"/>
      <c r="AK963" s="52"/>
      <c r="AN963" s="52"/>
      <c r="AO963" s="52"/>
      <c r="AP963" s="53"/>
      <c r="AQ963" s="53"/>
      <c r="AS963" s="53"/>
      <c r="AT963" s="53"/>
      <c r="AW963" s="53"/>
      <c r="BI963" s="271"/>
      <c r="BK963" s="273"/>
      <c r="BL963" s="271"/>
      <c r="BM963" s="53"/>
      <c r="BO963" s="271"/>
      <c r="CE963" s="271"/>
      <c r="FM963" s="53"/>
      <c r="FN963" s="53"/>
      <c r="FR963" s="53"/>
      <c r="FS963" s="53"/>
      <c r="FT963" s="53"/>
      <c r="FU963" s="53"/>
      <c r="FV963" s="53"/>
      <c r="FW963" s="53"/>
      <c r="FX963" s="53"/>
      <c r="FY963" s="53"/>
      <c r="FZ963" s="53"/>
      <c r="GA963" s="53"/>
      <c r="GB963" s="53"/>
      <c r="GC963" s="53"/>
      <c r="GD963" s="53"/>
      <c r="GE963" s="270"/>
      <c r="GF963" s="270"/>
      <c r="GG963" s="270"/>
      <c r="GH963" s="270"/>
      <c r="GI963" s="270"/>
      <c r="GJ963" s="270"/>
      <c r="GK963" s="270"/>
      <c r="GL963" s="53"/>
      <c r="GM963" s="53"/>
      <c r="GN963" s="53"/>
    </row>
    <row r="964" spans="11:196" x14ac:dyDescent="0.25">
      <c r="K964" s="53"/>
      <c r="L964" s="53"/>
      <c r="S964" s="53"/>
      <c r="T964" s="53"/>
      <c r="W964" s="53"/>
      <c r="AJ964" s="52"/>
      <c r="AK964" s="52"/>
      <c r="AN964" s="52"/>
      <c r="AO964" s="52"/>
      <c r="AP964" s="53"/>
      <c r="AQ964" s="53"/>
      <c r="AS964" s="53"/>
      <c r="AT964" s="53"/>
      <c r="AW964" s="53"/>
      <c r="BI964" s="271"/>
      <c r="BK964" s="273"/>
      <c r="BL964" s="271"/>
      <c r="BM964" s="53"/>
      <c r="BO964" s="271"/>
      <c r="CE964" s="271"/>
      <c r="FM964" s="53"/>
      <c r="FN964" s="53"/>
      <c r="FR964" s="53"/>
      <c r="FS964" s="53"/>
      <c r="FT964" s="53"/>
      <c r="FU964" s="53"/>
      <c r="FV964" s="53"/>
      <c r="FW964" s="53"/>
      <c r="FX964" s="53"/>
      <c r="FY964" s="53"/>
      <c r="FZ964" s="53"/>
      <c r="GA964" s="53"/>
      <c r="GB964" s="53"/>
      <c r="GC964" s="53"/>
      <c r="GD964" s="53"/>
      <c r="GE964" s="270"/>
      <c r="GF964" s="270"/>
      <c r="GG964" s="270"/>
      <c r="GH964" s="270"/>
      <c r="GI964" s="270"/>
      <c r="GJ964" s="270"/>
      <c r="GK964" s="270"/>
      <c r="GL964" s="53"/>
      <c r="GM964" s="53"/>
      <c r="GN964" s="53"/>
    </row>
    <row r="965" spans="11:196" x14ac:dyDescent="0.25">
      <c r="K965" s="53"/>
      <c r="L965" s="53"/>
      <c r="S965" s="53"/>
      <c r="T965" s="53"/>
      <c r="W965" s="53"/>
      <c r="AJ965" s="52"/>
      <c r="AK965" s="52"/>
      <c r="AN965" s="52"/>
      <c r="AO965" s="52"/>
      <c r="AP965" s="53"/>
      <c r="AQ965" s="53"/>
      <c r="AS965" s="53"/>
      <c r="AT965" s="53"/>
      <c r="AW965" s="53"/>
      <c r="BI965" s="271"/>
      <c r="BK965" s="273"/>
      <c r="BL965" s="271"/>
      <c r="BM965" s="53"/>
      <c r="BO965" s="271"/>
      <c r="CE965" s="271"/>
      <c r="FM965" s="53"/>
      <c r="FN965" s="53"/>
      <c r="FR965" s="53"/>
      <c r="FS965" s="53"/>
      <c r="FT965" s="53"/>
      <c r="FU965" s="53"/>
      <c r="FV965" s="53"/>
      <c r="FW965" s="53"/>
      <c r="FX965" s="53"/>
      <c r="FY965" s="53"/>
      <c r="FZ965" s="53"/>
      <c r="GA965" s="53"/>
      <c r="GB965" s="53"/>
      <c r="GC965" s="53"/>
      <c r="GD965" s="53"/>
      <c r="GE965" s="270"/>
      <c r="GF965" s="270"/>
      <c r="GG965" s="270"/>
      <c r="GH965" s="270"/>
      <c r="GI965" s="270"/>
      <c r="GJ965" s="270"/>
      <c r="GK965" s="270"/>
      <c r="GL965" s="53"/>
      <c r="GM965" s="53"/>
      <c r="GN965" s="53"/>
    </row>
    <row r="966" spans="11:196" x14ac:dyDescent="0.25">
      <c r="K966" s="53"/>
      <c r="L966" s="53"/>
      <c r="S966" s="53"/>
      <c r="T966" s="53"/>
      <c r="W966" s="53"/>
      <c r="AJ966" s="52"/>
      <c r="AK966" s="52"/>
      <c r="AN966" s="52"/>
      <c r="AO966" s="52"/>
      <c r="AP966" s="53"/>
      <c r="AQ966" s="53"/>
      <c r="AS966" s="53"/>
      <c r="AT966" s="53"/>
      <c r="AW966" s="53"/>
      <c r="BI966" s="271"/>
      <c r="BK966" s="273"/>
      <c r="BL966" s="271"/>
      <c r="BM966" s="53"/>
      <c r="BO966" s="271"/>
      <c r="CE966" s="271"/>
      <c r="FM966" s="53"/>
      <c r="FN966" s="53"/>
      <c r="FR966" s="53"/>
      <c r="FS966" s="53"/>
      <c r="FT966" s="53"/>
      <c r="FU966" s="53"/>
      <c r="FV966" s="53"/>
      <c r="FW966" s="53"/>
      <c r="FX966" s="53"/>
      <c r="FY966" s="53"/>
      <c r="FZ966" s="53"/>
      <c r="GA966" s="53"/>
      <c r="GB966" s="53"/>
      <c r="GC966" s="53"/>
      <c r="GD966" s="53"/>
      <c r="GE966" s="270"/>
      <c r="GF966" s="270"/>
      <c r="GG966" s="270"/>
      <c r="GH966" s="270"/>
      <c r="GI966" s="270"/>
      <c r="GJ966" s="270"/>
      <c r="GK966" s="270"/>
      <c r="GL966" s="53"/>
      <c r="GM966" s="53"/>
      <c r="GN966" s="53"/>
    </row>
    <row r="967" spans="11:196" x14ac:dyDescent="0.25">
      <c r="K967" s="53"/>
      <c r="L967" s="53"/>
      <c r="S967" s="53"/>
      <c r="T967" s="53"/>
      <c r="W967" s="53"/>
      <c r="AJ967" s="52"/>
      <c r="AK967" s="52"/>
      <c r="AN967" s="52"/>
      <c r="AO967" s="52"/>
      <c r="AP967" s="53"/>
      <c r="AQ967" s="53"/>
      <c r="AS967" s="53"/>
      <c r="AT967" s="53"/>
      <c r="AW967" s="53"/>
      <c r="BI967" s="271"/>
      <c r="BK967" s="273"/>
      <c r="BL967" s="271"/>
      <c r="BM967" s="53"/>
      <c r="BO967" s="271"/>
      <c r="CE967" s="271"/>
      <c r="FM967" s="53"/>
      <c r="FN967" s="53"/>
      <c r="FR967" s="53"/>
      <c r="FS967" s="53"/>
      <c r="FT967" s="53"/>
      <c r="FU967" s="53"/>
      <c r="FV967" s="53"/>
      <c r="FW967" s="53"/>
      <c r="FX967" s="53"/>
      <c r="FY967" s="53"/>
      <c r="FZ967" s="53"/>
      <c r="GA967" s="53"/>
      <c r="GB967" s="53"/>
      <c r="GC967" s="53"/>
      <c r="GD967" s="53"/>
      <c r="GE967" s="270"/>
      <c r="GF967" s="270"/>
      <c r="GG967" s="270"/>
      <c r="GH967" s="270"/>
      <c r="GI967" s="270"/>
      <c r="GJ967" s="270"/>
      <c r="GK967" s="270"/>
      <c r="GL967" s="53"/>
      <c r="GM967" s="53"/>
      <c r="GN967" s="53"/>
    </row>
    <row r="968" spans="11:196" x14ac:dyDescent="0.25">
      <c r="K968" s="53"/>
      <c r="L968" s="53"/>
      <c r="S968" s="53"/>
      <c r="T968" s="53"/>
      <c r="W968" s="53"/>
      <c r="AJ968" s="52"/>
      <c r="AK968" s="52"/>
      <c r="AN968" s="52"/>
      <c r="AO968" s="52"/>
      <c r="AP968" s="53"/>
      <c r="AQ968" s="53"/>
      <c r="AS968" s="53"/>
      <c r="AT968" s="53"/>
      <c r="AW968" s="53"/>
      <c r="BI968" s="271"/>
      <c r="BK968" s="273"/>
      <c r="BL968" s="271"/>
      <c r="BM968" s="53"/>
      <c r="BO968" s="271"/>
      <c r="CE968" s="271"/>
      <c r="FM968" s="53"/>
      <c r="FN968" s="53"/>
      <c r="FR968" s="53"/>
      <c r="FS968" s="53"/>
      <c r="FT968" s="53"/>
      <c r="FU968" s="53"/>
      <c r="FV968" s="53"/>
      <c r="FW968" s="53"/>
      <c r="FX968" s="53"/>
      <c r="FY968" s="53"/>
      <c r="FZ968" s="53"/>
      <c r="GA968" s="53"/>
      <c r="GB968" s="53"/>
      <c r="GC968" s="53"/>
      <c r="GD968" s="53"/>
      <c r="GE968" s="270"/>
      <c r="GF968" s="270"/>
      <c r="GG968" s="270"/>
      <c r="GH968" s="270"/>
      <c r="GI968" s="270"/>
      <c r="GJ968" s="270"/>
      <c r="GK968" s="270"/>
      <c r="GL968" s="53"/>
      <c r="GM968" s="53"/>
      <c r="GN968" s="53"/>
    </row>
    <row r="969" spans="11:196" x14ac:dyDescent="0.25">
      <c r="K969" s="53"/>
      <c r="L969" s="53"/>
      <c r="S969" s="53"/>
      <c r="T969" s="53"/>
      <c r="W969" s="53"/>
      <c r="AJ969" s="52"/>
      <c r="AK969" s="52"/>
      <c r="AN969" s="52"/>
      <c r="AO969" s="52"/>
      <c r="AP969" s="53"/>
      <c r="AQ969" s="53"/>
      <c r="AS969" s="53"/>
      <c r="AT969" s="53"/>
      <c r="AW969" s="53"/>
      <c r="BI969" s="271"/>
      <c r="BK969" s="273"/>
      <c r="BL969" s="271"/>
      <c r="BM969" s="53"/>
      <c r="BO969" s="271"/>
      <c r="CE969" s="271"/>
      <c r="FM969" s="53"/>
      <c r="FN969" s="53"/>
      <c r="FR969" s="53"/>
      <c r="FS969" s="53"/>
      <c r="FT969" s="53"/>
      <c r="FU969" s="53"/>
      <c r="FV969" s="53"/>
      <c r="FW969" s="53"/>
      <c r="FX969" s="53"/>
      <c r="FY969" s="53"/>
      <c r="FZ969" s="53"/>
      <c r="GA969" s="53"/>
      <c r="GB969" s="53"/>
      <c r="GC969" s="53"/>
      <c r="GD969" s="53"/>
      <c r="GE969" s="270"/>
      <c r="GF969" s="270"/>
      <c r="GG969" s="270"/>
      <c r="GH969" s="270"/>
      <c r="GI969" s="270"/>
      <c r="GJ969" s="270"/>
      <c r="GK969" s="270"/>
      <c r="GL969" s="53"/>
      <c r="GM969" s="53"/>
      <c r="GN969" s="53"/>
    </row>
    <row r="970" spans="11:196" x14ac:dyDescent="0.25">
      <c r="K970" s="53"/>
      <c r="L970" s="53"/>
      <c r="S970" s="53"/>
      <c r="T970" s="53"/>
      <c r="W970" s="53"/>
      <c r="AJ970" s="52"/>
      <c r="AK970" s="52"/>
      <c r="AN970" s="52"/>
      <c r="AO970" s="52"/>
      <c r="AP970" s="53"/>
      <c r="AQ970" s="53"/>
      <c r="AS970" s="53"/>
      <c r="AT970" s="53"/>
      <c r="AW970" s="53"/>
      <c r="BI970" s="271"/>
      <c r="BK970" s="273"/>
      <c r="BL970" s="271"/>
      <c r="BM970" s="53"/>
      <c r="BO970" s="271"/>
      <c r="CE970" s="271"/>
      <c r="FM970" s="53"/>
      <c r="FN970" s="53"/>
      <c r="FR970" s="53"/>
      <c r="FS970" s="53"/>
      <c r="FT970" s="53"/>
      <c r="FU970" s="53"/>
      <c r="FV970" s="53"/>
      <c r="FW970" s="53"/>
      <c r="FX970" s="53"/>
      <c r="FY970" s="53"/>
      <c r="FZ970" s="53"/>
      <c r="GA970" s="53"/>
      <c r="GB970" s="53"/>
      <c r="GC970" s="53"/>
      <c r="GD970" s="53"/>
      <c r="GE970" s="270"/>
      <c r="GF970" s="270"/>
      <c r="GG970" s="270"/>
      <c r="GH970" s="270"/>
      <c r="GI970" s="270"/>
      <c r="GJ970" s="270"/>
      <c r="GK970" s="270"/>
      <c r="GL970" s="53"/>
      <c r="GM970" s="53"/>
      <c r="GN970" s="53"/>
    </row>
    <row r="971" spans="11:196" x14ac:dyDescent="0.25">
      <c r="K971" s="53"/>
      <c r="L971" s="53"/>
      <c r="S971" s="53"/>
      <c r="T971" s="53"/>
      <c r="W971" s="53"/>
      <c r="AJ971" s="52"/>
      <c r="AK971" s="52"/>
      <c r="AN971" s="52"/>
      <c r="AO971" s="52"/>
      <c r="AP971" s="53"/>
      <c r="AQ971" s="53"/>
      <c r="AS971" s="53"/>
      <c r="AT971" s="53"/>
      <c r="AW971" s="53"/>
      <c r="BI971" s="271"/>
      <c r="BK971" s="273"/>
      <c r="BL971" s="271"/>
      <c r="BM971" s="53"/>
      <c r="BO971" s="271"/>
      <c r="CE971" s="271"/>
      <c r="FM971" s="53"/>
      <c r="FN971" s="53"/>
      <c r="FR971" s="53"/>
      <c r="FS971" s="53"/>
      <c r="FT971" s="53"/>
      <c r="FU971" s="53"/>
      <c r="FV971" s="53"/>
      <c r="FW971" s="53"/>
      <c r="FX971" s="53"/>
      <c r="FY971" s="53"/>
      <c r="FZ971" s="53"/>
      <c r="GA971" s="53"/>
      <c r="GB971" s="53"/>
      <c r="GC971" s="53"/>
      <c r="GD971" s="53"/>
      <c r="GE971" s="270"/>
      <c r="GF971" s="270"/>
      <c r="GG971" s="270"/>
      <c r="GH971" s="270"/>
      <c r="GI971" s="270"/>
      <c r="GJ971" s="270"/>
      <c r="GK971" s="270"/>
      <c r="GL971" s="53"/>
      <c r="GM971" s="53"/>
      <c r="GN971" s="53"/>
    </row>
    <row r="972" spans="11:196" x14ac:dyDescent="0.25">
      <c r="K972" s="53"/>
      <c r="L972" s="53"/>
      <c r="S972" s="53"/>
      <c r="T972" s="53"/>
      <c r="W972" s="53"/>
      <c r="AJ972" s="52"/>
      <c r="AK972" s="52"/>
      <c r="AN972" s="52"/>
      <c r="AO972" s="52"/>
      <c r="AP972" s="53"/>
      <c r="AQ972" s="53"/>
      <c r="AS972" s="53"/>
      <c r="AT972" s="53"/>
      <c r="AW972" s="53"/>
      <c r="BI972" s="271"/>
      <c r="BK972" s="273"/>
      <c r="BL972" s="271"/>
      <c r="BM972" s="53"/>
      <c r="BO972" s="271"/>
      <c r="CE972" s="271"/>
      <c r="FM972" s="53"/>
      <c r="FN972" s="53"/>
      <c r="FR972" s="53"/>
      <c r="FS972" s="53"/>
      <c r="FT972" s="53"/>
      <c r="FU972" s="53"/>
      <c r="FV972" s="53"/>
      <c r="FW972" s="53"/>
      <c r="FX972" s="53"/>
      <c r="FY972" s="53"/>
      <c r="FZ972" s="53"/>
      <c r="GA972" s="53"/>
      <c r="GB972" s="53"/>
      <c r="GC972" s="53"/>
      <c r="GD972" s="53"/>
      <c r="GE972" s="270"/>
      <c r="GF972" s="270"/>
      <c r="GG972" s="270"/>
      <c r="GH972" s="270"/>
      <c r="GI972" s="270"/>
      <c r="GJ972" s="270"/>
      <c r="GK972" s="270"/>
      <c r="GL972" s="53"/>
      <c r="GM972" s="53"/>
      <c r="GN972" s="53"/>
    </row>
    <row r="973" spans="11:196" x14ac:dyDescent="0.25">
      <c r="K973" s="53"/>
      <c r="L973" s="53"/>
      <c r="S973" s="53"/>
      <c r="T973" s="53"/>
      <c r="W973" s="53"/>
      <c r="AJ973" s="52"/>
      <c r="AK973" s="52"/>
      <c r="AN973" s="52"/>
      <c r="AO973" s="52"/>
      <c r="AP973" s="53"/>
      <c r="AQ973" s="53"/>
      <c r="AS973" s="53"/>
      <c r="AT973" s="53"/>
      <c r="AW973" s="53"/>
      <c r="BI973" s="271"/>
      <c r="BK973" s="273"/>
      <c r="BL973" s="271"/>
      <c r="BM973" s="53"/>
      <c r="BO973" s="271"/>
      <c r="CE973" s="271"/>
      <c r="FM973" s="53"/>
      <c r="FN973" s="53"/>
      <c r="FR973" s="53"/>
      <c r="FS973" s="53"/>
      <c r="FT973" s="53"/>
      <c r="FU973" s="53"/>
      <c r="FV973" s="53"/>
      <c r="FW973" s="53"/>
      <c r="FX973" s="53"/>
      <c r="FY973" s="53"/>
      <c r="FZ973" s="53"/>
      <c r="GA973" s="53"/>
      <c r="GB973" s="53"/>
      <c r="GC973" s="53"/>
      <c r="GD973" s="53"/>
      <c r="GE973" s="270"/>
      <c r="GF973" s="270"/>
      <c r="GG973" s="270"/>
      <c r="GH973" s="270"/>
      <c r="GI973" s="270"/>
      <c r="GJ973" s="270"/>
      <c r="GK973" s="270"/>
      <c r="GL973" s="53"/>
      <c r="GM973" s="53"/>
      <c r="GN973" s="53"/>
    </row>
    <row r="974" spans="11:196" x14ac:dyDescent="0.25">
      <c r="K974" s="53"/>
      <c r="L974" s="53"/>
      <c r="S974" s="53"/>
      <c r="T974" s="53"/>
      <c r="W974" s="53"/>
      <c r="AJ974" s="52"/>
      <c r="AK974" s="52"/>
      <c r="AN974" s="52"/>
      <c r="AO974" s="52"/>
      <c r="AP974" s="53"/>
      <c r="AQ974" s="53"/>
      <c r="AS974" s="53"/>
      <c r="AT974" s="53"/>
      <c r="AW974" s="53"/>
      <c r="BI974" s="271"/>
      <c r="BK974" s="273"/>
      <c r="BL974" s="271"/>
      <c r="BM974" s="53"/>
      <c r="BO974" s="271"/>
      <c r="CE974" s="271"/>
      <c r="FM974" s="53"/>
      <c r="FN974" s="53"/>
      <c r="FR974" s="53"/>
      <c r="FS974" s="53"/>
      <c r="FT974" s="53"/>
      <c r="FU974" s="53"/>
      <c r="FV974" s="53"/>
      <c r="FW974" s="53"/>
      <c r="FX974" s="53"/>
      <c r="FY974" s="53"/>
      <c r="FZ974" s="53"/>
      <c r="GA974" s="53"/>
      <c r="GB974" s="53"/>
      <c r="GC974" s="53"/>
      <c r="GD974" s="53"/>
      <c r="GE974" s="270"/>
      <c r="GF974" s="270"/>
      <c r="GG974" s="270"/>
      <c r="GH974" s="270"/>
      <c r="GI974" s="270"/>
      <c r="GJ974" s="270"/>
      <c r="GK974" s="270"/>
      <c r="GL974" s="53"/>
      <c r="GM974" s="53"/>
      <c r="GN974" s="53"/>
    </row>
    <row r="975" spans="11:196" x14ac:dyDescent="0.25">
      <c r="K975" s="53"/>
      <c r="L975" s="53"/>
      <c r="S975" s="53"/>
      <c r="T975" s="53"/>
      <c r="W975" s="53"/>
      <c r="AJ975" s="52"/>
      <c r="AK975" s="52"/>
      <c r="AN975" s="52"/>
      <c r="AO975" s="52"/>
      <c r="AP975" s="53"/>
      <c r="AQ975" s="53"/>
      <c r="AS975" s="53"/>
      <c r="AT975" s="53"/>
      <c r="AW975" s="53"/>
      <c r="BI975" s="271"/>
      <c r="BK975" s="273"/>
      <c r="BL975" s="271"/>
      <c r="BM975" s="53"/>
      <c r="BO975" s="271"/>
      <c r="CE975" s="271"/>
      <c r="FM975" s="53"/>
      <c r="FN975" s="53"/>
      <c r="FR975" s="53"/>
      <c r="FS975" s="53"/>
      <c r="FT975" s="53"/>
      <c r="FU975" s="53"/>
      <c r="FV975" s="53"/>
      <c r="FW975" s="53"/>
      <c r="FX975" s="53"/>
      <c r="FY975" s="53"/>
      <c r="FZ975" s="53"/>
      <c r="GA975" s="53"/>
      <c r="GB975" s="53"/>
      <c r="GC975" s="53"/>
      <c r="GD975" s="53"/>
      <c r="GE975" s="270"/>
      <c r="GF975" s="270"/>
      <c r="GG975" s="270"/>
      <c r="GH975" s="270"/>
      <c r="GI975" s="270"/>
      <c r="GJ975" s="270"/>
      <c r="GK975" s="270"/>
      <c r="GL975" s="53"/>
      <c r="GM975" s="53"/>
      <c r="GN975" s="53"/>
    </row>
    <row r="976" spans="11:196" x14ac:dyDescent="0.25">
      <c r="K976" s="53"/>
      <c r="L976" s="53"/>
      <c r="S976" s="53"/>
      <c r="T976" s="53"/>
      <c r="W976" s="53"/>
      <c r="AJ976" s="52"/>
      <c r="AK976" s="52"/>
      <c r="AN976" s="52"/>
      <c r="AO976" s="52"/>
      <c r="AP976" s="53"/>
      <c r="AQ976" s="53"/>
      <c r="AS976" s="53"/>
      <c r="AT976" s="53"/>
      <c r="AW976" s="53"/>
      <c r="BI976" s="271"/>
      <c r="BK976" s="273"/>
      <c r="BL976" s="271"/>
      <c r="BM976" s="53"/>
      <c r="BO976" s="271"/>
      <c r="CE976" s="271"/>
      <c r="FM976" s="53"/>
      <c r="FN976" s="53"/>
      <c r="FR976" s="53"/>
      <c r="FS976" s="53"/>
      <c r="FT976" s="53"/>
      <c r="FU976" s="53"/>
      <c r="FV976" s="53"/>
      <c r="FW976" s="53"/>
      <c r="FX976" s="53"/>
      <c r="FY976" s="53"/>
      <c r="FZ976" s="53"/>
      <c r="GA976" s="53"/>
      <c r="GB976" s="53"/>
      <c r="GC976" s="53"/>
      <c r="GD976" s="53"/>
      <c r="GE976" s="270"/>
      <c r="GF976" s="270"/>
      <c r="GG976" s="270"/>
      <c r="GH976" s="270"/>
      <c r="GI976" s="270"/>
      <c r="GJ976" s="270"/>
      <c r="GK976" s="270"/>
      <c r="GL976" s="53"/>
      <c r="GM976" s="53"/>
      <c r="GN976" s="53"/>
    </row>
    <row r="977" spans="11:196" x14ac:dyDescent="0.25">
      <c r="K977" s="53"/>
      <c r="L977" s="53"/>
      <c r="S977" s="53"/>
      <c r="T977" s="53"/>
      <c r="W977" s="53"/>
      <c r="AJ977" s="52"/>
      <c r="AK977" s="52"/>
      <c r="AN977" s="52"/>
      <c r="AO977" s="52"/>
      <c r="AP977" s="53"/>
      <c r="AQ977" s="53"/>
      <c r="AS977" s="53"/>
      <c r="AT977" s="53"/>
      <c r="AW977" s="53"/>
      <c r="BI977" s="271"/>
      <c r="BK977" s="273"/>
      <c r="BL977" s="271"/>
      <c r="BM977" s="53"/>
      <c r="BO977" s="271"/>
      <c r="CE977" s="271"/>
      <c r="FM977" s="53"/>
      <c r="FN977" s="53"/>
      <c r="FR977" s="53"/>
      <c r="FS977" s="53"/>
      <c r="FT977" s="53"/>
      <c r="FU977" s="53"/>
      <c r="FV977" s="53"/>
      <c r="FW977" s="53"/>
      <c r="FX977" s="53"/>
      <c r="FY977" s="53"/>
      <c r="FZ977" s="53"/>
      <c r="GA977" s="53"/>
      <c r="GB977" s="53"/>
      <c r="GC977" s="53"/>
      <c r="GD977" s="53"/>
      <c r="GE977" s="270"/>
      <c r="GF977" s="270"/>
      <c r="GG977" s="270"/>
      <c r="GH977" s="270"/>
      <c r="GI977" s="270"/>
      <c r="GJ977" s="270"/>
      <c r="GK977" s="270"/>
      <c r="GL977" s="53"/>
      <c r="GM977" s="53"/>
      <c r="GN977" s="53"/>
    </row>
    <row r="978" spans="11:196" x14ac:dyDescent="0.25">
      <c r="K978" s="53"/>
      <c r="L978" s="53"/>
      <c r="S978" s="53"/>
      <c r="T978" s="53"/>
      <c r="W978" s="53"/>
      <c r="AJ978" s="52"/>
      <c r="AK978" s="52"/>
      <c r="AN978" s="52"/>
      <c r="AO978" s="52"/>
      <c r="AP978" s="53"/>
      <c r="AQ978" s="53"/>
      <c r="AS978" s="53"/>
      <c r="AT978" s="53"/>
      <c r="AW978" s="53"/>
      <c r="BI978" s="271"/>
      <c r="BK978" s="273"/>
      <c r="BL978" s="271"/>
      <c r="BM978" s="53"/>
      <c r="BO978" s="271"/>
      <c r="CE978" s="271"/>
      <c r="FM978" s="53"/>
      <c r="FN978" s="53"/>
      <c r="FR978" s="53"/>
      <c r="FS978" s="53"/>
      <c r="FT978" s="53"/>
      <c r="FU978" s="53"/>
      <c r="FV978" s="53"/>
      <c r="FW978" s="53"/>
      <c r="FX978" s="53"/>
      <c r="FY978" s="53"/>
      <c r="FZ978" s="53"/>
      <c r="GA978" s="53"/>
      <c r="GB978" s="53"/>
      <c r="GC978" s="53"/>
      <c r="GD978" s="53"/>
      <c r="GE978" s="270"/>
      <c r="GF978" s="270"/>
      <c r="GG978" s="270"/>
      <c r="GH978" s="270"/>
      <c r="GI978" s="270"/>
      <c r="GJ978" s="270"/>
      <c r="GK978" s="270"/>
      <c r="GL978" s="53"/>
      <c r="GM978" s="53"/>
      <c r="GN978" s="53"/>
    </row>
    <row r="979" spans="11:196" x14ac:dyDescent="0.25">
      <c r="K979" s="53"/>
      <c r="L979" s="53"/>
      <c r="S979" s="53"/>
      <c r="T979" s="53"/>
      <c r="W979" s="53"/>
      <c r="AJ979" s="52"/>
      <c r="AK979" s="52"/>
      <c r="AN979" s="52"/>
      <c r="AO979" s="52"/>
      <c r="AP979" s="53"/>
      <c r="AQ979" s="53"/>
      <c r="AS979" s="53"/>
      <c r="AT979" s="53"/>
      <c r="AW979" s="53"/>
      <c r="BI979" s="271"/>
      <c r="BK979" s="273"/>
      <c r="BL979" s="271"/>
      <c r="BM979" s="53"/>
      <c r="BO979" s="271"/>
      <c r="CE979" s="271"/>
      <c r="FM979" s="53"/>
      <c r="FN979" s="53"/>
      <c r="FR979" s="53"/>
      <c r="FS979" s="53"/>
      <c r="FT979" s="53"/>
      <c r="FU979" s="53"/>
      <c r="FV979" s="53"/>
      <c r="FW979" s="53"/>
      <c r="FX979" s="53"/>
      <c r="FY979" s="53"/>
      <c r="FZ979" s="53"/>
      <c r="GA979" s="53"/>
      <c r="GB979" s="53"/>
      <c r="GC979" s="53"/>
      <c r="GD979" s="53"/>
      <c r="GE979" s="270"/>
      <c r="GF979" s="270"/>
      <c r="GG979" s="270"/>
      <c r="GH979" s="270"/>
      <c r="GI979" s="270"/>
      <c r="GJ979" s="270"/>
      <c r="GK979" s="270"/>
      <c r="GL979" s="53"/>
      <c r="GM979" s="53"/>
      <c r="GN979" s="53"/>
    </row>
    <row r="980" spans="11:196" x14ac:dyDescent="0.25">
      <c r="K980" s="53"/>
      <c r="L980" s="53"/>
      <c r="S980" s="53"/>
      <c r="T980" s="53"/>
      <c r="W980" s="53"/>
      <c r="AJ980" s="52"/>
      <c r="AK980" s="52"/>
      <c r="AN980" s="52"/>
      <c r="AO980" s="52"/>
      <c r="AP980" s="53"/>
      <c r="AQ980" s="53"/>
      <c r="AS980" s="53"/>
      <c r="AT980" s="53"/>
      <c r="AW980" s="53"/>
      <c r="BI980" s="271"/>
      <c r="BK980" s="273"/>
      <c r="BL980" s="271"/>
      <c r="BM980" s="53"/>
      <c r="BO980" s="271"/>
      <c r="CE980" s="271"/>
      <c r="FM980" s="53"/>
      <c r="FN980" s="53"/>
      <c r="FR980" s="53"/>
      <c r="FS980" s="53"/>
      <c r="FT980" s="53"/>
      <c r="FU980" s="53"/>
      <c r="FV980" s="53"/>
      <c r="FW980" s="53"/>
      <c r="FX980" s="53"/>
      <c r="FY980" s="53"/>
      <c r="FZ980" s="53"/>
      <c r="GA980" s="53"/>
      <c r="GB980" s="53"/>
      <c r="GC980" s="53"/>
      <c r="GD980" s="53"/>
      <c r="GE980" s="270"/>
      <c r="GF980" s="270"/>
      <c r="GG980" s="270"/>
      <c r="GH980" s="270"/>
      <c r="GI980" s="270"/>
      <c r="GJ980" s="270"/>
      <c r="GK980" s="270"/>
      <c r="GL980" s="53"/>
      <c r="GM980" s="53"/>
      <c r="GN980" s="53"/>
    </row>
    <row r="981" spans="11:196" x14ac:dyDescent="0.25">
      <c r="K981" s="53"/>
      <c r="L981" s="53"/>
      <c r="S981" s="53"/>
      <c r="T981" s="53"/>
      <c r="W981" s="53"/>
      <c r="AJ981" s="52"/>
      <c r="AK981" s="52"/>
      <c r="AN981" s="52"/>
      <c r="AO981" s="52"/>
      <c r="AP981" s="53"/>
      <c r="AQ981" s="53"/>
      <c r="AS981" s="53"/>
      <c r="AT981" s="53"/>
      <c r="AW981" s="53"/>
      <c r="BI981" s="271"/>
      <c r="BK981" s="273"/>
      <c r="BL981" s="271"/>
      <c r="BM981" s="53"/>
      <c r="BO981" s="271"/>
      <c r="CE981" s="271"/>
      <c r="FM981" s="53"/>
      <c r="FN981" s="53"/>
      <c r="FR981" s="53"/>
      <c r="FS981" s="53"/>
      <c r="FT981" s="53"/>
      <c r="FU981" s="53"/>
      <c r="FV981" s="53"/>
      <c r="FW981" s="53"/>
      <c r="FX981" s="53"/>
      <c r="FY981" s="53"/>
      <c r="FZ981" s="53"/>
      <c r="GA981" s="53"/>
      <c r="GB981" s="53"/>
      <c r="GC981" s="53"/>
      <c r="GD981" s="53"/>
      <c r="GE981" s="270"/>
      <c r="GF981" s="270"/>
      <c r="GG981" s="270"/>
      <c r="GH981" s="270"/>
      <c r="GI981" s="270"/>
      <c r="GJ981" s="270"/>
      <c r="GK981" s="270"/>
      <c r="GL981" s="53"/>
      <c r="GM981" s="53"/>
      <c r="GN981" s="53"/>
    </row>
    <row r="982" spans="11:196" x14ac:dyDescent="0.25">
      <c r="K982" s="53"/>
      <c r="L982" s="53"/>
      <c r="S982" s="53"/>
      <c r="T982" s="53"/>
      <c r="W982" s="53"/>
      <c r="AJ982" s="52"/>
      <c r="AK982" s="52"/>
      <c r="AN982" s="52"/>
      <c r="AO982" s="52"/>
      <c r="AP982" s="53"/>
      <c r="AQ982" s="53"/>
      <c r="AS982" s="53"/>
      <c r="AT982" s="53"/>
      <c r="AW982" s="53"/>
      <c r="BI982" s="271"/>
      <c r="BK982" s="273"/>
      <c r="BL982" s="271"/>
      <c r="BM982" s="53"/>
      <c r="BO982" s="271"/>
      <c r="CE982" s="271"/>
      <c r="FM982" s="53"/>
      <c r="FN982" s="53"/>
      <c r="FR982" s="53"/>
      <c r="FS982" s="53"/>
      <c r="FT982" s="53"/>
      <c r="FU982" s="53"/>
      <c r="FV982" s="53"/>
      <c r="FW982" s="53"/>
      <c r="FX982" s="53"/>
      <c r="FY982" s="53"/>
      <c r="FZ982" s="53"/>
      <c r="GA982" s="53"/>
      <c r="GB982" s="53"/>
      <c r="GC982" s="53"/>
      <c r="GD982" s="53"/>
      <c r="GE982" s="270"/>
      <c r="GF982" s="270"/>
      <c r="GG982" s="270"/>
      <c r="GH982" s="270"/>
      <c r="GI982" s="270"/>
      <c r="GJ982" s="270"/>
      <c r="GK982" s="270"/>
      <c r="GL982" s="53"/>
      <c r="GM982" s="53"/>
      <c r="GN982" s="53"/>
    </row>
    <row r="983" spans="11:196" x14ac:dyDescent="0.25">
      <c r="K983" s="53"/>
      <c r="L983" s="53"/>
      <c r="S983" s="53"/>
      <c r="T983" s="53"/>
      <c r="W983" s="53"/>
      <c r="AJ983" s="52"/>
      <c r="AK983" s="52"/>
      <c r="AN983" s="52"/>
      <c r="AO983" s="52"/>
      <c r="AP983" s="53"/>
      <c r="AQ983" s="53"/>
      <c r="AS983" s="53"/>
      <c r="AT983" s="53"/>
      <c r="AW983" s="53"/>
      <c r="BI983" s="271"/>
      <c r="BK983" s="273"/>
      <c r="BL983" s="271"/>
      <c r="BM983" s="53"/>
      <c r="BO983" s="271"/>
      <c r="CE983" s="271"/>
      <c r="FM983" s="53"/>
      <c r="FN983" s="53"/>
      <c r="FR983" s="53"/>
      <c r="FS983" s="53"/>
      <c r="FT983" s="53"/>
      <c r="FU983" s="53"/>
      <c r="FV983" s="53"/>
      <c r="FW983" s="53"/>
      <c r="FX983" s="53"/>
      <c r="FY983" s="53"/>
      <c r="FZ983" s="53"/>
      <c r="GA983" s="53"/>
      <c r="GB983" s="53"/>
      <c r="GC983" s="53"/>
      <c r="GD983" s="53"/>
      <c r="GE983" s="270"/>
      <c r="GF983" s="270"/>
      <c r="GG983" s="270"/>
      <c r="GH983" s="270"/>
      <c r="GI983" s="270"/>
      <c r="GJ983" s="270"/>
      <c r="GK983" s="270"/>
      <c r="GL983" s="53"/>
      <c r="GM983" s="53"/>
      <c r="GN983" s="53"/>
    </row>
    <row r="984" spans="11:196" x14ac:dyDescent="0.25">
      <c r="K984" s="53"/>
      <c r="L984" s="53"/>
      <c r="S984" s="53"/>
      <c r="T984" s="53"/>
      <c r="W984" s="53"/>
      <c r="AJ984" s="52"/>
      <c r="AK984" s="52"/>
      <c r="AN984" s="52"/>
      <c r="AO984" s="52"/>
      <c r="AP984" s="53"/>
      <c r="AQ984" s="53"/>
      <c r="AS984" s="53"/>
      <c r="AT984" s="53"/>
      <c r="AW984" s="53"/>
      <c r="BI984" s="271"/>
      <c r="BK984" s="273"/>
      <c r="BL984" s="271"/>
      <c r="BM984" s="53"/>
      <c r="BO984" s="271"/>
      <c r="CE984" s="271"/>
      <c r="FM984" s="53"/>
      <c r="FN984" s="53"/>
      <c r="FR984" s="53"/>
      <c r="FS984" s="53"/>
      <c r="FT984" s="53"/>
      <c r="FU984" s="53"/>
      <c r="FV984" s="53"/>
      <c r="FW984" s="53"/>
      <c r="FX984" s="53"/>
      <c r="FY984" s="53"/>
      <c r="FZ984" s="53"/>
      <c r="GA984" s="53"/>
      <c r="GB984" s="53"/>
      <c r="GC984" s="53"/>
      <c r="GD984" s="53"/>
      <c r="GE984" s="270"/>
      <c r="GF984" s="270"/>
      <c r="GG984" s="270"/>
      <c r="GH984" s="270"/>
      <c r="GI984" s="270"/>
      <c r="GJ984" s="270"/>
      <c r="GK984" s="270"/>
      <c r="GL984" s="53"/>
      <c r="GM984" s="53"/>
      <c r="GN984" s="53"/>
    </row>
    <row r="985" spans="11:196" x14ac:dyDescent="0.25">
      <c r="K985" s="53"/>
      <c r="L985" s="53"/>
      <c r="S985" s="53"/>
      <c r="T985" s="53"/>
      <c r="W985" s="53"/>
      <c r="AJ985" s="52"/>
      <c r="AK985" s="52"/>
      <c r="AN985" s="52"/>
      <c r="AO985" s="52"/>
      <c r="AP985" s="53"/>
      <c r="AQ985" s="53"/>
      <c r="AS985" s="53"/>
      <c r="AT985" s="53"/>
      <c r="AW985" s="53"/>
      <c r="BI985" s="271"/>
      <c r="BK985" s="273"/>
      <c r="BL985" s="271"/>
      <c r="BM985" s="53"/>
      <c r="BO985" s="271"/>
      <c r="CE985" s="271"/>
      <c r="FM985" s="53"/>
      <c r="FN985" s="53"/>
      <c r="FR985" s="53"/>
      <c r="FS985" s="53"/>
      <c r="FT985" s="53"/>
      <c r="FU985" s="53"/>
      <c r="FV985" s="53"/>
      <c r="FW985" s="53"/>
      <c r="FX985" s="53"/>
      <c r="FY985" s="53"/>
      <c r="FZ985" s="53"/>
      <c r="GA985" s="53"/>
      <c r="GB985" s="53"/>
      <c r="GC985" s="53"/>
      <c r="GD985" s="53"/>
      <c r="GE985" s="270"/>
      <c r="GF985" s="270"/>
      <c r="GG985" s="270"/>
      <c r="GH985" s="270"/>
      <c r="GI985" s="270"/>
      <c r="GJ985" s="270"/>
      <c r="GK985" s="270"/>
      <c r="GL985" s="53"/>
      <c r="GM985" s="53"/>
      <c r="GN985" s="53"/>
    </row>
    <row r="986" spans="11:196" x14ac:dyDescent="0.25">
      <c r="K986" s="53"/>
      <c r="L986" s="53"/>
      <c r="S986" s="53"/>
      <c r="T986" s="53"/>
      <c r="W986" s="53"/>
      <c r="AJ986" s="52"/>
      <c r="AK986" s="52"/>
      <c r="AN986" s="52"/>
      <c r="AO986" s="52"/>
      <c r="AP986" s="53"/>
      <c r="AQ986" s="53"/>
      <c r="AS986" s="53"/>
      <c r="AT986" s="53"/>
      <c r="AW986" s="53"/>
      <c r="BI986" s="271"/>
      <c r="BK986" s="273"/>
      <c r="BL986" s="271"/>
      <c r="BM986" s="53"/>
      <c r="BO986" s="271"/>
      <c r="CE986" s="271"/>
      <c r="FM986" s="53"/>
      <c r="FN986" s="53"/>
      <c r="FR986" s="53"/>
      <c r="FS986" s="53"/>
      <c r="FT986" s="53"/>
      <c r="FU986" s="53"/>
      <c r="FV986" s="53"/>
      <c r="FW986" s="53"/>
      <c r="FX986" s="53"/>
      <c r="FY986" s="53"/>
      <c r="FZ986" s="53"/>
      <c r="GA986" s="53"/>
      <c r="GB986" s="53"/>
      <c r="GC986" s="53"/>
      <c r="GD986" s="53"/>
      <c r="GE986" s="270"/>
      <c r="GF986" s="270"/>
      <c r="GG986" s="270"/>
      <c r="GH986" s="270"/>
      <c r="GI986" s="270"/>
      <c r="GJ986" s="270"/>
      <c r="GK986" s="270"/>
      <c r="GL986" s="53"/>
      <c r="GM986" s="53"/>
      <c r="GN986" s="53"/>
    </row>
    <row r="987" spans="11:196" x14ac:dyDescent="0.25">
      <c r="K987" s="53"/>
      <c r="L987" s="53"/>
      <c r="S987" s="53"/>
      <c r="T987" s="53"/>
      <c r="W987" s="53"/>
      <c r="AJ987" s="52"/>
      <c r="AK987" s="52"/>
      <c r="AN987" s="52"/>
      <c r="AO987" s="52"/>
      <c r="AP987" s="53"/>
      <c r="AQ987" s="53"/>
      <c r="AS987" s="53"/>
      <c r="AT987" s="53"/>
      <c r="AW987" s="53"/>
      <c r="BI987" s="271"/>
      <c r="BK987" s="273"/>
      <c r="BL987" s="271"/>
      <c r="BM987" s="53"/>
      <c r="BO987" s="271"/>
      <c r="CE987" s="271"/>
      <c r="FM987" s="53"/>
      <c r="FN987" s="53"/>
      <c r="FR987" s="53"/>
      <c r="FS987" s="53"/>
      <c r="FT987" s="53"/>
      <c r="FU987" s="53"/>
      <c r="FV987" s="53"/>
      <c r="FW987" s="53"/>
      <c r="FX987" s="53"/>
      <c r="FY987" s="53"/>
      <c r="FZ987" s="53"/>
      <c r="GA987" s="53"/>
      <c r="GB987" s="53"/>
      <c r="GC987" s="53"/>
      <c r="GD987" s="53"/>
      <c r="GE987" s="270"/>
      <c r="GF987" s="270"/>
      <c r="GG987" s="270"/>
      <c r="GH987" s="270"/>
      <c r="GI987" s="270"/>
      <c r="GJ987" s="270"/>
      <c r="GK987" s="270"/>
      <c r="GL987" s="53"/>
      <c r="GM987" s="53"/>
      <c r="GN987" s="53"/>
    </row>
    <row r="988" spans="11:196" x14ac:dyDescent="0.25">
      <c r="K988" s="53"/>
      <c r="L988" s="53"/>
      <c r="S988" s="53"/>
      <c r="T988" s="53"/>
      <c r="W988" s="53"/>
      <c r="AJ988" s="52"/>
      <c r="AK988" s="52"/>
      <c r="AN988" s="52"/>
      <c r="AO988" s="52"/>
      <c r="AP988" s="53"/>
      <c r="AQ988" s="53"/>
      <c r="AS988" s="53"/>
      <c r="AT988" s="53"/>
      <c r="AW988" s="53"/>
      <c r="BI988" s="271"/>
      <c r="BK988" s="273"/>
      <c r="BL988" s="271"/>
      <c r="BM988" s="53"/>
      <c r="BO988" s="271"/>
      <c r="CE988" s="271"/>
      <c r="FM988" s="53"/>
      <c r="FN988" s="53"/>
      <c r="FR988" s="53"/>
      <c r="FS988" s="53"/>
      <c r="FT988" s="53"/>
      <c r="FU988" s="53"/>
      <c r="FV988" s="53"/>
      <c r="FW988" s="53"/>
      <c r="FX988" s="53"/>
      <c r="FY988" s="53"/>
      <c r="FZ988" s="53"/>
      <c r="GA988" s="53"/>
      <c r="GB988" s="53"/>
      <c r="GC988" s="53"/>
      <c r="GD988" s="53"/>
      <c r="GE988" s="270"/>
      <c r="GF988" s="270"/>
      <c r="GG988" s="270"/>
      <c r="GH988" s="270"/>
      <c r="GI988" s="270"/>
      <c r="GJ988" s="270"/>
      <c r="GK988" s="270"/>
      <c r="GL988" s="53"/>
      <c r="GM988" s="53"/>
      <c r="GN988" s="53"/>
    </row>
    <row r="989" spans="11:196" x14ac:dyDescent="0.25">
      <c r="K989" s="53"/>
      <c r="L989" s="53"/>
      <c r="S989" s="53"/>
      <c r="T989" s="53"/>
      <c r="W989" s="53"/>
      <c r="AJ989" s="52"/>
      <c r="AK989" s="52"/>
      <c r="AN989" s="52"/>
      <c r="AO989" s="52"/>
      <c r="AP989" s="53"/>
      <c r="AQ989" s="53"/>
      <c r="AS989" s="53"/>
      <c r="AT989" s="53"/>
      <c r="AW989" s="53"/>
      <c r="BI989" s="271"/>
      <c r="BK989" s="273"/>
      <c r="BL989" s="271"/>
      <c r="BM989" s="53"/>
      <c r="BO989" s="271"/>
      <c r="CE989" s="271"/>
      <c r="FM989" s="53"/>
      <c r="FN989" s="53"/>
      <c r="FR989" s="53"/>
      <c r="FS989" s="53"/>
      <c r="FT989" s="53"/>
      <c r="FU989" s="53"/>
      <c r="FV989" s="53"/>
      <c r="FW989" s="53"/>
      <c r="FX989" s="53"/>
      <c r="FY989" s="53"/>
      <c r="FZ989" s="53"/>
      <c r="GA989" s="53"/>
      <c r="GB989" s="53"/>
      <c r="GC989" s="53"/>
      <c r="GD989" s="53"/>
      <c r="GE989" s="270"/>
      <c r="GF989" s="270"/>
      <c r="GG989" s="270"/>
      <c r="GH989" s="270"/>
      <c r="GI989" s="270"/>
      <c r="GJ989" s="270"/>
      <c r="GK989" s="270"/>
      <c r="GL989" s="53"/>
      <c r="GM989" s="53"/>
      <c r="GN989" s="53"/>
    </row>
    <row r="990" spans="11:196" x14ac:dyDescent="0.25">
      <c r="K990" s="53"/>
      <c r="L990" s="53"/>
      <c r="S990" s="53"/>
      <c r="T990" s="53"/>
      <c r="W990" s="53"/>
      <c r="AJ990" s="52"/>
      <c r="AK990" s="52"/>
      <c r="AN990" s="52"/>
      <c r="AO990" s="52"/>
      <c r="AP990" s="53"/>
      <c r="AQ990" s="53"/>
      <c r="AS990" s="53"/>
      <c r="AT990" s="53"/>
      <c r="AW990" s="53"/>
      <c r="BI990" s="271"/>
      <c r="BK990" s="273"/>
      <c r="BL990" s="271"/>
      <c r="BM990" s="53"/>
      <c r="BO990" s="271"/>
      <c r="CE990" s="271"/>
      <c r="FM990" s="53"/>
      <c r="FN990" s="53"/>
      <c r="FR990" s="53"/>
      <c r="FS990" s="53"/>
      <c r="FT990" s="53"/>
      <c r="FU990" s="53"/>
      <c r="FV990" s="53"/>
      <c r="FW990" s="53"/>
      <c r="FX990" s="53"/>
      <c r="FY990" s="53"/>
      <c r="FZ990" s="53"/>
      <c r="GA990" s="53"/>
      <c r="GB990" s="53"/>
      <c r="GC990" s="53"/>
      <c r="GD990" s="53"/>
      <c r="GE990" s="270"/>
      <c r="GF990" s="270"/>
      <c r="GG990" s="270"/>
      <c r="GH990" s="270"/>
      <c r="GI990" s="270"/>
      <c r="GJ990" s="270"/>
      <c r="GK990" s="270"/>
      <c r="GL990" s="53"/>
      <c r="GM990" s="53"/>
      <c r="GN990" s="53"/>
    </row>
    <row r="991" spans="11:196" x14ac:dyDescent="0.25">
      <c r="K991" s="53"/>
      <c r="L991" s="53"/>
      <c r="S991" s="53"/>
      <c r="T991" s="53"/>
      <c r="W991" s="53"/>
      <c r="AJ991" s="52"/>
      <c r="AK991" s="52"/>
      <c r="AN991" s="52"/>
      <c r="AO991" s="52"/>
      <c r="AP991" s="53"/>
      <c r="AQ991" s="53"/>
      <c r="AS991" s="53"/>
      <c r="AT991" s="53"/>
      <c r="AW991" s="53"/>
      <c r="BI991" s="271"/>
      <c r="BK991" s="273"/>
      <c r="BL991" s="271"/>
      <c r="BM991" s="53"/>
      <c r="BO991" s="271"/>
      <c r="CE991" s="271"/>
      <c r="FM991" s="53"/>
      <c r="FN991" s="53"/>
      <c r="FR991" s="53"/>
      <c r="FS991" s="53"/>
      <c r="FT991" s="53"/>
      <c r="FU991" s="53"/>
      <c r="FV991" s="53"/>
      <c r="FW991" s="53"/>
      <c r="FX991" s="53"/>
      <c r="FY991" s="53"/>
      <c r="FZ991" s="53"/>
      <c r="GA991" s="53"/>
      <c r="GB991" s="53"/>
      <c r="GC991" s="53"/>
      <c r="GD991" s="53"/>
      <c r="GE991" s="270"/>
      <c r="GF991" s="270"/>
      <c r="GG991" s="270"/>
      <c r="GH991" s="270"/>
      <c r="GI991" s="270"/>
      <c r="GJ991" s="270"/>
      <c r="GK991" s="270"/>
      <c r="GL991" s="53"/>
      <c r="GM991" s="53"/>
      <c r="GN991" s="53"/>
    </row>
    <row r="992" spans="11:196" x14ac:dyDescent="0.25">
      <c r="K992" s="53"/>
      <c r="L992" s="53"/>
      <c r="S992" s="53"/>
      <c r="T992" s="53"/>
      <c r="W992" s="53"/>
      <c r="AJ992" s="52"/>
      <c r="AK992" s="52"/>
      <c r="AN992" s="52"/>
      <c r="AO992" s="52"/>
      <c r="AP992" s="53"/>
      <c r="AQ992" s="53"/>
      <c r="AS992" s="53"/>
      <c r="AT992" s="53"/>
      <c r="AW992" s="53"/>
      <c r="BI992" s="271"/>
      <c r="BK992" s="273"/>
      <c r="BL992" s="271"/>
      <c r="BM992" s="53"/>
      <c r="BO992" s="271"/>
      <c r="CE992" s="271"/>
      <c r="FM992" s="53"/>
      <c r="FN992" s="53"/>
      <c r="FR992" s="53"/>
      <c r="FS992" s="53"/>
      <c r="FT992" s="53"/>
      <c r="FU992" s="53"/>
      <c r="FV992" s="53"/>
      <c r="FW992" s="53"/>
      <c r="FX992" s="53"/>
      <c r="FY992" s="53"/>
      <c r="FZ992" s="53"/>
      <c r="GA992" s="53"/>
      <c r="GB992" s="53"/>
      <c r="GC992" s="53"/>
      <c r="GD992" s="53"/>
      <c r="GE992" s="270"/>
      <c r="GF992" s="270"/>
      <c r="GG992" s="270"/>
      <c r="GH992" s="270"/>
      <c r="GI992" s="270"/>
      <c r="GJ992" s="270"/>
      <c r="GK992" s="270"/>
      <c r="GL992" s="53"/>
      <c r="GM992" s="53"/>
      <c r="GN992" s="53"/>
    </row>
    <row r="993" spans="25:25" x14ac:dyDescent="0.25">
      <c r="Y993" s="52"/>
    </row>
    <row r="994" spans="25:25" x14ac:dyDescent="0.25">
      <c r="Y994" s="52"/>
    </row>
    <row r="995" spans="25:25" x14ac:dyDescent="0.25">
      <c r="Y995" s="52"/>
    </row>
    <row r="996" spans="25:25" x14ac:dyDescent="0.25">
      <c r="Y996" s="52"/>
    </row>
    <row r="997" spans="25:25" x14ac:dyDescent="0.25">
      <c r="Y997" s="52"/>
    </row>
    <row r="998" spans="25:25" x14ac:dyDescent="0.25">
      <c r="Y998" s="52"/>
    </row>
    <row r="999" spans="25:25" x14ac:dyDescent="0.25">
      <c r="Y999" s="52"/>
    </row>
    <row r="1000" spans="25:25" x14ac:dyDescent="0.25">
      <c r="Y1000" s="52"/>
    </row>
    <row r="1001" spans="25:25" x14ac:dyDescent="0.25">
      <c r="Y1001" s="52"/>
    </row>
    <row r="1002" spans="25:25" x14ac:dyDescent="0.25">
      <c r="Y1002" s="52"/>
    </row>
    <row r="1003" spans="25:25" x14ac:dyDescent="0.25">
      <c r="Y1003" s="52"/>
    </row>
    <row r="1004" spans="25:25" x14ac:dyDescent="0.25">
      <c r="Y1004" s="52"/>
    </row>
    <row r="1005" spans="25:25" x14ac:dyDescent="0.25">
      <c r="Y1005" s="52"/>
    </row>
    <row r="1006" spans="25:25" x14ac:dyDescent="0.25">
      <c r="Y1006" s="52"/>
    </row>
    <row r="1007" spans="25:25" x14ac:dyDescent="0.25">
      <c r="Y1007" s="52"/>
    </row>
    <row r="1008" spans="25:25" x14ac:dyDescent="0.25">
      <c r="Y1008" s="52"/>
    </row>
    <row r="1009" spans="25:25" x14ac:dyDescent="0.25">
      <c r="Y1009" s="52"/>
    </row>
    <row r="1010" spans="25:25" x14ac:dyDescent="0.25">
      <c r="Y1010" s="52"/>
    </row>
    <row r="1011" spans="25:25" x14ac:dyDescent="0.25">
      <c r="Y1011" s="52"/>
    </row>
    <row r="1012" spans="25:25" x14ac:dyDescent="0.25">
      <c r="Y1012" s="52"/>
    </row>
    <row r="1013" spans="25:25" x14ac:dyDescent="0.25">
      <c r="Y1013" s="52"/>
    </row>
    <row r="1014" spans="25:25" x14ac:dyDescent="0.25">
      <c r="Y1014" s="52"/>
    </row>
    <row r="1015" spans="25:25" x14ac:dyDescent="0.25">
      <c r="Y1015" s="52"/>
    </row>
    <row r="1016" spans="25:25" x14ac:dyDescent="0.25">
      <c r="Y1016" s="52"/>
    </row>
    <row r="1017" spans="25:25" x14ac:dyDescent="0.25">
      <c r="Y1017" s="52"/>
    </row>
    <row r="1018" spans="25:25" x14ac:dyDescent="0.25">
      <c r="Y1018" s="52"/>
    </row>
    <row r="1019" spans="25:25" x14ac:dyDescent="0.25">
      <c r="Y1019" s="52"/>
    </row>
    <row r="1020" spans="25:25" x14ac:dyDescent="0.25">
      <c r="Y1020" s="52"/>
    </row>
    <row r="1021" spans="25:25" x14ac:dyDescent="0.25">
      <c r="Y1021" s="52"/>
    </row>
    <row r="1022" spans="25:25" x14ac:dyDescent="0.25">
      <c r="Y1022" s="52"/>
    </row>
    <row r="1023" spans="25:25" x14ac:dyDescent="0.25">
      <c r="Y1023" s="52"/>
    </row>
    <row r="1024" spans="25:25" x14ac:dyDescent="0.25">
      <c r="Y1024" s="52"/>
    </row>
    <row r="1025" spans="25:25" x14ac:dyDescent="0.25">
      <c r="Y1025" s="52"/>
    </row>
    <row r="1026" spans="25:25" x14ac:dyDescent="0.25">
      <c r="Y1026" s="52"/>
    </row>
    <row r="1027" spans="25:25" x14ac:dyDescent="0.25">
      <c r="Y1027" s="52"/>
    </row>
    <row r="1028" spans="25:25" x14ac:dyDescent="0.25">
      <c r="Y1028" s="52"/>
    </row>
    <row r="1029" spans="25:25" x14ac:dyDescent="0.25">
      <c r="Y1029" s="52"/>
    </row>
    <row r="1030" spans="25:25" x14ac:dyDescent="0.25">
      <c r="Y1030" s="52"/>
    </row>
    <row r="1031" spans="25:25" x14ac:dyDescent="0.25">
      <c r="Y1031" s="52"/>
    </row>
    <row r="1032" spans="25:25" x14ac:dyDescent="0.25">
      <c r="Y1032" s="52"/>
    </row>
    <row r="1033" spans="25:25" x14ac:dyDescent="0.25">
      <c r="Y1033" s="52"/>
    </row>
    <row r="1034" spans="25:25" x14ac:dyDescent="0.25">
      <c r="Y1034" s="52"/>
    </row>
    <row r="1035" spans="25:25" x14ac:dyDescent="0.25">
      <c r="Y1035" s="52"/>
    </row>
    <row r="1036" spans="25:25" x14ac:dyDescent="0.25">
      <c r="Y1036" s="52"/>
    </row>
    <row r="1037" spans="25:25" x14ac:dyDescent="0.25">
      <c r="Y1037" s="52"/>
    </row>
    <row r="1038" spans="25:25" x14ac:dyDescent="0.25">
      <c r="Y1038" s="52"/>
    </row>
    <row r="1039" spans="25:25" x14ac:dyDescent="0.25">
      <c r="Y1039" s="52"/>
    </row>
    <row r="1040" spans="25:25" x14ac:dyDescent="0.25">
      <c r="Y1040" s="52"/>
    </row>
    <row r="1041" spans="25:25" x14ac:dyDescent="0.25">
      <c r="Y1041" s="52"/>
    </row>
    <row r="1042" spans="25:25" x14ac:dyDescent="0.25">
      <c r="Y1042" s="52"/>
    </row>
    <row r="1043" spans="25:25" x14ac:dyDescent="0.25">
      <c r="Y1043" s="52"/>
    </row>
    <row r="1044" spans="25:25" x14ac:dyDescent="0.25">
      <c r="Y1044" s="52"/>
    </row>
    <row r="1045" spans="25:25" x14ac:dyDescent="0.25">
      <c r="Y1045" s="52"/>
    </row>
    <row r="1046" spans="25:25" x14ac:dyDescent="0.25">
      <c r="Y1046" s="52"/>
    </row>
    <row r="1047" spans="25:25" x14ac:dyDescent="0.25">
      <c r="Y1047" s="52"/>
    </row>
    <row r="1048" spans="25:25" x14ac:dyDescent="0.25">
      <c r="Y1048" s="52"/>
    </row>
    <row r="1049" spans="25:25" x14ac:dyDescent="0.25">
      <c r="Y1049" s="52"/>
    </row>
    <row r="1050" spans="25:25" x14ac:dyDescent="0.25">
      <c r="Y1050" s="52"/>
    </row>
    <row r="1051" spans="25:25" x14ac:dyDescent="0.25">
      <c r="Y1051" s="52"/>
    </row>
    <row r="1052" spans="25:25" x14ac:dyDescent="0.25">
      <c r="Y1052" s="52"/>
    </row>
    <row r="1053" spans="25:25" x14ac:dyDescent="0.25">
      <c r="Y1053" s="52"/>
    </row>
    <row r="1054" spans="25:25" x14ac:dyDescent="0.25">
      <c r="Y1054" s="52"/>
    </row>
    <row r="1055" spans="25:25" x14ac:dyDescent="0.25">
      <c r="Y1055" s="52"/>
    </row>
    <row r="1056" spans="25:25" x14ac:dyDescent="0.25">
      <c r="Y1056" s="52"/>
    </row>
    <row r="1057" spans="25:25" x14ac:dyDescent="0.25">
      <c r="Y1057" s="52"/>
    </row>
    <row r="1058" spans="25:25" x14ac:dyDescent="0.25">
      <c r="Y1058" s="52"/>
    </row>
    <row r="1059" spans="25:25" x14ac:dyDescent="0.25">
      <c r="Y1059" s="52"/>
    </row>
    <row r="1060" spans="25:25" x14ac:dyDescent="0.25">
      <c r="Y1060" s="52"/>
    </row>
    <row r="1061" spans="25:25" x14ac:dyDescent="0.25">
      <c r="Y1061" s="52"/>
    </row>
    <row r="1062" spans="25:25" x14ac:dyDescent="0.25">
      <c r="Y1062" s="52"/>
    </row>
    <row r="1063" spans="25:25" x14ac:dyDescent="0.25">
      <c r="Y1063" s="52"/>
    </row>
    <row r="1064" spans="25:25" x14ac:dyDescent="0.25">
      <c r="Y1064" s="52"/>
    </row>
    <row r="1065" spans="25:25" x14ac:dyDescent="0.25">
      <c r="Y1065" s="52"/>
    </row>
    <row r="1066" spans="25:25" x14ac:dyDescent="0.25">
      <c r="Y1066" s="52"/>
    </row>
    <row r="1067" spans="25:25" x14ac:dyDescent="0.25">
      <c r="Y1067" s="52"/>
    </row>
    <row r="1068" spans="25:25" x14ac:dyDescent="0.25">
      <c r="Y1068" s="52"/>
    </row>
    <row r="1069" spans="25:25" x14ac:dyDescent="0.25">
      <c r="Y1069" s="52"/>
    </row>
    <row r="1070" spans="25:25" x14ac:dyDescent="0.25">
      <c r="Y1070" s="52"/>
    </row>
    <row r="1071" spans="25:25" x14ac:dyDescent="0.25">
      <c r="Y1071" s="52"/>
    </row>
    <row r="1072" spans="25:25" x14ac:dyDescent="0.25">
      <c r="Y1072" s="52"/>
    </row>
    <row r="1073" spans="25:25" x14ac:dyDescent="0.25">
      <c r="Y1073" s="52"/>
    </row>
    <row r="1074" spans="25:25" x14ac:dyDescent="0.25">
      <c r="Y1074" s="52"/>
    </row>
    <row r="1075" spans="25:25" x14ac:dyDescent="0.25">
      <c r="Y1075" s="52"/>
    </row>
    <row r="1076" spans="25:25" x14ac:dyDescent="0.25">
      <c r="Y1076" s="52"/>
    </row>
    <row r="1077" spans="25:25" x14ac:dyDescent="0.25">
      <c r="Y1077" s="52"/>
    </row>
    <row r="1078" spans="25:25" x14ac:dyDescent="0.25">
      <c r="Y1078" s="52"/>
    </row>
    <row r="1079" spans="25:25" x14ac:dyDescent="0.25">
      <c r="Y1079" s="52"/>
    </row>
    <row r="1080" spans="25:25" x14ac:dyDescent="0.25">
      <c r="Y1080" s="52"/>
    </row>
    <row r="1081" spans="25:25" x14ac:dyDescent="0.25">
      <c r="Y1081" s="52"/>
    </row>
    <row r="1082" spans="25:25" x14ac:dyDescent="0.25">
      <c r="Y1082" s="52"/>
    </row>
    <row r="1083" spans="25:25" x14ac:dyDescent="0.25">
      <c r="Y1083" s="52"/>
    </row>
  </sheetData>
  <autoFilter ref="A4:FQ901" xr:uid="{83123D22-AB81-4543-81B1-7BB8918A12B3}">
    <filterColumn colId="3">
      <filters>
        <filter val="2017"/>
        <filter val="2018"/>
        <filter val="2019"/>
        <filter val="2020"/>
        <filter val="2021"/>
      </filters>
    </filterColumn>
  </autoFilter>
  <mergeCells count="41">
    <mergeCell ref="A1:A2"/>
    <mergeCell ref="HF2:HI2"/>
    <mergeCell ref="HL2:HL4"/>
    <mergeCell ref="IB2:IC2"/>
    <mergeCell ref="G3:Q3"/>
    <mergeCell ref="R3:V3"/>
    <mergeCell ref="W3:AO3"/>
    <mergeCell ref="AP3:AT3"/>
    <mergeCell ref="AU3:BA3"/>
    <mergeCell ref="BB3:BC3"/>
    <mergeCell ref="FZ3:GE3"/>
    <mergeCell ref="BD3:BE3"/>
    <mergeCell ref="BG3:BS3"/>
    <mergeCell ref="BT3:CF3"/>
    <mergeCell ref="CG3:CS3"/>
    <mergeCell ref="CT3:DF3"/>
    <mergeCell ref="DG3:DS3"/>
    <mergeCell ref="DT3:EF3"/>
    <mergeCell ref="EG3:FE3"/>
    <mergeCell ref="FF3:FL3"/>
    <mergeCell ref="FM3:FS3"/>
    <mergeCell ref="FT3:FY3"/>
    <mergeCell ref="HF3:HG3"/>
    <mergeCell ref="GG3:GJ3"/>
    <mergeCell ref="GK3:GK4"/>
    <mergeCell ref="GL3:GQ3"/>
    <mergeCell ref="GR3:GR4"/>
    <mergeCell ref="GS3:GS4"/>
    <mergeCell ref="GT3:GW3"/>
    <mergeCell ref="GY3:GY4"/>
    <mergeCell ref="GZ3:GZ4"/>
    <mergeCell ref="HA3:HA4"/>
    <mergeCell ref="HB3:HB4"/>
    <mergeCell ref="HC3:HC4"/>
    <mergeCell ref="HY21:HY23"/>
    <mergeCell ref="HH3:HI3"/>
    <mergeCell ref="HN3:HQ3"/>
    <mergeCell ref="HT3:HW3"/>
    <mergeCell ref="IA3:IC3"/>
    <mergeCell ref="HY11:HY13"/>
    <mergeCell ref="HY16:HY18"/>
  </mergeCells>
  <conditionalFormatting sqref="A919:A929 A912 B901:HF901 A647:A901 HH901:IB901">
    <cfRule type="expression" dxfId="86" priority="87">
      <formula>A647="ITI"</formula>
    </cfRule>
  </conditionalFormatting>
  <conditionalFormatting sqref="A916:A918">
    <cfRule type="expression" dxfId="85" priority="86">
      <formula>A916="ITI"</formula>
    </cfRule>
  </conditionalFormatting>
  <conditionalFormatting sqref="A913:A915">
    <cfRule type="expression" dxfId="84" priority="85">
      <formula>A913="ITI"</formula>
    </cfRule>
  </conditionalFormatting>
  <conditionalFormatting sqref="AC647:AC900">
    <cfRule type="expression" dxfId="83" priority="84">
      <formula>AC647&gt;AB647</formula>
    </cfRule>
  </conditionalFormatting>
  <conditionalFormatting sqref="A629:A646">
    <cfRule type="expression" dxfId="82" priority="82">
      <formula>A629="ITI"</formula>
    </cfRule>
  </conditionalFormatting>
  <conditionalFormatting sqref="AC629:AC646">
    <cfRule type="expression" dxfId="81" priority="81">
      <formula>AC629&gt;AB629</formula>
    </cfRule>
  </conditionalFormatting>
  <conditionalFormatting sqref="HG901">
    <cfRule type="expression" dxfId="80" priority="80">
      <formula>HG901="ITI"</formula>
    </cfRule>
  </conditionalFormatting>
  <conditionalFormatting sqref="E647:E900">
    <cfRule type="expression" dxfId="79" priority="83">
      <formula>IFERROR(MATCH(E647,#REF!,0),0)&lt;&gt;0</formula>
    </cfRule>
  </conditionalFormatting>
  <conditionalFormatting sqref="A618:A628">
    <cfRule type="expression" dxfId="78" priority="79">
      <formula>A618="ITI"</formula>
    </cfRule>
  </conditionalFormatting>
  <conditionalFormatting sqref="A330:A331">
    <cfRule type="expression" dxfId="77" priority="70">
      <formula>A330="ITI"</formula>
    </cfRule>
  </conditionalFormatting>
  <conditionalFormatting sqref="AC618:AC628">
    <cfRule type="expression" dxfId="76" priority="78">
      <formula>AC618&gt;AB618</formula>
    </cfRule>
  </conditionalFormatting>
  <conditionalFormatting sqref="AC427">
    <cfRule type="expression" dxfId="75" priority="64">
      <formula>AC427&gt;AB427</formula>
    </cfRule>
  </conditionalFormatting>
  <conditionalFormatting sqref="AC507">
    <cfRule type="expression" dxfId="74" priority="62">
      <formula>AC507&gt;AB507</formula>
    </cfRule>
  </conditionalFormatting>
  <conditionalFormatting sqref="AC522 AC525 AC528 AC537 AC534 AC531">
    <cfRule type="expression" dxfId="73" priority="61">
      <formula>AC522&gt;AB522</formula>
    </cfRule>
  </conditionalFormatting>
  <conditionalFormatting sqref="AC508 AC511 AC514 AC535 AC526 AC520 AC532 AC529 AC523 AC517">
    <cfRule type="expression" dxfId="72" priority="60">
      <formula>AC508&gt;AB508</formula>
    </cfRule>
  </conditionalFormatting>
  <conditionalFormatting sqref="AC527">
    <cfRule type="expression" dxfId="71" priority="59">
      <formula>AC527&gt;AB527</formula>
    </cfRule>
  </conditionalFormatting>
  <conditionalFormatting sqref="AC430">
    <cfRule type="expression" dxfId="70" priority="42">
      <formula>AC430&gt;AB430</formula>
    </cfRule>
  </conditionalFormatting>
  <conditionalFormatting sqref="AC82:AC85">
    <cfRule type="expression" dxfId="69" priority="57">
      <formula>AC82&gt;AB82</formula>
    </cfRule>
  </conditionalFormatting>
  <conditionalFormatting sqref="AC510">
    <cfRule type="expression" dxfId="68" priority="40">
      <formula>AC510&gt;AB510</formula>
    </cfRule>
  </conditionalFormatting>
  <conditionalFormatting sqref="AC530">
    <cfRule type="expression" dxfId="67" priority="39">
      <formula>AC530&gt;AB530</formula>
    </cfRule>
  </conditionalFormatting>
  <conditionalFormatting sqref="AC521">
    <cfRule type="expression" dxfId="66" priority="38">
      <formula>AC521&gt;AB521</formula>
    </cfRule>
  </conditionalFormatting>
  <conditionalFormatting sqref="AC518">
    <cfRule type="expression" dxfId="65" priority="53">
      <formula>AC518&gt;AB518</formula>
    </cfRule>
  </conditionalFormatting>
  <conditionalFormatting sqref="AC513">
    <cfRule type="expression" dxfId="64" priority="52">
      <formula>AC513&gt;AB513</formula>
    </cfRule>
  </conditionalFormatting>
  <conditionalFormatting sqref="AC519">
    <cfRule type="expression" dxfId="63" priority="51">
      <formula>AC519&gt;AB519</formula>
    </cfRule>
  </conditionalFormatting>
  <conditionalFormatting sqref="AC424">
    <cfRule type="expression" dxfId="62" priority="50">
      <formula>AC424&gt;AB424</formula>
    </cfRule>
  </conditionalFormatting>
  <conditionalFormatting sqref="AC438">
    <cfRule type="expression" dxfId="61" priority="49">
      <formula>AC438&gt;AB438</formula>
    </cfRule>
  </conditionalFormatting>
  <conditionalFormatting sqref="AC504">
    <cfRule type="expression" dxfId="60" priority="48">
      <formula>AC504&gt;AB504</formula>
    </cfRule>
  </conditionalFormatting>
  <conditionalFormatting sqref="AC524">
    <cfRule type="expression" dxfId="59" priority="47">
      <formula>AC524&gt;AB524</formula>
    </cfRule>
  </conditionalFormatting>
  <conditionalFormatting sqref="A385">
    <cfRule type="expression" dxfId="58" priority="71">
      <formula>A385="ITI"</formula>
    </cfRule>
  </conditionalFormatting>
  <conditionalFormatting sqref="A492:A620 A359:A458">
    <cfRule type="expression" dxfId="57" priority="74">
      <formula>A359="ITI"</formula>
    </cfRule>
  </conditionalFormatting>
  <conditionalFormatting sqref="A338:A361">
    <cfRule type="expression" dxfId="56" priority="72">
      <formula>A338="ITI"</formula>
    </cfRule>
  </conditionalFormatting>
  <conditionalFormatting sqref="A392:A394">
    <cfRule type="expression" dxfId="55" priority="54">
      <formula>A392="ITI"</formula>
    </cfRule>
  </conditionalFormatting>
  <conditionalFormatting sqref="AC521">
    <cfRule type="expression" dxfId="54" priority="68">
      <formula>AC521&gt;AB521</formula>
    </cfRule>
  </conditionalFormatting>
  <conditionalFormatting sqref="AC516">
    <cfRule type="expression" dxfId="53" priority="67">
      <formula>AC516&gt;AB516</formula>
    </cfRule>
  </conditionalFormatting>
  <conditionalFormatting sqref="AC522">
    <cfRule type="expression" dxfId="52" priority="66">
      <formula>AC522&gt;AB522</formula>
    </cfRule>
  </conditionalFormatting>
  <conditionalFormatting sqref="AC426:AC445">
    <cfRule type="expression" dxfId="51" priority="65">
      <formula>AC426&gt;AB426</formula>
    </cfRule>
  </conditionalFormatting>
  <conditionalFormatting sqref="AC525">
    <cfRule type="expression" dxfId="50" priority="43">
      <formula>AC525&gt;AB525</formula>
    </cfRule>
  </conditionalFormatting>
  <conditionalFormatting sqref="AC441">
    <cfRule type="expression" dxfId="49" priority="63">
      <formula>AC441&gt;AB441</formula>
    </cfRule>
  </conditionalFormatting>
  <conditionalFormatting sqref="AC524">
    <cfRule type="expression" dxfId="48" priority="45">
      <formula>AC524&gt;AB524</formula>
    </cfRule>
  </conditionalFormatting>
  <conditionalFormatting sqref="AC519">
    <cfRule type="expression" dxfId="47" priority="44">
      <formula>AC519&gt;AB519</formula>
    </cfRule>
  </conditionalFormatting>
  <conditionalFormatting sqref="A82:A85">
    <cfRule type="expression" dxfId="46" priority="58">
      <formula>A82="ITI"</formula>
    </cfRule>
  </conditionalFormatting>
  <conditionalFormatting sqref="AC444">
    <cfRule type="expression" dxfId="45" priority="41">
      <formula>AC444&gt;AB444</formula>
    </cfRule>
  </conditionalFormatting>
  <conditionalFormatting sqref="A5:A81 A86:A339 A609:A626">
    <cfRule type="expression" dxfId="44" priority="77">
      <formula>A5="ITI"</formula>
    </cfRule>
  </conditionalFormatting>
  <conditionalFormatting sqref="AC5:AC81 AC609:AC626 AC86:AC435">
    <cfRule type="expression" dxfId="43" priority="76">
      <formula>AC5&gt;AB5</formula>
    </cfRule>
  </conditionalFormatting>
  <conditionalFormatting sqref="AC425 AC428 AC431 AC434:AC458 AC492:AC620">
    <cfRule type="expression" dxfId="42" priority="73">
      <formula>AC425&gt;AB425</formula>
    </cfRule>
  </conditionalFormatting>
  <conditionalFormatting sqref="A395:A397">
    <cfRule type="expression" dxfId="41" priority="69">
      <formula>A395="ITI"</formula>
    </cfRule>
  </conditionalFormatting>
  <conditionalFormatting sqref="E609:E626">
    <cfRule type="expression" dxfId="40" priority="75">
      <formula>IFERROR(MATCH(E609,#REF!,0),0)&lt;&gt;0</formula>
    </cfRule>
  </conditionalFormatting>
  <conditionalFormatting sqref="A382">
    <cfRule type="expression" dxfId="39" priority="56">
      <formula>A382="ITI"</formula>
    </cfRule>
  </conditionalFormatting>
  <conditionalFormatting sqref="A327:A328">
    <cfRule type="expression" dxfId="38" priority="55">
      <formula>A327="ITI"</formula>
    </cfRule>
  </conditionalFormatting>
  <conditionalFormatting sqref="AC516">
    <cfRule type="expression" dxfId="37" priority="37">
      <formula>AC516&gt;AB516</formula>
    </cfRule>
  </conditionalFormatting>
  <conditionalFormatting sqref="AC522">
    <cfRule type="expression" dxfId="36" priority="36">
      <formula>AC522&gt;AB522</formula>
    </cfRule>
  </conditionalFormatting>
  <conditionalFormatting sqref="AC427">
    <cfRule type="expression" dxfId="35" priority="35">
      <formula>AC427&gt;AB427</formula>
    </cfRule>
  </conditionalFormatting>
  <conditionalFormatting sqref="AC441">
    <cfRule type="expression" dxfId="34" priority="34">
      <formula>AC441&gt;AB441</formula>
    </cfRule>
  </conditionalFormatting>
  <conditionalFormatting sqref="AC507">
    <cfRule type="expression" dxfId="33" priority="33">
      <formula>AC507&gt;AB507</formula>
    </cfRule>
  </conditionalFormatting>
  <conditionalFormatting sqref="AC527">
    <cfRule type="expression" dxfId="32" priority="32">
      <formula>AC527&gt;AB527</formula>
    </cfRule>
  </conditionalFormatting>
  <conditionalFormatting sqref="A398:A400">
    <cfRule type="expression" dxfId="31" priority="46">
      <formula>A398="ITI"</formula>
    </cfRule>
  </conditionalFormatting>
  <conditionalFormatting sqref="AC433">
    <cfRule type="expression" dxfId="30" priority="27">
      <formula>AC433&gt;AB433</formula>
    </cfRule>
  </conditionalFormatting>
  <conditionalFormatting sqref="AC513">
    <cfRule type="expression" dxfId="29" priority="25">
      <formula>AC513&gt;AB513</formula>
    </cfRule>
  </conditionalFormatting>
  <conditionalFormatting sqref="AC533">
    <cfRule type="expression" dxfId="28" priority="24">
      <formula>AC533&gt;AB533</formula>
    </cfRule>
  </conditionalFormatting>
  <conditionalFormatting sqref="AC436">
    <cfRule type="expression" dxfId="27" priority="11">
      <formula>AC436&gt;AB436</formula>
    </cfRule>
  </conditionalFormatting>
  <conditionalFormatting sqref="AC516">
    <cfRule type="expression" dxfId="26" priority="9">
      <formula>AC516&gt;AB516</formula>
    </cfRule>
  </conditionalFormatting>
  <conditionalFormatting sqref="AC536">
    <cfRule type="expression" dxfId="25" priority="8">
      <formula>AC536&gt;AB536</formula>
    </cfRule>
  </conditionalFormatting>
  <conditionalFormatting sqref="AC527">
    <cfRule type="expression" dxfId="24" priority="7">
      <formula>AC527&gt;AB527</formula>
    </cfRule>
  </conditionalFormatting>
  <conditionalFormatting sqref="AC524">
    <cfRule type="expression" dxfId="23" priority="22">
      <formula>AC524&gt;AB524</formula>
    </cfRule>
  </conditionalFormatting>
  <conditionalFormatting sqref="AC519">
    <cfRule type="expression" dxfId="22" priority="21">
      <formula>AC519&gt;AB519</formula>
    </cfRule>
  </conditionalFormatting>
  <conditionalFormatting sqref="AC525">
    <cfRule type="expression" dxfId="21" priority="20">
      <formula>AC525&gt;AB525</formula>
    </cfRule>
  </conditionalFormatting>
  <conditionalFormatting sqref="AC430">
    <cfRule type="expression" dxfId="20" priority="19">
      <formula>AC430&gt;AB430</formula>
    </cfRule>
  </conditionalFormatting>
  <conditionalFormatting sqref="AC444">
    <cfRule type="expression" dxfId="19" priority="18">
      <formula>AC444&gt;AB444</formula>
    </cfRule>
  </conditionalFormatting>
  <conditionalFormatting sqref="AC510">
    <cfRule type="expression" dxfId="18" priority="17">
      <formula>AC510&gt;AB510</formula>
    </cfRule>
  </conditionalFormatting>
  <conditionalFormatting sqref="AC530">
    <cfRule type="expression" dxfId="17" priority="16">
      <formula>AC530&gt;AB530</formula>
    </cfRule>
  </conditionalFormatting>
  <conditionalFormatting sqref="A398:A400">
    <cfRule type="expression" dxfId="16" priority="23">
      <formula>A398="ITI"</formula>
    </cfRule>
  </conditionalFormatting>
  <conditionalFormatting sqref="AC527">
    <cfRule type="expression" dxfId="15" priority="30">
      <formula>AC527&gt;AB527</formula>
    </cfRule>
  </conditionalFormatting>
  <conditionalFormatting sqref="AC522">
    <cfRule type="expression" dxfId="14" priority="29">
      <formula>AC522&gt;AB522</formula>
    </cfRule>
  </conditionalFormatting>
  <conditionalFormatting sqref="AC528">
    <cfRule type="expression" dxfId="13" priority="28">
      <formula>AC528&gt;AB528</formula>
    </cfRule>
  </conditionalFormatting>
  <conditionalFormatting sqref="AC531">
    <cfRule type="expression" dxfId="12" priority="12">
      <formula>AC531&gt;AB531</formula>
    </cfRule>
  </conditionalFormatting>
  <conditionalFormatting sqref="AC447">
    <cfRule type="expression" dxfId="11" priority="26">
      <formula>AC447&gt;AB447</formula>
    </cfRule>
  </conditionalFormatting>
  <conditionalFormatting sqref="AC530">
    <cfRule type="expression" dxfId="10" priority="14">
      <formula>AC530&gt;AB530</formula>
    </cfRule>
  </conditionalFormatting>
  <conditionalFormatting sqref="AC525">
    <cfRule type="expression" dxfId="9" priority="13">
      <formula>AC525&gt;AB525</formula>
    </cfRule>
  </conditionalFormatting>
  <conditionalFormatting sqref="AC450">
    <cfRule type="expression" dxfId="8" priority="10">
      <formula>AC450&gt;AB450</formula>
    </cfRule>
  </conditionalFormatting>
  <conditionalFormatting sqref="A401:A403">
    <cfRule type="expression" dxfId="7" priority="31">
      <formula>A401="ITI"</formula>
    </cfRule>
  </conditionalFormatting>
  <conditionalFormatting sqref="AC522">
    <cfRule type="expression" dxfId="6" priority="6">
      <formula>AC522&gt;AB522</formula>
    </cfRule>
  </conditionalFormatting>
  <conditionalFormatting sqref="AC528">
    <cfRule type="expression" dxfId="5" priority="5">
      <formula>AC528&gt;AB528</formula>
    </cfRule>
  </conditionalFormatting>
  <conditionalFormatting sqref="AC433">
    <cfRule type="expression" dxfId="4" priority="4">
      <formula>AC433&gt;AB433</formula>
    </cfRule>
  </conditionalFormatting>
  <conditionalFormatting sqref="AC447">
    <cfRule type="expression" dxfId="3" priority="3">
      <formula>AC447&gt;AB447</formula>
    </cfRule>
  </conditionalFormatting>
  <conditionalFormatting sqref="AC513">
    <cfRule type="expression" dxfId="2" priority="2">
      <formula>AC513&gt;AB513</formula>
    </cfRule>
  </conditionalFormatting>
  <conditionalFormatting sqref="AC533">
    <cfRule type="expression" dxfId="1" priority="1">
      <formula>AC533&gt;AB533</formula>
    </cfRule>
  </conditionalFormatting>
  <conditionalFormatting sqref="A404:A406">
    <cfRule type="expression" dxfId="0" priority="15">
      <formula>A404="ITI"</formula>
    </cfRule>
  </conditionalFormatting>
  <dataValidations count="1">
    <dataValidation type="list" allowBlank="1" showInputMessage="1" showErrorMessage="1" sqref="H125:V136 F125:F136" xr:uid="{0C1A29A6-BD72-47E1-BE90-36A8F0FD9123}">
      <formula1>Config1</formula1>
    </dataValidation>
  </dataValidation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1. Introduction</vt:lpstr>
      <vt:lpstr>2. Version 4.0 Criteria</vt:lpstr>
      <vt:lpstr>3. Energy and Cost Savings</vt:lpstr>
      <vt:lpstr>4. Product Availability</vt:lpstr>
      <vt:lpstr>5. Data Set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Jathar, Abhishek</dc:creator>
  <cp:lastModifiedBy>Williams, Jacelyn</cp:lastModifiedBy>
  <dcterms:created xsi:type="dcterms:W3CDTF">2022-07-27T00:25:10Z</dcterms:created>
  <dcterms:modified xsi:type="dcterms:W3CDTF">2022-08-03T13:50:32Z</dcterms:modified>
</cp:coreProperties>
</file>